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esktop\"/>
    </mc:Choice>
  </mc:AlternateContent>
  <bookViews>
    <workbookView xWindow="0" yWindow="0" windowWidth="17256" windowHeight="7848"/>
  </bookViews>
  <sheets>
    <sheet name="8. Conclusion" sheetId="20" r:id="rId1"/>
    <sheet name="1. Data (OG)" sheetId="3" r:id="rId2"/>
    <sheet name="2. Descriptive Analysis" sheetId="2" r:id="rId3"/>
    <sheet name="3. Data v2" sheetId="5" r:id="rId4"/>
    <sheet name="4. Pivot" sheetId="11" r:id="rId5"/>
    <sheet name="5. Divide into groups" sheetId="13" r:id="rId6"/>
    <sheet name="6. Cluster Demography" sheetId="17" r:id="rId7"/>
    <sheet name="7. Cluster Behaviors" sheetId="18" r:id="rId8"/>
  </sheets>
  <externalReferences>
    <externalReference r:id="rId9"/>
  </externalReferences>
  <definedNames>
    <definedName name="_xlchart.v1.0" hidden="1">'1. Data (OG)'!$J$1</definedName>
    <definedName name="_xlchart.v1.1" hidden="1">'1. Data (OG)'!$J$2:$J$2241</definedName>
    <definedName name="_xlchart.v1.10" hidden="1">'1. Data (OG)'!$S$1</definedName>
    <definedName name="_xlchart.v1.11" hidden="1">'1. Data (OG)'!$S$2:$S$2241</definedName>
    <definedName name="_xlchart.v1.12" hidden="1">'1. Data (OG)'!$T$1</definedName>
    <definedName name="_xlchart.v1.13" hidden="1">'1. Data (OG)'!$T$2:$T$2241</definedName>
    <definedName name="_xlchart.v1.14" hidden="1">'3. Data v2'!$W$1</definedName>
    <definedName name="_xlchart.v1.15" hidden="1">'3. Data v2'!$W$2:$W$2229</definedName>
    <definedName name="_xlchart.v1.16" hidden="1">'3. Data v2'!$AD$1</definedName>
    <definedName name="_xlchart.v1.17" hidden="1">'3. Data v2'!$AD$2:$AD$2229</definedName>
    <definedName name="_xlchart.v1.18" hidden="1">'1. Data (OG)'!$E$2:$E$2241</definedName>
    <definedName name="_xlchart.v1.19" hidden="1">'1. Data (OG)'!$K$1</definedName>
    <definedName name="_xlchart.v1.2" hidden="1">'1. Data (OG)'!$L$1</definedName>
    <definedName name="_xlchart.v1.20" hidden="1">'1. Data (OG)'!$K$2:$K$2241</definedName>
    <definedName name="_xlchart.v1.21" hidden="1">'1. Data (OG)'!$M$1</definedName>
    <definedName name="_xlchart.v1.22" hidden="1">'1. Data (OG)'!$M$2:$M$2241</definedName>
    <definedName name="_xlchart.v1.23" hidden="1">'1. Data (OG)'!$N$1</definedName>
    <definedName name="_xlchart.v1.24" hidden="1">'1. Data (OG)'!$N$2:$N$2241</definedName>
    <definedName name="_xlchart.v1.25" hidden="1">'1. Data (OG)'!$O$1</definedName>
    <definedName name="_xlchart.v1.26" hidden="1">'1. Data (OG)'!$O$2:$O$2241</definedName>
    <definedName name="_xlchart.v1.3" hidden="1">'1. Data (OG)'!$L$2:$L$2241</definedName>
    <definedName name="_xlchart.v1.4" hidden="1">'1. Data (OG)'!$P$1</definedName>
    <definedName name="_xlchart.v1.5" hidden="1">'1. Data (OG)'!$P$2:$P$2241</definedName>
    <definedName name="_xlchart.v1.6" hidden="1">'1. Data (OG)'!$Q$1</definedName>
    <definedName name="_xlchart.v1.7" hidden="1">'1. Data (OG)'!$Q$2:$Q$2241</definedName>
    <definedName name="_xlchart.v1.8" hidden="1">'1. Data (OG)'!$R$1</definedName>
    <definedName name="_xlchart.v1.9" hidden="1">'1. Data (OG)'!$R$2:$R$2241</definedName>
  </definedNames>
  <calcPr calcId="162913"/>
  <pivotCaches>
    <pivotCache cacheId="0"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30" i="18" l="1"/>
  <c r="M30" i="18"/>
  <c r="L30" i="18"/>
  <c r="K30" i="18"/>
  <c r="J30" i="18"/>
  <c r="I30" i="18"/>
  <c r="N29" i="18"/>
  <c r="M29" i="18"/>
  <c r="L29" i="18"/>
  <c r="K29" i="18"/>
  <c r="J29" i="18"/>
  <c r="I29" i="18"/>
  <c r="N28" i="18"/>
  <c r="M28" i="18"/>
  <c r="L28" i="18"/>
  <c r="K28" i="18"/>
  <c r="J28" i="18"/>
  <c r="I28" i="18"/>
  <c r="G29" i="18"/>
  <c r="F29" i="18"/>
  <c r="E29" i="18"/>
  <c r="D29" i="18"/>
  <c r="C29" i="18"/>
  <c r="B29" i="18"/>
  <c r="G28" i="18"/>
  <c r="F28" i="18"/>
  <c r="E28" i="18"/>
  <c r="D28" i="18"/>
  <c r="C28" i="18"/>
  <c r="B28" i="18"/>
  <c r="G104" i="11" l="1"/>
  <c r="F104" i="11"/>
  <c r="E104" i="11"/>
  <c r="D104" i="11"/>
  <c r="C104" i="11"/>
  <c r="G103" i="11"/>
  <c r="F103" i="11"/>
  <c r="E103" i="11"/>
  <c r="D103" i="11"/>
  <c r="C103" i="11"/>
  <c r="G102" i="11"/>
  <c r="F102" i="11"/>
  <c r="E102" i="11"/>
  <c r="D102" i="11"/>
  <c r="C102" i="11"/>
  <c r="B104" i="11"/>
  <c r="B103" i="11"/>
  <c r="B102" i="11"/>
  <c r="G100" i="11"/>
  <c r="F100" i="11"/>
  <c r="E100" i="11"/>
  <c r="D100" i="11"/>
  <c r="G99" i="11"/>
  <c r="F99" i="11"/>
  <c r="E99" i="11"/>
  <c r="D99" i="11"/>
  <c r="G98" i="11"/>
  <c r="F98" i="11"/>
  <c r="E98" i="11"/>
  <c r="D98" i="11"/>
  <c r="C100" i="11"/>
  <c r="C99" i="11"/>
  <c r="C98" i="11"/>
  <c r="B100" i="11"/>
  <c r="B99" i="11"/>
  <c r="B98" i="11"/>
  <c r="B1" i="13" l="1"/>
  <c r="B108" i="13" s="1"/>
  <c r="B2222" i="13" l="1"/>
  <c r="B2190" i="13"/>
  <c r="B2148" i="13"/>
  <c r="B2087" i="13"/>
  <c r="B2002" i="13"/>
  <c r="B1831" i="13"/>
  <c r="B1575" i="13"/>
  <c r="B1234" i="13"/>
  <c r="B1006" i="13"/>
  <c r="B778" i="13"/>
  <c r="B551" i="13"/>
  <c r="B437" i="13"/>
  <c r="B298" i="13"/>
  <c r="B147" i="13"/>
  <c r="B2229" i="13"/>
  <c r="B2218" i="13"/>
  <c r="B2208" i="13"/>
  <c r="B2197" i="13"/>
  <c r="B2186" i="13"/>
  <c r="B2176" i="13"/>
  <c r="B2165" i="13"/>
  <c r="B2154" i="13"/>
  <c r="B2144" i="13"/>
  <c r="B2131" i="13"/>
  <c r="B2109" i="13"/>
  <c r="B2079" i="13"/>
  <c r="B2045" i="13"/>
  <c r="B1987" i="13"/>
  <c r="B1930" i="13"/>
  <c r="B1874" i="13"/>
  <c r="B1817" i="13"/>
  <c r="B1759" i="13"/>
  <c r="B1661" i="13"/>
  <c r="B1546" i="13"/>
  <c r="B1433" i="13"/>
  <c r="B1319" i="13"/>
  <c r="B1205" i="13"/>
  <c r="B1091" i="13"/>
  <c r="B978" i="13"/>
  <c r="B863" i="13"/>
  <c r="B750" i="13"/>
  <c r="B637" i="13"/>
  <c r="B522" i="13"/>
  <c r="B409" i="13"/>
  <c r="B260" i="13"/>
  <c r="B4" i="13"/>
  <c r="B42" i="13"/>
  <c r="B79" i="13"/>
  <c r="B119" i="13"/>
  <c r="B156" i="13"/>
  <c r="B194" i="13"/>
  <c r="B232" i="13"/>
  <c r="B270" i="13"/>
  <c r="B307" i="13"/>
  <c r="B346" i="13"/>
  <c r="B383" i="13"/>
  <c r="B415" i="13"/>
  <c r="B445" i="13"/>
  <c r="B473" i="13"/>
  <c r="B501" i="13"/>
  <c r="B530" i="13"/>
  <c r="B558" i="13"/>
  <c r="B586" i="13"/>
  <c r="B615" i="13"/>
  <c r="B643" i="13"/>
  <c r="B671" i="13"/>
  <c r="B701" i="13"/>
  <c r="B729" i="13"/>
  <c r="B757" i="13"/>
  <c r="B786" i="13"/>
  <c r="B814" i="13"/>
  <c r="B842" i="13"/>
  <c r="B871" i="13"/>
  <c r="B899" i="13"/>
  <c r="B927" i="13"/>
  <c r="B957" i="13"/>
  <c r="B985" i="13"/>
  <c r="B1013" i="13"/>
  <c r="B1042" i="13"/>
  <c r="B1070" i="13"/>
  <c r="B1098" i="13"/>
  <c r="B1127" i="13"/>
  <c r="B1155" i="13"/>
  <c r="B1183" i="13"/>
  <c r="B1213" i="13"/>
  <c r="B1241" i="13"/>
  <c r="B1269" i="13"/>
  <c r="B1298" i="13"/>
  <c r="B1326" i="13"/>
  <c r="B1354" i="13"/>
  <c r="B1383" i="13"/>
  <c r="B1411" i="13"/>
  <c r="B1439" i="13"/>
  <c r="B1469" i="13"/>
  <c r="B1497" i="13"/>
  <c r="B1525" i="13"/>
  <c r="B1554" i="13"/>
  <c r="B1582" i="13"/>
  <c r="B1610" i="13"/>
  <c r="B1639" i="13"/>
  <c r="B1667" i="13"/>
  <c r="B1695" i="13"/>
  <c r="B1725" i="13"/>
  <c r="B1747" i="13"/>
  <c r="B1762" i="13"/>
  <c r="B1775" i="13"/>
  <c r="B1790" i="13"/>
  <c r="B1805" i="13"/>
  <c r="B1818" i="13"/>
  <c r="B1833" i="13"/>
  <c r="B1847" i="13"/>
  <c r="B1861" i="13"/>
  <c r="B1875" i="13"/>
  <c r="B1890" i="13"/>
  <c r="B1903" i="13"/>
  <c r="B1918" i="13"/>
  <c r="B1933" i="13"/>
  <c r="B1946" i="13"/>
  <c r="B1961" i="13"/>
  <c r="B1975" i="13"/>
  <c r="B1989" i="13"/>
  <c r="B2003" i="13"/>
  <c r="B2018" i="13"/>
  <c r="B2031" i="13"/>
  <c r="B2046" i="13"/>
  <c r="B2061" i="13"/>
  <c r="B2074" i="13"/>
  <c r="B2089" i="13"/>
  <c r="B2103" i="13"/>
  <c r="B2117" i="13"/>
  <c r="B14" i="13"/>
  <c r="B51" i="13"/>
  <c r="B90" i="13"/>
  <c r="B127" i="13"/>
  <c r="B164" i="13"/>
  <c r="B204" i="13"/>
  <c r="B242" i="13"/>
  <c r="B279" i="13"/>
  <c r="B318" i="13"/>
  <c r="B355" i="13"/>
  <c r="B392" i="13"/>
  <c r="B423" i="13"/>
  <c r="B451" i="13"/>
  <c r="B479" i="13"/>
  <c r="B509" i="13"/>
  <c r="B537" i="13"/>
  <c r="B565" i="13"/>
  <c r="B594" i="13"/>
  <c r="B622" i="13"/>
  <c r="B650" i="13"/>
  <c r="B679" i="13"/>
  <c r="B707" i="13"/>
  <c r="B735" i="13"/>
  <c r="B765" i="13"/>
  <c r="B793" i="13"/>
  <c r="B821" i="13"/>
  <c r="B850" i="13"/>
  <c r="B878" i="13"/>
  <c r="B906" i="13"/>
  <c r="B935" i="13"/>
  <c r="B963" i="13"/>
  <c r="B991" i="13"/>
  <c r="B1021" i="13"/>
  <c r="B1049" i="13"/>
  <c r="B1077" i="13"/>
  <c r="B1106" i="13"/>
  <c r="B1134" i="13"/>
  <c r="B1162" i="13"/>
  <c r="B1191" i="13"/>
  <c r="B1219" i="13"/>
  <c r="B1247" i="13"/>
  <c r="B1277" i="13"/>
  <c r="B1305" i="13"/>
  <c r="B1333" i="13"/>
  <c r="B1362" i="13"/>
  <c r="B1390" i="13"/>
  <c r="B1418" i="13"/>
  <c r="B1447" i="13"/>
  <c r="B1475" i="13"/>
  <c r="B1503" i="13"/>
  <c r="B1533" i="13"/>
  <c r="B1561" i="13"/>
  <c r="B1589" i="13"/>
  <c r="B1618" i="13"/>
  <c r="B1646" i="13"/>
  <c r="B1674" i="13"/>
  <c r="B1703" i="13"/>
  <c r="B1731" i="13"/>
  <c r="B1753" i="13"/>
  <c r="B1767" i="13"/>
  <c r="B1781" i="13"/>
  <c r="B1795" i="13"/>
  <c r="B1810" i="13"/>
  <c r="B1823" i="13"/>
  <c r="B1838" i="13"/>
  <c r="B1853" i="13"/>
  <c r="B1866" i="13"/>
  <c r="B1881" i="13"/>
  <c r="B1895" i="13"/>
  <c r="B1909" i="13"/>
  <c r="B1923" i="13"/>
  <c r="B1938" i="13"/>
  <c r="B1951" i="13"/>
  <c r="B1966" i="13"/>
  <c r="B1981" i="13"/>
  <c r="B1994" i="13"/>
  <c r="B2009" i="13"/>
  <c r="B2023" i="13"/>
  <c r="B2037" i="13"/>
  <c r="B2051" i="13"/>
  <c r="B23" i="13"/>
  <c r="B62" i="13"/>
  <c r="B99" i="13"/>
  <c r="B136" i="13"/>
  <c r="B175" i="13"/>
  <c r="B212" i="13"/>
  <c r="B250" i="13"/>
  <c r="B290" i="13"/>
  <c r="B327" i="13"/>
  <c r="B364" i="13"/>
  <c r="B402" i="13"/>
  <c r="B430" i="13"/>
  <c r="B458" i="13"/>
  <c r="B487" i="13"/>
  <c r="B515" i="13"/>
  <c r="B543" i="13"/>
  <c r="B573" i="13"/>
  <c r="B601" i="13"/>
  <c r="B629" i="13"/>
  <c r="B658" i="13"/>
  <c r="B686" i="13"/>
  <c r="B714" i="13"/>
  <c r="B743" i="13"/>
  <c r="B771" i="13"/>
  <c r="B799" i="13"/>
  <c r="B829" i="13"/>
  <c r="B857" i="13"/>
  <c r="B885" i="13"/>
  <c r="B914" i="13"/>
  <c r="B942" i="13"/>
  <c r="B970" i="13"/>
  <c r="B999" i="13"/>
  <c r="B1027" i="13"/>
  <c r="B1055" i="13"/>
  <c r="B1085" i="13"/>
  <c r="B1113" i="13"/>
  <c r="B1141" i="13"/>
  <c r="B1170" i="13"/>
  <c r="B1198" i="13"/>
  <c r="B1226" i="13"/>
  <c r="B1255" i="13"/>
  <c r="B1283" i="13"/>
  <c r="B1311" i="13"/>
  <c r="B1341" i="13"/>
  <c r="B1369" i="13"/>
  <c r="B1397" i="13"/>
  <c r="B1426" i="13"/>
  <c r="B1454" i="13"/>
  <c r="B1482" i="13"/>
  <c r="B1511" i="13"/>
  <c r="B1539" i="13"/>
  <c r="B1567" i="13"/>
  <c r="B1597" i="13"/>
  <c r="B1625" i="13"/>
  <c r="B1653" i="13"/>
  <c r="B1682" i="13"/>
  <c r="B1710" i="13"/>
  <c r="B1738" i="13"/>
  <c r="B1754" i="13"/>
  <c r="B1769" i="13"/>
  <c r="B1783" i="13"/>
  <c r="B1797" i="13"/>
  <c r="B1811" i="13"/>
  <c r="B1826" i="13"/>
  <c r="B1839" i="13"/>
  <c r="B1854" i="13"/>
  <c r="B1869" i="13"/>
  <c r="B1882" i="13"/>
  <c r="B1897" i="13"/>
  <c r="B1911" i="13"/>
  <c r="B1925" i="13"/>
  <c r="B1939" i="13"/>
  <c r="B1954" i="13"/>
  <c r="B1967" i="13"/>
  <c r="B1982" i="13"/>
  <c r="B1997" i="13"/>
  <c r="B2010" i="13"/>
  <c r="B2025" i="13"/>
  <c r="B2039" i="13"/>
  <c r="B2053" i="13"/>
  <c r="B2067" i="13"/>
  <c r="B2082" i="13"/>
  <c r="B2095" i="13"/>
  <c r="B2110" i="13"/>
  <c r="B2125" i="13"/>
  <c r="B2201" i="13"/>
  <c r="B2169" i="13"/>
  <c r="B2115" i="13"/>
  <c r="B1945" i="13"/>
  <c r="B1774" i="13"/>
  <c r="B1461" i="13"/>
  <c r="B893" i="13"/>
  <c r="B2206" i="13"/>
  <c r="B2174" i="13"/>
  <c r="B2142" i="13"/>
  <c r="B2130" i="13"/>
  <c r="B2101" i="13"/>
  <c r="B2073" i="13"/>
  <c r="B2030" i="13"/>
  <c r="B1973" i="13"/>
  <c r="B1917" i="13"/>
  <c r="B1859" i="13"/>
  <c r="B1802" i="13"/>
  <c r="B1746" i="13"/>
  <c r="B1631" i="13"/>
  <c r="B1518" i="13"/>
  <c r="B1405" i="13"/>
  <c r="B1290" i="13"/>
  <c r="B1177" i="13"/>
  <c r="B1063" i="13"/>
  <c r="B949" i="13"/>
  <c r="B835" i="13"/>
  <c r="B722" i="13"/>
  <c r="B607" i="13"/>
  <c r="B494" i="13"/>
  <c r="B375" i="13"/>
  <c r="B222" i="13"/>
  <c r="B71" i="13"/>
  <c r="B2212" i="13"/>
  <c r="B2180" i="13"/>
  <c r="B2158" i="13"/>
  <c r="B2137" i="13"/>
  <c r="B2058" i="13"/>
  <c r="B1887" i="13"/>
  <c r="B1689" i="13"/>
  <c r="B1347" i="13"/>
  <c r="B1119" i="13"/>
  <c r="B665" i="13"/>
  <c r="B2228" i="13"/>
  <c r="B2217" i="13"/>
  <c r="B2196" i="13"/>
  <c r="B2185" i="13"/>
  <c r="B2164" i="13"/>
  <c r="B2153" i="13"/>
  <c r="B2224" i="13"/>
  <c r="B2213" i="13"/>
  <c r="B2202" i="13"/>
  <c r="B2192" i="13"/>
  <c r="B2181" i="13"/>
  <c r="B2170" i="13"/>
  <c r="B2160" i="13"/>
  <c r="B2149" i="13"/>
  <c r="B2138" i="13"/>
  <c r="B2122" i="13"/>
  <c r="B2094" i="13"/>
  <c r="B2066" i="13"/>
  <c r="B2015" i="13"/>
  <c r="B1959" i="13"/>
  <c r="B1902" i="13"/>
  <c r="B1845" i="13"/>
  <c r="B1789" i="13"/>
  <c r="B1717" i="13"/>
  <c r="B1603" i="13"/>
  <c r="B1490" i="13"/>
  <c r="B1375" i="13"/>
  <c r="B1262" i="13"/>
  <c r="B1149" i="13"/>
  <c r="B1034" i="13"/>
  <c r="B921" i="13"/>
  <c r="B807" i="13"/>
  <c r="B693" i="13"/>
  <c r="B579" i="13"/>
  <c r="B466" i="13"/>
  <c r="B335" i="13"/>
  <c r="B184" i="13"/>
  <c r="B34" i="13"/>
  <c r="B5" i="13"/>
  <c r="B9" i="13"/>
  <c r="B13" i="13"/>
  <c r="B17" i="13"/>
  <c r="B21" i="13"/>
  <c r="B25" i="13"/>
  <c r="B29" i="13"/>
  <c r="B33" i="13"/>
  <c r="B37" i="13"/>
  <c r="B41" i="13"/>
  <c r="B45" i="13"/>
  <c r="B49" i="13"/>
  <c r="B53" i="13"/>
  <c r="B57" i="13"/>
  <c r="B61" i="13"/>
  <c r="B65" i="13"/>
  <c r="B69" i="13"/>
  <c r="B73" i="13"/>
  <c r="B77" i="13"/>
  <c r="B81" i="13"/>
  <c r="B85" i="13"/>
  <c r="B89" i="13"/>
  <c r="B93" i="13"/>
  <c r="B97" i="13"/>
  <c r="B101" i="13"/>
  <c r="B105" i="13"/>
  <c r="B109" i="13"/>
  <c r="B113" i="13"/>
  <c r="B117" i="13"/>
  <c r="B121" i="13"/>
  <c r="B125" i="13"/>
  <c r="B129" i="13"/>
  <c r="B133" i="13"/>
  <c r="B137" i="13"/>
  <c r="B141" i="13"/>
  <c r="B145" i="13"/>
  <c r="B149" i="13"/>
  <c r="B153" i="13"/>
  <c r="B157" i="13"/>
  <c r="B161" i="13"/>
  <c r="B165" i="13"/>
  <c r="B169" i="13"/>
  <c r="B173" i="13"/>
  <c r="B177" i="13"/>
  <c r="B181" i="13"/>
  <c r="B185" i="13"/>
  <c r="B189" i="13"/>
  <c r="B193" i="13"/>
  <c r="B197" i="13"/>
  <c r="B201" i="13"/>
  <c r="B205" i="13"/>
  <c r="B209" i="13"/>
  <c r="B213" i="13"/>
  <c r="B217" i="13"/>
  <c r="B221" i="13"/>
  <c r="B225" i="13"/>
  <c r="B229" i="13"/>
  <c r="B233" i="13"/>
  <c r="B237" i="13"/>
  <c r="B241" i="13"/>
  <c r="B245" i="13"/>
  <c r="B249" i="13"/>
  <c r="B253" i="13"/>
  <c r="B257" i="13"/>
  <c r="B261" i="13"/>
  <c r="B265" i="13"/>
  <c r="B269" i="13"/>
  <c r="B273" i="13"/>
  <c r="B277" i="13"/>
  <c r="B281" i="13"/>
  <c r="B285" i="13"/>
  <c r="B289" i="13"/>
  <c r="B293" i="13"/>
  <c r="B297" i="13"/>
  <c r="B301" i="13"/>
  <c r="B305" i="13"/>
  <c r="B309" i="13"/>
  <c r="B313" i="13"/>
  <c r="B317" i="13"/>
  <c r="B321" i="13"/>
  <c r="B325" i="13"/>
  <c r="B329" i="13"/>
  <c r="B333" i="13"/>
  <c r="B337" i="13"/>
  <c r="B341" i="13"/>
  <c r="B345" i="13"/>
  <c r="B349" i="13"/>
  <c r="B353" i="13"/>
  <c r="B357" i="13"/>
  <c r="B361" i="13"/>
  <c r="B365" i="13"/>
  <c r="B369" i="13"/>
  <c r="B373" i="13"/>
  <c r="B377" i="13"/>
  <c r="B381" i="13"/>
  <c r="B385" i="13"/>
  <c r="B389" i="13"/>
  <c r="B393" i="13"/>
  <c r="B397" i="13"/>
  <c r="B6" i="13"/>
  <c r="B11" i="13"/>
  <c r="B16" i="13"/>
  <c r="B22" i="13"/>
  <c r="B27" i="13"/>
  <c r="B32" i="13"/>
  <c r="B38" i="13"/>
  <c r="B43" i="13"/>
  <c r="B48" i="13"/>
  <c r="B54" i="13"/>
  <c r="B59" i="13"/>
  <c r="B64" i="13"/>
  <c r="B70" i="13"/>
  <c r="B75" i="13"/>
  <c r="B80" i="13"/>
  <c r="B86" i="13"/>
  <c r="B91" i="13"/>
  <c r="B96" i="13"/>
  <c r="B102" i="13"/>
  <c r="B107" i="13"/>
  <c r="B112" i="13"/>
  <c r="B118" i="13"/>
  <c r="B123" i="13"/>
  <c r="B128" i="13"/>
  <c r="B134" i="13"/>
  <c r="B139" i="13"/>
  <c r="B144" i="13"/>
  <c r="B150" i="13"/>
  <c r="B155" i="13"/>
  <c r="B160" i="13"/>
  <c r="B166" i="13"/>
  <c r="B171" i="13"/>
  <c r="B176" i="13"/>
  <c r="B182" i="13"/>
  <c r="B187" i="13"/>
  <c r="B192" i="13"/>
  <c r="B198" i="13"/>
  <c r="B203" i="13"/>
  <c r="B208" i="13"/>
  <c r="B214" i="13"/>
  <c r="B219" i="13"/>
  <c r="B224" i="13"/>
  <c r="B230" i="13"/>
  <c r="B235" i="13"/>
  <c r="B240" i="13"/>
  <c r="B246" i="13"/>
  <c r="B251" i="13"/>
  <c r="B256" i="13"/>
  <c r="B262" i="13"/>
  <c r="B267" i="13"/>
  <c r="B272" i="13"/>
  <c r="B278" i="13"/>
  <c r="B283" i="13"/>
  <c r="B288" i="13"/>
  <c r="B294" i="13"/>
  <c r="B299" i="13"/>
  <c r="B304" i="13"/>
  <c r="B310" i="13"/>
  <c r="B315" i="13"/>
  <c r="B320" i="13"/>
  <c r="B326" i="13"/>
  <c r="B331" i="13"/>
  <c r="B336" i="13"/>
  <c r="B342" i="13"/>
  <c r="B347" i="13"/>
  <c r="B352" i="13"/>
  <c r="B358" i="13"/>
  <c r="B363" i="13"/>
  <c r="B368" i="13"/>
  <c r="B374" i="13"/>
  <c r="B379" i="13"/>
  <c r="B384" i="13"/>
  <c r="B390" i="13"/>
  <c r="B395" i="13"/>
  <c r="B400" i="13"/>
  <c r="B404" i="13"/>
  <c r="B408" i="13"/>
  <c r="B412" i="13"/>
  <c r="B416" i="13"/>
  <c r="B420" i="13"/>
  <c r="B424" i="13"/>
  <c r="B428" i="13"/>
  <c r="B432" i="13"/>
  <c r="B436" i="13"/>
  <c r="B440" i="13"/>
  <c r="B444" i="13"/>
  <c r="B448" i="13"/>
  <c r="B452" i="13"/>
  <c r="B456" i="13"/>
  <c r="B460" i="13"/>
  <c r="B464" i="13"/>
  <c r="B468" i="13"/>
  <c r="B472" i="13"/>
  <c r="B476" i="13"/>
  <c r="B480" i="13"/>
  <c r="B484" i="13"/>
  <c r="B488" i="13"/>
  <c r="B492" i="13"/>
  <c r="B496" i="13"/>
  <c r="B500" i="13"/>
  <c r="B504" i="13"/>
  <c r="B508" i="13"/>
  <c r="B512" i="13"/>
  <c r="B516" i="13"/>
  <c r="B520" i="13"/>
  <c r="B524" i="13"/>
  <c r="B528" i="13"/>
  <c r="B532" i="13"/>
  <c r="B536" i="13"/>
  <c r="B540" i="13"/>
  <c r="B544" i="13"/>
  <c r="B548" i="13"/>
  <c r="B552" i="13"/>
  <c r="B556" i="13"/>
  <c r="B560" i="13"/>
  <c r="B564" i="13"/>
  <c r="B568" i="13"/>
  <c r="B572" i="13"/>
  <c r="B576" i="13"/>
  <c r="B580" i="13"/>
  <c r="B584" i="13"/>
  <c r="B588" i="13"/>
  <c r="B592" i="13"/>
  <c r="B596" i="13"/>
  <c r="B600" i="13"/>
  <c r="B604" i="13"/>
  <c r="B608" i="13"/>
  <c r="B612" i="13"/>
  <c r="B616" i="13"/>
  <c r="B620" i="13"/>
  <c r="B624" i="13"/>
  <c r="B628" i="13"/>
  <c r="B632" i="13"/>
  <c r="B636" i="13"/>
  <c r="B640" i="13"/>
  <c r="B644" i="13"/>
  <c r="B648" i="13"/>
  <c r="B652" i="13"/>
  <c r="B656" i="13"/>
  <c r="B660" i="13"/>
  <c r="B664" i="13"/>
  <c r="B668" i="13"/>
  <c r="B672" i="13"/>
  <c r="B676" i="13"/>
  <c r="B680" i="13"/>
  <c r="B684" i="13"/>
  <c r="B688" i="13"/>
  <c r="B692" i="13"/>
  <c r="B696" i="13"/>
  <c r="B700" i="13"/>
  <c r="B704" i="13"/>
  <c r="B708" i="13"/>
  <c r="B712" i="13"/>
  <c r="B716" i="13"/>
  <c r="B720" i="13"/>
  <c r="B724" i="13"/>
  <c r="B728" i="13"/>
  <c r="B732" i="13"/>
  <c r="B736" i="13"/>
  <c r="B740" i="13"/>
  <c r="B744" i="13"/>
  <c r="B748" i="13"/>
  <c r="B752" i="13"/>
  <c r="B756" i="13"/>
  <c r="B760" i="13"/>
  <c r="B764" i="13"/>
  <c r="B768" i="13"/>
  <c r="B772" i="13"/>
  <c r="B776" i="13"/>
  <c r="B780" i="13"/>
  <c r="B784" i="13"/>
  <c r="B788" i="13"/>
  <c r="B792" i="13"/>
  <c r="B796" i="13"/>
  <c r="B800" i="13"/>
  <c r="B804" i="13"/>
  <c r="B808" i="13"/>
  <c r="B812" i="13"/>
  <c r="B816" i="13"/>
  <c r="B820" i="13"/>
  <c r="B824" i="13"/>
  <c r="B828" i="13"/>
  <c r="B832" i="13"/>
  <c r="B836" i="13"/>
  <c r="B840" i="13"/>
  <c r="B844" i="13"/>
  <c r="B848" i="13"/>
  <c r="B852" i="13"/>
  <c r="B856" i="13"/>
  <c r="B860" i="13"/>
  <c r="B864" i="13"/>
  <c r="B868" i="13"/>
  <c r="B872" i="13"/>
  <c r="B876" i="13"/>
  <c r="B880" i="13"/>
  <c r="B884" i="13"/>
  <c r="B888" i="13"/>
  <c r="B892" i="13"/>
  <c r="B896" i="13"/>
  <c r="B900" i="13"/>
  <c r="B904" i="13"/>
  <c r="B908" i="13"/>
  <c r="B912" i="13"/>
  <c r="B916" i="13"/>
  <c r="B920" i="13"/>
  <c r="B924" i="13"/>
  <c r="B928" i="13"/>
  <c r="B932" i="13"/>
  <c r="B936" i="13"/>
  <c r="B940" i="13"/>
  <c r="B944" i="13"/>
  <c r="B948" i="13"/>
  <c r="B952" i="13"/>
  <c r="B956" i="13"/>
  <c r="B960" i="13"/>
  <c r="B964" i="13"/>
  <c r="B968" i="13"/>
  <c r="B972" i="13"/>
  <c r="B976" i="13"/>
  <c r="B980" i="13"/>
  <c r="B984" i="13"/>
  <c r="B988" i="13"/>
  <c r="B992" i="13"/>
  <c r="B996" i="13"/>
  <c r="B1000" i="13"/>
  <c r="B1004" i="13"/>
  <c r="B1008" i="13"/>
  <c r="B1012" i="13"/>
  <c r="B1016" i="13"/>
  <c r="B1020" i="13"/>
  <c r="B1024" i="13"/>
  <c r="B1028" i="13"/>
  <c r="B1032" i="13"/>
  <c r="B1036" i="13"/>
  <c r="B1040" i="13"/>
  <c r="B1044" i="13"/>
  <c r="B1048" i="13"/>
  <c r="B1052" i="13"/>
  <c r="B1056" i="13"/>
  <c r="B1060" i="13"/>
  <c r="B1064" i="13"/>
  <c r="B1068" i="13"/>
  <c r="B1072" i="13"/>
  <c r="B1076" i="13"/>
  <c r="B1080" i="13"/>
  <c r="B1084" i="13"/>
  <c r="B1088" i="13"/>
  <c r="B1092" i="13"/>
  <c r="B1096" i="13"/>
  <c r="B1100" i="13"/>
  <c r="B1104" i="13"/>
  <c r="B1108" i="13"/>
  <c r="B1112" i="13"/>
  <c r="B1116" i="13"/>
  <c r="B1120" i="13"/>
  <c r="B1124" i="13"/>
  <c r="B1128" i="13"/>
  <c r="B1132" i="13"/>
  <c r="B1136" i="13"/>
  <c r="B1140" i="13"/>
  <c r="B1144" i="13"/>
  <c r="B1148" i="13"/>
  <c r="B1152" i="13"/>
  <c r="B1156" i="13"/>
  <c r="B1160" i="13"/>
  <c r="B1164" i="13"/>
  <c r="B1168" i="13"/>
  <c r="B1172" i="13"/>
  <c r="B1176" i="13"/>
  <c r="B1180" i="13"/>
  <c r="B1184" i="13"/>
  <c r="B1188" i="13"/>
  <c r="B1192" i="13"/>
  <c r="B1196" i="13"/>
  <c r="B1200" i="13"/>
  <c r="B1204" i="13"/>
  <c r="B1208" i="13"/>
  <c r="B1212" i="13"/>
  <c r="B1216" i="13"/>
  <c r="B1220" i="13"/>
  <c r="B1224" i="13"/>
  <c r="B1228" i="13"/>
  <c r="B1232" i="13"/>
  <c r="B1236" i="13"/>
  <c r="B1240" i="13"/>
  <c r="B1244" i="13"/>
  <c r="B1248" i="13"/>
  <c r="B1252" i="13"/>
  <c r="B1256" i="13"/>
  <c r="B1260" i="13"/>
  <c r="B1264" i="13"/>
  <c r="B1268" i="13"/>
  <c r="B1272" i="13"/>
  <c r="B1276" i="13"/>
  <c r="B1280" i="13"/>
  <c r="B1284" i="13"/>
  <c r="B1288" i="13"/>
  <c r="B1292" i="13"/>
  <c r="B1296" i="13"/>
  <c r="B1300" i="13"/>
  <c r="B1304" i="13"/>
  <c r="B1308" i="13"/>
  <c r="B1312" i="13"/>
  <c r="B1316" i="13"/>
  <c r="B1320" i="13"/>
  <c r="B1324" i="13"/>
  <c r="B1328" i="13"/>
  <c r="B1332" i="13"/>
  <c r="B1336" i="13"/>
  <c r="B1340" i="13"/>
  <c r="B1344" i="13"/>
  <c r="B1348" i="13"/>
  <c r="B1352" i="13"/>
  <c r="B1356" i="13"/>
  <c r="B1360" i="13"/>
  <c r="B1364" i="13"/>
  <c r="B1368" i="13"/>
  <c r="B1372" i="13"/>
  <c r="B1376" i="13"/>
  <c r="B1380" i="13"/>
  <c r="B1384" i="13"/>
  <c r="B1388" i="13"/>
  <c r="B1392" i="13"/>
  <c r="B1396" i="13"/>
  <c r="B1400" i="13"/>
  <c r="B1404" i="13"/>
  <c r="B1408" i="13"/>
  <c r="B1412" i="13"/>
  <c r="B1416" i="13"/>
  <c r="B1420" i="13"/>
  <c r="B1424" i="13"/>
  <c r="B1428" i="13"/>
  <c r="B1432" i="13"/>
  <c r="B1436" i="13"/>
  <c r="B1440" i="13"/>
  <c r="B1444" i="13"/>
  <c r="B1448" i="13"/>
  <c r="B1452" i="13"/>
  <c r="B1456" i="13"/>
  <c r="B1460" i="13"/>
  <c r="B1464" i="13"/>
  <c r="B1468" i="13"/>
  <c r="B1472" i="13"/>
  <c r="B1476" i="13"/>
  <c r="B1480" i="13"/>
  <c r="B1484" i="13"/>
  <c r="B1488" i="13"/>
  <c r="B1492" i="13"/>
  <c r="B1496" i="13"/>
  <c r="B1500" i="13"/>
  <c r="B1504" i="13"/>
  <c r="B1508" i="13"/>
  <c r="B1512" i="13"/>
  <c r="B1516" i="13"/>
  <c r="B1520" i="13"/>
  <c r="B1524" i="13"/>
  <c r="B1528" i="13"/>
  <c r="B1532" i="13"/>
  <c r="B1536" i="13"/>
  <c r="B1540" i="13"/>
  <c r="B1544" i="13"/>
  <c r="B1548" i="13"/>
  <c r="B1552" i="13"/>
  <c r="B1556" i="13"/>
  <c r="B1560" i="13"/>
  <c r="B1564" i="13"/>
  <c r="B1568" i="13"/>
  <c r="B1572" i="13"/>
  <c r="B1576" i="13"/>
  <c r="B1580" i="13"/>
  <c r="B1584" i="13"/>
  <c r="B1588" i="13"/>
  <c r="B1592" i="13"/>
  <c r="B1596" i="13"/>
  <c r="B1600" i="13"/>
  <c r="B1604" i="13"/>
  <c r="B1608" i="13"/>
  <c r="B1612" i="13"/>
  <c r="B1616" i="13"/>
  <c r="B1620" i="13"/>
  <c r="B1624" i="13"/>
  <c r="B1628" i="13"/>
  <c r="B1632" i="13"/>
  <c r="B1636" i="13"/>
  <c r="B1640" i="13"/>
  <c r="B1644" i="13"/>
  <c r="B1648" i="13"/>
  <c r="B1652" i="13"/>
  <c r="B1656" i="13"/>
  <c r="B1660" i="13"/>
  <c r="B1664" i="13"/>
  <c r="B1668" i="13"/>
  <c r="B1672" i="13"/>
  <c r="B1676" i="13"/>
  <c r="B1680" i="13"/>
  <c r="B1684" i="13"/>
  <c r="B1688" i="13"/>
  <c r="B1692" i="13"/>
  <c r="B1696" i="13"/>
  <c r="B1700" i="13"/>
  <c r="B1704" i="13"/>
  <c r="B1708" i="13"/>
  <c r="B1712" i="13"/>
  <c r="B1716" i="13"/>
  <c r="B1720" i="13"/>
  <c r="B1724" i="13"/>
  <c r="B1728" i="13"/>
  <c r="B1732" i="13"/>
  <c r="B1736" i="13"/>
  <c r="B1740" i="13"/>
  <c r="B1744" i="13"/>
  <c r="B1748" i="13"/>
  <c r="B1752" i="13"/>
  <c r="B1756" i="13"/>
  <c r="B1760" i="13"/>
  <c r="B1764" i="13"/>
  <c r="B1768" i="13"/>
  <c r="B1772" i="13"/>
  <c r="B1776" i="13"/>
  <c r="B1780" i="13"/>
  <c r="B1784" i="13"/>
  <c r="B1788" i="13"/>
  <c r="B1792" i="13"/>
  <c r="B1796" i="13"/>
  <c r="B1800" i="13"/>
  <c r="B1804" i="13"/>
  <c r="B1808" i="13"/>
  <c r="B1812" i="13"/>
  <c r="B1816" i="13"/>
  <c r="B1820" i="13"/>
  <c r="B1824" i="13"/>
  <c r="B1828" i="13"/>
  <c r="B1832" i="13"/>
  <c r="B1836" i="13"/>
  <c r="B1840" i="13"/>
  <c r="B1844" i="13"/>
  <c r="B1848" i="13"/>
  <c r="B1852" i="13"/>
  <c r="B1856" i="13"/>
  <c r="B1860" i="13"/>
  <c r="B1864" i="13"/>
  <c r="B1868" i="13"/>
  <c r="B1872" i="13"/>
  <c r="B1876" i="13"/>
  <c r="B1880" i="13"/>
  <c r="B1884" i="13"/>
  <c r="B1888" i="13"/>
  <c r="B1892" i="13"/>
  <c r="B1896" i="13"/>
  <c r="B1900" i="13"/>
  <c r="B1904" i="13"/>
  <c r="B1908" i="13"/>
  <c r="B1912" i="13"/>
  <c r="B1916" i="13"/>
  <c r="B1920" i="13"/>
  <c r="B1924" i="13"/>
  <c r="B1928" i="13"/>
  <c r="B1932" i="13"/>
  <c r="B1936" i="13"/>
  <c r="B1940" i="13"/>
  <c r="B1944" i="13"/>
  <c r="B1948" i="13"/>
  <c r="B1952" i="13"/>
  <c r="B1956" i="13"/>
  <c r="B1960" i="13"/>
  <c r="B1964" i="13"/>
  <c r="B1968" i="13"/>
  <c r="B1972" i="13"/>
  <c r="B1976" i="13"/>
  <c r="B1980" i="13"/>
  <c r="B1984" i="13"/>
  <c r="B1988" i="13"/>
  <c r="B1992" i="13"/>
  <c r="B1996" i="13"/>
  <c r="B2000" i="13"/>
  <c r="B2004" i="13"/>
  <c r="B2008" i="13"/>
  <c r="B2012" i="13"/>
  <c r="B2016" i="13"/>
  <c r="B2020" i="13"/>
  <c r="B2024" i="13"/>
  <c r="B2028" i="13"/>
  <c r="B2032" i="13"/>
  <c r="B2036" i="13"/>
  <c r="B2040" i="13"/>
  <c r="B2044" i="13"/>
  <c r="B2048" i="13"/>
  <c r="B2052" i="13"/>
  <c r="B2056" i="13"/>
  <c r="B2060" i="13"/>
  <c r="B2064" i="13"/>
  <c r="B2068" i="13"/>
  <c r="B2072" i="13"/>
  <c r="B2076" i="13"/>
  <c r="B2080" i="13"/>
  <c r="B2084" i="13"/>
  <c r="B2088" i="13"/>
  <c r="B2092" i="13"/>
  <c r="B2096" i="13"/>
  <c r="B2100" i="13"/>
  <c r="B2104" i="13"/>
  <c r="B2108" i="13"/>
  <c r="B2112" i="13"/>
  <c r="B2116" i="13"/>
  <c r="B2120" i="13"/>
  <c r="B2124" i="13"/>
  <c r="B2128" i="13"/>
  <c r="B2132" i="13"/>
  <c r="B2136" i="13"/>
  <c r="B3" i="13"/>
  <c r="B10" i="13"/>
  <c r="B18" i="13"/>
  <c r="B24" i="13"/>
  <c r="B31" i="13"/>
  <c r="B39" i="13"/>
  <c r="B46" i="13"/>
  <c r="B52" i="13"/>
  <c r="B60" i="13"/>
  <c r="B67" i="13"/>
  <c r="B74" i="13"/>
  <c r="B82" i="13"/>
  <c r="B88" i="13"/>
  <c r="B95" i="13"/>
  <c r="B103" i="13"/>
  <c r="B110" i="13"/>
  <c r="B116" i="13"/>
  <c r="B124" i="13"/>
  <c r="B131" i="13"/>
  <c r="B138" i="13"/>
  <c r="B146" i="13"/>
  <c r="B152" i="13"/>
  <c r="B159" i="13"/>
  <c r="B167" i="13"/>
  <c r="B174" i="13"/>
  <c r="B180" i="13"/>
  <c r="B188" i="13"/>
  <c r="B195" i="13"/>
  <c r="B202" i="13"/>
  <c r="B210" i="13"/>
  <c r="B216" i="13"/>
  <c r="B223" i="13"/>
  <c r="B231" i="13"/>
  <c r="B238" i="13"/>
  <c r="B244" i="13"/>
  <c r="B252" i="13"/>
  <c r="B259" i="13"/>
  <c r="B266" i="13"/>
  <c r="B274" i="13"/>
  <c r="B280" i="13"/>
  <c r="B287" i="13"/>
  <c r="B295" i="13"/>
  <c r="B302" i="13"/>
  <c r="B308" i="13"/>
  <c r="B316" i="13"/>
  <c r="B323" i="13"/>
  <c r="B330" i="13"/>
  <c r="B338" i="13"/>
  <c r="B344" i="13"/>
  <c r="B351" i="13"/>
  <c r="B359" i="13"/>
  <c r="B366" i="13"/>
  <c r="B372" i="13"/>
  <c r="B380" i="13"/>
  <c r="B387" i="13"/>
  <c r="B394" i="13"/>
  <c r="B401" i="13"/>
  <c r="B406" i="13"/>
  <c r="B411" i="13"/>
  <c r="B417" i="13"/>
  <c r="B422" i="13"/>
  <c r="B427" i="13"/>
  <c r="B433" i="13"/>
  <c r="B438" i="13"/>
  <c r="B443" i="13"/>
  <c r="B449" i="13"/>
  <c r="B454" i="13"/>
  <c r="B459" i="13"/>
  <c r="B465" i="13"/>
  <c r="B470" i="13"/>
  <c r="B475" i="13"/>
  <c r="B481" i="13"/>
  <c r="B486" i="13"/>
  <c r="B491" i="13"/>
  <c r="B497" i="13"/>
  <c r="B502" i="13"/>
  <c r="B507" i="13"/>
  <c r="B513" i="13"/>
  <c r="B518" i="13"/>
  <c r="B523" i="13"/>
  <c r="B529" i="13"/>
  <c r="B534" i="13"/>
  <c r="B539" i="13"/>
  <c r="B545" i="13"/>
  <c r="B550" i="13"/>
  <c r="B555" i="13"/>
  <c r="B561" i="13"/>
  <c r="B566" i="13"/>
  <c r="B571" i="13"/>
  <c r="B577" i="13"/>
  <c r="B582" i="13"/>
  <c r="B587" i="13"/>
  <c r="B593" i="13"/>
  <c r="B598" i="13"/>
  <c r="B603" i="13"/>
  <c r="B609" i="13"/>
  <c r="B614" i="13"/>
  <c r="B619" i="13"/>
  <c r="B625" i="13"/>
  <c r="B630" i="13"/>
  <c r="B635" i="13"/>
  <c r="B641" i="13"/>
  <c r="B646" i="13"/>
  <c r="B651" i="13"/>
  <c r="B657" i="13"/>
  <c r="B662" i="13"/>
  <c r="B667" i="13"/>
  <c r="B673" i="13"/>
  <c r="B678" i="13"/>
  <c r="B683" i="13"/>
  <c r="B689" i="13"/>
  <c r="B694" i="13"/>
  <c r="B699" i="13"/>
  <c r="B705" i="13"/>
  <c r="B710" i="13"/>
  <c r="B715" i="13"/>
  <c r="B721" i="13"/>
  <c r="B726" i="13"/>
  <c r="B731" i="13"/>
  <c r="B737" i="13"/>
  <c r="B742" i="13"/>
  <c r="B747" i="13"/>
  <c r="B753" i="13"/>
  <c r="B758" i="13"/>
  <c r="B763" i="13"/>
  <c r="B769" i="13"/>
  <c r="B774" i="13"/>
  <c r="B779" i="13"/>
  <c r="B785" i="13"/>
  <c r="B790" i="13"/>
  <c r="B795" i="13"/>
  <c r="B801" i="13"/>
  <c r="B806" i="13"/>
  <c r="B811" i="13"/>
  <c r="B817" i="13"/>
  <c r="B822" i="13"/>
  <c r="B827" i="13"/>
  <c r="B833" i="13"/>
  <c r="B838" i="13"/>
  <c r="B843" i="13"/>
  <c r="B849" i="13"/>
  <c r="B854" i="13"/>
  <c r="B859" i="13"/>
  <c r="B865" i="13"/>
  <c r="B870" i="13"/>
  <c r="B875" i="13"/>
  <c r="B881" i="13"/>
  <c r="B886" i="13"/>
  <c r="B891" i="13"/>
  <c r="B897" i="13"/>
  <c r="B902" i="13"/>
  <c r="B907" i="13"/>
  <c r="B913" i="13"/>
  <c r="B918" i="13"/>
  <c r="B923" i="13"/>
  <c r="B929" i="13"/>
  <c r="B934" i="13"/>
  <c r="B939" i="13"/>
  <c r="B945" i="13"/>
  <c r="B950" i="13"/>
  <c r="B955" i="13"/>
  <c r="B961" i="13"/>
  <c r="B966" i="13"/>
  <c r="B971" i="13"/>
  <c r="B977" i="13"/>
  <c r="B982" i="13"/>
  <c r="B987" i="13"/>
  <c r="B993" i="13"/>
  <c r="B998" i="13"/>
  <c r="B1003" i="13"/>
  <c r="B1009" i="13"/>
  <c r="B1014" i="13"/>
  <c r="B1019" i="13"/>
  <c r="B1025" i="13"/>
  <c r="B1030" i="13"/>
  <c r="B1035" i="13"/>
  <c r="B1041" i="13"/>
  <c r="B1046" i="13"/>
  <c r="B1051" i="13"/>
  <c r="B1057" i="13"/>
  <c r="B1062" i="13"/>
  <c r="B1067" i="13"/>
  <c r="B1073" i="13"/>
  <c r="B1078" i="13"/>
  <c r="B1083" i="13"/>
  <c r="B1089" i="13"/>
  <c r="B1094" i="13"/>
  <c r="B1099" i="13"/>
  <c r="B1105" i="13"/>
  <c r="B1110" i="13"/>
  <c r="B1115" i="13"/>
  <c r="B1121" i="13"/>
  <c r="B1126" i="13"/>
  <c r="B1131" i="13"/>
  <c r="B1137" i="13"/>
  <c r="B1142" i="13"/>
  <c r="B1147" i="13"/>
  <c r="B1153" i="13"/>
  <c r="B1158" i="13"/>
  <c r="B1163" i="13"/>
  <c r="B1169" i="13"/>
  <c r="B1174" i="13"/>
  <c r="B1179" i="13"/>
  <c r="B1185" i="13"/>
  <c r="B1190" i="13"/>
  <c r="B1195" i="13"/>
  <c r="B1201" i="13"/>
  <c r="B1206" i="13"/>
  <c r="B1211" i="13"/>
  <c r="B1217" i="13"/>
  <c r="B1222" i="13"/>
  <c r="B1227" i="13"/>
  <c r="B1233" i="13"/>
  <c r="B1238" i="13"/>
  <c r="B1243" i="13"/>
  <c r="B1249" i="13"/>
  <c r="B1254" i="13"/>
  <c r="B1259" i="13"/>
  <c r="B1265" i="13"/>
  <c r="B1270" i="13"/>
  <c r="B1275" i="13"/>
  <c r="B1281" i="13"/>
  <c r="B1286" i="13"/>
  <c r="B1291" i="13"/>
  <c r="B1297" i="13"/>
  <c r="B1302" i="13"/>
  <c r="B1307" i="13"/>
  <c r="B1313" i="13"/>
  <c r="B1318" i="13"/>
  <c r="B1323" i="13"/>
  <c r="B1329" i="13"/>
  <c r="B1334" i="13"/>
  <c r="B1339" i="13"/>
  <c r="B1345" i="13"/>
  <c r="B1350" i="13"/>
  <c r="B1355" i="13"/>
  <c r="B1361" i="13"/>
  <c r="B1366" i="13"/>
  <c r="B1371" i="13"/>
  <c r="B1377" i="13"/>
  <c r="B1382" i="13"/>
  <c r="B1387" i="13"/>
  <c r="B1393" i="13"/>
  <c r="B1398" i="13"/>
  <c r="B1403" i="13"/>
  <c r="B1409" i="13"/>
  <c r="B1414" i="13"/>
  <c r="B1419" i="13"/>
  <c r="B1425" i="13"/>
  <c r="B1430" i="13"/>
  <c r="B1435" i="13"/>
  <c r="B1441" i="13"/>
  <c r="B1446" i="13"/>
  <c r="B1451" i="13"/>
  <c r="B1457" i="13"/>
  <c r="B1462" i="13"/>
  <c r="B1467" i="13"/>
  <c r="B1473" i="13"/>
  <c r="B1478" i="13"/>
  <c r="B1483" i="13"/>
  <c r="B1489" i="13"/>
  <c r="B1494" i="13"/>
  <c r="B1499" i="13"/>
  <c r="B1505" i="13"/>
  <c r="B1510" i="13"/>
  <c r="B1515" i="13"/>
  <c r="B1521" i="13"/>
  <c r="B1526" i="13"/>
  <c r="B1531" i="13"/>
  <c r="B1537" i="13"/>
  <c r="B1542" i="13"/>
  <c r="B1547" i="13"/>
  <c r="B1553" i="13"/>
  <c r="B1558" i="13"/>
  <c r="B1563" i="13"/>
  <c r="B1569" i="13"/>
  <c r="B1574" i="13"/>
  <c r="B1579" i="13"/>
  <c r="B1585" i="13"/>
  <c r="B1590" i="13"/>
  <c r="B1595" i="13"/>
  <c r="B1601" i="13"/>
  <c r="B1606" i="13"/>
  <c r="B1611" i="13"/>
  <c r="B1617" i="13"/>
  <c r="B1622" i="13"/>
  <c r="B1627" i="13"/>
  <c r="B1633" i="13"/>
  <c r="B1638" i="13"/>
  <c r="B1643" i="13"/>
  <c r="B1649" i="13"/>
  <c r="B1654" i="13"/>
  <c r="B1659" i="13"/>
  <c r="B1665" i="13"/>
  <c r="B1670" i="13"/>
  <c r="B1675" i="13"/>
  <c r="B1681" i="13"/>
  <c r="B1686" i="13"/>
  <c r="B1691" i="13"/>
  <c r="B1697" i="13"/>
  <c r="B1702" i="13"/>
  <c r="B1707" i="13"/>
  <c r="B1713" i="13"/>
  <c r="B1718" i="13"/>
  <c r="B1723" i="13"/>
  <c r="B1729" i="13"/>
  <c r="B1734" i="13"/>
  <c r="B1739" i="13"/>
  <c r="B1745" i="13"/>
  <c r="B1750" i="13"/>
  <c r="B1755" i="13"/>
  <c r="B1761" i="13"/>
  <c r="B1766" i="13"/>
  <c r="B1771" i="13"/>
  <c r="B1777" i="13"/>
  <c r="B1782" i="13"/>
  <c r="B1787" i="13"/>
  <c r="B1793" i="13"/>
  <c r="B1798" i="13"/>
  <c r="B1803" i="13"/>
  <c r="B1809" i="13"/>
  <c r="B1814" i="13"/>
  <c r="B1819" i="13"/>
  <c r="B1825" i="13"/>
  <c r="B1830" i="13"/>
  <c r="B1835" i="13"/>
  <c r="B1841" i="13"/>
  <c r="B1846" i="13"/>
  <c r="B1851" i="13"/>
  <c r="B1857" i="13"/>
  <c r="B1862" i="13"/>
  <c r="B1867" i="13"/>
  <c r="B1873" i="13"/>
  <c r="B1878" i="13"/>
  <c r="B1883" i="13"/>
  <c r="B1889" i="13"/>
  <c r="B1894" i="13"/>
  <c r="B1899" i="13"/>
  <c r="B1905" i="13"/>
  <c r="B1910" i="13"/>
  <c r="B1915" i="13"/>
  <c r="B1921" i="13"/>
  <c r="B1926" i="13"/>
  <c r="B1931" i="13"/>
  <c r="B1937" i="13"/>
  <c r="B1942" i="13"/>
  <c r="B1947" i="13"/>
  <c r="B1953" i="13"/>
  <c r="B1958" i="13"/>
  <c r="B1963" i="13"/>
  <c r="B1969" i="13"/>
  <c r="B1974" i="13"/>
  <c r="B1979" i="13"/>
  <c r="B1985" i="13"/>
  <c r="B1990" i="13"/>
  <c r="B1995" i="13"/>
  <c r="B2001" i="13"/>
  <c r="B2006" i="13"/>
  <c r="B2011" i="13"/>
  <c r="B2017" i="13"/>
  <c r="B2022" i="13"/>
  <c r="B2027" i="13"/>
  <c r="B2033" i="13"/>
  <c r="B2038" i="13"/>
  <c r="B2043" i="13"/>
  <c r="B2049" i="13"/>
  <c r="B2054" i="13"/>
  <c r="B2059" i="13"/>
  <c r="B2065" i="13"/>
  <c r="B2070" i="13"/>
  <c r="B2075" i="13"/>
  <c r="B2081" i="13"/>
  <c r="B2086" i="13"/>
  <c r="B2091" i="13"/>
  <c r="B2097" i="13"/>
  <c r="B2102" i="13"/>
  <c r="B2107" i="13"/>
  <c r="B2113" i="13"/>
  <c r="B2118" i="13"/>
  <c r="B2123" i="13"/>
  <c r="B2129" i="13"/>
  <c r="B2134" i="13"/>
  <c r="B2139" i="13"/>
  <c r="B2143" i="13"/>
  <c r="B2147" i="13"/>
  <c r="B2151" i="13"/>
  <c r="B2155" i="13"/>
  <c r="B2159" i="13"/>
  <c r="B2163" i="13"/>
  <c r="B2167" i="13"/>
  <c r="B2171" i="13"/>
  <c r="B2175" i="13"/>
  <c r="B2179" i="13"/>
  <c r="B2183" i="13"/>
  <c r="B2187" i="13"/>
  <c r="B2191" i="13"/>
  <c r="B2195" i="13"/>
  <c r="B2199" i="13"/>
  <c r="B2203" i="13"/>
  <c r="B2207" i="13"/>
  <c r="B2211" i="13"/>
  <c r="B2215" i="13"/>
  <c r="B2219" i="13"/>
  <c r="B2223" i="13"/>
  <c r="B2227" i="13"/>
  <c r="B2" i="13"/>
  <c r="B2226" i="13"/>
  <c r="B2221" i="13"/>
  <c r="B2216" i="13"/>
  <c r="B2210" i="13"/>
  <c r="B2205" i="13"/>
  <c r="B2200" i="13"/>
  <c r="B2194" i="13"/>
  <c r="B2189" i="13"/>
  <c r="B2184" i="13"/>
  <c r="B2178" i="13"/>
  <c r="B2173" i="13"/>
  <c r="B2168" i="13"/>
  <c r="B2162" i="13"/>
  <c r="B2157" i="13"/>
  <c r="B2152" i="13"/>
  <c r="B2146" i="13"/>
  <c r="B2141" i="13"/>
  <c r="B2135" i="13"/>
  <c r="B2127" i="13"/>
  <c r="B2121" i="13"/>
  <c r="B2114" i="13"/>
  <c r="B2106" i="13"/>
  <c r="B2099" i="13"/>
  <c r="B2093" i="13"/>
  <c r="B2085" i="13"/>
  <c r="B2078" i="13"/>
  <c r="B2071" i="13"/>
  <c r="B2063" i="13"/>
  <c r="B2057" i="13"/>
  <c r="B2050" i="13"/>
  <c r="B2042" i="13"/>
  <c r="B2035" i="13"/>
  <c r="B2029" i="13"/>
  <c r="B2021" i="13"/>
  <c r="B2014" i="13"/>
  <c r="B2007" i="13"/>
  <c r="B1999" i="13"/>
  <c r="B1993" i="13"/>
  <c r="B1986" i="13"/>
  <c r="B1978" i="13"/>
  <c r="B1971" i="13"/>
  <c r="B1965" i="13"/>
  <c r="B1957" i="13"/>
  <c r="B1950" i="13"/>
  <c r="B1943" i="13"/>
  <c r="B1935" i="13"/>
  <c r="B1929" i="13"/>
  <c r="B1922" i="13"/>
  <c r="B1914" i="13"/>
  <c r="B1907" i="13"/>
  <c r="B1901" i="13"/>
  <c r="B1893" i="13"/>
  <c r="B1886" i="13"/>
  <c r="B1879" i="13"/>
  <c r="B1871" i="13"/>
  <c r="B1865" i="13"/>
  <c r="B1858" i="13"/>
  <c r="B1850" i="13"/>
  <c r="B1843" i="13"/>
  <c r="B1837" i="13"/>
  <c r="B1829" i="13"/>
  <c r="B1822" i="13"/>
  <c r="B1815" i="13"/>
  <c r="B1807" i="13"/>
  <c r="B1801" i="13"/>
  <c r="B1794" i="13"/>
  <c r="B1786" i="13"/>
  <c r="B1779" i="13"/>
  <c r="B1773" i="13"/>
  <c r="B1765" i="13"/>
  <c r="B1758" i="13"/>
  <c r="B1751" i="13"/>
  <c r="B1743" i="13"/>
  <c r="B1737" i="13"/>
  <c r="B1730" i="13"/>
  <c r="B1722" i="13"/>
  <c r="B1715" i="13"/>
  <c r="B1709" i="13"/>
  <c r="B1701" i="13"/>
  <c r="B1694" i="13"/>
  <c r="B1687" i="13"/>
  <c r="B1679" i="13"/>
  <c r="B1673" i="13"/>
  <c r="B1666" i="13"/>
  <c r="B1658" i="13"/>
  <c r="B1651" i="13"/>
  <c r="B1645" i="13"/>
  <c r="B1637" i="13"/>
  <c r="B1630" i="13"/>
  <c r="B1623" i="13"/>
  <c r="B1615" i="13"/>
  <c r="B1609" i="13"/>
  <c r="B1602" i="13"/>
  <c r="B1594" i="13"/>
  <c r="B1587" i="13"/>
  <c r="B1581" i="13"/>
  <c r="B1573" i="13"/>
  <c r="B1566" i="13"/>
  <c r="B1559" i="13"/>
  <c r="B1551" i="13"/>
  <c r="B1545" i="13"/>
  <c r="B1538" i="13"/>
  <c r="B1530" i="13"/>
  <c r="B1523" i="13"/>
  <c r="B1517" i="13"/>
  <c r="B1509" i="13"/>
  <c r="B1502" i="13"/>
  <c r="B1495" i="13"/>
  <c r="B1487" i="13"/>
  <c r="B1481" i="13"/>
  <c r="B1474" i="13"/>
  <c r="B1466" i="13"/>
  <c r="B1459" i="13"/>
  <c r="B1453" i="13"/>
  <c r="B1445" i="13"/>
  <c r="B1438" i="13"/>
  <c r="B1431" i="13"/>
  <c r="B1423" i="13"/>
  <c r="B1417" i="13"/>
  <c r="B1410" i="13"/>
  <c r="B1402" i="13"/>
  <c r="B1395" i="13"/>
  <c r="B1389" i="13"/>
  <c r="B1381" i="13"/>
  <c r="B1374" i="13"/>
  <c r="B1367" i="13"/>
  <c r="B1359" i="13"/>
  <c r="B1353" i="13"/>
  <c r="B1346" i="13"/>
  <c r="B1338" i="13"/>
  <c r="B1331" i="13"/>
  <c r="B1325" i="13"/>
  <c r="B1317" i="13"/>
  <c r="B1310" i="13"/>
  <c r="B1303" i="13"/>
  <c r="B1295" i="13"/>
  <c r="B1289" i="13"/>
  <c r="B1282" i="13"/>
  <c r="B1274" i="13"/>
  <c r="B1267" i="13"/>
  <c r="B1261" i="13"/>
  <c r="B1253" i="13"/>
  <c r="B1246" i="13"/>
  <c r="B1239" i="13"/>
  <c r="B1231" i="13"/>
  <c r="B1225" i="13"/>
  <c r="B1218" i="13"/>
  <c r="B1210" i="13"/>
  <c r="B1203" i="13"/>
  <c r="B1197" i="13"/>
  <c r="B1189" i="13"/>
  <c r="B1182" i="13"/>
  <c r="B1175" i="13"/>
  <c r="B1167" i="13"/>
  <c r="B1161" i="13"/>
  <c r="B1154" i="13"/>
  <c r="B1146" i="13"/>
  <c r="B1139" i="13"/>
  <c r="B1133" i="13"/>
  <c r="B1125" i="13"/>
  <c r="B1118" i="13"/>
  <c r="B1111" i="13"/>
  <c r="B1103" i="13"/>
  <c r="B1097" i="13"/>
  <c r="B1090" i="13"/>
  <c r="B1082" i="13"/>
  <c r="B1075" i="13"/>
  <c r="B1069" i="13"/>
  <c r="B1061" i="13"/>
  <c r="B1054" i="13"/>
  <c r="B1047" i="13"/>
  <c r="B1039" i="13"/>
  <c r="B1033" i="13"/>
  <c r="B1026" i="13"/>
  <c r="B1018" i="13"/>
  <c r="B1011" i="13"/>
  <c r="B1005" i="13"/>
  <c r="B997" i="13"/>
  <c r="B990" i="13"/>
  <c r="B983" i="13"/>
  <c r="B975" i="13"/>
  <c r="B969" i="13"/>
  <c r="B962" i="13"/>
  <c r="B954" i="13"/>
  <c r="B947" i="13"/>
  <c r="B941" i="13"/>
  <c r="B933" i="13"/>
  <c r="B926" i="13"/>
  <c r="B919" i="13"/>
  <c r="B911" i="13"/>
  <c r="B905" i="13"/>
  <c r="B898" i="13"/>
  <c r="B890" i="13"/>
  <c r="B883" i="13"/>
  <c r="B877" i="13"/>
  <c r="B869" i="13"/>
  <c r="B862" i="13"/>
  <c r="B855" i="13"/>
  <c r="B847" i="13"/>
  <c r="B841" i="13"/>
  <c r="B834" i="13"/>
  <c r="B826" i="13"/>
  <c r="B819" i="13"/>
  <c r="B813" i="13"/>
  <c r="B805" i="13"/>
  <c r="B798" i="13"/>
  <c r="B791" i="13"/>
  <c r="B783" i="13"/>
  <c r="B777" i="13"/>
  <c r="B770" i="13"/>
  <c r="B762" i="13"/>
  <c r="B755" i="13"/>
  <c r="B749" i="13"/>
  <c r="B741" i="13"/>
  <c r="B734" i="13"/>
  <c r="B727" i="13"/>
  <c r="B719" i="13"/>
  <c r="B713" i="13"/>
  <c r="B706" i="13"/>
  <c r="B698" i="13"/>
  <c r="B691" i="13"/>
  <c r="B685" i="13"/>
  <c r="B677" i="13"/>
  <c r="B670" i="13"/>
  <c r="B663" i="13"/>
  <c r="B655" i="13"/>
  <c r="B649" i="13"/>
  <c r="B642" i="13"/>
  <c r="B634" i="13"/>
  <c r="B627" i="13"/>
  <c r="B621" i="13"/>
  <c r="B613" i="13"/>
  <c r="B606" i="13"/>
  <c r="B599" i="13"/>
  <c r="B591" i="13"/>
  <c r="B585" i="13"/>
  <c r="B578" i="13"/>
  <c r="B570" i="13"/>
  <c r="B563" i="13"/>
  <c r="B557" i="13"/>
  <c r="B549" i="13"/>
  <c r="B542" i="13"/>
  <c r="B535" i="13"/>
  <c r="B527" i="13"/>
  <c r="B521" i="13"/>
  <c r="B514" i="13"/>
  <c r="B506" i="13"/>
  <c r="B499" i="13"/>
  <c r="B493" i="13"/>
  <c r="B485" i="13"/>
  <c r="B478" i="13"/>
  <c r="B471" i="13"/>
  <c r="B463" i="13"/>
  <c r="B457" i="13"/>
  <c r="B450" i="13"/>
  <c r="B442" i="13"/>
  <c r="B435" i="13"/>
  <c r="B429" i="13"/>
  <c r="B421" i="13"/>
  <c r="B414" i="13"/>
  <c r="B407" i="13"/>
  <c r="B399" i="13"/>
  <c r="B391" i="13"/>
  <c r="B382" i="13"/>
  <c r="B371" i="13"/>
  <c r="B362" i="13"/>
  <c r="B354" i="13"/>
  <c r="B343" i="13"/>
  <c r="B334" i="13"/>
  <c r="B324" i="13"/>
  <c r="B314" i="13"/>
  <c r="B306" i="13"/>
  <c r="B296" i="13"/>
  <c r="B286" i="13"/>
  <c r="B276" i="13"/>
  <c r="B268" i="13"/>
  <c r="B258" i="13"/>
  <c r="B248" i="13"/>
  <c r="B239" i="13"/>
  <c r="B228" i="13"/>
  <c r="B220" i="13"/>
  <c r="B211" i="13"/>
  <c r="B200" i="13"/>
  <c r="B191" i="13"/>
  <c r="B183" i="13"/>
  <c r="B172" i="13"/>
  <c r="B163" i="13"/>
  <c r="B154" i="13"/>
  <c r="B143" i="13"/>
  <c r="B135" i="13"/>
  <c r="B126" i="13"/>
  <c r="B115" i="13"/>
  <c r="B106" i="13"/>
  <c r="B98" i="13"/>
  <c r="B87" i="13"/>
  <c r="B78" i="13"/>
  <c r="B68" i="13"/>
  <c r="B58" i="13"/>
  <c r="B50" i="13"/>
  <c r="B40" i="13"/>
  <c r="B30" i="13"/>
  <c r="B20" i="13"/>
  <c r="B12" i="13"/>
  <c r="B2230" i="13"/>
  <c r="B2225" i="13"/>
  <c r="B2220" i="13"/>
  <c r="B2214" i="13"/>
  <c r="B2209" i="13"/>
  <c r="B2204" i="13"/>
  <c r="B2198" i="13"/>
  <c r="B2193" i="13"/>
  <c r="B2188" i="13"/>
  <c r="B2182" i="13"/>
  <c r="B2177" i="13"/>
  <c r="B2172" i="13"/>
  <c r="B2166" i="13"/>
  <c r="B2161" i="13"/>
  <c r="B2156" i="13"/>
  <c r="B2150" i="13"/>
  <c r="B2145" i="13"/>
  <c r="B2140" i="13"/>
  <c r="B2133" i="13"/>
  <c r="B2126" i="13"/>
  <c r="B2119" i="13"/>
  <c r="B2111" i="13"/>
  <c r="B2105" i="13"/>
  <c r="B2098" i="13"/>
  <c r="B2090" i="13"/>
  <c r="B2083" i="13"/>
  <c r="B2077" i="13"/>
  <c r="B2069" i="13"/>
  <c r="B2062" i="13"/>
  <c r="B2055" i="13"/>
  <c r="B2047" i="13"/>
  <c r="B2041" i="13"/>
  <c r="B2034" i="13"/>
  <c r="B2026" i="13"/>
  <c r="B2019" i="13"/>
  <c r="B2013" i="13"/>
  <c r="B2005" i="13"/>
  <c r="B1998" i="13"/>
  <c r="B1991" i="13"/>
  <c r="B1983" i="13"/>
  <c r="B1977" i="13"/>
  <c r="B1970" i="13"/>
  <c r="B1962" i="13"/>
  <c r="B1955" i="13"/>
  <c r="B1949" i="13"/>
  <c r="B1941" i="13"/>
  <c r="B1934" i="13"/>
  <c r="B1927" i="13"/>
  <c r="B1919" i="13"/>
  <c r="B1913" i="13"/>
  <c r="B1906" i="13"/>
  <c r="B1898" i="13"/>
  <c r="B1891" i="13"/>
  <c r="B1885" i="13"/>
  <c r="B1877" i="13"/>
  <c r="B1870" i="13"/>
  <c r="B1863" i="13"/>
  <c r="B1855" i="13"/>
  <c r="B1849" i="13"/>
  <c r="B1842" i="13"/>
  <c r="B1834" i="13"/>
  <c r="B1827" i="13"/>
  <c r="B1821" i="13"/>
  <c r="B1813" i="13"/>
  <c r="B1806" i="13"/>
  <c r="B1799" i="13"/>
  <c r="B1791" i="13"/>
  <c r="B1785" i="13"/>
  <c r="B1778" i="13"/>
  <c r="B1770" i="13"/>
  <c r="B1763" i="13"/>
  <c r="B1757" i="13"/>
  <c r="B1749" i="13"/>
  <c r="B1742" i="13"/>
  <c r="B1735" i="13"/>
  <c r="B1727" i="13"/>
  <c r="B1721" i="13"/>
  <c r="B1714" i="13"/>
  <c r="B1706" i="13"/>
  <c r="B1699" i="13"/>
  <c r="B1693" i="13"/>
  <c r="B1685" i="13"/>
  <c r="B1678" i="13"/>
  <c r="B1671" i="13"/>
  <c r="B1663" i="13"/>
  <c r="B1657" i="13"/>
  <c r="B1650" i="13"/>
  <c r="B1642" i="13"/>
  <c r="B1635" i="13"/>
  <c r="B1629" i="13"/>
  <c r="B1621" i="13"/>
  <c r="B1614" i="13"/>
  <c r="B1607" i="13"/>
  <c r="B1599" i="13"/>
  <c r="B1593" i="13"/>
  <c r="B1586" i="13"/>
  <c r="B1578" i="13"/>
  <c r="B1571" i="13"/>
  <c r="B1565" i="13"/>
  <c r="B1557" i="13"/>
  <c r="B1550" i="13"/>
  <c r="B1543" i="13"/>
  <c r="B1535" i="13"/>
  <c r="B1529" i="13"/>
  <c r="B1522" i="13"/>
  <c r="B1514" i="13"/>
  <c r="B1507" i="13"/>
  <c r="B1501" i="13"/>
  <c r="B1493" i="13"/>
  <c r="B1486" i="13"/>
  <c r="B1479" i="13"/>
  <c r="B1471" i="13"/>
  <c r="B1465" i="13"/>
  <c r="B1458" i="13"/>
  <c r="B1450" i="13"/>
  <c r="B1443" i="13"/>
  <c r="B1437" i="13"/>
  <c r="B1429" i="13"/>
  <c r="B1422" i="13"/>
  <c r="B1415" i="13"/>
  <c r="B1407" i="13"/>
  <c r="B1401" i="13"/>
  <c r="B1394" i="13"/>
  <c r="B1386" i="13"/>
  <c r="B1379" i="13"/>
  <c r="B1373" i="13"/>
  <c r="B1365" i="13"/>
  <c r="B1358" i="13"/>
  <c r="B1351" i="13"/>
  <c r="B1343" i="13"/>
  <c r="B1337" i="13"/>
  <c r="B1330" i="13"/>
  <c r="B1322" i="13"/>
  <c r="B1315" i="13"/>
  <c r="B1309" i="13"/>
  <c r="B1301" i="13"/>
  <c r="B1294" i="13"/>
  <c r="B1287" i="13"/>
  <c r="B1279" i="13"/>
  <c r="B1273" i="13"/>
  <c r="B1266" i="13"/>
  <c r="B1258" i="13"/>
  <c r="B1251" i="13"/>
  <c r="B1245" i="13"/>
  <c r="B1237" i="13"/>
  <c r="B1230" i="13"/>
  <c r="B1223" i="13"/>
  <c r="B1215" i="13"/>
  <c r="B1209" i="13"/>
  <c r="B1202" i="13"/>
  <c r="B1194" i="13"/>
  <c r="B1187" i="13"/>
  <c r="B1181" i="13"/>
  <c r="B1173" i="13"/>
  <c r="B1166" i="13"/>
  <c r="B1159" i="13"/>
  <c r="B1151" i="13"/>
  <c r="B1145" i="13"/>
  <c r="B1138" i="13"/>
  <c r="B1130" i="13"/>
  <c r="B1123" i="13"/>
  <c r="B1117" i="13"/>
  <c r="B1109" i="13"/>
  <c r="B1102" i="13"/>
  <c r="B1095" i="13"/>
  <c r="B1087" i="13"/>
  <c r="B1081" i="13"/>
  <c r="B1074" i="13"/>
  <c r="B1066" i="13"/>
  <c r="B1059" i="13"/>
  <c r="B1053" i="13"/>
  <c r="B1045" i="13"/>
  <c r="B1038" i="13"/>
  <c r="B1031" i="13"/>
  <c r="B1023" i="13"/>
  <c r="B1017" i="13"/>
  <c r="B1010" i="13"/>
  <c r="B1002" i="13"/>
  <c r="B995" i="13"/>
  <c r="B989" i="13"/>
  <c r="B981" i="13"/>
  <c r="B974" i="13"/>
  <c r="B967" i="13"/>
  <c r="B959" i="13"/>
  <c r="B953" i="13"/>
  <c r="B946" i="13"/>
  <c r="B938" i="13"/>
  <c r="B931" i="13"/>
  <c r="B925" i="13"/>
  <c r="B917" i="13"/>
  <c r="B910" i="13"/>
  <c r="B903" i="13"/>
  <c r="B895" i="13"/>
  <c r="B889" i="13"/>
  <c r="B882" i="13"/>
  <c r="B874" i="13"/>
  <c r="B867" i="13"/>
  <c r="B861" i="13"/>
  <c r="B853" i="13"/>
  <c r="B846" i="13"/>
  <c r="B839" i="13"/>
  <c r="B831" i="13"/>
  <c r="B825" i="13"/>
  <c r="B818" i="13"/>
  <c r="B810" i="13"/>
  <c r="B803" i="13"/>
  <c r="B797" i="13"/>
  <c r="B789" i="13"/>
  <c r="B782" i="13"/>
  <c r="B775" i="13"/>
  <c r="B767" i="13"/>
  <c r="B761" i="13"/>
  <c r="B754" i="13"/>
  <c r="B746" i="13"/>
  <c r="B739" i="13"/>
  <c r="B733" i="13"/>
  <c r="B725" i="13"/>
  <c r="B718" i="13"/>
  <c r="B711" i="13"/>
  <c r="B703" i="13"/>
  <c r="B697" i="13"/>
  <c r="B690" i="13"/>
  <c r="B682" i="13"/>
  <c r="B675" i="13"/>
  <c r="B669" i="13"/>
  <c r="B661" i="13"/>
  <c r="B654" i="13"/>
  <c r="B647" i="13"/>
  <c r="B639" i="13"/>
  <c r="B633" i="13"/>
  <c r="B626" i="13"/>
  <c r="B618" i="13"/>
  <c r="B611" i="13"/>
  <c r="B605" i="13"/>
  <c r="B597" i="13"/>
  <c r="B590" i="13"/>
  <c r="B583" i="13"/>
  <c r="B575" i="13"/>
  <c r="B569" i="13"/>
  <c r="B562" i="13"/>
  <c r="B554" i="13"/>
  <c r="B547" i="13"/>
  <c r="B541" i="13"/>
  <c r="B533" i="13"/>
  <c r="B526" i="13"/>
  <c r="B519" i="13"/>
  <c r="B511" i="13"/>
  <c r="B505" i="13"/>
  <c r="B498" i="13"/>
  <c r="B490" i="13"/>
  <c r="B483" i="13"/>
  <c r="B477" i="13"/>
  <c r="B469" i="13"/>
  <c r="B462" i="13"/>
  <c r="B455" i="13"/>
  <c r="B447" i="13"/>
  <c r="B441" i="13"/>
  <c r="B434" i="13"/>
  <c r="B426" i="13"/>
  <c r="B419" i="13"/>
  <c r="B413" i="13"/>
  <c r="B405" i="13"/>
  <c r="B398" i="13"/>
  <c r="B388" i="13"/>
  <c r="B378" i="13"/>
  <c r="B370" i="13"/>
  <c r="B360" i="13"/>
  <c r="B350" i="13"/>
  <c r="B340" i="13"/>
  <c r="B332" i="13"/>
  <c r="B322" i="13"/>
  <c r="B312" i="13"/>
  <c r="B303" i="13"/>
  <c r="B292" i="13"/>
  <c r="B284" i="13"/>
  <c r="B275" i="13"/>
  <c r="B264" i="13"/>
  <c r="B255" i="13"/>
  <c r="B247" i="13"/>
  <c r="B236" i="13"/>
  <c r="B227" i="13"/>
  <c r="B218" i="13"/>
  <c r="B207" i="13"/>
  <c r="B199" i="13"/>
  <c r="B190" i="13"/>
  <c r="B179" i="13"/>
  <c r="B170" i="13"/>
  <c r="B162" i="13"/>
  <c r="B151" i="13"/>
  <c r="B142" i="13"/>
  <c r="B132" i="13"/>
  <c r="B122" i="13"/>
  <c r="B114" i="13"/>
  <c r="B104" i="13"/>
  <c r="B94" i="13"/>
  <c r="B84" i="13"/>
  <c r="B76" i="13"/>
  <c r="B66" i="13"/>
  <c r="B56" i="13"/>
  <c r="B47" i="13"/>
  <c r="B36" i="13"/>
  <c r="B28" i="13"/>
  <c r="B19" i="13"/>
  <c r="B8" i="13"/>
  <c r="B1741" i="13"/>
  <c r="B1733" i="13"/>
  <c r="B1726" i="13"/>
  <c r="B1719" i="13"/>
  <c r="B1711" i="13"/>
  <c r="B1705" i="13"/>
  <c r="B1698" i="13"/>
  <c r="B1690" i="13"/>
  <c r="B1683" i="13"/>
  <c r="B1677" i="13"/>
  <c r="B1669" i="13"/>
  <c r="B1662" i="13"/>
  <c r="B1655" i="13"/>
  <c r="B1647" i="13"/>
  <c r="B1641" i="13"/>
  <c r="B1634" i="13"/>
  <c r="B1626" i="13"/>
  <c r="B1619" i="13"/>
  <c r="B1613" i="13"/>
  <c r="B1605" i="13"/>
  <c r="B1598" i="13"/>
  <c r="B1591" i="13"/>
  <c r="B1583" i="13"/>
  <c r="B1577" i="13"/>
  <c r="B1570" i="13"/>
  <c r="B1562" i="13"/>
  <c r="B1555" i="13"/>
  <c r="B1549" i="13"/>
  <c r="B1541" i="13"/>
  <c r="B1534" i="13"/>
  <c r="B1527" i="13"/>
  <c r="B1519" i="13"/>
  <c r="B1513" i="13"/>
  <c r="B1506" i="13"/>
  <c r="B1498" i="13"/>
  <c r="B1491" i="13"/>
  <c r="B1485" i="13"/>
  <c r="B1477" i="13"/>
  <c r="B1470" i="13"/>
  <c r="B1463" i="13"/>
  <c r="B1455" i="13"/>
  <c r="B1449" i="13"/>
  <c r="B1442" i="13"/>
  <c r="B1434" i="13"/>
  <c r="B1427" i="13"/>
  <c r="B1421" i="13"/>
  <c r="B1413" i="13"/>
  <c r="B1406" i="13"/>
  <c r="B1399" i="13"/>
  <c r="B1391" i="13"/>
  <c r="B1385" i="13"/>
  <c r="B1378" i="13"/>
  <c r="B1370" i="13"/>
  <c r="B1363" i="13"/>
  <c r="B1357" i="13"/>
  <c r="B1349" i="13"/>
  <c r="B1342" i="13"/>
  <c r="B1335" i="13"/>
  <c r="B1327" i="13"/>
  <c r="B1321" i="13"/>
  <c r="B1314" i="13"/>
  <c r="B1306" i="13"/>
  <c r="B1299" i="13"/>
  <c r="B1293" i="13"/>
  <c r="B1285" i="13"/>
  <c r="B1278" i="13"/>
  <c r="B1271" i="13"/>
  <c r="B1263" i="13"/>
  <c r="B1257" i="13"/>
  <c r="B1250" i="13"/>
  <c r="B1242" i="13"/>
  <c r="B1235" i="13"/>
  <c r="B1229" i="13"/>
  <c r="B1221" i="13"/>
  <c r="B1214" i="13"/>
  <c r="B1207" i="13"/>
  <c r="B1199" i="13"/>
  <c r="B1193" i="13"/>
  <c r="B1186" i="13"/>
  <c r="B1178" i="13"/>
  <c r="B1171" i="13"/>
  <c r="B1165" i="13"/>
  <c r="B1157" i="13"/>
  <c r="B1150" i="13"/>
  <c r="B1143" i="13"/>
  <c r="B1135" i="13"/>
  <c r="B1129" i="13"/>
  <c r="B1122" i="13"/>
  <c r="B1114" i="13"/>
  <c r="B1107" i="13"/>
  <c r="B1101" i="13"/>
  <c r="B1093" i="13"/>
  <c r="B1086" i="13"/>
  <c r="B1079" i="13"/>
  <c r="B1071" i="13"/>
  <c r="B1065" i="13"/>
  <c r="B1058" i="13"/>
  <c r="B1050" i="13"/>
  <c r="B1043" i="13"/>
  <c r="B1037" i="13"/>
  <c r="B1029" i="13"/>
  <c r="B1022" i="13"/>
  <c r="B1015" i="13"/>
  <c r="B1007" i="13"/>
  <c r="B1001" i="13"/>
  <c r="B994" i="13"/>
  <c r="B986" i="13"/>
  <c r="B979" i="13"/>
  <c r="B973" i="13"/>
  <c r="B965" i="13"/>
  <c r="B958" i="13"/>
  <c r="B951" i="13"/>
  <c r="B943" i="13"/>
  <c r="B937" i="13"/>
  <c r="B930" i="13"/>
  <c r="B922" i="13"/>
  <c r="B915" i="13"/>
  <c r="B909" i="13"/>
  <c r="B901" i="13"/>
  <c r="B894" i="13"/>
  <c r="B887" i="13"/>
  <c r="B879" i="13"/>
  <c r="B873" i="13"/>
  <c r="B866" i="13"/>
  <c r="B858" i="13"/>
  <c r="B851" i="13"/>
  <c r="B845" i="13"/>
  <c r="B837" i="13"/>
  <c r="B830" i="13"/>
  <c r="B823" i="13"/>
  <c r="B815" i="13"/>
  <c r="B809" i="13"/>
  <c r="B802" i="13"/>
  <c r="B794" i="13"/>
  <c r="B787" i="13"/>
  <c r="B781" i="13"/>
  <c r="B773" i="13"/>
  <c r="B766" i="13"/>
  <c r="B759" i="13"/>
  <c r="B751" i="13"/>
  <c r="B745" i="13"/>
  <c r="B738" i="13"/>
  <c r="B730" i="13"/>
  <c r="B723" i="13"/>
  <c r="B717" i="13"/>
  <c r="B709" i="13"/>
  <c r="B702" i="13"/>
  <c r="B695" i="13"/>
  <c r="B687" i="13"/>
  <c r="B681" i="13"/>
  <c r="B674" i="13"/>
  <c r="B666" i="13"/>
  <c r="B659" i="13"/>
  <c r="B653" i="13"/>
  <c r="B645" i="13"/>
  <c r="B638" i="13"/>
  <c r="B631" i="13"/>
  <c r="B623" i="13"/>
  <c r="B617" i="13"/>
  <c r="B610" i="13"/>
  <c r="B602" i="13"/>
  <c r="B595" i="13"/>
  <c r="B589" i="13"/>
  <c r="B581" i="13"/>
  <c r="B574" i="13"/>
  <c r="B567" i="13"/>
  <c r="B559" i="13"/>
  <c r="B553" i="13"/>
  <c r="B546" i="13"/>
  <c r="B538" i="13"/>
  <c r="B531" i="13"/>
  <c r="B525" i="13"/>
  <c r="B517" i="13"/>
  <c r="B510" i="13"/>
  <c r="B503" i="13"/>
  <c r="B495" i="13"/>
  <c r="B489" i="13"/>
  <c r="B482" i="13"/>
  <c r="B474" i="13"/>
  <c r="B467" i="13"/>
  <c r="B461" i="13"/>
  <c r="B453" i="13"/>
  <c r="B446" i="13"/>
  <c r="B439" i="13"/>
  <c r="B431" i="13"/>
  <c r="B425" i="13"/>
  <c r="B418" i="13"/>
  <c r="B410" i="13"/>
  <c r="B403" i="13"/>
  <c r="B396" i="13"/>
  <c r="B386" i="13"/>
  <c r="B376" i="13"/>
  <c r="B367" i="13"/>
  <c r="B356" i="13"/>
  <c r="B348" i="13"/>
  <c r="B339" i="13"/>
  <c r="B328" i="13"/>
  <c r="B319" i="13"/>
  <c r="B311" i="13"/>
  <c r="B300" i="13"/>
  <c r="B291" i="13"/>
  <c r="B282" i="13"/>
  <c r="B271" i="13"/>
  <c r="B263" i="13"/>
  <c r="B254" i="13"/>
  <c r="B243" i="13"/>
  <c r="B234" i="13"/>
  <c r="B226" i="13"/>
  <c r="B215" i="13"/>
  <c r="B206" i="13"/>
  <c r="B196" i="13"/>
  <c r="B186" i="13"/>
  <c r="B178" i="13"/>
  <c r="B168" i="13"/>
  <c r="B158" i="13"/>
  <c r="B148" i="13"/>
  <c r="B140" i="13"/>
  <c r="B130" i="13"/>
  <c r="B120" i="13"/>
  <c r="B111" i="13"/>
  <c r="B100" i="13"/>
  <c r="B92" i="13"/>
  <c r="B83" i="13"/>
  <c r="B72" i="13"/>
  <c r="B63" i="13"/>
  <c r="B55" i="13"/>
  <c r="B44" i="13"/>
  <c r="B35" i="13"/>
  <c r="B26" i="13"/>
  <c r="B15" i="13"/>
  <c r="B7" i="13"/>
  <c r="C4" i="13" l="1"/>
  <c r="C8" i="13"/>
  <c r="C12" i="13"/>
  <c r="C16" i="13"/>
  <c r="C20" i="13"/>
  <c r="C24" i="13"/>
  <c r="C28" i="13"/>
  <c r="C32" i="13"/>
  <c r="C36" i="13"/>
  <c r="C40" i="13"/>
  <c r="C44" i="13"/>
  <c r="C48" i="13"/>
  <c r="C52" i="13"/>
  <c r="C56" i="13"/>
  <c r="C60" i="13"/>
  <c r="C64" i="13"/>
  <c r="C68" i="13"/>
  <c r="C72" i="13"/>
  <c r="C76" i="13"/>
  <c r="C80" i="13"/>
  <c r="C84" i="13"/>
  <c r="C88" i="13"/>
  <c r="C92" i="13"/>
  <c r="C96" i="13"/>
  <c r="C100" i="13"/>
  <c r="C104" i="13"/>
  <c r="C108" i="13"/>
  <c r="C112" i="13"/>
  <c r="C116" i="13"/>
  <c r="C120" i="13"/>
  <c r="C124" i="13"/>
  <c r="C128" i="13"/>
  <c r="C132" i="13"/>
  <c r="C136" i="13"/>
  <c r="C140" i="13"/>
  <c r="C144" i="13"/>
  <c r="C148" i="13"/>
  <c r="C152" i="13"/>
  <c r="C156" i="13"/>
  <c r="C160" i="13"/>
  <c r="C164" i="13"/>
  <c r="C168" i="13"/>
  <c r="C172" i="13"/>
  <c r="C176" i="13"/>
  <c r="C180" i="13"/>
  <c r="C184" i="13"/>
  <c r="C188" i="13"/>
  <c r="C192" i="13"/>
  <c r="C196" i="13"/>
  <c r="C200" i="13"/>
  <c r="C204" i="13"/>
  <c r="C208" i="13"/>
  <c r="C212" i="13"/>
  <c r="C216" i="13"/>
  <c r="C220" i="13"/>
  <c r="C224" i="13"/>
  <c r="C228" i="13"/>
  <c r="C232" i="13"/>
  <c r="C236" i="13"/>
  <c r="C240" i="13"/>
  <c r="C244" i="13"/>
  <c r="C248" i="13"/>
  <c r="C252" i="13"/>
  <c r="C256" i="13"/>
  <c r="C260" i="13"/>
  <c r="C264" i="13"/>
  <c r="C268" i="13"/>
  <c r="C272" i="13"/>
  <c r="C276" i="13"/>
  <c r="C280" i="13"/>
  <c r="C284" i="13"/>
  <c r="C288" i="13"/>
  <c r="C292" i="13"/>
  <c r="C296" i="13"/>
  <c r="C300" i="13"/>
  <c r="C304" i="13"/>
  <c r="C308" i="13"/>
  <c r="C312" i="13"/>
  <c r="C316" i="13"/>
  <c r="C320" i="13"/>
  <c r="C324" i="13"/>
  <c r="C328" i="13"/>
  <c r="C332" i="13"/>
  <c r="C336" i="13"/>
  <c r="C340" i="13"/>
  <c r="C5" i="13"/>
  <c r="C9" i="13"/>
  <c r="C13" i="13"/>
  <c r="C17" i="13"/>
  <c r="C21" i="13"/>
  <c r="C25" i="13"/>
  <c r="C29" i="13"/>
  <c r="C33" i="13"/>
  <c r="C37" i="13"/>
  <c r="C41" i="13"/>
  <c r="C45" i="13"/>
  <c r="C49" i="13"/>
  <c r="C53" i="13"/>
  <c r="C57" i="13"/>
  <c r="C61" i="13"/>
  <c r="C65" i="13"/>
  <c r="C69" i="13"/>
  <c r="C73" i="13"/>
  <c r="C77" i="13"/>
  <c r="C81" i="13"/>
  <c r="C85" i="13"/>
  <c r="C89" i="13"/>
  <c r="C93" i="13"/>
  <c r="C97" i="13"/>
  <c r="C101" i="13"/>
  <c r="C105" i="13"/>
  <c r="C109" i="13"/>
  <c r="C113" i="13"/>
  <c r="C117" i="13"/>
  <c r="C121" i="13"/>
  <c r="C125" i="13"/>
  <c r="C129" i="13"/>
  <c r="C133" i="13"/>
  <c r="C137" i="13"/>
  <c r="C141" i="13"/>
  <c r="C145" i="13"/>
  <c r="C149" i="13"/>
  <c r="C153" i="13"/>
  <c r="C157" i="13"/>
  <c r="C161" i="13"/>
  <c r="C165" i="13"/>
  <c r="C169" i="13"/>
  <c r="C173" i="13"/>
  <c r="C177" i="13"/>
  <c r="C181" i="13"/>
  <c r="C185" i="13"/>
  <c r="C189" i="13"/>
  <c r="C193" i="13"/>
  <c r="C197" i="13"/>
  <c r="C201" i="13"/>
  <c r="C205" i="13"/>
  <c r="C209" i="13"/>
  <c r="C213" i="13"/>
  <c r="C217" i="13"/>
  <c r="C221" i="13"/>
  <c r="C225" i="13"/>
  <c r="C229" i="13"/>
  <c r="C233" i="13"/>
  <c r="C237" i="13"/>
  <c r="C241" i="13"/>
  <c r="C245" i="13"/>
  <c r="C249" i="13"/>
  <c r="C253" i="13"/>
  <c r="C257" i="13"/>
  <c r="C261" i="13"/>
  <c r="C265" i="13"/>
  <c r="C269" i="13"/>
  <c r="C273" i="13"/>
  <c r="C277" i="13"/>
  <c r="C281" i="13"/>
  <c r="C285" i="13"/>
  <c r="C289" i="13"/>
  <c r="C293" i="13"/>
  <c r="C297" i="13"/>
  <c r="C301" i="13"/>
  <c r="C305" i="13"/>
  <c r="C309" i="13"/>
  <c r="C313" i="13"/>
  <c r="C317" i="13"/>
  <c r="C321" i="13"/>
  <c r="C325" i="13"/>
  <c r="C329" i="13"/>
  <c r="C333" i="13"/>
  <c r="C6" i="13"/>
  <c r="C14" i="13"/>
  <c r="C22" i="13"/>
  <c r="C30" i="13"/>
  <c r="C38" i="13"/>
  <c r="C46" i="13"/>
  <c r="C54" i="13"/>
  <c r="C62" i="13"/>
  <c r="C70" i="13"/>
  <c r="C78" i="13"/>
  <c r="C86" i="13"/>
  <c r="C94" i="13"/>
  <c r="C102" i="13"/>
  <c r="C110" i="13"/>
  <c r="C118" i="13"/>
  <c r="C126" i="13"/>
  <c r="C134" i="13"/>
  <c r="C142" i="13"/>
  <c r="C150" i="13"/>
  <c r="C158" i="13"/>
  <c r="C166" i="13"/>
  <c r="C174" i="13"/>
  <c r="C182" i="13"/>
  <c r="C190" i="13"/>
  <c r="C198" i="13"/>
  <c r="C206" i="13"/>
  <c r="C214" i="13"/>
  <c r="C222" i="13"/>
  <c r="C230" i="13"/>
  <c r="C238" i="13"/>
  <c r="C246" i="13"/>
  <c r="C254" i="13"/>
  <c r="C262" i="13"/>
  <c r="C270" i="13"/>
  <c r="C278" i="13"/>
  <c r="C286" i="13"/>
  <c r="C294" i="13"/>
  <c r="C302" i="13"/>
  <c r="C310" i="13"/>
  <c r="C318" i="13"/>
  <c r="C326" i="13"/>
  <c r="C334" i="13"/>
  <c r="C339" i="13"/>
  <c r="C344" i="13"/>
  <c r="C348" i="13"/>
  <c r="C352" i="13"/>
  <c r="C356" i="13"/>
  <c r="C360" i="13"/>
  <c r="C364" i="13"/>
  <c r="C368" i="13"/>
  <c r="C372" i="13"/>
  <c r="C376" i="13"/>
  <c r="C380" i="13"/>
  <c r="C384" i="13"/>
  <c r="C388" i="13"/>
  <c r="C392" i="13"/>
  <c r="C396" i="13"/>
  <c r="C400" i="13"/>
  <c r="C404" i="13"/>
  <c r="C408" i="13"/>
  <c r="C412" i="13"/>
  <c r="C416" i="13"/>
  <c r="C420" i="13"/>
  <c r="C424" i="13"/>
  <c r="C428" i="13"/>
  <c r="C432" i="13"/>
  <c r="C436" i="13"/>
  <c r="C440" i="13"/>
  <c r="C444" i="13"/>
  <c r="C448" i="13"/>
  <c r="C452" i="13"/>
  <c r="C456" i="13"/>
  <c r="C460" i="13"/>
  <c r="C464" i="13"/>
  <c r="C468" i="13"/>
  <c r="C472" i="13"/>
  <c r="C476" i="13"/>
  <c r="C480" i="13"/>
  <c r="C484" i="13"/>
  <c r="C488" i="13"/>
  <c r="C492" i="13"/>
  <c r="C496" i="13"/>
  <c r="C500" i="13"/>
  <c r="C504" i="13"/>
  <c r="C508" i="13"/>
  <c r="C512" i="13"/>
  <c r="C516" i="13"/>
  <c r="C520" i="13"/>
  <c r="C524" i="13"/>
  <c r="C528" i="13"/>
  <c r="C532" i="13"/>
  <c r="C536" i="13"/>
  <c r="C540" i="13"/>
  <c r="C544" i="13"/>
  <c r="C548" i="13"/>
  <c r="C552" i="13"/>
  <c r="C556" i="13"/>
  <c r="C560" i="13"/>
  <c r="C564" i="13"/>
  <c r="C568" i="13"/>
  <c r="C572" i="13"/>
  <c r="C576" i="13"/>
  <c r="C7" i="13"/>
  <c r="C15" i="13"/>
  <c r="C23" i="13"/>
  <c r="C31" i="13"/>
  <c r="C39" i="13"/>
  <c r="C47" i="13"/>
  <c r="C55" i="13"/>
  <c r="C63" i="13"/>
  <c r="C71" i="13"/>
  <c r="C79" i="13"/>
  <c r="C87" i="13"/>
  <c r="C95" i="13"/>
  <c r="C103" i="13"/>
  <c r="C111" i="13"/>
  <c r="C119" i="13"/>
  <c r="C127" i="13"/>
  <c r="C135" i="13"/>
  <c r="C143" i="13"/>
  <c r="C151" i="13"/>
  <c r="C159" i="13"/>
  <c r="C167" i="13"/>
  <c r="C175" i="13"/>
  <c r="C183" i="13"/>
  <c r="C191" i="13"/>
  <c r="C199" i="13"/>
  <c r="C207" i="13"/>
  <c r="C215" i="13"/>
  <c r="C223" i="13"/>
  <c r="C231" i="13"/>
  <c r="C239" i="13"/>
  <c r="C247" i="13"/>
  <c r="C255" i="13"/>
  <c r="C263" i="13"/>
  <c r="C271" i="13"/>
  <c r="C279" i="13"/>
  <c r="C287" i="13"/>
  <c r="C295" i="13"/>
  <c r="C303" i="13"/>
  <c r="C311" i="13"/>
  <c r="C319" i="13"/>
  <c r="C327" i="13"/>
  <c r="C335" i="13"/>
  <c r="C341" i="13"/>
  <c r="C345" i="13"/>
  <c r="C349" i="13"/>
  <c r="C353" i="13"/>
  <c r="C357" i="13"/>
  <c r="C361" i="13"/>
  <c r="C365" i="13"/>
  <c r="C369" i="13"/>
  <c r="C373" i="13"/>
  <c r="C377" i="13"/>
  <c r="C381" i="13"/>
  <c r="C385" i="13"/>
  <c r="C389" i="13"/>
  <c r="C393" i="13"/>
  <c r="C397" i="13"/>
  <c r="C401" i="13"/>
  <c r="C405" i="13"/>
  <c r="C409" i="13"/>
  <c r="C413" i="13"/>
  <c r="C417" i="13"/>
  <c r="C421" i="13"/>
  <c r="C425" i="13"/>
  <c r="C429" i="13"/>
  <c r="C433" i="13"/>
  <c r="C437" i="13"/>
  <c r="C441" i="13"/>
  <c r="C445" i="13"/>
  <c r="C449" i="13"/>
  <c r="C453" i="13"/>
  <c r="C457" i="13"/>
  <c r="C461" i="13"/>
  <c r="C465" i="13"/>
  <c r="C469" i="13"/>
  <c r="C473" i="13"/>
  <c r="C477" i="13"/>
  <c r="C481" i="13"/>
  <c r="C485" i="13"/>
  <c r="C489" i="13"/>
  <c r="C493" i="13"/>
  <c r="C497" i="13"/>
  <c r="C501" i="13"/>
  <c r="C505" i="13"/>
  <c r="C509" i="13"/>
  <c r="C10" i="13"/>
  <c r="C26" i="13"/>
  <c r="C42" i="13"/>
  <c r="C58" i="13"/>
  <c r="C74" i="13"/>
  <c r="C90" i="13"/>
  <c r="C106" i="13"/>
  <c r="C122" i="13"/>
  <c r="C138" i="13"/>
  <c r="C154" i="13"/>
  <c r="C170" i="13"/>
  <c r="C186" i="13"/>
  <c r="C202" i="13"/>
  <c r="C218" i="13"/>
  <c r="C234" i="13"/>
  <c r="C250" i="13"/>
  <c r="C266" i="13"/>
  <c r="C282" i="13"/>
  <c r="C298" i="13"/>
  <c r="C314" i="13"/>
  <c r="C330" i="13"/>
  <c r="C342" i="13"/>
  <c r="C350" i="13"/>
  <c r="C358" i="13"/>
  <c r="C366" i="13"/>
  <c r="C374" i="13"/>
  <c r="C382" i="13"/>
  <c r="C390" i="13"/>
  <c r="C398" i="13"/>
  <c r="C406" i="13"/>
  <c r="C414" i="13"/>
  <c r="C422" i="13"/>
  <c r="C430" i="13"/>
  <c r="C438" i="13"/>
  <c r="C446" i="13"/>
  <c r="C454" i="13"/>
  <c r="C462" i="13"/>
  <c r="C470" i="13"/>
  <c r="C478" i="13"/>
  <c r="C486" i="13"/>
  <c r="C494" i="13"/>
  <c r="C502" i="13"/>
  <c r="C510" i="13"/>
  <c r="C515" i="13"/>
  <c r="C521" i="13"/>
  <c r="C526" i="13"/>
  <c r="C531" i="13"/>
  <c r="C537" i="13"/>
  <c r="C542" i="13"/>
  <c r="C547" i="13"/>
  <c r="C553" i="13"/>
  <c r="C558" i="13"/>
  <c r="C563" i="13"/>
  <c r="C569" i="13"/>
  <c r="C574" i="13"/>
  <c r="C579" i="13"/>
  <c r="C583" i="13"/>
  <c r="C587" i="13"/>
  <c r="C591" i="13"/>
  <c r="C595" i="13"/>
  <c r="C599" i="13"/>
  <c r="C603" i="13"/>
  <c r="C607" i="13"/>
  <c r="C611" i="13"/>
  <c r="C615" i="13"/>
  <c r="C619" i="13"/>
  <c r="C623" i="13"/>
  <c r="C627" i="13"/>
  <c r="C631" i="13"/>
  <c r="C635" i="13"/>
  <c r="C639" i="13"/>
  <c r="C643" i="13"/>
  <c r="C647" i="13"/>
  <c r="C651" i="13"/>
  <c r="C655" i="13"/>
  <c r="C659" i="13"/>
  <c r="C663" i="13"/>
  <c r="C667" i="13"/>
  <c r="C671" i="13"/>
  <c r="C675" i="13"/>
  <c r="C679" i="13"/>
  <c r="C683" i="13"/>
  <c r="C687" i="13"/>
  <c r="C691" i="13"/>
  <c r="C695" i="13"/>
  <c r="C699" i="13"/>
  <c r="C703" i="13"/>
  <c r="C707" i="13"/>
  <c r="C711" i="13"/>
  <c r="C715" i="13"/>
  <c r="C719" i="13"/>
  <c r="C723" i="13"/>
  <c r="C727" i="13"/>
  <c r="C731" i="13"/>
  <c r="C735" i="13"/>
  <c r="C739" i="13"/>
  <c r="C743" i="13"/>
  <c r="C747" i="13"/>
  <c r="C751" i="13"/>
  <c r="C755" i="13"/>
  <c r="C759" i="13"/>
  <c r="C763" i="13"/>
  <c r="C767" i="13"/>
  <c r="C771" i="13"/>
  <c r="C775" i="13"/>
  <c r="C779" i="13"/>
  <c r="C783" i="13"/>
  <c r="C787" i="13"/>
  <c r="C791" i="13"/>
  <c r="C795" i="13"/>
  <c r="C799" i="13"/>
  <c r="C803" i="13"/>
  <c r="C807" i="13"/>
  <c r="C811" i="13"/>
  <c r="C815" i="13"/>
  <c r="C819" i="13"/>
  <c r="C823" i="13"/>
  <c r="C827" i="13"/>
  <c r="C831" i="13"/>
  <c r="C835" i="13"/>
  <c r="C839" i="13"/>
  <c r="C843" i="13"/>
  <c r="C847" i="13"/>
  <c r="C851" i="13"/>
  <c r="C855" i="13"/>
  <c r="C859" i="13"/>
  <c r="C863" i="13"/>
  <c r="C867" i="13"/>
  <c r="C871" i="13"/>
  <c r="C875" i="13"/>
  <c r="C879" i="13"/>
  <c r="C883" i="13"/>
  <c r="C887" i="13"/>
  <c r="C891" i="13"/>
  <c r="C895" i="13"/>
  <c r="C899" i="13"/>
  <c r="C903" i="13"/>
  <c r="C907" i="13"/>
  <c r="C911" i="13"/>
  <c r="C915" i="13"/>
  <c r="C919" i="13"/>
  <c r="C923" i="13"/>
  <c r="C927" i="13"/>
  <c r="C931" i="13"/>
  <c r="C935" i="13"/>
  <c r="C939" i="13"/>
  <c r="C943" i="13"/>
  <c r="C947" i="13"/>
  <c r="C951" i="13"/>
  <c r="C955" i="13"/>
  <c r="C959" i="13"/>
  <c r="C963" i="13"/>
  <c r="C967" i="13"/>
  <c r="C971" i="13"/>
  <c r="C975" i="13"/>
  <c r="C979" i="13"/>
  <c r="C983" i="13"/>
  <c r="C987" i="13"/>
  <c r="C991" i="13"/>
  <c r="C995" i="13"/>
  <c r="C999" i="13"/>
  <c r="C1003" i="13"/>
  <c r="C1007" i="13"/>
  <c r="C1011" i="13"/>
  <c r="C1015" i="13"/>
  <c r="C1019" i="13"/>
  <c r="C1023" i="13"/>
  <c r="C1027" i="13"/>
  <c r="C1031" i="13"/>
  <c r="C1035" i="13"/>
  <c r="C11" i="13"/>
  <c r="C27" i="13"/>
  <c r="C43" i="13"/>
  <c r="C59" i="13"/>
  <c r="C75" i="13"/>
  <c r="C91" i="13"/>
  <c r="C107" i="13"/>
  <c r="C123" i="13"/>
  <c r="C139" i="13"/>
  <c r="C155" i="13"/>
  <c r="C171" i="13"/>
  <c r="C187" i="13"/>
  <c r="C203" i="13"/>
  <c r="C219" i="13"/>
  <c r="C235" i="13"/>
  <c r="C251" i="13"/>
  <c r="C267" i="13"/>
  <c r="C283" i="13"/>
  <c r="C299" i="13"/>
  <c r="C315" i="13"/>
  <c r="C331" i="13"/>
  <c r="C343" i="13"/>
  <c r="C351" i="13"/>
  <c r="C359" i="13"/>
  <c r="C367" i="13"/>
  <c r="C375" i="13"/>
  <c r="C383" i="13"/>
  <c r="C391" i="13"/>
  <c r="C399" i="13"/>
  <c r="C407" i="13"/>
  <c r="C415" i="13"/>
  <c r="C423" i="13"/>
  <c r="C431" i="13"/>
  <c r="C439" i="13"/>
  <c r="C447" i="13"/>
  <c r="C455" i="13"/>
  <c r="C463" i="13"/>
  <c r="C471" i="13"/>
  <c r="C479" i="13"/>
  <c r="C487" i="13"/>
  <c r="C495" i="13"/>
  <c r="C503" i="13"/>
  <c r="C511" i="13"/>
  <c r="C517" i="13"/>
  <c r="C522" i="13"/>
  <c r="C527" i="13"/>
  <c r="C533" i="13"/>
  <c r="C538" i="13"/>
  <c r="C543" i="13"/>
  <c r="C549" i="13"/>
  <c r="C554" i="13"/>
  <c r="C559" i="13"/>
  <c r="C565" i="13"/>
  <c r="C570" i="13"/>
  <c r="C575" i="13"/>
  <c r="C18" i="13"/>
  <c r="C50" i="13"/>
  <c r="C82" i="13"/>
  <c r="C114" i="13"/>
  <c r="C146" i="13"/>
  <c r="C178" i="13"/>
  <c r="C210" i="13"/>
  <c r="C242" i="13"/>
  <c r="C274" i="13"/>
  <c r="C306" i="13"/>
  <c r="C337" i="13"/>
  <c r="C354" i="13"/>
  <c r="C370" i="13"/>
  <c r="C386" i="13"/>
  <c r="C402" i="13"/>
  <c r="C418" i="13"/>
  <c r="C434" i="13"/>
  <c r="C450" i="13"/>
  <c r="C466" i="13"/>
  <c r="C482" i="13"/>
  <c r="C498" i="13"/>
  <c r="C513" i="13"/>
  <c r="C523" i="13"/>
  <c r="C534" i="13"/>
  <c r="C545" i="13"/>
  <c r="C555" i="13"/>
  <c r="C566" i="13"/>
  <c r="C577" i="13"/>
  <c r="C582" i="13"/>
  <c r="C588" i="13"/>
  <c r="C593" i="13"/>
  <c r="C598" i="13"/>
  <c r="C604" i="13"/>
  <c r="C609" i="13"/>
  <c r="C614" i="13"/>
  <c r="C620" i="13"/>
  <c r="C625" i="13"/>
  <c r="C630" i="13"/>
  <c r="C636" i="13"/>
  <c r="C641" i="13"/>
  <c r="C646" i="13"/>
  <c r="C652" i="13"/>
  <c r="C657" i="13"/>
  <c r="C662" i="13"/>
  <c r="C668" i="13"/>
  <c r="C673" i="13"/>
  <c r="C678" i="13"/>
  <c r="C684" i="13"/>
  <c r="C689" i="13"/>
  <c r="C694" i="13"/>
  <c r="C700" i="13"/>
  <c r="C705" i="13"/>
  <c r="C710" i="13"/>
  <c r="C716" i="13"/>
  <c r="C721" i="13"/>
  <c r="C726" i="13"/>
  <c r="C732" i="13"/>
  <c r="C737" i="13"/>
  <c r="C742" i="13"/>
  <c r="C748" i="13"/>
  <c r="C753" i="13"/>
  <c r="C758" i="13"/>
  <c r="C764" i="13"/>
  <c r="C769" i="13"/>
  <c r="C774" i="13"/>
  <c r="C780" i="13"/>
  <c r="C785" i="13"/>
  <c r="C790" i="13"/>
  <c r="C796" i="13"/>
  <c r="C801" i="13"/>
  <c r="C806" i="13"/>
  <c r="C812" i="13"/>
  <c r="C817" i="13"/>
  <c r="C822" i="13"/>
  <c r="C828" i="13"/>
  <c r="C833" i="13"/>
  <c r="C838" i="13"/>
  <c r="C844" i="13"/>
  <c r="C849" i="13"/>
  <c r="C854" i="13"/>
  <c r="C860" i="13"/>
  <c r="C865" i="13"/>
  <c r="C870" i="13"/>
  <c r="C876" i="13"/>
  <c r="C881" i="13"/>
  <c r="C886" i="13"/>
  <c r="C892" i="13"/>
  <c r="C897" i="13"/>
  <c r="C902" i="13"/>
  <c r="C908" i="13"/>
  <c r="C913" i="13"/>
  <c r="C918" i="13"/>
  <c r="C924" i="13"/>
  <c r="C19" i="13"/>
  <c r="C51" i="13"/>
  <c r="C83" i="13"/>
  <c r="C115" i="13"/>
  <c r="C147" i="13"/>
  <c r="C179" i="13"/>
  <c r="C211" i="13"/>
  <c r="C243" i="13"/>
  <c r="C275" i="13"/>
  <c r="C307" i="13"/>
  <c r="C338" i="13"/>
  <c r="C355" i="13"/>
  <c r="C371" i="13"/>
  <c r="C387" i="13"/>
  <c r="C403" i="13"/>
  <c r="C419" i="13"/>
  <c r="C435" i="13"/>
  <c r="C451" i="13"/>
  <c r="C467" i="13"/>
  <c r="C483" i="13"/>
  <c r="C499" i="13"/>
  <c r="C514" i="13"/>
  <c r="C525" i="13"/>
  <c r="C535" i="13"/>
  <c r="C546" i="13"/>
  <c r="C557" i="13"/>
  <c r="C567" i="13"/>
  <c r="C578" i="13"/>
  <c r="C584" i="13"/>
  <c r="C589" i="13"/>
  <c r="C594" i="13"/>
  <c r="C600" i="13"/>
  <c r="C605" i="13"/>
  <c r="C610" i="13"/>
  <c r="C616" i="13"/>
  <c r="C621" i="13"/>
  <c r="C626" i="13"/>
  <c r="C632" i="13"/>
  <c r="C637" i="13"/>
  <c r="C642" i="13"/>
  <c r="C648" i="13"/>
  <c r="C653" i="13"/>
  <c r="C658" i="13"/>
  <c r="C664" i="13"/>
  <c r="C669" i="13"/>
  <c r="C674" i="13"/>
  <c r="C680" i="13"/>
  <c r="C685" i="13"/>
  <c r="C690" i="13"/>
  <c r="C696" i="13"/>
  <c r="C701" i="13"/>
  <c r="C706" i="13"/>
  <c r="C712" i="13"/>
  <c r="C717" i="13"/>
  <c r="C722" i="13"/>
  <c r="C728" i="13"/>
  <c r="C733" i="13"/>
  <c r="C738" i="13"/>
  <c r="C744" i="13"/>
  <c r="C749" i="13"/>
  <c r="C754" i="13"/>
  <c r="C760" i="13"/>
  <c r="C765" i="13"/>
  <c r="C770" i="13"/>
  <c r="C776" i="13"/>
  <c r="C781" i="13"/>
  <c r="C786" i="13"/>
  <c r="C792" i="13"/>
  <c r="C797" i="13"/>
  <c r="C802" i="13"/>
  <c r="C808" i="13"/>
  <c r="C813" i="13"/>
  <c r="C818" i="13"/>
  <c r="C824" i="13"/>
  <c r="C829" i="13"/>
  <c r="C834" i="13"/>
  <c r="C840" i="13"/>
  <c r="C845" i="13"/>
  <c r="C850" i="13"/>
  <c r="C856" i="13"/>
  <c r="C861" i="13"/>
  <c r="C866" i="13"/>
  <c r="C872" i="13"/>
  <c r="C877" i="13"/>
  <c r="C882" i="13"/>
  <c r="C888" i="13"/>
  <c r="C893" i="13"/>
  <c r="C898" i="13"/>
  <c r="C904" i="13"/>
  <c r="C909" i="13"/>
  <c r="C914" i="13"/>
  <c r="C920" i="13"/>
  <c r="C925" i="13"/>
  <c r="C930" i="13"/>
  <c r="C936" i="13"/>
  <c r="C941" i="13"/>
  <c r="C946" i="13"/>
  <c r="C952" i="13"/>
  <c r="C957" i="13"/>
  <c r="C962" i="13"/>
  <c r="C968" i="13"/>
  <c r="C973" i="13"/>
  <c r="C978" i="13"/>
  <c r="C984" i="13"/>
  <c r="C989" i="13"/>
  <c r="C994" i="13"/>
  <c r="C1000" i="13"/>
  <c r="C1005" i="13"/>
  <c r="C1010" i="13"/>
  <c r="C1016" i="13"/>
  <c r="C1021" i="13"/>
  <c r="C1026" i="13"/>
  <c r="C1032" i="13"/>
  <c r="C1037" i="13"/>
  <c r="C1041" i="13"/>
  <c r="C1045" i="13"/>
  <c r="C1049" i="13"/>
  <c r="C1053" i="13"/>
  <c r="C1057" i="13"/>
  <c r="C1061" i="13"/>
  <c r="C1065" i="13"/>
  <c r="C1069" i="13"/>
  <c r="C1073" i="13"/>
  <c r="C1077" i="13"/>
  <c r="C1081" i="13"/>
  <c r="C1085" i="13"/>
  <c r="C1089" i="13"/>
  <c r="C1093" i="13"/>
  <c r="C1097" i="13"/>
  <c r="C1101" i="13"/>
  <c r="C1105" i="13"/>
  <c r="C1109" i="13"/>
  <c r="C1113" i="13"/>
  <c r="C1117" i="13"/>
  <c r="C1121" i="13"/>
  <c r="C1125" i="13"/>
  <c r="C1129" i="13"/>
  <c r="C1133" i="13"/>
  <c r="C1137" i="13"/>
  <c r="C1141" i="13"/>
  <c r="C1145" i="13"/>
  <c r="C1149" i="13"/>
  <c r="C1153" i="13"/>
  <c r="C1157" i="13"/>
  <c r="C1161" i="13"/>
  <c r="C1165" i="13"/>
  <c r="C1169" i="13"/>
  <c r="C1173" i="13"/>
  <c r="C1177" i="13"/>
  <c r="C1181" i="13"/>
  <c r="C1185" i="13"/>
  <c r="C1189" i="13"/>
  <c r="C1193" i="13"/>
  <c r="C1197" i="13"/>
  <c r="C1201" i="13"/>
  <c r="C1205" i="13"/>
  <c r="C1209" i="13"/>
  <c r="C1213" i="13"/>
  <c r="C1217" i="13"/>
  <c r="C1221" i="13"/>
  <c r="C1225" i="13"/>
  <c r="C1229" i="13"/>
  <c r="C1233" i="13"/>
  <c r="C1237" i="13"/>
  <c r="C1241" i="13"/>
  <c r="C1245" i="13"/>
  <c r="C1249" i="13"/>
  <c r="C1253" i="13"/>
  <c r="C1257" i="13"/>
  <c r="C1261" i="13"/>
  <c r="C34" i="13"/>
  <c r="C98" i="13"/>
  <c r="C162" i="13"/>
  <c r="C226" i="13"/>
  <c r="C290" i="13"/>
  <c r="C346" i="13"/>
  <c r="C378" i="13"/>
  <c r="C410" i="13"/>
  <c r="C442" i="13"/>
  <c r="C474" i="13"/>
  <c r="C506" i="13"/>
  <c r="C529" i="13"/>
  <c r="C550" i="13"/>
  <c r="C571" i="13"/>
  <c r="C585" i="13"/>
  <c r="C596" i="13"/>
  <c r="C606" i="13"/>
  <c r="C617" i="13"/>
  <c r="C628" i="13"/>
  <c r="C638" i="13"/>
  <c r="C649" i="13"/>
  <c r="C660" i="13"/>
  <c r="C670" i="13"/>
  <c r="C681" i="13"/>
  <c r="C692" i="13"/>
  <c r="C702" i="13"/>
  <c r="C713" i="13"/>
  <c r="C724" i="13"/>
  <c r="C734" i="13"/>
  <c r="C745" i="13"/>
  <c r="C756" i="13"/>
  <c r="C766" i="13"/>
  <c r="C777" i="13"/>
  <c r="C788" i="13"/>
  <c r="C798" i="13"/>
  <c r="C809" i="13"/>
  <c r="C820" i="13"/>
  <c r="C830" i="13"/>
  <c r="C841" i="13"/>
  <c r="C852" i="13"/>
  <c r="C862" i="13"/>
  <c r="C873" i="13"/>
  <c r="C884" i="13"/>
  <c r="C894" i="13"/>
  <c r="C905" i="13"/>
  <c r="C916" i="13"/>
  <c r="C926" i="13"/>
  <c r="C933" i="13"/>
  <c r="C940" i="13"/>
  <c r="C948" i="13"/>
  <c r="C954" i="13"/>
  <c r="C961" i="13"/>
  <c r="C969" i="13"/>
  <c r="C976" i="13"/>
  <c r="C982" i="13"/>
  <c r="C990" i="13"/>
  <c r="C997" i="13"/>
  <c r="C1004" i="13"/>
  <c r="C1012" i="13"/>
  <c r="C1018" i="13"/>
  <c r="C1025" i="13"/>
  <c r="C1033" i="13"/>
  <c r="C1039" i="13"/>
  <c r="C1044" i="13"/>
  <c r="C1050" i="13"/>
  <c r="C1055" i="13"/>
  <c r="C1060" i="13"/>
  <c r="C1066" i="13"/>
  <c r="C1071" i="13"/>
  <c r="C1076" i="13"/>
  <c r="C1082" i="13"/>
  <c r="C1087" i="13"/>
  <c r="C1092" i="13"/>
  <c r="C1098" i="13"/>
  <c r="C1103" i="13"/>
  <c r="C1108" i="13"/>
  <c r="C1114" i="13"/>
  <c r="C1119" i="13"/>
  <c r="C1124" i="13"/>
  <c r="C35" i="13"/>
  <c r="C99" i="13"/>
  <c r="C163" i="13"/>
  <c r="C227" i="13"/>
  <c r="C291" i="13"/>
  <c r="C347" i="13"/>
  <c r="C379" i="13"/>
  <c r="C411" i="13"/>
  <c r="C443" i="13"/>
  <c r="C475" i="13"/>
  <c r="C507" i="13"/>
  <c r="C530" i="13"/>
  <c r="C551" i="13"/>
  <c r="C573" i="13"/>
  <c r="C586" i="13"/>
  <c r="C597" i="13"/>
  <c r="C608" i="13"/>
  <c r="C618" i="13"/>
  <c r="C629" i="13"/>
  <c r="C640" i="13"/>
  <c r="C650" i="13"/>
  <c r="C661" i="13"/>
  <c r="C672" i="13"/>
  <c r="C682" i="13"/>
  <c r="C693" i="13"/>
  <c r="C704" i="13"/>
  <c r="C714" i="13"/>
  <c r="C725" i="13"/>
  <c r="C736" i="13"/>
  <c r="C746" i="13"/>
  <c r="C757" i="13"/>
  <c r="C768" i="13"/>
  <c r="C778" i="13"/>
  <c r="C789" i="13"/>
  <c r="C800" i="13"/>
  <c r="C810" i="13"/>
  <c r="C821" i="13"/>
  <c r="C832" i="13"/>
  <c r="C842" i="13"/>
  <c r="C853" i="13"/>
  <c r="C864" i="13"/>
  <c r="C874" i="13"/>
  <c r="C885" i="13"/>
  <c r="C896" i="13"/>
  <c r="C906" i="13"/>
  <c r="C917" i="13"/>
  <c r="C928" i="13"/>
  <c r="C934" i="13"/>
  <c r="C942" i="13"/>
  <c r="C949" i="13"/>
  <c r="C956" i="13"/>
  <c r="C964" i="13"/>
  <c r="C970" i="13"/>
  <c r="C977" i="13"/>
  <c r="C985" i="13"/>
  <c r="C992" i="13"/>
  <c r="C998" i="13"/>
  <c r="C1006" i="13"/>
  <c r="C1013" i="13"/>
  <c r="C1020" i="13"/>
  <c r="C1028" i="13"/>
  <c r="C1034" i="13"/>
  <c r="C1040" i="13"/>
  <c r="C1046" i="13"/>
  <c r="C1051" i="13"/>
  <c r="C1056" i="13"/>
  <c r="C1062" i="13"/>
  <c r="C1067" i="13"/>
  <c r="C1072" i="13"/>
  <c r="C1078" i="13"/>
  <c r="C1083" i="13"/>
  <c r="C1088" i="13"/>
  <c r="C1094" i="13"/>
  <c r="C1099" i="13"/>
  <c r="C1104" i="13"/>
  <c r="C1110" i="13"/>
  <c r="C1115" i="13"/>
  <c r="C1120" i="13"/>
  <c r="C1126" i="13"/>
  <c r="C1131" i="13"/>
  <c r="C1136" i="13"/>
  <c r="C1142" i="13"/>
  <c r="C1147" i="13"/>
  <c r="C1152" i="13"/>
  <c r="C1158" i="13"/>
  <c r="C1163" i="13"/>
  <c r="C1168" i="13"/>
  <c r="C1174" i="13"/>
  <c r="C1179" i="13"/>
  <c r="C1184" i="13"/>
  <c r="C1190" i="13"/>
  <c r="C1195" i="13"/>
  <c r="C1200" i="13"/>
  <c r="C1206" i="13"/>
  <c r="C1211" i="13"/>
  <c r="C1216" i="13"/>
  <c r="C1222" i="13"/>
  <c r="C1227" i="13"/>
  <c r="C1232" i="13"/>
  <c r="C1238" i="13"/>
  <c r="C1243" i="13"/>
  <c r="C1248" i="13"/>
  <c r="C1254" i="13"/>
  <c r="C1259" i="13"/>
  <c r="C1264" i="13"/>
  <c r="C1268" i="13"/>
  <c r="C1272" i="13"/>
  <c r="C1276" i="13"/>
  <c r="C1280" i="13"/>
  <c r="C1284" i="13"/>
  <c r="C1288" i="13"/>
  <c r="C1292" i="13"/>
  <c r="C1296" i="13"/>
  <c r="C1300" i="13"/>
  <c r="C1304" i="13"/>
  <c r="C1308" i="13"/>
  <c r="C1312" i="13"/>
  <c r="C1316" i="13"/>
  <c r="C1320" i="13"/>
  <c r="C1324" i="13"/>
  <c r="C1328" i="13"/>
  <c r="C1332" i="13"/>
  <c r="C1336" i="13"/>
  <c r="C1340" i="13"/>
  <c r="C1344" i="13"/>
  <c r="C1348" i="13"/>
  <c r="C1352" i="13"/>
  <c r="C1356" i="13"/>
  <c r="C1360" i="13"/>
  <c r="C1364" i="13"/>
  <c r="C1368" i="13"/>
  <c r="C1372" i="13"/>
  <c r="C1376" i="13"/>
  <c r="C1380" i="13"/>
  <c r="C1384" i="13"/>
  <c r="C1388" i="13"/>
  <c r="C1392" i="13"/>
  <c r="C1396" i="13"/>
  <c r="C1400" i="13"/>
  <c r="C1404" i="13"/>
  <c r="C1408" i="13"/>
  <c r="C1412" i="13"/>
  <c r="C1416" i="13"/>
  <c r="C1420" i="13"/>
  <c r="C1424" i="13"/>
  <c r="C1428" i="13"/>
  <c r="C1432" i="13"/>
  <c r="C1436" i="13"/>
  <c r="C1440" i="13"/>
  <c r="C1444" i="13"/>
  <c r="C1448" i="13"/>
  <c r="C1452" i="13"/>
  <c r="C1456" i="13"/>
  <c r="C1460" i="13"/>
  <c r="C1464" i="13"/>
  <c r="C1468" i="13"/>
  <c r="C1472" i="13"/>
  <c r="C1476" i="13"/>
  <c r="C1480" i="13"/>
  <c r="C1484" i="13"/>
  <c r="C1488" i="13"/>
  <c r="C1492" i="13"/>
  <c r="C1496" i="13"/>
  <c r="C1500" i="13"/>
  <c r="C1504" i="13"/>
  <c r="C1508" i="13"/>
  <c r="C1512" i="13"/>
  <c r="C1516" i="13"/>
  <c r="C1520" i="13"/>
  <c r="C1524" i="13"/>
  <c r="C1528" i="13"/>
  <c r="C1532" i="13"/>
  <c r="C1536" i="13"/>
  <c r="C1540" i="13"/>
  <c r="C1544" i="13"/>
  <c r="C1548" i="13"/>
  <c r="C1552" i="13"/>
  <c r="C1556" i="13"/>
  <c r="C1560" i="13"/>
  <c r="C1564" i="13"/>
  <c r="C1568" i="13"/>
  <c r="C1572" i="13"/>
  <c r="C1576" i="13"/>
  <c r="C1580" i="13"/>
  <c r="C1584" i="13"/>
  <c r="C1588" i="13"/>
  <c r="C1592" i="13"/>
  <c r="C1596" i="13"/>
  <c r="C1600" i="13"/>
  <c r="C1604" i="13"/>
  <c r="C1608" i="13"/>
  <c r="C1612" i="13"/>
  <c r="C1616" i="13"/>
  <c r="C1620" i="13"/>
  <c r="C1624" i="13"/>
  <c r="C1628" i="13"/>
  <c r="C1632" i="13"/>
  <c r="C1636" i="13"/>
  <c r="C1640" i="13"/>
  <c r="C1644" i="13"/>
  <c r="C1648" i="13"/>
  <c r="C1652" i="13"/>
  <c r="C1656" i="13"/>
  <c r="C1660" i="13"/>
  <c r="C1664" i="13"/>
  <c r="C1668" i="13"/>
  <c r="C1672" i="13"/>
  <c r="C1676" i="13"/>
  <c r="C1680" i="13"/>
  <c r="C1684" i="13"/>
  <c r="C1688" i="13"/>
  <c r="C1692" i="13"/>
  <c r="C1696" i="13"/>
  <c r="C1700" i="13"/>
  <c r="C1704" i="13"/>
  <c r="C1708" i="13"/>
  <c r="C1712" i="13"/>
  <c r="C1716" i="13"/>
  <c r="C1720" i="13"/>
  <c r="C1724" i="13"/>
  <c r="C1728" i="13"/>
  <c r="C1732" i="13"/>
  <c r="C1736" i="13"/>
  <c r="C1740" i="13"/>
  <c r="C1744" i="13"/>
  <c r="C1748" i="13"/>
  <c r="C1752" i="13"/>
  <c r="C1756" i="13"/>
  <c r="C1760" i="13"/>
  <c r="C1764" i="13"/>
  <c r="C1768" i="13"/>
  <c r="C1772" i="13"/>
  <c r="C1776" i="13"/>
  <c r="C1780" i="13"/>
  <c r="C1784" i="13"/>
  <c r="C1788" i="13"/>
  <c r="C1792" i="13"/>
  <c r="C1796" i="13"/>
  <c r="C1800" i="13"/>
  <c r="C1804" i="13"/>
  <c r="C1808" i="13"/>
  <c r="C1812" i="13"/>
  <c r="C1816" i="13"/>
  <c r="C1820" i="13"/>
  <c r="C1824" i="13"/>
  <c r="C1828" i="13"/>
  <c r="C1832" i="13"/>
  <c r="C1836" i="13"/>
  <c r="C1840" i="13"/>
  <c r="C1844" i="13"/>
  <c r="C1848" i="13"/>
  <c r="C1852" i="13"/>
  <c r="C1856" i="13"/>
  <c r="C1860" i="13"/>
  <c r="C1864" i="13"/>
  <c r="C1868" i="13"/>
  <c r="C1872" i="13"/>
  <c r="C1876" i="13"/>
  <c r="C1880" i="13"/>
  <c r="C1884" i="13"/>
  <c r="C1888" i="13"/>
  <c r="C1892" i="13"/>
  <c r="C1896" i="13"/>
  <c r="C1900" i="13"/>
  <c r="C1904" i="13"/>
  <c r="C1908" i="13"/>
  <c r="C1912" i="13"/>
  <c r="C1916" i="13"/>
  <c r="C1920" i="13"/>
  <c r="C1924" i="13"/>
  <c r="C1928" i="13"/>
  <c r="C1932" i="13"/>
  <c r="C1936" i="13"/>
  <c r="C1940" i="13"/>
  <c r="C1944" i="13"/>
  <c r="C1948" i="13"/>
  <c r="C1952" i="13"/>
  <c r="C1956" i="13"/>
  <c r="C1960" i="13"/>
  <c r="C1964" i="13"/>
  <c r="C1968" i="13"/>
  <c r="C1972" i="13"/>
  <c r="C1976" i="13"/>
  <c r="C1980" i="13"/>
  <c r="C1984" i="13"/>
  <c r="C1988" i="13"/>
  <c r="C1992" i="13"/>
  <c r="C1996" i="13"/>
  <c r="C2000" i="13"/>
  <c r="C2004" i="13"/>
  <c r="C2008" i="13"/>
  <c r="C2012" i="13"/>
  <c r="C2016" i="13"/>
  <c r="C2020" i="13"/>
  <c r="C2024" i="13"/>
  <c r="C2028" i="13"/>
  <c r="C2032" i="13"/>
  <c r="C2036" i="13"/>
  <c r="C2040" i="13"/>
  <c r="C2044" i="13"/>
  <c r="C2048" i="13"/>
  <c r="C2052" i="13"/>
  <c r="C2056" i="13"/>
  <c r="C2060" i="13"/>
  <c r="C2064" i="13"/>
  <c r="C2068" i="13"/>
  <c r="C2072" i="13"/>
  <c r="C2076" i="13"/>
  <c r="C2080" i="13"/>
  <c r="C2084" i="13"/>
  <c r="C2088" i="13"/>
  <c r="C2092" i="13"/>
  <c r="C2096" i="13"/>
  <c r="C2100" i="13"/>
  <c r="C2104" i="13"/>
  <c r="C2108" i="13"/>
  <c r="C2112" i="13"/>
  <c r="C2116" i="13"/>
  <c r="C2120" i="13"/>
  <c r="C2124" i="13"/>
  <c r="C2128" i="13"/>
  <c r="C2132" i="13"/>
  <c r="C2136" i="13"/>
  <c r="C2140" i="13"/>
  <c r="C2144" i="13"/>
  <c r="C2148" i="13"/>
  <c r="C2152" i="13"/>
  <c r="C2156" i="13"/>
  <c r="C2160" i="13"/>
  <c r="C2164" i="13"/>
  <c r="C2168" i="13"/>
  <c r="C2172" i="13"/>
  <c r="C2176" i="13"/>
  <c r="C2180" i="13"/>
  <c r="C2184" i="13"/>
  <c r="C2188" i="13"/>
  <c r="C2192" i="13"/>
  <c r="C2196" i="13"/>
  <c r="C2200" i="13"/>
  <c r="C2204" i="13"/>
  <c r="C2208" i="13"/>
  <c r="C66" i="13"/>
  <c r="C194" i="13"/>
  <c r="C322" i="13"/>
  <c r="C394" i="13"/>
  <c r="C458" i="13"/>
  <c r="C518" i="13"/>
  <c r="C561" i="13"/>
  <c r="C590" i="13"/>
  <c r="C612" i="13"/>
  <c r="C633" i="13"/>
  <c r="C654" i="13"/>
  <c r="C676" i="13"/>
  <c r="C697" i="13"/>
  <c r="C718" i="13"/>
  <c r="C740" i="13"/>
  <c r="C761" i="13"/>
  <c r="C782" i="13"/>
  <c r="C804" i="13"/>
  <c r="C825" i="13"/>
  <c r="C846" i="13"/>
  <c r="C868" i="13"/>
  <c r="C889" i="13"/>
  <c r="C910" i="13"/>
  <c r="C929" i="13"/>
  <c r="C944" i="13"/>
  <c r="C958" i="13"/>
  <c r="C972" i="13"/>
  <c r="C986" i="13"/>
  <c r="C1001" i="13"/>
  <c r="C1014" i="13"/>
  <c r="C1029" i="13"/>
  <c r="C1042" i="13"/>
  <c r="C1052" i="13"/>
  <c r="C1063" i="13"/>
  <c r="C1074" i="13"/>
  <c r="C1084" i="13"/>
  <c r="C1095" i="13"/>
  <c r="C1106" i="13"/>
  <c r="C1116" i="13"/>
  <c r="C1127" i="13"/>
  <c r="C1134" i="13"/>
  <c r="C1140" i="13"/>
  <c r="C1148" i="13"/>
  <c r="C1155" i="13"/>
  <c r="C1162" i="13"/>
  <c r="C1170" i="13"/>
  <c r="C1176" i="13"/>
  <c r="C1183" i="13"/>
  <c r="C1191" i="13"/>
  <c r="C1198" i="13"/>
  <c r="C1204" i="13"/>
  <c r="C1212" i="13"/>
  <c r="C1219" i="13"/>
  <c r="C1226" i="13"/>
  <c r="C1234" i="13"/>
  <c r="C1240" i="13"/>
  <c r="C1247" i="13"/>
  <c r="C1255" i="13"/>
  <c r="C1262" i="13"/>
  <c r="C1267" i="13"/>
  <c r="C1273" i="13"/>
  <c r="C1278" i="13"/>
  <c r="C1283" i="13"/>
  <c r="C1289" i="13"/>
  <c r="C1294" i="13"/>
  <c r="C1299" i="13"/>
  <c r="C1305" i="13"/>
  <c r="C1310" i="13"/>
  <c r="C1315" i="13"/>
  <c r="C1321" i="13"/>
  <c r="C1326" i="13"/>
  <c r="C1331" i="13"/>
  <c r="C1337" i="13"/>
  <c r="C1342" i="13"/>
  <c r="C1347" i="13"/>
  <c r="C1353" i="13"/>
  <c r="C1358" i="13"/>
  <c r="C1363" i="13"/>
  <c r="C1369" i="13"/>
  <c r="C1374" i="13"/>
  <c r="C1379" i="13"/>
  <c r="C1385" i="13"/>
  <c r="C1390" i="13"/>
  <c r="C1395" i="13"/>
  <c r="C1401" i="13"/>
  <c r="C1406" i="13"/>
  <c r="C1411" i="13"/>
  <c r="C1417" i="13"/>
  <c r="C1422" i="13"/>
  <c r="C1427" i="13"/>
  <c r="C1433" i="13"/>
  <c r="C1438" i="13"/>
  <c r="C1443" i="13"/>
  <c r="C1449" i="13"/>
  <c r="C1454" i="13"/>
  <c r="C1459" i="13"/>
  <c r="C1465" i="13"/>
  <c r="C1470" i="13"/>
  <c r="C1475" i="13"/>
  <c r="C1481" i="13"/>
  <c r="C1486" i="13"/>
  <c r="C1491" i="13"/>
  <c r="C1497" i="13"/>
  <c r="C1502" i="13"/>
  <c r="C1507" i="13"/>
  <c r="C1513" i="13"/>
  <c r="C1518" i="13"/>
  <c r="C1523" i="13"/>
  <c r="C1529" i="13"/>
  <c r="C1534" i="13"/>
  <c r="C1539" i="13"/>
  <c r="C1545" i="13"/>
  <c r="C1550" i="13"/>
  <c r="C1555" i="13"/>
  <c r="C1561" i="13"/>
  <c r="C1566" i="13"/>
  <c r="C1571" i="13"/>
  <c r="C1577" i="13"/>
  <c r="C1582" i="13"/>
  <c r="C1587" i="13"/>
  <c r="C1593" i="13"/>
  <c r="C1598" i="13"/>
  <c r="C1603" i="13"/>
  <c r="C1609" i="13"/>
  <c r="C1614" i="13"/>
  <c r="C1619" i="13"/>
  <c r="C1625" i="13"/>
  <c r="C1630" i="13"/>
  <c r="C1635" i="13"/>
  <c r="C1641" i="13"/>
  <c r="C1646" i="13"/>
  <c r="C1651" i="13"/>
  <c r="C1657" i="13"/>
  <c r="C1662" i="13"/>
  <c r="C1667" i="13"/>
  <c r="C1673" i="13"/>
  <c r="C1678" i="13"/>
  <c r="C1683" i="13"/>
  <c r="C1689" i="13"/>
  <c r="C1694" i="13"/>
  <c r="C1699" i="13"/>
  <c r="C1705" i="13"/>
  <c r="C1710" i="13"/>
  <c r="C1715" i="13"/>
  <c r="C1721" i="13"/>
  <c r="C1726" i="13"/>
  <c r="C1731" i="13"/>
  <c r="C1737" i="13"/>
  <c r="C1742" i="13"/>
  <c r="C1747" i="13"/>
  <c r="C1753" i="13"/>
  <c r="C1758" i="13"/>
  <c r="C1763" i="13"/>
  <c r="C1769" i="13"/>
  <c r="C1774" i="13"/>
  <c r="C1779" i="13"/>
  <c r="C1785" i="13"/>
  <c r="C1790" i="13"/>
  <c r="C1795" i="13"/>
  <c r="C1801" i="13"/>
  <c r="C1806" i="13"/>
  <c r="C1811" i="13"/>
  <c r="C1817" i="13"/>
  <c r="C1822" i="13"/>
  <c r="C1827" i="13"/>
  <c r="C1833" i="13"/>
  <c r="C1838" i="13"/>
  <c r="C1843" i="13"/>
  <c r="C1849" i="13"/>
  <c r="C1854" i="13"/>
  <c r="C1859" i="13"/>
  <c r="C1865" i="13"/>
  <c r="C1870" i="13"/>
  <c r="C1875" i="13"/>
  <c r="C1881" i="13"/>
  <c r="C1886" i="13"/>
  <c r="C1891" i="13"/>
  <c r="C1897" i="13"/>
  <c r="C1902" i="13"/>
  <c r="C1907" i="13"/>
  <c r="C1913" i="13"/>
  <c r="C1918" i="13"/>
  <c r="C1923" i="13"/>
  <c r="C1929" i="13"/>
  <c r="C1934" i="13"/>
  <c r="C1939" i="13"/>
  <c r="C1945" i="13"/>
  <c r="C1950" i="13"/>
  <c r="C1955" i="13"/>
  <c r="C1961" i="13"/>
  <c r="C1966" i="13"/>
  <c r="C1971" i="13"/>
  <c r="C1977" i="13"/>
  <c r="C1982" i="13"/>
  <c r="C1987" i="13"/>
  <c r="C1993" i="13"/>
  <c r="C1998" i="13"/>
  <c r="C2003" i="13"/>
  <c r="C2009" i="13"/>
  <c r="C2014" i="13"/>
  <c r="C2019" i="13"/>
  <c r="C2025" i="13"/>
  <c r="C2030" i="13"/>
  <c r="C2035" i="13"/>
  <c r="C2041" i="13"/>
  <c r="C2046" i="13"/>
  <c r="C2051" i="13"/>
  <c r="C2057" i="13"/>
  <c r="C2062" i="13"/>
  <c r="C2067" i="13"/>
  <c r="C2073" i="13"/>
  <c r="C2078" i="13"/>
  <c r="C2083" i="13"/>
  <c r="C2089" i="13"/>
  <c r="C2094" i="13"/>
  <c r="C2099" i="13"/>
  <c r="C2105" i="13"/>
  <c r="C2110" i="13"/>
  <c r="C2115" i="13"/>
  <c r="C2121" i="13"/>
  <c r="C2126" i="13"/>
  <c r="C2131" i="13"/>
  <c r="C2137" i="13"/>
  <c r="C2142" i="13"/>
  <c r="C2147" i="13"/>
  <c r="C2153" i="13"/>
  <c r="C2158" i="13"/>
  <c r="C2163" i="13"/>
  <c r="C2169" i="13"/>
  <c r="C2174" i="13"/>
  <c r="C2179" i="13"/>
  <c r="C2185" i="13"/>
  <c r="C2190" i="13"/>
  <c r="C2195" i="13"/>
  <c r="C2201" i="13"/>
  <c r="C2206" i="13"/>
  <c r="C2211" i="13"/>
  <c r="C2215" i="13"/>
  <c r="C2219" i="13"/>
  <c r="C2223" i="13"/>
  <c r="C2227" i="13"/>
  <c r="C3" i="13"/>
  <c r="C67" i="13"/>
  <c r="C195" i="13"/>
  <c r="C323" i="13"/>
  <c r="C395" i="13"/>
  <c r="C459" i="13"/>
  <c r="C519" i="13"/>
  <c r="C562" i="13"/>
  <c r="C592" i="13"/>
  <c r="C613" i="13"/>
  <c r="C634" i="13"/>
  <c r="C656" i="13"/>
  <c r="C677" i="13"/>
  <c r="C698" i="13"/>
  <c r="C720" i="13"/>
  <c r="C741" i="13"/>
  <c r="C762" i="13"/>
  <c r="C784" i="13"/>
  <c r="C805" i="13"/>
  <c r="C826" i="13"/>
  <c r="C848" i="13"/>
  <c r="C869" i="13"/>
  <c r="C890" i="13"/>
  <c r="C912" i="13"/>
  <c r="C932" i="13"/>
  <c r="C945" i="13"/>
  <c r="C960" i="13"/>
  <c r="C974" i="13"/>
  <c r="C988" i="13"/>
  <c r="C1002" i="13"/>
  <c r="C1017" i="13"/>
  <c r="C1030" i="13"/>
  <c r="C1043" i="13"/>
  <c r="C1054" i="13"/>
  <c r="C1064" i="13"/>
  <c r="C130" i="13"/>
  <c r="C362" i="13"/>
  <c r="C490" i="13"/>
  <c r="C580" i="13"/>
  <c r="C622" i="13"/>
  <c r="C665" i="13"/>
  <c r="C708" i="13"/>
  <c r="C750" i="13"/>
  <c r="C793" i="13"/>
  <c r="C836" i="13"/>
  <c r="C878" i="13"/>
  <c r="C921" i="13"/>
  <c r="C950" i="13"/>
  <c r="C980" i="13"/>
  <c r="C1008" i="13"/>
  <c r="C1036" i="13"/>
  <c r="C1058" i="13"/>
  <c r="C1075" i="13"/>
  <c r="C1090" i="13"/>
  <c r="C1102" i="13"/>
  <c r="C1118" i="13"/>
  <c r="C1130" i="13"/>
  <c r="C1139" i="13"/>
  <c r="C1150" i="13"/>
  <c r="C1159" i="13"/>
  <c r="C1167" i="13"/>
  <c r="C1178" i="13"/>
  <c r="C1187" i="13"/>
  <c r="C1196" i="13"/>
  <c r="C1207" i="13"/>
  <c r="C1215" i="13"/>
  <c r="C1224" i="13"/>
  <c r="C1235" i="13"/>
  <c r="C1244" i="13"/>
  <c r="C1252" i="13"/>
  <c r="C1263" i="13"/>
  <c r="C1270" i="13"/>
  <c r="C1277" i="13"/>
  <c r="C1285" i="13"/>
  <c r="C1291" i="13"/>
  <c r="C1298" i="13"/>
  <c r="C1306" i="13"/>
  <c r="C1313" i="13"/>
  <c r="C1319" i="13"/>
  <c r="C1327" i="13"/>
  <c r="C1334" i="13"/>
  <c r="C1341" i="13"/>
  <c r="C1349" i="13"/>
  <c r="C1355" i="13"/>
  <c r="C1362" i="13"/>
  <c r="C1370" i="13"/>
  <c r="C1377" i="13"/>
  <c r="C1383" i="13"/>
  <c r="C1391" i="13"/>
  <c r="C1398" i="13"/>
  <c r="C1405" i="13"/>
  <c r="C1413" i="13"/>
  <c r="C1419" i="13"/>
  <c r="C1426" i="13"/>
  <c r="C1434" i="13"/>
  <c r="C1441" i="13"/>
  <c r="C1447" i="13"/>
  <c r="C1455" i="13"/>
  <c r="C1462" i="13"/>
  <c r="C1469" i="13"/>
  <c r="C1477" i="13"/>
  <c r="C1483" i="13"/>
  <c r="C1490" i="13"/>
  <c r="C1498" i="13"/>
  <c r="C1505" i="13"/>
  <c r="C1511" i="13"/>
  <c r="C1519" i="13"/>
  <c r="C1526" i="13"/>
  <c r="C1533" i="13"/>
  <c r="C1541" i="13"/>
  <c r="C1547" i="13"/>
  <c r="C1554" i="13"/>
  <c r="C1562" i="13"/>
  <c r="C1569" i="13"/>
  <c r="C1575" i="13"/>
  <c r="C1583" i="13"/>
  <c r="C1590" i="13"/>
  <c r="C1597" i="13"/>
  <c r="C1605" i="13"/>
  <c r="C1611" i="13"/>
  <c r="C1618" i="13"/>
  <c r="C1626" i="13"/>
  <c r="C1633" i="13"/>
  <c r="C1639" i="13"/>
  <c r="C1647" i="13"/>
  <c r="C1654" i="13"/>
  <c r="C1661" i="13"/>
  <c r="C1669" i="13"/>
  <c r="C1675" i="13"/>
  <c r="C1682" i="13"/>
  <c r="C1690" i="13"/>
  <c r="C1697" i="13"/>
  <c r="C1703" i="13"/>
  <c r="C1711" i="13"/>
  <c r="C1718" i="13"/>
  <c r="C1725" i="13"/>
  <c r="C1733" i="13"/>
  <c r="C1739" i="13"/>
  <c r="C1746" i="13"/>
  <c r="C1754" i="13"/>
  <c r="C1761" i="13"/>
  <c r="C1767" i="13"/>
  <c r="C1775" i="13"/>
  <c r="C1782" i="13"/>
  <c r="C1789" i="13"/>
  <c r="C1797" i="13"/>
  <c r="C1803" i="13"/>
  <c r="C1810" i="13"/>
  <c r="C1818" i="13"/>
  <c r="C1825" i="13"/>
  <c r="C1831" i="13"/>
  <c r="C1839" i="13"/>
  <c r="C1846" i="13"/>
  <c r="C1853" i="13"/>
  <c r="C1861" i="13"/>
  <c r="C1867" i="13"/>
  <c r="C1874" i="13"/>
  <c r="C1882" i="13"/>
  <c r="C1889" i="13"/>
  <c r="C1895" i="13"/>
  <c r="C1903" i="13"/>
  <c r="C1910" i="13"/>
  <c r="C1917" i="13"/>
  <c r="C1925" i="13"/>
  <c r="C1931" i="13"/>
  <c r="C1938" i="13"/>
  <c r="C1946" i="13"/>
  <c r="C1953" i="13"/>
  <c r="C1959" i="13"/>
  <c r="C1967" i="13"/>
  <c r="C1974" i="13"/>
  <c r="C1981" i="13"/>
  <c r="C1989" i="13"/>
  <c r="C1995" i="13"/>
  <c r="C2002" i="13"/>
  <c r="C2010" i="13"/>
  <c r="C2017" i="13"/>
  <c r="C2023" i="13"/>
  <c r="C2031" i="13"/>
  <c r="C2038" i="13"/>
  <c r="C2045" i="13"/>
  <c r="C2053" i="13"/>
  <c r="C2059" i="13"/>
  <c r="C2066" i="13"/>
  <c r="C2074" i="13"/>
  <c r="C2081" i="13"/>
  <c r="C2087" i="13"/>
  <c r="C2095" i="13"/>
  <c r="C2102" i="13"/>
  <c r="C2109" i="13"/>
  <c r="C2117" i="13"/>
  <c r="C2123" i="13"/>
  <c r="C2130" i="13"/>
  <c r="C2138" i="13"/>
  <c r="C2145" i="13"/>
  <c r="C2151" i="13"/>
  <c r="C2159" i="13"/>
  <c r="C2166" i="13"/>
  <c r="C2173" i="13"/>
  <c r="C2181" i="13"/>
  <c r="C2187" i="13"/>
  <c r="C2194" i="13"/>
  <c r="C2202" i="13"/>
  <c r="C2209" i="13"/>
  <c r="C2214" i="13"/>
  <c r="C2220" i="13"/>
  <c r="C2225" i="13"/>
  <c r="C2230" i="13"/>
  <c r="C131" i="13"/>
  <c r="C363" i="13"/>
  <c r="C491" i="13"/>
  <c r="C581" i="13"/>
  <c r="C624" i="13"/>
  <c r="C666" i="13"/>
  <c r="C709" i="13"/>
  <c r="C752" i="13"/>
  <c r="C794" i="13"/>
  <c r="C837" i="13"/>
  <c r="C880" i="13"/>
  <c r="C922" i="13"/>
  <c r="C953" i="13"/>
  <c r="C981" i="13"/>
  <c r="C1009" i="13"/>
  <c r="C1038" i="13"/>
  <c r="C1059" i="13"/>
  <c r="C1079" i="13"/>
  <c r="C1091" i="13"/>
  <c r="C1107" i="13"/>
  <c r="C1122" i="13"/>
  <c r="C1132" i="13"/>
  <c r="C1143" i="13"/>
  <c r="C1151" i="13"/>
  <c r="C1160" i="13"/>
  <c r="C1171" i="13"/>
  <c r="C1180" i="13"/>
  <c r="C1188" i="13"/>
  <c r="C1199" i="13"/>
  <c r="C1208" i="13"/>
  <c r="C1218" i="13"/>
  <c r="C1228" i="13"/>
  <c r="C1236" i="13"/>
  <c r="C1246" i="13"/>
  <c r="C1256" i="13"/>
  <c r="C1265" i="13"/>
  <c r="C1271" i="13"/>
  <c r="C1279" i="13"/>
  <c r="C1286" i="13"/>
  <c r="C1293" i="13"/>
  <c r="C1301" i="13"/>
  <c r="C1307" i="13"/>
  <c r="C1314" i="13"/>
  <c r="C1322" i="13"/>
  <c r="C1329" i="13"/>
  <c r="C1335" i="13"/>
  <c r="C1343" i="13"/>
  <c r="C1350" i="13"/>
  <c r="C1357" i="13"/>
  <c r="C1365" i="13"/>
  <c r="C1371" i="13"/>
  <c r="C1378" i="13"/>
  <c r="C1386" i="13"/>
  <c r="C1393" i="13"/>
  <c r="C1399" i="13"/>
  <c r="C1407" i="13"/>
  <c r="C1414" i="13"/>
  <c r="C1421" i="13"/>
  <c r="C1429" i="13"/>
  <c r="C1435" i="13"/>
  <c r="C1442" i="13"/>
  <c r="C1450" i="13"/>
  <c r="C1457" i="13"/>
  <c r="C1463" i="13"/>
  <c r="C1471" i="13"/>
  <c r="C1478" i="13"/>
  <c r="C1485" i="13"/>
  <c r="C1493" i="13"/>
  <c r="C1499" i="13"/>
  <c r="C1506" i="13"/>
  <c r="C1514" i="13"/>
  <c r="C1521" i="13"/>
  <c r="C1527" i="13"/>
  <c r="C1535" i="13"/>
  <c r="C1542" i="13"/>
  <c r="C1549" i="13"/>
  <c r="C258" i="13"/>
  <c r="C539" i="13"/>
  <c r="C644" i="13"/>
  <c r="C729" i="13"/>
  <c r="C814" i="13"/>
  <c r="C900" i="13"/>
  <c r="C965" i="13"/>
  <c r="C1022" i="13"/>
  <c r="C1068" i="13"/>
  <c r="C1096" i="13"/>
  <c r="C1123" i="13"/>
  <c r="C1144" i="13"/>
  <c r="C1164" i="13"/>
  <c r="C1182" i="13"/>
  <c r="C1202" i="13"/>
  <c r="C1220" i="13"/>
  <c r="C1239" i="13"/>
  <c r="C1258" i="13"/>
  <c r="C1274" i="13"/>
  <c r="C1287" i="13"/>
  <c r="C1302" i="13"/>
  <c r="C1317" i="13"/>
  <c r="C1330" i="13"/>
  <c r="C1345" i="13"/>
  <c r="C1359" i="13"/>
  <c r="C1373" i="13"/>
  <c r="C1387" i="13"/>
  <c r="C1402" i="13"/>
  <c r="C1415" i="13"/>
  <c r="C1430" i="13"/>
  <c r="C1445" i="13"/>
  <c r="C1458" i="13"/>
  <c r="C1473" i="13"/>
  <c r="C1487" i="13"/>
  <c r="C1501" i="13"/>
  <c r="C1515" i="13"/>
  <c r="C1530" i="13"/>
  <c r="C1543" i="13"/>
  <c r="C1557" i="13"/>
  <c r="C1565" i="13"/>
  <c r="C1574" i="13"/>
  <c r="C1585" i="13"/>
  <c r="C1594" i="13"/>
  <c r="C1602" i="13"/>
  <c r="C1613" i="13"/>
  <c r="C1622" i="13"/>
  <c r="C1631" i="13"/>
  <c r="C1642" i="13"/>
  <c r="C1650" i="13"/>
  <c r="C1659" i="13"/>
  <c r="C1670" i="13"/>
  <c r="C1679" i="13"/>
  <c r="C1687" i="13"/>
  <c r="C1698" i="13"/>
  <c r="C1707" i="13"/>
  <c r="C1717" i="13"/>
  <c r="C1727" i="13"/>
  <c r="C1735" i="13"/>
  <c r="C1745" i="13"/>
  <c r="C1755" i="13"/>
  <c r="C1765" i="13"/>
  <c r="C1773" i="13"/>
  <c r="C1783" i="13"/>
  <c r="C1793" i="13"/>
  <c r="C1802" i="13"/>
  <c r="C1813" i="13"/>
  <c r="C259" i="13"/>
  <c r="C541" i="13"/>
  <c r="C645" i="13"/>
  <c r="C730" i="13"/>
  <c r="C816" i="13"/>
  <c r="C901" i="13"/>
  <c r="C966" i="13"/>
  <c r="C1024" i="13"/>
  <c r="C1070" i="13"/>
  <c r="C1100" i="13"/>
  <c r="C1128" i="13"/>
  <c r="C1146" i="13"/>
  <c r="C1166" i="13"/>
  <c r="C1186" i="13"/>
  <c r="C1203" i="13"/>
  <c r="C1223" i="13"/>
  <c r="C1242" i="13"/>
  <c r="C1260" i="13"/>
  <c r="C1275" i="13"/>
  <c r="C1290" i="13"/>
  <c r="C1303" i="13"/>
  <c r="C1318" i="13"/>
  <c r="C1333" i="13"/>
  <c r="C1346" i="13"/>
  <c r="C1361" i="13"/>
  <c r="C1375" i="13"/>
  <c r="C1389" i="13"/>
  <c r="C1403" i="13"/>
  <c r="C1418" i="13"/>
  <c r="C1431" i="13"/>
  <c r="C1446" i="13"/>
  <c r="C1461" i="13"/>
  <c r="C1474" i="13"/>
  <c r="C1489" i="13"/>
  <c r="C1503" i="13"/>
  <c r="C1517" i="13"/>
  <c r="C1531" i="13"/>
  <c r="C1546" i="13"/>
  <c r="C1558" i="13"/>
  <c r="C1567" i="13"/>
  <c r="C1578" i="13"/>
  <c r="C1586" i="13"/>
  <c r="C1595" i="13"/>
  <c r="C1606" i="13"/>
  <c r="C1615" i="13"/>
  <c r="C1623" i="13"/>
  <c r="C1634" i="13"/>
  <c r="C1643" i="13"/>
  <c r="C1653" i="13"/>
  <c r="C1663" i="13"/>
  <c r="C1671" i="13"/>
  <c r="C1681" i="13"/>
  <c r="C1691" i="13"/>
  <c r="C1701" i="13"/>
  <c r="C1709" i="13"/>
  <c r="C1719" i="13"/>
  <c r="C1729" i="13"/>
  <c r="C1738" i="13"/>
  <c r="C1749" i="13"/>
  <c r="C1757" i="13"/>
  <c r="C1766" i="13"/>
  <c r="C1777" i="13"/>
  <c r="C1786" i="13"/>
  <c r="C1794" i="13"/>
  <c r="C1805" i="13"/>
  <c r="C1814" i="13"/>
  <c r="C1823" i="13"/>
  <c r="C1834" i="13"/>
  <c r="C1842" i="13"/>
  <c r="C1851" i="13"/>
  <c r="C1862" i="13"/>
  <c r="C1871" i="13"/>
  <c r="C1879" i="13"/>
  <c r="C1890" i="13"/>
  <c r="C1899" i="13"/>
  <c r="C1909" i="13"/>
  <c r="C1919" i="13"/>
  <c r="C1927" i="13"/>
  <c r="C1937" i="13"/>
  <c r="C1947" i="13"/>
  <c r="C1957" i="13"/>
  <c r="C1965" i="13"/>
  <c r="C1975" i="13"/>
  <c r="C1985" i="13"/>
  <c r="C1994" i="13"/>
  <c r="C2005" i="13"/>
  <c r="C2013" i="13"/>
  <c r="C2022" i="13"/>
  <c r="C2033" i="13"/>
  <c r="C2042" i="13"/>
  <c r="C2050" i="13"/>
  <c r="C2061" i="13"/>
  <c r="C2070" i="13"/>
  <c r="C2079" i="13"/>
  <c r="C2090" i="13"/>
  <c r="C2098" i="13"/>
  <c r="C2107" i="13"/>
  <c r="C2118" i="13"/>
  <c r="C2127" i="13"/>
  <c r="C2135" i="13"/>
  <c r="C2146" i="13"/>
  <c r="C2155" i="13"/>
  <c r="C2165" i="13"/>
  <c r="C2175" i="13"/>
  <c r="C2183" i="13"/>
  <c r="C2193" i="13"/>
  <c r="C2203" i="13"/>
  <c r="C2212" i="13"/>
  <c r="C2218" i="13"/>
  <c r="C2226" i="13"/>
  <c r="C1655" i="13"/>
  <c r="C1893" i="13"/>
  <c r="C1921" i="13"/>
  <c r="C1941" i="13"/>
  <c r="C1949" i="13"/>
  <c r="C1969" i="13"/>
  <c r="C1986" i="13"/>
  <c r="C2006" i="13"/>
  <c r="C2015" i="13"/>
  <c r="C2034" i="13"/>
  <c r="C2054" i="13"/>
  <c r="C2071" i="13"/>
  <c r="C2082" i="13"/>
  <c r="C2101" i="13"/>
  <c r="C2119" i="13"/>
  <c r="C2139" i="13"/>
  <c r="C2149" i="13"/>
  <c r="C426" i="13"/>
  <c r="C601" i="13"/>
  <c r="C686" i="13"/>
  <c r="C772" i="13"/>
  <c r="C857" i="13"/>
  <c r="C937" i="13"/>
  <c r="C993" i="13"/>
  <c r="C1047" i="13"/>
  <c r="C1080" i="13"/>
  <c r="C1111" i="13"/>
  <c r="C1135" i="13"/>
  <c r="C1154" i="13"/>
  <c r="C1172" i="13"/>
  <c r="C1192" i="13"/>
  <c r="C1210" i="13"/>
  <c r="C1230" i="13"/>
  <c r="C1250" i="13"/>
  <c r="C1266" i="13"/>
  <c r="C1281" i="13"/>
  <c r="C1295" i="13"/>
  <c r="C1309" i="13"/>
  <c r="C1323" i="13"/>
  <c r="C1338" i="13"/>
  <c r="C1351" i="13"/>
  <c r="C1366" i="13"/>
  <c r="C1381" i="13"/>
  <c r="C1394" i="13"/>
  <c r="C1409" i="13"/>
  <c r="C1423" i="13"/>
  <c r="C1437" i="13"/>
  <c r="C1451" i="13"/>
  <c r="C1466" i="13"/>
  <c r="C1479" i="13"/>
  <c r="C1494" i="13"/>
  <c r="C1509" i="13"/>
  <c r="C1522" i="13"/>
  <c r="C1537" i="13"/>
  <c r="C1551" i="13"/>
  <c r="C1559" i="13"/>
  <c r="C1570" i="13"/>
  <c r="C1579" i="13"/>
  <c r="C1589" i="13"/>
  <c r="C1599" i="13"/>
  <c r="C1607" i="13"/>
  <c r="C1617" i="13"/>
  <c r="C1627" i="13"/>
  <c r="C1637" i="13"/>
  <c r="C1645" i="13"/>
  <c r="C1665" i="13"/>
  <c r="C1674" i="13"/>
  <c r="C1685" i="13"/>
  <c r="C1693" i="13"/>
  <c r="C1702" i="13"/>
  <c r="C1713" i="13"/>
  <c r="C1722" i="13"/>
  <c r="C1730" i="13"/>
  <c r="C1741" i="13"/>
  <c r="C1750" i="13"/>
  <c r="C1759" i="13"/>
  <c r="C1770" i="13"/>
  <c r="C1778" i="13"/>
  <c r="C1787" i="13"/>
  <c r="C1798" i="13"/>
  <c r="C1807" i="13"/>
  <c r="C1815" i="13"/>
  <c r="C1826" i="13"/>
  <c r="C1835" i="13"/>
  <c r="C1845" i="13"/>
  <c r="C1855" i="13"/>
  <c r="C1863" i="13"/>
  <c r="C1873" i="13"/>
  <c r="C1883" i="13"/>
  <c r="C1901" i="13"/>
  <c r="C1911" i="13"/>
  <c r="C1930" i="13"/>
  <c r="C1958" i="13"/>
  <c r="C1978" i="13"/>
  <c r="C1997" i="13"/>
  <c r="C2026" i="13"/>
  <c r="C2043" i="13"/>
  <c r="C2063" i="13"/>
  <c r="C2091" i="13"/>
  <c r="C2111" i="13"/>
  <c r="C2129" i="13"/>
  <c r="C2157" i="13"/>
  <c r="C427" i="13"/>
  <c r="C858" i="13"/>
  <c r="C1086" i="13"/>
  <c r="C1175" i="13"/>
  <c r="C1251" i="13"/>
  <c r="C1311" i="13"/>
  <c r="C1367" i="13"/>
  <c r="C1425" i="13"/>
  <c r="C1482" i="13"/>
  <c r="C1538" i="13"/>
  <c r="C1581" i="13"/>
  <c r="C1621" i="13"/>
  <c r="C1658" i="13"/>
  <c r="C1695" i="13"/>
  <c r="C1734" i="13"/>
  <c r="C1771" i="13"/>
  <c r="C1809" i="13"/>
  <c r="C1830" i="13"/>
  <c r="C1850" i="13"/>
  <c r="C1869" i="13"/>
  <c r="C1887" i="13"/>
  <c r="C1906" i="13"/>
  <c r="C1926" i="13"/>
  <c r="C1943" i="13"/>
  <c r="C1963" i="13"/>
  <c r="C1983" i="13"/>
  <c r="C2001" i="13"/>
  <c r="C2021" i="13"/>
  <c r="C2039" i="13"/>
  <c r="C2058" i="13"/>
  <c r="C2077" i="13"/>
  <c r="C2097" i="13"/>
  <c r="C2114" i="13"/>
  <c r="C2134" i="13"/>
  <c r="C2154" i="13"/>
  <c r="C2170" i="13"/>
  <c r="C2182" i="13"/>
  <c r="C2197" i="13"/>
  <c r="C2207" i="13"/>
  <c r="C2217" i="13"/>
  <c r="C2228" i="13"/>
  <c r="C602" i="13"/>
  <c r="C938" i="13"/>
  <c r="C1112" i="13"/>
  <c r="C1194" i="13"/>
  <c r="C1269" i="13"/>
  <c r="C1325" i="13"/>
  <c r="C1382" i="13"/>
  <c r="C1439" i="13"/>
  <c r="C1495" i="13"/>
  <c r="C1553" i="13"/>
  <c r="C1591" i="13"/>
  <c r="C1629" i="13"/>
  <c r="C1666" i="13"/>
  <c r="C1706" i="13"/>
  <c r="C1743" i="13"/>
  <c r="C1781" i="13"/>
  <c r="C1819" i="13"/>
  <c r="C1837" i="13"/>
  <c r="C1857" i="13"/>
  <c r="C1877" i="13"/>
  <c r="C1894" i="13"/>
  <c r="C1914" i="13"/>
  <c r="C1933" i="13"/>
  <c r="C1951" i="13"/>
  <c r="C1970" i="13"/>
  <c r="C1990" i="13"/>
  <c r="C2007" i="13"/>
  <c r="C2027" i="13"/>
  <c r="C2047" i="13"/>
  <c r="C2065" i="13"/>
  <c r="C2085" i="13"/>
  <c r="C2103" i="13"/>
  <c r="C2122" i="13"/>
  <c r="C2141" i="13"/>
  <c r="C2161" i="13"/>
  <c r="C2171" i="13"/>
  <c r="C2186" i="13"/>
  <c r="C2198" i="13"/>
  <c r="C2210" i="13"/>
  <c r="C2221" i="13"/>
  <c r="C2229" i="13"/>
  <c r="C2177" i="13"/>
  <c r="C2189" i="13"/>
  <c r="C2199" i="13"/>
  <c r="C2213" i="13"/>
  <c r="C2222" i="13"/>
  <c r="C2" i="13"/>
  <c r="C773" i="13"/>
  <c r="C1048" i="13"/>
  <c r="C1156" i="13"/>
  <c r="C1231" i="13"/>
  <c r="C1297" i="13"/>
  <c r="C1354" i="13"/>
  <c r="C1410" i="13"/>
  <c r="C1467" i="13"/>
  <c r="C1525" i="13"/>
  <c r="C1573" i="13"/>
  <c r="C1610" i="13"/>
  <c r="C1649" i="13"/>
  <c r="C1686" i="13"/>
  <c r="C1723" i="13"/>
  <c r="C1762" i="13"/>
  <c r="C1799" i="13"/>
  <c r="C1829" i="13"/>
  <c r="C1847" i="13"/>
  <c r="C1866" i="13"/>
  <c r="C1885" i="13"/>
  <c r="C1905" i="13"/>
  <c r="C1922" i="13"/>
  <c r="C1942" i="13"/>
  <c r="C1962" i="13"/>
  <c r="C1979" i="13"/>
  <c r="C1999" i="13"/>
  <c r="C2018" i="13"/>
  <c r="C2037" i="13"/>
  <c r="C688" i="13"/>
  <c r="C996" i="13"/>
  <c r="C1138" i="13"/>
  <c r="C1214" i="13"/>
  <c r="C1282" i="13"/>
  <c r="C1339" i="13"/>
  <c r="C1397" i="13"/>
  <c r="C1453" i="13"/>
  <c r="C1510" i="13"/>
  <c r="C1563" i="13"/>
  <c r="C1601" i="13"/>
  <c r="C1638" i="13"/>
  <c r="C1677" i="13"/>
  <c r="C1714" i="13"/>
  <c r="C1751" i="13"/>
  <c r="C1791" i="13"/>
  <c r="C1821" i="13"/>
  <c r="C1841" i="13"/>
  <c r="C1858" i="13"/>
  <c r="C1878" i="13"/>
  <c r="C1898" i="13"/>
  <c r="C1915" i="13"/>
  <c r="C1935" i="13"/>
  <c r="C1954" i="13"/>
  <c r="C1973" i="13"/>
  <c r="C1991" i="13"/>
  <c r="C2011" i="13"/>
  <c r="C2029" i="13"/>
  <c r="C2049" i="13"/>
  <c r="C2069" i="13"/>
  <c r="C2086" i="13"/>
  <c r="C2106" i="13"/>
  <c r="C2125" i="13"/>
  <c r="C2143" i="13"/>
  <c r="C2162" i="13"/>
  <c r="C2055" i="13"/>
  <c r="C2133" i="13"/>
  <c r="C2191" i="13"/>
  <c r="C2075" i="13"/>
  <c r="C2150" i="13"/>
  <c r="C2205" i="13"/>
  <c r="C2093" i="13"/>
  <c r="C2167" i="13"/>
  <c r="C2216" i="13"/>
  <c r="C2113" i="13"/>
  <c r="C2178" i="13"/>
  <c r="C2224" i="13"/>
  <c r="H2245" i="3" l="1"/>
  <c r="H2244" i="3"/>
  <c r="H99" i="2"/>
  <c r="G99" i="2"/>
  <c r="F99" i="2"/>
  <c r="E99" i="2"/>
  <c r="D99" i="2"/>
  <c r="C99" i="2"/>
  <c r="H98" i="2"/>
  <c r="G98" i="2"/>
  <c r="F98" i="2"/>
  <c r="E98" i="2"/>
  <c r="D98" i="2"/>
  <c r="C98" i="2"/>
  <c r="H90" i="2"/>
  <c r="G90" i="2"/>
  <c r="F90" i="2"/>
  <c r="E90" i="2"/>
  <c r="D90" i="2"/>
  <c r="C90" i="2"/>
  <c r="H89" i="2"/>
  <c r="G89" i="2"/>
  <c r="F89" i="2"/>
  <c r="E89" i="2"/>
  <c r="D89" i="2"/>
  <c r="C89" i="2"/>
  <c r="H87" i="2"/>
  <c r="H88" i="2" s="1"/>
  <c r="G87" i="2"/>
  <c r="G88" i="2" s="1"/>
  <c r="F87" i="2"/>
  <c r="F88" i="2" s="1"/>
  <c r="E87" i="2"/>
  <c r="E88" i="2" s="1"/>
  <c r="D87" i="2"/>
  <c r="D88" i="2" s="1"/>
  <c r="C87" i="2"/>
  <c r="C88" i="2" s="1"/>
  <c r="M24" i="2"/>
  <c r="M23" i="2"/>
  <c r="M22" i="2"/>
  <c r="M21" i="2"/>
  <c r="J21" i="2"/>
  <c r="M20" i="2"/>
  <c r="J20" i="2"/>
  <c r="AD19" i="2"/>
  <c r="AA19" i="2"/>
  <c r="M19" i="2"/>
  <c r="J19" i="2"/>
  <c r="AD18" i="2"/>
  <c r="AA18" i="2"/>
  <c r="M18" i="2"/>
  <c r="J18" i="2"/>
  <c r="AD17" i="2"/>
  <c r="AD20" i="2" s="1"/>
  <c r="AA17" i="2"/>
  <c r="AA20" i="2" s="1"/>
  <c r="M17" i="2"/>
  <c r="J17" i="2"/>
  <c r="AD2133" i="5"/>
  <c r="W2133" i="5"/>
  <c r="Y2133" i="5" s="1"/>
  <c r="O2133" i="5"/>
  <c r="L2133" i="5"/>
  <c r="M2133" i="5" s="1"/>
  <c r="C2133" i="5"/>
  <c r="D2133" i="5" s="1"/>
  <c r="AD1040" i="5"/>
  <c r="W1040" i="5"/>
  <c r="Y1040" i="5" s="1"/>
  <c r="O1040" i="5"/>
  <c r="L1040" i="5"/>
  <c r="M1040" i="5" s="1"/>
  <c r="C1040" i="5"/>
  <c r="D1040" i="5" s="1"/>
  <c r="AD1939" i="5"/>
  <c r="W1939" i="5"/>
  <c r="O1939" i="5"/>
  <c r="L1939" i="5"/>
  <c r="M1939" i="5" s="1"/>
  <c r="C1939" i="5"/>
  <c r="D1939" i="5" s="1"/>
  <c r="AD1466" i="5"/>
  <c r="W1466" i="5"/>
  <c r="Y1466" i="5" s="1"/>
  <c r="O1466" i="5"/>
  <c r="L1466" i="5"/>
  <c r="M1466" i="5" s="1"/>
  <c r="C1466" i="5"/>
  <c r="D1466" i="5" s="1"/>
  <c r="AD1330" i="5"/>
  <c r="W1330" i="5"/>
  <c r="Y1330" i="5" s="1"/>
  <c r="O1330" i="5"/>
  <c r="L1330" i="5"/>
  <c r="M1330" i="5" s="1"/>
  <c r="C1330" i="5"/>
  <c r="D1330" i="5" s="1"/>
  <c r="AD1105" i="5"/>
  <c r="W1105" i="5"/>
  <c r="O1105" i="5"/>
  <c r="L1105" i="5"/>
  <c r="M1105" i="5" s="1"/>
  <c r="C1105" i="5"/>
  <c r="D1105" i="5" s="1"/>
  <c r="AD2153" i="5"/>
  <c r="W2153" i="5"/>
  <c r="Y2153" i="5" s="1"/>
  <c r="O2153" i="5"/>
  <c r="L2153" i="5"/>
  <c r="M2153" i="5" s="1"/>
  <c r="C2153" i="5"/>
  <c r="D2153" i="5" s="1"/>
  <c r="AD1832" i="5"/>
  <c r="W1832" i="5"/>
  <c r="Y1832" i="5" s="1"/>
  <c r="O1832" i="5"/>
  <c r="L1832" i="5"/>
  <c r="M1832" i="5" s="1"/>
  <c r="C1832" i="5"/>
  <c r="D1832" i="5" s="1"/>
  <c r="AD2204" i="5"/>
  <c r="W2204" i="5"/>
  <c r="Y2204" i="5" s="1"/>
  <c r="O2204" i="5"/>
  <c r="L2204" i="5"/>
  <c r="M2204" i="5" s="1"/>
  <c r="C2204" i="5"/>
  <c r="D2204" i="5" s="1"/>
  <c r="AD1865" i="5"/>
  <c r="W1865" i="5"/>
  <c r="Y1865" i="5" s="1"/>
  <c r="O1865" i="5"/>
  <c r="L1865" i="5"/>
  <c r="M1865" i="5" s="1"/>
  <c r="C1865" i="5"/>
  <c r="D1865" i="5" s="1"/>
  <c r="AD1352" i="5"/>
  <c r="W1352" i="5"/>
  <c r="O1352" i="5"/>
  <c r="L1352" i="5"/>
  <c r="M1352" i="5" s="1"/>
  <c r="C1352" i="5"/>
  <c r="D1352" i="5" s="1"/>
  <c r="AD1497" i="5"/>
  <c r="W1497" i="5"/>
  <c r="Y1497" i="5" s="1"/>
  <c r="O1497" i="5"/>
  <c r="L1497" i="5"/>
  <c r="M1497" i="5" s="1"/>
  <c r="C1497" i="5"/>
  <c r="D1497" i="5" s="1"/>
  <c r="AD146" i="5"/>
  <c r="W146" i="5"/>
  <c r="Y146" i="5" s="1"/>
  <c r="O146" i="5"/>
  <c r="L146" i="5"/>
  <c r="M146" i="5" s="1"/>
  <c r="C146" i="5"/>
  <c r="D146" i="5" s="1"/>
  <c r="AD2132" i="5"/>
  <c r="W2132" i="5"/>
  <c r="O2132" i="5"/>
  <c r="L2132" i="5"/>
  <c r="M2132" i="5" s="1"/>
  <c r="C2132" i="5"/>
  <c r="D2132" i="5" s="1"/>
  <c r="AD942" i="5"/>
  <c r="W942" i="5"/>
  <c r="Y942" i="5" s="1"/>
  <c r="O942" i="5"/>
  <c r="L942" i="5"/>
  <c r="M942" i="5" s="1"/>
  <c r="C942" i="5"/>
  <c r="D942" i="5" s="1"/>
  <c r="AD1184" i="5"/>
  <c r="W1184" i="5"/>
  <c r="Y1184" i="5" s="1"/>
  <c r="O1184" i="5"/>
  <c r="L1184" i="5"/>
  <c r="M1184" i="5" s="1"/>
  <c r="C1184" i="5"/>
  <c r="D1184" i="5" s="1"/>
  <c r="AD609" i="5"/>
  <c r="W609" i="5"/>
  <c r="Y609" i="5" s="1"/>
  <c r="O609" i="5"/>
  <c r="L609" i="5"/>
  <c r="M609" i="5" s="1"/>
  <c r="C609" i="5"/>
  <c r="D609" i="5" s="1"/>
  <c r="AD1882" i="5"/>
  <c r="W1882" i="5"/>
  <c r="Y1882" i="5" s="1"/>
  <c r="O1882" i="5"/>
  <c r="L1882" i="5"/>
  <c r="M1882" i="5" s="1"/>
  <c r="C1882" i="5"/>
  <c r="D1882" i="5" s="1"/>
  <c r="AD916" i="5"/>
  <c r="W916" i="5"/>
  <c r="O916" i="5"/>
  <c r="L916" i="5"/>
  <c r="M916" i="5" s="1"/>
  <c r="C916" i="5"/>
  <c r="D916" i="5" s="1"/>
  <c r="AD1715" i="5"/>
  <c r="W1715" i="5"/>
  <c r="Y1715" i="5" s="1"/>
  <c r="O1715" i="5"/>
  <c r="L1715" i="5"/>
  <c r="M1715" i="5" s="1"/>
  <c r="C1715" i="5"/>
  <c r="D1715" i="5" s="1"/>
  <c r="AD834" i="5"/>
  <c r="W834" i="5"/>
  <c r="Y834" i="5" s="1"/>
  <c r="O834" i="5"/>
  <c r="L834" i="5"/>
  <c r="M834" i="5" s="1"/>
  <c r="C834" i="5"/>
  <c r="D834" i="5" s="1"/>
  <c r="AD1174" i="5"/>
  <c r="W1174" i="5"/>
  <c r="Y1174" i="5" s="1"/>
  <c r="O1174" i="5"/>
  <c r="L1174" i="5"/>
  <c r="M1174" i="5" s="1"/>
  <c r="C1174" i="5"/>
  <c r="D1174" i="5" s="1"/>
  <c r="AD212" i="5"/>
  <c r="W212" i="5"/>
  <c r="Y212" i="5" s="1"/>
  <c r="O212" i="5"/>
  <c r="L212" i="5"/>
  <c r="M212" i="5" s="1"/>
  <c r="C212" i="5"/>
  <c r="D212" i="5" s="1"/>
  <c r="AD2175" i="5"/>
  <c r="W2175" i="5"/>
  <c r="Y2175" i="5" s="1"/>
  <c r="O2175" i="5"/>
  <c r="L2175" i="5"/>
  <c r="M2175" i="5" s="1"/>
  <c r="C2175" i="5"/>
  <c r="D2175" i="5" s="1"/>
  <c r="AD1929" i="5"/>
  <c r="W1929" i="5"/>
  <c r="Y1929" i="5" s="1"/>
  <c r="O1929" i="5"/>
  <c r="L1929" i="5"/>
  <c r="M1929" i="5" s="1"/>
  <c r="C1929" i="5"/>
  <c r="D1929" i="5" s="1"/>
  <c r="AD1702" i="5"/>
  <c r="W1702" i="5"/>
  <c r="Y1702" i="5" s="1"/>
  <c r="O1702" i="5"/>
  <c r="L1702" i="5"/>
  <c r="M1702" i="5" s="1"/>
  <c r="C1702" i="5"/>
  <c r="D1702" i="5" s="1"/>
  <c r="AD2067" i="5"/>
  <c r="W2067" i="5"/>
  <c r="Y2067" i="5" s="1"/>
  <c r="O2067" i="5"/>
  <c r="L2067" i="5"/>
  <c r="M2067" i="5" s="1"/>
  <c r="C2067" i="5"/>
  <c r="D2067" i="5" s="1"/>
  <c r="AD2224" i="5"/>
  <c r="W2224" i="5"/>
  <c r="Y2224" i="5" s="1"/>
  <c r="O2224" i="5"/>
  <c r="L2224" i="5"/>
  <c r="M2224" i="5" s="1"/>
  <c r="C2224" i="5"/>
  <c r="D2224" i="5" s="1"/>
  <c r="AD1798" i="5"/>
  <c r="W1798" i="5"/>
  <c r="Y1798" i="5" s="1"/>
  <c r="O1798" i="5"/>
  <c r="L1798" i="5"/>
  <c r="M1798" i="5" s="1"/>
  <c r="C1798" i="5"/>
  <c r="D1798" i="5" s="1"/>
  <c r="AD1930" i="5"/>
  <c r="W1930" i="5"/>
  <c r="O1930" i="5"/>
  <c r="L1930" i="5"/>
  <c r="M1930" i="5" s="1"/>
  <c r="C1930" i="5"/>
  <c r="D1930" i="5" s="1"/>
  <c r="AD1663" i="5"/>
  <c r="W1663" i="5"/>
  <c r="Y1663" i="5" s="1"/>
  <c r="O1663" i="5"/>
  <c r="L1663" i="5"/>
  <c r="M1663" i="5" s="1"/>
  <c r="C1663" i="5"/>
  <c r="D1663" i="5" s="1"/>
  <c r="AD1846" i="5"/>
  <c r="W1846" i="5"/>
  <c r="Y1846" i="5" s="1"/>
  <c r="O1846" i="5"/>
  <c r="L1846" i="5"/>
  <c r="M1846" i="5" s="1"/>
  <c r="C1846" i="5"/>
  <c r="D1846" i="5" s="1"/>
  <c r="AD1135" i="5"/>
  <c r="W1135" i="5"/>
  <c r="Y1135" i="5" s="1"/>
  <c r="O1135" i="5"/>
  <c r="L1135" i="5"/>
  <c r="M1135" i="5" s="1"/>
  <c r="C1135" i="5"/>
  <c r="D1135" i="5" s="1"/>
  <c r="AD1440" i="5"/>
  <c r="W1440" i="5"/>
  <c r="Y1440" i="5" s="1"/>
  <c r="O1440" i="5"/>
  <c r="L1440" i="5"/>
  <c r="M1440" i="5" s="1"/>
  <c r="C1440" i="5"/>
  <c r="D1440" i="5" s="1"/>
  <c r="AD1081" i="5"/>
  <c r="W1081" i="5"/>
  <c r="O1081" i="5"/>
  <c r="L1081" i="5"/>
  <c r="M1081" i="5" s="1"/>
  <c r="C1081" i="5"/>
  <c r="D1081" i="5" s="1"/>
  <c r="AD1627" i="5"/>
  <c r="W1627" i="5"/>
  <c r="Y1627" i="5" s="1"/>
  <c r="O1627" i="5"/>
  <c r="L1627" i="5"/>
  <c r="M1627" i="5" s="1"/>
  <c r="C1627" i="5"/>
  <c r="D1627" i="5" s="1"/>
  <c r="AD1626" i="5"/>
  <c r="W1626" i="5"/>
  <c r="Y1626" i="5" s="1"/>
  <c r="O1626" i="5"/>
  <c r="L1626" i="5"/>
  <c r="M1626" i="5" s="1"/>
  <c r="C1626" i="5"/>
  <c r="D1626" i="5" s="1"/>
  <c r="AD1739" i="5"/>
  <c r="W1739" i="5"/>
  <c r="Y1739" i="5" s="1"/>
  <c r="O1739" i="5"/>
  <c r="L1739" i="5"/>
  <c r="M1739" i="5" s="1"/>
  <c r="C1739" i="5"/>
  <c r="D1739" i="5" s="1"/>
  <c r="AD2035" i="5"/>
  <c r="W2035" i="5"/>
  <c r="Y2035" i="5" s="1"/>
  <c r="O2035" i="5"/>
  <c r="L2035" i="5"/>
  <c r="M2035" i="5" s="1"/>
  <c r="C2035" i="5"/>
  <c r="D2035" i="5" s="1"/>
  <c r="AD1273" i="5"/>
  <c r="W1273" i="5"/>
  <c r="Y1273" i="5" s="1"/>
  <c r="O1273" i="5"/>
  <c r="L1273" i="5"/>
  <c r="M1273" i="5" s="1"/>
  <c r="C1273" i="5"/>
  <c r="D1273" i="5" s="1"/>
  <c r="AD1996" i="5"/>
  <c r="W1996" i="5"/>
  <c r="Y1996" i="5" s="1"/>
  <c r="O1996" i="5"/>
  <c r="L1996" i="5"/>
  <c r="M1996" i="5" s="1"/>
  <c r="C1996" i="5"/>
  <c r="D1996" i="5" s="1"/>
  <c r="AD2115" i="5"/>
  <c r="W2115" i="5"/>
  <c r="Y2115" i="5" s="1"/>
  <c r="O2115" i="5"/>
  <c r="L2115" i="5"/>
  <c r="M2115" i="5" s="1"/>
  <c r="C2115" i="5"/>
  <c r="D2115" i="5" s="1"/>
  <c r="AD1382" i="5"/>
  <c r="W1382" i="5"/>
  <c r="Y1382" i="5" s="1"/>
  <c r="O1382" i="5"/>
  <c r="L1382" i="5"/>
  <c r="M1382" i="5" s="1"/>
  <c r="C1382" i="5"/>
  <c r="D1382" i="5" s="1"/>
  <c r="AD1809" i="5"/>
  <c r="W1809" i="5"/>
  <c r="Y1809" i="5" s="1"/>
  <c r="O1809" i="5"/>
  <c r="L1809" i="5"/>
  <c r="M1809" i="5" s="1"/>
  <c r="C1809" i="5"/>
  <c r="D1809" i="5" s="1"/>
  <c r="AD1522" i="5"/>
  <c r="W1522" i="5"/>
  <c r="Y1522" i="5" s="1"/>
  <c r="O1522" i="5"/>
  <c r="L1522" i="5"/>
  <c r="M1522" i="5" s="1"/>
  <c r="C1522" i="5"/>
  <c r="D1522" i="5" s="1"/>
  <c r="AD1468" i="5"/>
  <c r="W1468" i="5"/>
  <c r="O1468" i="5"/>
  <c r="L1468" i="5"/>
  <c r="M1468" i="5" s="1"/>
  <c r="C1468" i="5"/>
  <c r="D1468" i="5" s="1"/>
  <c r="AD1482" i="5"/>
  <c r="W1482" i="5"/>
  <c r="Y1482" i="5" s="1"/>
  <c r="O1482" i="5"/>
  <c r="L1482" i="5"/>
  <c r="M1482" i="5" s="1"/>
  <c r="C1482" i="5"/>
  <c r="D1482" i="5" s="1"/>
  <c r="AD1547" i="5"/>
  <c r="W1547" i="5"/>
  <c r="Y1547" i="5" s="1"/>
  <c r="O1547" i="5"/>
  <c r="L1547" i="5"/>
  <c r="M1547" i="5" s="1"/>
  <c r="C1547" i="5"/>
  <c r="D1547" i="5" s="1"/>
  <c r="AD2002" i="5"/>
  <c r="W2002" i="5"/>
  <c r="Y2002" i="5" s="1"/>
  <c r="O2002" i="5"/>
  <c r="L2002" i="5"/>
  <c r="M2002" i="5" s="1"/>
  <c r="C2002" i="5"/>
  <c r="D2002" i="5" s="1"/>
  <c r="AD1518" i="5"/>
  <c r="W1518" i="5"/>
  <c r="Y1518" i="5" s="1"/>
  <c r="O1518" i="5"/>
  <c r="L1518" i="5"/>
  <c r="M1518" i="5" s="1"/>
  <c r="C1518" i="5"/>
  <c r="D1518" i="5" s="1"/>
  <c r="AD1006" i="5"/>
  <c r="W1006" i="5"/>
  <c r="O1006" i="5"/>
  <c r="L1006" i="5"/>
  <c r="M1006" i="5" s="1"/>
  <c r="C1006" i="5"/>
  <c r="D1006" i="5" s="1"/>
  <c r="AD2057" i="5"/>
  <c r="W2057" i="5"/>
  <c r="Y2057" i="5" s="1"/>
  <c r="O2057" i="5"/>
  <c r="L2057" i="5"/>
  <c r="M2057" i="5" s="1"/>
  <c r="C2057" i="5"/>
  <c r="D2057" i="5" s="1"/>
  <c r="AD1505" i="5"/>
  <c r="W1505" i="5"/>
  <c r="Y1505" i="5" s="1"/>
  <c r="O1505" i="5"/>
  <c r="L1505" i="5"/>
  <c r="M1505" i="5" s="1"/>
  <c r="C1505" i="5"/>
  <c r="D1505" i="5" s="1"/>
  <c r="AD2184" i="5"/>
  <c r="W2184" i="5"/>
  <c r="Y2184" i="5" s="1"/>
  <c r="O2184" i="5"/>
  <c r="L2184" i="5"/>
  <c r="M2184" i="5" s="1"/>
  <c r="C2184" i="5"/>
  <c r="D2184" i="5" s="1"/>
  <c r="AD1922" i="5"/>
  <c r="W1922" i="5"/>
  <c r="Y1922" i="5" s="1"/>
  <c r="O1922" i="5"/>
  <c r="L1922" i="5"/>
  <c r="M1922" i="5" s="1"/>
  <c r="C1922" i="5"/>
  <c r="D1922" i="5" s="1"/>
  <c r="AD2046" i="5"/>
  <c r="W2046" i="5"/>
  <c r="Y2046" i="5" s="1"/>
  <c r="O2046" i="5"/>
  <c r="L2046" i="5"/>
  <c r="M2046" i="5" s="1"/>
  <c r="C2046" i="5"/>
  <c r="D2046" i="5" s="1"/>
  <c r="AD2045" i="5"/>
  <c r="W2045" i="5"/>
  <c r="Y2045" i="5" s="1"/>
  <c r="O2045" i="5"/>
  <c r="L2045" i="5"/>
  <c r="M2045" i="5" s="1"/>
  <c r="C2045" i="5"/>
  <c r="D2045" i="5" s="1"/>
  <c r="AD1795" i="5"/>
  <c r="W1795" i="5"/>
  <c r="Y1795" i="5" s="1"/>
  <c r="O1795" i="5"/>
  <c r="L1795" i="5"/>
  <c r="M1795" i="5" s="1"/>
  <c r="C1795" i="5"/>
  <c r="D1795" i="5" s="1"/>
  <c r="AD2203" i="5"/>
  <c r="W2203" i="5"/>
  <c r="Y2203" i="5" s="1"/>
  <c r="O2203" i="5"/>
  <c r="L2203" i="5"/>
  <c r="M2203" i="5" s="1"/>
  <c r="C2203" i="5"/>
  <c r="D2203" i="5" s="1"/>
  <c r="AD1770" i="5"/>
  <c r="W1770" i="5"/>
  <c r="Y1770" i="5" s="1"/>
  <c r="O1770" i="5"/>
  <c r="L1770" i="5"/>
  <c r="M1770" i="5" s="1"/>
  <c r="C1770" i="5"/>
  <c r="D1770" i="5" s="1"/>
  <c r="AD1348" i="5"/>
  <c r="W1348" i="5"/>
  <c r="Y1348" i="5" s="1"/>
  <c r="O1348" i="5"/>
  <c r="L1348" i="5"/>
  <c r="M1348" i="5" s="1"/>
  <c r="C1348" i="5"/>
  <c r="D1348" i="5" s="1"/>
  <c r="AD2061" i="5"/>
  <c r="W2061" i="5"/>
  <c r="Y2061" i="5" s="1"/>
  <c r="O2061" i="5"/>
  <c r="L2061" i="5"/>
  <c r="M2061" i="5" s="1"/>
  <c r="C2061" i="5"/>
  <c r="D2061" i="5" s="1"/>
  <c r="AD1186" i="5"/>
  <c r="W1186" i="5"/>
  <c r="O1186" i="5"/>
  <c r="L1186" i="5"/>
  <c r="M1186" i="5" s="1"/>
  <c r="C1186" i="5"/>
  <c r="D1186" i="5" s="1"/>
  <c r="AD1851" i="5"/>
  <c r="W1851" i="5"/>
  <c r="Y1851" i="5" s="1"/>
  <c r="O1851" i="5"/>
  <c r="L1851" i="5"/>
  <c r="M1851" i="5" s="1"/>
  <c r="C1851" i="5"/>
  <c r="D1851" i="5" s="1"/>
  <c r="AD1185" i="5"/>
  <c r="W1185" i="5"/>
  <c r="Y1185" i="5" s="1"/>
  <c r="O1185" i="5"/>
  <c r="L1185" i="5"/>
  <c r="M1185" i="5" s="1"/>
  <c r="C1185" i="5"/>
  <c r="D1185" i="5" s="1"/>
  <c r="AD1492" i="5"/>
  <c r="W1492" i="5"/>
  <c r="Y1492" i="5" s="1"/>
  <c r="O1492" i="5"/>
  <c r="L1492" i="5"/>
  <c r="M1492" i="5" s="1"/>
  <c r="C1492" i="5"/>
  <c r="D1492" i="5" s="1"/>
  <c r="AD1760" i="5"/>
  <c r="W1760" i="5"/>
  <c r="Y1760" i="5" s="1"/>
  <c r="O1760" i="5"/>
  <c r="L1760" i="5"/>
  <c r="M1760" i="5" s="1"/>
  <c r="C1760" i="5"/>
  <c r="D1760" i="5" s="1"/>
  <c r="AD1271" i="5"/>
  <c r="W1271" i="5"/>
  <c r="Y1271" i="5" s="1"/>
  <c r="O1271" i="5"/>
  <c r="L1271" i="5"/>
  <c r="M1271" i="5" s="1"/>
  <c r="C1271" i="5"/>
  <c r="D1271" i="5" s="1"/>
  <c r="AD1632" i="5"/>
  <c r="W1632" i="5"/>
  <c r="Y1632" i="5" s="1"/>
  <c r="O1632" i="5"/>
  <c r="L1632" i="5"/>
  <c r="M1632" i="5" s="1"/>
  <c r="C1632" i="5"/>
  <c r="D1632" i="5" s="1"/>
  <c r="AD2182" i="5"/>
  <c r="W2182" i="5"/>
  <c r="Y2182" i="5" s="1"/>
  <c r="O2182" i="5"/>
  <c r="L2182" i="5"/>
  <c r="M2182" i="5" s="1"/>
  <c r="C2182" i="5"/>
  <c r="D2182" i="5" s="1"/>
  <c r="AD1534" i="5"/>
  <c r="W1534" i="5"/>
  <c r="Y1534" i="5" s="1"/>
  <c r="O1534" i="5"/>
  <c r="L1534" i="5"/>
  <c r="M1534" i="5" s="1"/>
  <c r="C1534" i="5"/>
  <c r="D1534" i="5" s="1"/>
  <c r="AD2079" i="5"/>
  <c r="W2079" i="5"/>
  <c r="O2079" i="5"/>
  <c r="L2079" i="5"/>
  <c r="M2079" i="5" s="1"/>
  <c r="C2079" i="5"/>
  <c r="D2079" i="5" s="1"/>
  <c r="AD1826" i="5"/>
  <c r="W1826" i="5"/>
  <c r="Y1826" i="5" s="1"/>
  <c r="O1826" i="5"/>
  <c r="L1826" i="5"/>
  <c r="M1826" i="5" s="1"/>
  <c r="C1826" i="5"/>
  <c r="D1826" i="5" s="1"/>
  <c r="AD1704" i="5"/>
  <c r="W1704" i="5"/>
  <c r="Y1704" i="5" s="1"/>
  <c r="O1704" i="5"/>
  <c r="L1704" i="5"/>
  <c r="M1704" i="5" s="1"/>
  <c r="C1704" i="5"/>
  <c r="D1704" i="5" s="1"/>
  <c r="AD1695" i="5"/>
  <c r="W1695" i="5"/>
  <c r="Y1695" i="5" s="1"/>
  <c r="O1695" i="5"/>
  <c r="L1695" i="5"/>
  <c r="M1695" i="5" s="1"/>
  <c r="C1695" i="5"/>
  <c r="D1695" i="5" s="1"/>
  <c r="AD1925" i="5"/>
  <c r="W1925" i="5"/>
  <c r="O1925" i="5"/>
  <c r="L1925" i="5"/>
  <c r="M1925" i="5" s="1"/>
  <c r="C1925" i="5"/>
  <c r="D1925" i="5" s="1"/>
  <c r="AD1270" i="5"/>
  <c r="W1270" i="5"/>
  <c r="Y1270" i="5" s="1"/>
  <c r="O1270" i="5"/>
  <c r="L1270" i="5"/>
  <c r="M1270" i="5" s="1"/>
  <c r="C1270" i="5"/>
  <c r="D1270" i="5" s="1"/>
  <c r="AD1603" i="5"/>
  <c r="W1603" i="5"/>
  <c r="Y1603" i="5" s="1"/>
  <c r="O1603" i="5"/>
  <c r="L1603" i="5"/>
  <c r="M1603" i="5" s="1"/>
  <c r="C1603" i="5"/>
  <c r="D1603" i="5" s="1"/>
  <c r="AD1573" i="5"/>
  <c r="W1573" i="5"/>
  <c r="Y1573" i="5" s="1"/>
  <c r="O1573" i="5"/>
  <c r="L1573" i="5"/>
  <c r="M1573" i="5" s="1"/>
  <c r="C1573" i="5"/>
  <c r="D1573" i="5" s="1"/>
  <c r="AD1803" i="5"/>
  <c r="W1803" i="5"/>
  <c r="O1803" i="5"/>
  <c r="L1803" i="5"/>
  <c r="M1803" i="5" s="1"/>
  <c r="C1803" i="5"/>
  <c r="D1803" i="5" s="1"/>
  <c r="AD2060" i="5"/>
  <c r="W2060" i="5"/>
  <c r="Y2060" i="5" s="1"/>
  <c r="O2060" i="5"/>
  <c r="L2060" i="5"/>
  <c r="M2060" i="5" s="1"/>
  <c r="C2060" i="5"/>
  <c r="D2060" i="5" s="1"/>
  <c r="AD1802" i="5"/>
  <c r="W1802" i="5"/>
  <c r="Y1802" i="5" s="1"/>
  <c r="O1802" i="5"/>
  <c r="L1802" i="5"/>
  <c r="M1802" i="5" s="1"/>
  <c r="C1802" i="5"/>
  <c r="D1802" i="5" s="1"/>
  <c r="AD1867" i="5"/>
  <c r="W1867" i="5"/>
  <c r="Y1867" i="5" s="1"/>
  <c r="O1867" i="5"/>
  <c r="L1867" i="5"/>
  <c r="M1867" i="5" s="1"/>
  <c r="C1867" i="5"/>
  <c r="D1867" i="5" s="1"/>
  <c r="AD1711" i="5"/>
  <c r="W1711" i="5"/>
  <c r="O1711" i="5"/>
  <c r="L1711" i="5"/>
  <c r="M1711" i="5" s="1"/>
  <c r="C1711" i="5"/>
  <c r="D1711" i="5" s="1"/>
  <c r="AD1710" i="5"/>
  <c r="W1710" i="5"/>
  <c r="Y1710" i="5" s="1"/>
  <c r="O1710" i="5"/>
  <c r="L1710" i="5"/>
  <c r="M1710" i="5" s="1"/>
  <c r="C1710" i="5"/>
  <c r="D1710" i="5" s="1"/>
  <c r="AD1445" i="5"/>
  <c r="W1445" i="5"/>
  <c r="Y1445" i="5" s="1"/>
  <c r="O1445" i="5"/>
  <c r="L1445" i="5"/>
  <c r="M1445" i="5" s="1"/>
  <c r="C1445" i="5"/>
  <c r="D1445" i="5" s="1"/>
  <c r="AD1553" i="5"/>
  <c r="W1553" i="5"/>
  <c r="Y1553" i="5" s="1"/>
  <c r="O1553" i="5"/>
  <c r="L1553" i="5"/>
  <c r="M1553" i="5" s="1"/>
  <c r="C1553" i="5"/>
  <c r="D1553" i="5" s="1"/>
  <c r="AD1444" i="5"/>
  <c r="W1444" i="5"/>
  <c r="O1444" i="5"/>
  <c r="L1444" i="5"/>
  <c r="M1444" i="5" s="1"/>
  <c r="C1444" i="5"/>
  <c r="D1444" i="5" s="1"/>
  <c r="AD1998" i="5"/>
  <c r="W1998" i="5"/>
  <c r="Y1998" i="5" s="1"/>
  <c r="O1998" i="5"/>
  <c r="L1998" i="5"/>
  <c r="M1998" i="5" s="1"/>
  <c r="C1998" i="5"/>
  <c r="D1998" i="5" s="1"/>
  <c r="AD1511" i="5"/>
  <c r="W1511" i="5"/>
  <c r="Y1511" i="5" s="1"/>
  <c r="O1511" i="5"/>
  <c r="L1511" i="5"/>
  <c r="M1511" i="5" s="1"/>
  <c r="C1511" i="5"/>
  <c r="D1511" i="5" s="1"/>
  <c r="AD1969" i="5"/>
  <c r="W1969" i="5"/>
  <c r="Y1969" i="5" s="1"/>
  <c r="O1969" i="5"/>
  <c r="L1969" i="5"/>
  <c r="M1969" i="5" s="1"/>
  <c r="C1969" i="5"/>
  <c r="D1969" i="5" s="1"/>
  <c r="AD1500" i="5"/>
  <c r="W1500" i="5"/>
  <c r="O1500" i="5"/>
  <c r="L1500" i="5"/>
  <c r="M1500" i="5" s="1"/>
  <c r="C1500" i="5"/>
  <c r="D1500" i="5" s="1"/>
  <c r="AD1765" i="5"/>
  <c r="W1765" i="5"/>
  <c r="Y1765" i="5" s="1"/>
  <c r="O1765" i="5"/>
  <c r="L1765" i="5"/>
  <c r="M1765" i="5" s="1"/>
  <c r="C1765" i="5"/>
  <c r="D1765" i="5" s="1"/>
  <c r="AD1907" i="5"/>
  <c r="W1907" i="5"/>
  <c r="Y1907" i="5" s="1"/>
  <c r="O1907" i="5"/>
  <c r="L1907" i="5"/>
  <c r="M1907" i="5" s="1"/>
  <c r="C1907" i="5"/>
  <c r="D1907" i="5" s="1"/>
  <c r="AD2028" i="5"/>
  <c r="W2028" i="5"/>
  <c r="Y2028" i="5" s="1"/>
  <c r="O2028" i="5"/>
  <c r="L2028" i="5"/>
  <c r="M2028" i="5" s="1"/>
  <c r="C2028" i="5"/>
  <c r="D2028" i="5" s="1"/>
  <c r="AD897" i="5"/>
  <c r="W897" i="5"/>
  <c r="O897" i="5"/>
  <c r="L897" i="5"/>
  <c r="M897" i="5" s="1"/>
  <c r="C897" i="5"/>
  <c r="D897" i="5" s="1"/>
  <c r="AD2100" i="5"/>
  <c r="W2100" i="5"/>
  <c r="Y2100" i="5" s="1"/>
  <c r="O2100" i="5"/>
  <c r="L2100" i="5"/>
  <c r="M2100" i="5" s="1"/>
  <c r="C2100" i="5"/>
  <c r="D2100" i="5" s="1"/>
  <c r="AD1050" i="5"/>
  <c r="W1050" i="5"/>
  <c r="Y1050" i="5" s="1"/>
  <c r="O1050" i="5"/>
  <c r="L1050" i="5"/>
  <c r="M1050" i="5" s="1"/>
  <c r="C1050" i="5"/>
  <c r="D1050" i="5" s="1"/>
  <c r="AD1669" i="5"/>
  <c r="W1669" i="5"/>
  <c r="Y1669" i="5" s="1"/>
  <c r="O1669" i="5"/>
  <c r="L1669" i="5"/>
  <c r="M1669" i="5" s="1"/>
  <c r="C1669" i="5"/>
  <c r="D1669" i="5" s="1"/>
  <c r="AD1049" i="5"/>
  <c r="W1049" i="5"/>
  <c r="O1049" i="5"/>
  <c r="L1049" i="5"/>
  <c r="M1049" i="5" s="1"/>
  <c r="C1049" i="5"/>
  <c r="D1049" i="5" s="1"/>
  <c r="AD1396" i="5"/>
  <c r="W1396" i="5"/>
  <c r="Y1396" i="5" s="1"/>
  <c r="O1396" i="5"/>
  <c r="L1396" i="5"/>
  <c r="M1396" i="5" s="1"/>
  <c r="C1396" i="5"/>
  <c r="D1396" i="5" s="1"/>
  <c r="AD1812" i="5"/>
  <c r="W1812" i="5"/>
  <c r="O1812" i="5"/>
  <c r="L1812" i="5"/>
  <c r="M1812" i="5" s="1"/>
  <c r="C1812" i="5"/>
  <c r="D1812" i="5" s="1"/>
  <c r="AD1968" i="5"/>
  <c r="W1968" i="5"/>
  <c r="Y1968" i="5" s="1"/>
  <c r="O1968" i="5"/>
  <c r="L1968" i="5"/>
  <c r="M1968" i="5" s="1"/>
  <c r="C1968" i="5"/>
  <c r="D1968" i="5" s="1"/>
  <c r="AD1459" i="5"/>
  <c r="W1459" i="5"/>
  <c r="Y1459" i="5" s="1"/>
  <c r="O1459" i="5"/>
  <c r="L1459" i="5"/>
  <c r="M1459" i="5" s="1"/>
  <c r="C1459" i="5"/>
  <c r="D1459" i="5" s="1"/>
  <c r="AD1862" i="5"/>
  <c r="W1862" i="5"/>
  <c r="O1862" i="5"/>
  <c r="L1862" i="5"/>
  <c r="M1862" i="5" s="1"/>
  <c r="C1862" i="5"/>
  <c r="D1862" i="5" s="1"/>
  <c r="AD1861" i="5"/>
  <c r="W1861" i="5"/>
  <c r="Y1861" i="5" s="1"/>
  <c r="O1861" i="5"/>
  <c r="L1861" i="5"/>
  <c r="M1861" i="5" s="1"/>
  <c r="C1861" i="5"/>
  <c r="D1861" i="5" s="1"/>
  <c r="AD2190" i="5"/>
  <c r="W2190" i="5"/>
  <c r="Y2190" i="5" s="1"/>
  <c r="O2190" i="5"/>
  <c r="L2190" i="5"/>
  <c r="M2190" i="5" s="1"/>
  <c r="C2190" i="5"/>
  <c r="D2190" i="5" s="1"/>
  <c r="AD1731" i="5"/>
  <c r="W1731" i="5"/>
  <c r="Y1731" i="5" s="1"/>
  <c r="O1731" i="5"/>
  <c r="L1731" i="5"/>
  <c r="M1731" i="5" s="1"/>
  <c r="C1731" i="5"/>
  <c r="D1731" i="5" s="1"/>
  <c r="AD1523" i="5"/>
  <c r="W1523" i="5"/>
  <c r="Y1523" i="5" s="1"/>
  <c r="O1523" i="5"/>
  <c r="L1523" i="5"/>
  <c r="M1523" i="5" s="1"/>
  <c r="C1523" i="5"/>
  <c r="D1523" i="5" s="1"/>
  <c r="AD1277" i="5"/>
  <c r="W1277" i="5"/>
  <c r="Y1277" i="5" s="1"/>
  <c r="O1277" i="5"/>
  <c r="L1277" i="5"/>
  <c r="M1277" i="5" s="1"/>
  <c r="C1277" i="5"/>
  <c r="D1277" i="5" s="1"/>
  <c r="AD1670" i="5"/>
  <c r="W1670" i="5"/>
  <c r="Y1670" i="5" s="1"/>
  <c r="O1670" i="5"/>
  <c r="L1670" i="5"/>
  <c r="M1670" i="5" s="1"/>
  <c r="C1670" i="5"/>
  <c r="D1670" i="5" s="1"/>
  <c r="AD2158" i="5"/>
  <c r="W2158" i="5"/>
  <c r="Y2158" i="5" s="1"/>
  <c r="O2158" i="5"/>
  <c r="L2158" i="5"/>
  <c r="M2158" i="5" s="1"/>
  <c r="C2158" i="5"/>
  <c r="D2158" i="5" s="1"/>
  <c r="AD1276" i="5"/>
  <c r="W1276" i="5"/>
  <c r="Y1276" i="5" s="1"/>
  <c r="O1276" i="5"/>
  <c r="L1276" i="5"/>
  <c r="M1276" i="5" s="1"/>
  <c r="C1276" i="5"/>
  <c r="D1276" i="5" s="1"/>
  <c r="AD890" i="5"/>
  <c r="W890" i="5"/>
  <c r="Y890" i="5" s="1"/>
  <c r="O890" i="5"/>
  <c r="L890" i="5"/>
  <c r="M890" i="5" s="1"/>
  <c r="C890" i="5"/>
  <c r="D890" i="5" s="1"/>
  <c r="AD1285" i="5"/>
  <c r="W1285" i="5"/>
  <c r="Y1285" i="5" s="1"/>
  <c r="O1285" i="5"/>
  <c r="L1285" i="5"/>
  <c r="M1285" i="5" s="1"/>
  <c r="C1285" i="5"/>
  <c r="D1285" i="5" s="1"/>
  <c r="AD2135" i="5"/>
  <c r="W2135" i="5"/>
  <c r="O2135" i="5"/>
  <c r="L2135" i="5"/>
  <c r="M2135" i="5" s="1"/>
  <c r="C2135" i="5"/>
  <c r="D2135" i="5" s="1"/>
  <c r="AD1409" i="5"/>
  <c r="W1409" i="5"/>
  <c r="Y1409" i="5" s="1"/>
  <c r="O1409" i="5"/>
  <c r="L1409" i="5"/>
  <c r="M1409" i="5" s="1"/>
  <c r="C1409" i="5"/>
  <c r="D1409" i="5" s="1"/>
  <c r="AD2018" i="5"/>
  <c r="W2018" i="5"/>
  <c r="O2018" i="5"/>
  <c r="L2018" i="5"/>
  <c r="M2018" i="5" s="1"/>
  <c r="C2018" i="5"/>
  <c r="D2018" i="5" s="1"/>
  <c r="AD2074" i="5"/>
  <c r="W2074" i="5"/>
  <c r="Y2074" i="5" s="1"/>
  <c r="O2074" i="5"/>
  <c r="L2074" i="5"/>
  <c r="M2074" i="5" s="1"/>
  <c r="C2074" i="5"/>
  <c r="D2074" i="5" s="1"/>
  <c r="AD1169" i="5"/>
  <c r="W1169" i="5"/>
  <c r="Y1169" i="5" s="1"/>
  <c r="O1169" i="5"/>
  <c r="L1169" i="5"/>
  <c r="M1169" i="5" s="1"/>
  <c r="C1169" i="5"/>
  <c r="D1169" i="5" s="1"/>
  <c r="AD1829" i="5"/>
  <c r="W1829" i="5"/>
  <c r="O1829" i="5"/>
  <c r="L1829" i="5"/>
  <c r="M1829" i="5" s="1"/>
  <c r="C1829" i="5"/>
  <c r="D1829" i="5" s="1"/>
  <c r="AD2219" i="5"/>
  <c r="W2219" i="5"/>
  <c r="Y2219" i="5" s="1"/>
  <c r="O2219" i="5"/>
  <c r="L2219" i="5"/>
  <c r="M2219" i="5" s="1"/>
  <c r="C2219" i="5"/>
  <c r="D2219" i="5" s="1"/>
  <c r="AD1592" i="5"/>
  <c r="W1592" i="5"/>
  <c r="Y1592" i="5" s="1"/>
  <c r="O1592" i="5"/>
  <c r="L1592" i="5"/>
  <c r="M1592" i="5" s="1"/>
  <c r="C1592" i="5"/>
  <c r="D1592" i="5" s="1"/>
  <c r="AD877" i="5"/>
  <c r="W877" i="5"/>
  <c r="O877" i="5"/>
  <c r="L877" i="5"/>
  <c r="M877" i="5" s="1"/>
  <c r="C877" i="5"/>
  <c r="D877" i="5" s="1"/>
  <c r="AD1097" i="5"/>
  <c r="W1097" i="5"/>
  <c r="Y1097" i="5" s="1"/>
  <c r="O1097" i="5"/>
  <c r="L1097" i="5"/>
  <c r="M1097" i="5" s="1"/>
  <c r="C1097" i="5"/>
  <c r="D1097" i="5" s="1"/>
  <c r="AD989" i="5"/>
  <c r="W989" i="5"/>
  <c r="Y989" i="5" s="1"/>
  <c r="O989" i="5"/>
  <c r="L989" i="5"/>
  <c r="M989" i="5" s="1"/>
  <c r="C989" i="5"/>
  <c r="D989" i="5" s="1"/>
  <c r="AD2150" i="5"/>
  <c r="W2150" i="5"/>
  <c r="O2150" i="5"/>
  <c r="L2150" i="5"/>
  <c r="M2150" i="5" s="1"/>
  <c r="C2150" i="5"/>
  <c r="D2150" i="5" s="1"/>
  <c r="AD1282" i="5"/>
  <c r="W1282" i="5"/>
  <c r="Y1282" i="5" s="1"/>
  <c r="O1282" i="5"/>
  <c r="L1282" i="5"/>
  <c r="M1282" i="5" s="1"/>
  <c r="C1282" i="5"/>
  <c r="D1282" i="5" s="1"/>
  <c r="AD1709" i="5"/>
  <c r="W1709" i="5"/>
  <c r="Y1709" i="5" s="1"/>
  <c r="O1709" i="5"/>
  <c r="L1709" i="5"/>
  <c r="M1709" i="5" s="1"/>
  <c r="C1709" i="5"/>
  <c r="D1709" i="5" s="1"/>
  <c r="AD1807" i="5"/>
  <c r="W1807" i="5"/>
  <c r="Y1807" i="5" s="1"/>
  <c r="O1807" i="5"/>
  <c r="L1807" i="5"/>
  <c r="M1807" i="5" s="1"/>
  <c r="C1807" i="5"/>
  <c r="D1807" i="5" s="1"/>
  <c r="AD2008" i="5"/>
  <c r="W2008" i="5"/>
  <c r="Y2008" i="5" s="1"/>
  <c r="O2008" i="5"/>
  <c r="L2008" i="5"/>
  <c r="M2008" i="5" s="1"/>
  <c r="C2008" i="5"/>
  <c r="D2008" i="5" s="1"/>
  <c r="AD852" i="5"/>
  <c r="W852" i="5"/>
  <c r="Y852" i="5" s="1"/>
  <c r="O852" i="5"/>
  <c r="L852" i="5"/>
  <c r="M852" i="5" s="1"/>
  <c r="C852" i="5"/>
  <c r="D852" i="5" s="1"/>
  <c r="AD1289" i="5"/>
  <c r="W1289" i="5"/>
  <c r="Y1289" i="5" s="1"/>
  <c r="O1289" i="5"/>
  <c r="L1289" i="5"/>
  <c r="M1289" i="5" s="1"/>
  <c r="C1289" i="5"/>
  <c r="D1289" i="5" s="1"/>
  <c r="AD1207" i="5"/>
  <c r="W1207" i="5"/>
  <c r="Y1207" i="5" s="1"/>
  <c r="O1207" i="5"/>
  <c r="L1207" i="5"/>
  <c r="M1207" i="5" s="1"/>
  <c r="C1207" i="5"/>
  <c r="D1207" i="5" s="1"/>
  <c r="AD1987" i="5"/>
  <c r="W1987" i="5"/>
  <c r="Y1987" i="5" s="1"/>
  <c r="O1987" i="5"/>
  <c r="L1987" i="5"/>
  <c r="M1987" i="5" s="1"/>
  <c r="C1987" i="5"/>
  <c r="D1987" i="5" s="1"/>
  <c r="AD2181" i="5"/>
  <c r="W2181" i="5"/>
  <c r="Y2181" i="5" s="1"/>
  <c r="O2181" i="5"/>
  <c r="L2181" i="5"/>
  <c r="M2181" i="5" s="1"/>
  <c r="C2181" i="5"/>
  <c r="D2181" i="5" s="1"/>
  <c r="AD1145" i="5"/>
  <c r="W1145" i="5"/>
  <c r="Y1145" i="5" s="1"/>
  <c r="O1145" i="5"/>
  <c r="L1145" i="5"/>
  <c r="M1145" i="5" s="1"/>
  <c r="C1145" i="5"/>
  <c r="D1145" i="5" s="1"/>
  <c r="AD1965" i="5"/>
  <c r="W1965" i="5"/>
  <c r="Y1965" i="5" s="1"/>
  <c r="O1965" i="5"/>
  <c r="L1965" i="5"/>
  <c r="M1965" i="5" s="1"/>
  <c r="C1965" i="5"/>
  <c r="D1965" i="5" s="1"/>
  <c r="AD887" i="5"/>
  <c r="W887" i="5"/>
  <c r="Y887" i="5" s="1"/>
  <c r="O887" i="5"/>
  <c r="L887" i="5"/>
  <c r="M887" i="5" s="1"/>
  <c r="C887" i="5"/>
  <c r="D887" i="5" s="1"/>
  <c r="AD2026" i="5"/>
  <c r="W2026" i="5"/>
  <c r="Y2026" i="5" s="1"/>
  <c r="O2026" i="5"/>
  <c r="L2026" i="5"/>
  <c r="M2026" i="5" s="1"/>
  <c r="C2026" i="5"/>
  <c r="D2026" i="5" s="1"/>
  <c r="AD1242" i="5"/>
  <c r="W1242" i="5"/>
  <c r="Y1242" i="5" s="1"/>
  <c r="O1242" i="5"/>
  <c r="L1242" i="5"/>
  <c r="M1242" i="5" s="1"/>
  <c r="C1242" i="5"/>
  <c r="D1242" i="5" s="1"/>
  <c r="AD991" i="5"/>
  <c r="W991" i="5"/>
  <c r="Y991" i="5" s="1"/>
  <c r="O991" i="5"/>
  <c r="L991" i="5"/>
  <c r="M991" i="5" s="1"/>
  <c r="C991" i="5"/>
  <c r="D991" i="5" s="1"/>
  <c r="AD2222" i="5"/>
  <c r="W2222" i="5"/>
  <c r="Y2222" i="5" s="1"/>
  <c r="O2222" i="5"/>
  <c r="L2222" i="5"/>
  <c r="M2222" i="5" s="1"/>
  <c r="C2222" i="5"/>
  <c r="D2222" i="5" s="1"/>
  <c r="AD2049" i="5"/>
  <c r="W2049" i="5"/>
  <c r="Y2049" i="5" s="1"/>
  <c r="O2049" i="5"/>
  <c r="L2049" i="5"/>
  <c r="M2049" i="5" s="1"/>
  <c r="C2049" i="5"/>
  <c r="D2049" i="5" s="1"/>
  <c r="AD927" i="5"/>
  <c r="W927" i="5"/>
  <c r="Y927" i="5" s="1"/>
  <c r="O927" i="5"/>
  <c r="L927" i="5"/>
  <c r="M927" i="5" s="1"/>
  <c r="C927" i="5"/>
  <c r="D927" i="5" s="1"/>
  <c r="AD1530" i="5"/>
  <c r="W1530" i="5"/>
  <c r="Y1530" i="5" s="1"/>
  <c r="O1530" i="5"/>
  <c r="L1530" i="5"/>
  <c r="M1530" i="5" s="1"/>
  <c r="C1530" i="5"/>
  <c r="D1530" i="5" s="1"/>
  <c r="AD1309" i="5"/>
  <c r="W1309" i="5"/>
  <c r="Y1309" i="5" s="1"/>
  <c r="O1309" i="5"/>
  <c r="L1309" i="5"/>
  <c r="M1309" i="5" s="1"/>
  <c r="C1309" i="5"/>
  <c r="D1309" i="5" s="1"/>
  <c r="AD506" i="5"/>
  <c r="W506" i="5"/>
  <c r="Y506" i="5" s="1"/>
  <c r="O506" i="5"/>
  <c r="L506" i="5"/>
  <c r="M506" i="5" s="1"/>
  <c r="C506" i="5"/>
  <c r="D506" i="5" s="1"/>
  <c r="AD1613" i="5"/>
  <c r="W1613" i="5"/>
  <c r="Y1613" i="5" s="1"/>
  <c r="O1613" i="5"/>
  <c r="L1613" i="5"/>
  <c r="M1613" i="5" s="1"/>
  <c r="C1613" i="5"/>
  <c r="D1613" i="5" s="1"/>
  <c r="AD526" i="5"/>
  <c r="W526" i="5"/>
  <c r="Y526" i="5" s="1"/>
  <c r="O526" i="5"/>
  <c r="L526" i="5"/>
  <c r="M526" i="5" s="1"/>
  <c r="C526" i="5"/>
  <c r="D526" i="5" s="1"/>
  <c r="AD412" i="5"/>
  <c r="W412" i="5"/>
  <c r="Y412" i="5" s="1"/>
  <c r="O412" i="5"/>
  <c r="L412" i="5"/>
  <c r="M412" i="5" s="1"/>
  <c r="C412" i="5"/>
  <c r="D412" i="5" s="1"/>
  <c r="AD2011" i="5"/>
  <c r="W2011" i="5"/>
  <c r="Y2011" i="5" s="1"/>
  <c r="O2011" i="5"/>
  <c r="L2011" i="5"/>
  <c r="M2011" i="5" s="1"/>
  <c r="C2011" i="5"/>
  <c r="D2011" i="5" s="1"/>
  <c r="AD2010" i="5"/>
  <c r="W2010" i="5"/>
  <c r="Y2010" i="5" s="1"/>
  <c r="O2010" i="5"/>
  <c r="L2010" i="5"/>
  <c r="M2010" i="5" s="1"/>
  <c r="C2010" i="5"/>
  <c r="D2010" i="5" s="1"/>
  <c r="AD844" i="5"/>
  <c r="W844" i="5"/>
  <c r="Y844" i="5" s="1"/>
  <c r="O844" i="5"/>
  <c r="L844" i="5"/>
  <c r="M844" i="5" s="1"/>
  <c r="C844" i="5"/>
  <c r="D844" i="5" s="1"/>
  <c r="AD962" i="5"/>
  <c r="W962" i="5"/>
  <c r="Y962" i="5" s="1"/>
  <c r="O962" i="5"/>
  <c r="L962" i="5"/>
  <c r="M962" i="5" s="1"/>
  <c r="C962" i="5"/>
  <c r="D962" i="5" s="1"/>
  <c r="AD1593" i="5"/>
  <c r="W1593" i="5"/>
  <c r="Y1593" i="5" s="1"/>
  <c r="O1593" i="5"/>
  <c r="L1593" i="5"/>
  <c r="M1593" i="5" s="1"/>
  <c r="C1593" i="5"/>
  <c r="D1593" i="5" s="1"/>
  <c r="AD1866" i="5"/>
  <c r="W1866" i="5"/>
  <c r="Y1866" i="5" s="1"/>
  <c r="O1866" i="5"/>
  <c r="L1866" i="5"/>
  <c r="M1866" i="5" s="1"/>
  <c r="C1866" i="5"/>
  <c r="D1866" i="5" s="1"/>
  <c r="AD1769" i="5"/>
  <c r="W1769" i="5"/>
  <c r="Y1769" i="5" s="1"/>
  <c r="O1769" i="5"/>
  <c r="L1769" i="5"/>
  <c r="M1769" i="5" s="1"/>
  <c r="C1769" i="5"/>
  <c r="D1769" i="5" s="1"/>
  <c r="AD1768" i="5"/>
  <c r="W1768" i="5"/>
  <c r="Y1768" i="5" s="1"/>
  <c r="O1768" i="5"/>
  <c r="L1768" i="5"/>
  <c r="M1768" i="5" s="1"/>
  <c r="C1768" i="5"/>
  <c r="D1768" i="5" s="1"/>
  <c r="AD2220" i="5"/>
  <c r="W2220" i="5"/>
  <c r="Y2220" i="5" s="1"/>
  <c r="O2220" i="5"/>
  <c r="L2220" i="5"/>
  <c r="M2220" i="5" s="1"/>
  <c r="C2220" i="5"/>
  <c r="D2220" i="5" s="1"/>
  <c r="AD2055" i="5"/>
  <c r="W2055" i="5"/>
  <c r="Y2055" i="5" s="1"/>
  <c r="O2055" i="5"/>
  <c r="L2055" i="5"/>
  <c r="M2055" i="5" s="1"/>
  <c r="C2055" i="5"/>
  <c r="D2055" i="5" s="1"/>
  <c r="AD1015" i="5"/>
  <c r="W1015" i="5"/>
  <c r="Y1015" i="5" s="1"/>
  <c r="O1015" i="5"/>
  <c r="L1015" i="5"/>
  <c r="M1015" i="5" s="1"/>
  <c r="C1015" i="5"/>
  <c r="D1015" i="5" s="1"/>
  <c r="AD1814" i="5"/>
  <c r="W1814" i="5"/>
  <c r="Y1814" i="5" s="1"/>
  <c r="O1814" i="5"/>
  <c r="L1814" i="5"/>
  <c r="M1814" i="5" s="1"/>
  <c r="C1814" i="5"/>
  <c r="D1814" i="5" s="1"/>
  <c r="AD978" i="5"/>
  <c r="W978" i="5"/>
  <c r="Y978" i="5" s="1"/>
  <c r="O978" i="5"/>
  <c r="L978" i="5"/>
  <c r="M978" i="5" s="1"/>
  <c r="C978" i="5"/>
  <c r="D978" i="5" s="1"/>
  <c r="AD599" i="5"/>
  <c r="W599" i="5"/>
  <c r="Y599" i="5" s="1"/>
  <c r="O599" i="5"/>
  <c r="L599" i="5"/>
  <c r="M599" i="5" s="1"/>
  <c r="C599" i="5"/>
  <c r="D599" i="5" s="1"/>
  <c r="AD1037" i="5"/>
  <c r="W1037" i="5"/>
  <c r="Y1037" i="5" s="1"/>
  <c r="O1037" i="5"/>
  <c r="L1037" i="5"/>
  <c r="M1037" i="5" s="1"/>
  <c r="C1037" i="5"/>
  <c r="D1037" i="5" s="1"/>
  <c r="AD1641" i="5"/>
  <c r="W1641" i="5"/>
  <c r="Y1641" i="5" s="1"/>
  <c r="O1641" i="5"/>
  <c r="L1641" i="5"/>
  <c r="M1641" i="5" s="1"/>
  <c r="C1641" i="5"/>
  <c r="D1641" i="5" s="1"/>
  <c r="AD1590" i="5"/>
  <c r="W1590" i="5"/>
  <c r="Y1590" i="5" s="1"/>
  <c r="O1590" i="5"/>
  <c r="L1590" i="5"/>
  <c r="M1590" i="5" s="1"/>
  <c r="C1590" i="5"/>
  <c r="D1590" i="5" s="1"/>
  <c r="AD1904" i="5"/>
  <c r="W1904" i="5"/>
  <c r="Y1904" i="5" s="1"/>
  <c r="O1904" i="5"/>
  <c r="L1904" i="5"/>
  <c r="M1904" i="5" s="1"/>
  <c r="C1904" i="5"/>
  <c r="D1904" i="5" s="1"/>
  <c r="AD1753" i="5"/>
  <c r="W1753" i="5"/>
  <c r="Y1753" i="5" s="1"/>
  <c r="O1753" i="5"/>
  <c r="L1753" i="5"/>
  <c r="M1753" i="5" s="1"/>
  <c r="C1753" i="5"/>
  <c r="D1753" i="5" s="1"/>
  <c r="AD1737" i="5"/>
  <c r="W1737" i="5"/>
  <c r="Y1737" i="5" s="1"/>
  <c r="O1737" i="5"/>
  <c r="L1737" i="5"/>
  <c r="M1737" i="5" s="1"/>
  <c r="C1737" i="5"/>
  <c r="D1737" i="5" s="1"/>
  <c r="AD1874" i="5"/>
  <c r="W1874" i="5"/>
  <c r="Y1874" i="5" s="1"/>
  <c r="O1874" i="5"/>
  <c r="L1874" i="5"/>
  <c r="M1874" i="5" s="1"/>
  <c r="C1874" i="5"/>
  <c r="D1874" i="5" s="1"/>
  <c r="AD576" i="5"/>
  <c r="W576" i="5"/>
  <c r="Y576" i="5" s="1"/>
  <c r="O576" i="5"/>
  <c r="L576" i="5"/>
  <c r="M576" i="5" s="1"/>
  <c r="C576" i="5"/>
  <c r="D576" i="5" s="1"/>
  <c r="AD718" i="5"/>
  <c r="W718" i="5"/>
  <c r="Y718" i="5" s="1"/>
  <c r="O718" i="5"/>
  <c r="L718" i="5"/>
  <c r="M718" i="5" s="1"/>
  <c r="C718" i="5"/>
  <c r="D718" i="5" s="1"/>
  <c r="AD900" i="5"/>
  <c r="W900" i="5"/>
  <c r="Y900" i="5" s="1"/>
  <c r="O900" i="5"/>
  <c r="L900" i="5"/>
  <c r="M900" i="5" s="1"/>
  <c r="C900" i="5"/>
  <c r="D900" i="5" s="1"/>
  <c r="AD921" i="5"/>
  <c r="W921" i="5"/>
  <c r="Y921" i="5" s="1"/>
  <c r="O921" i="5"/>
  <c r="L921" i="5"/>
  <c r="M921" i="5" s="1"/>
  <c r="C921" i="5"/>
  <c r="D921" i="5" s="1"/>
  <c r="AD717" i="5"/>
  <c r="W717" i="5"/>
  <c r="Y717" i="5" s="1"/>
  <c r="O717" i="5"/>
  <c r="L717" i="5"/>
  <c r="M717" i="5" s="1"/>
  <c r="C717" i="5"/>
  <c r="D717" i="5" s="1"/>
  <c r="AD2075" i="5"/>
  <c r="W2075" i="5"/>
  <c r="Y2075" i="5" s="1"/>
  <c r="O2075" i="5"/>
  <c r="L2075" i="5"/>
  <c r="M2075" i="5" s="1"/>
  <c r="C2075" i="5"/>
  <c r="D2075" i="5" s="1"/>
  <c r="AD524" i="5"/>
  <c r="W524" i="5"/>
  <c r="Y524" i="5" s="1"/>
  <c r="O524" i="5"/>
  <c r="L524" i="5"/>
  <c r="M524" i="5" s="1"/>
  <c r="C524" i="5"/>
  <c r="D524" i="5" s="1"/>
  <c r="AD1318" i="5"/>
  <c r="W1318" i="5"/>
  <c r="Y1318" i="5" s="1"/>
  <c r="O1318" i="5"/>
  <c r="L1318" i="5"/>
  <c r="M1318" i="5" s="1"/>
  <c r="C1318" i="5"/>
  <c r="D1318" i="5" s="1"/>
  <c r="AD796" i="5"/>
  <c r="W796" i="5"/>
  <c r="Y796" i="5" s="1"/>
  <c r="O796" i="5"/>
  <c r="L796" i="5"/>
  <c r="M796" i="5" s="1"/>
  <c r="C796" i="5"/>
  <c r="D796" i="5" s="1"/>
  <c r="AD1782" i="5"/>
  <c r="W1782" i="5"/>
  <c r="Y1782" i="5" s="1"/>
  <c r="O1782" i="5"/>
  <c r="L1782" i="5"/>
  <c r="M1782" i="5" s="1"/>
  <c r="C1782" i="5"/>
  <c r="D1782" i="5" s="1"/>
  <c r="AD886" i="5"/>
  <c r="W886" i="5"/>
  <c r="Y886" i="5" s="1"/>
  <c r="O886" i="5"/>
  <c r="L886" i="5"/>
  <c r="M886" i="5" s="1"/>
  <c r="C886" i="5"/>
  <c r="D886" i="5" s="1"/>
  <c r="AD1124" i="5"/>
  <c r="W1124" i="5"/>
  <c r="Y1124" i="5" s="1"/>
  <c r="O1124" i="5"/>
  <c r="L1124" i="5"/>
  <c r="M1124" i="5" s="1"/>
  <c r="C1124" i="5"/>
  <c r="D1124" i="5" s="1"/>
  <c r="AD1390" i="5"/>
  <c r="W1390" i="5"/>
  <c r="Y1390" i="5" s="1"/>
  <c r="O1390" i="5"/>
  <c r="L1390" i="5"/>
  <c r="M1390" i="5" s="1"/>
  <c r="C1390" i="5"/>
  <c r="D1390" i="5" s="1"/>
  <c r="AD705" i="5"/>
  <c r="W705" i="5"/>
  <c r="Y705" i="5" s="1"/>
  <c r="O705" i="5"/>
  <c r="L705" i="5"/>
  <c r="M705" i="5" s="1"/>
  <c r="C705" i="5"/>
  <c r="D705" i="5" s="1"/>
  <c r="AD1398" i="5"/>
  <c r="W1398" i="5"/>
  <c r="Y1398" i="5" s="1"/>
  <c r="O1398" i="5"/>
  <c r="L1398" i="5"/>
  <c r="M1398" i="5" s="1"/>
  <c r="C1398" i="5"/>
  <c r="D1398" i="5" s="1"/>
  <c r="AD840" i="5"/>
  <c r="W840" i="5"/>
  <c r="Y840" i="5" s="1"/>
  <c r="O840" i="5"/>
  <c r="L840" i="5"/>
  <c r="M840" i="5" s="1"/>
  <c r="C840" i="5"/>
  <c r="D840" i="5" s="1"/>
  <c r="AD1514" i="5"/>
  <c r="W1514" i="5"/>
  <c r="Y1514" i="5" s="1"/>
  <c r="O1514" i="5"/>
  <c r="L1514" i="5"/>
  <c r="M1514" i="5" s="1"/>
  <c r="C1514" i="5"/>
  <c r="D1514" i="5" s="1"/>
  <c r="AD1112" i="5"/>
  <c r="W1112" i="5"/>
  <c r="Y1112" i="5" s="1"/>
  <c r="O1112" i="5"/>
  <c r="L1112" i="5"/>
  <c r="M1112" i="5" s="1"/>
  <c r="C1112" i="5"/>
  <c r="D1112" i="5" s="1"/>
  <c r="AD1668" i="5"/>
  <c r="W1668" i="5"/>
  <c r="Y1668" i="5" s="1"/>
  <c r="O1668" i="5"/>
  <c r="L1668" i="5"/>
  <c r="M1668" i="5" s="1"/>
  <c r="C1668" i="5"/>
  <c r="D1668" i="5" s="1"/>
  <c r="AD1078" i="5"/>
  <c r="W1078" i="5"/>
  <c r="Y1078" i="5" s="1"/>
  <c r="O1078" i="5"/>
  <c r="L1078" i="5"/>
  <c r="M1078" i="5" s="1"/>
  <c r="C1078" i="5"/>
  <c r="D1078" i="5" s="1"/>
  <c r="AD622" i="5"/>
  <c r="W622" i="5"/>
  <c r="Y622" i="5" s="1"/>
  <c r="O622" i="5"/>
  <c r="L622" i="5"/>
  <c r="M622" i="5" s="1"/>
  <c r="C622" i="5"/>
  <c r="D622" i="5" s="1"/>
  <c r="AD621" i="5"/>
  <c r="W621" i="5"/>
  <c r="Y621" i="5" s="1"/>
  <c r="O621" i="5"/>
  <c r="L621" i="5"/>
  <c r="M621" i="5" s="1"/>
  <c r="C621" i="5"/>
  <c r="D621" i="5" s="1"/>
  <c r="AD1027" i="5"/>
  <c r="W1027" i="5"/>
  <c r="Y1027" i="5" s="1"/>
  <c r="O1027" i="5"/>
  <c r="L1027" i="5"/>
  <c r="M1027" i="5" s="1"/>
  <c r="C1027" i="5"/>
  <c r="D1027" i="5" s="1"/>
  <c r="AD2083" i="5"/>
  <c r="W2083" i="5"/>
  <c r="Y2083" i="5" s="1"/>
  <c r="O2083" i="5"/>
  <c r="L2083" i="5"/>
  <c r="M2083" i="5" s="1"/>
  <c r="C2083" i="5"/>
  <c r="D2083" i="5" s="1"/>
  <c r="AD505" i="5"/>
  <c r="W505" i="5"/>
  <c r="Y505" i="5" s="1"/>
  <c r="O505" i="5"/>
  <c r="L505" i="5"/>
  <c r="M505" i="5" s="1"/>
  <c r="C505" i="5"/>
  <c r="D505" i="5" s="1"/>
  <c r="AD103" i="5"/>
  <c r="W103" i="5"/>
  <c r="Y103" i="5" s="1"/>
  <c r="O103" i="5"/>
  <c r="L103" i="5"/>
  <c r="M103" i="5" s="1"/>
  <c r="C103" i="5"/>
  <c r="D103" i="5" s="1"/>
  <c r="AD1498" i="5"/>
  <c r="W1498" i="5"/>
  <c r="Y1498" i="5" s="1"/>
  <c r="O1498" i="5"/>
  <c r="L1498" i="5"/>
  <c r="M1498" i="5" s="1"/>
  <c r="C1498" i="5"/>
  <c r="D1498" i="5" s="1"/>
  <c r="AD821" i="5"/>
  <c r="W821" i="5"/>
  <c r="Y821" i="5" s="1"/>
  <c r="O821" i="5"/>
  <c r="L821" i="5"/>
  <c r="M821" i="5" s="1"/>
  <c r="C821" i="5"/>
  <c r="D821" i="5" s="1"/>
  <c r="AD809" i="5"/>
  <c r="W809" i="5"/>
  <c r="Y809" i="5" s="1"/>
  <c r="O809" i="5"/>
  <c r="L809" i="5"/>
  <c r="M809" i="5" s="1"/>
  <c r="C809" i="5"/>
  <c r="D809" i="5" s="1"/>
  <c r="AD958" i="5"/>
  <c r="W958" i="5"/>
  <c r="Y958" i="5" s="1"/>
  <c r="O958" i="5"/>
  <c r="L958" i="5"/>
  <c r="M958" i="5" s="1"/>
  <c r="C958" i="5"/>
  <c r="D958" i="5" s="1"/>
  <c r="AD1944" i="5"/>
  <c r="W1944" i="5"/>
  <c r="Y1944" i="5" s="1"/>
  <c r="O1944" i="5"/>
  <c r="L1944" i="5"/>
  <c r="M1944" i="5" s="1"/>
  <c r="C1944" i="5"/>
  <c r="D1944" i="5" s="1"/>
  <c r="AD602" i="5"/>
  <c r="W602" i="5"/>
  <c r="Y602" i="5" s="1"/>
  <c r="O602" i="5"/>
  <c r="L602" i="5"/>
  <c r="M602" i="5" s="1"/>
  <c r="C602" i="5"/>
  <c r="D602" i="5" s="1"/>
  <c r="AD719" i="5"/>
  <c r="W719" i="5"/>
  <c r="Y719" i="5" s="1"/>
  <c r="O719" i="5"/>
  <c r="L719" i="5"/>
  <c r="M719" i="5" s="1"/>
  <c r="C719" i="5"/>
  <c r="D719" i="5" s="1"/>
  <c r="AD603" i="5"/>
  <c r="W603" i="5"/>
  <c r="Y603" i="5" s="1"/>
  <c r="O603" i="5"/>
  <c r="L603" i="5"/>
  <c r="M603" i="5" s="1"/>
  <c r="C603" i="5"/>
  <c r="D603" i="5" s="1"/>
  <c r="AD1539" i="5"/>
  <c r="W1539" i="5"/>
  <c r="Y1539" i="5" s="1"/>
  <c r="O1539" i="5"/>
  <c r="L1539" i="5"/>
  <c r="M1539" i="5" s="1"/>
  <c r="C1539" i="5"/>
  <c r="D1539" i="5" s="1"/>
  <c r="AD1538" i="5"/>
  <c r="W1538" i="5"/>
  <c r="Y1538" i="5" s="1"/>
  <c r="O1538" i="5"/>
  <c r="L1538" i="5"/>
  <c r="M1538" i="5" s="1"/>
  <c r="C1538" i="5"/>
  <c r="D1538" i="5" s="1"/>
  <c r="AD1377" i="5"/>
  <c r="W1377" i="5"/>
  <c r="Y1377" i="5" s="1"/>
  <c r="O1377" i="5"/>
  <c r="L1377" i="5"/>
  <c r="M1377" i="5" s="1"/>
  <c r="C1377" i="5"/>
  <c r="D1377" i="5" s="1"/>
  <c r="AD966" i="5"/>
  <c r="W966" i="5"/>
  <c r="Y966" i="5" s="1"/>
  <c r="O966" i="5"/>
  <c r="L966" i="5"/>
  <c r="M966" i="5" s="1"/>
  <c r="C966" i="5"/>
  <c r="D966" i="5" s="1"/>
  <c r="AD2096" i="5"/>
  <c r="W2096" i="5"/>
  <c r="Y2096" i="5" s="1"/>
  <c r="O2096" i="5"/>
  <c r="L2096" i="5"/>
  <c r="M2096" i="5" s="1"/>
  <c r="C2096" i="5"/>
  <c r="D2096" i="5" s="1"/>
  <c r="AD168" i="5"/>
  <c r="W168" i="5"/>
  <c r="Y168" i="5" s="1"/>
  <c r="O168" i="5"/>
  <c r="L168" i="5"/>
  <c r="M168" i="5" s="1"/>
  <c r="C168" i="5"/>
  <c r="D168" i="5" s="1"/>
  <c r="AD304" i="5"/>
  <c r="W304" i="5"/>
  <c r="Y304" i="5" s="1"/>
  <c r="O304" i="5"/>
  <c r="L304" i="5"/>
  <c r="M304" i="5" s="1"/>
  <c r="C304" i="5"/>
  <c r="D304" i="5" s="1"/>
  <c r="AD699" i="5"/>
  <c r="W699" i="5"/>
  <c r="Y699" i="5" s="1"/>
  <c r="O699" i="5"/>
  <c r="L699" i="5"/>
  <c r="M699" i="5" s="1"/>
  <c r="C699" i="5"/>
  <c r="D699" i="5" s="1"/>
  <c r="AD240" i="5"/>
  <c r="W240" i="5"/>
  <c r="Y240" i="5" s="1"/>
  <c r="O240" i="5"/>
  <c r="L240" i="5"/>
  <c r="M240" i="5" s="1"/>
  <c r="C240" i="5"/>
  <c r="D240" i="5" s="1"/>
  <c r="AD1628" i="5"/>
  <c r="W1628" i="5"/>
  <c r="Y1628" i="5" s="1"/>
  <c r="O1628" i="5"/>
  <c r="L1628" i="5"/>
  <c r="M1628" i="5" s="1"/>
  <c r="C1628" i="5"/>
  <c r="D1628" i="5" s="1"/>
  <c r="AD669" i="5"/>
  <c r="W669" i="5"/>
  <c r="Y669" i="5" s="1"/>
  <c r="O669" i="5"/>
  <c r="L669" i="5"/>
  <c r="M669" i="5" s="1"/>
  <c r="C669" i="5"/>
  <c r="D669" i="5" s="1"/>
  <c r="AD1848" i="5"/>
  <c r="W1848" i="5"/>
  <c r="Y1848" i="5" s="1"/>
  <c r="O1848" i="5"/>
  <c r="L1848" i="5"/>
  <c r="M1848" i="5" s="1"/>
  <c r="C1848" i="5"/>
  <c r="D1848" i="5" s="1"/>
  <c r="AD1982" i="5"/>
  <c r="W1982" i="5"/>
  <c r="Y1982" i="5" s="1"/>
  <c r="O1982" i="5"/>
  <c r="L1982" i="5"/>
  <c r="M1982" i="5" s="1"/>
  <c r="C1982" i="5"/>
  <c r="D1982" i="5" s="1"/>
  <c r="AD1705" i="5"/>
  <c r="W1705" i="5"/>
  <c r="Y1705" i="5" s="1"/>
  <c r="O1705" i="5"/>
  <c r="L1705" i="5"/>
  <c r="M1705" i="5" s="1"/>
  <c r="C1705" i="5"/>
  <c r="D1705" i="5" s="1"/>
  <c r="AD309" i="5"/>
  <c r="W309" i="5"/>
  <c r="Y309" i="5" s="1"/>
  <c r="O309" i="5"/>
  <c r="L309" i="5"/>
  <c r="M309" i="5" s="1"/>
  <c r="C309" i="5"/>
  <c r="D309" i="5" s="1"/>
  <c r="AD126" i="5"/>
  <c r="W126" i="5"/>
  <c r="Y126" i="5" s="1"/>
  <c r="O126" i="5"/>
  <c r="L126" i="5"/>
  <c r="M126" i="5" s="1"/>
  <c r="C126" i="5"/>
  <c r="D126" i="5" s="1"/>
  <c r="AD532" i="5"/>
  <c r="W532" i="5"/>
  <c r="Y532" i="5" s="1"/>
  <c r="O532" i="5"/>
  <c r="L532" i="5"/>
  <c r="M532" i="5" s="1"/>
  <c r="C532" i="5"/>
  <c r="D532" i="5" s="1"/>
  <c r="AD373" i="5"/>
  <c r="W373" i="5"/>
  <c r="Y373" i="5" s="1"/>
  <c r="O373" i="5"/>
  <c r="L373" i="5"/>
  <c r="M373" i="5" s="1"/>
  <c r="C373" i="5"/>
  <c r="D373" i="5" s="1"/>
  <c r="AD1506" i="5"/>
  <c r="W1506" i="5"/>
  <c r="Y1506" i="5" s="1"/>
  <c r="O1506" i="5"/>
  <c r="L1506" i="5"/>
  <c r="M1506" i="5" s="1"/>
  <c r="C1506" i="5"/>
  <c r="D1506" i="5" s="1"/>
  <c r="AD1246" i="5"/>
  <c r="W1246" i="5"/>
  <c r="Y1246" i="5" s="1"/>
  <c r="O1246" i="5"/>
  <c r="L1246" i="5"/>
  <c r="M1246" i="5" s="1"/>
  <c r="C1246" i="5"/>
  <c r="D1246" i="5" s="1"/>
  <c r="AD341" i="5"/>
  <c r="W341" i="5"/>
  <c r="Y341" i="5" s="1"/>
  <c r="O341" i="5"/>
  <c r="L341" i="5"/>
  <c r="M341" i="5" s="1"/>
  <c r="C341" i="5"/>
  <c r="D341" i="5" s="1"/>
  <c r="AD409" i="5"/>
  <c r="W409" i="5"/>
  <c r="Y409" i="5" s="1"/>
  <c r="O409" i="5"/>
  <c r="L409" i="5"/>
  <c r="M409" i="5" s="1"/>
  <c r="C409" i="5"/>
  <c r="D409" i="5" s="1"/>
  <c r="AD148" i="5"/>
  <c r="W148" i="5"/>
  <c r="Y148" i="5" s="1"/>
  <c r="O148" i="5"/>
  <c r="L148" i="5"/>
  <c r="M148" i="5" s="1"/>
  <c r="C148" i="5"/>
  <c r="D148" i="5" s="1"/>
  <c r="AD1805" i="5"/>
  <c r="W1805" i="5"/>
  <c r="Y1805" i="5" s="1"/>
  <c r="O1805" i="5"/>
  <c r="L1805" i="5"/>
  <c r="M1805" i="5" s="1"/>
  <c r="C1805" i="5"/>
  <c r="D1805" i="5" s="1"/>
  <c r="AD2221" i="5"/>
  <c r="W2221" i="5"/>
  <c r="Y2221" i="5" s="1"/>
  <c r="O2221" i="5"/>
  <c r="L2221" i="5"/>
  <c r="M2221" i="5" s="1"/>
  <c r="C2221" i="5"/>
  <c r="D2221" i="5" s="1"/>
  <c r="AD334" i="5"/>
  <c r="W334" i="5"/>
  <c r="Y334" i="5" s="1"/>
  <c r="O334" i="5"/>
  <c r="L334" i="5"/>
  <c r="M334" i="5" s="1"/>
  <c r="C334" i="5"/>
  <c r="D334" i="5" s="1"/>
  <c r="AD1610" i="5"/>
  <c r="W1610" i="5"/>
  <c r="Y1610" i="5" s="1"/>
  <c r="O1610" i="5"/>
  <c r="L1610" i="5"/>
  <c r="M1610" i="5" s="1"/>
  <c r="C1610" i="5"/>
  <c r="D1610" i="5" s="1"/>
  <c r="AD1609" i="5"/>
  <c r="W1609" i="5"/>
  <c r="Y1609" i="5" s="1"/>
  <c r="O1609" i="5"/>
  <c r="L1609" i="5"/>
  <c r="M1609" i="5" s="1"/>
  <c r="C1609" i="5"/>
  <c r="D1609" i="5" s="1"/>
  <c r="AD1918" i="5"/>
  <c r="W1918" i="5"/>
  <c r="Y1918" i="5" s="1"/>
  <c r="O1918" i="5"/>
  <c r="L1918" i="5"/>
  <c r="M1918" i="5" s="1"/>
  <c r="C1918" i="5"/>
  <c r="D1918" i="5" s="1"/>
  <c r="AD2102" i="5"/>
  <c r="W2102" i="5"/>
  <c r="Y2102" i="5" s="1"/>
  <c r="O2102" i="5"/>
  <c r="L2102" i="5"/>
  <c r="M2102" i="5" s="1"/>
  <c r="C2102" i="5"/>
  <c r="D2102" i="5" s="1"/>
  <c r="AD1596" i="5"/>
  <c r="W1596" i="5"/>
  <c r="Y1596" i="5" s="1"/>
  <c r="O1596" i="5"/>
  <c r="L1596" i="5"/>
  <c r="M1596" i="5" s="1"/>
  <c r="C1596" i="5"/>
  <c r="D1596" i="5" s="1"/>
  <c r="AD1636" i="5"/>
  <c r="W1636" i="5"/>
  <c r="Y1636" i="5" s="1"/>
  <c r="O1636" i="5"/>
  <c r="L1636" i="5"/>
  <c r="M1636" i="5" s="1"/>
  <c r="C1636" i="5"/>
  <c r="D1636" i="5" s="1"/>
  <c r="AD1625" i="5"/>
  <c r="W1625" i="5"/>
  <c r="Y1625" i="5" s="1"/>
  <c r="O1625" i="5"/>
  <c r="L1625" i="5"/>
  <c r="M1625" i="5" s="1"/>
  <c r="C1625" i="5"/>
  <c r="D1625" i="5" s="1"/>
  <c r="AD333" i="5"/>
  <c r="W333" i="5"/>
  <c r="Y333" i="5" s="1"/>
  <c r="O333" i="5"/>
  <c r="L333" i="5"/>
  <c r="M333" i="5" s="1"/>
  <c r="C333" i="5"/>
  <c r="D333" i="5" s="1"/>
  <c r="AD1924" i="5"/>
  <c r="W1924" i="5"/>
  <c r="Y1924" i="5" s="1"/>
  <c r="O1924" i="5"/>
  <c r="L1924" i="5"/>
  <c r="M1924" i="5" s="1"/>
  <c r="C1924" i="5"/>
  <c r="D1924" i="5" s="1"/>
  <c r="AD382" i="5"/>
  <c r="W382" i="5"/>
  <c r="Y382" i="5" s="1"/>
  <c r="O382" i="5"/>
  <c r="L382" i="5"/>
  <c r="M382" i="5" s="1"/>
  <c r="C382" i="5"/>
  <c r="D382" i="5" s="1"/>
  <c r="AD340" i="5"/>
  <c r="W340" i="5"/>
  <c r="Y340" i="5" s="1"/>
  <c r="O340" i="5"/>
  <c r="L340" i="5"/>
  <c r="M340" i="5" s="1"/>
  <c r="C340" i="5"/>
  <c r="D340" i="5" s="1"/>
  <c r="AD655" i="5"/>
  <c r="W655" i="5"/>
  <c r="Y655" i="5" s="1"/>
  <c r="O655" i="5"/>
  <c r="L655" i="5"/>
  <c r="M655" i="5" s="1"/>
  <c r="C655" i="5"/>
  <c r="D655" i="5" s="1"/>
  <c r="AD282" i="5"/>
  <c r="W282" i="5"/>
  <c r="Y282" i="5" s="1"/>
  <c r="O282" i="5"/>
  <c r="L282" i="5"/>
  <c r="M282" i="5" s="1"/>
  <c r="C282" i="5"/>
  <c r="D282" i="5" s="1"/>
  <c r="AD468" i="5"/>
  <c r="W468" i="5"/>
  <c r="Y468" i="5" s="1"/>
  <c r="O468" i="5"/>
  <c r="L468" i="5"/>
  <c r="M468" i="5" s="1"/>
  <c r="C468" i="5"/>
  <c r="D468" i="5" s="1"/>
  <c r="AD238" i="5"/>
  <c r="W238" i="5"/>
  <c r="Y238" i="5" s="1"/>
  <c r="O238" i="5"/>
  <c r="L238" i="5"/>
  <c r="M238" i="5" s="1"/>
  <c r="C238" i="5"/>
  <c r="D238" i="5" s="1"/>
  <c r="AD701" i="5"/>
  <c r="W701" i="5"/>
  <c r="Y701" i="5" s="1"/>
  <c r="O701" i="5"/>
  <c r="L701" i="5"/>
  <c r="M701" i="5" s="1"/>
  <c r="C701" i="5"/>
  <c r="D701" i="5" s="1"/>
  <c r="AD124" i="5"/>
  <c r="W124" i="5"/>
  <c r="Y124" i="5" s="1"/>
  <c r="O124" i="5"/>
  <c r="L124" i="5"/>
  <c r="M124" i="5" s="1"/>
  <c r="C124" i="5"/>
  <c r="D124" i="5" s="1"/>
  <c r="AD1265" i="5"/>
  <c r="W1265" i="5"/>
  <c r="Y1265" i="5" s="1"/>
  <c r="O1265" i="5"/>
  <c r="L1265" i="5"/>
  <c r="M1265" i="5" s="1"/>
  <c r="C1265" i="5"/>
  <c r="D1265" i="5" s="1"/>
  <c r="AD2044" i="5"/>
  <c r="W2044" i="5"/>
  <c r="O2044" i="5"/>
  <c r="L2044" i="5"/>
  <c r="M2044" i="5" s="1"/>
  <c r="C2044" i="5"/>
  <c r="D2044" i="5" s="1"/>
  <c r="AD2101" i="5"/>
  <c r="W2101" i="5"/>
  <c r="Y2101" i="5" s="1"/>
  <c r="O2101" i="5"/>
  <c r="L2101" i="5"/>
  <c r="M2101" i="5" s="1"/>
  <c r="C2101" i="5"/>
  <c r="D2101" i="5" s="1"/>
  <c r="AD1023" i="5"/>
  <c r="W1023" i="5"/>
  <c r="O1023" i="5"/>
  <c r="L1023" i="5"/>
  <c r="M1023" i="5" s="1"/>
  <c r="C1023" i="5"/>
  <c r="D1023" i="5" s="1"/>
  <c r="AD297" i="5"/>
  <c r="W297" i="5"/>
  <c r="Y297" i="5" s="1"/>
  <c r="O297" i="5"/>
  <c r="L297" i="5"/>
  <c r="M297" i="5" s="1"/>
  <c r="C297" i="5"/>
  <c r="D297" i="5" s="1"/>
  <c r="AD1512" i="5"/>
  <c r="W1512" i="5"/>
  <c r="O1512" i="5"/>
  <c r="L1512" i="5"/>
  <c r="M1512" i="5" s="1"/>
  <c r="C1512" i="5"/>
  <c r="D1512" i="5" s="1"/>
  <c r="AD742" i="5"/>
  <c r="W742" i="5"/>
  <c r="Y742" i="5" s="1"/>
  <c r="O742" i="5"/>
  <c r="L742" i="5"/>
  <c r="M742" i="5" s="1"/>
  <c r="C742" i="5"/>
  <c r="D742" i="5" s="1"/>
  <c r="AD2059" i="5"/>
  <c r="W2059" i="5"/>
  <c r="O2059" i="5"/>
  <c r="L2059" i="5"/>
  <c r="M2059" i="5" s="1"/>
  <c r="C2059" i="5"/>
  <c r="D2059" i="5" s="1"/>
  <c r="AD2058" i="5"/>
  <c r="W2058" i="5"/>
  <c r="Y2058" i="5" s="1"/>
  <c r="O2058" i="5"/>
  <c r="L2058" i="5"/>
  <c r="M2058" i="5" s="1"/>
  <c r="C2058" i="5"/>
  <c r="D2058" i="5" s="1"/>
  <c r="AD741" i="5"/>
  <c r="W741" i="5"/>
  <c r="O741" i="5"/>
  <c r="L741" i="5"/>
  <c r="M741" i="5" s="1"/>
  <c r="C741" i="5"/>
  <c r="D741" i="5" s="1"/>
  <c r="AD661" i="5"/>
  <c r="W661" i="5"/>
  <c r="Y661" i="5" s="1"/>
  <c r="O661" i="5"/>
  <c r="L661" i="5"/>
  <c r="M661" i="5" s="1"/>
  <c r="C661" i="5"/>
  <c r="D661" i="5" s="1"/>
  <c r="AD1943" i="5"/>
  <c r="W1943" i="5"/>
  <c r="O1943" i="5"/>
  <c r="L1943" i="5"/>
  <c r="M1943" i="5" s="1"/>
  <c r="C1943" i="5"/>
  <c r="D1943" i="5" s="1"/>
  <c r="AD735" i="5"/>
  <c r="W735" i="5"/>
  <c r="Y735" i="5" s="1"/>
  <c r="O735" i="5"/>
  <c r="L735" i="5"/>
  <c r="M735" i="5" s="1"/>
  <c r="C735" i="5"/>
  <c r="D735" i="5" s="1"/>
  <c r="AD693" i="5"/>
  <c r="W693" i="5"/>
  <c r="O693" i="5"/>
  <c r="L693" i="5"/>
  <c r="M693" i="5" s="1"/>
  <c r="C693" i="5"/>
  <c r="D693" i="5" s="1"/>
  <c r="AD1606" i="5"/>
  <c r="W1606" i="5"/>
  <c r="Y1606" i="5" s="1"/>
  <c r="O1606" i="5"/>
  <c r="L1606" i="5"/>
  <c r="M1606" i="5" s="1"/>
  <c r="C1606" i="5"/>
  <c r="D1606" i="5" s="1"/>
  <c r="AD1605" i="5"/>
  <c r="W1605" i="5"/>
  <c r="O1605" i="5"/>
  <c r="L1605" i="5"/>
  <c r="M1605" i="5" s="1"/>
  <c r="C1605" i="5"/>
  <c r="D1605" i="5" s="1"/>
  <c r="AD2154" i="5"/>
  <c r="W2154" i="5"/>
  <c r="Y2154" i="5" s="1"/>
  <c r="O2154" i="5"/>
  <c r="L2154" i="5"/>
  <c r="M2154" i="5" s="1"/>
  <c r="C2154" i="5"/>
  <c r="D2154" i="5" s="1"/>
  <c r="AD129" i="5"/>
  <c r="W129" i="5"/>
  <c r="O129" i="5"/>
  <c r="L129" i="5"/>
  <c r="M129" i="5" s="1"/>
  <c r="C129" i="5"/>
  <c r="D129" i="5" s="1"/>
  <c r="AD1830" i="5"/>
  <c r="W1830" i="5"/>
  <c r="Y1830" i="5" s="1"/>
  <c r="O1830" i="5"/>
  <c r="L1830" i="5"/>
  <c r="M1830" i="5" s="1"/>
  <c r="C1830" i="5"/>
  <c r="D1830" i="5" s="1"/>
  <c r="AD2208" i="5"/>
  <c r="W2208" i="5"/>
  <c r="O2208" i="5"/>
  <c r="L2208" i="5"/>
  <c r="M2208" i="5" s="1"/>
  <c r="C2208" i="5"/>
  <c r="D2208" i="5" s="1"/>
  <c r="AD1875" i="5"/>
  <c r="W1875" i="5"/>
  <c r="Y1875" i="5" s="1"/>
  <c r="O1875" i="5"/>
  <c r="L1875" i="5"/>
  <c r="M1875" i="5" s="1"/>
  <c r="C1875" i="5"/>
  <c r="D1875" i="5" s="1"/>
  <c r="AD464" i="5"/>
  <c r="W464" i="5"/>
  <c r="O464" i="5"/>
  <c r="L464" i="5"/>
  <c r="M464" i="5" s="1"/>
  <c r="C464" i="5"/>
  <c r="D464" i="5" s="1"/>
  <c r="AD74" i="5"/>
  <c r="W74" i="5"/>
  <c r="Y74" i="5" s="1"/>
  <c r="O74" i="5"/>
  <c r="L74" i="5"/>
  <c r="M74" i="5" s="1"/>
  <c r="C74" i="5"/>
  <c r="D74" i="5" s="1"/>
  <c r="AD604" i="5"/>
  <c r="W604" i="5"/>
  <c r="O604" i="5"/>
  <c r="L604" i="5"/>
  <c r="M604" i="5" s="1"/>
  <c r="C604" i="5"/>
  <c r="D604" i="5" s="1"/>
  <c r="AD462" i="5"/>
  <c r="W462" i="5"/>
  <c r="Y462" i="5" s="1"/>
  <c r="O462" i="5"/>
  <c r="L462" i="5"/>
  <c r="M462" i="5" s="1"/>
  <c r="C462" i="5"/>
  <c r="D462" i="5" s="1"/>
  <c r="AD1797" i="5"/>
  <c r="W1797" i="5"/>
  <c r="O1797" i="5"/>
  <c r="L1797" i="5"/>
  <c r="M1797" i="5" s="1"/>
  <c r="C1797" i="5"/>
  <c r="D1797" i="5" s="1"/>
  <c r="AD2030" i="5"/>
  <c r="W2030" i="5"/>
  <c r="Y2030" i="5" s="1"/>
  <c r="O2030" i="5"/>
  <c r="L2030" i="5"/>
  <c r="M2030" i="5" s="1"/>
  <c r="C2030" i="5"/>
  <c r="D2030" i="5" s="1"/>
  <c r="AD509" i="5"/>
  <c r="W509" i="5"/>
  <c r="O509" i="5"/>
  <c r="L509" i="5"/>
  <c r="M509" i="5" s="1"/>
  <c r="C509" i="5"/>
  <c r="D509" i="5" s="1"/>
  <c r="AD2025" i="5"/>
  <c r="W2025" i="5"/>
  <c r="Y2025" i="5" s="1"/>
  <c r="O2025" i="5"/>
  <c r="L2025" i="5"/>
  <c r="M2025" i="5" s="1"/>
  <c r="C2025" i="5"/>
  <c r="D2025" i="5" s="1"/>
  <c r="AD1521" i="5"/>
  <c r="W1521" i="5"/>
  <c r="O1521" i="5"/>
  <c r="L1521" i="5"/>
  <c r="M1521" i="5" s="1"/>
  <c r="C1521" i="5"/>
  <c r="D1521" i="5" s="1"/>
  <c r="AD1520" i="5"/>
  <c r="W1520" i="5"/>
  <c r="Y1520" i="5" s="1"/>
  <c r="O1520" i="5"/>
  <c r="L1520" i="5"/>
  <c r="M1520" i="5" s="1"/>
  <c r="C1520" i="5"/>
  <c r="D1520" i="5" s="1"/>
  <c r="AD122" i="5"/>
  <c r="W122" i="5"/>
  <c r="O122" i="5"/>
  <c r="L122" i="5"/>
  <c r="M122" i="5" s="1"/>
  <c r="C122" i="5"/>
  <c r="D122" i="5" s="1"/>
  <c r="AD2130" i="5"/>
  <c r="W2130" i="5"/>
  <c r="Y2130" i="5" s="1"/>
  <c r="O2130" i="5"/>
  <c r="L2130" i="5"/>
  <c r="M2130" i="5" s="1"/>
  <c r="C2130" i="5"/>
  <c r="D2130" i="5" s="1"/>
  <c r="AD85" i="5"/>
  <c r="W85" i="5"/>
  <c r="O85" i="5"/>
  <c r="L85" i="5"/>
  <c r="M85" i="5" s="1"/>
  <c r="C85" i="5"/>
  <c r="D85" i="5" s="1"/>
  <c r="AD1787" i="5"/>
  <c r="W1787" i="5"/>
  <c r="Y1787" i="5" s="1"/>
  <c r="O1787" i="5"/>
  <c r="L1787" i="5"/>
  <c r="M1787" i="5" s="1"/>
  <c r="C1787" i="5"/>
  <c r="D1787" i="5" s="1"/>
  <c r="AD780" i="5"/>
  <c r="W780" i="5"/>
  <c r="O780" i="5"/>
  <c r="L780" i="5"/>
  <c r="M780" i="5" s="1"/>
  <c r="C780" i="5"/>
  <c r="D780" i="5" s="1"/>
  <c r="AD185" i="5"/>
  <c r="W185" i="5"/>
  <c r="Y185" i="5" s="1"/>
  <c r="O185" i="5"/>
  <c r="L185" i="5"/>
  <c r="M185" i="5" s="1"/>
  <c r="C185" i="5"/>
  <c r="D185" i="5" s="1"/>
  <c r="AD396" i="5"/>
  <c r="W396" i="5"/>
  <c r="O396" i="5"/>
  <c r="L396" i="5"/>
  <c r="M396" i="5" s="1"/>
  <c r="C396" i="5"/>
  <c r="D396" i="5" s="1"/>
  <c r="AD1779" i="5"/>
  <c r="W1779" i="5"/>
  <c r="Y1779" i="5" s="1"/>
  <c r="O1779" i="5"/>
  <c r="L1779" i="5"/>
  <c r="M1779" i="5" s="1"/>
  <c r="C1779" i="5"/>
  <c r="D1779" i="5" s="1"/>
  <c r="AD1640" i="5"/>
  <c r="W1640" i="5"/>
  <c r="O1640" i="5"/>
  <c r="L1640" i="5"/>
  <c r="M1640" i="5" s="1"/>
  <c r="C1640" i="5"/>
  <c r="D1640" i="5" s="1"/>
  <c r="AD305" i="5"/>
  <c r="W305" i="5"/>
  <c r="Y305" i="5" s="1"/>
  <c r="O305" i="5"/>
  <c r="L305" i="5"/>
  <c r="M305" i="5" s="1"/>
  <c r="C305" i="5"/>
  <c r="D305" i="5" s="1"/>
  <c r="AD283" i="5"/>
  <c r="W283" i="5"/>
  <c r="O283" i="5"/>
  <c r="L283" i="5"/>
  <c r="M283" i="5" s="1"/>
  <c r="C283" i="5"/>
  <c r="D283" i="5" s="1"/>
  <c r="AD289" i="5"/>
  <c r="W289" i="5"/>
  <c r="Y289" i="5" s="1"/>
  <c r="O289" i="5"/>
  <c r="L289" i="5"/>
  <c r="M289" i="5" s="1"/>
  <c r="C289" i="5"/>
  <c r="D289" i="5" s="1"/>
  <c r="AD149" i="5"/>
  <c r="W149" i="5"/>
  <c r="O149" i="5"/>
  <c r="L149" i="5"/>
  <c r="M149" i="5" s="1"/>
  <c r="C149" i="5"/>
  <c r="D149" i="5" s="1"/>
  <c r="AD335" i="5"/>
  <c r="W335" i="5"/>
  <c r="Y335" i="5" s="1"/>
  <c r="O335" i="5"/>
  <c r="L335" i="5"/>
  <c r="M335" i="5" s="1"/>
  <c r="C335" i="5"/>
  <c r="D335" i="5" s="1"/>
  <c r="AD1718" i="5"/>
  <c r="W1718" i="5"/>
  <c r="O1718" i="5"/>
  <c r="L1718" i="5"/>
  <c r="M1718" i="5" s="1"/>
  <c r="C1718" i="5"/>
  <c r="D1718" i="5" s="1"/>
  <c r="AD303" i="5"/>
  <c r="W303" i="5"/>
  <c r="Y303" i="5" s="1"/>
  <c r="O303" i="5"/>
  <c r="L303" i="5"/>
  <c r="M303" i="5" s="1"/>
  <c r="C303" i="5"/>
  <c r="D303" i="5" s="1"/>
  <c r="AD623" i="5"/>
  <c r="W623" i="5"/>
  <c r="O623" i="5"/>
  <c r="L623" i="5"/>
  <c r="M623" i="5" s="1"/>
  <c r="C623" i="5"/>
  <c r="D623" i="5" s="1"/>
  <c r="AD653" i="5"/>
  <c r="W653" i="5"/>
  <c r="Y653" i="5" s="1"/>
  <c r="O653" i="5"/>
  <c r="L653" i="5"/>
  <c r="M653" i="5" s="1"/>
  <c r="C653" i="5"/>
  <c r="D653" i="5" s="1"/>
  <c r="AD2161" i="5"/>
  <c r="W2161" i="5"/>
  <c r="O2161" i="5"/>
  <c r="L2161" i="5"/>
  <c r="M2161" i="5" s="1"/>
  <c r="C2161" i="5"/>
  <c r="D2161" i="5" s="1"/>
  <c r="AD1667" i="5"/>
  <c r="W1667" i="5"/>
  <c r="Y1667" i="5" s="1"/>
  <c r="O1667" i="5"/>
  <c r="L1667" i="5"/>
  <c r="M1667" i="5" s="1"/>
  <c r="C1667" i="5"/>
  <c r="D1667" i="5" s="1"/>
  <c r="AD1324" i="5"/>
  <c r="W1324" i="5"/>
  <c r="Y1324" i="5" s="1"/>
  <c r="O1324" i="5"/>
  <c r="L1324" i="5"/>
  <c r="M1324" i="5" s="1"/>
  <c r="C1324" i="5"/>
  <c r="D1324" i="5" s="1"/>
  <c r="AD1323" i="5"/>
  <c r="W1323" i="5"/>
  <c r="Y1323" i="5" s="1"/>
  <c r="O1323" i="5"/>
  <c r="L1323" i="5"/>
  <c r="M1323" i="5" s="1"/>
  <c r="C1323" i="5"/>
  <c r="D1323" i="5" s="1"/>
  <c r="AD1772" i="5"/>
  <c r="W1772" i="5"/>
  <c r="Y1772" i="5" s="1"/>
  <c r="O1772" i="5"/>
  <c r="L1772" i="5"/>
  <c r="M1772" i="5" s="1"/>
  <c r="C1772" i="5"/>
  <c r="D1772" i="5" s="1"/>
  <c r="AD12" i="5"/>
  <c r="W12" i="5"/>
  <c r="O12" i="5"/>
  <c r="L12" i="5"/>
  <c r="M12" i="5" s="1"/>
  <c r="C12" i="5"/>
  <c r="D12" i="5" s="1"/>
  <c r="AD1932" i="5"/>
  <c r="W1932" i="5"/>
  <c r="Y1932" i="5" s="1"/>
  <c r="O1932" i="5"/>
  <c r="L1932" i="5"/>
  <c r="M1932" i="5" s="1"/>
  <c r="C1932" i="5"/>
  <c r="D1932" i="5" s="1"/>
  <c r="AD202" i="5"/>
  <c r="W202" i="5"/>
  <c r="Y202" i="5" s="1"/>
  <c r="O202" i="5"/>
  <c r="L202" i="5"/>
  <c r="M202" i="5" s="1"/>
  <c r="C202" i="5"/>
  <c r="D202" i="5" s="1"/>
  <c r="AD201" i="5"/>
  <c r="W201" i="5"/>
  <c r="Y201" i="5" s="1"/>
  <c r="O201" i="5"/>
  <c r="L201" i="5"/>
  <c r="M201" i="5" s="1"/>
  <c r="C201" i="5"/>
  <c r="D201" i="5" s="1"/>
  <c r="AD200" i="5"/>
  <c r="W200" i="5"/>
  <c r="O200" i="5"/>
  <c r="L200" i="5"/>
  <c r="M200" i="5" s="1"/>
  <c r="C200" i="5"/>
  <c r="D200" i="5" s="1"/>
  <c r="AD311" i="5"/>
  <c r="W311" i="5"/>
  <c r="Y311" i="5" s="1"/>
  <c r="O311" i="5"/>
  <c r="L311" i="5"/>
  <c r="M311" i="5" s="1"/>
  <c r="C311" i="5"/>
  <c r="D311" i="5" s="1"/>
  <c r="AD1717" i="5"/>
  <c r="W1717" i="5"/>
  <c r="O1717" i="5"/>
  <c r="L1717" i="5"/>
  <c r="M1717" i="5" s="1"/>
  <c r="C1717" i="5"/>
  <c r="D1717" i="5" s="1"/>
  <c r="AD2202" i="5"/>
  <c r="W2202" i="5"/>
  <c r="Y2202" i="5" s="1"/>
  <c r="O2202" i="5"/>
  <c r="L2202" i="5"/>
  <c r="M2202" i="5" s="1"/>
  <c r="C2202" i="5"/>
  <c r="D2202" i="5" s="1"/>
  <c r="AD108" i="5"/>
  <c r="W108" i="5"/>
  <c r="Y108" i="5" s="1"/>
  <c r="O108" i="5"/>
  <c r="L108" i="5"/>
  <c r="M108" i="5" s="1"/>
  <c r="C108" i="5"/>
  <c r="D108" i="5" s="1"/>
  <c r="AD1250" i="5"/>
  <c r="W1250" i="5"/>
  <c r="Y1250" i="5" s="1"/>
  <c r="O1250" i="5"/>
  <c r="L1250" i="5"/>
  <c r="M1250" i="5" s="1"/>
  <c r="C1250" i="5"/>
  <c r="D1250" i="5" s="1"/>
  <c r="AD2048" i="5"/>
  <c r="W2048" i="5"/>
  <c r="Y2048" i="5" s="1"/>
  <c r="O2048" i="5"/>
  <c r="L2048" i="5"/>
  <c r="M2048" i="5" s="1"/>
  <c r="C2048" i="5"/>
  <c r="D2048" i="5" s="1"/>
  <c r="AD2118" i="5"/>
  <c r="W2118" i="5"/>
  <c r="Y2118" i="5" s="1"/>
  <c r="O2118" i="5"/>
  <c r="L2118" i="5"/>
  <c r="M2118" i="5" s="1"/>
  <c r="C2118" i="5"/>
  <c r="D2118" i="5" s="1"/>
  <c r="AD2117" i="5"/>
  <c r="W2117" i="5"/>
  <c r="O2117" i="5"/>
  <c r="L2117" i="5"/>
  <c r="M2117" i="5" s="1"/>
  <c r="C2117" i="5"/>
  <c r="D2117" i="5" s="1"/>
  <c r="AD184" i="5"/>
  <c r="W184" i="5"/>
  <c r="Y184" i="5" s="1"/>
  <c r="O184" i="5"/>
  <c r="L184" i="5"/>
  <c r="M184" i="5" s="1"/>
  <c r="C184" i="5"/>
  <c r="D184" i="5" s="1"/>
  <c r="AD1062" i="5"/>
  <c r="W1062" i="5"/>
  <c r="Y1062" i="5" s="1"/>
  <c r="O1062" i="5"/>
  <c r="L1062" i="5"/>
  <c r="M1062" i="5" s="1"/>
  <c r="C1062" i="5"/>
  <c r="D1062" i="5" s="1"/>
  <c r="AD374" i="5"/>
  <c r="W374" i="5"/>
  <c r="Y374" i="5" s="1"/>
  <c r="O374" i="5"/>
  <c r="L374" i="5"/>
  <c r="M374" i="5" s="1"/>
  <c r="C374" i="5"/>
  <c r="D374" i="5" s="1"/>
  <c r="AD2003" i="5"/>
  <c r="W2003" i="5"/>
  <c r="Y2003" i="5" s="1"/>
  <c r="O2003" i="5"/>
  <c r="L2003" i="5"/>
  <c r="M2003" i="5" s="1"/>
  <c r="C2003" i="5"/>
  <c r="D2003" i="5" s="1"/>
  <c r="AD1991" i="5"/>
  <c r="W1991" i="5"/>
  <c r="Y1991" i="5" s="1"/>
  <c r="O1991" i="5"/>
  <c r="L1991" i="5"/>
  <c r="M1991" i="5" s="1"/>
  <c r="C1991" i="5"/>
  <c r="D1991" i="5" s="1"/>
  <c r="AD1990" i="5"/>
  <c r="W1990" i="5"/>
  <c r="Y1990" i="5" s="1"/>
  <c r="O1990" i="5"/>
  <c r="L1990" i="5"/>
  <c r="M1990" i="5" s="1"/>
  <c r="C1990" i="5"/>
  <c r="D1990" i="5" s="1"/>
  <c r="AD286" i="5"/>
  <c r="W286" i="5"/>
  <c r="Y286" i="5" s="1"/>
  <c r="O286" i="5"/>
  <c r="L286" i="5"/>
  <c r="M286" i="5" s="1"/>
  <c r="C286" i="5"/>
  <c r="D286" i="5" s="1"/>
  <c r="AD2131" i="5"/>
  <c r="W2131" i="5"/>
  <c r="Y2131" i="5" s="1"/>
  <c r="O2131" i="5"/>
  <c r="L2131" i="5"/>
  <c r="M2131" i="5" s="1"/>
  <c r="C2131" i="5"/>
  <c r="D2131" i="5" s="1"/>
  <c r="AD1821" i="5"/>
  <c r="W1821" i="5"/>
  <c r="Y1821" i="5" s="1"/>
  <c r="O1821" i="5"/>
  <c r="L1821" i="5"/>
  <c r="M1821" i="5" s="1"/>
  <c r="C1821" i="5"/>
  <c r="D1821" i="5" s="1"/>
  <c r="AD2160" i="5"/>
  <c r="W2160" i="5"/>
  <c r="Y2160" i="5" s="1"/>
  <c r="O2160" i="5"/>
  <c r="L2160" i="5"/>
  <c r="M2160" i="5" s="1"/>
  <c r="C2160" i="5"/>
  <c r="D2160" i="5" s="1"/>
  <c r="AD79" i="5"/>
  <c r="W79" i="5"/>
  <c r="Y79" i="5" s="1"/>
  <c r="O79" i="5"/>
  <c r="L79" i="5"/>
  <c r="M79" i="5" s="1"/>
  <c r="C79" i="5"/>
  <c r="D79" i="5" s="1"/>
  <c r="AD1662" i="5"/>
  <c r="W1662" i="5"/>
  <c r="Y1662" i="5" s="1"/>
  <c r="O1662" i="5"/>
  <c r="L1662" i="5"/>
  <c r="M1662" i="5" s="1"/>
  <c r="C1662" i="5"/>
  <c r="D1662" i="5" s="1"/>
  <c r="AD179" i="5"/>
  <c r="W179" i="5"/>
  <c r="Y179" i="5" s="1"/>
  <c r="O179" i="5"/>
  <c r="L179" i="5"/>
  <c r="M179" i="5" s="1"/>
  <c r="C179" i="5"/>
  <c r="D179" i="5" s="1"/>
  <c r="AD1766" i="5"/>
  <c r="W1766" i="5"/>
  <c r="Y1766" i="5" s="1"/>
  <c r="O1766" i="5"/>
  <c r="L1766" i="5"/>
  <c r="M1766" i="5" s="1"/>
  <c r="C1766" i="5"/>
  <c r="D1766" i="5" s="1"/>
  <c r="AD11" i="5"/>
  <c r="W11" i="5"/>
  <c r="Y11" i="5" s="1"/>
  <c r="O11" i="5"/>
  <c r="L11" i="5"/>
  <c r="M11" i="5" s="1"/>
  <c r="C11" i="5"/>
  <c r="D11" i="5" s="1"/>
  <c r="AD10" i="5"/>
  <c r="W10" i="5"/>
  <c r="Y10" i="5" s="1"/>
  <c r="O10" i="5"/>
  <c r="L10" i="5"/>
  <c r="M10" i="5" s="1"/>
  <c r="C10" i="5"/>
  <c r="D10" i="5" s="1"/>
  <c r="AD18" i="5"/>
  <c r="W18" i="5"/>
  <c r="Y18" i="5" s="1"/>
  <c r="O18" i="5"/>
  <c r="L18" i="5"/>
  <c r="M18" i="5" s="1"/>
  <c r="C18" i="5"/>
  <c r="D18" i="5" s="1"/>
  <c r="AD2164" i="5"/>
  <c r="W2164" i="5"/>
  <c r="Y2164" i="5" s="1"/>
  <c r="O2164" i="5"/>
  <c r="L2164" i="5"/>
  <c r="M2164" i="5" s="1"/>
  <c r="C2164" i="5"/>
  <c r="D2164" i="5" s="1"/>
  <c r="AD1424" i="5"/>
  <c r="W1424" i="5"/>
  <c r="Y1424" i="5" s="1"/>
  <c r="O1424" i="5"/>
  <c r="L1424" i="5"/>
  <c r="M1424" i="5" s="1"/>
  <c r="C1424" i="5"/>
  <c r="D1424" i="5" s="1"/>
  <c r="AD1533" i="5"/>
  <c r="W1533" i="5"/>
  <c r="O1533" i="5"/>
  <c r="L1533" i="5"/>
  <c r="M1533" i="5" s="1"/>
  <c r="C1533" i="5"/>
  <c r="D1533" i="5" s="1"/>
  <c r="AD1901" i="5"/>
  <c r="W1901" i="5"/>
  <c r="Y1901" i="5" s="1"/>
  <c r="O1901" i="5"/>
  <c r="L1901" i="5"/>
  <c r="M1901" i="5" s="1"/>
  <c r="C1901" i="5"/>
  <c r="D1901" i="5" s="1"/>
  <c r="AD2211" i="5"/>
  <c r="W2211" i="5"/>
  <c r="Y2211" i="5" s="1"/>
  <c r="O2211" i="5"/>
  <c r="L2211" i="5"/>
  <c r="M2211" i="5" s="1"/>
  <c r="C2211" i="5"/>
  <c r="D2211" i="5" s="1"/>
  <c r="AD1155" i="5"/>
  <c r="W1155" i="5"/>
  <c r="Y1155" i="5" s="1"/>
  <c r="O1155" i="5"/>
  <c r="L1155" i="5"/>
  <c r="M1155" i="5" s="1"/>
  <c r="C1155" i="5"/>
  <c r="D1155" i="5" s="1"/>
  <c r="AD1767" i="5"/>
  <c r="W1767" i="5"/>
  <c r="O1767" i="5"/>
  <c r="L1767" i="5"/>
  <c r="M1767" i="5" s="1"/>
  <c r="C1767" i="5"/>
  <c r="D1767" i="5" s="1"/>
  <c r="AD551" i="5"/>
  <c r="W551" i="5"/>
  <c r="Y551" i="5" s="1"/>
  <c r="O551" i="5"/>
  <c r="L551" i="5"/>
  <c r="M551" i="5" s="1"/>
  <c r="C551" i="5"/>
  <c r="D551" i="5" s="1"/>
  <c r="AD2082" i="5"/>
  <c r="W2082" i="5"/>
  <c r="O2082" i="5"/>
  <c r="L2082" i="5"/>
  <c r="M2082" i="5" s="1"/>
  <c r="C2082" i="5"/>
  <c r="D2082" i="5" s="1"/>
  <c r="AD1946" i="5"/>
  <c r="W1946" i="5"/>
  <c r="Y1946" i="5" s="1"/>
  <c r="O1946" i="5"/>
  <c r="L1946" i="5"/>
  <c r="M1946" i="5" s="1"/>
  <c r="C1946" i="5"/>
  <c r="D1946" i="5" s="1"/>
  <c r="AD830" i="5"/>
  <c r="W830" i="5"/>
  <c r="Y830" i="5" s="1"/>
  <c r="O830" i="5"/>
  <c r="L830" i="5"/>
  <c r="M830" i="5" s="1"/>
  <c r="C830" i="5"/>
  <c r="D830" i="5" s="1"/>
  <c r="AD2227" i="5"/>
  <c r="W2227" i="5"/>
  <c r="Y2227" i="5" s="1"/>
  <c r="O2227" i="5"/>
  <c r="L2227" i="5"/>
  <c r="M2227" i="5" s="1"/>
  <c r="C2227" i="5"/>
  <c r="D2227" i="5" s="1"/>
  <c r="AD2229" i="5"/>
  <c r="W2229" i="5"/>
  <c r="Y2229" i="5" s="1"/>
  <c r="O2229" i="5"/>
  <c r="L2229" i="5"/>
  <c r="M2229" i="5" s="1"/>
  <c r="C2229" i="5"/>
  <c r="D2229" i="5" s="1"/>
  <c r="AD1870" i="5"/>
  <c r="W1870" i="5"/>
  <c r="Y1870" i="5" s="1"/>
  <c r="O1870" i="5"/>
  <c r="L1870" i="5"/>
  <c r="M1870" i="5" s="1"/>
  <c r="C1870" i="5"/>
  <c r="D1870" i="5" s="1"/>
  <c r="AD1149" i="5"/>
  <c r="W1149" i="5"/>
  <c r="O1149" i="5"/>
  <c r="L1149" i="5"/>
  <c r="M1149" i="5" s="1"/>
  <c r="C1149" i="5"/>
  <c r="D1149" i="5" s="1"/>
  <c r="AD2228" i="5"/>
  <c r="W2228" i="5"/>
  <c r="Y2228" i="5" s="1"/>
  <c r="O2228" i="5"/>
  <c r="L2228" i="5"/>
  <c r="M2228" i="5" s="1"/>
  <c r="C2228" i="5"/>
  <c r="D2228" i="5" s="1"/>
  <c r="AD1921" i="5"/>
  <c r="W1921" i="5"/>
  <c r="Y1921" i="5" s="1"/>
  <c r="O1921" i="5"/>
  <c r="L1921" i="5"/>
  <c r="M1921" i="5" s="1"/>
  <c r="C1921" i="5"/>
  <c r="D1921" i="5" s="1"/>
  <c r="AD1920" i="5"/>
  <c r="W1920" i="5"/>
  <c r="Y1920" i="5" s="1"/>
  <c r="O1920" i="5"/>
  <c r="L1920" i="5"/>
  <c r="M1920" i="5" s="1"/>
  <c r="C1920" i="5"/>
  <c r="D1920" i="5" s="1"/>
  <c r="AD1761" i="5"/>
  <c r="W1761" i="5"/>
  <c r="Y1761" i="5" s="1"/>
  <c r="O1761" i="5"/>
  <c r="L1761" i="5"/>
  <c r="M1761" i="5" s="1"/>
  <c r="C1761" i="5"/>
  <c r="D1761" i="5" s="1"/>
  <c r="AD1945" i="5"/>
  <c r="W1945" i="5"/>
  <c r="Y1945" i="5" s="1"/>
  <c r="O1945" i="5"/>
  <c r="L1945" i="5"/>
  <c r="M1945" i="5" s="1"/>
  <c r="C1945" i="5"/>
  <c r="D1945" i="5" s="1"/>
  <c r="AD1836" i="5"/>
  <c r="W1836" i="5"/>
  <c r="Y1836" i="5" s="1"/>
  <c r="O1836" i="5"/>
  <c r="L1836" i="5"/>
  <c r="M1836" i="5" s="1"/>
  <c r="C1836" i="5"/>
  <c r="D1836" i="5" s="1"/>
  <c r="AD2069" i="5"/>
  <c r="W2069" i="5"/>
  <c r="Y2069" i="5" s="1"/>
  <c r="O2069" i="5"/>
  <c r="L2069" i="5"/>
  <c r="M2069" i="5" s="1"/>
  <c r="C2069" i="5"/>
  <c r="D2069" i="5" s="1"/>
  <c r="AD2207" i="5"/>
  <c r="W2207" i="5"/>
  <c r="Y2207" i="5" s="1"/>
  <c r="O2207" i="5"/>
  <c r="L2207" i="5"/>
  <c r="M2207" i="5" s="1"/>
  <c r="C2207" i="5"/>
  <c r="D2207" i="5" s="1"/>
  <c r="AD2087" i="5"/>
  <c r="W2087" i="5"/>
  <c r="Y2087" i="5" s="1"/>
  <c r="O2087" i="5"/>
  <c r="L2087" i="5"/>
  <c r="M2087" i="5" s="1"/>
  <c r="C2087" i="5"/>
  <c r="D2087" i="5" s="1"/>
  <c r="AD2142" i="5"/>
  <c r="W2142" i="5"/>
  <c r="Y2142" i="5" s="1"/>
  <c r="O2142" i="5"/>
  <c r="L2142" i="5"/>
  <c r="M2142" i="5" s="1"/>
  <c r="C2142" i="5"/>
  <c r="D2142" i="5" s="1"/>
  <c r="AD1724" i="5"/>
  <c r="W1724" i="5"/>
  <c r="Y1724" i="5" s="1"/>
  <c r="O1724" i="5"/>
  <c r="L1724" i="5"/>
  <c r="M1724" i="5" s="1"/>
  <c r="C1724" i="5"/>
  <c r="D1724" i="5" s="1"/>
  <c r="AD2170" i="5"/>
  <c r="W2170" i="5"/>
  <c r="Y2170" i="5" s="1"/>
  <c r="O2170" i="5"/>
  <c r="L2170" i="5"/>
  <c r="M2170" i="5" s="1"/>
  <c r="C2170" i="5"/>
  <c r="D2170" i="5" s="1"/>
  <c r="AD1331" i="5"/>
  <c r="W1331" i="5"/>
  <c r="Y1331" i="5" s="1"/>
  <c r="O1331" i="5"/>
  <c r="L1331" i="5"/>
  <c r="M1331" i="5" s="1"/>
  <c r="C1331" i="5"/>
  <c r="D1331" i="5" s="1"/>
  <c r="AD1677" i="5"/>
  <c r="W1677" i="5"/>
  <c r="Y1677" i="5" s="1"/>
  <c r="O1677" i="5"/>
  <c r="L1677" i="5"/>
  <c r="M1677" i="5" s="1"/>
  <c r="C1677" i="5"/>
  <c r="D1677" i="5" s="1"/>
  <c r="AD1926" i="5"/>
  <c r="W1926" i="5"/>
  <c r="Y1926" i="5" s="1"/>
  <c r="O1926" i="5"/>
  <c r="L1926" i="5"/>
  <c r="M1926" i="5" s="1"/>
  <c r="C1926" i="5"/>
  <c r="D1926" i="5" s="1"/>
  <c r="AD1971" i="5"/>
  <c r="W1971" i="5"/>
  <c r="Y1971" i="5" s="1"/>
  <c r="O1971" i="5"/>
  <c r="L1971" i="5"/>
  <c r="M1971" i="5" s="1"/>
  <c r="C1971" i="5"/>
  <c r="D1971" i="5" s="1"/>
  <c r="AD1633" i="5"/>
  <c r="W1633" i="5"/>
  <c r="Y1633" i="5" s="1"/>
  <c r="O1633" i="5"/>
  <c r="L1633" i="5"/>
  <c r="M1633" i="5" s="1"/>
  <c r="C1633" i="5"/>
  <c r="D1633" i="5" s="1"/>
  <c r="AD1750" i="5"/>
  <c r="W1750" i="5"/>
  <c r="Y1750" i="5" s="1"/>
  <c r="O1750" i="5"/>
  <c r="L1750" i="5"/>
  <c r="M1750" i="5" s="1"/>
  <c r="C1750" i="5"/>
  <c r="D1750" i="5" s="1"/>
  <c r="AD1749" i="5"/>
  <c r="W1749" i="5"/>
  <c r="Y1749" i="5" s="1"/>
  <c r="O1749" i="5"/>
  <c r="L1749" i="5"/>
  <c r="M1749" i="5" s="1"/>
  <c r="C1749" i="5"/>
  <c r="D1749" i="5" s="1"/>
  <c r="AD1748" i="5"/>
  <c r="W1748" i="5"/>
  <c r="O1748" i="5"/>
  <c r="L1748" i="5"/>
  <c r="M1748" i="5" s="1"/>
  <c r="C1748" i="5"/>
  <c r="D1748" i="5" s="1"/>
  <c r="AD1906" i="5"/>
  <c r="W1906" i="5"/>
  <c r="Y1906" i="5" s="1"/>
  <c r="O1906" i="5"/>
  <c r="L1906" i="5"/>
  <c r="M1906" i="5" s="1"/>
  <c r="C1906" i="5"/>
  <c r="D1906" i="5" s="1"/>
  <c r="AD2212" i="5"/>
  <c r="W2212" i="5"/>
  <c r="Y2212" i="5" s="1"/>
  <c r="O2212" i="5"/>
  <c r="L2212" i="5"/>
  <c r="M2212" i="5" s="1"/>
  <c r="C2212" i="5"/>
  <c r="D2212" i="5" s="1"/>
  <c r="AD1905" i="5"/>
  <c r="W1905" i="5"/>
  <c r="Y1905" i="5" s="1"/>
  <c r="O1905" i="5"/>
  <c r="L1905" i="5"/>
  <c r="M1905" i="5" s="1"/>
  <c r="C1905" i="5"/>
  <c r="D1905" i="5" s="1"/>
  <c r="AD2024" i="5"/>
  <c r="W2024" i="5"/>
  <c r="O2024" i="5"/>
  <c r="L2024" i="5"/>
  <c r="M2024" i="5" s="1"/>
  <c r="C2024" i="5"/>
  <c r="D2024" i="5" s="1"/>
  <c r="AD1247" i="5"/>
  <c r="W1247" i="5"/>
  <c r="Y1247" i="5" s="1"/>
  <c r="O1247" i="5"/>
  <c r="L1247" i="5"/>
  <c r="M1247" i="5" s="1"/>
  <c r="C1247" i="5"/>
  <c r="D1247" i="5" s="1"/>
  <c r="AD1621" i="5"/>
  <c r="W1621" i="5"/>
  <c r="O1621" i="5"/>
  <c r="L1621" i="5"/>
  <c r="M1621" i="5" s="1"/>
  <c r="C1621" i="5"/>
  <c r="D1621" i="5" s="1"/>
  <c r="AD1746" i="5"/>
  <c r="W1746" i="5"/>
  <c r="Y1746" i="5" s="1"/>
  <c r="O1746" i="5"/>
  <c r="L1746" i="5"/>
  <c r="M1746" i="5" s="1"/>
  <c r="C1746" i="5"/>
  <c r="D1746" i="5" s="1"/>
  <c r="AD2019" i="5"/>
  <c r="W2019" i="5"/>
  <c r="Y2019" i="5" s="1"/>
  <c r="O2019" i="5"/>
  <c r="L2019" i="5"/>
  <c r="M2019" i="5" s="1"/>
  <c r="C2019" i="5"/>
  <c r="D2019" i="5" s="1"/>
  <c r="AD2113" i="5"/>
  <c r="W2113" i="5"/>
  <c r="Y2113" i="5" s="1"/>
  <c r="O2113" i="5"/>
  <c r="L2113" i="5"/>
  <c r="M2113" i="5" s="1"/>
  <c r="C2113" i="5"/>
  <c r="D2113" i="5" s="1"/>
  <c r="AD2215" i="5"/>
  <c r="W2215" i="5"/>
  <c r="Y2215" i="5" s="1"/>
  <c r="O2215" i="5"/>
  <c r="L2215" i="5"/>
  <c r="M2215" i="5" s="1"/>
  <c r="C2215" i="5"/>
  <c r="D2215" i="5" s="1"/>
  <c r="AD1672" i="5"/>
  <c r="W1672" i="5"/>
  <c r="Y1672" i="5" s="1"/>
  <c r="O1672" i="5"/>
  <c r="L1672" i="5"/>
  <c r="M1672" i="5" s="1"/>
  <c r="C1672" i="5"/>
  <c r="D1672" i="5" s="1"/>
  <c r="AD1365" i="5"/>
  <c r="W1365" i="5"/>
  <c r="O1365" i="5"/>
  <c r="L1365" i="5"/>
  <c r="M1365" i="5" s="1"/>
  <c r="C1365" i="5"/>
  <c r="D1365" i="5" s="1"/>
  <c r="AD1671" i="5"/>
  <c r="W1671" i="5"/>
  <c r="Y1671" i="5" s="1"/>
  <c r="O1671" i="5"/>
  <c r="L1671" i="5"/>
  <c r="M1671" i="5" s="1"/>
  <c r="C1671" i="5"/>
  <c r="D1671" i="5" s="1"/>
  <c r="AD1587" i="5"/>
  <c r="W1587" i="5"/>
  <c r="Y1587" i="5" s="1"/>
  <c r="O1587" i="5"/>
  <c r="L1587" i="5"/>
  <c r="M1587" i="5" s="1"/>
  <c r="C1587" i="5"/>
  <c r="D1587" i="5" s="1"/>
  <c r="AD1719" i="5"/>
  <c r="W1719" i="5"/>
  <c r="Y1719" i="5" s="1"/>
  <c r="O1719" i="5"/>
  <c r="L1719" i="5"/>
  <c r="M1719" i="5" s="1"/>
  <c r="C1719" i="5"/>
  <c r="D1719" i="5" s="1"/>
  <c r="AD2063" i="5"/>
  <c r="W2063" i="5"/>
  <c r="Y2063" i="5" s="1"/>
  <c r="O2063" i="5"/>
  <c r="L2063" i="5"/>
  <c r="M2063" i="5" s="1"/>
  <c r="C2063" i="5"/>
  <c r="D2063" i="5" s="1"/>
  <c r="AD1785" i="5"/>
  <c r="W1785" i="5"/>
  <c r="Y1785" i="5" s="1"/>
  <c r="O1785" i="5"/>
  <c r="L1785" i="5"/>
  <c r="M1785" i="5" s="1"/>
  <c r="C1785" i="5"/>
  <c r="D1785" i="5" s="1"/>
  <c r="AD2085" i="5"/>
  <c r="W2085" i="5"/>
  <c r="Y2085" i="5" s="1"/>
  <c r="O2085" i="5"/>
  <c r="L2085" i="5"/>
  <c r="M2085" i="5" s="1"/>
  <c r="C2085" i="5"/>
  <c r="D2085" i="5" s="1"/>
  <c r="AD2084" i="5"/>
  <c r="W2084" i="5"/>
  <c r="Y2084" i="5" s="1"/>
  <c r="O2084" i="5"/>
  <c r="L2084" i="5"/>
  <c r="M2084" i="5" s="1"/>
  <c r="C2084" i="5"/>
  <c r="D2084" i="5" s="1"/>
  <c r="AD1979" i="5"/>
  <c r="W1979" i="5"/>
  <c r="Y1979" i="5" s="1"/>
  <c r="O1979" i="5"/>
  <c r="L1979" i="5"/>
  <c r="M1979" i="5" s="1"/>
  <c r="C1979" i="5"/>
  <c r="D1979" i="5" s="1"/>
  <c r="AD1895" i="5"/>
  <c r="W1895" i="5"/>
  <c r="Y1895" i="5" s="1"/>
  <c r="O1895" i="5"/>
  <c r="L1895" i="5"/>
  <c r="M1895" i="5" s="1"/>
  <c r="C1895" i="5"/>
  <c r="D1895" i="5" s="1"/>
  <c r="AD1850" i="5"/>
  <c r="W1850" i="5"/>
  <c r="Y1850" i="5" s="1"/>
  <c r="O1850" i="5"/>
  <c r="L1850" i="5"/>
  <c r="M1850" i="5" s="1"/>
  <c r="C1850" i="5"/>
  <c r="D1850" i="5" s="1"/>
  <c r="AD2139" i="5"/>
  <c r="W2139" i="5"/>
  <c r="Y2139" i="5" s="1"/>
  <c r="O2139" i="5"/>
  <c r="L2139" i="5"/>
  <c r="M2139" i="5" s="1"/>
  <c r="C2139" i="5"/>
  <c r="D2139" i="5" s="1"/>
  <c r="AD2020" i="5"/>
  <c r="W2020" i="5"/>
  <c r="Y2020" i="5" s="1"/>
  <c r="O2020" i="5"/>
  <c r="L2020" i="5"/>
  <c r="M2020" i="5" s="1"/>
  <c r="C2020" i="5"/>
  <c r="D2020" i="5" s="1"/>
  <c r="AD2129" i="5"/>
  <c r="W2129" i="5"/>
  <c r="Y2129" i="5" s="1"/>
  <c r="O2129" i="5"/>
  <c r="L2129" i="5"/>
  <c r="M2129" i="5" s="1"/>
  <c r="C2129" i="5"/>
  <c r="D2129" i="5" s="1"/>
  <c r="AD1397" i="5"/>
  <c r="W1397" i="5"/>
  <c r="Y1397" i="5" s="1"/>
  <c r="O1397" i="5"/>
  <c r="L1397" i="5"/>
  <c r="M1397" i="5" s="1"/>
  <c r="C1397" i="5"/>
  <c r="D1397" i="5" s="1"/>
  <c r="AD2128" i="5"/>
  <c r="W2128" i="5"/>
  <c r="Y2128" i="5" s="1"/>
  <c r="O2128" i="5"/>
  <c r="L2128" i="5"/>
  <c r="M2128" i="5" s="1"/>
  <c r="C2128" i="5"/>
  <c r="D2128" i="5" s="1"/>
  <c r="AD1784" i="5"/>
  <c r="W1784" i="5"/>
  <c r="Y1784" i="5" s="1"/>
  <c r="O1784" i="5"/>
  <c r="L1784" i="5"/>
  <c r="M1784" i="5" s="1"/>
  <c r="C1784" i="5"/>
  <c r="D1784" i="5" s="1"/>
  <c r="AD1686" i="5"/>
  <c r="W1686" i="5"/>
  <c r="Y1686" i="5" s="1"/>
  <c r="O1686" i="5"/>
  <c r="L1686" i="5"/>
  <c r="M1686" i="5" s="1"/>
  <c r="C1686" i="5"/>
  <c r="D1686" i="5" s="1"/>
  <c r="AD2162" i="5"/>
  <c r="W2162" i="5"/>
  <c r="Y2162" i="5" s="1"/>
  <c r="O2162" i="5"/>
  <c r="L2162" i="5"/>
  <c r="M2162" i="5" s="1"/>
  <c r="C2162" i="5"/>
  <c r="D2162" i="5" s="1"/>
  <c r="AD1394" i="5"/>
  <c r="W1394" i="5"/>
  <c r="Y1394" i="5" s="1"/>
  <c r="O1394" i="5"/>
  <c r="L1394" i="5"/>
  <c r="M1394" i="5" s="1"/>
  <c r="C1394" i="5"/>
  <c r="D1394" i="5" s="1"/>
  <c r="AD1393" i="5"/>
  <c r="W1393" i="5"/>
  <c r="Y1393" i="5" s="1"/>
  <c r="O1393" i="5"/>
  <c r="L1393" i="5"/>
  <c r="M1393" i="5" s="1"/>
  <c r="C1393" i="5"/>
  <c r="D1393" i="5" s="1"/>
  <c r="AD1985" i="5"/>
  <c r="W1985" i="5"/>
  <c r="Y1985" i="5" s="1"/>
  <c r="O1985" i="5"/>
  <c r="L1985" i="5"/>
  <c r="M1985" i="5" s="1"/>
  <c r="C1985" i="5"/>
  <c r="D1985" i="5" s="1"/>
  <c r="AD1984" i="5"/>
  <c r="W1984" i="5"/>
  <c r="Y1984" i="5" s="1"/>
  <c r="O1984" i="5"/>
  <c r="L1984" i="5"/>
  <c r="M1984" i="5" s="1"/>
  <c r="C1984" i="5"/>
  <c r="D1984" i="5" s="1"/>
  <c r="AD1601" i="5"/>
  <c r="W1601" i="5"/>
  <c r="Y1601" i="5" s="1"/>
  <c r="O1601" i="5"/>
  <c r="L1601" i="5"/>
  <c r="M1601" i="5" s="1"/>
  <c r="C1601" i="5"/>
  <c r="D1601" i="5" s="1"/>
  <c r="AD1541" i="5"/>
  <c r="W1541" i="5"/>
  <c r="Y1541" i="5" s="1"/>
  <c r="O1541" i="5"/>
  <c r="L1541" i="5"/>
  <c r="M1541" i="5" s="1"/>
  <c r="C1541" i="5"/>
  <c r="D1541" i="5" s="1"/>
  <c r="AD2064" i="5"/>
  <c r="W2064" i="5"/>
  <c r="Y2064" i="5" s="1"/>
  <c r="O2064" i="5"/>
  <c r="L2064" i="5"/>
  <c r="M2064" i="5" s="1"/>
  <c r="C2064" i="5"/>
  <c r="D2064" i="5" s="1"/>
  <c r="AD1879" i="5"/>
  <c r="W1879" i="5"/>
  <c r="Y1879" i="5" s="1"/>
  <c r="O1879" i="5"/>
  <c r="L1879" i="5"/>
  <c r="M1879" i="5" s="1"/>
  <c r="C1879" i="5"/>
  <c r="D1879" i="5" s="1"/>
  <c r="AD1878" i="5"/>
  <c r="W1878" i="5"/>
  <c r="Y1878" i="5" s="1"/>
  <c r="O1878" i="5"/>
  <c r="L1878" i="5"/>
  <c r="M1878" i="5" s="1"/>
  <c r="C1878" i="5"/>
  <c r="D1878" i="5" s="1"/>
  <c r="AD2081" i="5"/>
  <c r="W2081" i="5"/>
  <c r="Y2081" i="5" s="1"/>
  <c r="O2081" i="5"/>
  <c r="L2081" i="5"/>
  <c r="M2081" i="5" s="1"/>
  <c r="C2081" i="5"/>
  <c r="D2081" i="5" s="1"/>
  <c r="AD2080" i="5"/>
  <c r="W2080" i="5"/>
  <c r="Y2080" i="5" s="1"/>
  <c r="O2080" i="5"/>
  <c r="L2080" i="5"/>
  <c r="M2080" i="5" s="1"/>
  <c r="C2080" i="5"/>
  <c r="D2080" i="5" s="1"/>
  <c r="AD1488" i="5"/>
  <c r="W1488" i="5"/>
  <c r="Y1488" i="5" s="1"/>
  <c r="O1488" i="5"/>
  <c r="L1488" i="5"/>
  <c r="M1488" i="5" s="1"/>
  <c r="C1488" i="5"/>
  <c r="D1488" i="5" s="1"/>
  <c r="AD1604" i="5"/>
  <c r="W1604" i="5"/>
  <c r="Y1604" i="5" s="1"/>
  <c r="O1604" i="5"/>
  <c r="L1604" i="5"/>
  <c r="M1604" i="5" s="1"/>
  <c r="C1604" i="5"/>
  <c r="D1604" i="5" s="1"/>
  <c r="AD2017" i="5"/>
  <c r="W2017" i="5"/>
  <c r="Y2017" i="5" s="1"/>
  <c r="O2017" i="5"/>
  <c r="L2017" i="5"/>
  <c r="M2017" i="5" s="1"/>
  <c r="C2017" i="5"/>
  <c r="D2017" i="5" s="1"/>
  <c r="AD1954" i="5"/>
  <c r="W1954" i="5"/>
  <c r="Y1954" i="5" s="1"/>
  <c r="O1954" i="5"/>
  <c r="L1954" i="5"/>
  <c r="M1954" i="5" s="1"/>
  <c r="C1954" i="5"/>
  <c r="D1954" i="5" s="1"/>
  <c r="AD1700" i="5"/>
  <c r="W1700" i="5"/>
  <c r="Y1700" i="5" s="1"/>
  <c r="O1700" i="5"/>
  <c r="L1700" i="5"/>
  <c r="M1700" i="5" s="1"/>
  <c r="C1700" i="5"/>
  <c r="D1700" i="5" s="1"/>
  <c r="AD2144" i="5"/>
  <c r="W2144" i="5"/>
  <c r="Y2144" i="5" s="1"/>
  <c r="O2144" i="5"/>
  <c r="L2144" i="5"/>
  <c r="M2144" i="5" s="1"/>
  <c r="C2144" i="5"/>
  <c r="D2144" i="5" s="1"/>
  <c r="AD1171" i="5"/>
  <c r="W1171" i="5"/>
  <c r="Y1171" i="5" s="1"/>
  <c r="O1171" i="5"/>
  <c r="L1171" i="5"/>
  <c r="M1171" i="5" s="1"/>
  <c r="C1171" i="5"/>
  <c r="D1171" i="5" s="1"/>
  <c r="AD2209" i="5"/>
  <c r="W2209" i="5"/>
  <c r="Y2209" i="5" s="1"/>
  <c r="O2209" i="5"/>
  <c r="L2209" i="5"/>
  <c r="M2209" i="5" s="1"/>
  <c r="C2209" i="5"/>
  <c r="D2209" i="5" s="1"/>
  <c r="AD1143" i="5"/>
  <c r="W1143" i="5"/>
  <c r="Y1143" i="5" s="1"/>
  <c r="O1143" i="5"/>
  <c r="L1143" i="5"/>
  <c r="M1143" i="5" s="1"/>
  <c r="C1143" i="5"/>
  <c r="D1143" i="5" s="1"/>
  <c r="AD1458" i="5"/>
  <c r="W1458" i="5"/>
  <c r="Y1458" i="5" s="1"/>
  <c r="O1458" i="5"/>
  <c r="L1458" i="5"/>
  <c r="M1458" i="5" s="1"/>
  <c r="C1458" i="5"/>
  <c r="D1458" i="5" s="1"/>
  <c r="AD2040" i="5"/>
  <c r="W2040" i="5"/>
  <c r="Y2040" i="5" s="1"/>
  <c r="O2040" i="5"/>
  <c r="L2040" i="5"/>
  <c r="M2040" i="5" s="1"/>
  <c r="C2040" i="5"/>
  <c r="D2040" i="5" s="1"/>
  <c r="AD2039" i="5"/>
  <c r="W2039" i="5"/>
  <c r="Y2039" i="5" s="1"/>
  <c r="O2039" i="5"/>
  <c r="L2039" i="5"/>
  <c r="M2039" i="5" s="1"/>
  <c r="C2039" i="5"/>
  <c r="D2039" i="5" s="1"/>
  <c r="AD1595" i="5"/>
  <c r="W1595" i="5"/>
  <c r="Y1595" i="5" s="1"/>
  <c r="O1595" i="5"/>
  <c r="L1595" i="5"/>
  <c r="M1595" i="5" s="1"/>
  <c r="C1595" i="5"/>
  <c r="D1595" i="5" s="1"/>
  <c r="AD1689" i="5"/>
  <c r="W1689" i="5"/>
  <c r="Y1689" i="5" s="1"/>
  <c r="O1689" i="5"/>
  <c r="L1689" i="5"/>
  <c r="M1689" i="5" s="1"/>
  <c r="C1689" i="5"/>
  <c r="D1689" i="5" s="1"/>
  <c r="AD2168" i="5"/>
  <c r="W2168" i="5"/>
  <c r="Y2168" i="5" s="1"/>
  <c r="O2168" i="5"/>
  <c r="L2168" i="5"/>
  <c r="M2168" i="5" s="1"/>
  <c r="C2168" i="5"/>
  <c r="D2168" i="5" s="1"/>
  <c r="AD1355" i="5"/>
  <c r="W1355" i="5"/>
  <c r="Y1355" i="5" s="1"/>
  <c r="O1355" i="5"/>
  <c r="L1355" i="5"/>
  <c r="M1355" i="5" s="1"/>
  <c r="C1355" i="5"/>
  <c r="D1355" i="5" s="1"/>
  <c r="AD1599" i="5"/>
  <c r="W1599" i="5"/>
  <c r="Y1599" i="5" s="1"/>
  <c r="O1599" i="5"/>
  <c r="L1599" i="5"/>
  <c r="M1599" i="5" s="1"/>
  <c r="C1599" i="5"/>
  <c r="D1599" i="5" s="1"/>
  <c r="AD2088" i="5"/>
  <c r="W2088" i="5"/>
  <c r="Y2088" i="5" s="1"/>
  <c r="O2088" i="5"/>
  <c r="L2088" i="5"/>
  <c r="M2088" i="5" s="1"/>
  <c r="C2088" i="5"/>
  <c r="D2088" i="5" s="1"/>
  <c r="AD1900" i="5"/>
  <c r="W1900" i="5"/>
  <c r="Y1900" i="5" s="1"/>
  <c r="O1900" i="5"/>
  <c r="L1900" i="5"/>
  <c r="M1900" i="5" s="1"/>
  <c r="C1900" i="5"/>
  <c r="D1900" i="5" s="1"/>
  <c r="AD1786" i="5"/>
  <c r="W1786" i="5"/>
  <c r="Y1786" i="5" s="1"/>
  <c r="O1786" i="5"/>
  <c r="L1786" i="5"/>
  <c r="M1786" i="5" s="1"/>
  <c r="C1786" i="5"/>
  <c r="D1786" i="5" s="1"/>
  <c r="AD1831" i="5"/>
  <c r="W1831" i="5"/>
  <c r="Y1831" i="5" s="1"/>
  <c r="O1831" i="5"/>
  <c r="L1831" i="5"/>
  <c r="M1831" i="5" s="1"/>
  <c r="C1831" i="5"/>
  <c r="D1831" i="5" s="1"/>
  <c r="AD1908" i="5"/>
  <c r="W1908" i="5"/>
  <c r="Y1908" i="5" s="1"/>
  <c r="O1908" i="5"/>
  <c r="L1908" i="5"/>
  <c r="M1908" i="5" s="1"/>
  <c r="C1908" i="5"/>
  <c r="D1908" i="5" s="1"/>
  <c r="AD2005" i="5"/>
  <c r="W2005" i="5"/>
  <c r="Y2005" i="5" s="1"/>
  <c r="O2005" i="5"/>
  <c r="L2005" i="5"/>
  <c r="M2005" i="5" s="1"/>
  <c r="C2005" i="5"/>
  <c r="D2005" i="5" s="1"/>
  <c r="AD2023" i="5"/>
  <c r="W2023" i="5"/>
  <c r="Y2023" i="5" s="1"/>
  <c r="O2023" i="5"/>
  <c r="L2023" i="5"/>
  <c r="M2023" i="5" s="1"/>
  <c r="C2023" i="5"/>
  <c r="D2023" i="5" s="1"/>
  <c r="AD1579" i="5"/>
  <c r="W1579" i="5"/>
  <c r="Y1579" i="5" s="1"/>
  <c r="O1579" i="5"/>
  <c r="L1579" i="5"/>
  <c r="M1579" i="5" s="1"/>
  <c r="C1579" i="5"/>
  <c r="D1579" i="5" s="1"/>
  <c r="AD1993" i="5"/>
  <c r="W1993" i="5"/>
  <c r="Y1993" i="5" s="1"/>
  <c r="O1993" i="5"/>
  <c r="L1993" i="5"/>
  <c r="M1993" i="5" s="1"/>
  <c r="C1993" i="5"/>
  <c r="D1993" i="5" s="1"/>
  <c r="AD1992" i="5"/>
  <c r="W1992" i="5"/>
  <c r="Y1992" i="5" s="1"/>
  <c r="O1992" i="5"/>
  <c r="L1992" i="5"/>
  <c r="M1992" i="5" s="1"/>
  <c r="C1992" i="5"/>
  <c r="D1992" i="5" s="1"/>
  <c r="AD1793" i="5"/>
  <c r="W1793" i="5"/>
  <c r="Y1793" i="5" s="1"/>
  <c r="O1793" i="5"/>
  <c r="L1793" i="5"/>
  <c r="M1793" i="5" s="1"/>
  <c r="C1793" i="5"/>
  <c r="D1793" i="5" s="1"/>
  <c r="AD1860" i="5"/>
  <c r="W1860" i="5"/>
  <c r="Y1860" i="5" s="1"/>
  <c r="O1860" i="5"/>
  <c r="L1860" i="5"/>
  <c r="M1860" i="5" s="1"/>
  <c r="C1860" i="5"/>
  <c r="D1860" i="5" s="1"/>
  <c r="AD1970" i="5"/>
  <c r="W1970" i="5"/>
  <c r="Y1970" i="5" s="1"/>
  <c r="O1970" i="5"/>
  <c r="L1970" i="5"/>
  <c r="M1970" i="5" s="1"/>
  <c r="C1970" i="5"/>
  <c r="D1970" i="5" s="1"/>
  <c r="AD2012" i="5"/>
  <c r="W2012" i="5"/>
  <c r="Y2012" i="5" s="1"/>
  <c r="O2012" i="5"/>
  <c r="L2012" i="5"/>
  <c r="M2012" i="5" s="1"/>
  <c r="C2012" i="5"/>
  <c r="D2012" i="5" s="1"/>
  <c r="AD1714" i="5"/>
  <c r="W1714" i="5"/>
  <c r="Y1714" i="5" s="1"/>
  <c r="O1714" i="5"/>
  <c r="L1714" i="5"/>
  <c r="M1714" i="5" s="1"/>
  <c r="C1714" i="5"/>
  <c r="D1714" i="5" s="1"/>
  <c r="AD1974" i="5"/>
  <c r="W1974" i="5"/>
  <c r="Y1974" i="5" s="1"/>
  <c r="O1974" i="5"/>
  <c r="L1974" i="5"/>
  <c r="M1974" i="5" s="1"/>
  <c r="C1974" i="5"/>
  <c r="D1974" i="5" s="1"/>
  <c r="AD1973" i="5"/>
  <c r="W1973" i="5"/>
  <c r="Y1973" i="5" s="1"/>
  <c r="O1973" i="5"/>
  <c r="L1973" i="5"/>
  <c r="M1973" i="5" s="1"/>
  <c r="C1973" i="5"/>
  <c r="D1973" i="5" s="1"/>
  <c r="AD2072" i="5"/>
  <c r="W2072" i="5"/>
  <c r="Y2072" i="5" s="1"/>
  <c r="O2072" i="5"/>
  <c r="L2072" i="5"/>
  <c r="M2072" i="5" s="1"/>
  <c r="C2072" i="5"/>
  <c r="D2072" i="5" s="1"/>
  <c r="AD2198" i="5"/>
  <c r="W2198" i="5"/>
  <c r="Y2198" i="5" s="1"/>
  <c r="O2198" i="5"/>
  <c r="L2198" i="5"/>
  <c r="M2198" i="5" s="1"/>
  <c r="C2198" i="5"/>
  <c r="D2198" i="5" s="1"/>
  <c r="AD2076" i="5"/>
  <c r="W2076" i="5"/>
  <c r="Y2076" i="5" s="1"/>
  <c r="O2076" i="5"/>
  <c r="L2076" i="5"/>
  <c r="M2076" i="5" s="1"/>
  <c r="C2076" i="5"/>
  <c r="D2076" i="5" s="1"/>
  <c r="AD1712" i="5"/>
  <c r="W1712" i="5"/>
  <c r="Y1712" i="5" s="1"/>
  <c r="O1712" i="5"/>
  <c r="L1712" i="5"/>
  <c r="M1712" i="5" s="1"/>
  <c r="C1712" i="5"/>
  <c r="D1712" i="5" s="1"/>
  <c r="AD1778" i="5"/>
  <c r="W1778" i="5"/>
  <c r="Y1778" i="5" s="1"/>
  <c r="O1778" i="5"/>
  <c r="L1778" i="5"/>
  <c r="M1778" i="5" s="1"/>
  <c r="C1778" i="5"/>
  <c r="D1778" i="5" s="1"/>
  <c r="AD1407" i="5"/>
  <c r="W1407" i="5"/>
  <c r="Y1407" i="5" s="1"/>
  <c r="O1407" i="5"/>
  <c r="L1407" i="5"/>
  <c r="M1407" i="5" s="1"/>
  <c r="C1407" i="5"/>
  <c r="D1407" i="5" s="1"/>
  <c r="AD1406" i="5"/>
  <c r="W1406" i="5"/>
  <c r="Y1406" i="5" s="1"/>
  <c r="O1406" i="5"/>
  <c r="L1406" i="5"/>
  <c r="M1406" i="5" s="1"/>
  <c r="C1406" i="5"/>
  <c r="D1406" i="5" s="1"/>
  <c r="AD1827" i="5"/>
  <c r="W1827" i="5"/>
  <c r="Y1827" i="5" s="1"/>
  <c r="O1827" i="5"/>
  <c r="L1827" i="5"/>
  <c r="M1827" i="5" s="1"/>
  <c r="C1827" i="5"/>
  <c r="D1827" i="5" s="1"/>
  <c r="AD1548" i="5"/>
  <c r="W1548" i="5"/>
  <c r="Y1548" i="5" s="1"/>
  <c r="O1548" i="5"/>
  <c r="L1548" i="5"/>
  <c r="M1548" i="5" s="1"/>
  <c r="C1548" i="5"/>
  <c r="D1548" i="5" s="1"/>
  <c r="AD1572" i="5"/>
  <c r="W1572" i="5"/>
  <c r="Y1572" i="5" s="1"/>
  <c r="O1572" i="5"/>
  <c r="L1572" i="5"/>
  <c r="M1572" i="5" s="1"/>
  <c r="C1572" i="5"/>
  <c r="D1572" i="5" s="1"/>
  <c r="AD1462" i="5"/>
  <c r="W1462" i="5"/>
  <c r="Y1462" i="5" s="1"/>
  <c r="O1462" i="5"/>
  <c r="L1462" i="5"/>
  <c r="M1462" i="5" s="1"/>
  <c r="C1462" i="5"/>
  <c r="D1462" i="5" s="1"/>
  <c r="AD1571" i="5"/>
  <c r="W1571" i="5"/>
  <c r="Y1571" i="5" s="1"/>
  <c r="O1571" i="5"/>
  <c r="L1571" i="5"/>
  <c r="M1571" i="5" s="1"/>
  <c r="C1571" i="5"/>
  <c r="D1571" i="5" s="1"/>
  <c r="AD1581" i="5"/>
  <c r="W1581" i="5"/>
  <c r="Y1581" i="5" s="1"/>
  <c r="O1581" i="5"/>
  <c r="L1581" i="5"/>
  <c r="M1581" i="5" s="1"/>
  <c r="C1581" i="5"/>
  <c r="D1581" i="5" s="1"/>
  <c r="AD2065" i="5"/>
  <c r="W2065" i="5"/>
  <c r="Y2065" i="5" s="1"/>
  <c r="O2065" i="5"/>
  <c r="L2065" i="5"/>
  <c r="M2065" i="5" s="1"/>
  <c r="C2065" i="5"/>
  <c r="D2065" i="5" s="1"/>
  <c r="AD2169" i="5"/>
  <c r="W2169" i="5"/>
  <c r="Y2169" i="5" s="1"/>
  <c r="O2169" i="5"/>
  <c r="L2169" i="5"/>
  <c r="M2169" i="5" s="1"/>
  <c r="C2169" i="5"/>
  <c r="D2169" i="5" s="1"/>
  <c r="AD2090" i="5"/>
  <c r="W2090" i="5"/>
  <c r="Y2090" i="5" s="1"/>
  <c r="O2090" i="5"/>
  <c r="L2090" i="5"/>
  <c r="M2090" i="5" s="1"/>
  <c r="C2090" i="5"/>
  <c r="D2090" i="5" s="1"/>
  <c r="AD1745" i="5"/>
  <c r="W1745" i="5"/>
  <c r="Y1745" i="5" s="1"/>
  <c r="O1745" i="5"/>
  <c r="L1745" i="5"/>
  <c r="M1745" i="5" s="1"/>
  <c r="C1745" i="5"/>
  <c r="D1745" i="5" s="1"/>
  <c r="AD1622" i="5"/>
  <c r="W1622" i="5"/>
  <c r="Y1622" i="5" s="1"/>
  <c r="O1622" i="5"/>
  <c r="L1622" i="5"/>
  <c r="M1622" i="5" s="1"/>
  <c r="C1622" i="5"/>
  <c r="D1622" i="5" s="1"/>
  <c r="AD2183" i="5"/>
  <c r="W2183" i="5"/>
  <c r="Y2183" i="5" s="1"/>
  <c r="O2183" i="5"/>
  <c r="L2183" i="5"/>
  <c r="M2183" i="5" s="1"/>
  <c r="C2183" i="5"/>
  <c r="D2183" i="5" s="1"/>
  <c r="AD1857" i="5"/>
  <c r="W1857" i="5"/>
  <c r="Y1857" i="5" s="1"/>
  <c r="O1857" i="5"/>
  <c r="L1857" i="5"/>
  <c r="M1857" i="5" s="1"/>
  <c r="C1857" i="5"/>
  <c r="D1857" i="5" s="1"/>
  <c r="AD1666" i="5"/>
  <c r="W1666" i="5"/>
  <c r="Y1666" i="5" s="1"/>
  <c r="O1666" i="5"/>
  <c r="L1666" i="5"/>
  <c r="M1666" i="5" s="1"/>
  <c r="C1666" i="5"/>
  <c r="D1666" i="5" s="1"/>
  <c r="AD2213" i="5"/>
  <c r="W2213" i="5"/>
  <c r="Y2213" i="5" s="1"/>
  <c r="O2213" i="5"/>
  <c r="L2213" i="5"/>
  <c r="M2213" i="5" s="1"/>
  <c r="C2213" i="5"/>
  <c r="D2213" i="5" s="1"/>
  <c r="AD1752" i="5"/>
  <c r="W1752" i="5"/>
  <c r="Y1752" i="5" s="1"/>
  <c r="O1752" i="5"/>
  <c r="L1752" i="5"/>
  <c r="M1752" i="5" s="1"/>
  <c r="C1752" i="5"/>
  <c r="D1752" i="5" s="1"/>
  <c r="AD2173" i="5"/>
  <c r="W2173" i="5"/>
  <c r="Y2173" i="5" s="1"/>
  <c r="O2173" i="5"/>
  <c r="L2173" i="5"/>
  <c r="M2173" i="5" s="1"/>
  <c r="C2173" i="5"/>
  <c r="D2173" i="5" s="1"/>
  <c r="AD1472" i="5"/>
  <c r="W1472" i="5"/>
  <c r="Y1472" i="5" s="1"/>
  <c r="O1472" i="5"/>
  <c r="L1472" i="5"/>
  <c r="M1472" i="5" s="1"/>
  <c r="C1472" i="5"/>
  <c r="D1472" i="5" s="1"/>
  <c r="AD1499" i="5"/>
  <c r="W1499" i="5"/>
  <c r="Y1499" i="5" s="1"/>
  <c r="O1499" i="5"/>
  <c r="L1499" i="5"/>
  <c r="M1499" i="5" s="1"/>
  <c r="C1499" i="5"/>
  <c r="D1499" i="5" s="1"/>
  <c r="AD1697" i="5"/>
  <c r="W1697" i="5"/>
  <c r="Y1697" i="5" s="1"/>
  <c r="O1697" i="5"/>
  <c r="L1697" i="5"/>
  <c r="M1697" i="5" s="1"/>
  <c r="C1697" i="5"/>
  <c r="D1697" i="5" s="1"/>
  <c r="AD2119" i="5"/>
  <c r="W2119" i="5"/>
  <c r="Y2119" i="5" s="1"/>
  <c r="O2119" i="5"/>
  <c r="L2119" i="5"/>
  <c r="M2119" i="5" s="1"/>
  <c r="C2119" i="5"/>
  <c r="D2119" i="5" s="1"/>
  <c r="AD1550" i="5"/>
  <c r="W1550" i="5"/>
  <c r="Y1550" i="5" s="1"/>
  <c r="O1550" i="5"/>
  <c r="L1550" i="5"/>
  <c r="M1550" i="5" s="1"/>
  <c r="C1550" i="5"/>
  <c r="D1550" i="5" s="1"/>
  <c r="AD1947" i="5"/>
  <c r="W1947" i="5"/>
  <c r="Y1947" i="5" s="1"/>
  <c r="O1947" i="5"/>
  <c r="L1947" i="5"/>
  <c r="M1947" i="5" s="1"/>
  <c r="C1947" i="5"/>
  <c r="D1947" i="5" s="1"/>
  <c r="AD1513" i="5"/>
  <c r="W1513" i="5"/>
  <c r="Y1513" i="5" s="1"/>
  <c r="O1513" i="5"/>
  <c r="L1513" i="5"/>
  <c r="M1513" i="5" s="1"/>
  <c r="C1513" i="5"/>
  <c r="D1513" i="5" s="1"/>
  <c r="AD1962" i="5"/>
  <c r="W1962" i="5"/>
  <c r="Y1962" i="5" s="1"/>
  <c r="O1962" i="5"/>
  <c r="L1962" i="5"/>
  <c r="M1962" i="5" s="1"/>
  <c r="C1962" i="5"/>
  <c r="D1962" i="5" s="1"/>
  <c r="AD1399" i="5"/>
  <c r="W1399" i="5"/>
  <c r="Y1399" i="5" s="1"/>
  <c r="O1399" i="5"/>
  <c r="L1399" i="5"/>
  <c r="M1399" i="5" s="1"/>
  <c r="C1399" i="5"/>
  <c r="D1399" i="5" s="1"/>
  <c r="AD1822" i="5"/>
  <c r="W1822" i="5"/>
  <c r="Y1822" i="5" s="1"/>
  <c r="O1822" i="5"/>
  <c r="L1822" i="5"/>
  <c r="M1822" i="5" s="1"/>
  <c r="C1822" i="5"/>
  <c r="D1822" i="5" s="1"/>
  <c r="AD1504" i="5"/>
  <c r="W1504" i="5"/>
  <c r="Y1504" i="5" s="1"/>
  <c r="O1504" i="5"/>
  <c r="L1504" i="5"/>
  <c r="M1504" i="5" s="1"/>
  <c r="C1504" i="5"/>
  <c r="D1504" i="5" s="1"/>
  <c r="AD1602" i="5"/>
  <c r="W1602" i="5"/>
  <c r="Y1602" i="5" s="1"/>
  <c r="O1602" i="5"/>
  <c r="L1602" i="5"/>
  <c r="M1602" i="5" s="1"/>
  <c r="C1602" i="5"/>
  <c r="D1602" i="5" s="1"/>
  <c r="AD2223" i="5"/>
  <c r="W2223" i="5"/>
  <c r="Y2223" i="5" s="1"/>
  <c r="O2223" i="5"/>
  <c r="L2223" i="5"/>
  <c r="M2223" i="5" s="1"/>
  <c r="C2223" i="5"/>
  <c r="D2223" i="5" s="1"/>
  <c r="AD934" i="5"/>
  <c r="W934" i="5"/>
  <c r="Y934" i="5" s="1"/>
  <c r="O934" i="5"/>
  <c r="L934" i="5"/>
  <c r="M934" i="5" s="1"/>
  <c r="C934" i="5"/>
  <c r="D934" i="5" s="1"/>
  <c r="AD1089" i="5"/>
  <c r="W1089" i="5"/>
  <c r="Y1089" i="5" s="1"/>
  <c r="O1089" i="5"/>
  <c r="L1089" i="5"/>
  <c r="M1089" i="5" s="1"/>
  <c r="C1089" i="5"/>
  <c r="D1089" i="5" s="1"/>
  <c r="AD970" i="5"/>
  <c r="W970" i="5"/>
  <c r="Y970" i="5" s="1"/>
  <c r="O970" i="5"/>
  <c r="L970" i="5"/>
  <c r="M970" i="5" s="1"/>
  <c r="C970" i="5"/>
  <c r="D970" i="5" s="1"/>
  <c r="AD1871" i="5"/>
  <c r="W1871" i="5"/>
  <c r="Y1871" i="5" s="1"/>
  <c r="O1871" i="5"/>
  <c r="L1871" i="5"/>
  <c r="M1871" i="5" s="1"/>
  <c r="C1871" i="5"/>
  <c r="D1871" i="5" s="1"/>
  <c r="AD1371" i="5"/>
  <c r="W1371" i="5"/>
  <c r="Y1371" i="5" s="1"/>
  <c r="O1371" i="5"/>
  <c r="L1371" i="5"/>
  <c r="M1371" i="5" s="1"/>
  <c r="C1371" i="5"/>
  <c r="D1371" i="5" s="1"/>
  <c r="AD1983" i="5"/>
  <c r="W1983" i="5"/>
  <c r="Y1983" i="5" s="1"/>
  <c r="O1983" i="5"/>
  <c r="L1983" i="5"/>
  <c r="M1983" i="5" s="1"/>
  <c r="C1983" i="5"/>
  <c r="D1983" i="5" s="1"/>
  <c r="AD1783" i="5"/>
  <c r="W1783" i="5"/>
  <c r="Y1783" i="5" s="1"/>
  <c r="O1783" i="5"/>
  <c r="L1783" i="5"/>
  <c r="M1783" i="5" s="1"/>
  <c r="C1783" i="5"/>
  <c r="D1783" i="5" s="1"/>
  <c r="AD1873" i="5"/>
  <c r="W1873" i="5"/>
  <c r="Y1873" i="5" s="1"/>
  <c r="O1873" i="5"/>
  <c r="L1873" i="5"/>
  <c r="M1873" i="5" s="1"/>
  <c r="C1873" i="5"/>
  <c r="D1873" i="5" s="1"/>
  <c r="AD1872" i="5"/>
  <c r="W1872" i="5"/>
  <c r="Y1872" i="5" s="1"/>
  <c r="O1872" i="5"/>
  <c r="L1872" i="5"/>
  <c r="M1872" i="5" s="1"/>
  <c r="C1872" i="5"/>
  <c r="D1872" i="5" s="1"/>
  <c r="AD1495" i="5"/>
  <c r="W1495" i="5"/>
  <c r="Y1495" i="5" s="1"/>
  <c r="O1495" i="5"/>
  <c r="L1495" i="5"/>
  <c r="M1495" i="5" s="1"/>
  <c r="C1495" i="5"/>
  <c r="D1495" i="5" s="1"/>
  <c r="AD1614" i="5"/>
  <c r="W1614" i="5"/>
  <c r="Y1614" i="5" s="1"/>
  <c r="O1614" i="5"/>
  <c r="L1614" i="5"/>
  <c r="M1614" i="5" s="1"/>
  <c r="C1614" i="5"/>
  <c r="D1614" i="5" s="1"/>
  <c r="AD1847" i="5"/>
  <c r="W1847" i="5"/>
  <c r="Y1847" i="5" s="1"/>
  <c r="O1847" i="5"/>
  <c r="L1847" i="5"/>
  <c r="M1847" i="5" s="1"/>
  <c r="C1847" i="5"/>
  <c r="D1847" i="5" s="1"/>
  <c r="AD739" i="5"/>
  <c r="W739" i="5"/>
  <c r="Y739" i="5" s="1"/>
  <c r="O739" i="5"/>
  <c r="L739" i="5"/>
  <c r="M739" i="5" s="1"/>
  <c r="C739" i="5"/>
  <c r="D739" i="5" s="1"/>
  <c r="AD1470" i="5"/>
  <c r="W1470" i="5"/>
  <c r="Y1470" i="5" s="1"/>
  <c r="O1470" i="5"/>
  <c r="L1470" i="5"/>
  <c r="M1470" i="5" s="1"/>
  <c r="C1470" i="5"/>
  <c r="D1470" i="5" s="1"/>
  <c r="AD1780" i="5"/>
  <c r="W1780" i="5"/>
  <c r="Y1780" i="5" s="1"/>
  <c r="O1780" i="5"/>
  <c r="L1780" i="5"/>
  <c r="M1780" i="5" s="1"/>
  <c r="C1780" i="5"/>
  <c r="D1780" i="5" s="1"/>
  <c r="AD2187" i="5"/>
  <c r="W2187" i="5"/>
  <c r="Y2187" i="5" s="1"/>
  <c r="O2187" i="5"/>
  <c r="L2187" i="5"/>
  <c r="M2187" i="5" s="1"/>
  <c r="C2187" i="5"/>
  <c r="D2187" i="5" s="1"/>
  <c r="AD2094" i="5"/>
  <c r="W2094" i="5"/>
  <c r="Y2094" i="5" s="1"/>
  <c r="O2094" i="5"/>
  <c r="L2094" i="5"/>
  <c r="M2094" i="5" s="1"/>
  <c r="C2094" i="5"/>
  <c r="D2094" i="5" s="1"/>
  <c r="AD2093" i="5"/>
  <c r="W2093" i="5"/>
  <c r="Y2093" i="5" s="1"/>
  <c r="O2093" i="5"/>
  <c r="L2093" i="5"/>
  <c r="M2093" i="5" s="1"/>
  <c r="C2093" i="5"/>
  <c r="D2093" i="5" s="1"/>
  <c r="AD1961" i="5"/>
  <c r="W1961" i="5"/>
  <c r="Y1961" i="5" s="1"/>
  <c r="O1961" i="5"/>
  <c r="L1961" i="5"/>
  <c r="M1961" i="5" s="1"/>
  <c r="C1961" i="5"/>
  <c r="D1961" i="5" s="1"/>
  <c r="AD1774" i="5"/>
  <c r="W1774" i="5"/>
  <c r="Y1774" i="5" s="1"/>
  <c r="O1774" i="5"/>
  <c r="L1774" i="5"/>
  <c r="M1774" i="5" s="1"/>
  <c r="C1774" i="5"/>
  <c r="D1774" i="5" s="1"/>
  <c r="AD1742" i="5"/>
  <c r="W1742" i="5"/>
  <c r="Y1742" i="5" s="1"/>
  <c r="O1742" i="5"/>
  <c r="L1742" i="5"/>
  <c r="M1742" i="5" s="1"/>
  <c r="C1742" i="5"/>
  <c r="D1742" i="5" s="1"/>
  <c r="AD1942" i="5"/>
  <c r="W1942" i="5"/>
  <c r="Y1942" i="5" s="1"/>
  <c r="O1942" i="5"/>
  <c r="L1942" i="5"/>
  <c r="M1942" i="5" s="1"/>
  <c r="C1942" i="5"/>
  <c r="D1942" i="5" s="1"/>
  <c r="AD1453" i="5"/>
  <c r="W1453" i="5"/>
  <c r="Y1453" i="5" s="1"/>
  <c r="O1453" i="5"/>
  <c r="L1453" i="5"/>
  <c r="M1453" i="5" s="1"/>
  <c r="C1453" i="5"/>
  <c r="D1453" i="5" s="1"/>
  <c r="AD1452" i="5"/>
  <c r="W1452" i="5"/>
  <c r="Y1452" i="5" s="1"/>
  <c r="O1452" i="5"/>
  <c r="L1452" i="5"/>
  <c r="M1452" i="5" s="1"/>
  <c r="C1452" i="5"/>
  <c r="D1452" i="5" s="1"/>
  <c r="AD2125" i="5"/>
  <c r="W2125" i="5"/>
  <c r="Y2125" i="5" s="1"/>
  <c r="O2125" i="5"/>
  <c r="L2125" i="5"/>
  <c r="M2125" i="5" s="1"/>
  <c r="C2125" i="5"/>
  <c r="D2125" i="5" s="1"/>
  <c r="AD1912" i="5"/>
  <c r="W1912" i="5"/>
  <c r="Y1912" i="5" s="1"/>
  <c r="O1912" i="5"/>
  <c r="L1912" i="5"/>
  <c r="M1912" i="5" s="1"/>
  <c r="C1912" i="5"/>
  <c r="D1912" i="5" s="1"/>
  <c r="AD1580" i="5"/>
  <c r="W1580" i="5"/>
  <c r="Y1580" i="5" s="1"/>
  <c r="O1580" i="5"/>
  <c r="L1580" i="5"/>
  <c r="M1580" i="5" s="1"/>
  <c r="C1580" i="5"/>
  <c r="D1580" i="5" s="1"/>
  <c r="AD1566" i="5"/>
  <c r="W1566" i="5"/>
  <c r="Y1566" i="5" s="1"/>
  <c r="O1566" i="5"/>
  <c r="L1566" i="5"/>
  <c r="M1566" i="5" s="1"/>
  <c r="C1566" i="5"/>
  <c r="D1566" i="5" s="1"/>
  <c r="AD2166" i="5"/>
  <c r="W2166" i="5"/>
  <c r="Y2166" i="5" s="1"/>
  <c r="O2166" i="5"/>
  <c r="L2166" i="5"/>
  <c r="M2166" i="5" s="1"/>
  <c r="C2166" i="5"/>
  <c r="D2166" i="5" s="1"/>
  <c r="AD1384" i="5"/>
  <c r="W1384" i="5"/>
  <c r="Y1384" i="5" s="1"/>
  <c r="O1384" i="5"/>
  <c r="L1384" i="5"/>
  <c r="M1384" i="5" s="1"/>
  <c r="C1384" i="5"/>
  <c r="D1384" i="5" s="1"/>
  <c r="AD1911" i="5"/>
  <c r="W1911" i="5"/>
  <c r="Y1911" i="5" s="1"/>
  <c r="O1911" i="5"/>
  <c r="L1911" i="5"/>
  <c r="M1911" i="5" s="1"/>
  <c r="C1911" i="5"/>
  <c r="D1911" i="5" s="1"/>
  <c r="AD1800" i="5"/>
  <c r="W1800" i="5"/>
  <c r="Y1800" i="5" s="1"/>
  <c r="O1800" i="5"/>
  <c r="L1800" i="5"/>
  <c r="M1800" i="5" s="1"/>
  <c r="C1800" i="5"/>
  <c r="D1800" i="5" s="1"/>
  <c r="AD2099" i="5"/>
  <c r="W2099" i="5"/>
  <c r="Y2099" i="5" s="1"/>
  <c r="O2099" i="5"/>
  <c r="L2099" i="5"/>
  <c r="M2099" i="5" s="1"/>
  <c r="C2099" i="5"/>
  <c r="D2099" i="5" s="1"/>
  <c r="AD1823" i="5"/>
  <c r="W1823" i="5"/>
  <c r="Y1823" i="5" s="1"/>
  <c r="O1823" i="5"/>
  <c r="L1823" i="5"/>
  <c r="M1823" i="5" s="1"/>
  <c r="C1823" i="5"/>
  <c r="D1823" i="5" s="1"/>
  <c r="AD1659" i="5"/>
  <c r="W1659" i="5"/>
  <c r="Y1659" i="5" s="1"/>
  <c r="O1659" i="5"/>
  <c r="L1659" i="5"/>
  <c r="M1659" i="5" s="1"/>
  <c r="C1659" i="5"/>
  <c r="D1659" i="5" s="1"/>
  <c r="AD1727" i="5"/>
  <c r="W1727" i="5"/>
  <c r="Y1727" i="5" s="1"/>
  <c r="O1727" i="5"/>
  <c r="L1727" i="5"/>
  <c r="M1727" i="5" s="1"/>
  <c r="C1727" i="5"/>
  <c r="D1727" i="5" s="1"/>
  <c r="AD2178" i="5"/>
  <c r="W2178" i="5"/>
  <c r="Y2178" i="5" s="1"/>
  <c r="O2178" i="5"/>
  <c r="L2178" i="5"/>
  <c r="M2178" i="5" s="1"/>
  <c r="C2178" i="5"/>
  <c r="D2178" i="5" s="1"/>
  <c r="AD1473" i="5"/>
  <c r="W1473" i="5"/>
  <c r="Y1473" i="5" s="1"/>
  <c r="O1473" i="5"/>
  <c r="L1473" i="5"/>
  <c r="M1473" i="5" s="1"/>
  <c r="C1473" i="5"/>
  <c r="D1473" i="5" s="1"/>
  <c r="AD1161" i="5"/>
  <c r="W1161" i="5"/>
  <c r="Y1161" i="5" s="1"/>
  <c r="O1161" i="5"/>
  <c r="L1161" i="5"/>
  <c r="M1161" i="5" s="1"/>
  <c r="C1161" i="5"/>
  <c r="D1161" i="5" s="1"/>
  <c r="AD1819" i="5"/>
  <c r="W1819" i="5"/>
  <c r="Y1819" i="5" s="1"/>
  <c r="O1819" i="5"/>
  <c r="L1819" i="5"/>
  <c r="M1819" i="5" s="1"/>
  <c r="C1819" i="5"/>
  <c r="D1819" i="5" s="1"/>
  <c r="AD1410" i="5"/>
  <c r="W1410" i="5"/>
  <c r="Y1410" i="5" s="1"/>
  <c r="O1410" i="5"/>
  <c r="L1410" i="5"/>
  <c r="M1410" i="5" s="1"/>
  <c r="C1410" i="5"/>
  <c r="D1410" i="5" s="1"/>
  <c r="AD1661" i="5"/>
  <c r="W1661" i="5"/>
  <c r="Y1661" i="5" s="1"/>
  <c r="O1661" i="5"/>
  <c r="L1661" i="5"/>
  <c r="M1661" i="5" s="1"/>
  <c r="C1661" i="5"/>
  <c r="D1661" i="5" s="1"/>
  <c r="AD1503" i="5"/>
  <c r="W1503" i="5"/>
  <c r="Y1503" i="5" s="1"/>
  <c r="O1503" i="5"/>
  <c r="L1503" i="5"/>
  <c r="M1503" i="5" s="1"/>
  <c r="C1503" i="5"/>
  <c r="D1503" i="5" s="1"/>
  <c r="AD1448" i="5"/>
  <c r="W1448" i="5"/>
  <c r="Y1448" i="5" s="1"/>
  <c r="O1448" i="5"/>
  <c r="L1448" i="5"/>
  <c r="M1448" i="5" s="1"/>
  <c r="C1448" i="5"/>
  <c r="D1448" i="5" s="1"/>
  <c r="AD1735" i="5"/>
  <c r="W1735" i="5"/>
  <c r="Y1735" i="5" s="1"/>
  <c r="O1735" i="5"/>
  <c r="L1735" i="5"/>
  <c r="M1735" i="5" s="1"/>
  <c r="C1735" i="5"/>
  <c r="D1735" i="5" s="1"/>
  <c r="AD1825" i="5"/>
  <c r="W1825" i="5"/>
  <c r="Y1825" i="5" s="1"/>
  <c r="O1825" i="5"/>
  <c r="L1825" i="5"/>
  <c r="M1825" i="5" s="1"/>
  <c r="C1825" i="5"/>
  <c r="D1825" i="5" s="1"/>
  <c r="AD1657" i="5"/>
  <c r="W1657" i="5"/>
  <c r="Y1657" i="5" s="1"/>
  <c r="O1657" i="5"/>
  <c r="L1657" i="5"/>
  <c r="M1657" i="5" s="1"/>
  <c r="C1657" i="5"/>
  <c r="D1657" i="5" s="1"/>
  <c r="AD1656" i="5"/>
  <c r="W1656" i="5"/>
  <c r="Y1656" i="5" s="1"/>
  <c r="O1656" i="5"/>
  <c r="L1656" i="5"/>
  <c r="M1656" i="5" s="1"/>
  <c r="C1656" i="5"/>
  <c r="D1656" i="5" s="1"/>
  <c r="AD1386" i="5"/>
  <c r="W1386" i="5"/>
  <c r="Y1386" i="5" s="1"/>
  <c r="O1386" i="5"/>
  <c r="L1386" i="5"/>
  <c r="M1386" i="5" s="1"/>
  <c r="C1386" i="5"/>
  <c r="D1386" i="5" s="1"/>
  <c r="AD1855" i="5"/>
  <c r="W1855" i="5"/>
  <c r="Y1855" i="5" s="1"/>
  <c r="O1855" i="5"/>
  <c r="L1855" i="5"/>
  <c r="M1855" i="5" s="1"/>
  <c r="C1855" i="5"/>
  <c r="D1855" i="5" s="1"/>
  <c r="AD1844" i="5"/>
  <c r="W1844" i="5"/>
  <c r="Y1844" i="5" s="1"/>
  <c r="O1844" i="5"/>
  <c r="L1844" i="5"/>
  <c r="M1844" i="5" s="1"/>
  <c r="C1844" i="5"/>
  <c r="D1844" i="5" s="1"/>
  <c r="AD1509" i="5"/>
  <c r="W1509" i="5"/>
  <c r="Y1509" i="5" s="1"/>
  <c r="O1509" i="5"/>
  <c r="L1509" i="5"/>
  <c r="M1509" i="5" s="1"/>
  <c r="C1509" i="5"/>
  <c r="D1509" i="5" s="1"/>
  <c r="AD1975" i="5"/>
  <c r="W1975" i="5"/>
  <c r="Y1975" i="5" s="1"/>
  <c r="O1975" i="5"/>
  <c r="L1975" i="5"/>
  <c r="M1975" i="5" s="1"/>
  <c r="C1975" i="5"/>
  <c r="D1975" i="5" s="1"/>
  <c r="AD2127" i="5"/>
  <c r="W2127" i="5"/>
  <c r="Y2127" i="5" s="1"/>
  <c r="O2127" i="5"/>
  <c r="L2127" i="5"/>
  <c r="M2127" i="5" s="1"/>
  <c r="C2127" i="5"/>
  <c r="D2127" i="5" s="1"/>
  <c r="AD2066" i="5"/>
  <c r="W2066" i="5"/>
  <c r="Y2066" i="5" s="1"/>
  <c r="O2066" i="5"/>
  <c r="L2066" i="5"/>
  <c r="M2066" i="5" s="1"/>
  <c r="C2066" i="5"/>
  <c r="D2066" i="5" s="1"/>
  <c r="AD1544" i="5"/>
  <c r="W1544" i="5"/>
  <c r="Y1544" i="5" s="1"/>
  <c r="O1544" i="5"/>
  <c r="L1544" i="5"/>
  <c r="M1544" i="5" s="1"/>
  <c r="C1544" i="5"/>
  <c r="D1544" i="5" s="1"/>
  <c r="AD1591" i="5"/>
  <c r="W1591" i="5"/>
  <c r="Y1591" i="5" s="1"/>
  <c r="O1591" i="5"/>
  <c r="L1591" i="5"/>
  <c r="M1591" i="5" s="1"/>
  <c r="C1591" i="5"/>
  <c r="D1591" i="5" s="1"/>
  <c r="AD2194" i="5"/>
  <c r="W2194" i="5"/>
  <c r="Y2194" i="5" s="1"/>
  <c r="O2194" i="5"/>
  <c r="L2194" i="5"/>
  <c r="M2194" i="5" s="1"/>
  <c r="C2194" i="5"/>
  <c r="D2194" i="5" s="1"/>
  <c r="AD2138" i="5"/>
  <c r="W2138" i="5"/>
  <c r="Y2138" i="5" s="1"/>
  <c r="O2138" i="5"/>
  <c r="L2138" i="5"/>
  <c r="M2138" i="5" s="1"/>
  <c r="C2138" i="5"/>
  <c r="D2138" i="5" s="1"/>
  <c r="AD2200" i="5"/>
  <c r="W2200" i="5"/>
  <c r="Y2200" i="5" s="1"/>
  <c r="O2200" i="5"/>
  <c r="L2200" i="5"/>
  <c r="M2200" i="5" s="1"/>
  <c r="C2200" i="5"/>
  <c r="D2200" i="5" s="1"/>
  <c r="AD2172" i="5"/>
  <c r="W2172" i="5"/>
  <c r="Y2172" i="5" s="1"/>
  <c r="O2172" i="5"/>
  <c r="L2172" i="5"/>
  <c r="M2172" i="5" s="1"/>
  <c r="C2172" i="5"/>
  <c r="D2172" i="5" s="1"/>
  <c r="AD1042" i="5"/>
  <c r="W1042" i="5"/>
  <c r="Y1042" i="5" s="1"/>
  <c r="O1042" i="5"/>
  <c r="L1042" i="5"/>
  <c r="M1042" i="5" s="1"/>
  <c r="C1042" i="5"/>
  <c r="D1042" i="5" s="1"/>
  <c r="AD1214" i="5"/>
  <c r="W1214" i="5"/>
  <c r="Y1214" i="5" s="1"/>
  <c r="O1214" i="5"/>
  <c r="L1214" i="5"/>
  <c r="M1214" i="5" s="1"/>
  <c r="C1214" i="5"/>
  <c r="D1214" i="5" s="1"/>
  <c r="AD1963" i="5"/>
  <c r="W1963" i="5"/>
  <c r="Y1963" i="5" s="1"/>
  <c r="O1963" i="5"/>
  <c r="L1963" i="5"/>
  <c r="M1963" i="5" s="1"/>
  <c r="C1963" i="5"/>
  <c r="D1963" i="5" s="1"/>
  <c r="AD2217" i="5"/>
  <c r="W2217" i="5"/>
  <c r="Y2217" i="5" s="1"/>
  <c r="O2217" i="5"/>
  <c r="L2217" i="5"/>
  <c r="M2217" i="5" s="1"/>
  <c r="C2217" i="5"/>
  <c r="D2217" i="5" s="1"/>
  <c r="AD2188" i="5"/>
  <c r="W2188" i="5"/>
  <c r="Y2188" i="5" s="1"/>
  <c r="O2188" i="5"/>
  <c r="L2188" i="5"/>
  <c r="M2188" i="5" s="1"/>
  <c r="C2188" i="5"/>
  <c r="D2188" i="5" s="1"/>
  <c r="AD1529" i="5"/>
  <c r="W1529" i="5"/>
  <c r="Y1529" i="5" s="1"/>
  <c r="O1529" i="5"/>
  <c r="L1529" i="5"/>
  <c r="M1529" i="5" s="1"/>
  <c r="C1529" i="5"/>
  <c r="D1529" i="5" s="1"/>
  <c r="AD736" i="5"/>
  <c r="W736" i="5"/>
  <c r="Y736" i="5" s="1"/>
  <c r="O736" i="5"/>
  <c r="L736" i="5"/>
  <c r="M736" i="5" s="1"/>
  <c r="C736" i="5"/>
  <c r="D736" i="5" s="1"/>
  <c r="AD1730" i="5"/>
  <c r="W1730" i="5"/>
  <c r="Y1730" i="5" s="1"/>
  <c r="O1730" i="5"/>
  <c r="L1730" i="5"/>
  <c r="M1730" i="5" s="1"/>
  <c r="C1730" i="5"/>
  <c r="D1730" i="5" s="1"/>
  <c r="AD1508" i="5"/>
  <c r="W1508" i="5"/>
  <c r="Y1508" i="5" s="1"/>
  <c r="O1508" i="5"/>
  <c r="L1508" i="5"/>
  <c r="M1508" i="5" s="1"/>
  <c r="C1508" i="5"/>
  <c r="D1508" i="5" s="1"/>
  <c r="AD1395" i="5"/>
  <c r="W1395" i="5"/>
  <c r="Y1395" i="5" s="1"/>
  <c r="O1395" i="5"/>
  <c r="L1395" i="5"/>
  <c r="M1395" i="5" s="1"/>
  <c r="C1395" i="5"/>
  <c r="D1395" i="5" s="1"/>
  <c r="AD1790" i="5"/>
  <c r="W1790" i="5"/>
  <c r="Y1790" i="5" s="1"/>
  <c r="O1790" i="5"/>
  <c r="L1790" i="5"/>
  <c r="M1790" i="5" s="1"/>
  <c r="C1790" i="5"/>
  <c r="D1790" i="5" s="1"/>
  <c r="AD2226" i="5"/>
  <c r="W2226" i="5"/>
  <c r="Y2226" i="5" s="1"/>
  <c r="O2226" i="5"/>
  <c r="L2226" i="5"/>
  <c r="M2226" i="5" s="1"/>
  <c r="C2226" i="5"/>
  <c r="D2226" i="5" s="1"/>
  <c r="AD1999" i="5"/>
  <c r="W1999" i="5"/>
  <c r="Y1999" i="5" s="1"/>
  <c r="O1999" i="5"/>
  <c r="L1999" i="5"/>
  <c r="M1999" i="5" s="1"/>
  <c r="C1999" i="5"/>
  <c r="D1999" i="5" s="1"/>
  <c r="AD2111" i="5"/>
  <c r="W2111" i="5"/>
  <c r="Y2111" i="5" s="1"/>
  <c r="O2111" i="5"/>
  <c r="L2111" i="5"/>
  <c r="M2111" i="5" s="1"/>
  <c r="C2111" i="5"/>
  <c r="D2111" i="5" s="1"/>
  <c r="AD2110" i="5"/>
  <c r="W2110" i="5"/>
  <c r="Y2110" i="5" s="1"/>
  <c r="O2110" i="5"/>
  <c r="L2110" i="5"/>
  <c r="M2110" i="5" s="1"/>
  <c r="C2110" i="5"/>
  <c r="D2110" i="5" s="1"/>
  <c r="AD1549" i="5"/>
  <c r="W1549" i="5"/>
  <c r="Y1549" i="5" s="1"/>
  <c r="O1549" i="5"/>
  <c r="L1549" i="5"/>
  <c r="M1549" i="5" s="1"/>
  <c r="C1549" i="5"/>
  <c r="D1549" i="5" s="1"/>
  <c r="AD2225" i="5"/>
  <c r="W2225" i="5"/>
  <c r="Y2225" i="5" s="1"/>
  <c r="O2225" i="5"/>
  <c r="L2225" i="5"/>
  <c r="M2225" i="5" s="1"/>
  <c r="C2225" i="5"/>
  <c r="D2225" i="5" s="1"/>
  <c r="AD1598" i="5"/>
  <c r="W1598" i="5"/>
  <c r="Y1598" i="5" s="1"/>
  <c r="O1598" i="5"/>
  <c r="L1598" i="5"/>
  <c r="M1598" i="5" s="1"/>
  <c r="C1598" i="5"/>
  <c r="D1598" i="5" s="1"/>
  <c r="AD2070" i="5"/>
  <c r="W2070" i="5"/>
  <c r="Y2070" i="5" s="1"/>
  <c r="O2070" i="5"/>
  <c r="L2070" i="5"/>
  <c r="M2070" i="5" s="1"/>
  <c r="C2070" i="5"/>
  <c r="D2070" i="5" s="1"/>
  <c r="AD1915" i="5"/>
  <c r="W1915" i="5"/>
  <c r="Y1915" i="5" s="1"/>
  <c r="O1915" i="5"/>
  <c r="L1915" i="5"/>
  <c r="M1915" i="5" s="1"/>
  <c r="C1915" i="5"/>
  <c r="D1915" i="5" s="1"/>
  <c r="AD1485" i="5"/>
  <c r="W1485" i="5"/>
  <c r="Y1485" i="5" s="1"/>
  <c r="O1485" i="5"/>
  <c r="L1485" i="5"/>
  <c r="M1485" i="5" s="1"/>
  <c r="C1485" i="5"/>
  <c r="D1485" i="5" s="1"/>
  <c r="AD1490" i="5"/>
  <c r="W1490" i="5"/>
  <c r="Y1490" i="5" s="1"/>
  <c r="O1490" i="5"/>
  <c r="L1490" i="5"/>
  <c r="M1490" i="5" s="1"/>
  <c r="C1490" i="5"/>
  <c r="D1490" i="5" s="1"/>
  <c r="AD2054" i="5"/>
  <c r="W2054" i="5"/>
  <c r="Y2054" i="5" s="1"/>
  <c r="O2054" i="5"/>
  <c r="L2054" i="5"/>
  <c r="M2054" i="5" s="1"/>
  <c r="C2054" i="5"/>
  <c r="D2054" i="5" s="1"/>
  <c r="AD2053" i="5"/>
  <c r="W2053" i="5"/>
  <c r="Y2053" i="5" s="1"/>
  <c r="O2053" i="5"/>
  <c r="L2053" i="5"/>
  <c r="M2053" i="5" s="1"/>
  <c r="C2053" i="5"/>
  <c r="D2053" i="5" s="1"/>
  <c r="AD1181" i="5"/>
  <c r="W1181" i="5"/>
  <c r="Y1181" i="5" s="1"/>
  <c r="O1181" i="5"/>
  <c r="L1181" i="5"/>
  <c r="M1181" i="5" s="1"/>
  <c r="C1181" i="5"/>
  <c r="D1181" i="5" s="1"/>
  <c r="AD1180" i="5"/>
  <c r="W1180" i="5"/>
  <c r="Y1180" i="5" s="1"/>
  <c r="O1180" i="5"/>
  <c r="L1180" i="5"/>
  <c r="M1180" i="5" s="1"/>
  <c r="C1180" i="5"/>
  <c r="D1180" i="5" s="1"/>
  <c r="AD2199" i="5"/>
  <c r="W2199" i="5"/>
  <c r="Y2199" i="5" s="1"/>
  <c r="O2199" i="5"/>
  <c r="L2199" i="5"/>
  <c r="M2199" i="5" s="1"/>
  <c r="C2199" i="5"/>
  <c r="D2199" i="5" s="1"/>
  <c r="AD1960" i="5"/>
  <c r="W1960" i="5"/>
  <c r="Y1960" i="5" s="1"/>
  <c r="O1960" i="5"/>
  <c r="L1960" i="5"/>
  <c r="M1960" i="5" s="1"/>
  <c r="C1960" i="5"/>
  <c r="D1960" i="5" s="1"/>
  <c r="AD1532" i="5"/>
  <c r="W1532" i="5"/>
  <c r="Y1532" i="5" s="1"/>
  <c r="O1532" i="5"/>
  <c r="L1532" i="5"/>
  <c r="M1532" i="5" s="1"/>
  <c r="C1532" i="5"/>
  <c r="D1532" i="5" s="1"/>
  <c r="AD2009" i="5"/>
  <c r="W2009" i="5"/>
  <c r="Y2009" i="5" s="1"/>
  <c r="O2009" i="5"/>
  <c r="L2009" i="5"/>
  <c r="M2009" i="5" s="1"/>
  <c r="C2009" i="5"/>
  <c r="D2009" i="5" s="1"/>
  <c r="AD1300" i="5"/>
  <c r="W1300" i="5"/>
  <c r="Y1300" i="5" s="1"/>
  <c r="O1300" i="5"/>
  <c r="L1300" i="5"/>
  <c r="M1300" i="5" s="1"/>
  <c r="C1300" i="5"/>
  <c r="D1300" i="5" s="1"/>
  <c r="AD1976" i="5"/>
  <c r="W1976" i="5"/>
  <c r="Y1976" i="5" s="1"/>
  <c r="O1976" i="5"/>
  <c r="L1976" i="5"/>
  <c r="M1976" i="5" s="1"/>
  <c r="C1976" i="5"/>
  <c r="D1976" i="5" s="1"/>
  <c r="AD1756" i="5"/>
  <c r="W1756" i="5"/>
  <c r="Y1756" i="5" s="1"/>
  <c r="O1756" i="5"/>
  <c r="L1756" i="5"/>
  <c r="M1756" i="5" s="1"/>
  <c r="C1756" i="5"/>
  <c r="D1756" i="5" s="1"/>
  <c r="AD1755" i="5"/>
  <c r="W1755" i="5"/>
  <c r="Y1755" i="5" s="1"/>
  <c r="O1755" i="5"/>
  <c r="L1755" i="5"/>
  <c r="M1755" i="5" s="1"/>
  <c r="C1755" i="5"/>
  <c r="D1755" i="5" s="1"/>
  <c r="AD1608" i="5"/>
  <c r="W1608" i="5"/>
  <c r="Y1608" i="5" s="1"/>
  <c r="O1608" i="5"/>
  <c r="L1608" i="5"/>
  <c r="M1608" i="5" s="1"/>
  <c r="C1608" i="5"/>
  <c r="D1608" i="5" s="1"/>
  <c r="AD1729" i="5"/>
  <c r="W1729" i="5"/>
  <c r="Y1729" i="5" s="1"/>
  <c r="O1729" i="5"/>
  <c r="L1729" i="5"/>
  <c r="M1729" i="5" s="1"/>
  <c r="C1729" i="5"/>
  <c r="D1729" i="5" s="1"/>
  <c r="AD1501" i="5"/>
  <c r="W1501" i="5"/>
  <c r="Y1501" i="5" s="1"/>
  <c r="O1501" i="5"/>
  <c r="L1501" i="5"/>
  <c r="M1501" i="5" s="1"/>
  <c r="C1501" i="5"/>
  <c r="D1501" i="5" s="1"/>
  <c r="AD1966" i="5"/>
  <c r="W1966" i="5"/>
  <c r="Y1966" i="5" s="1"/>
  <c r="O1966" i="5"/>
  <c r="L1966" i="5"/>
  <c r="M1966" i="5" s="1"/>
  <c r="C1966" i="5"/>
  <c r="D1966" i="5" s="1"/>
  <c r="AD1897" i="5"/>
  <c r="W1897" i="5"/>
  <c r="Y1897" i="5" s="1"/>
  <c r="O1897" i="5"/>
  <c r="L1897" i="5"/>
  <c r="M1897" i="5" s="1"/>
  <c r="C1897" i="5"/>
  <c r="D1897" i="5" s="1"/>
  <c r="AD2027" i="5"/>
  <c r="W2027" i="5"/>
  <c r="Y2027" i="5" s="1"/>
  <c r="O2027" i="5"/>
  <c r="L2027" i="5"/>
  <c r="M2027" i="5" s="1"/>
  <c r="C2027" i="5"/>
  <c r="D2027" i="5" s="1"/>
  <c r="AD1125" i="5"/>
  <c r="W1125" i="5"/>
  <c r="Y1125" i="5" s="1"/>
  <c r="O1125" i="5"/>
  <c r="L1125" i="5"/>
  <c r="M1125" i="5" s="1"/>
  <c r="C1125" i="5"/>
  <c r="D1125" i="5" s="1"/>
  <c r="AD1883" i="5"/>
  <c r="W1883" i="5"/>
  <c r="Y1883" i="5" s="1"/>
  <c r="O1883" i="5"/>
  <c r="L1883" i="5"/>
  <c r="M1883" i="5" s="1"/>
  <c r="C1883" i="5"/>
  <c r="D1883" i="5" s="1"/>
  <c r="AD1696" i="5"/>
  <c r="W1696" i="5"/>
  <c r="Y1696" i="5" s="1"/>
  <c r="O1696" i="5"/>
  <c r="L1696" i="5"/>
  <c r="M1696" i="5" s="1"/>
  <c r="C1696" i="5"/>
  <c r="D1696" i="5" s="1"/>
  <c r="AD1691" i="5"/>
  <c r="W1691" i="5"/>
  <c r="Y1691" i="5" s="1"/>
  <c r="O1691" i="5"/>
  <c r="L1691" i="5"/>
  <c r="M1691" i="5" s="1"/>
  <c r="C1691" i="5"/>
  <c r="D1691" i="5" s="1"/>
  <c r="AD1366" i="5"/>
  <c r="W1366" i="5"/>
  <c r="Y1366" i="5" s="1"/>
  <c r="O1366" i="5"/>
  <c r="L1366" i="5"/>
  <c r="M1366" i="5" s="1"/>
  <c r="C1366" i="5"/>
  <c r="D1366" i="5" s="1"/>
  <c r="AD1773" i="5"/>
  <c r="W1773" i="5"/>
  <c r="Y1773" i="5" s="1"/>
  <c r="O1773" i="5"/>
  <c r="L1773" i="5"/>
  <c r="M1773" i="5" s="1"/>
  <c r="C1773" i="5"/>
  <c r="D1773" i="5" s="1"/>
  <c r="AD2050" i="5"/>
  <c r="W2050" i="5"/>
  <c r="Y2050" i="5" s="1"/>
  <c r="O2050" i="5"/>
  <c r="L2050" i="5"/>
  <c r="M2050" i="5" s="1"/>
  <c r="C2050" i="5"/>
  <c r="D2050" i="5" s="1"/>
  <c r="AD1320" i="5"/>
  <c r="W1320" i="5"/>
  <c r="Y1320" i="5" s="1"/>
  <c r="O1320" i="5"/>
  <c r="L1320" i="5"/>
  <c r="M1320" i="5" s="1"/>
  <c r="C1320" i="5"/>
  <c r="D1320" i="5" s="1"/>
  <c r="AD1319" i="5"/>
  <c r="W1319" i="5"/>
  <c r="Y1319" i="5" s="1"/>
  <c r="O1319" i="5"/>
  <c r="L1319" i="5"/>
  <c r="M1319" i="5" s="1"/>
  <c r="C1319" i="5"/>
  <c r="D1319" i="5" s="1"/>
  <c r="AD1913" i="5"/>
  <c r="W1913" i="5"/>
  <c r="Y1913" i="5" s="1"/>
  <c r="O1913" i="5"/>
  <c r="L1913" i="5"/>
  <c r="M1913" i="5" s="1"/>
  <c r="C1913" i="5"/>
  <c r="D1913" i="5" s="1"/>
  <c r="AD1335" i="5"/>
  <c r="W1335" i="5"/>
  <c r="Y1335" i="5" s="1"/>
  <c r="O1335" i="5"/>
  <c r="L1335" i="5"/>
  <c r="M1335" i="5" s="1"/>
  <c r="C1335" i="5"/>
  <c r="D1335" i="5" s="1"/>
  <c r="AD1743" i="5"/>
  <c r="W1743" i="5"/>
  <c r="Y1743" i="5" s="1"/>
  <c r="O1743" i="5"/>
  <c r="L1743" i="5"/>
  <c r="M1743" i="5" s="1"/>
  <c r="C1743" i="5"/>
  <c r="D1743" i="5" s="1"/>
  <c r="AD1638" i="5"/>
  <c r="W1638" i="5"/>
  <c r="Y1638" i="5" s="1"/>
  <c r="O1638" i="5"/>
  <c r="L1638" i="5"/>
  <c r="M1638" i="5" s="1"/>
  <c r="C1638" i="5"/>
  <c r="D1638" i="5" s="1"/>
  <c r="AD1447" i="5"/>
  <c r="W1447" i="5"/>
  <c r="Y1447" i="5" s="1"/>
  <c r="O1447" i="5"/>
  <c r="L1447" i="5"/>
  <c r="M1447" i="5" s="1"/>
  <c r="C1447" i="5"/>
  <c r="D1447" i="5" s="1"/>
  <c r="AD2007" i="5"/>
  <c r="W2007" i="5"/>
  <c r="Y2007" i="5" s="1"/>
  <c r="O2007" i="5"/>
  <c r="L2007" i="5"/>
  <c r="M2007" i="5" s="1"/>
  <c r="C2007" i="5"/>
  <c r="D2007" i="5" s="1"/>
  <c r="AD2006" i="5"/>
  <c r="W2006" i="5"/>
  <c r="Y2006" i="5" s="1"/>
  <c r="O2006" i="5"/>
  <c r="L2006" i="5"/>
  <c r="M2006" i="5" s="1"/>
  <c r="C2006" i="5"/>
  <c r="D2006" i="5" s="1"/>
  <c r="AD1431" i="5"/>
  <c r="W1431" i="5"/>
  <c r="Y1431" i="5" s="1"/>
  <c r="O1431" i="5"/>
  <c r="L1431" i="5"/>
  <c r="M1431" i="5" s="1"/>
  <c r="C1431" i="5"/>
  <c r="D1431" i="5" s="1"/>
  <c r="AD1843" i="5"/>
  <c r="W1843" i="5"/>
  <c r="Y1843" i="5" s="1"/>
  <c r="O1843" i="5"/>
  <c r="L1843" i="5"/>
  <c r="M1843" i="5" s="1"/>
  <c r="C1843" i="5"/>
  <c r="D1843" i="5" s="1"/>
  <c r="AD1842" i="5"/>
  <c r="W1842" i="5"/>
  <c r="Y1842" i="5" s="1"/>
  <c r="O1842" i="5"/>
  <c r="L1842" i="5"/>
  <c r="M1842" i="5" s="1"/>
  <c r="C1842" i="5"/>
  <c r="D1842" i="5" s="1"/>
  <c r="AD1841" i="5"/>
  <c r="W1841" i="5"/>
  <c r="Y1841" i="5" s="1"/>
  <c r="O1841" i="5"/>
  <c r="L1841" i="5"/>
  <c r="M1841" i="5" s="1"/>
  <c r="C1841" i="5"/>
  <c r="D1841" i="5" s="1"/>
  <c r="AD1840" i="5"/>
  <c r="W1840" i="5"/>
  <c r="Y1840" i="5" s="1"/>
  <c r="O1840" i="5"/>
  <c r="L1840" i="5"/>
  <c r="M1840" i="5" s="1"/>
  <c r="C1840" i="5"/>
  <c r="D1840" i="5" s="1"/>
  <c r="AD1456" i="5"/>
  <c r="W1456" i="5"/>
  <c r="Y1456" i="5" s="1"/>
  <c r="O1456" i="5"/>
  <c r="L1456" i="5"/>
  <c r="M1456" i="5" s="1"/>
  <c r="C1456" i="5"/>
  <c r="D1456" i="5" s="1"/>
  <c r="AD1152" i="5"/>
  <c r="W1152" i="5"/>
  <c r="Y1152" i="5" s="1"/>
  <c r="O1152" i="5"/>
  <c r="L1152" i="5"/>
  <c r="M1152" i="5" s="1"/>
  <c r="C1152" i="5"/>
  <c r="D1152" i="5" s="1"/>
  <c r="AD2016" i="5"/>
  <c r="W2016" i="5"/>
  <c r="Y2016" i="5" s="1"/>
  <c r="O2016" i="5"/>
  <c r="L2016" i="5"/>
  <c r="M2016" i="5" s="1"/>
  <c r="C2016" i="5"/>
  <c r="D2016" i="5" s="1"/>
  <c r="AD2216" i="5"/>
  <c r="W2216" i="5"/>
  <c r="Y2216" i="5" s="1"/>
  <c r="O2216" i="5"/>
  <c r="L2216" i="5"/>
  <c r="M2216" i="5" s="1"/>
  <c r="C2216" i="5"/>
  <c r="D2216" i="5" s="1"/>
  <c r="AD1153" i="5"/>
  <c r="W1153" i="5"/>
  <c r="Y1153" i="5" s="1"/>
  <c r="O1153" i="5"/>
  <c r="L1153" i="5"/>
  <c r="M1153" i="5" s="1"/>
  <c r="C1153" i="5"/>
  <c r="D1153" i="5" s="1"/>
  <c r="AD1864" i="5"/>
  <c r="W1864" i="5"/>
  <c r="Y1864" i="5" s="1"/>
  <c r="O1864" i="5"/>
  <c r="L1864" i="5"/>
  <c r="M1864" i="5" s="1"/>
  <c r="C1864" i="5"/>
  <c r="D1864" i="5" s="1"/>
  <c r="AD1545" i="5"/>
  <c r="W1545" i="5"/>
  <c r="Y1545" i="5" s="1"/>
  <c r="O1545" i="5"/>
  <c r="L1545" i="5"/>
  <c r="M1545" i="5" s="1"/>
  <c r="C1545" i="5"/>
  <c r="D1545" i="5" s="1"/>
  <c r="AD1064" i="5"/>
  <c r="W1064" i="5"/>
  <c r="Y1064" i="5" s="1"/>
  <c r="O1064" i="5"/>
  <c r="L1064" i="5"/>
  <c r="M1064" i="5" s="1"/>
  <c r="C1064" i="5"/>
  <c r="D1064" i="5" s="1"/>
  <c r="AD1063" i="5"/>
  <c r="W1063" i="5"/>
  <c r="Y1063" i="5" s="1"/>
  <c r="O1063" i="5"/>
  <c r="L1063" i="5"/>
  <c r="M1063" i="5" s="1"/>
  <c r="C1063" i="5"/>
  <c r="D1063" i="5" s="1"/>
  <c r="AD1024" i="5"/>
  <c r="W1024" i="5"/>
  <c r="Y1024" i="5" s="1"/>
  <c r="O1024" i="5"/>
  <c r="L1024" i="5"/>
  <c r="M1024" i="5" s="1"/>
  <c r="C1024" i="5"/>
  <c r="D1024" i="5" s="1"/>
  <c r="AD1412" i="5"/>
  <c r="W1412" i="5"/>
  <c r="Y1412" i="5" s="1"/>
  <c r="O1412" i="5"/>
  <c r="L1412" i="5"/>
  <c r="M1412" i="5" s="1"/>
  <c r="C1412" i="5"/>
  <c r="D1412" i="5" s="1"/>
  <c r="AD2157" i="5"/>
  <c r="W2157" i="5"/>
  <c r="Y2157" i="5" s="1"/>
  <c r="O2157" i="5"/>
  <c r="L2157" i="5"/>
  <c r="M2157" i="5" s="1"/>
  <c r="C2157" i="5"/>
  <c r="D2157" i="5" s="1"/>
  <c r="AD1378" i="5"/>
  <c r="W1378" i="5"/>
  <c r="Y1378" i="5" s="1"/>
  <c r="O1378" i="5"/>
  <c r="L1378" i="5"/>
  <c r="M1378" i="5" s="1"/>
  <c r="C1378" i="5"/>
  <c r="D1378" i="5" s="1"/>
  <c r="AD1751" i="5"/>
  <c r="W1751" i="5"/>
  <c r="Y1751" i="5" s="1"/>
  <c r="O1751" i="5"/>
  <c r="L1751" i="5"/>
  <c r="M1751" i="5" s="1"/>
  <c r="C1751" i="5"/>
  <c r="D1751" i="5" s="1"/>
  <c r="AD1069" i="5"/>
  <c r="W1069" i="5"/>
  <c r="Y1069" i="5" s="1"/>
  <c r="O1069" i="5"/>
  <c r="L1069" i="5"/>
  <c r="M1069" i="5" s="1"/>
  <c r="C1069" i="5"/>
  <c r="D1069" i="5" s="1"/>
  <c r="AD1629" i="5"/>
  <c r="W1629" i="5"/>
  <c r="Y1629" i="5" s="1"/>
  <c r="O1629" i="5"/>
  <c r="L1629" i="5"/>
  <c r="M1629" i="5" s="1"/>
  <c r="C1629" i="5"/>
  <c r="D1629" i="5" s="1"/>
  <c r="AD1958" i="5"/>
  <c r="W1958" i="5"/>
  <c r="Y1958" i="5" s="1"/>
  <c r="O1958" i="5"/>
  <c r="L1958" i="5"/>
  <c r="M1958" i="5" s="1"/>
  <c r="C1958" i="5"/>
  <c r="D1958" i="5" s="1"/>
  <c r="AD1615" i="5"/>
  <c r="W1615" i="5"/>
  <c r="Y1615" i="5" s="1"/>
  <c r="O1615" i="5"/>
  <c r="L1615" i="5"/>
  <c r="M1615" i="5" s="1"/>
  <c r="C1615" i="5"/>
  <c r="D1615" i="5" s="1"/>
  <c r="AD1957" i="5"/>
  <c r="W1957" i="5"/>
  <c r="Y1957" i="5" s="1"/>
  <c r="O1957" i="5"/>
  <c r="L1957" i="5"/>
  <c r="M1957" i="5" s="1"/>
  <c r="C1957" i="5"/>
  <c r="D1957" i="5" s="1"/>
  <c r="AD2126" i="5"/>
  <c r="W2126" i="5"/>
  <c r="Y2126" i="5" s="1"/>
  <c r="O2126" i="5"/>
  <c r="L2126" i="5"/>
  <c r="M2126" i="5" s="1"/>
  <c r="C2126" i="5"/>
  <c r="D2126" i="5" s="1"/>
  <c r="AD2001" i="5"/>
  <c r="W2001" i="5"/>
  <c r="Y2001" i="5" s="1"/>
  <c r="O2001" i="5"/>
  <c r="L2001" i="5"/>
  <c r="M2001" i="5" s="1"/>
  <c r="C2001" i="5"/>
  <c r="D2001" i="5" s="1"/>
  <c r="AD933" i="5"/>
  <c r="W933" i="5"/>
  <c r="Y933" i="5" s="1"/>
  <c r="O933" i="5"/>
  <c r="L933" i="5"/>
  <c r="M933" i="5" s="1"/>
  <c r="C933" i="5"/>
  <c r="D933" i="5" s="1"/>
  <c r="AD2047" i="5"/>
  <c r="W2047" i="5"/>
  <c r="Y2047" i="5" s="1"/>
  <c r="O2047" i="5"/>
  <c r="L2047" i="5"/>
  <c r="M2047" i="5" s="1"/>
  <c r="C2047" i="5"/>
  <c r="D2047" i="5" s="1"/>
  <c r="AD1164" i="5"/>
  <c r="W1164" i="5"/>
  <c r="Y1164" i="5" s="1"/>
  <c r="O1164" i="5"/>
  <c r="L1164" i="5"/>
  <c r="M1164" i="5" s="1"/>
  <c r="C1164" i="5"/>
  <c r="D1164" i="5" s="1"/>
  <c r="AD2004" i="5"/>
  <c r="W2004" i="5"/>
  <c r="Y2004" i="5" s="1"/>
  <c r="O2004" i="5"/>
  <c r="L2004" i="5"/>
  <c r="M2004" i="5" s="1"/>
  <c r="C2004" i="5"/>
  <c r="D2004" i="5" s="1"/>
  <c r="AD2180" i="5"/>
  <c r="W2180" i="5"/>
  <c r="Y2180" i="5" s="1"/>
  <c r="O2180" i="5"/>
  <c r="L2180" i="5"/>
  <c r="M2180" i="5" s="1"/>
  <c r="C2180" i="5"/>
  <c r="D2180" i="5" s="1"/>
  <c r="AD1863" i="5"/>
  <c r="W1863" i="5"/>
  <c r="Y1863" i="5" s="1"/>
  <c r="O1863" i="5"/>
  <c r="L1863" i="5"/>
  <c r="M1863" i="5" s="1"/>
  <c r="C1863" i="5"/>
  <c r="D1863" i="5" s="1"/>
  <c r="AD2176" i="5"/>
  <c r="W2176" i="5"/>
  <c r="Y2176" i="5" s="1"/>
  <c r="O2176" i="5"/>
  <c r="L2176" i="5"/>
  <c r="M2176" i="5" s="1"/>
  <c r="C2176" i="5"/>
  <c r="D2176" i="5" s="1"/>
  <c r="AD1623" i="5"/>
  <c r="W1623" i="5"/>
  <c r="Y1623" i="5" s="1"/>
  <c r="O1623" i="5"/>
  <c r="L1623" i="5"/>
  <c r="M1623" i="5" s="1"/>
  <c r="C1623" i="5"/>
  <c r="D1623" i="5" s="1"/>
  <c r="AD1469" i="5"/>
  <c r="W1469" i="5"/>
  <c r="Y1469" i="5" s="1"/>
  <c r="O1469" i="5"/>
  <c r="L1469" i="5"/>
  <c r="M1469" i="5" s="1"/>
  <c r="C1469" i="5"/>
  <c r="D1469" i="5" s="1"/>
  <c r="AD2218" i="5"/>
  <c r="W2218" i="5"/>
  <c r="Y2218" i="5" s="1"/>
  <c r="O2218" i="5"/>
  <c r="L2218" i="5"/>
  <c r="M2218" i="5" s="1"/>
  <c r="C2218" i="5"/>
  <c r="D2218" i="5" s="1"/>
  <c r="AD2143" i="5"/>
  <c r="W2143" i="5"/>
  <c r="Y2143" i="5" s="1"/>
  <c r="O2143" i="5"/>
  <c r="L2143" i="5"/>
  <c r="M2143" i="5" s="1"/>
  <c r="C2143" i="5"/>
  <c r="D2143" i="5" s="1"/>
  <c r="AD1439" i="5"/>
  <c r="W1439" i="5"/>
  <c r="Y1439" i="5" s="1"/>
  <c r="O1439" i="5"/>
  <c r="L1439" i="5"/>
  <c r="M1439" i="5" s="1"/>
  <c r="C1439" i="5"/>
  <c r="D1439" i="5" s="1"/>
  <c r="AD1438" i="5"/>
  <c r="W1438" i="5"/>
  <c r="Y1438" i="5" s="1"/>
  <c r="O1438" i="5"/>
  <c r="L1438" i="5"/>
  <c r="M1438" i="5" s="1"/>
  <c r="C1438" i="5"/>
  <c r="D1438" i="5" s="1"/>
  <c r="AD1972" i="5"/>
  <c r="W1972" i="5"/>
  <c r="Y1972" i="5" s="1"/>
  <c r="O1972" i="5"/>
  <c r="L1972" i="5"/>
  <c r="M1972" i="5" s="1"/>
  <c r="C1972" i="5"/>
  <c r="D1972" i="5" s="1"/>
  <c r="AD1654" i="5"/>
  <c r="W1654" i="5"/>
  <c r="Y1654" i="5" s="1"/>
  <c r="O1654" i="5"/>
  <c r="L1654" i="5"/>
  <c r="M1654" i="5" s="1"/>
  <c r="C1654" i="5"/>
  <c r="D1654" i="5" s="1"/>
  <c r="AD1213" i="5"/>
  <c r="W1213" i="5"/>
  <c r="Y1213" i="5" s="1"/>
  <c r="O1213" i="5"/>
  <c r="L1213" i="5"/>
  <c r="M1213" i="5" s="1"/>
  <c r="C1213" i="5"/>
  <c r="D1213" i="5" s="1"/>
  <c r="AD1418" i="5"/>
  <c r="W1418" i="5"/>
  <c r="Y1418" i="5" s="1"/>
  <c r="O1418" i="5"/>
  <c r="L1418" i="5"/>
  <c r="M1418" i="5" s="1"/>
  <c r="C1418" i="5"/>
  <c r="D1418" i="5" s="1"/>
  <c r="AD1411" i="5"/>
  <c r="W1411" i="5"/>
  <c r="Y1411" i="5" s="1"/>
  <c r="O1411" i="5"/>
  <c r="L1411" i="5"/>
  <c r="M1411" i="5" s="1"/>
  <c r="C1411" i="5"/>
  <c r="D1411" i="5" s="1"/>
  <c r="AD1732" i="5"/>
  <c r="W1732" i="5"/>
  <c r="Y1732" i="5" s="1"/>
  <c r="O1732" i="5"/>
  <c r="L1732" i="5"/>
  <c r="M1732" i="5" s="1"/>
  <c r="C1732" i="5"/>
  <c r="D1732" i="5" s="1"/>
  <c r="AD2022" i="5"/>
  <c r="W2022" i="5"/>
  <c r="Y2022" i="5" s="1"/>
  <c r="O2022" i="5"/>
  <c r="L2022" i="5"/>
  <c r="M2022" i="5" s="1"/>
  <c r="C2022" i="5"/>
  <c r="D2022" i="5" s="1"/>
  <c r="AD2122" i="5"/>
  <c r="W2122" i="5"/>
  <c r="Y2122" i="5" s="1"/>
  <c r="O2122" i="5"/>
  <c r="L2122" i="5"/>
  <c r="M2122" i="5" s="1"/>
  <c r="C2122" i="5"/>
  <c r="D2122" i="5" s="1"/>
  <c r="AD1279" i="5"/>
  <c r="W1279" i="5"/>
  <c r="Y1279" i="5" s="1"/>
  <c r="O1279" i="5"/>
  <c r="L1279" i="5"/>
  <c r="M1279" i="5" s="1"/>
  <c r="C1279" i="5"/>
  <c r="D1279" i="5" s="1"/>
  <c r="AD2089" i="5"/>
  <c r="W2089" i="5"/>
  <c r="Y2089" i="5" s="1"/>
  <c r="O2089" i="5"/>
  <c r="L2089" i="5"/>
  <c r="M2089" i="5" s="1"/>
  <c r="C2089" i="5"/>
  <c r="D2089" i="5" s="1"/>
  <c r="AD1158" i="5"/>
  <c r="W1158" i="5"/>
  <c r="Y1158" i="5" s="1"/>
  <c r="O1158" i="5"/>
  <c r="L1158" i="5"/>
  <c r="M1158" i="5" s="1"/>
  <c r="C1158" i="5"/>
  <c r="D1158" i="5" s="1"/>
  <c r="AD1128" i="5"/>
  <c r="W1128" i="5"/>
  <c r="Y1128" i="5" s="1"/>
  <c r="O1128" i="5"/>
  <c r="L1128" i="5"/>
  <c r="M1128" i="5" s="1"/>
  <c r="C1128" i="5"/>
  <c r="D1128" i="5" s="1"/>
  <c r="AD2201" i="5"/>
  <c r="W2201" i="5"/>
  <c r="Y2201" i="5" s="1"/>
  <c r="O2201" i="5"/>
  <c r="L2201" i="5"/>
  <c r="M2201" i="5" s="1"/>
  <c r="C2201" i="5"/>
  <c r="D2201" i="5" s="1"/>
  <c r="AD1106" i="5"/>
  <c r="W1106" i="5"/>
  <c r="Y1106" i="5" s="1"/>
  <c r="O1106" i="5"/>
  <c r="L1106" i="5"/>
  <c r="M1106" i="5" s="1"/>
  <c r="C1106" i="5"/>
  <c r="D1106" i="5" s="1"/>
  <c r="AD1649" i="5"/>
  <c r="W1649" i="5"/>
  <c r="Y1649" i="5" s="1"/>
  <c r="O1649" i="5"/>
  <c r="L1649" i="5"/>
  <c r="M1649" i="5" s="1"/>
  <c r="C1649" i="5"/>
  <c r="D1649" i="5" s="1"/>
  <c r="AD1219" i="5"/>
  <c r="W1219" i="5"/>
  <c r="Y1219" i="5" s="1"/>
  <c r="O1219" i="5"/>
  <c r="L1219" i="5"/>
  <c r="M1219" i="5" s="1"/>
  <c r="C1219" i="5"/>
  <c r="D1219" i="5" s="1"/>
  <c r="AD1516" i="5"/>
  <c r="W1516" i="5"/>
  <c r="Y1516" i="5" s="1"/>
  <c r="O1516" i="5"/>
  <c r="L1516" i="5"/>
  <c r="M1516" i="5" s="1"/>
  <c r="C1516" i="5"/>
  <c r="D1516" i="5" s="1"/>
  <c r="AD1515" i="5"/>
  <c r="W1515" i="5"/>
  <c r="Y1515" i="5" s="1"/>
  <c r="O1515" i="5"/>
  <c r="L1515" i="5"/>
  <c r="M1515" i="5" s="1"/>
  <c r="C1515" i="5"/>
  <c r="D1515" i="5" s="1"/>
  <c r="AD2136" i="5"/>
  <c r="W2136" i="5"/>
  <c r="Y2136" i="5" s="1"/>
  <c r="O2136" i="5"/>
  <c r="L2136" i="5"/>
  <c r="M2136" i="5" s="1"/>
  <c r="C2136" i="5"/>
  <c r="D2136" i="5" s="1"/>
  <c r="AD2108" i="5"/>
  <c r="W2108" i="5"/>
  <c r="Y2108" i="5" s="1"/>
  <c r="O2108" i="5"/>
  <c r="L2108" i="5"/>
  <c r="M2108" i="5" s="1"/>
  <c r="C2108" i="5"/>
  <c r="D2108" i="5" s="1"/>
  <c r="AD2107" i="5"/>
  <c r="W2107" i="5"/>
  <c r="Y2107" i="5" s="1"/>
  <c r="O2107" i="5"/>
  <c r="L2107" i="5"/>
  <c r="M2107" i="5" s="1"/>
  <c r="C2107" i="5"/>
  <c r="D2107" i="5" s="1"/>
  <c r="AD1481" i="5"/>
  <c r="W1481" i="5"/>
  <c r="Y1481" i="5" s="1"/>
  <c r="O1481" i="5"/>
  <c r="L1481" i="5"/>
  <c r="M1481" i="5" s="1"/>
  <c r="C1481" i="5"/>
  <c r="D1481" i="5" s="1"/>
  <c r="AD1728" i="5"/>
  <c r="W1728" i="5"/>
  <c r="Y1728" i="5" s="1"/>
  <c r="O1728" i="5"/>
  <c r="L1728" i="5"/>
  <c r="M1728" i="5" s="1"/>
  <c r="C1728" i="5"/>
  <c r="D1728" i="5" s="1"/>
  <c r="AD2052" i="5"/>
  <c r="W2052" i="5"/>
  <c r="Y2052" i="5" s="1"/>
  <c r="O2052" i="5"/>
  <c r="L2052" i="5"/>
  <c r="M2052" i="5" s="1"/>
  <c r="C2052" i="5"/>
  <c r="D2052" i="5" s="1"/>
  <c r="AD1964" i="5"/>
  <c r="W1964" i="5"/>
  <c r="Y1964" i="5" s="1"/>
  <c r="O1964" i="5"/>
  <c r="L1964" i="5"/>
  <c r="M1964" i="5" s="1"/>
  <c r="C1964" i="5"/>
  <c r="D1964" i="5" s="1"/>
  <c r="AD1854" i="5"/>
  <c r="W1854" i="5"/>
  <c r="Y1854" i="5" s="1"/>
  <c r="O1854" i="5"/>
  <c r="L1854" i="5"/>
  <c r="M1854" i="5" s="1"/>
  <c r="C1854" i="5"/>
  <c r="D1854" i="5" s="1"/>
  <c r="AD1853" i="5"/>
  <c r="W1853" i="5"/>
  <c r="Y1853" i="5" s="1"/>
  <c r="O1853" i="5"/>
  <c r="L1853" i="5"/>
  <c r="M1853" i="5" s="1"/>
  <c r="C1853" i="5"/>
  <c r="D1853" i="5" s="1"/>
  <c r="AD1269" i="5"/>
  <c r="W1269" i="5"/>
  <c r="Y1269" i="5" s="1"/>
  <c r="O1269" i="5"/>
  <c r="L1269" i="5"/>
  <c r="M1269" i="5" s="1"/>
  <c r="C1269" i="5"/>
  <c r="D1269" i="5" s="1"/>
  <c r="AD1467" i="5"/>
  <c r="W1467" i="5"/>
  <c r="Y1467" i="5" s="1"/>
  <c r="O1467" i="5"/>
  <c r="L1467" i="5"/>
  <c r="M1467" i="5" s="1"/>
  <c r="C1467" i="5"/>
  <c r="D1467" i="5" s="1"/>
  <c r="AD1977" i="5"/>
  <c r="W1977" i="5"/>
  <c r="Y1977" i="5" s="1"/>
  <c r="O1977" i="5"/>
  <c r="L1977" i="5"/>
  <c r="M1977" i="5" s="1"/>
  <c r="C1977" i="5"/>
  <c r="D1977" i="5" s="1"/>
  <c r="AD1268" i="5"/>
  <c r="W1268" i="5"/>
  <c r="Y1268" i="5" s="1"/>
  <c r="O1268" i="5"/>
  <c r="L1268" i="5"/>
  <c r="M1268" i="5" s="1"/>
  <c r="C1268" i="5"/>
  <c r="D1268" i="5" s="1"/>
  <c r="AD1528" i="5"/>
  <c r="W1528" i="5"/>
  <c r="Y1528" i="5" s="1"/>
  <c r="O1528" i="5"/>
  <c r="L1528" i="5"/>
  <c r="M1528" i="5" s="1"/>
  <c r="C1528" i="5"/>
  <c r="D1528" i="5" s="1"/>
  <c r="AD1754" i="5"/>
  <c r="W1754" i="5"/>
  <c r="Y1754" i="5" s="1"/>
  <c r="O1754" i="5"/>
  <c r="L1754" i="5"/>
  <c r="M1754" i="5" s="1"/>
  <c r="C1754" i="5"/>
  <c r="D1754" i="5" s="1"/>
  <c r="AD2092" i="5"/>
  <c r="W2092" i="5"/>
  <c r="Y2092" i="5" s="1"/>
  <c r="O2092" i="5"/>
  <c r="L2092" i="5"/>
  <c r="M2092" i="5" s="1"/>
  <c r="C2092" i="5"/>
  <c r="D2092" i="5" s="1"/>
  <c r="AD2091" i="5"/>
  <c r="W2091" i="5"/>
  <c r="Y2091" i="5" s="1"/>
  <c r="O2091" i="5"/>
  <c r="L2091" i="5"/>
  <c r="M2091" i="5" s="1"/>
  <c r="C2091" i="5"/>
  <c r="D2091" i="5" s="1"/>
  <c r="AD1597" i="5"/>
  <c r="W1597" i="5"/>
  <c r="Y1597" i="5" s="1"/>
  <c r="O1597" i="5"/>
  <c r="L1597" i="5"/>
  <c r="M1597" i="5" s="1"/>
  <c r="C1597" i="5"/>
  <c r="D1597" i="5" s="1"/>
  <c r="AD1055" i="5"/>
  <c r="W1055" i="5"/>
  <c r="Y1055" i="5" s="1"/>
  <c r="O1055" i="5"/>
  <c r="L1055" i="5"/>
  <c r="M1055" i="5" s="1"/>
  <c r="C1055" i="5"/>
  <c r="D1055" i="5" s="1"/>
  <c r="AD1801" i="5"/>
  <c r="W1801" i="5"/>
  <c r="Y1801" i="5" s="1"/>
  <c r="O1801" i="5"/>
  <c r="L1801" i="5"/>
  <c r="M1801" i="5" s="1"/>
  <c r="C1801" i="5"/>
  <c r="D1801" i="5" s="1"/>
  <c r="AD1794" i="5"/>
  <c r="W1794" i="5"/>
  <c r="Y1794" i="5" s="1"/>
  <c r="O1794" i="5"/>
  <c r="L1794" i="5"/>
  <c r="M1794" i="5" s="1"/>
  <c r="C1794" i="5"/>
  <c r="D1794" i="5" s="1"/>
  <c r="AD1146" i="5"/>
  <c r="W1146" i="5"/>
  <c r="Y1146" i="5" s="1"/>
  <c r="O1146" i="5"/>
  <c r="L1146" i="5"/>
  <c r="M1146" i="5" s="1"/>
  <c r="C1146" i="5"/>
  <c r="D1146" i="5" s="1"/>
  <c r="AD1995" i="5"/>
  <c r="W1995" i="5"/>
  <c r="Y1995" i="5" s="1"/>
  <c r="O1995" i="5"/>
  <c r="L1995" i="5"/>
  <c r="M1995" i="5" s="1"/>
  <c r="C1995" i="5"/>
  <c r="D1995" i="5" s="1"/>
  <c r="AD1502" i="5"/>
  <c r="W1502" i="5"/>
  <c r="Y1502" i="5" s="1"/>
  <c r="O1502" i="5"/>
  <c r="L1502" i="5"/>
  <c r="M1502" i="5" s="1"/>
  <c r="C1502" i="5"/>
  <c r="D1502" i="5" s="1"/>
  <c r="AD1792" i="5"/>
  <c r="W1792" i="5"/>
  <c r="Y1792" i="5" s="1"/>
  <c r="O1792" i="5"/>
  <c r="L1792" i="5"/>
  <c r="M1792" i="5" s="1"/>
  <c r="C1792" i="5"/>
  <c r="D1792" i="5" s="1"/>
  <c r="AD1256" i="5"/>
  <c r="W1256" i="5"/>
  <c r="Y1256" i="5" s="1"/>
  <c r="O1256" i="5"/>
  <c r="L1256" i="5"/>
  <c r="M1256" i="5" s="1"/>
  <c r="C1256" i="5"/>
  <c r="D1256" i="5" s="1"/>
  <c r="AD1391" i="5"/>
  <c r="W1391" i="5"/>
  <c r="Y1391" i="5" s="1"/>
  <c r="O1391" i="5"/>
  <c r="L1391" i="5"/>
  <c r="M1391" i="5" s="1"/>
  <c r="C1391" i="5"/>
  <c r="D1391" i="5" s="1"/>
  <c r="AD1896" i="5"/>
  <c r="W1896" i="5"/>
  <c r="Y1896" i="5" s="1"/>
  <c r="O1896" i="5"/>
  <c r="L1896" i="5"/>
  <c r="M1896" i="5" s="1"/>
  <c r="C1896" i="5"/>
  <c r="D1896" i="5" s="1"/>
  <c r="AD1358" i="5"/>
  <c r="W1358" i="5"/>
  <c r="Y1358" i="5" s="1"/>
  <c r="O1358" i="5"/>
  <c r="L1358" i="5"/>
  <c r="M1358" i="5" s="1"/>
  <c r="C1358" i="5"/>
  <c r="D1358" i="5" s="1"/>
  <c r="AD1693" i="5"/>
  <c r="W1693" i="5"/>
  <c r="Y1693" i="5" s="1"/>
  <c r="O1693" i="5"/>
  <c r="L1693" i="5"/>
  <c r="M1693" i="5" s="1"/>
  <c r="C1693" i="5"/>
  <c r="D1693" i="5" s="1"/>
  <c r="AD1408" i="5"/>
  <c r="W1408" i="5"/>
  <c r="Y1408" i="5" s="1"/>
  <c r="O1408" i="5"/>
  <c r="L1408" i="5"/>
  <c r="M1408" i="5" s="1"/>
  <c r="C1408" i="5"/>
  <c r="D1408" i="5" s="1"/>
  <c r="AD1565" i="5"/>
  <c r="W1565" i="5"/>
  <c r="Y1565" i="5" s="1"/>
  <c r="O1565" i="5"/>
  <c r="L1565" i="5"/>
  <c r="M1565" i="5" s="1"/>
  <c r="C1565" i="5"/>
  <c r="D1565" i="5" s="1"/>
  <c r="AD1909" i="5"/>
  <c r="W1909" i="5"/>
  <c r="Y1909" i="5" s="1"/>
  <c r="O1909" i="5"/>
  <c r="L1909" i="5"/>
  <c r="M1909" i="5" s="1"/>
  <c r="C1909" i="5"/>
  <c r="D1909" i="5" s="1"/>
  <c r="AD1955" i="5"/>
  <c r="W1955" i="5"/>
  <c r="Y1955" i="5" s="1"/>
  <c r="O1955" i="5"/>
  <c r="L1955" i="5"/>
  <c r="M1955" i="5" s="1"/>
  <c r="C1955" i="5"/>
  <c r="D1955" i="5" s="1"/>
  <c r="AD1692" i="5"/>
  <c r="W1692" i="5"/>
  <c r="Y1692" i="5" s="1"/>
  <c r="O1692" i="5"/>
  <c r="L1692" i="5"/>
  <c r="M1692" i="5" s="1"/>
  <c r="C1692" i="5"/>
  <c r="D1692" i="5" s="1"/>
  <c r="AD1249" i="5"/>
  <c r="W1249" i="5"/>
  <c r="Y1249" i="5" s="1"/>
  <c r="O1249" i="5"/>
  <c r="L1249" i="5"/>
  <c r="M1249" i="5" s="1"/>
  <c r="C1249" i="5"/>
  <c r="D1249" i="5" s="1"/>
  <c r="AD1464" i="5"/>
  <c r="W1464" i="5"/>
  <c r="Y1464" i="5" s="1"/>
  <c r="O1464" i="5"/>
  <c r="L1464" i="5"/>
  <c r="M1464" i="5" s="1"/>
  <c r="C1464" i="5"/>
  <c r="D1464" i="5" s="1"/>
  <c r="AD1574" i="5"/>
  <c r="W1574" i="5"/>
  <c r="Y1574" i="5" s="1"/>
  <c r="O1574" i="5"/>
  <c r="L1574" i="5"/>
  <c r="M1574" i="5" s="1"/>
  <c r="C1574" i="5"/>
  <c r="D1574" i="5" s="1"/>
  <c r="AD1463" i="5"/>
  <c r="W1463" i="5"/>
  <c r="Y1463" i="5" s="1"/>
  <c r="O1463" i="5"/>
  <c r="L1463" i="5"/>
  <c r="M1463" i="5" s="1"/>
  <c r="C1463" i="5"/>
  <c r="D1463" i="5" s="1"/>
  <c r="AD1244" i="5"/>
  <c r="W1244" i="5"/>
  <c r="Y1244" i="5" s="1"/>
  <c r="O1244" i="5"/>
  <c r="L1244" i="5"/>
  <c r="M1244" i="5" s="1"/>
  <c r="C1244" i="5"/>
  <c r="D1244" i="5" s="1"/>
  <c r="AD2098" i="5"/>
  <c r="W2098" i="5"/>
  <c r="Y2098" i="5" s="1"/>
  <c r="O2098" i="5"/>
  <c r="L2098" i="5"/>
  <c r="M2098" i="5" s="1"/>
  <c r="C2098" i="5"/>
  <c r="D2098" i="5" s="1"/>
  <c r="AD878" i="5"/>
  <c r="W878" i="5"/>
  <c r="Y878" i="5" s="1"/>
  <c r="O878" i="5"/>
  <c r="L878" i="5"/>
  <c r="M878" i="5" s="1"/>
  <c r="C878" i="5"/>
  <c r="D878" i="5" s="1"/>
  <c r="AD967" i="5"/>
  <c r="W967" i="5"/>
  <c r="Y967" i="5" s="1"/>
  <c r="O967" i="5"/>
  <c r="L967" i="5"/>
  <c r="M967" i="5" s="1"/>
  <c r="C967" i="5"/>
  <c r="D967" i="5" s="1"/>
  <c r="AD1306" i="5"/>
  <c r="W1306" i="5"/>
  <c r="Y1306" i="5" s="1"/>
  <c r="O1306" i="5"/>
  <c r="L1306" i="5"/>
  <c r="M1306" i="5" s="1"/>
  <c r="C1306" i="5"/>
  <c r="D1306" i="5" s="1"/>
  <c r="AD1980" i="5"/>
  <c r="W1980" i="5"/>
  <c r="Y1980" i="5" s="1"/>
  <c r="O1980" i="5"/>
  <c r="L1980" i="5"/>
  <c r="M1980" i="5" s="1"/>
  <c r="C1980" i="5"/>
  <c r="D1980" i="5" s="1"/>
  <c r="AD1646" i="5"/>
  <c r="W1646" i="5"/>
  <c r="Y1646" i="5" s="1"/>
  <c r="O1646" i="5"/>
  <c r="L1646" i="5"/>
  <c r="M1646" i="5" s="1"/>
  <c r="C1646" i="5"/>
  <c r="D1646" i="5" s="1"/>
  <c r="AD1645" i="5"/>
  <c r="W1645" i="5"/>
  <c r="Y1645" i="5" s="1"/>
  <c r="O1645" i="5"/>
  <c r="L1645" i="5"/>
  <c r="M1645" i="5" s="1"/>
  <c r="C1645" i="5"/>
  <c r="D1645" i="5" s="1"/>
  <c r="AD1292" i="5"/>
  <c r="W1292" i="5"/>
  <c r="Y1292" i="5" s="1"/>
  <c r="O1292" i="5"/>
  <c r="L1292" i="5"/>
  <c r="M1292" i="5" s="1"/>
  <c r="C1292" i="5"/>
  <c r="D1292" i="5" s="1"/>
  <c r="AD1173" i="5"/>
  <c r="W1173" i="5"/>
  <c r="Y1173" i="5" s="1"/>
  <c r="O1173" i="5"/>
  <c r="L1173" i="5"/>
  <c r="M1173" i="5" s="1"/>
  <c r="C1173" i="5"/>
  <c r="D1173" i="5" s="1"/>
  <c r="AD1364" i="5"/>
  <c r="W1364" i="5"/>
  <c r="Y1364" i="5" s="1"/>
  <c r="O1364" i="5"/>
  <c r="L1364" i="5"/>
  <c r="M1364" i="5" s="1"/>
  <c r="C1364" i="5"/>
  <c r="D1364" i="5" s="1"/>
  <c r="AD1425" i="5"/>
  <c r="W1425" i="5"/>
  <c r="Y1425" i="5" s="1"/>
  <c r="O1425" i="5"/>
  <c r="L1425" i="5"/>
  <c r="M1425" i="5" s="1"/>
  <c r="C1425" i="5"/>
  <c r="D1425" i="5" s="1"/>
  <c r="AD1953" i="5"/>
  <c r="W1953" i="5"/>
  <c r="Y1953" i="5" s="1"/>
  <c r="O1953" i="5"/>
  <c r="L1953" i="5"/>
  <c r="M1953" i="5" s="1"/>
  <c r="C1953" i="5"/>
  <c r="D1953" i="5" s="1"/>
  <c r="AD1643" i="5"/>
  <c r="W1643" i="5"/>
  <c r="Y1643" i="5" s="1"/>
  <c r="O1643" i="5"/>
  <c r="L1643" i="5"/>
  <c r="M1643" i="5" s="1"/>
  <c r="C1643" i="5"/>
  <c r="D1643" i="5" s="1"/>
  <c r="AD1642" i="5"/>
  <c r="W1642" i="5"/>
  <c r="Y1642" i="5" s="1"/>
  <c r="O1642" i="5"/>
  <c r="L1642" i="5"/>
  <c r="M1642" i="5" s="1"/>
  <c r="C1642" i="5"/>
  <c r="D1642" i="5" s="1"/>
  <c r="AD1575" i="5"/>
  <c r="W1575" i="5"/>
  <c r="Y1575" i="5" s="1"/>
  <c r="O1575" i="5"/>
  <c r="L1575" i="5"/>
  <c r="M1575" i="5" s="1"/>
  <c r="C1575" i="5"/>
  <c r="D1575" i="5" s="1"/>
  <c r="AD1368" i="5"/>
  <c r="W1368" i="5"/>
  <c r="Y1368" i="5" s="1"/>
  <c r="O1368" i="5"/>
  <c r="L1368" i="5"/>
  <c r="M1368" i="5" s="1"/>
  <c r="C1368" i="5"/>
  <c r="D1368" i="5" s="1"/>
  <c r="AD1183" i="5"/>
  <c r="W1183" i="5"/>
  <c r="Y1183" i="5" s="1"/>
  <c r="O1183" i="5"/>
  <c r="L1183" i="5"/>
  <c r="M1183" i="5" s="1"/>
  <c r="C1183" i="5"/>
  <c r="D1183" i="5" s="1"/>
  <c r="AD1182" i="5"/>
  <c r="W1182" i="5"/>
  <c r="Y1182" i="5" s="1"/>
  <c r="O1182" i="5"/>
  <c r="L1182" i="5"/>
  <c r="M1182" i="5" s="1"/>
  <c r="C1182" i="5"/>
  <c r="D1182" i="5" s="1"/>
  <c r="AD1678" i="5"/>
  <c r="W1678" i="5"/>
  <c r="Y1678" i="5" s="1"/>
  <c r="O1678" i="5"/>
  <c r="L1678" i="5"/>
  <c r="M1678" i="5" s="1"/>
  <c r="C1678" i="5"/>
  <c r="D1678" i="5" s="1"/>
  <c r="AD1333" i="5"/>
  <c r="W1333" i="5"/>
  <c r="Y1333" i="5" s="1"/>
  <c r="O1333" i="5"/>
  <c r="L1333" i="5"/>
  <c r="M1333" i="5" s="1"/>
  <c r="C1333" i="5"/>
  <c r="D1333" i="5" s="1"/>
  <c r="AD1162" i="5"/>
  <c r="W1162" i="5"/>
  <c r="Y1162" i="5" s="1"/>
  <c r="O1162" i="5"/>
  <c r="L1162" i="5"/>
  <c r="M1162" i="5" s="1"/>
  <c r="C1162" i="5"/>
  <c r="D1162" i="5" s="1"/>
  <c r="AD1496" i="5"/>
  <c r="W1496" i="5"/>
  <c r="Y1496" i="5" s="1"/>
  <c r="O1496" i="5"/>
  <c r="L1496" i="5"/>
  <c r="M1496" i="5" s="1"/>
  <c r="C1496" i="5"/>
  <c r="D1496" i="5" s="1"/>
  <c r="AD1899" i="5"/>
  <c r="W1899" i="5"/>
  <c r="Y1899" i="5" s="1"/>
  <c r="O1899" i="5"/>
  <c r="L1899" i="5"/>
  <c r="M1899" i="5" s="1"/>
  <c r="C1899" i="5"/>
  <c r="D1899" i="5" s="1"/>
  <c r="AD1740" i="5"/>
  <c r="W1740" i="5"/>
  <c r="Y1740" i="5" s="1"/>
  <c r="O1740" i="5"/>
  <c r="L1740" i="5"/>
  <c r="M1740" i="5" s="1"/>
  <c r="C1740" i="5"/>
  <c r="D1740" i="5" s="1"/>
  <c r="AD1353" i="5"/>
  <c r="W1353" i="5"/>
  <c r="Y1353" i="5" s="1"/>
  <c r="O1353" i="5"/>
  <c r="L1353" i="5"/>
  <c r="M1353" i="5" s="1"/>
  <c r="C1353" i="5"/>
  <c r="D1353" i="5" s="1"/>
  <c r="AD1948" i="5"/>
  <c r="W1948" i="5"/>
  <c r="Y1948" i="5" s="1"/>
  <c r="O1948" i="5"/>
  <c r="L1948" i="5"/>
  <c r="M1948" i="5" s="1"/>
  <c r="C1948" i="5"/>
  <c r="D1948" i="5" s="1"/>
  <c r="AD1527" i="5"/>
  <c r="W1527" i="5"/>
  <c r="Y1527" i="5" s="1"/>
  <c r="O1527" i="5"/>
  <c r="L1527" i="5"/>
  <c r="M1527" i="5" s="1"/>
  <c r="C1527" i="5"/>
  <c r="D1527" i="5" s="1"/>
  <c r="AD1898" i="5"/>
  <c r="W1898" i="5"/>
  <c r="Y1898" i="5" s="1"/>
  <c r="O1898" i="5"/>
  <c r="L1898" i="5"/>
  <c r="M1898" i="5" s="1"/>
  <c r="C1898" i="5"/>
  <c r="D1898" i="5" s="1"/>
  <c r="AD1202" i="5"/>
  <c r="W1202" i="5"/>
  <c r="Y1202" i="5" s="1"/>
  <c r="O1202" i="5"/>
  <c r="L1202" i="5"/>
  <c r="M1202" i="5" s="1"/>
  <c r="C1202" i="5"/>
  <c r="D1202" i="5" s="1"/>
  <c r="AD1938" i="5"/>
  <c r="W1938" i="5"/>
  <c r="Y1938" i="5" s="1"/>
  <c r="O1938" i="5"/>
  <c r="L1938" i="5"/>
  <c r="M1938" i="5" s="1"/>
  <c r="C1938" i="5"/>
  <c r="D1938" i="5" s="1"/>
  <c r="AD1941" i="5"/>
  <c r="W1941" i="5"/>
  <c r="Y1941" i="5" s="1"/>
  <c r="O1941" i="5"/>
  <c r="L1941" i="5"/>
  <c r="M1941" i="5" s="1"/>
  <c r="C1941" i="5"/>
  <c r="D1941" i="5" s="1"/>
  <c r="AD1209" i="5"/>
  <c r="W1209" i="5"/>
  <c r="Y1209" i="5" s="1"/>
  <c r="O1209" i="5"/>
  <c r="L1209" i="5"/>
  <c r="M1209" i="5" s="1"/>
  <c r="C1209" i="5"/>
  <c r="D1209" i="5" s="1"/>
  <c r="AD1665" i="5"/>
  <c r="W1665" i="5"/>
  <c r="Y1665" i="5" s="1"/>
  <c r="O1665" i="5"/>
  <c r="L1665" i="5"/>
  <c r="M1665" i="5" s="1"/>
  <c r="C1665" i="5"/>
  <c r="D1665" i="5" s="1"/>
  <c r="AD1321" i="5"/>
  <c r="W1321" i="5"/>
  <c r="Y1321" i="5" s="1"/>
  <c r="O1321" i="5"/>
  <c r="L1321" i="5"/>
  <c r="M1321" i="5" s="1"/>
  <c r="C1321" i="5"/>
  <c r="D1321" i="5" s="1"/>
  <c r="AD1747" i="5"/>
  <c r="W1747" i="5"/>
  <c r="Y1747" i="5" s="1"/>
  <c r="O1747" i="5"/>
  <c r="L1747" i="5"/>
  <c r="M1747" i="5" s="1"/>
  <c r="C1747" i="5"/>
  <c r="D1747" i="5" s="1"/>
  <c r="AD1346" i="5"/>
  <c r="W1346" i="5"/>
  <c r="Y1346" i="5" s="1"/>
  <c r="O1346" i="5"/>
  <c r="L1346" i="5"/>
  <c r="M1346" i="5" s="1"/>
  <c r="C1346" i="5"/>
  <c r="D1346" i="5" s="1"/>
  <c r="AD1856" i="5"/>
  <c r="W1856" i="5"/>
  <c r="Y1856" i="5" s="1"/>
  <c r="O1856" i="5"/>
  <c r="L1856" i="5"/>
  <c r="M1856" i="5" s="1"/>
  <c r="C1856" i="5"/>
  <c r="D1856" i="5" s="1"/>
  <c r="AD2031" i="5"/>
  <c r="W2031" i="5"/>
  <c r="Y2031" i="5" s="1"/>
  <c r="O2031" i="5"/>
  <c r="L2031" i="5"/>
  <c r="M2031" i="5" s="1"/>
  <c r="C2031" i="5"/>
  <c r="D2031" i="5" s="1"/>
  <c r="AD1446" i="5"/>
  <c r="W1446" i="5"/>
  <c r="Y1446" i="5" s="1"/>
  <c r="O1446" i="5"/>
  <c r="L1446" i="5"/>
  <c r="M1446" i="5" s="1"/>
  <c r="C1446" i="5"/>
  <c r="D1446" i="5" s="1"/>
  <c r="AD2149" i="5"/>
  <c r="W2149" i="5"/>
  <c r="Y2149" i="5" s="1"/>
  <c r="O2149" i="5"/>
  <c r="L2149" i="5"/>
  <c r="M2149" i="5" s="1"/>
  <c r="C2149" i="5"/>
  <c r="D2149" i="5" s="1"/>
  <c r="AD849" i="5"/>
  <c r="W849" i="5"/>
  <c r="Y849" i="5" s="1"/>
  <c r="O849" i="5"/>
  <c r="L849" i="5"/>
  <c r="M849" i="5" s="1"/>
  <c r="C849" i="5"/>
  <c r="D849" i="5" s="1"/>
  <c r="AD1517" i="5"/>
  <c r="W1517" i="5"/>
  <c r="Y1517" i="5" s="1"/>
  <c r="O1517" i="5"/>
  <c r="L1517" i="5"/>
  <c r="M1517" i="5" s="1"/>
  <c r="C1517" i="5"/>
  <c r="D1517" i="5" s="1"/>
  <c r="AD1708" i="5"/>
  <c r="W1708" i="5"/>
  <c r="Y1708" i="5" s="1"/>
  <c r="O1708" i="5"/>
  <c r="L1708" i="5"/>
  <c r="M1708" i="5" s="1"/>
  <c r="C1708" i="5"/>
  <c r="D1708" i="5" s="1"/>
  <c r="AD1799" i="5"/>
  <c r="W1799" i="5"/>
  <c r="Y1799" i="5" s="1"/>
  <c r="O1799" i="5"/>
  <c r="L1799" i="5"/>
  <c r="M1799" i="5" s="1"/>
  <c r="C1799" i="5"/>
  <c r="D1799" i="5" s="1"/>
  <c r="AD1707" i="5"/>
  <c r="W1707" i="5"/>
  <c r="Y1707" i="5" s="1"/>
  <c r="O1707" i="5"/>
  <c r="L1707" i="5"/>
  <c r="M1707" i="5" s="1"/>
  <c r="C1707" i="5"/>
  <c r="D1707" i="5" s="1"/>
  <c r="AD1317" i="5"/>
  <c r="W1317" i="5"/>
  <c r="Y1317" i="5" s="1"/>
  <c r="O1317" i="5"/>
  <c r="L1317" i="5"/>
  <c r="M1317" i="5" s="1"/>
  <c r="C1317" i="5"/>
  <c r="D1317" i="5" s="1"/>
  <c r="AD1315" i="5"/>
  <c r="W1315" i="5"/>
  <c r="Y1315" i="5" s="1"/>
  <c r="O1315" i="5"/>
  <c r="L1315" i="5"/>
  <c r="M1315" i="5" s="1"/>
  <c r="C1315" i="5"/>
  <c r="D1315" i="5" s="1"/>
  <c r="AD1600" i="5"/>
  <c r="W1600" i="5"/>
  <c r="Y1600" i="5" s="1"/>
  <c r="O1600" i="5"/>
  <c r="L1600" i="5"/>
  <c r="M1600" i="5" s="1"/>
  <c r="C1600" i="5"/>
  <c r="D1600" i="5" s="1"/>
  <c r="AD1537" i="5"/>
  <c r="W1537" i="5"/>
  <c r="Y1537" i="5" s="1"/>
  <c r="O1537" i="5"/>
  <c r="L1537" i="5"/>
  <c r="M1537" i="5" s="1"/>
  <c r="C1537" i="5"/>
  <c r="D1537" i="5" s="1"/>
  <c r="AD1141" i="5"/>
  <c r="W1141" i="5"/>
  <c r="Y1141" i="5" s="1"/>
  <c r="O1141" i="5"/>
  <c r="L1141" i="5"/>
  <c r="M1141" i="5" s="1"/>
  <c r="C1141" i="5"/>
  <c r="D1141" i="5" s="1"/>
  <c r="AD1385" i="5"/>
  <c r="W1385" i="5"/>
  <c r="Y1385" i="5" s="1"/>
  <c r="O1385" i="5"/>
  <c r="L1385" i="5"/>
  <c r="M1385" i="5" s="1"/>
  <c r="C1385" i="5"/>
  <c r="D1385" i="5" s="1"/>
  <c r="AD1010" i="5"/>
  <c r="W1010" i="5"/>
  <c r="Y1010" i="5" s="1"/>
  <c r="O1010" i="5"/>
  <c r="L1010" i="5"/>
  <c r="M1010" i="5" s="1"/>
  <c r="C1010" i="5"/>
  <c r="D1010" i="5" s="1"/>
  <c r="AD1140" i="5"/>
  <c r="W1140" i="5"/>
  <c r="Y1140" i="5" s="1"/>
  <c r="O1140" i="5"/>
  <c r="L1140" i="5"/>
  <c r="M1140" i="5" s="1"/>
  <c r="C1140" i="5"/>
  <c r="D1140" i="5" s="1"/>
  <c r="AD1376" i="5"/>
  <c r="W1376" i="5"/>
  <c r="Y1376" i="5" s="1"/>
  <c r="O1376" i="5"/>
  <c r="L1376" i="5"/>
  <c r="M1376" i="5" s="1"/>
  <c r="C1376" i="5"/>
  <c r="D1376" i="5" s="1"/>
  <c r="AD1542" i="5"/>
  <c r="W1542" i="5"/>
  <c r="Y1542" i="5" s="1"/>
  <c r="O1542" i="5"/>
  <c r="L1542" i="5"/>
  <c r="M1542" i="5" s="1"/>
  <c r="C1542" i="5"/>
  <c r="D1542" i="5" s="1"/>
  <c r="AD1816" i="5"/>
  <c r="W1816" i="5"/>
  <c r="Y1816" i="5" s="1"/>
  <c r="O1816" i="5"/>
  <c r="L1816" i="5"/>
  <c r="M1816" i="5" s="1"/>
  <c r="C1816" i="5"/>
  <c r="D1816" i="5" s="1"/>
  <c r="AD2134" i="5"/>
  <c r="W2134" i="5"/>
  <c r="Y2134" i="5" s="1"/>
  <c r="O2134" i="5"/>
  <c r="L2134" i="5"/>
  <c r="M2134" i="5" s="1"/>
  <c r="C2134" i="5"/>
  <c r="D2134" i="5" s="1"/>
  <c r="AD2071" i="5"/>
  <c r="W2071" i="5"/>
  <c r="Y2071" i="5" s="1"/>
  <c r="O2071" i="5"/>
  <c r="L2071" i="5"/>
  <c r="M2071" i="5" s="1"/>
  <c r="C2071" i="5"/>
  <c r="D2071" i="5" s="1"/>
  <c r="AD1205" i="5"/>
  <c r="W1205" i="5"/>
  <c r="Y1205" i="5" s="1"/>
  <c r="O1205" i="5"/>
  <c r="L1205" i="5"/>
  <c r="M1205" i="5" s="1"/>
  <c r="C1205" i="5"/>
  <c r="D1205" i="5" s="1"/>
  <c r="AD1134" i="5"/>
  <c r="W1134" i="5"/>
  <c r="Y1134" i="5" s="1"/>
  <c r="O1134" i="5"/>
  <c r="L1134" i="5"/>
  <c r="M1134" i="5" s="1"/>
  <c r="C1134" i="5"/>
  <c r="D1134" i="5" s="1"/>
  <c r="AD1009" i="5"/>
  <c r="W1009" i="5"/>
  <c r="Y1009" i="5" s="1"/>
  <c r="O1009" i="5"/>
  <c r="L1009" i="5"/>
  <c r="M1009" i="5" s="1"/>
  <c r="C1009" i="5"/>
  <c r="D1009" i="5" s="1"/>
  <c r="AD891" i="5"/>
  <c r="W891" i="5"/>
  <c r="Y891" i="5" s="1"/>
  <c r="O891" i="5"/>
  <c r="L891" i="5"/>
  <c r="M891" i="5" s="1"/>
  <c r="C891" i="5"/>
  <c r="D891" i="5" s="1"/>
  <c r="AD1175" i="5"/>
  <c r="W1175" i="5"/>
  <c r="Y1175" i="5" s="1"/>
  <c r="O1175" i="5"/>
  <c r="L1175" i="5"/>
  <c r="M1175" i="5" s="1"/>
  <c r="C1175" i="5"/>
  <c r="D1175" i="5" s="1"/>
  <c r="AD1326" i="5"/>
  <c r="W1326" i="5"/>
  <c r="Y1326" i="5" s="1"/>
  <c r="O1326" i="5"/>
  <c r="L1326" i="5"/>
  <c r="M1326" i="5" s="1"/>
  <c r="C1326" i="5"/>
  <c r="D1326" i="5" s="1"/>
  <c r="AD1085" i="5"/>
  <c r="W1085" i="5"/>
  <c r="O1085" i="5"/>
  <c r="L1085" i="5"/>
  <c r="M1085" i="5" s="1"/>
  <c r="C1085" i="5"/>
  <c r="D1085" i="5" s="1"/>
  <c r="AD1160" i="5"/>
  <c r="W1160" i="5"/>
  <c r="Y1160" i="5" s="1"/>
  <c r="O1160" i="5"/>
  <c r="L1160" i="5"/>
  <c r="M1160" i="5" s="1"/>
  <c r="C1160" i="5"/>
  <c r="D1160" i="5" s="1"/>
  <c r="AD1413" i="5"/>
  <c r="W1413" i="5"/>
  <c r="Y1413" i="5" s="1"/>
  <c r="O1413" i="5"/>
  <c r="L1413" i="5"/>
  <c r="M1413" i="5" s="1"/>
  <c r="C1413" i="5"/>
  <c r="D1413" i="5" s="1"/>
  <c r="AD1283" i="5"/>
  <c r="W1283" i="5"/>
  <c r="O1283" i="5"/>
  <c r="L1283" i="5"/>
  <c r="M1283" i="5" s="1"/>
  <c r="C1283" i="5"/>
  <c r="D1283" i="5" s="1"/>
  <c r="AD1775" i="5"/>
  <c r="W1775" i="5"/>
  <c r="Y1775" i="5" s="1"/>
  <c r="O1775" i="5"/>
  <c r="L1775" i="5"/>
  <c r="M1775" i="5" s="1"/>
  <c r="C1775" i="5"/>
  <c r="D1775" i="5" s="1"/>
  <c r="AD2191" i="5"/>
  <c r="W2191" i="5"/>
  <c r="Y2191" i="5" s="1"/>
  <c r="O2191" i="5"/>
  <c r="L2191" i="5"/>
  <c r="M2191" i="5" s="1"/>
  <c r="C2191" i="5"/>
  <c r="D2191" i="5" s="1"/>
  <c r="AD1370" i="5"/>
  <c r="W1370" i="5"/>
  <c r="Y1370" i="5" s="1"/>
  <c r="O1370" i="5"/>
  <c r="L1370" i="5"/>
  <c r="M1370" i="5" s="1"/>
  <c r="C1370" i="5"/>
  <c r="D1370" i="5" s="1"/>
  <c r="AD1313" i="5"/>
  <c r="W1313" i="5"/>
  <c r="O1313" i="5"/>
  <c r="L1313" i="5"/>
  <c r="M1313" i="5" s="1"/>
  <c r="C1313" i="5"/>
  <c r="D1313" i="5" s="1"/>
  <c r="AD1383" i="5"/>
  <c r="W1383" i="5"/>
  <c r="Y1383" i="5" s="1"/>
  <c r="O1383" i="5"/>
  <c r="L1383" i="5"/>
  <c r="M1383" i="5" s="1"/>
  <c r="C1383" i="5"/>
  <c r="D1383" i="5" s="1"/>
  <c r="AD1845" i="5"/>
  <c r="W1845" i="5"/>
  <c r="Y1845" i="5" s="1"/>
  <c r="O1845" i="5"/>
  <c r="L1845" i="5"/>
  <c r="M1845" i="5" s="1"/>
  <c r="C1845" i="5"/>
  <c r="D1845" i="5" s="1"/>
  <c r="AD1025" i="5"/>
  <c r="W1025" i="5"/>
  <c r="O1025" i="5"/>
  <c r="L1025" i="5"/>
  <c r="M1025" i="5" s="1"/>
  <c r="C1025" i="5"/>
  <c r="D1025" i="5" s="1"/>
  <c r="AD1275" i="5"/>
  <c r="W1275" i="5"/>
  <c r="Y1275" i="5" s="1"/>
  <c r="O1275" i="5"/>
  <c r="L1275" i="5"/>
  <c r="M1275" i="5" s="1"/>
  <c r="C1275" i="5"/>
  <c r="D1275" i="5" s="1"/>
  <c r="AD1951" i="5"/>
  <c r="W1951" i="5"/>
  <c r="Y1951" i="5" s="1"/>
  <c r="O1951" i="5"/>
  <c r="L1951" i="5"/>
  <c r="M1951" i="5" s="1"/>
  <c r="C1951" i="5"/>
  <c r="D1951" i="5" s="1"/>
  <c r="AD1132" i="5"/>
  <c r="W1132" i="5"/>
  <c r="Y1132" i="5" s="1"/>
  <c r="O1132" i="5"/>
  <c r="L1132" i="5"/>
  <c r="M1132" i="5" s="1"/>
  <c r="C1132" i="5"/>
  <c r="D1132" i="5" s="1"/>
  <c r="AD1043" i="5"/>
  <c r="W1043" i="5"/>
  <c r="Y1043" i="5" s="1"/>
  <c r="O1043" i="5"/>
  <c r="L1043" i="5"/>
  <c r="M1043" i="5" s="1"/>
  <c r="C1043" i="5"/>
  <c r="D1043" i="5" s="1"/>
  <c r="AD1086" i="5"/>
  <c r="W1086" i="5"/>
  <c r="Y1086" i="5" s="1"/>
  <c r="O1086" i="5"/>
  <c r="L1086" i="5"/>
  <c r="M1086" i="5" s="1"/>
  <c r="C1086" i="5"/>
  <c r="D1086" i="5" s="1"/>
  <c r="AD1978" i="5"/>
  <c r="W1978" i="5"/>
  <c r="O1978" i="5"/>
  <c r="L1978" i="5"/>
  <c r="M1978" i="5" s="1"/>
  <c r="C1978" i="5"/>
  <c r="D1978" i="5" s="1"/>
  <c r="AD1554" i="5"/>
  <c r="W1554" i="5"/>
  <c r="Y1554" i="5" s="1"/>
  <c r="O1554" i="5"/>
  <c r="L1554" i="5"/>
  <c r="M1554" i="5" s="1"/>
  <c r="C1554" i="5"/>
  <c r="D1554" i="5" s="1"/>
  <c r="AD1234" i="5"/>
  <c r="W1234" i="5"/>
  <c r="Y1234" i="5" s="1"/>
  <c r="O1234" i="5"/>
  <c r="L1234" i="5"/>
  <c r="M1234" i="5" s="1"/>
  <c r="C1234" i="5"/>
  <c r="D1234" i="5" s="1"/>
  <c r="AD1690" i="5"/>
  <c r="W1690" i="5"/>
  <c r="O1690" i="5"/>
  <c r="L1690" i="5"/>
  <c r="M1690" i="5" s="1"/>
  <c r="C1690" i="5"/>
  <c r="D1690" i="5" s="1"/>
  <c r="AD1594" i="5"/>
  <c r="W1594" i="5"/>
  <c r="Y1594" i="5" s="1"/>
  <c r="O1594" i="5"/>
  <c r="L1594" i="5"/>
  <c r="M1594" i="5" s="1"/>
  <c r="C1594" i="5"/>
  <c r="D1594" i="5" s="1"/>
  <c r="AD2177" i="5"/>
  <c r="W2177" i="5"/>
  <c r="Y2177" i="5" s="1"/>
  <c r="O2177" i="5"/>
  <c r="L2177" i="5"/>
  <c r="M2177" i="5" s="1"/>
  <c r="C2177" i="5"/>
  <c r="D2177" i="5" s="1"/>
  <c r="AD1551" i="5"/>
  <c r="W1551" i="5"/>
  <c r="Y1551" i="5" s="1"/>
  <c r="O1551" i="5"/>
  <c r="L1551" i="5"/>
  <c r="M1551" i="5" s="1"/>
  <c r="C1551" i="5"/>
  <c r="D1551" i="5" s="1"/>
  <c r="AD912" i="5"/>
  <c r="W912" i="5"/>
  <c r="O912" i="5"/>
  <c r="L912" i="5"/>
  <c r="M912" i="5" s="1"/>
  <c r="C912" i="5"/>
  <c r="D912" i="5" s="1"/>
  <c r="AD1952" i="5"/>
  <c r="W1952" i="5"/>
  <c r="Y1952" i="5" s="1"/>
  <c r="O1952" i="5"/>
  <c r="L1952" i="5"/>
  <c r="M1952" i="5" s="1"/>
  <c r="C1952" i="5"/>
  <c r="D1952" i="5" s="1"/>
  <c r="AD1312" i="5"/>
  <c r="W1312" i="5"/>
  <c r="Y1312" i="5" s="1"/>
  <c r="O1312" i="5"/>
  <c r="L1312" i="5"/>
  <c r="M1312" i="5" s="1"/>
  <c r="C1312" i="5"/>
  <c r="D1312" i="5" s="1"/>
  <c r="AD229" i="5"/>
  <c r="W229" i="5"/>
  <c r="O229" i="5"/>
  <c r="L229" i="5"/>
  <c r="M229" i="5" s="1"/>
  <c r="C229" i="5"/>
  <c r="D229" i="5" s="1"/>
  <c r="AD1255" i="5"/>
  <c r="W1255" i="5"/>
  <c r="Y1255" i="5" s="1"/>
  <c r="O1255" i="5"/>
  <c r="L1255" i="5"/>
  <c r="M1255" i="5" s="1"/>
  <c r="C1255" i="5"/>
  <c r="D1255" i="5" s="1"/>
  <c r="AD918" i="5"/>
  <c r="W918" i="5"/>
  <c r="Y918" i="5" s="1"/>
  <c r="O918" i="5"/>
  <c r="L918" i="5"/>
  <c r="M918" i="5" s="1"/>
  <c r="C918" i="5"/>
  <c r="D918" i="5" s="1"/>
  <c r="AD2148" i="5"/>
  <c r="W2148" i="5"/>
  <c r="Y2148" i="5" s="1"/>
  <c r="O2148" i="5"/>
  <c r="L2148" i="5"/>
  <c r="M2148" i="5" s="1"/>
  <c r="C2148" i="5"/>
  <c r="D2148" i="5" s="1"/>
  <c r="AD1314" i="5"/>
  <c r="W1314" i="5"/>
  <c r="Y1314" i="5" s="1"/>
  <c r="O1314" i="5"/>
  <c r="L1314" i="5"/>
  <c r="M1314" i="5" s="1"/>
  <c r="C1314" i="5"/>
  <c r="D1314" i="5" s="1"/>
  <c r="AD1713" i="5"/>
  <c r="W1713" i="5"/>
  <c r="Y1713" i="5" s="1"/>
  <c r="O1713" i="5"/>
  <c r="L1713" i="5"/>
  <c r="M1713" i="5" s="1"/>
  <c r="C1713" i="5"/>
  <c r="D1713" i="5" s="1"/>
  <c r="AD1022" i="5"/>
  <c r="W1022" i="5"/>
  <c r="O1022" i="5"/>
  <c r="L1022" i="5"/>
  <c r="M1022" i="5" s="1"/>
  <c r="C1022" i="5"/>
  <c r="D1022" i="5" s="1"/>
  <c r="AD1187" i="5"/>
  <c r="W1187" i="5"/>
  <c r="Y1187" i="5" s="1"/>
  <c r="O1187" i="5"/>
  <c r="L1187" i="5"/>
  <c r="M1187" i="5" s="1"/>
  <c r="C1187" i="5"/>
  <c r="D1187" i="5" s="1"/>
  <c r="AD1423" i="5"/>
  <c r="W1423" i="5"/>
  <c r="Y1423" i="5" s="1"/>
  <c r="O1423" i="5"/>
  <c r="L1423" i="5"/>
  <c r="M1423" i="5" s="1"/>
  <c r="C1423" i="5"/>
  <c r="D1423" i="5" s="1"/>
  <c r="AD2210" i="5"/>
  <c r="W2210" i="5"/>
  <c r="O2210" i="5"/>
  <c r="L2210" i="5"/>
  <c r="M2210" i="5" s="1"/>
  <c r="C2210" i="5"/>
  <c r="D2210" i="5" s="1"/>
  <c r="AD1137" i="5"/>
  <c r="W1137" i="5"/>
  <c r="Y1137" i="5" s="1"/>
  <c r="O1137" i="5"/>
  <c r="L1137" i="5"/>
  <c r="M1137" i="5" s="1"/>
  <c r="C1137" i="5"/>
  <c r="D1137" i="5" s="1"/>
  <c r="AD1736" i="5"/>
  <c r="W1736" i="5"/>
  <c r="Y1736" i="5" s="1"/>
  <c r="O1736" i="5"/>
  <c r="L1736" i="5"/>
  <c r="M1736" i="5" s="1"/>
  <c r="C1736" i="5"/>
  <c r="D1736" i="5" s="1"/>
  <c r="AD1350" i="5"/>
  <c r="W1350" i="5"/>
  <c r="Y1350" i="5" s="1"/>
  <c r="O1350" i="5"/>
  <c r="L1350" i="5"/>
  <c r="M1350" i="5" s="1"/>
  <c r="C1350" i="5"/>
  <c r="D1350" i="5" s="1"/>
  <c r="AD1349" i="5"/>
  <c r="W1349" i="5"/>
  <c r="O1349" i="5"/>
  <c r="L1349" i="5"/>
  <c r="M1349" i="5" s="1"/>
  <c r="C1349" i="5"/>
  <c r="D1349" i="5" s="1"/>
  <c r="AD1159" i="5"/>
  <c r="W1159" i="5"/>
  <c r="Y1159" i="5" s="1"/>
  <c r="O1159" i="5"/>
  <c r="L1159" i="5"/>
  <c r="M1159" i="5" s="1"/>
  <c r="C1159" i="5"/>
  <c r="D1159" i="5" s="1"/>
  <c r="AD2033" i="5"/>
  <c r="W2033" i="5"/>
  <c r="Y2033" i="5" s="1"/>
  <c r="O2033" i="5"/>
  <c r="L2033" i="5"/>
  <c r="M2033" i="5" s="1"/>
  <c r="C2033" i="5"/>
  <c r="D2033" i="5" s="1"/>
  <c r="AD990" i="5"/>
  <c r="W990" i="5"/>
  <c r="O990" i="5"/>
  <c r="L990" i="5"/>
  <c r="M990" i="5" s="1"/>
  <c r="C990" i="5"/>
  <c r="D990" i="5" s="1"/>
  <c r="AD1351" i="5"/>
  <c r="W1351" i="5"/>
  <c r="Y1351" i="5" s="1"/>
  <c r="O1351" i="5"/>
  <c r="L1351" i="5"/>
  <c r="M1351" i="5" s="1"/>
  <c r="C1351" i="5"/>
  <c r="D1351" i="5" s="1"/>
  <c r="AD1631" i="5"/>
  <c r="W1631" i="5"/>
  <c r="Y1631" i="5" s="1"/>
  <c r="O1631" i="5"/>
  <c r="L1631" i="5"/>
  <c r="M1631" i="5" s="1"/>
  <c r="C1631" i="5"/>
  <c r="D1631" i="5" s="1"/>
  <c r="AD1229" i="5"/>
  <c r="W1229" i="5"/>
  <c r="Y1229" i="5" s="1"/>
  <c r="O1229" i="5"/>
  <c r="L1229" i="5"/>
  <c r="M1229" i="5" s="1"/>
  <c r="C1229" i="5"/>
  <c r="D1229" i="5" s="1"/>
  <c r="AD1142" i="5"/>
  <c r="W1142" i="5"/>
  <c r="Y1142" i="5" s="1"/>
  <c r="O1142" i="5"/>
  <c r="L1142" i="5"/>
  <c r="M1142" i="5" s="1"/>
  <c r="C1142" i="5"/>
  <c r="D1142" i="5" s="1"/>
  <c r="AD1190" i="5"/>
  <c r="W1190" i="5"/>
  <c r="Y1190" i="5" s="1"/>
  <c r="O1190" i="5"/>
  <c r="L1190" i="5"/>
  <c r="M1190" i="5" s="1"/>
  <c r="C1190" i="5"/>
  <c r="D1190" i="5" s="1"/>
  <c r="AD2043" i="5"/>
  <c r="W2043" i="5"/>
  <c r="O2043" i="5"/>
  <c r="L2043" i="5"/>
  <c r="M2043" i="5" s="1"/>
  <c r="C2043" i="5"/>
  <c r="D2043" i="5" s="1"/>
  <c r="AD1652" i="5"/>
  <c r="W1652" i="5"/>
  <c r="Y1652" i="5" s="1"/>
  <c r="O1652" i="5"/>
  <c r="L1652" i="5"/>
  <c r="M1652" i="5" s="1"/>
  <c r="C1652" i="5"/>
  <c r="D1652" i="5" s="1"/>
  <c r="AD1375" i="5"/>
  <c r="W1375" i="5"/>
  <c r="Y1375" i="5" s="1"/>
  <c r="O1375" i="5"/>
  <c r="L1375" i="5"/>
  <c r="M1375" i="5" s="1"/>
  <c r="C1375" i="5"/>
  <c r="D1375" i="5" s="1"/>
  <c r="AD1204" i="5"/>
  <c r="W1204" i="5"/>
  <c r="O1204" i="5"/>
  <c r="L1204" i="5"/>
  <c r="M1204" i="5" s="1"/>
  <c r="C1204" i="5"/>
  <c r="D1204" i="5" s="1"/>
  <c r="AD976" i="5"/>
  <c r="W976" i="5"/>
  <c r="Y976" i="5" s="1"/>
  <c r="O976" i="5"/>
  <c r="L976" i="5"/>
  <c r="M976" i="5" s="1"/>
  <c r="C976" i="5"/>
  <c r="D976" i="5" s="1"/>
  <c r="AD1339" i="5"/>
  <c r="W1339" i="5"/>
  <c r="Y1339" i="5" s="1"/>
  <c r="O1339" i="5"/>
  <c r="L1339" i="5"/>
  <c r="M1339" i="5" s="1"/>
  <c r="C1339" i="5"/>
  <c r="D1339" i="5" s="1"/>
  <c r="AD1701" i="5"/>
  <c r="W1701" i="5"/>
  <c r="Y1701" i="5" s="1"/>
  <c r="O1701" i="5"/>
  <c r="L1701" i="5"/>
  <c r="M1701" i="5" s="1"/>
  <c r="C1701" i="5"/>
  <c r="D1701" i="5" s="1"/>
  <c r="AD1177" i="5"/>
  <c r="W1177" i="5"/>
  <c r="O1177" i="5"/>
  <c r="L1177" i="5"/>
  <c r="M1177" i="5" s="1"/>
  <c r="C1177" i="5"/>
  <c r="D1177" i="5" s="1"/>
  <c r="AD974" i="5"/>
  <c r="W974" i="5"/>
  <c r="Y974" i="5" s="1"/>
  <c r="O974" i="5"/>
  <c r="L974" i="5"/>
  <c r="M974" i="5" s="1"/>
  <c r="C974" i="5"/>
  <c r="D974" i="5" s="1"/>
  <c r="AD880" i="5"/>
  <c r="W880" i="5"/>
  <c r="Y880" i="5" s="1"/>
  <c r="O880" i="5"/>
  <c r="L880" i="5"/>
  <c r="M880" i="5" s="1"/>
  <c r="C880" i="5"/>
  <c r="D880" i="5" s="1"/>
  <c r="AD879" i="5"/>
  <c r="W879" i="5"/>
  <c r="O879" i="5"/>
  <c r="L879" i="5"/>
  <c r="M879" i="5" s="1"/>
  <c r="C879" i="5"/>
  <c r="D879" i="5" s="1"/>
  <c r="AD1136" i="5"/>
  <c r="W1136" i="5"/>
  <c r="Y1136" i="5" s="1"/>
  <c r="O1136" i="5"/>
  <c r="L1136" i="5"/>
  <c r="M1136" i="5" s="1"/>
  <c r="C1136" i="5"/>
  <c r="D1136" i="5" s="1"/>
  <c r="AD1005" i="5"/>
  <c r="W1005" i="5"/>
  <c r="Y1005" i="5" s="1"/>
  <c r="O1005" i="5"/>
  <c r="L1005" i="5"/>
  <c r="M1005" i="5" s="1"/>
  <c r="C1005" i="5"/>
  <c r="D1005" i="5" s="1"/>
  <c r="AD1415" i="5"/>
  <c r="W1415" i="5"/>
  <c r="Y1415" i="5" s="1"/>
  <c r="O1415" i="5"/>
  <c r="L1415" i="5"/>
  <c r="M1415" i="5" s="1"/>
  <c r="C1415" i="5"/>
  <c r="D1415" i="5" s="1"/>
  <c r="AD941" i="5"/>
  <c r="W941" i="5"/>
  <c r="Y941" i="5" s="1"/>
  <c r="O941" i="5"/>
  <c r="L941" i="5"/>
  <c r="M941" i="5" s="1"/>
  <c r="C941" i="5"/>
  <c r="D941" i="5" s="1"/>
  <c r="AD2095" i="5"/>
  <c r="W2095" i="5"/>
  <c r="Y2095" i="5" s="1"/>
  <c r="O2095" i="5"/>
  <c r="L2095" i="5"/>
  <c r="M2095" i="5" s="1"/>
  <c r="C2095" i="5"/>
  <c r="D2095" i="5" s="1"/>
  <c r="AD951" i="5"/>
  <c r="W951" i="5"/>
  <c r="O951" i="5"/>
  <c r="L951" i="5"/>
  <c r="M951" i="5" s="1"/>
  <c r="C951" i="5"/>
  <c r="D951" i="5" s="1"/>
  <c r="AD1491" i="5"/>
  <c r="W1491" i="5"/>
  <c r="Y1491" i="5" s="1"/>
  <c r="O1491" i="5"/>
  <c r="L1491" i="5"/>
  <c r="M1491" i="5" s="1"/>
  <c r="C1491" i="5"/>
  <c r="D1491" i="5" s="1"/>
  <c r="AD1191" i="5"/>
  <c r="W1191" i="5"/>
  <c r="Y1191" i="5" s="1"/>
  <c r="O1191" i="5"/>
  <c r="L1191" i="5"/>
  <c r="M1191" i="5" s="1"/>
  <c r="C1191" i="5"/>
  <c r="D1191" i="5" s="1"/>
  <c r="AD2051" i="5"/>
  <c r="W2051" i="5"/>
  <c r="O2051" i="5"/>
  <c r="L2051" i="5"/>
  <c r="M2051" i="5" s="1"/>
  <c r="C2051" i="5"/>
  <c r="D2051" i="5" s="1"/>
  <c r="AD946" i="5"/>
  <c r="W946" i="5"/>
  <c r="Y946" i="5" s="1"/>
  <c r="O946" i="5"/>
  <c r="L946" i="5"/>
  <c r="M946" i="5" s="1"/>
  <c r="C946" i="5"/>
  <c r="D946" i="5" s="1"/>
  <c r="AD1257" i="5"/>
  <c r="W1257" i="5"/>
  <c r="Y1257" i="5" s="1"/>
  <c r="O1257" i="5"/>
  <c r="L1257" i="5"/>
  <c r="M1257" i="5" s="1"/>
  <c r="C1257" i="5"/>
  <c r="D1257" i="5" s="1"/>
  <c r="AD1363" i="5"/>
  <c r="W1363" i="5"/>
  <c r="Y1363" i="5" s="1"/>
  <c r="O1363" i="5"/>
  <c r="L1363" i="5"/>
  <c r="M1363" i="5" s="1"/>
  <c r="C1363" i="5"/>
  <c r="D1363" i="5" s="1"/>
  <c r="AD999" i="5"/>
  <c r="W999" i="5"/>
  <c r="Y999" i="5" s="1"/>
  <c r="O999" i="5"/>
  <c r="L999" i="5"/>
  <c r="M999" i="5" s="1"/>
  <c r="C999" i="5"/>
  <c r="D999" i="5" s="1"/>
  <c r="AD1065" i="5"/>
  <c r="W1065" i="5"/>
  <c r="Y1065" i="5" s="1"/>
  <c r="O1065" i="5"/>
  <c r="L1065" i="5"/>
  <c r="M1065" i="5" s="1"/>
  <c r="C1065" i="5"/>
  <c r="D1065" i="5" s="1"/>
  <c r="AD1245" i="5"/>
  <c r="W1245" i="5"/>
  <c r="Y1245" i="5" s="1"/>
  <c r="O1245" i="5"/>
  <c r="L1245" i="5"/>
  <c r="M1245" i="5" s="1"/>
  <c r="C1245" i="5"/>
  <c r="D1245" i="5" s="1"/>
  <c r="AD1725" i="5"/>
  <c r="W1725" i="5"/>
  <c r="Y1725" i="5" s="1"/>
  <c r="O1725" i="5"/>
  <c r="L1725" i="5"/>
  <c r="M1725" i="5" s="1"/>
  <c r="C1725" i="5"/>
  <c r="D1725" i="5" s="1"/>
  <c r="AD1525" i="5"/>
  <c r="W1525" i="5"/>
  <c r="Y1525" i="5" s="1"/>
  <c r="O1525" i="5"/>
  <c r="L1525" i="5"/>
  <c r="M1525" i="5" s="1"/>
  <c r="C1525" i="5"/>
  <c r="D1525" i="5" s="1"/>
  <c r="AD1524" i="5"/>
  <c r="W1524" i="5"/>
  <c r="Y1524" i="5" s="1"/>
  <c r="O1524" i="5"/>
  <c r="L1524" i="5"/>
  <c r="M1524" i="5" s="1"/>
  <c r="C1524" i="5"/>
  <c r="D1524" i="5" s="1"/>
  <c r="AD1200" i="5"/>
  <c r="W1200" i="5"/>
  <c r="Y1200" i="5" s="1"/>
  <c r="O1200" i="5"/>
  <c r="L1200" i="5"/>
  <c r="M1200" i="5" s="1"/>
  <c r="C1200" i="5"/>
  <c r="D1200" i="5" s="1"/>
  <c r="AD2029" i="5"/>
  <c r="W2029" i="5"/>
  <c r="Y2029" i="5" s="1"/>
  <c r="O2029" i="5"/>
  <c r="L2029" i="5"/>
  <c r="M2029" i="5" s="1"/>
  <c r="C2029" i="5"/>
  <c r="D2029" i="5" s="1"/>
  <c r="AD1362" i="5"/>
  <c r="W1362" i="5"/>
  <c r="Y1362" i="5" s="1"/>
  <c r="O1362" i="5"/>
  <c r="L1362" i="5"/>
  <c r="M1362" i="5" s="1"/>
  <c r="C1362" i="5"/>
  <c r="D1362" i="5" s="1"/>
  <c r="AD1937" i="5"/>
  <c r="W1937" i="5"/>
  <c r="Y1937" i="5" s="1"/>
  <c r="O1937" i="5"/>
  <c r="L1937" i="5"/>
  <c r="M1937" i="5" s="1"/>
  <c r="C1937" i="5"/>
  <c r="D1937" i="5" s="1"/>
  <c r="AD777" i="5"/>
  <c r="W777" i="5"/>
  <c r="Y777" i="5" s="1"/>
  <c r="O777" i="5"/>
  <c r="L777" i="5"/>
  <c r="M777" i="5" s="1"/>
  <c r="C777" i="5"/>
  <c r="D777" i="5" s="1"/>
  <c r="AD1484" i="5"/>
  <c r="W1484" i="5"/>
  <c r="Y1484" i="5" s="1"/>
  <c r="O1484" i="5"/>
  <c r="L1484" i="5"/>
  <c r="M1484" i="5" s="1"/>
  <c r="C1484" i="5"/>
  <c r="D1484" i="5" s="1"/>
  <c r="AD1422" i="5"/>
  <c r="W1422" i="5"/>
  <c r="O1422" i="5"/>
  <c r="L1422" i="5"/>
  <c r="M1422" i="5" s="1"/>
  <c r="C1422" i="5"/>
  <c r="D1422" i="5" s="1"/>
  <c r="AD1226" i="5"/>
  <c r="W1226" i="5"/>
  <c r="Y1226" i="5" s="1"/>
  <c r="O1226" i="5"/>
  <c r="L1226" i="5"/>
  <c r="M1226" i="5" s="1"/>
  <c r="C1226" i="5"/>
  <c r="D1226" i="5" s="1"/>
  <c r="AD1267" i="5"/>
  <c r="W1267" i="5"/>
  <c r="Y1267" i="5" s="1"/>
  <c r="O1267" i="5"/>
  <c r="L1267" i="5"/>
  <c r="M1267" i="5" s="1"/>
  <c r="C1267" i="5"/>
  <c r="D1267" i="5" s="1"/>
  <c r="AD676" i="5"/>
  <c r="W676" i="5"/>
  <c r="Y676" i="5" s="1"/>
  <c r="O676" i="5"/>
  <c r="L676" i="5"/>
  <c r="M676" i="5" s="1"/>
  <c r="C676" i="5"/>
  <c r="D676" i="5" s="1"/>
  <c r="AD776" i="5"/>
  <c r="W776" i="5"/>
  <c r="Y776" i="5" s="1"/>
  <c r="O776" i="5"/>
  <c r="L776" i="5"/>
  <c r="M776" i="5" s="1"/>
  <c r="C776" i="5"/>
  <c r="D776" i="5" s="1"/>
  <c r="AD759" i="5"/>
  <c r="W759" i="5"/>
  <c r="Y759" i="5" s="1"/>
  <c r="O759" i="5"/>
  <c r="L759" i="5"/>
  <c r="M759" i="5" s="1"/>
  <c r="C759" i="5"/>
  <c r="D759" i="5" s="1"/>
  <c r="AD658" i="5"/>
  <c r="W658" i="5"/>
  <c r="Y658" i="5" s="1"/>
  <c r="O658" i="5"/>
  <c r="L658" i="5"/>
  <c r="M658" i="5" s="1"/>
  <c r="C658" i="5"/>
  <c r="D658" i="5" s="1"/>
  <c r="AD710" i="5"/>
  <c r="W710" i="5"/>
  <c r="Y710" i="5" s="1"/>
  <c r="O710" i="5"/>
  <c r="L710" i="5"/>
  <c r="M710" i="5" s="1"/>
  <c r="C710" i="5"/>
  <c r="D710" i="5" s="1"/>
  <c r="AD1157" i="5"/>
  <c r="W1157" i="5"/>
  <c r="Y1157" i="5" s="1"/>
  <c r="O1157" i="5"/>
  <c r="L1157" i="5"/>
  <c r="M1157" i="5" s="1"/>
  <c r="C1157" i="5"/>
  <c r="D1157" i="5" s="1"/>
  <c r="AD1343" i="5"/>
  <c r="W1343" i="5"/>
  <c r="Y1343" i="5" s="1"/>
  <c r="O1343" i="5"/>
  <c r="L1343" i="5"/>
  <c r="M1343" i="5" s="1"/>
  <c r="C1343" i="5"/>
  <c r="D1343" i="5" s="1"/>
  <c r="AD938" i="5"/>
  <c r="W938" i="5"/>
  <c r="Y938" i="5" s="1"/>
  <c r="O938" i="5"/>
  <c r="L938" i="5"/>
  <c r="M938" i="5" s="1"/>
  <c r="C938" i="5"/>
  <c r="D938" i="5" s="1"/>
  <c r="AD1284" i="5"/>
  <c r="W1284" i="5"/>
  <c r="Y1284" i="5" s="1"/>
  <c r="O1284" i="5"/>
  <c r="L1284" i="5"/>
  <c r="M1284" i="5" s="1"/>
  <c r="C1284" i="5"/>
  <c r="D1284" i="5" s="1"/>
  <c r="AD1044" i="5"/>
  <c r="W1044" i="5"/>
  <c r="Y1044" i="5" s="1"/>
  <c r="O1044" i="5"/>
  <c r="L1044" i="5"/>
  <c r="M1044" i="5" s="1"/>
  <c r="C1044" i="5"/>
  <c r="D1044" i="5" s="1"/>
  <c r="AD1400" i="5"/>
  <c r="W1400" i="5"/>
  <c r="Y1400" i="5" s="1"/>
  <c r="O1400" i="5"/>
  <c r="L1400" i="5"/>
  <c r="M1400" i="5" s="1"/>
  <c r="C1400" i="5"/>
  <c r="D1400" i="5" s="1"/>
  <c r="AD1099" i="5"/>
  <c r="W1099" i="5"/>
  <c r="Y1099" i="5" s="1"/>
  <c r="O1099" i="5"/>
  <c r="L1099" i="5"/>
  <c r="M1099" i="5" s="1"/>
  <c r="C1099" i="5"/>
  <c r="D1099" i="5" s="1"/>
  <c r="AD1251" i="5"/>
  <c r="W1251" i="5"/>
  <c r="Y1251" i="5" s="1"/>
  <c r="O1251" i="5"/>
  <c r="L1251" i="5"/>
  <c r="M1251" i="5" s="1"/>
  <c r="C1251" i="5"/>
  <c r="D1251" i="5" s="1"/>
  <c r="AD1281" i="5"/>
  <c r="W1281" i="5"/>
  <c r="O1281" i="5"/>
  <c r="L1281" i="5"/>
  <c r="M1281" i="5" s="1"/>
  <c r="C1281" i="5"/>
  <c r="D1281" i="5" s="1"/>
  <c r="AD1454" i="5"/>
  <c r="W1454" i="5"/>
  <c r="Y1454" i="5" s="1"/>
  <c r="O1454" i="5"/>
  <c r="L1454" i="5"/>
  <c r="M1454" i="5" s="1"/>
  <c r="C1454" i="5"/>
  <c r="D1454" i="5" s="1"/>
  <c r="AD1576" i="5"/>
  <c r="W1576" i="5"/>
  <c r="Y1576" i="5" s="1"/>
  <c r="O1576" i="5"/>
  <c r="L1576" i="5"/>
  <c r="M1576" i="5" s="1"/>
  <c r="C1576" i="5"/>
  <c r="D1576" i="5" s="1"/>
  <c r="AD922" i="5"/>
  <c r="W922" i="5"/>
  <c r="Y922" i="5" s="1"/>
  <c r="O922" i="5"/>
  <c r="L922" i="5"/>
  <c r="M922" i="5" s="1"/>
  <c r="C922" i="5"/>
  <c r="D922" i="5" s="1"/>
  <c r="AD1248" i="5"/>
  <c r="W1248" i="5"/>
  <c r="Y1248" i="5" s="1"/>
  <c r="O1248" i="5"/>
  <c r="L1248" i="5"/>
  <c r="M1248" i="5" s="1"/>
  <c r="C1248" i="5"/>
  <c r="D1248" i="5" s="1"/>
  <c r="AD2193" i="5"/>
  <c r="W2193" i="5"/>
  <c r="Y2193" i="5" s="1"/>
  <c r="O2193" i="5"/>
  <c r="L2193" i="5"/>
  <c r="M2193" i="5" s="1"/>
  <c r="C2193" i="5"/>
  <c r="D2193" i="5" s="1"/>
  <c r="AD1449" i="5"/>
  <c r="W1449" i="5"/>
  <c r="Y1449" i="5" s="1"/>
  <c r="O1449" i="5"/>
  <c r="L1449" i="5"/>
  <c r="M1449" i="5" s="1"/>
  <c r="C1449" i="5"/>
  <c r="D1449" i="5" s="1"/>
  <c r="AD683" i="5"/>
  <c r="W683" i="5"/>
  <c r="Y683" i="5" s="1"/>
  <c r="O683" i="5"/>
  <c r="L683" i="5"/>
  <c r="M683" i="5" s="1"/>
  <c r="C683" i="5"/>
  <c r="D683" i="5" s="1"/>
  <c r="AD1630" i="5"/>
  <c r="W1630" i="5"/>
  <c r="Y1630" i="5" s="1"/>
  <c r="O1630" i="5"/>
  <c r="L1630" i="5"/>
  <c r="M1630" i="5" s="1"/>
  <c r="C1630" i="5"/>
  <c r="D1630" i="5" s="1"/>
  <c r="AD682" i="5"/>
  <c r="W682" i="5"/>
  <c r="Y682" i="5" s="1"/>
  <c r="O682" i="5"/>
  <c r="L682" i="5"/>
  <c r="M682" i="5" s="1"/>
  <c r="C682" i="5"/>
  <c r="D682" i="5" s="1"/>
  <c r="AD1332" i="5"/>
  <c r="W1332" i="5"/>
  <c r="Y1332" i="5" s="1"/>
  <c r="O1332" i="5"/>
  <c r="L1332" i="5"/>
  <c r="M1332" i="5" s="1"/>
  <c r="C1332" i="5"/>
  <c r="D1332" i="5" s="1"/>
  <c r="AD2146" i="5"/>
  <c r="W2146" i="5"/>
  <c r="Y2146" i="5" s="1"/>
  <c r="O2146" i="5"/>
  <c r="L2146" i="5"/>
  <c r="M2146" i="5" s="1"/>
  <c r="C2146" i="5"/>
  <c r="D2146" i="5" s="1"/>
  <c r="AD1290" i="5"/>
  <c r="W1290" i="5"/>
  <c r="Y1290" i="5" s="1"/>
  <c r="O1290" i="5"/>
  <c r="L1290" i="5"/>
  <c r="M1290" i="5" s="1"/>
  <c r="C1290" i="5"/>
  <c r="D1290" i="5" s="1"/>
  <c r="AD1054" i="5"/>
  <c r="W1054" i="5"/>
  <c r="Y1054" i="5" s="1"/>
  <c r="O1054" i="5"/>
  <c r="L1054" i="5"/>
  <c r="M1054" i="5" s="1"/>
  <c r="C1054" i="5"/>
  <c r="D1054" i="5" s="1"/>
  <c r="AD2156" i="5"/>
  <c r="W2156" i="5"/>
  <c r="Y2156" i="5" s="1"/>
  <c r="O2156" i="5"/>
  <c r="L2156" i="5"/>
  <c r="M2156" i="5" s="1"/>
  <c r="C2156" i="5"/>
  <c r="D2156" i="5" s="1"/>
  <c r="AD1341" i="5"/>
  <c r="W1341" i="5"/>
  <c r="Y1341" i="5" s="1"/>
  <c r="O1341" i="5"/>
  <c r="L1341" i="5"/>
  <c r="M1341" i="5" s="1"/>
  <c r="C1341" i="5"/>
  <c r="D1341" i="5" s="1"/>
  <c r="AD1294" i="5"/>
  <c r="W1294" i="5"/>
  <c r="O1294" i="5"/>
  <c r="L1294" i="5"/>
  <c r="M1294" i="5" s="1"/>
  <c r="C1294" i="5"/>
  <c r="D1294" i="5" s="1"/>
  <c r="AD1121" i="5"/>
  <c r="W1121" i="5"/>
  <c r="Y1121" i="5" s="1"/>
  <c r="O1121" i="5"/>
  <c r="L1121" i="5"/>
  <c r="M1121" i="5" s="1"/>
  <c r="C1121" i="5"/>
  <c r="D1121" i="5" s="1"/>
  <c r="AD1261" i="5"/>
  <c r="W1261" i="5"/>
  <c r="Y1261" i="5" s="1"/>
  <c r="O1261" i="5"/>
  <c r="L1261" i="5"/>
  <c r="M1261" i="5" s="1"/>
  <c r="C1261" i="5"/>
  <c r="D1261" i="5" s="1"/>
  <c r="AD1322" i="5"/>
  <c r="W1322" i="5"/>
  <c r="Y1322" i="5" s="1"/>
  <c r="O1322" i="5"/>
  <c r="L1322" i="5"/>
  <c r="M1322" i="5" s="1"/>
  <c r="C1322" i="5"/>
  <c r="D1322" i="5" s="1"/>
  <c r="AD856" i="5"/>
  <c r="W856" i="5"/>
  <c r="Y856" i="5" s="1"/>
  <c r="O856" i="5"/>
  <c r="L856" i="5"/>
  <c r="M856" i="5" s="1"/>
  <c r="C856" i="5"/>
  <c r="D856" i="5" s="1"/>
  <c r="AD855" i="5"/>
  <c r="W855" i="5"/>
  <c r="Y855" i="5" s="1"/>
  <c r="O855" i="5"/>
  <c r="L855" i="5"/>
  <c r="M855" i="5" s="1"/>
  <c r="C855" i="5"/>
  <c r="D855" i="5" s="1"/>
  <c r="AD826" i="5"/>
  <c r="W826" i="5"/>
  <c r="Y826" i="5" s="1"/>
  <c r="O826" i="5"/>
  <c r="L826" i="5"/>
  <c r="M826" i="5" s="1"/>
  <c r="C826" i="5"/>
  <c r="D826" i="5" s="1"/>
  <c r="AD1430" i="5"/>
  <c r="W1430" i="5"/>
  <c r="Y1430" i="5" s="1"/>
  <c r="O1430" i="5"/>
  <c r="L1430" i="5"/>
  <c r="M1430" i="5" s="1"/>
  <c r="C1430" i="5"/>
  <c r="D1430" i="5" s="1"/>
  <c r="AD846" i="5"/>
  <c r="W846" i="5"/>
  <c r="Y846" i="5" s="1"/>
  <c r="O846" i="5"/>
  <c r="L846" i="5"/>
  <c r="M846" i="5" s="1"/>
  <c r="C846" i="5"/>
  <c r="D846" i="5" s="1"/>
  <c r="AD1233" i="5"/>
  <c r="W1233" i="5"/>
  <c r="Y1233" i="5" s="1"/>
  <c r="O1233" i="5"/>
  <c r="L1233" i="5"/>
  <c r="M1233" i="5" s="1"/>
  <c r="C1233" i="5"/>
  <c r="D1233" i="5" s="1"/>
  <c r="AD898" i="5"/>
  <c r="W898" i="5"/>
  <c r="Y898" i="5" s="1"/>
  <c r="O898" i="5"/>
  <c r="L898" i="5"/>
  <c r="M898" i="5" s="1"/>
  <c r="C898" i="5"/>
  <c r="D898" i="5" s="1"/>
  <c r="AD1003" i="5"/>
  <c r="W1003" i="5"/>
  <c r="Y1003" i="5" s="1"/>
  <c r="O1003" i="5"/>
  <c r="L1003" i="5"/>
  <c r="M1003" i="5" s="1"/>
  <c r="C1003" i="5"/>
  <c r="D1003" i="5" s="1"/>
  <c r="AD1612" i="5"/>
  <c r="W1612" i="5"/>
  <c r="Y1612" i="5" s="1"/>
  <c r="O1612" i="5"/>
  <c r="L1612" i="5"/>
  <c r="M1612" i="5" s="1"/>
  <c r="C1612" i="5"/>
  <c r="D1612" i="5" s="1"/>
  <c r="AD1150" i="5"/>
  <c r="W1150" i="5"/>
  <c r="Y1150" i="5" s="1"/>
  <c r="O1150" i="5"/>
  <c r="L1150" i="5"/>
  <c r="M1150" i="5" s="1"/>
  <c r="C1150" i="5"/>
  <c r="D1150" i="5" s="1"/>
  <c r="AD955" i="5"/>
  <c r="W955" i="5"/>
  <c r="Y955" i="5" s="1"/>
  <c r="O955" i="5"/>
  <c r="L955" i="5"/>
  <c r="M955" i="5" s="1"/>
  <c r="C955" i="5"/>
  <c r="D955" i="5" s="1"/>
  <c r="AD784" i="5"/>
  <c r="W784" i="5"/>
  <c r="Y784" i="5" s="1"/>
  <c r="O784" i="5"/>
  <c r="L784" i="5"/>
  <c r="M784" i="5" s="1"/>
  <c r="C784" i="5"/>
  <c r="D784" i="5" s="1"/>
  <c r="AD1380" i="5"/>
  <c r="W1380" i="5"/>
  <c r="O1380" i="5"/>
  <c r="L1380" i="5"/>
  <c r="M1380" i="5" s="1"/>
  <c r="C1380" i="5"/>
  <c r="D1380" i="5" s="1"/>
  <c r="AD1101" i="5"/>
  <c r="W1101" i="5"/>
  <c r="Y1101" i="5" s="1"/>
  <c r="O1101" i="5"/>
  <c r="L1101" i="5"/>
  <c r="M1101" i="5" s="1"/>
  <c r="C1101" i="5"/>
  <c r="D1101" i="5" s="1"/>
  <c r="AD1114" i="5"/>
  <c r="W1114" i="5"/>
  <c r="Y1114" i="5" s="1"/>
  <c r="O1114" i="5"/>
  <c r="L1114" i="5"/>
  <c r="M1114" i="5" s="1"/>
  <c r="C1114" i="5"/>
  <c r="D1114" i="5" s="1"/>
  <c r="AD1884" i="5"/>
  <c r="W1884" i="5"/>
  <c r="Y1884" i="5" s="1"/>
  <c r="O1884" i="5"/>
  <c r="L1884" i="5"/>
  <c r="M1884" i="5" s="1"/>
  <c r="C1884" i="5"/>
  <c r="D1884" i="5" s="1"/>
  <c r="AD1232" i="5"/>
  <c r="W1232" i="5"/>
  <c r="Y1232" i="5" s="1"/>
  <c r="O1232" i="5"/>
  <c r="L1232" i="5"/>
  <c r="M1232" i="5" s="1"/>
  <c r="C1232" i="5"/>
  <c r="D1232" i="5" s="1"/>
  <c r="AD957" i="5"/>
  <c r="W957" i="5"/>
  <c r="Y957" i="5" s="1"/>
  <c r="O957" i="5"/>
  <c r="L957" i="5"/>
  <c r="M957" i="5" s="1"/>
  <c r="C957" i="5"/>
  <c r="D957" i="5" s="1"/>
  <c r="AD924" i="5"/>
  <c r="W924" i="5"/>
  <c r="Y924" i="5" s="1"/>
  <c r="O924" i="5"/>
  <c r="L924" i="5"/>
  <c r="M924" i="5" s="1"/>
  <c r="C924" i="5"/>
  <c r="D924" i="5" s="1"/>
  <c r="AD611" i="5"/>
  <c r="W611" i="5"/>
  <c r="Y611" i="5" s="1"/>
  <c r="O611" i="5"/>
  <c r="L611" i="5"/>
  <c r="M611" i="5" s="1"/>
  <c r="C611" i="5"/>
  <c r="D611" i="5" s="1"/>
  <c r="AD1986" i="5"/>
  <c r="W1986" i="5"/>
  <c r="Y1986" i="5" s="1"/>
  <c r="O1986" i="5"/>
  <c r="L1986" i="5"/>
  <c r="M1986" i="5" s="1"/>
  <c r="C1986" i="5"/>
  <c r="D1986" i="5" s="1"/>
  <c r="AD729" i="5"/>
  <c r="W729" i="5"/>
  <c r="Y729" i="5" s="1"/>
  <c r="O729" i="5"/>
  <c r="L729" i="5"/>
  <c r="M729" i="5" s="1"/>
  <c r="C729" i="5"/>
  <c r="D729" i="5" s="1"/>
  <c r="AD964" i="5"/>
  <c r="W964" i="5"/>
  <c r="Y964" i="5" s="1"/>
  <c r="O964" i="5"/>
  <c r="L964" i="5"/>
  <c r="M964" i="5" s="1"/>
  <c r="C964" i="5"/>
  <c r="D964" i="5" s="1"/>
  <c r="AD1357" i="5"/>
  <c r="W1357" i="5"/>
  <c r="Y1357" i="5" s="1"/>
  <c r="O1357" i="5"/>
  <c r="L1357" i="5"/>
  <c r="M1357" i="5" s="1"/>
  <c r="C1357" i="5"/>
  <c r="D1357" i="5" s="1"/>
  <c r="AD847" i="5"/>
  <c r="W847" i="5"/>
  <c r="Y847" i="5" s="1"/>
  <c r="O847" i="5"/>
  <c r="L847" i="5"/>
  <c r="M847" i="5" s="1"/>
  <c r="C847" i="5"/>
  <c r="D847" i="5" s="1"/>
  <c r="AD1260" i="5"/>
  <c r="W1260" i="5"/>
  <c r="Y1260" i="5" s="1"/>
  <c r="O1260" i="5"/>
  <c r="L1260" i="5"/>
  <c r="M1260" i="5" s="1"/>
  <c r="C1260" i="5"/>
  <c r="D1260" i="5" s="1"/>
  <c r="AD1122" i="5"/>
  <c r="W1122" i="5"/>
  <c r="Y1122" i="5" s="1"/>
  <c r="O1122" i="5"/>
  <c r="L1122" i="5"/>
  <c r="M1122" i="5" s="1"/>
  <c r="C1122" i="5"/>
  <c r="D1122" i="5" s="1"/>
  <c r="AD920" i="5"/>
  <c r="W920" i="5"/>
  <c r="Y920" i="5" s="1"/>
  <c r="O920" i="5"/>
  <c r="L920" i="5"/>
  <c r="M920" i="5" s="1"/>
  <c r="C920" i="5"/>
  <c r="D920" i="5" s="1"/>
  <c r="AD757" i="5"/>
  <c r="W757" i="5"/>
  <c r="O757" i="5"/>
  <c r="L757" i="5"/>
  <c r="M757" i="5" s="1"/>
  <c r="C757" i="5"/>
  <c r="D757" i="5" s="1"/>
  <c r="AD581" i="5"/>
  <c r="W581" i="5"/>
  <c r="Y581" i="5" s="1"/>
  <c r="O581" i="5"/>
  <c r="L581" i="5"/>
  <c r="M581" i="5" s="1"/>
  <c r="C581" i="5"/>
  <c r="D581" i="5" s="1"/>
  <c r="AD827" i="5"/>
  <c r="W827" i="5"/>
  <c r="Y827" i="5" s="1"/>
  <c r="O827" i="5"/>
  <c r="L827" i="5"/>
  <c r="M827" i="5" s="1"/>
  <c r="C827" i="5"/>
  <c r="D827" i="5" s="1"/>
  <c r="AD1215" i="5"/>
  <c r="W1215" i="5"/>
  <c r="Y1215" i="5" s="1"/>
  <c r="O1215" i="5"/>
  <c r="L1215" i="5"/>
  <c r="M1215" i="5" s="1"/>
  <c r="C1215" i="5"/>
  <c r="D1215" i="5" s="1"/>
  <c r="AD596" i="5"/>
  <c r="W596" i="5"/>
  <c r="Y596" i="5" s="1"/>
  <c r="O596" i="5"/>
  <c r="L596" i="5"/>
  <c r="M596" i="5" s="1"/>
  <c r="C596" i="5"/>
  <c r="D596" i="5" s="1"/>
  <c r="AD1222" i="5"/>
  <c r="W1222" i="5"/>
  <c r="Y1222" i="5" s="1"/>
  <c r="O1222" i="5"/>
  <c r="L1222" i="5"/>
  <c r="M1222" i="5" s="1"/>
  <c r="C1222" i="5"/>
  <c r="D1222" i="5" s="1"/>
  <c r="AD1218" i="5"/>
  <c r="W1218" i="5"/>
  <c r="Y1218" i="5" s="1"/>
  <c r="O1218" i="5"/>
  <c r="L1218" i="5"/>
  <c r="M1218" i="5" s="1"/>
  <c r="C1218" i="5"/>
  <c r="D1218" i="5" s="1"/>
  <c r="AD1685" i="5"/>
  <c r="W1685" i="5"/>
  <c r="Y1685" i="5" s="1"/>
  <c r="O1685" i="5"/>
  <c r="L1685" i="5"/>
  <c r="M1685" i="5" s="1"/>
  <c r="C1685" i="5"/>
  <c r="D1685" i="5" s="1"/>
  <c r="AD595" i="5"/>
  <c r="W595" i="5"/>
  <c r="Y595" i="5" s="1"/>
  <c r="O595" i="5"/>
  <c r="L595" i="5"/>
  <c r="M595" i="5" s="1"/>
  <c r="C595" i="5"/>
  <c r="D595" i="5" s="1"/>
  <c r="AD932" i="5"/>
  <c r="W932" i="5"/>
  <c r="Y932" i="5" s="1"/>
  <c r="O932" i="5"/>
  <c r="L932" i="5"/>
  <c r="M932" i="5" s="1"/>
  <c r="C932" i="5"/>
  <c r="D932" i="5" s="1"/>
  <c r="AD1096" i="5"/>
  <c r="W1096" i="5"/>
  <c r="Y1096" i="5" s="1"/>
  <c r="O1096" i="5"/>
  <c r="L1096" i="5"/>
  <c r="M1096" i="5" s="1"/>
  <c r="C1096" i="5"/>
  <c r="D1096" i="5" s="1"/>
  <c r="AD552" i="5"/>
  <c r="W552" i="5"/>
  <c r="Y552" i="5" s="1"/>
  <c r="O552" i="5"/>
  <c r="L552" i="5"/>
  <c r="M552" i="5" s="1"/>
  <c r="C552" i="5"/>
  <c r="D552" i="5" s="1"/>
  <c r="AD1082" i="5"/>
  <c r="W1082" i="5"/>
  <c r="Y1082" i="5" s="1"/>
  <c r="O1082" i="5"/>
  <c r="L1082" i="5"/>
  <c r="M1082" i="5" s="1"/>
  <c r="C1082" i="5"/>
  <c r="D1082" i="5" s="1"/>
  <c r="AD438" i="5"/>
  <c r="W438" i="5"/>
  <c r="Y438" i="5" s="1"/>
  <c r="O438" i="5"/>
  <c r="L438" i="5"/>
  <c r="M438" i="5" s="1"/>
  <c r="C438" i="5"/>
  <c r="D438" i="5" s="1"/>
  <c r="AD579" i="5"/>
  <c r="W579" i="5"/>
  <c r="Y579" i="5" s="1"/>
  <c r="O579" i="5"/>
  <c r="L579" i="5"/>
  <c r="M579" i="5" s="1"/>
  <c r="C579" i="5"/>
  <c r="D579" i="5" s="1"/>
  <c r="AD841" i="5"/>
  <c r="W841" i="5"/>
  <c r="Y841" i="5" s="1"/>
  <c r="O841" i="5"/>
  <c r="L841" i="5"/>
  <c r="M841" i="5" s="1"/>
  <c r="C841" i="5"/>
  <c r="D841" i="5" s="1"/>
  <c r="AD765" i="5"/>
  <c r="W765" i="5"/>
  <c r="O765" i="5"/>
  <c r="L765" i="5"/>
  <c r="M765" i="5" s="1"/>
  <c r="C765" i="5"/>
  <c r="D765" i="5" s="1"/>
  <c r="AD889" i="5"/>
  <c r="W889" i="5"/>
  <c r="O889" i="5"/>
  <c r="L889" i="5"/>
  <c r="M889" i="5" s="1"/>
  <c r="C889" i="5"/>
  <c r="D889" i="5" s="1"/>
  <c r="AD1252" i="5"/>
  <c r="W1252" i="5"/>
  <c r="Y1252" i="5" s="1"/>
  <c r="O1252" i="5"/>
  <c r="L1252" i="5"/>
  <c r="M1252" i="5" s="1"/>
  <c r="C1252" i="5"/>
  <c r="D1252" i="5" s="1"/>
  <c r="AD1834" i="5"/>
  <c r="W1834" i="5"/>
  <c r="Y1834" i="5" s="1"/>
  <c r="O1834" i="5"/>
  <c r="L1834" i="5"/>
  <c r="M1834" i="5" s="1"/>
  <c r="C1834" i="5"/>
  <c r="D1834" i="5" s="1"/>
  <c r="AD2151" i="5"/>
  <c r="W2151" i="5"/>
  <c r="Y2151" i="5" s="1"/>
  <c r="O2151" i="5"/>
  <c r="L2151" i="5"/>
  <c r="M2151" i="5" s="1"/>
  <c r="C2151" i="5"/>
  <c r="D2151" i="5" s="1"/>
  <c r="AD1223" i="5"/>
  <c r="W1223" i="5"/>
  <c r="Y1223" i="5" s="1"/>
  <c r="O1223" i="5"/>
  <c r="L1223" i="5"/>
  <c r="M1223" i="5" s="1"/>
  <c r="C1223" i="5"/>
  <c r="D1223" i="5" s="1"/>
  <c r="AD1198" i="5"/>
  <c r="W1198" i="5"/>
  <c r="Y1198" i="5" s="1"/>
  <c r="O1198" i="5"/>
  <c r="L1198" i="5"/>
  <c r="M1198" i="5" s="1"/>
  <c r="C1198" i="5"/>
  <c r="D1198" i="5" s="1"/>
  <c r="AD1197" i="5"/>
  <c r="W1197" i="5"/>
  <c r="Y1197" i="5" s="1"/>
  <c r="O1197" i="5"/>
  <c r="L1197" i="5"/>
  <c r="M1197" i="5" s="1"/>
  <c r="C1197" i="5"/>
  <c r="D1197" i="5" s="1"/>
  <c r="AD1019" i="5"/>
  <c r="W1019" i="5"/>
  <c r="Y1019" i="5" s="1"/>
  <c r="O1019" i="5"/>
  <c r="L1019" i="5"/>
  <c r="M1019" i="5" s="1"/>
  <c r="C1019" i="5"/>
  <c r="D1019" i="5" s="1"/>
  <c r="AD801" i="5"/>
  <c r="W801" i="5"/>
  <c r="O801" i="5"/>
  <c r="L801" i="5"/>
  <c r="M801" i="5" s="1"/>
  <c r="C801" i="5"/>
  <c r="D801" i="5" s="1"/>
  <c r="AD1189" i="5"/>
  <c r="W1189" i="5"/>
  <c r="O1189" i="5"/>
  <c r="L1189" i="5"/>
  <c r="M1189" i="5" s="1"/>
  <c r="C1189" i="5"/>
  <c r="D1189" i="5" s="1"/>
  <c r="AD1052" i="5"/>
  <c r="W1052" i="5"/>
  <c r="Y1052" i="5" s="1"/>
  <c r="O1052" i="5"/>
  <c r="L1052" i="5"/>
  <c r="M1052" i="5" s="1"/>
  <c r="C1052" i="5"/>
  <c r="D1052" i="5" s="1"/>
  <c r="AD1489" i="5"/>
  <c r="W1489" i="5"/>
  <c r="O1489" i="5"/>
  <c r="L1489" i="5"/>
  <c r="M1489" i="5" s="1"/>
  <c r="C1489" i="5"/>
  <c r="D1489" i="5" s="1"/>
  <c r="AD1316" i="5"/>
  <c r="W1316" i="5"/>
  <c r="Y1316" i="5" s="1"/>
  <c r="O1316" i="5"/>
  <c r="L1316" i="5"/>
  <c r="M1316" i="5" s="1"/>
  <c r="C1316" i="5"/>
  <c r="D1316" i="5" s="1"/>
  <c r="AD1381" i="5"/>
  <c r="W1381" i="5"/>
  <c r="Y1381" i="5" s="1"/>
  <c r="O1381" i="5"/>
  <c r="L1381" i="5"/>
  <c r="M1381" i="5" s="1"/>
  <c r="C1381" i="5"/>
  <c r="D1381" i="5" s="1"/>
  <c r="AD1420" i="5"/>
  <c r="W1420" i="5"/>
  <c r="Y1420" i="5" s="1"/>
  <c r="O1420" i="5"/>
  <c r="L1420" i="5"/>
  <c r="M1420" i="5" s="1"/>
  <c r="C1420" i="5"/>
  <c r="D1420" i="5" s="1"/>
  <c r="AD1359" i="5"/>
  <c r="W1359" i="5"/>
  <c r="O1359" i="5"/>
  <c r="L1359" i="5"/>
  <c r="M1359" i="5" s="1"/>
  <c r="C1359" i="5"/>
  <c r="D1359" i="5" s="1"/>
  <c r="AD177" i="5"/>
  <c r="W177" i="5"/>
  <c r="O177" i="5"/>
  <c r="L177" i="5"/>
  <c r="M177" i="5" s="1"/>
  <c r="C177" i="5"/>
  <c r="D177" i="5" s="1"/>
  <c r="AD597" i="5"/>
  <c r="W597" i="5"/>
  <c r="Y597" i="5" s="1"/>
  <c r="O597" i="5"/>
  <c r="L597" i="5"/>
  <c r="M597" i="5" s="1"/>
  <c r="C597" i="5"/>
  <c r="D597" i="5" s="1"/>
  <c r="AD1057" i="5"/>
  <c r="W1057" i="5"/>
  <c r="Y1057" i="5" s="1"/>
  <c r="O1057" i="5"/>
  <c r="L1057" i="5"/>
  <c r="M1057" i="5" s="1"/>
  <c r="C1057" i="5"/>
  <c r="D1057" i="5" s="1"/>
  <c r="AD1683" i="5"/>
  <c r="W1683" i="5"/>
  <c r="Y1683" i="5" s="1"/>
  <c r="O1683" i="5"/>
  <c r="L1683" i="5"/>
  <c r="M1683" i="5" s="1"/>
  <c r="C1683" i="5"/>
  <c r="D1683" i="5" s="1"/>
  <c r="AD1682" i="5"/>
  <c r="W1682" i="5"/>
  <c r="Y1682" i="5" s="1"/>
  <c r="O1682" i="5"/>
  <c r="L1682" i="5"/>
  <c r="M1682" i="5" s="1"/>
  <c r="C1682" i="5"/>
  <c r="D1682" i="5" s="1"/>
  <c r="AD1540" i="5"/>
  <c r="W1540" i="5"/>
  <c r="Y1540" i="5" s="1"/>
  <c r="O1540" i="5"/>
  <c r="L1540" i="5"/>
  <c r="M1540" i="5" s="1"/>
  <c r="C1540" i="5"/>
  <c r="D1540" i="5" s="1"/>
  <c r="AD1887" i="5"/>
  <c r="W1887" i="5"/>
  <c r="Y1887" i="5" s="1"/>
  <c r="O1887" i="5"/>
  <c r="L1887" i="5"/>
  <c r="M1887" i="5" s="1"/>
  <c r="C1887" i="5"/>
  <c r="D1887" i="5" s="1"/>
  <c r="AD1828" i="5"/>
  <c r="W1828" i="5"/>
  <c r="Y1828" i="5" s="1"/>
  <c r="O1828" i="5"/>
  <c r="L1828" i="5"/>
  <c r="M1828" i="5" s="1"/>
  <c r="C1828" i="5"/>
  <c r="D1828" i="5" s="1"/>
  <c r="AD1698" i="5"/>
  <c r="W1698" i="5"/>
  <c r="O1698" i="5"/>
  <c r="L1698" i="5"/>
  <c r="M1698" i="5" s="1"/>
  <c r="C1698" i="5"/>
  <c r="D1698" i="5" s="1"/>
  <c r="AD448" i="5"/>
  <c r="W448" i="5"/>
  <c r="O448" i="5"/>
  <c r="L448" i="5"/>
  <c r="M448" i="5" s="1"/>
  <c r="C448" i="5"/>
  <c r="D448" i="5" s="1"/>
  <c r="AD1334" i="5"/>
  <c r="W1334" i="5"/>
  <c r="Y1334" i="5" s="1"/>
  <c r="O1334" i="5"/>
  <c r="L1334" i="5"/>
  <c r="M1334" i="5" s="1"/>
  <c r="C1334" i="5"/>
  <c r="D1334" i="5" s="1"/>
  <c r="AD929" i="5"/>
  <c r="W929" i="5"/>
  <c r="O929" i="5"/>
  <c r="L929" i="5"/>
  <c r="M929" i="5" s="1"/>
  <c r="C929" i="5"/>
  <c r="D929" i="5" s="1"/>
  <c r="AD928" i="5"/>
  <c r="W928" i="5"/>
  <c r="Y928" i="5" s="1"/>
  <c r="O928" i="5"/>
  <c r="L928" i="5"/>
  <c r="M928" i="5" s="1"/>
  <c r="C928" i="5"/>
  <c r="D928" i="5" s="1"/>
  <c r="AD965" i="5"/>
  <c r="W965" i="5"/>
  <c r="Y965" i="5" s="1"/>
  <c r="O965" i="5"/>
  <c r="L965" i="5"/>
  <c r="M965" i="5" s="1"/>
  <c r="C965" i="5"/>
  <c r="D965" i="5" s="1"/>
  <c r="AD1889" i="5"/>
  <c r="W1889" i="5"/>
  <c r="Y1889" i="5" s="1"/>
  <c r="O1889" i="5"/>
  <c r="L1889" i="5"/>
  <c r="M1889" i="5" s="1"/>
  <c r="C1889" i="5"/>
  <c r="D1889" i="5" s="1"/>
  <c r="AD1888" i="5"/>
  <c r="W1888" i="5"/>
  <c r="O1888" i="5"/>
  <c r="L1888" i="5"/>
  <c r="M1888" i="5" s="1"/>
  <c r="C1888" i="5"/>
  <c r="D1888" i="5" s="1"/>
  <c r="AD1120" i="5"/>
  <c r="W1120" i="5"/>
  <c r="O1120" i="5"/>
  <c r="L1120" i="5"/>
  <c r="M1120" i="5" s="1"/>
  <c r="C1120" i="5"/>
  <c r="D1120" i="5" s="1"/>
  <c r="AD432" i="5"/>
  <c r="W432" i="5"/>
  <c r="Y432" i="5" s="1"/>
  <c r="O432" i="5"/>
  <c r="L432" i="5"/>
  <c r="M432" i="5" s="1"/>
  <c r="C432" i="5"/>
  <c r="D432" i="5" s="1"/>
  <c r="AD1225" i="5"/>
  <c r="W1225" i="5"/>
  <c r="Y1225" i="5" s="1"/>
  <c r="O1225" i="5"/>
  <c r="L1225" i="5"/>
  <c r="M1225" i="5" s="1"/>
  <c r="C1225" i="5"/>
  <c r="D1225" i="5" s="1"/>
  <c r="AD1914" i="5"/>
  <c r="W1914" i="5"/>
  <c r="Y1914" i="5" s="1"/>
  <c r="O1914" i="5"/>
  <c r="L1914" i="5"/>
  <c r="M1914" i="5" s="1"/>
  <c r="C1914" i="5"/>
  <c r="D1914" i="5" s="1"/>
  <c r="AD1536" i="5"/>
  <c r="W1536" i="5"/>
  <c r="Y1536" i="5" s="1"/>
  <c r="O1536" i="5"/>
  <c r="L1536" i="5"/>
  <c r="M1536" i="5" s="1"/>
  <c r="C1536" i="5"/>
  <c r="D1536" i="5" s="1"/>
  <c r="AD1480" i="5"/>
  <c r="W1480" i="5"/>
  <c r="Y1480" i="5" s="1"/>
  <c r="O1480" i="5"/>
  <c r="L1480" i="5"/>
  <c r="M1480" i="5" s="1"/>
  <c r="C1480" i="5"/>
  <c r="D1480" i="5" s="1"/>
  <c r="AD1479" i="5"/>
  <c r="W1479" i="5"/>
  <c r="Y1479" i="5" s="1"/>
  <c r="O1479" i="5"/>
  <c r="L1479" i="5"/>
  <c r="M1479" i="5" s="1"/>
  <c r="C1479" i="5"/>
  <c r="D1479" i="5" s="1"/>
  <c r="AD1478" i="5"/>
  <c r="W1478" i="5"/>
  <c r="Y1478" i="5" s="1"/>
  <c r="O1478" i="5"/>
  <c r="L1478" i="5"/>
  <c r="M1478" i="5" s="1"/>
  <c r="C1478" i="5"/>
  <c r="D1478" i="5" s="1"/>
  <c r="AD992" i="5"/>
  <c r="W992" i="5"/>
  <c r="O992" i="5"/>
  <c r="L992" i="5"/>
  <c r="M992" i="5" s="1"/>
  <c r="C992" i="5"/>
  <c r="D992" i="5" s="1"/>
  <c r="AD1808" i="5"/>
  <c r="W1808" i="5"/>
  <c r="O1808" i="5"/>
  <c r="L1808" i="5"/>
  <c r="M1808" i="5" s="1"/>
  <c r="C1808" i="5"/>
  <c r="D1808" i="5" s="1"/>
  <c r="AD575" i="5"/>
  <c r="W575" i="5"/>
  <c r="Y575" i="5" s="1"/>
  <c r="O575" i="5"/>
  <c r="L575" i="5"/>
  <c r="M575" i="5" s="1"/>
  <c r="C575" i="5"/>
  <c r="D575" i="5" s="1"/>
  <c r="AD1237" i="5"/>
  <c r="W1237" i="5"/>
  <c r="O1237" i="5"/>
  <c r="L1237" i="5"/>
  <c r="M1237" i="5" s="1"/>
  <c r="C1237" i="5"/>
  <c r="D1237" i="5" s="1"/>
  <c r="AD1262" i="5"/>
  <c r="W1262" i="5"/>
  <c r="Y1262" i="5" s="1"/>
  <c r="O1262" i="5"/>
  <c r="L1262" i="5"/>
  <c r="M1262" i="5" s="1"/>
  <c r="C1262" i="5"/>
  <c r="D1262" i="5" s="1"/>
  <c r="AD1014" i="5"/>
  <c r="W1014" i="5"/>
  <c r="Y1014" i="5" s="1"/>
  <c r="O1014" i="5"/>
  <c r="L1014" i="5"/>
  <c r="M1014" i="5" s="1"/>
  <c r="C1014" i="5"/>
  <c r="D1014" i="5" s="1"/>
  <c r="AD422" i="5"/>
  <c r="W422" i="5"/>
  <c r="Y422" i="5" s="1"/>
  <c r="O422" i="5"/>
  <c r="L422" i="5"/>
  <c r="M422" i="5" s="1"/>
  <c r="C422" i="5"/>
  <c r="D422" i="5" s="1"/>
  <c r="AD1067" i="5"/>
  <c r="W1067" i="5"/>
  <c r="O1067" i="5"/>
  <c r="L1067" i="5"/>
  <c r="M1067" i="5" s="1"/>
  <c r="C1067" i="5"/>
  <c r="D1067" i="5" s="1"/>
  <c r="AD1045" i="5"/>
  <c r="W1045" i="5"/>
  <c r="O1045" i="5"/>
  <c r="L1045" i="5"/>
  <c r="M1045" i="5" s="1"/>
  <c r="C1045" i="5"/>
  <c r="D1045" i="5" s="1"/>
  <c r="AD1567" i="5"/>
  <c r="W1567" i="5"/>
  <c r="Y1567" i="5" s="1"/>
  <c r="O1567" i="5"/>
  <c r="L1567" i="5"/>
  <c r="M1567" i="5" s="1"/>
  <c r="C1567" i="5"/>
  <c r="D1567" i="5" s="1"/>
  <c r="AD1310" i="5"/>
  <c r="W1310" i="5"/>
  <c r="Y1310" i="5" s="1"/>
  <c r="O1310" i="5"/>
  <c r="L1310" i="5"/>
  <c r="M1310" i="5" s="1"/>
  <c r="C1310" i="5"/>
  <c r="D1310" i="5" s="1"/>
  <c r="AD1559" i="5"/>
  <c r="W1559" i="5"/>
  <c r="Y1559" i="5" s="1"/>
  <c r="O1559" i="5"/>
  <c r="L1559" i="5"/>
  <c r="M1559" i="5" s="1"/>
  <c r="C1559" i="5"/>
  <c r="D1559" i="5" s="1"/>
  <c r="AD1558" i="5"/>
  <c r="W1558" i="5"/>
  <c r="O1558" i="5"/>
  <c r="L1558" i="5"/>
  <c r="M1558" i="5" s="1"/>
  <c r="C1558" i="5"/>
  <c r="D1558" i="5" s="1"/>
  <c r="AD1293" i="5"/>
  <c r="W1293" i="5"/>
  <c r="Y1293" i="5" s="1"/>
  <c r="O1293" i="5"/>
  <c r="L1293" i="5"/>
  <c r="M1293" i="5" s="1"/>
  <c r="C1293" i="5"/>
  <c r="D1293" i="5" s="1"/>
  <c r="AD813" i="5"/>
  <c r="W813" i="5"/>
  <c r="Y813" i="5" s="1"/>
  <c r="O813" i="5"/>
  <c r="L813" i="5"/>
  <c r="M813" i="5" s="1"/>
  <c r="C813" i="5"/>
  <c r="D813" i="5" s="1"/>
  <c r="AD876" i="5"/>
  <c r="W876" i="5"/>
  <c r="O876" i="5"/>
  <c r="L876" i="5"/>
  <c r="M876" i="5" s="1"/>
  <c r="C876" i="5"/>
  <c r="D876" i="5" s="1"/>
  <c r="AD1208" i="5"/>
  <c r="W1208" i="5"/>
  <c r="Y1208" i="5" s="1"/>
  <c r="O1208" i="5"/>
  <c r="L1208" i="5"/>
  <c r="M1208" i="5" s="1"/>
  <c r="C1208" i="5"/>
  <c r="D1208" i="5" s="1"/>
  <c r="AD1071" i="5"/>
  <c r="W1071" i="5"/>
  <c r="Y1071" i="5" s="1"/>
  <c r="O1071" i="5"/>
  <c r="L1071" i="5"/>
  <c r="M1071" i="5" s="1"/>
  <c r="C1071" i="5"/>
  <c r="D1071" i="5" s="1"/>
  <c r="AD1070" i="5"/>
  <c r="W1070" i="5"/>
  <c r="Y1070" i="5" s="1"/>
  <c r="O1070" i="5"/>
  <c r="L1070" i="5"/>
  <c r="M1070" i="5" s="1"/>
  <c r="C1070" i="5"/>
  <c r="D1070" i="5" s="1"/>
  <c r="AD1115" i="5"/>
  <c r="W1115" i="5"/>
  <c r="O1115" i="5"/>
  <c r="L1115" i="5"/>
  <c r="M1115" i="5" s="1"/>
  <c r="C1115" i="5"/>
  <c r="D1115" i="5" s="1"/>
  <c r="AD1307" i="5"/>
  <c r="W1307" i="5"/>
  <c r="Y1307" i="5" s="1"/>
  <c r="O1307" i="5"/>
  <c r="L1307" i="5"/>
  <c r="M1307" i="5" s="1"/>
  <c r="C1307" i="5"/>
  <c r="D1307" i="5" s="1"/>
  <c r="AD538" i="5"/>
  <c r="W538" i="5"/>
  <c r="Y538" i="5" s="1"/>
  <c r="O538" i="5"/>
  <c r="L538" i="5"/>
  <c r="M538" i="5" s="1"/>
  <c r="C538" i="5"/>
  <c r="D538" i="5" s="1"/>
  <c r="AD479" i="5"/>
  <c r="W479" i="5"/>
  <c r="O479" i="5"/>
  <c r="L479" i="5"/>
  <c r="M479" i="5" s="1"/>
  <c r="C479" i="5"/>
  <c r="D479" i="5" s="1"/>
  <c r="AD555" i="5"/>
  <c r="W555" i="5"/>
  <c r="Y555" i="5" s="1"/>
  <c r="O555" i="5"/>
  <c r="L555" i="5"/>
  <c r="M555" i="5" s="1"/>
  <c r="C555" i="5"/>
  <c r="D555" i="5" s="1"/>
  <c r="AD2109" i="5"/>
  <c r="W2109" i="5"/>
  <c r="Y2109" i="5" s="1"/>
  <c r="O2109" i="5"/>
  <c r="L2109" i="5"/>
  <c r="M2109" i="5" s="1"/>
  <c r="C2109" i="5"/>
  <c r="D2109" i="5" s="1"/>
  <c r="AD1619" i="5"/>
  <c r="W1619" i="5"/>
  <c r="Y1619" i="5" s="1"/>
  <c r="O1619" i="5"/>
  <c r="L1619" i="5"/>
  <c r="M1619" i="5" s="1"/>
  <c r="C1619" i="5"/>
  <c r="D1619" i="5" s="1"/>
  <c r="AD1264" i="5"/>
  <c r="W1264" i="5"/>
  <c r="Y1264" i="5" s="1"/>
  <c r="O1264" i="5"/>
  <c r="L1264" i="5"/>
  <c r="M1264" i="5" s="1"/>
  <c r="C1264" i="5"/>
  <c r="D1264" i="5" s="1"/>
  <c r="AD1361" i="5"/>
  <c r="W1361" i="5"/>
  <c r="Y1361" i="5" s="1"/>
  <c r="O1361" i="5"/>
  <c r="L1361" i="5"/>
  <c r="M1361" i="5" s="1"/>
  <c r="C1361" i="5"/>
  <c r="D1361" i="5" s="1"/>
  <c r="AD1360" i="5"/>
  <c r="W1360" i="5"/>
  <c r="Y1360" i="5" s="1"/>
  <c r="O1360" i="5"/>
  <c r="L1360" i="5"/>
  <c r="M1360" i="5" s="1"/>
  <c r="C1360" i="5"/>
  <c r="D1360" i="5" s="1"/>
  <c r="AD1221" i="5"/>
  <c r="W1221" i="5"/>
  <c r="Y1221" i="5" s="1"/>
  <c r="O1221" i="5"/>
  <c r="L1221" i="5"/>
  <c r="M1221" i="5" s="1"/>
  <c r="C1221" i="5"/>
  <c r="D1221" i="5" s="1"/>
  <c r="AD1684" i="5"/>
  <c r="W1684" i="5"/>
  <c r="Y1684" i="5" s="1"/>
  <c r="O1684" i="5"/>
  <c r="L1684" i="5"/>
  <c r="M1684" i="5" s="1"/>
  <c r="C1684" i="5"/>
  <c r="D1684" i="5" s="1"/>
  <c r="AD1220" i="5"/>
  <c r="W1220" i="5"/>
  <c r="Y1220" i="5" s="1"/>
  <c r="O1220" i="5"/>
  <c r="L1220" i="5"/>
  <c r="M1220" i="5" s="1"/>
  <c r="C1220" i="5"/>
  <c r="D1220" i="5" s="1"/>
  <c r="AD700" i="5"/>
  <c r="W700" i="5"/>
  <c r="O700" i="5"/>
  <c r="L700" i="5"/>
  <c r="M700" i="5" s="1"/>
  <c r="C700" i="5"/>
  <c r="D700" i="5" s="1"/>
  <c r="AD643" i="5"/>
  <c r="W643" i="5"/>
  <c r="O643" i="5"/>
  <c r="L643" i="5"/>
  <c r="M643" i="5" s="1"/>
  <c r="C643" i="5"/>
  <c r="D643" i="5" s="1"/>
  <c r="AD743" i="5"/>
  <c r="W743" i="5"/>
  <c r="Y743" i="5" s="1"/>
  <c r="O743" i="5"/>
  <c r="L743" i="5"/>
  <c r="M743" i="5" s="1"/>
  <c r="C743" i="5"/>
  <c r="D743" i="5" s="1"/>
  <c r="AD507" i="5"/>
  <c r="W507" i="5"/>
  <c r="O507" i="5"/>
  <c r="L507" i="5"/>
  <c r="M507" i="5" s="1"/>
  <c r="C507" i="5"/>
  <c r="D507" i="5" s="1"/>
  <c r="AD2152" i="5"/>
  <c r="W2152" i="5"/>
  <c r="Y2152" i="5" s="1"/>
  <c r="O2152" i="5"/>
  <c r="L2152" i="5"/>
  <c r="M2152" i="5" s="1"/>
  <c r="C2152" i="5"/>
  <c r="D2152" i="5" s="1"/>
  <c r="AD842" i="5"/>
  <c r="W842" i="5"/>
  <c r="Y842" i="5" s="1"/>
  <c r="O842" i="5"/>
  <c r="L842" i="5"/>
  <c r="M842" i="5" s="1"/>
  <c r="C842" i="5"/>
  <c r="D842" i="5" s="1"/>
  <c r="AD893" i="5"/>
  <c r="W893" i="5"/>
  <c r="O893" i="5"/>
  <c r="L893" i="5"/>
  <c r="M893" i="5" s="1"/>
  <c r="C893" i="5"/>
  <c r="D893" i="5" s="1"/>
  <c r="AD519" i="5"/>
  <c r="W519" i="5"/>
  <c r="Y519" i="5" s="1"/>
  <c r="O519" i="5"/>
  <c r="L519" i="5"/>
  <c r="M519" i="5" s="1"/>
  <c r="C519" i="5"/>
  <c r="D519" i="5" s="1"/>
  <c r="AD645" i="5"/>
  <c r="W645" i="5"/>
  <c r="Y645" i="5" s="1"/>
  <c r="O645" i="5"/>
  <c r="L645" i="5"/>
  <c r="M645" i="5" s="1"/>
  <c r="C645" i="5"/>
  <c r="D645" i="5" s="1"/>
  <c r="AD1286" i="5"/>
  <c r="W1286" i="5"/>
  <c r="Y1286" i="5" s="1"/>
  <c r="O1286" i="5"/>
  <c r="L1286" i="5"/>
  <c r="M1286" i="5" s="1"/>
  <c r="C1286" i="5"/>
  <c r="D1286" i="5" s="1"/>
  <c r="AD330" i="5"/>
  <c r="W330" i="5"/>
  <c r="Y330" i="5" s="1"/>
  <c r="O330" i="5"/>
  <c r="L330" i="5"/>
  <c r="M330" i="5" s="1"/>
  <c r="C330" i="5"/>
  <c r="D330" i="5" s="1"/>
  <c r="AD1179" i="5"/>
  <c r="W1179" i="5"/>
  <c r="Y1179" i="5" s="1"/>
  <c r="O1179" i="5"/>
  <c r="L1179" i="5"/>
  <c r="M1179" i="5" s="1"/>
  <c r="C1179" i="5"/>
  <c r="D1179" i="5" s="1"/>
  <c r="AD1178" i="5"/>
  <c r="W1178" i="5"/>
  <c r="Y1178" i="5" s="1"/>
  <c r="O1178" i="5"/>
  <c r="L1178" i="5"/>
  <c r="M1178" i="5" s="1"/>
  <c r="C1178" i="5"/>
  <c r="D1178" i="5" s="1"/>
  <c r="AD1304" i="5"/>
  <c r="W1304" i="5"/>
  <c r="Y1304" i="5" s="1"/>
  <c r="O1304" i="5"/>
  <c r="L1304" i="5"/>
  <c r="M1304" i="5" s="1"/>
  <c r="C1304" i="5"/>
  <c r="D1304" i="5" s="1"/>
  <c r="AD1635" i="5"/>
  <c r="W1635" i="5"/>
  <c r="Y1635" i="5" s="1"/>
  <c r="O1635" i="5"/>
  <c r="L1635" i="5"/>
  <c r="M1635" i="5" s="1"/>
  <c r="C1635" i="5"/>
  <c r="D1635" i="5" s="1"/>
  <c r="AD1476" i="5"/>
  <c r="W1476" i="5"/>
  <c r="Y1476" i="5" s="1"/>
  <c r="O1476" i="5"/>
  <c r="L1476" i="5"/>
  <c r="M1476" i="5" s="1"/>
  <c r="C1476" i="5"/>
  <c r="D1476" i="5" s="1"/>
  <c r="AD977" i="5"/>
  <c r="W977" i="5"/>
  <c r="O977" i="5"/>
  <c r="L977" i="5"/>
  <c r="M977" i="5" s="1"/>
  <c r="C977" i="5"/>
  <c r="D977" i="5" s="1"/>
  <c r="AD823" i="5"/>
  <c r="W823" i="5"/>
  <c r="O823" i="5"/>
  <c r="L823" i="5"/>
  <c r="M823" i="5" s="1"/>
  <c r="C823" i="5"/>
  <c r="D823" i="5" s="1"/>
  <c r="AD909" i="5"/>
  <c r="W909" i="5"/>
  <c r="Y909" i="5" s="1"/>
  <c r="O909" i="5"/>
  <c r="L909" i="5"/>
  <c r="M909" i="5" s="1"/>
  <c r="C909" i="5"/>
  <c r="D909" i="5" s="1"/>
  <c r="AD908" i="5"/>
  <c r="W908" i="5"/>
  <c r="O908" i="5"/>
  <c r="L908" i="5"/>
  <c r="M908" i="5" s="1"/>
  <c r="C908" i="5"/>
  <c r="D908" i="5" s="1"/>
  <c r="AD1305" i="5"/>
  <c r="W1305" i="5"/>
  <c r="Y1305" i="5" s="1"/>
  <c r="O1305" i="5"/>
  <c r="L1305" i="5"/>
  <c r="M1305" i="5" s="1"/>
  <c r="C1305" i="5"/>
  <c r="D1305" i="5" s="1"/>
  <c r="AD1869" i="5"/>
  <c r="W1869" i="5"/>
  <c r="Y1869" i="5" s="1"/>
  <c r="O1869" i="5"/>
  <c r="L1869" i="5"/>
  <c r="M1869" i="5" s="1"/>
  <c r="C1869" i="5"/>
  <c r="D1869" i="5" s="1"/>
  <c r="AD1650" i="5"/>
  <c r="W1650" i="5"/>
  <c r="O1650" i="5"/>
  <c r="L1650" i="5"/>
  <c r="M1650" i="5" s="1"/>
  <c r="C1650" i="5"/>
  <c r="D1650" i="5" s="1"/>
  <c r="AD588" i="5"/>
  <c r="W588" i="5"/>
  <c r="Y588" i="5" s="1"/>
  <c r="O588" i="5"/>
  <c r="L588" i="5"/>
  <c r="M588" i="5" s="1"/>
  <c r="C588" i="5"/>
  <c r="D588" i="5" s="1"/>
  <c r="AD1211" i="5"/>
  <c r="W1211" i="5"/>
  <c r="O1211" i="5"/>
  <c r="L1211" i="5"/>
  <c r="M1211" i="5" s="1"/>
  <c r="C1211" i="5"/>
  <c r="D1211" i="5" s="1"/>
  <c r="AD968" i="5"/>
  <c r="W968" i="5"/>
  <c r="Y968" i="5" s="1"/>
  <c r="O968" i="5"/>
  <c r="L968" i="5"/>
  <c r="M968" i="5" s="1"/>
  <c r="C968" i="5"/>
  <c r="D968" i="5" s="1"/>
  <c r="AD818" i="5"/>
  <c r="W818" i="5"/>
  <c r="Y818" i="5" s="1"/>
  <c r="O818" i="5"/>
  <c r="L818" i="5"/>
  <c r="M818" i="5" s="1"/>
  <c r="C818" i="5"/>
  <c r="D818" i="5" s="1"/>
  <c r="AD80" i="5"/>
  <c r="W80" i="5"/>
  <c r="Y80" i="5" s="1"/>
  <c r="O80" i="5"/>
  <c r="L80" i="5"/>
  <c r="M80" i="5" s="1"/>
  <c r="C80" i="5"/>
  <c r="D80" i="5" s="1"/>
  <c r="AD366" i="5"/>
  <c r="W366" i="5"/>
  <c r="Y366" i="5" s="1"/>
  <c r="O366" i="5"/>
  <c r="L366" i="5"/>
  <c r="M366" i="5" s="1"/>
  <c r="C366" i="5"/>
  <c r="D366" i="5" s="1"/>
  <c r="AD1254" i="5"/>
  <c r="W1254" i="5"/>
  <c r="Y1254" i="5" s="1"/>
  <c r="O1254" i="5"/>
  <c r="L1254" i="5"/>
  <c r="M1254" i="5" s="1"/>
  <c r="C1254" i="5"/>
  <c r="D1254" i="5" s="1"/>
  <c r="AD649" i="5"/>
  <c r="W649" i="5"/>
  <c r="Y649" i="5" s="1"/>
  <c r="O649" i="5"/>
  <c r="L649" i="5"/>
  <c r="M649" i="5" s="1"/>
  <c r="C649" i="5"/>
  <c r="D649" i="5" s="1"/>
  <c r="AD600" i="5"/>
  <c r="W600" i="5"/>
  <c r="Y600" i="5" s="1"/>
  <c r="O600" i="5"/>
  <c r="L600" i="5"/>
  <c r="M600" i="5" s="1"/>
  <c r="C600" i="5"/>
  <c r="D600" i="5" s="1"/>
  <c r="AD625" i="5"/>
  <c r="W625" i="5"/>
  <c r="O625" i="5"/>
  <c r="L625" i="5"/>
  <c r="M625" i="5" s="1"/>
  <c r="C625" i="5"/>
  <c r="D625" i="5" s="1"/>
  <c r="AD646" i="5"/>
  <c r="W646" i="5"/>
  <c r="O646" i="5"/>
  <c r="L646" i="5"/>
  <c r="M646" i="5" s="1"/>
  <c r="C646" i="5"/>
  <c r="D646" i="5" s="1"/>
  <c r="AD706" i="5"/>
  <c r="W706" i="5"/>
  <c r="Y706" i="5" s="1"/>
  <c r="O706" i="5"/>
  <c r="L706" i="5"/>
  <c r="M706" i="5" s="1"/>
  <c r="C706" i="5"/>
  <c r="D706" i="5" s="1"/>
  <c r="AD2032" i="5"/>
  <c r="W2032" i="5"/>
  <c r="O2032" i="5"/>
  <c r="L2032" i="5"/>
  <c r="M2032" i="5" s="1"/>
  <c r="C2032" i="5"/>
  <c r="D2032" i="5" s="1"/>
  <c r="AD1076" i="5"/>
  <c r="W1076" i="5"/>
  <c r="Y1076" i="5" s="1"/>
  <c r="O1076" i="5"/>
  <c r="L1076" i="5"/>
  <c r="M1076" i="5" s="1"/>
  <c r="C1076" i="5"/>
  <c r="D1076" i="5" s="1"/>
  <c r="AD1075" i="5"/>
  <c r="W1075" i="5"/>
  <c r="Y1075" i="5" s="1"/>
  <c r="O1075" i="5"/>
  <c r="L1075" i="5"/>
  <c r="M1075" i="5" s="1"/>
  <c r="C1075" i="5"/>
  <c r="D1075" i="5" s="1"/>
  <c r="AD1074" i="5"/>
  <c r="W1074" i="5"/>
  <c r="O1074" i="5"/>
  <c r="L1074" i="5"/>
  <c r="M1074" i="5" s="1"/>
  <c r="C1074" i="5"/>
  <c r="D1074" i="5" s="1"/>
  <c r="AD910" i="5"/>
  <c r="W910" i="5"/>
  <c r="Y910" i="5" s="1"/>
  <c r="O910" i="5"/>
  <c r="L910" i="5"/>
  <c r="M910" i="5" s="1"/>
  <c r="C910" i="5"/>
  <c r="D910" i="5" s="1"/>
  <c r="AD753" i="5"/>
  <c r="W753" i="5"/>
  <c r="Y753" i="5" s="1"/>
  <c r="O753" i="5"/>
  <c r="L753" i="5"/>
  <c r="M753" i="5" s="1"/>
  <c r="C753" i="5"/>
  <c r="D753" i="5" s="1"/>
  <c r="AD1956" i="5"/>
  <c r="W1956" i="5"/>
  <c r="Y1956" i="5" s="1"/>
  <c r="O1956" i="5"/>
  <c r="L1956" i="5"/>
  <c r="M1956" i="5" s="1"/>
  <c r="C1956" i="5"/>
  <c r="D1956" i="5" s="1"/>
  <c r="AD1217" i="5"/>
  <c r="W1217" i="5"/>
  <c r="Y1217" i="5" s="1"/>
  <c r="O1217" i="5"/>
  <c r="L1217" i="5"/>
  <c r="M1217" i="5" s="1"/>
  <c r="C1217" i="5"/>
  <c r="D1217" i="5" s="1"/>
  <c r="AD752" i="5"/>
  <c r="W752" i="5"/>
  <c r="Y752" i="5" s="1"/>
  <c r="O752" i="5"/>
  <c r="L752" i="5"/>
  <c r="M752" i="5" s="1"/>
  <c r="C752" i="5"/>
  <c r="D752" i="5" s="1"/>
  <c r="AD332" i="5"/>
  <c r="W332" i="5"/>
  <c r="Y332" i="5" s="1"/>
  <c r="O332" i="5"/>
  <c r="L332" i="5"/>
  <c r="M332" i="5" s="1"/>
  <c r="C332" i="5"/>
  <c r="D332" i="5" s="1"/>
  <c r="AD1720" i="5"/>
  <c r="W1720" i="5"/>
  <c r="Y1720" i="5" s="1"/>
  <c r="O1720" i="5"/>
  <c r="L1720" i="5"/>
  <c r="M1720" i="5" s="1"/>
  <c r="C1720" i="5"/>
  <c r="D1720" i="5" s="1"/>
  <c r="AD508" i="5"/>
  <c r="W508" i="5"/>
  <c r="Y508" i="5" s="1"/>
  <c r="O508" i="5"/>
  <c r="L508" i="5"/>
  <c r="M508" i="5" s="1"/>
  <c r="C508" i="5"/>
  <c r="D508" i="5" s="1"/>
  <c r="AD591" i="5"/>
  <c r="W591" i="5"/>
  <c r="Y591" i="5" s="1"/>
  <c r="O591" i="5"/>
  <c r="L591" i="5"/>
  <c r="M591" i="5" s="1"/>
  <c r="C591" i="5"/>
  <c r="D591" i="5" s="1"/>
  <c r="AD1167" i="5"/>
  <c r="W1167" i="5"/>
  <c r="O1167" i="5"/>
  <c r="L1167" i="5"/>
  <c r="M1167" i="5" s="1"/>
  <c r="C1167" i="5"/>
  <c r="D1167" i="5" s="1"/>
  <c r="AD590" i="5"/>
  <c r="W590" i="5"/>
  <c r="O590" i="5"/>
  <c r="L590" i="5"/>
  <c r="M590" i="5" s="1"/>
  <c r="C590" i="5"/>
  <c r="D590" i="5" s="1"/>
  <c r="AD692" i="5"/>
  <c r="W692" i="5"/>
  <c r="Y692" i="5" s="1"/>
  <c r="O692" i="5"/>
  <c r="L692" i="5"/>
  <c r="M692" i="5" s="1"/>
  <c r="C692" i="5"/>
  <c r="D692" i="5" s="1"/>
  <c r="AD1734" i="5"/>
  <c r="W1734" i="5"/>
  <c r="O1734" i="5"/>
  <c r="L1734" i="5"/>
  <c r="M1734" i="5" s="1"/>
  <c r="C1734" i="5"/>
  <c r="D1734" i="5" s="1"/>
  <c r="AD1733" i="5"/>
  <c r="W1733" i="5"/>
  <c r="Y1733" i="5" s="1"/>
  <c r="O1733" i="5"/>
  <c r="L1733" i="5"/>
  <c r="M1733" i="5" s="1"/>
  <c r="C1733" i="5"/>
  <c r="D1733" i="5" s="1"/>
  <c r="AD262" i="5"/>
  <c r="W262" i="5"/>
  <c r="Y262" i="5" s="1"/>
  <c r="O262" i="5"/>
  <c r="L262" i="5"/>
  <c r="M262" i="5" s="1"/>
  <c r="C262" i="5"/>
  <c r="D262" i="5" s="1"/>
  <c r="AD689" i="5"/>
  <c r="W689" i="5"/>
  <c r="O689" i="5"/>
  <c r="L689" i="5"/>
  <c r="M689" i="5" s="1"/>
  <c r="C689" i="5"/>
  <c r="D689" i="5" s="1"/>
  <c r="AD688" i="5"/>
  <c r="W688" i="5"/>
  <c r="Y688" i="5" s="1"/>
  <c r="O688" i="5"/>
  <c r="L688" i="5"/>
  <c r="M688" i="5" s="1"/>
  <c r="C688" i="5"/>
  <c r="D688" i="5" s="1"/>
  <c r="AD1637" i="5"/>
  <c r="W1637" i="5"/>
  <c r="Y1637" i="5" s="1"/>
  <c r="O1637" i="5"/>
  <c r="L1637" i="5"/>
  <c r="M1637" i="5" s="1"/>
  <c r="C1637" i="5"/>
  <c r="D1637" i="5" s="1"/>
  <c r="AD315" i="5"/>
  <c r="W315" i="5"/>
  <c r="Y315" i="5" s="1"/>
  <c r="O315" i="5"/>
  <c r="L315" i="5"/>
  <c r="M315" i="5" s="1"/>
  <c r="C315" i="5"/>
  <c r="D315" i="5" s="1"/>
  <c r="AD314" i="5"/>
  <c r="W314" i="5"/>
  <c r="Y314" i="5" s="1"/>
  <c r="O314" i="5"/>
  <c r="L314" i="5"/>
  <c r="M314" i="5" s="1"/>
  <c r="C314" i="5"/>
  <c r="D314" i="5" s="1"/>
  <c r="AD385" i="5"/>
  <c r="W385" i="5"/>
  <c r="Y385" i="5" s="1"/>
  <c r="O385" i="5"/>
  <c r="L385" i="5"/>
  <c r="M385" i="5" s="1"/>
  <c r="C385" i="5"/>
  <c r="D385" i="5" s="1"/>
  <c r="AD399" i="5"/>
  <c r="W399" i="5"/>
  <c r="Y399" i="5" s="1"/>
  <c r="O399" i="5"/>
  <c r="L399" i="5"/>
  <c r="M399" i="5" s="1"/>
  <c r="C399" i="5"/>
  <c r="D399" i="5" s="1"/>
  <c r="AD1093" i="5"/>
  <c r="W1093" i="5"/>
  <c r="Y1093" i="5" s="1"/>
  <c r="O1093" i="5"/>
  <c r="L1093" i="5"/>
  <c r="M1093" i="5" s="1"/>
  <c r="C1093" i="5"/>
  <c r="D1093" i="5" s="1"/>
  <c r="AD502" i="5"/>
  <c r="W502" i="5"/>
  <c r="Y502" i="5" s="1"/>
  <c r="O502" i="5"/>
  <c r="L502" i="5"/>
  <c r="M502" i="5" s="1"/>
  <c r="C502" i="5"/>
  <c r="D502" i="5" s="1"/>
  <c r="AD709" i="5"/>
  <c r="W709" i="5"/>
  <c r="Y709" i="5" s="1"/>
  <c r="O709" i="5"/>
  <c r="L709" i="5"/>
  <c r="M709" i="5" s="1"/>
  <c r="C709" i="5"/>
  <c r="D709" i="5" s="1"/>
  <c r="AD1486" i="5"/>
  <c r="W1486" i="5"/>
  <c r="O1486" i="5"/>
  <c r="L1486" i="5"/>
  <c r="M1486" i="5" s="1"/>
  <c r="C1486" i="5"/>
  <c r="D1486" i="5" s="1"/>
  <c r="AD702" i="5"/>
  <c r="W702" i="5"/>
  <c r="O702" i="5"/>
  <c r="L702" i="5"/>
  <c r="M702" i="5" s="1"/>
  <c r="C702" i="5"/>
  <c r="D702" i="5" s="1"/>
  <c r="AD1706" i="5"/>
  <c r="W1706" i="5"/>
  <c r="Y1706" i="5" s="1"/>
  <c r="O1706" i="5"/>
  <c r="L1706" i="5"/>
  <c r="M1706" i="5" s="1"/>
  <c r="C1706" i="5"/>
  <c r="D1706" i="5" s="1"/>
  <c r="AD770" i="5"/>
  <c r="W770" i="5"/>
  <c r="O770" i="5"/>
  <c r="L770" i="5"/>
  <c r="M770" i="5" s="1"/>
  <c r="C770" i="5"/>
  <c r="D770" i="5" s="1"/>
  <c r="AD203" i="5"/>
  <c r="W203" i="5"/>
  <c r="Y203" i="5" s="1"/>
  <c r="O203" i="5"/>
  <c r="L203" i="5"/>
  <c r="M203" i="5" s="1"/>
  <c r="C203" i="5"/>
  <c r="D203" i="5" s="1"/>
  <c r="AD774" i="5"/>
  <c r="W774" i="5"/>
  <c r="Y774" i="5" s="1"/>
  <c r="O774" i="5"/>
  <c r="L774" i="5"/>
  <c r="M774" i="5" s="1"/>
  <c r="C774" i="5"/>
  <c r="D774" i="5" s="1"/>
  <c r="AD1127" i="5"/>
  <c r="W1127" i="5"/>
  <c r="O1127" i="5"/>
  <c r="L1127" i="5"/>
  <c r="M1127" i="5" s="1"/>
  <c r="C1127" i="5"/>
  <c r="D1127" i="5" s="1"/>
  <c r="AD804" i="5"/>
  <c r="W804" i="5"/>
  <c r="Y804" i="5" s="1"/>
  <c r="O804" i="5"/>
  <c r="L804" i="5"/>
  <c r="M804" i="5" s="1"/>
  <c r="C804" i="5"/>
  <c r="D804" i="5" s="1"/>
  <c r="AD1139" i="5"/>
  <c r="W1139" i="5"/>
  <c r="Y1139" i="5" s="1"/>
  <c r="O1139" i="5"/>
  <c r="L1139" i="5"/>
  <c r="M1139" i="5" s="1"/>
  <c r="C1139" i="5"/>
  <c r="D1139" i="5" s="1"/>
  <c r="AD1103" i="5"/>
  <c r="W1103" i="5"/>
  <c r="Y1103" i="5" s="1"/>
  <c r="O1103" i="5"/>
  <c r="L1103" i="5"/>
  <c r="M1103" i="5" s="1"/>
  <c r="C1103" i="5"/>
  <c r="D1103" i="5" s="1"/>
  <c r="AD1804" i="5"/>
  <c r="W1804" i="5"/>
  <c r="Y1804" i="5" s="1"/>
  <c r="O1804" i="5"/>
  <c r="L1804" i="5"/>
  <c r="M1804" i="5" s="1"/>
  <c r="C1804" i="5"/>
  <c r="D1804" i="5" s="1"/>
  <c r="AD1460" i="5"/>
  <c r="W1460" i="5"/>
  <c r="Y1460" i="5" s="1"/>
  <c r="O1460" i="5"/>
  <c r="L1460" i="5"/>
  <c r="M1460" i="5" s="1"/>
  <c r="C1460" i="5"/>
  <c r="D1460" i="5" s="1"/>
  <c r="AD1457" i="5"/>
  <c r="W1457" i="5"/>
  <c r="Y1457" i="5" s="1"/>
  <c r="O1457" i="5"/>
  <c r="L1457" i="5"/>
  <c r="M1457" i="5" s="1"/>
  <c r="C1457" i="5"/>
  <c r="D1457" i="5" s="1"/>
  <c r="AD749" i="5"/>
  <c r="W749" i="5"/>
  <c r="Y749" i="5" s="1"/>
  <c r="O749" i="5"/>
  <c r="L749" i="5"/>
  <c r="M749" i="5" s="1"/>
  <c r="C749" i="5"/>
  <c r="D749" i="5" s="1"/>
  <c r="AD294" i="5"/>
  <c r="W294" i="5"/>
  <c r="Y294" i="5" s="1"/>
  <c r="O294" i="5"/>
  <c r="L294" i="5"/>
  <c r="M294" i="5" s="1"/>
  <c r="C294" i="5"/>
  <c r="D294" i="5" s="1"/>
  <c r="AD1170" i="5"/>
  <c r="W1170" i="5"/>
  <c r="Y1170" i="5" s="1"/>
  <c r="O1170" i="5"/>
  <c r="L1170" i="5"/>
  <c r="M1170" i="5" s="1"/>
  <c r="C1170" i="5"/>
  <c r="D1170" i="5" s="1"/>
  <c r="AD331" i="5"/>
  <c r="W331" i="5"/>
  <c r="O331" i="5"/>
  <c r="L331" i="5"/>
  <c r="M331" i="5" s="1"/>
  <c r="C331" i="5"/>
  <c r="D331" i="5" s="1"/>
  <c r="AD1035" i="5"/>
  <c r="W1035" i="5"/>
  <c r="O1035" i="5"/>
  <c r="L1035" i="5"/>
  <c r="M1035" i="5" s="1"/>
  <c r="C1035" i="5"/>
  <c r="D1035" i="5" s="1"/>
  <c r="AD1034" i="5"/>
  <c r="W1034" i="5"/>
  <c r="Y1034" i="5" s="1"/>
  <c r="O1034" i="5"/>
  <c r="L1034" i="5"/>
  <c r="M1034" i="5" s="1"/>
  <c r="C1034" i="5"/>
  <c r="D1034" i="5" s="1"/>
  <c r="AD917" i="5"/>
  <c r="W917" i="5"/>
  <c r="O917" i="5"/>
  <c r="L917" i="5"/>
  <c r="M917" i="5" s="1"/>
  <c r="C917" i="5"/>
  <c r="D917" i="5" s="1"/>
  <c r="AD1131" i="5"/>
  <c r="W1131" i="5"/>
  <c r="Y1131" i="5" s="1"/>
  <c r="O1131" i="5"/>
  <c r="L1131" i="5"/>
  <c r="M1131" i="5" s="1"/>
  <c r="C1131" i="5"/>
  <c r="D1131" i="5" s="1"/>
  <c r="AD714" i="5"/>
  <c r="W714" i="5"/>
  <c r="Y714" i="5" s="1"/>
  <c r="O714" i="5"/>
  <c r="L714" i="5"/>
  <c r="M714" i="5" s="1"/>
  <c r="C714" i="5"/>
  <c r="D714" i="5" s="1"/>
  <c r="AD713" i="5"/>
  <c r="W713" i="5"/>
  <c r="O713" i="5"/>
  <c r="L713" i="5"/>
  <c r="M713" i="5" s="1"/>
  <c r="C713" i="5"/>
  <c r="D713" i="5" s="1"/>
  <c r="AD763" i="5"/>
  <c r="W763" i="5"/>
  <c r="Y763" i="5" s="1"/>
  <c r="O763" i="5"/>
  <c r="L763" i="5"/>
  <c r="M763" i="5" s="1"/>
  <c r="C763" i="5"/>
  <c r="D763" i="5" s="1"/>
  <c r="AD860" i="5"/>
  <c r="W860" i="5"/>
  <c r="O860" i="5"/>
  <c r="L860" i="5"/>
  <c r="M860" i="5" s="1"/>
  <c r="C860" i="5"/>
  <c r="D860" i="5" s="1"/>
  <c r="AD336" i="5"/>
  <c r="W336" i="5"/>
  <c r="Y336" i="5" s="1"/>
  <c r="O336" i="5"/>
  <c r="L336" i="5"/>
  <c r="M336" i="5" s="1"/>
  <c r="C336" i="5"/>
  <c r="D336" i="5" s="1"/>
  <c r="AD1118" i="5"/>
  <c r="W1118" i="5"/>
  <c r="Y1118" i="5" s="1"/>
  <c r="O1118" i="5"/>
  <c r="L1118" i="5"/>
  <c r="M1118" i="5" s="1"/>
  <c r="C1118" i="5"/>
  <c r="D1118" i="5" s="1"/>
  <c r="AD586" i="5"/>
  <c r="W586" i="5"/>
  <c r="Y586" i="5" s="1"/>
  <c r="O586" i="5"/>
  <c r="L586" i="5"/>
  <c r="M586" i="5" s="1"/>
  <c r="C586" i="5"/>
  <c r="D586" i="5" s="1"/>
  <c r="AD721" i="5"/>
  <c r="W721" i="5"/>
  <c r="Y721" i="5" s="1"/>
  <c r="O721" i="5"/>
  <c r="L721" i="5"/>
  <c r="M721" i="5" s="1"/>
  <c r="C721" i="5"/>
  <c r="D721" i="5" s="1"/>
  <c r="AD1095" i="5"/>
  <c r="W1095" i="5"/>
  <c r="Y1095" i="5" s="1"/>
  <c r="O1095" i="5"/>
  <c r="L1095" i="5"/>
  <c r="M1095" i="5" s="1"/>
  <c r="C1095" i="5"/>
  <c r="D1095" i="5" s="1"/>
  <c r="AD1094" i="5"/>
  <c r="W1094" i="5"/>
  <c r="Y1094" i="5" s="1"/>
  <c r="O1094" i="5"/>
  <c r="L1094" i="5"/>
  <c r="M1094" i="5" s="1"/>
  <c r="C1094" i="5"/>
  <c r="D1094" i="5" s="1"/>
  <c r="AD498" i="5"/>
  <c r="W498" i="5"/>
  <c r="Y498" i="5" s="1"/>
  <c r="O498" i="5"/>
  <c r="L498" i="5"/>
  <c r="M498" i="5" s="1"/>
  <c r="C498" i="5"/>
  <c r="D498" i="5" s="1"/>
  <c r="AD465" i="5"/>
  <c r="W465" i="5"/>
  <c r="O465" i="5"/>
  <c r="L465" i="5"/>
  <c r="M465" i="5" s="1"/>
  <c r="C465" i="5"/>
  <c r="D465" i="5" s="1"/>
  <c r="AD410" i="5"/>
  <c r="W410" i="5"/>
  <c r="O410" i="5"/>
  <c r="L410" i="5"/>
  <c r="M410" i="5" s="1"/>
  <c r="C410" i="5"/>
  <c r="D410" i="5" s="1"/>
  <c r="AD1266" i="5"/>
  <c r="W1266" i="5"/>
  <c r="Y1266" i="5" s="1"/>
  <c r="O1266" i="5"/>
  <c r="L1266" i="5"/>
  <c r="M1266" i="5" s="1"/>
  <c r="C1266" i="5"/>
  <c r="D1266" i="5" s="1"/>
  <c r="AD845" i="5"/>
  <c r="W845" i="5"/>
  <c r="O845" i="5"/>
  <c r="L845" i="5"/>
  <c r="M845" i="5" s="1"/>
  <c r="C845" i="5"/>
  <c r="D845" i="5" s="1"/>
  <c r="AD1053" i="5"/>
  <c r="W1053" i="5"/>
  <c r="Y1053" i="5" s="1"/>
  <c r="O1053" i="5"/>
  <c r="L1053" i="5"/>
  <c r="M1053" i="5" s="1"/>
  <c r="C1053" i="5"/>
  <c r="D1053" i="5" s="1"/>
  <c r="AD768" i="5"/>
  <c r="W768" i="5"/>
  <c r="Y768" i="5" s="1"/>
  <c r="O768" i="5"/>
  <c r="L768" i="5"/>
  <c r="M768" i="5" s="1"/>
  <c r="C768" i="5"/>
  <c r="D768" i="5" s="1"/>
  <c r="AD982" i="5"/>
  <c r="W982" i="5"/>
  <c r="O982" i="5"/>
  <c r="L982" i="5"/>
  <c r="M982" i="5" s="1"/>
  <c r="C982" i="5"/>
  <c r="D982" i="5" s="1"/>
  <c r="AD557" i="5"/>
  <c r="W557" i="5"/>
  <c r="Y557" i="5" s="1"/>
  <c r="O557" i="5"/>
  <c r="L557" i="5"/>
  <c r="M557" i="5" s="1"/>
  <c r="C557" i="5"/>
  <c r="D557" i="5" s="1"/>
  <c r="AD794" i="5"/>
  <c r="W794" i="5"/>
  <c r="O794" i="5"/>
  <c r="L794" i="5"/>
  <c r="M794" i="5" s="1"/>
  <c r="C794" i="5"/>
  <c r="D794" i="5" s="1"/>
  <c r="AD793" i="5"/>
  <c r="W793" i="5"/>
  <c r="Y793" i="5" s="1"/>
  <c r="O793" i="5"/>
  <c r="L793" i="5"/>
  <c r="M793" i="5" s="1"/>
  <c r="C793" i="5"/>
  <c r="D793" i="5" s="1"/>
  <c r="AD1442" i="5"/>
  <c r="W1442" i="5"/>
  <c r="Y1442" i="5" s="1"/>
  <c r="O1442" i="5"/>
  <c r="L1442" i="5"/>
  <c r="M1442" i="5" s="1"/>
  <c r="C1442" i="5"/>
  <c r="D1442" i="5" s="1"/>
  <c r="AD1564" i="5"/>
  <c r="W1564" i="5"/>
  <c r="Y1564" i="5" s="1"/>
  <c r="O1564" i="5"/>
  <c r="L1564" i="5"/>
  <c r="M1564" i="5" s="1"/>
  <c r="C1564" i="5"/>
  <c r="D1564" i="5" s="1"/>
  <c r="AD1002" i="5"/>
  <c r="W1002" i="5"/>
  <c r="Y1002" i="5" s="1"/>
  <c r="O1002" i="5"/>
  <c r="L1002" i="5"/>
  <c r="M1002" i="5" s="1"/>
  <c r="C1002" i="5"/>
  <c r="D1002" i="5" s="1"/>
  <c r="AD1001" i="5"/>
  <c r="W1001" i="5"/>
  <c r="Y1001" i="5" s="1"/>
  <c r="O1001" i="5"/>
  <c r="L1001" i="5"/>
  <c r="M1001" i="5" s="1"/>
  <c r="C1001" i="5"/>
  <c r="D1001" i="5" s="1"/>
  <c r="AD1687" i="5"/>
  <c r="W1687" i="5"/>
  <c r="Y1687" i="5" s="1"/>
  <c r="O1687" i="5"/>
  <c r="L1687" i="5"/>
  <c r="M1687" i="5" s="1"/>
  <c r="C1687" i="5"/>
  <c r="D1687" i="5" s="1"/>
  <c r="AD1414" i="5"/>
  <c r="W1414" i="5"/>
  <c r="Y1414" i="5" s="1"/>
  <c r="O1414" i="5"/>
  <c r="L1414" i="5"/>
  <c r="M1414" i="5" s="1"/>
  <c r="C1414" i="5"/>
  <c r="D1414" i="5" s="1"/>
  <c r="AD1031" i="5"/>
  <c r="W1031" i="5"/>
  <c r="O1031" i="5"/>
  <c r="L1031" i="5"/>
  <c r="M1031" i="5" s="1"/>
  <c r="C1031" i="5"/>
  <c r="D1031" i="5" s="1"/>
  <c r="AD477" i="5"/>
  <c r="W477" i="5"/>
  <c r="O477" i="5"/>
  <c r="L477" i="5"/>
  <c r="M477" i="5" s="1"/>
  <c r="C477" i="5"/>
  <c r="D477" i="5" s="1"/>
  <c r="AD997" i="5"/>
  <c r="W997" i="5"/>
  <c r="Y997" i="5" s="1"/>
  <c r="O997" i="5"/>
  <c r="L997" i="5"/>
  <c r="M997" i="5" s="1"/>
  <c r="C997" i="5"/>
  <c r="D997" i="5" s="1"/>
  <c r="AD863" i="5"/>
  <c r="W863" i="5"/>
  <c r="O863" i="5"/>
  <c r="L863" i="5"/>
  <c r="M863" i="5" s="1"/>
  <c r="C863" i="5"/>
  <c r="D863" i="5" s="1"/>
  <c r="AD633" i="5"/>
  <c r="W633" i="5"/>
  <c r="Y633" i="5" s="1"/>
  <c r="O633" i="5"/>
  <c r="L633" i="5"/>
  <c r="M633" i="5" s="1"/>
  <c r="C633" i="5"/>
  <c r="D633" i="5" s="1"/>
  <c r="AD1726" i="5"/>
  <c r="W1726" i="5"/>
  <c r="Y1726" i="5" s="1"/>
  <c r="O1726" i="5"/>
  <c r="L1726" i="5"/>
  <c r="M1726" i="5" s="1"/>
  <c r="C1726" i="5"/>
  <c r="D1726" i="5" s="1"/>
  <c r="AD727" i="5"/>
  <c r="W727" i="5"/>
  <c r="O727" i="5"/>
  <c r="L727" i="5"/>
  <c r="M727" i="5" s="1"/>
  <c r="C727" i="5"/>
  <c r="D727" i="5" s="1"/>
  <c r="AD1886" i="5"/>
  <c r="W1886" i="5"/>
  <c r="Y1886" i="5" s="1"/>
  <c r="O1886" i="5"/>
  <c r="L1886" i="5"/>
  <c r="M1886" i="5" s="1"/>
  <c r="C1886" i="5"/>
  <c r="D1886" i="5" s="1"/>
  <c r="AD1885" i="5"/>
  <c r="W1885" i="5"/>
  <c r="Y1885" i="5" s="1"/>
  <c r="O1885" i="5"/>
  <c r="L1885" i="5"/>
  <c r="M1885" i="5" s="1"/>
  <c r="C1885" i="5"/>
  <c r="D1885" i="5" s="1"/>
  <c r="AD854" i="5"/>
  <c r="W854" i="5"/>
  <c r="Y854" i="5" s="1"/>
  <c r="O854" i="5"/>
  <c r="L854" i="5"/>
  <c r="M854" i="5" s="1"/>
  <c r="C854" i="5"/>
  <c r="D854" i="5" s="1"/>
  <c r="AD1328" i="5"/>
  <c r="W1328" i="5"/>
  <c r="Y1328" i="5" s="1"/>
  <c r="O1328" i="5"/>
  <c r="L1328" i="5"/>
  <c r="M1328" i="5" s="1"/>
  <c r="C1328" i="5"/>
  <c r="D1328" i="5" s="1"/>
  <c r="AD1327" i="5"/>
  <c r="W1327" i="5"/>
  <c r="Y1327" i="5" s="1"/>
  <c r="O1327" i="5"/>
  <c r="L1327" i="5"/>
  <c r="M1327" i="5" s="1"/>
  <c r="C1327" i="5"/>
  <c r="D1327" i="5" s="1"/>
  <c r="AD1080" i="5"/>
  <c r="W1080" i="5"/>
  <c r="Y1080" i="5" s="1"/>
  <c r="O1080" i="5"/>
  <c r="L1080" i="5"/>
  <c r="M1080" i="5" s="1"/>
  <c r="C1080" i="5"/>
  <c r="D1080" i="5" s="1"/>
  <c r="AD1788" i="5"/>
  <c r="W1788" i="5"/>
  <c r="Y1788" i="5" s="1"/>
  <c r="O1788" i="5"/>
  <c r="L1788" i="5"/>
  <c r="M1788" i="5" s="1"/>
  <c r="C1788" i="5"/>
  <c r="D1788" i="5" s="1"/>
  <c r="AD1931" i="5"/>
  <c r="W1931" i="5"/>
  <c r="Y1931" i="5" s="1"/>
  <c r="O1931" i="5"/>
  <c r="L1931" i="5"/>
  <c r="M1931" i="5" s="1"/>
  <c r="C1931" i="5"/>
  <c r="D1931" i="5" s="1"/>
  <c r="AD1401" i="5"/>
  <c r="W1401" i="5"/>
  <c r="Y1401" i="5" s="1"/>
  <c r="O1401" i="5"/>
  <c r="L1401" i="5"/>
  <c r="M1401" i="5" s="1"/>
  <c r="C1401" i="5"/>
  <c r="D1401" i="5" s="1"/>
  <c r="AD365" i="5"/>
  <c r="W365" i="5"/>
  <c r="O365" i="5"/>
  <c r="L365" i="5"/>
  <c r="M365" i="5" s="1"/>
  <c r="C365" i="5"/>
  <c r="D365" i="5" s="1"/>
  <c r="AD1193" i="5"/>
  <c r="W1193" i="5"/>
  <c r="Y1193" i="5" s="1"/>
  <c r="O1193" i="5"/>
  <c r="L1193" i="5"/>
  <c r="M1193" i="5" s="1"/>
  <c r="C1193" i="5"/>
  <c r="D1193" i="5" s="1"/>
  <c r="AD839" i="5"/>
  <c r="W839" i="5"/>
  <c r="Y839" i="5" s="1"/>
  <c r="O839" i="5"/>
  <c r="L839" i="5"/>
  <c r="M839" i="5" s="1"/>
  <c r="C839" i="5"/>
  <c r="D839" i="5" s="1"/>
  <c r="AD541" i="5"/>
  <c r="W541" i="5"/>
  <c r="Y541" i="5" s="1"/>
  <c r="O541" i="5"/>
  <c r="L541" i="5"/>
  <c r="M541" i="5" s="1"/>
  <c r="C541" i="5"/>
  <c r="D541" i="5" s="1"/>
  <c r="AD572" i="5"/>
  <c r="W572" i="5"/>
  <c r="Y572" i="5" s="1"/>
  <c r="O572" i="5"/>
  <c r="L572" i="5"/>
  <c r="M572" i="5" s="1"/>
  <c r="C572" i="5"/>
  <c r="D572" i="5" s="1"/>
  <c r="AD728" i="5"/>
  <c r="W728" i="5"/>
  <c r="Y728" i="5" s="1"/>
  <c r="O728" i="5"/>
  <c r="L728" i="5"/>
  <c r="M728" i="5" s="1"/>
  <c r="C728" i="5"/>
  <c r="D728" i="5" s="1"/>
  <c r="AD919" i="5"/>
  <c r="W919" i="5"/>
  <c r="Y919" i="5" s="1"/>
  <c r="O919" i="5"/>
  <c r="L919" i="5"/>
  <c r="M919" i="5" s="1"/>
  <c r="C919" i="5"/>
  <c r="D919" i="5" s="1"/>
  <c r="AD620" i="5"/>
  <c r="W620" i="5"/>
  <c r="Y620" i="5" s="1"/>
  <c r="O620" i="5"/>
  <c r="L620" i="5"/>
  <c r="M620" i="5" s="1"/>
  <c r="C620" i="5"/>
  <c r="D620" i="5" s="1"/>
  <c r="AD1278" i="5"/>
  <c r="W1278" i="5"/>
  <c r="O1278" i="5"/>
  <c r="L1278" i="5"/>
  <c r="M1278" i="5" s="1"/>
  <c r="C1278" i="5"/>
  <c r="D1278" i="5" s="1"/>
  <c r="AD1154" i="5"/>
  <c r="W1154" i="5"/>
  <c r="Y1154" i="5" s="1"/>
  <c r="O1154" i="5"/>
  <c r="L1154" i="5"/>
  <c r="M1154" i="5" s="1"/>
  <c r="C1154" i="5"/>
  <c r="D1154" i="5" s="1"/>
  <c r="AD2167" i="5"/>
  <c r="W2167" i="5"/>
  <c r="Y2167" i="5" s="1"/>
  <c r="O2167" i="5"/>
  <c r="L2167" i="5"/>
  <c r="M2167" i="5" s="1"/>
  <c r="C2167" i="5"/>
  <c r="D2167" i="5" s="1"/>
  <c r="AD1340" i="5"/>
  <c r="W1340" i="5"/>
  <c r="O1340" i="5"/>
  <c r="L1340" i="5"/>
  <c r="M1340" i="5" s="1"/>
  <c r="C1340" i="5"/>
  <c r="D1340" i="5" s="1"/>
  <c r="AD816" i="5"/>
  <c r="W816" i="5"/>
  <c r="Y816" i="5" s="1"/>
  <c r="O816" i="5"/>
  <c r="L816" i="5"/>
  <c r="M816" i="5" s="1"/>
  <c r="C816" i="5"/>
  <c r="D816" i="5" s="1"/>
  <c r="AD1041" i="5"/>
  <c r="W1041" i="5"/>
  <c r="Y1041" i="5" s="1"/>
  <c r="O1041" i="5"/>
  <c r="L1041" i="5"/>
  <c r="M1041" i="5" s="1"/>
  <c r="C1041" i="5"/>
  <c r="D1041" i="5" s="1"/>
  <c r="AD1021" i="5"/>
  <c r="W1021" i="5"/>
  <c r="Y1021" i="5" s="1"/>
  <c r="O1021" i="5"/>
  <c r="L1021" i="5"/>
  <c r="M1021" i="5" s="1"/>
  <c r="C1021" i="5"/>
  <c r="D1021" i="5" s="1"/>
  <c r="AD248" i="5"/>
  <c r="W248" i="5"/>
  <c r="Y248" i="5" s="1"/>
  <c r="O248" i="5"/>
  <c r="L248" i="5"/>
  <c r="M248" i="5" s="1"/>
  <c r="C248" i="5"/>
  <c r="D248" i="5" s="1"/>
  <c r="AD383" i="5"/>
  <c r="W383" i="5"/>
  <c r="O383" i="5"/>
  <c r="L383" i="5"/>
  <c r="M383" i="5" s="1"/>
  <c r="C383" i="5"/>
  <c r="D383" i="5" s="1"/>
  <c r="AD1020" i="5"/>
  <c r="W1020" i="5"/>
  <c r="Y1020" i="5" s="1"/>
  <c r="O1020" i="5"/>
  <c r="L1020" i="5"/>
  <c r="M1020" i="5" s="1"/>
  <c r="C1020" i="5"/>
  <c r="D1020" i="5" s="1"/>
  <c r="AD1345" i="5"/>
  <c r="W1345" i="5"/>
  <c r="Y1345" i="5" s="1"/>
  <c r="O1345" i="5"/>
  <c r="L1345" i="5"/>
  <c r="M1345" i="5" s="1"/>
  <c r="C1345" i="5"/>
  <c r="D1345" i="5" s="1"/>
  <c r="AD261" i="5"/>
  <c r="W261" i="5"/>
  <c r="O261" i="5"/>
  <c r="L261" i="5"/>
  <c r="M261" i="5" s="1"/>
  <c r="C261" i="5"/>
  <c r="D261" i="5" s="1"/>
  <c r="AD1471" i="5"/>
  <c r="W1471" i="5"/>
  <c r="Y1471" i="5" s="1"/>
  <c r="O1471" i="5"/>
  <c r="L1471" i="5"/>
  <c r="M1471" i="5" s="1"/>
  <c r="C1471" i="5"/>
  <c r="D1471" i="5" s="1"/>
  <c r="AD337" i="5"/>
  <c r="W337" i="5"/>
  <c r="Y337" i="5" s="1"/>
  <c r="O337" i="5"/>
  <c r="L337" i="5"/>
  <c r="M337" i="5" s="1"/>
  <c r="C337" i="5"/>
  <c r="D337" i="5" s="1"/>
  <c r="AD445" i="5"/>
  <c r="W445" i="5"/>
  <c r="O445" i="5"/>
  <c r="L445" i="5"/>
  <c r="M445" i="5" s="1"/>
  <c r="C445" i="5"/>
  <c r="D445" i="5" s="1"/>
  <c r="AD444" i="5"/>
  <c r="W444" i="5"/>
  <c r="Y444" i="5" s="1"/>
  <c r="O444" i="5"/>
  <c r="L444" i="5"/>
  <c r="M444" i="5" s="1"/>
  <c r="C444" i="5"/>
  <c r="D444" i="5" s="1"/>
  <c r="AD443" i="5"/>
  <c r="W443" i="5"/>
  <c r="O443" i="5"/>
  <c r="L443" i="5"/>
  <c r="M443" i="5" s="1"/>
  <c r="C443" i="5"/>
  <c r="D443" i="5" s="1"/>
  <c r="AD583" i="5"/>
  <c r="W583" i="5"/>
  <c r="Y583" i="5" s="1"/>
  <c r="O583" i="5"/>
  <c r="L583" i="5"/>
  <c r="M583" i="5" s="1"/>
  <c r="C583" i="5"/>
  <c r="D583" i="5" s="1"/>
  <c r="AD1166" i="5"/>
  <c r="W1166" i="5"/>
  <c r="Y1166" i="5" s="1"/>
  <c r="O1166" i="5"/>
  <c r="L1166" i="5"/>
  <c r="M1166" i="5" s="1"/>
  <c r="C1166" i="5"/>
  <c r="D1166" i="5" s="1"/>
  <c r="AD664" i="5"/>
  <c r="W664" i="5"/>
  <c r="Y664" i="5" s="1"/>
  <c r="O664" i="5"/>
  <c r="L664" i="5"/>
  <c r="M664" i="5" s="1"/>
  <c r="C664" i="5"/>
  <c r="D664" i="5" s="1"/>
  <c r="AD663" i="5"/>
  <c r="W663" i="5"/>
  <c r="Y663" i="5" s="1"/>
  <c r="O663" i="5"/>
  <c r="L663" i="5"/>
  <c r="M663" i="5" s="1"/>
  <c r="C663" i="5"/>
  <c r="D663" i="5" s="1"/>
  <c r="AD1258" i="5"/>
  <c r="W1258" i="5"/>
  <c r="Y1258" i="5" s="1"/>
  <c r="O1258" i="5"/>
  <c r="L1258" i="5"/>
  <c r="M1258" i="5" s="1"/>
  <c r="C1258" i="5"/>
  <c r="D1258" i="5" s="1"/>
  <c r="AD1624" i="5"/>
  <c r="W1624" i="5"/>
  <c r="Y1624" i="5" s="1"/>
  <c r="O1624" i="5"/>
  <c r="L1624" i="5"/>
  <c r="M1624" i="5" s="1"/>
  <c r="C1624" i="5"/>
  <c r="D1624" i="5" s="1"/>
  <c r="AD2179" i="5"/>
  <c r="W2179" i="5"/>
  <c r="O2179" i="5"/>
  <c r="L2179" i="5"/>
  <c r="M2179" i="5" s="1"/>
  <c r="C2179" i="5"/>
  <c r="D2179" i="5" s="1"/>
  <c r="AD654" i="5"/>
  <c r="W654" i="5"/>
  <c r="Y654" i="5" s="1"/>
  <c r="O654" i="5"/>
  <c r="L654" i="5"/>
  <c r="M654" i="5" s="1"/>
  <c r="C654" i="5"/>
  <c r="D654" i="5" s="1"/>
  <c r="AD416" i="5"/>
  <c r="W416" i="5"/>
  <c r="Y416" i="5" s="1"/>
  <c r="O416" i="5"/>
  <c r="L416" i="5"/>
  <c r="M416" i="5" s="1"/>
  <c r="C416" i="5"/>
  <c r="D416" i="5" s="1"/>
  <c r="AD415" i="5"/>
  <c r="W415" i="5"/>
  <c r="Y415" i="5" s="1"/>
  <c r="O415" i="5"/>
  <c r="L415" i="5"/>
  <c r="M415" i="5" s="1"/>
  <c r="C415" i="5"/>
  <c r="D415" i="5" s="1"/>
  <c r="AD265" i="5"/>
  <c r="W265" i="5"/>
  <c r="O265" i="5"/>
  <c r="L265" i="5"/>
  <c r="M265" i="5" s="1"/>
  <c r="C265" i="5"/>
  <c r="D265" i="5" s="1"/>
  <c r="AD160" i="5"/>
  <c r="W160" i="5"/>
  <c r="Y160" i="5" s="1"/>
  <c r="O160" i="5"/>
  <c r="L160" i="5"/>
  <c r="M160" i="5" s="1"/>
  <c r="C160" i="5"/>
  <c r="D160" i="5" s="1"/>
  <c r="AD522" i="5"/>
  <c r="W522" i="5"/>
  <c r="Y522" i="5" s="1"/>
  <c r="O522" i="5"/>
  <c r="L522" i="5"/>
  <c r="M522" i="5" s="1"/>
  <c r="C522" i="5"/>
  <c r="D522" i="5" s="1"/>
  <c r="AD471" i="5"/>
  <c r="W471" i="5"/>
  <c r="Y471" i="5" s="1"/>
  <c r="O471" i="5"/>
  <c r="L471" i="5"/>
  <c r="M471" i="5" s="1"/>
  <c r="C471" i="5"/>
  <c r="D471" i="5" s="1"/>
  <c r="AD521" i="5"/>
  <c r="W521" i="5"/>
  <c r="Y521" i="5" s="1"/>
  <c r="O521" i="5"/>
  <c r="L521" i="5"/>
  <c r="M521" i="5" s="1"/>
  <c r="C521" i="5"/>
  <c r="D521" i="5" s="1"/>
  <c r="AD1543" i="5"/>
  <c r="W1543" i="5"/>
  <c r="Y1543" i="5" s="1"/>
  <c r="O1543" i="5"/>
  <c r="L1543" i="5"/>
  <c r="M1543" i="5" s="1"/>
  <c r="C1543" i="5"/>
  <c r="D1543" i="5" s="1"/>
  <c r="AD931" i="5"/>
  <c r="W931" i="5"/>
  <c r="Y931" i="5" s="1"/>
  <c r="O931" i="5"/>
  <c r="L931" i="5"/>
  <c r="M931" i="5" s="1"/>
  <c r="C931" i="5"/>
  <c r="D931" i="5" s="1"/>
  <c r="AD606" i="5"/>
  <c r="W606" i="5"/>
  <c r="Y606" i="5" s="1"/>
  <c r="O606" i="5"/>
  <c r="L606" i="5"/>
  <c r="M606" i="5" s="1"/>
  <c r="C606" i="5"/>
  <c r="D606" i="5" s="1"/>
  <c r="AD605" i="5"/>
  <c r="W605" i="5"/>
  <c r="O605" i="5"/>
  <c r="L605" i="5"/>
  <c r="M605" i="5" s="1"/>
  <c r="C605" i="5"/>
  <c r="D605" i="5" s="1"/>
  <c r="AD724" i="5"/>
  <c r="W724" i="5"/>
  <c r="O724" i="5"/>
  <c r="L724" i="5"/>
  <c r="M724" i="5" s="1"/>
  <c r="C724" i="5"/>
  <c r="D724" i="5" s="1"/>
  <c r="AD38" i="5"/>
  <c r="W38" i="5"/>
  <c r="Y38" i="5" s="1"/>
  <c r="O38" i="5"/>
  <c r="L38" i="5"/>
  <c r="M38" i="5" s="1"/>
  <c r="C38" i="5"/>
  <c r="D38" i="5" s="1"/>
  <c r="AD223" i="5"/>
  <c r="W223" i="5"/>
  <c r="Y223" i="5" s="1"/>
  <c r="O223" i="5"/>
  <c r="L223" i="5"/>
  <c r="M223" i="5" s="1"/>
  <c r="C223" i="5"/>
  <c r="D223" i="5" s="1"/>
  <c r="AD1487" i="5"/>
  <c r="W1487" i="5"/>
  <c r="Y1487" i="5" s="1"/>
  <c r="O1487" i="5"/>
  <c r="L1487" i="5"/>
  <c r="M1487" i="5" s="1"/>
  <c r="C1487" i="5"/>
  <c r="D1487" i="5" s="1"/>
  <c r="AD1379" i="5"/>
  <c r="W1379" i="5"/>
  <c r="Y1379" i="5" s="1"/>
  <c r="O1379" i="5"/>
  <c r="L1379" i="5"/>
  <c r="M1379" i="5" s="1"/>
  <c r="C1379" i="5"/>
  <c r="D1379" i="5" s="1"/>
  <c r="AD882" i="5"/>
  <c r="W882" i="5"/>
  <c r="Y882" i="5" s="1"/>
  <c r="O882" i="5"/>
  <c r="L882" i="5"/>
  <c r="M882" i="5" s="1"/>
  <c r="C882" i="5"/>
  <c r="D882" i="5" s="1"/>
  <c r="AD466" i="5"/>
  <c r="W466" i="5"/>
  <c r="Y466" i="5" s="1"/>
  <c r="O466" i="5"/>
  <c r="L466" i="5"/>
  <c r="M466" i="5" s="1"/>
  <c r="C466" i="5"/>
  <c r="D466" i="5" s="1"/>
  <c r="AD1302" i="5"/>
  <c r="W1302" i="5"/>
  <c r="O1302" i="5"/>
  <c r="L1302" i="5"/>
  <c r="M1302" i="5" s="1"/>
  <c r="C1302" i="5"/>
  <c r="D1302" i="5" s="1"/>
  <c r="AD1240" i="5"/>
  <c r="W1240" i="5"/>
  <c r="Y1240" i="5" s="1"/>
  <c r="O1240" i="5"/>
  <c r="L1240" i="5"/>
  <c r="M1240" i="5" s="1"/>
  <c r="C1240" i="5"/>
  <c r="D1240" i="5" s="1"/>
  <c r="AD1301" i="5"/>
  <c r="W1301" i="5"/>
  <c r="Y1301" i="5" s="1"/>
  <c r="O1301" i="5"/>
  <c r="L1301" i="5"/>
  <c r="M1301" i="5" s="1"/>
  <c r="C1301" i="5"/>
  <c r="D1301" i="5" s="1"/>
  <c r="AD110" i="5"/>
  <c r="W110" i="5"/>
  <c r="O110" i="5"/>
  <c r="L110" i="5"/>
  <c r="M110" i="5" s="1"/>
  <c r="C110" i="5"/>
  <c r="D110" i="5" s="1"/>
  <c r="AD943" i="5"/>
  <c r="W943" i="5"/>
  <c r="Y943" i="5" s="1"/>
  <c r="O943" i="5"/>
  <c r="L943" i="5"/>
  <c r="M943" i="5" s="1"/>
  <c r="C943" i="5"/>
  <c r="D943" i="5" s="1"/>
  <c r="AD722" i="5"/>
  <c r="W722" i="5"/>
  <c r="Y722" i="5" s="1"/>
  <c r="O722" i="5"/>
  <c r="L722" i="5"/>
  <c r="M722" i="5" s="1"/>
  <c r="C722" i="5"/>
  <c r="D722" i="5" s="1"/>
  <c r="AD766" i="5"/>
  <c r="W766" i="5"/>
  <c r="O766" i="5"/>
  <c r="L766" i="5"/>
  <c r="M766" i="5" s="1"/>
  <c r="C766" i="5"/>
  <c r="D766" i="5" s="1"/>
  <c r="AD1902" i="5"/>
  <c r="W1902" i="5"/>
  <c r="Y1902" i="5" s="1"/>
  <c r="O1902" i="5"/>
  <c r="L1902" i="5"/>
  <c r="M1902" i="5" s="1"/>
  <c r="C1902" i="5"/>
  <c r="D1902" i="5" s="1"/>
  <c r="AD819" i="5"/>
  <c r="W819" i="5"/>
  <c r="O819" i="5"/>
  <c r="L819" i="5"/>
  <c r="M819" i="5" s="1"/>
  <c r="C819" i="5"/>
  <c r="D819" i="5" s="1"/>
  <c r="AD1959" i="5"/>
  <c r="W1959" i="5"/>
  <c r="Y1959" i="5" s="1"/>
  <c r="O1959" i="5"/>
  <c r="L1959" i="5"/>
  <c r="M1959" i="5" s="1"/>
  <c r="C1959" i="5"/>
  <c r="D1959" i="5" s="1"/>
  <c r="AD1060" i="5"/>
  <c r="W1060" i="5"/>
  <c r="Y1060" i="5" s="1"/>
  <c r="O1060" i="5"/>
  <c r="L1060" i="5"/>
  <c r="M1060" i="5" s="1"/>
  <c r="C1060" i="5"/>
  <c r="D1060" i="5" s="1"/>
  <c r="AD1230" i="5"/>
  <c r="W1230" i="5"/>
  <c r="Y1230" i="5" s="1"/>
  <c r="O1230" i="5"/>
  <c r="L1230" i="5"/>
  <c r="M1230" i="5" s="1"/>
  <c r="C1230" i="5"/>
  <c r="D1230" i="5" s="1"/>
  <c r="AD708" i="5"/>
  <c r="W708" i="5"/>
  <c r="Y708" i="5" s="1"/>
  <c r="O708" i="5"/>
  <c r="L708" i="5"/>
  <c r="M708" i="5" s="1"/>
  <c r="C708" i="5"/>
  <c r="D708" i="5" s="1"/>
  <c r="AD1111" i="5"/>
  <c r="W1111" i="5"/>
  <c r="O1111" i="5"/>
  <c r="L1111" i="5"/>
  <c r="M1111" i="5" s="1"/>
  <c r="C1111" i="5"/>
  <c r="D1111" i="5" s="1"/>
  <c r="AD544" i="5"/>
  <c r="W544" i="5"/>
  <c r="Y544" i="5" s="1"/>
  <c r="O544" i="5"/>
  <c r="L544" i="5"/>
  <c r="M544" i="5" s="1"/>
  <c r="C544" i="5"/>
  <c r="D544" i="5" s="1"/>
  <c r="AD778" i="5"/>
  <c r="W778" i="5"/>
  <c r="Y778" i="5" s="1"/>
  <c r="O778" i="5"/>
  <c r="L778" i="5"/>
  <c r="M778" i="5" s="1"/>
  <c r="C778" i="5"/>
  <c r="D778" i="5" s="1"/>
  <c r="AD1552" i="5"/>
  <c r="W1552" i="5"/>
  <c r="Y1552" i="5" s="1"/>
  <c r="O1552" i="5"/>
  <c r="L1552" i="5"/>
  <c r="M1552" i="5" s="1"/>
  <c r="C1552" i="5"/>
  <c r="D1552" i="5" s="1"/>
  <c r="AD1013" i="5"/>
  <c r="W1013" i="5"/>
  <c r="Y1013" i="5" s="1"/>
  <c r="O1013" i="5"/>
  <c r="L1013" i="5"/>
  <c r="M1013" i="5" s="1"/>
  <c r="C1013" i="5"/>
  <c r="D1013" i="5" s="1"/>
  <c r="AD157" i="5"/>
  <c r="W157" i="5"/>
  <c r="Y157" i="5" s="1"/>
  <c r="O157" i="5"/>
  <c r="L157" i="5"/>
  <c r="M157" i="5" s="1"/>
  <c r="C157" i="5"/>
  <c r="D157" i="5" s="1"/>
  <c r="AD553" i="5"/>
  <c r="W553" i="5"/>
  <c r="Y553" i="5" s="1"/>
  <c r="O553" i="5"/>
  <c r="L553" i="5"/>
  <c r="M553" i="5" s="1"/>
  <c r="C553" i="5"/>
  <c r="D553" i="5" s="1"/>
  <c r="AD1172" i="5"/>
  <c r="W1172" i="5"/>
  <c r="Y1172" i="5" s="1"/>
  <c r="O1172" i="5"/>
  <c r="L1172" i="5"/>
  <c r="M1172" i="5" s="1"/>
  <c r="C1172" i="5"/>
  <c r="D1172" i="5" s="1"/>
  <c r="AD517" i="5"/>
  <c r="W517" i="5"/>
  <c r="O517" i="5"/>
  <c r="L517" i="5"/>
  <c r="M517" i="5" s="1"/>
  <c r="C517" i="5"/>
  <c r="D517" i="5" s="1"/>
  <c r="AD949" i="5"/>
  <c r="W949" i="5"/>
  <c r="Y949" i="5" s="1"/>
  <c r="O949" i="5"/>
  <c r="L949" i="5"/>
  <c r="M949" i="5" s="1"/>
  <c r="C949" i="5"/>
  <c r="D949" i="5" s="1"/>
  <c r="AD802" i="5"/>
  <c r="W802" i="5"/>
  <c r="Y802" i="5" s="1"/>
  <c r="O802" i="5"/>
  <c r="L802" i="5"/>
  <c r="M802" i="5" s="1"/>
  <c r="C802" i="5"/>
  <c r="D802" i="5" s="1"/>
  <c r="AD370" i="5"/>
  <c r="W370" i="5"/>
  <c r="O370" i="5"/>
  <c r="L370" i="5"/>
  <c r="M370" i="5" s="1"/>
  <c r="C370" i="5"/>
  <c r="D370" i="5" s="1"/>
  <c r="AD530" i="5"/>
  <c r="W530" i="5"/>
  <c r="O530" i="5"/>
  <c r="L530" i="5"/>
  <c r="M530" i="5" s="1"/>
  <c r="C530" i="5"/>
  <c r="D530" i="5" s="1"/>
  <c r="AD258" i="5"/>
  <c r="W258" i="5"/>
  <c r="Y258" i="5" s="1"/>
  <c r="O258" i="5"/>
  <c r="L258" i="5"/>
  <c r="M258" i="5" s="1"/>
  <c r="C258" i="5"/>
  <c r="D258" i="5" s="1"/>
  <c r="AD1216" i="5"/>
  <c r="W1216" i="5"/>
  <c r="Y1216" i="5" s="1"/>
  <c r="O1216" i="5"/>
  <c r="L1216" i="5"/>
  <c r="M1216" i="5" s="1"/>
  <c r="C1216" i="5"/>
  <c r="D1216" i="5" s="1"/>
  <c r="AD642" i="5"/>
  <c r="W642" i="5"/>
  <c r="Y642" i="5" s="1"/>
  <c r="O642" i="5"/>
  <c r="L642" i="5"/>
  <c r="M642" i="5" s="1"/>
  <c r="C642" i="5"/>
  <c r="D642" i="5" s="1"/>
  <c r="AD1967" i="5"/>
  <c r="W1967" i="5"/>
  <c r="O1967" i="5"/>
  <c r="L1967" i="5"/>
  <c r="M1967" i="5" s="1"/>
  <c r="C1967" i="5"/>
  <c r="D1967" i="5" s="1"/>
  <c r="AD807" i="5"/>
  <c r="W807" i="5"/>
  <c r="Y807" i="5" s="1"/>
  <c r="O807" i="5"/>
  <c r="L807" i="5"/>
  <c r="M807" i="5" s="1"/>
  <c r="C807" i="5"/>
  <c r="D807" i="5" s="1"/>
  <c r="AD1126" i="5"/>
  <c r="W1126" i="5"/>
  <c r="Y1126" i="5" s="1"/>
  <c r="O1126" i="5"/>
  <c r="L1126" i="5"/>
  <c r="M1126" i="5" s="1"/>
  <c r="C1126" i="5"/>
  <c r="D1126" i="5" s="1"/>
  <c r="AD1940" i="5"/>
  <c r="W1940" i="5"/>
  <c r="O1940" i="5"/>
  <c r="L1940" i="5"/>
  <c r="M1940" i="5" s="1"/>
  <c r="C1940" i="5"/>
  <c r="D1940" i="5" s="1"/>
  <c r="AD95" i="5"/>
  <c r="W95" i="5"/>
  <c r="Y95" i="5" s="1"/>
  <c r="O95" i="5"/>
  <c r="L95" i="5"/>
  <c r="M95" i="5" s="1"/>
  <c r="C95" i="5"/>
  <c r="D95" i="5" s="1"/>
  <c r="AD738" i="5"/>
  <c r="W738" i="5"/>
  <c r="Y738" i="5" s="1"/>
  <c r="O738" i="5"/>
  <c r="L738" i="5"/>
  <c r="M738" i="5" s="1"/>
  <c r="C738" i="5"/>
  <c r="D738" i="5" s="1"/>
  <c r="AD180" i="5"/>
  <c r="W180" i="5"/>
  <c r="Y180" i="5" s="1"/>
  <c r="O180" i="5"/>
  <c r="L180" i="5"/>
  <c r="M180" i="5" s="1"/>
  <c r="C180" i="5"/>
  <c r="D180" i="5" s="1"/>
  <c r="AD671" i="5"/>
  <c r="W671" i="5"/>
  <c r="Y671" i="5" s="1"/>
  <c r="O671" i="5"/>
  <c r="L671" i="5"/>
  <c r="M671" i="5" s="1"/>
  <c r="C671" i="5"/>
  <c r="D671" i="5" s="1"/>
  <c r="AD1288" i="5"/>
  <c r="W1288" i="5"/>
  <c r="O1288" i="5"/>
  <c r="L1288" i="5"/>
  <c r="M1288" i="5" s="1"/>
  <c r="C1288" i="5"/>
  <c r="D1288" i="5" s="1"/>
  <c r="AD788" i="5"/>
  <c r="W788" i="5"/>
  <c r="Y788" i="5" s="1"/>
  <c r="O788" i="5"/>
  <c r="L788" i="5"/>
  <c r="M788" i="5" s="1"/>
  <c r="C788" i="5"/>
  <c r="D788" i="5" s="1"/>
  <c r="AD1144" i="5"/>
  <c r="W1144" i="5"/>
  <c r="Y1144" i="5" s="1"/>
  <c r="O1144" i="5"/>
  <c r="L1144" i="5"/>
  <c r="M1144" i="5" s="1"/>
  <c r="C1144" i="5"/>
  <c r="D1144" i="5" s="1"/>
  <c r="AD1259" i="5"/>
  <c r="W1259" i="5"/>
  <c r="O1259" i="5"/>
  <c r="L1259" i="5"/>
  <c r="M1259" i="5" s="1"/>
  <c r="C1259" i="5"/>
  <c r="D1259" i="5" s="1"/>
  <c r="AD787" i="5"/>
  <c r="W787" i="5"/>
  <c r="Y787" i="5" s="1"/>
  <c r="O787" i="5"/>
  <c r="L787" i="5"/>
  <c r="M787" i="5" s="1"/>
  <c r="C787" i="5"/>
  <c r="D787" i="5" s="1"/>
  <c r="AD1148" i="5"/>
  <c r="W1148" i="5"/>
  <c r="Y1148" i="5" s="1"/>
  <c r="O1148" i="5"/>
  <c r="L1148" i="5"/>
  <c r="M1148" i="5" s="1"/>
  <c r="C1148" i="5"/>
  <c r="D1148" i="5" s="1"/>
  <c r="AD559" i="5"/>
  <c r="W559" i="5"/>
  <c r="Y559" i="5" s="1"/>
  <c r="O559" i="5"/>
  <c r="L559" i="5"/>
  <c r="M559" i="5" s="1"/>
  <c r="C559" i="5"/>
  <c r="D559" i="5" s="1"/>
  <c r="AD1369" i="5"/>
  <c r="W1369" i="5"/>
  <c r="Y1369" i="5" s="1"/>
  <c r="O1369" i="5"/>
  <c r="L1369" i="5"/>
  <c r="M1369" i="5" s="1"/>
  <c r="C1369" i="5"/>
  <c r="D1369" i="5" s="1"/>
  <c r="AD1568" i="5"/>
  <c r="W1568" i="5"/>
  <c r="O1568" i="5"/>
  <c r="L1568" i="5"/>
  <c r="M1568" i="5" s="1"/>
  <c r="C1568" i="5"/>
  <c r="D1568" i="5" s="1"/>
  <c r="AD790" i="5"/>
  <c r="W790" i="5"/>
  <c r="Y790" i="5" s="1"/>
  <c r="O790" i="5"/>
  <c r="L790" i="5"/>
  <c r="M790" i="5" s="1"/>
  <c r="C790" i="5"/>
  <c r="D790" i="5" s="1"/>
  <c r="AD293" i="5"/>
  <c r="W293" i="5"/>
  <c r="Y293" i="5" s="1"/>
  <c r="O293" i="5"/>
  <c r="L293" i="5"/>
  <c r="M293" i="5" s="1"/>
  <c r="C293" i="5"/>
  <c r="D293" i="5" s="1"/>
  <c r="AD789" i="5"/>
  <c r="W789" i="5"/>
  <c r="Y789" i="5" s="1"/>
  <c r="O789" i="5"/>
  <c r="L789" i="5"/>
  <c r="M789" i="5" s="1"/>
  <c r="C789" i="5"/>
  <c r="D789" i="5" s="1"/>
  <c r="AD1981" i="5"/>
  <c r="W1981" i="5"/>
  <c r="Y1981" i="5" s="1"/>
  <c r="O1981" i="5"/>
  <c r="L1981" i="5"/>
  <c r="M1981" i="5" s="1"/>
  <c r="C1981" i="5"/>
  <c r="D1981" i="5" s="1"/>
  <c r="AD272" i="5"/>
  <c r="W272" i="5"/>
  <c r="Y272" i="5" s="1"/>
  <c r="O272" i="5"/>
  <c r="L272" i="5"/>
  <c r="M272" i="5" s="1"/>
  <c r="C272" i="5"/>
  <c r="D272" i="5" s="1"/>
  <c r="AD641" i="5"/>
  <c r="W641" i="5"/>
  <c r="Y641" i="5" s="1"/>
  <c r="O641" i="5"/>
  <c r="L641" i="5"/>
  <c r="M641" i="5" s="1"/>
  <c r="C641" i="5"/>
  <c r="D641" i="5" s="1"/>
  <c r="AD1104" i="5"/>
  <c r="W1104" i="5"/>
  <c r="Y1104" i="5" s="1"/>
  <c r="O1104" i="5"/>
  <c r="L1104" i="5"/>
  <c r="M1104" i="5" s="1"/>
  <c r="C1104" i="5"/>
  <c r="D1104" i="5" s="1"/>
  <c r="AD2189" i="5"/>
  <c r="W2189" i="5"/>
  <c r="O2189" i="5"/>
  <c r="L2189" i="5"/>
  <c r="M2189" i="5" s="1"/>
  <c r="C2189" i="5"/>
  <c r="D2189" i="5" s="1"/>
  <c r="AD1296" i="5"/>
  <c r="W1296" i="5"/>
  <c r="Y1296" i="5" s="1"/>
  <c r="O1296" i="5"/>
  <c r="L1296" i="5"/>
  <c r="M1296" i="5" s="1"/>
  <c r="C1296" i="5"/>
  <c r="D1296" i="5" s="1"/>
  <c r="AD204" i="5"/>
  <c r="W204" i="5"/>
  <c r="Y204" i="5" s="1"/>
  <c r="O204" i="5"/>
  <c r="L204" i="5"/>
  <c r="M204" i="5" s="1"/>
  <c r="C204" i="5"/>
  <c r="D204" i="5" s="1"/>
  <c r="AD1303" i="5"/>
  <c r="W1303" i="5"/>
  <c r="Y1303" i="5" s="1"/>
  <c r="O1303" i="5"/>
  <c r="L1303" i="5"/>
  <c r="M1303" i="5" s="1"/>
  <c r="C1303" i="5"/>
  <c r="D1303" i="5" s="1"/>
  <c r="AD1337" i="5"/>
  <c r="W1337" i="5"/>
  <c r="Y1337" i="5" s="1"/>
  <c r="O1337" i="5"/>
  <c r="L1337" i="5"/>
  <c r="M1337" i="5" s="1"/>
  <c r="C1337" i="5"/>
  <c r="D1337" i="5" s="1"/>
  <c r="AD1336" i="5"/>
  <c r="W1336" i="5"/>
  <c r="Y1336" i="5" s="1"/>
  <c r="O1336" i="5"/>
  <c r="L1336" i="5"/>
  <c r="M1336" i="5" s="1"/>
  <c r="C1336" i="5"/>
  <c r="D1336" i="5" s="1"/>
  <c r="AD662" i="5"/>
  <c r="W662" i="5"/>
  <c r="Y662" i="5" s="1"/>
  <c r="O662" i="5"/>
  <c r="L662" i="5"/>
  <c r="M662" i="5" s="1"/>
  <c r="C662" i="5"/>
  <c r="D662" i="5" s="1"/>
  <c r="AD1102" i="5"/>
  <c r="W1102" i="5"/>
  <c r="Y1102" i="5" s="1"/>
  <c r="O1102" i="5"/>
  <c r="L1102" i="5"/>
  <c r="M1102" i="5" s="1"/>
  <c r="C1102" i="5"/>
  <c r="D1102" i="5" s="1"/>
  <c r="AD836" i="5"/>
  <c r="W836" i="5"/>
  <c r="O836" i="5"/>
  <c r="L836" i="5"/>
  <c r="M836" i="5" s="1"/>
  <c r="C836" i="5"/>
  <c r="D836" i="5" s="1"/>
  <c r="AD83" i="5"/>
  <c r="W83" i="5"/>
  <c r="Y83" i="5" s="1"/>
  <c r="O83" i="5"/>
  <c r="L83" i="5"/>
  <c r="M83" i="5" s="1"/>
  <c r="C83" i="5"/>
  <c r="D83" i="5" s="1"/>
  <c r="AD63" i="5"/>
  <c r="W63" i="5"/>
  <c r="Y63" i="5" s="1"/>
  <c r="O63" i="5"/>
  <c r="L63" i="5"/>
  <c r="M63" i="5" s="1"/>
  <c r="C63" i="5"/>
  <c r="D63" i="5" s="1"/>
  <c r="AD429" i="5"/>
  <c r="W429" i="5"/>
  <c r="O429" i="5"/>
  <c r="L429" i="5"/>
  <c r="M429" i="5" s="1"/>
  <c r="C429" i="5"/>
  <c r="D429" i="5" s="1"/>
  <c r="AD773" i="5"/>
  <c r="W773" i="5"/>
  <c r="Y773" i="5" s="1"/>
  <c r="O773" i="5"/>
  <c r="L773" i="5"/>
  <c r="M773" i="5" s="1"/>
  <c r="C773" i="5"/>
  <c r="D773" i="5" s="1"/>
  <c r="AD395" i="5"/>
  <c r="W395" i="5"/>
  <c r="Y395" i="5" s="1"/>
  <c r="O395" i="5"/>
  <c r="L395" i="5"/>
  <c r="M395" i="5" s="1"/>
  <c r="C395" i="5"/>
  <c r="D395" i="5" s="1"/>
  <c r="AD61" i="5"/>
  <c r="W61" i="5"/>
  <c r="Y61" i="5" s="1"/>
  <c r="O61" i="5"/>
  <c r="L61" i="5"/>
  <c r="M61" i="5" s="1"/>
  <c r="C61" i="5"/>
  <c r="D61" i="5" s="1"/>
  <c r="AD1036" i="5"/>
  <c r="W1036" i="5"/>
  <c r="Y1036" i="5" s="1"/>
  <c r="O1036" i="5"/>
  <c r="L1036" i="5"/>
  <c r="M1036" i="5" s="1"/>
  <c r="C1036" i="5"/>
  <c r="D1036" i="5" s="1"/>
  <c r="AD872" i="5"/>
  <c r="W872" i="5"/>
  <c r="Y872" i="5" s="1"/>
  <c r="O872" i="5"/>
  <c r="L872" i="5"/>
  <c r="M872" i="5" s="1"/>
  <c r="C872" i="5"/>
  <c r="D872" i="5" s="1"/>
  <c r="AD1079" i="5"/>
  <c r="W1079" i="5"/>
  <c r="Y1079" i="5" s="1"/>
  <c r="O1079" i="5"/>
  <c r="L1079" i="5"/>
  <c r="M1079" i="5" s="1"/>
  <c r="C1079" i="5"/>
  <c r="D1079" i="5" s="1"/>
  <c r="AD434" i="5"/>
  <c r="W434" i="5"/>
  <c r="Y434" i="5" s="1"/>
  <c r="O434" i="5"/>
  <c r="L434" i="5"/>
  <c r="M434" i="5" s="1"/>
  <c r="C434" i="5"/>
  <c r="D434" i="5" s="1"/>
  <c r="AD433" i="5"/>
  <c r="W433" i="5"/>
  <c r="O433" i="5"/>
  <c r="L433" i="5"/>
  <c r="M433" i="5" s="1"/>
  <c r="C433" i="5"/>
  <c r="D433" i="5" s="1"/>
  <c r="AD230" i="5"/>
  <c r="W230" i="5"/>
  <c r="Y230" i="5" s="1"/>
  <c r="O230" i="5"/>
  <c r="L230" i="5"/>
  <c r="M230" i="5" s="1"/>
  <c r="C230" i="5"/>
  <c r="D230" i="5" s="1"/>
  <c r="AD1455" i="5"/>
  <c r="W1455" i="5"/>
  <c r="Y1455" i="5" s="1"/>
  <c r="O1455" i="5"/>
  <c r="L1455" i="5"/>
  <c r="M1455" i="5" s="1"/>
  <c r="C1455" i="5"/>
  <c r="D1455" i="5" s="1"/>
  <c r="AD687" i="5"/>
  <c r="W687" i="5"/>
  <c r="Y687" i="5" s="1"/>
  <c r="O687" i="5"/>
  <c r="L687" i="5"/>
  <c r="M687" i="5" s="1"/>
  <c r="C687" i="5"/>
  <c r="D687" i="5" s="1"/>
  <c r="AD481" i="5"/>
  <c r="W481" i="5"/>
  <c r="Y481" i="5" s="1"/>
  <c r="O481" i="5"/>
  <c r="L481" i="5"/>
  <c r="M481" i="5" s="1"/>
  <c r="C481" i="5"/>
  <c r="D481" i="5" s="1"/>
  <c r="AD556" i="5"/>
  <c r="W556" i="5"/>
  <c r="Y556" i="5" s="1"/>
  <c r="O556" i="5"/>
  <c r="L556" i="5"/>
  <c r="M556" i="5" s="1"/>
  <c r="C556" i="5"/>
  <c r="D556" i="5" s="1"/>
  <c r="AD1291" i="5"/>
  <c r="W1291" i="5"/>
  <c r="Y1291" i="5" s="1"/>
  <c r="O1291" i="5"/>
  <c r="L1291" i="5"/>
  <c r="M1291" i="5" s="1"/>
  <c r="C1291" i="5"/>
  <c r="D1291" i="5" s="1"/>
  <c r="AD797" i="5"/>
  <c r="W797" i="5"/>
  <c r="Y797" i="5" s="1"/>
  <c r="O797" i="5"/>
  <c r="L797" i="5"/>
  <c r="M797" i="5" s="1"/>
  <c r="C797" i="5"/>
  <c r="D797" i="5" s="1"/>
  <c r="AD255" i="5"/>
  <c r="W255" i="5"/>
  <c r="O255" i="5"/>
  <c r="L255" i="5"/>
  <c r="M255" i="5" s="1"/>
  <c r="C255" i="5"/>
  <c r="D255" i="5" s="1"/>
  <c r="AD453" i="5"/>
  <c r="W453" i="5"/>
  <c r="Y453" i="5" s="1"/>
  <c r="O453" i="5"/>
  <c r="L453" i="5"/>
  <c r="M453" i="5" s="1"/>
  <c r="C453" i="5"/>
  <c r="D453" i="5" s="1"/>
  <c r="AD1721" i="5"/>
  <c r="W1721" i="5"/>
  <c r="Y1721" i="5" s="1"/>
  <c r="O1721" i="5"/>
  <c r="L1721" i="5"/>
  <c r="M1721" i="5" s="1"/>
  <c r="C1721" i="5"/>
  <c r="D1721" i="5" s="1"/>
  <c r="AD711" i="5"/>
  <c r="W711" i="5"/>
  <c r="O711" i="5"/>
  <c r="L711" i="5"/>
  <c r="M711" i="5" s="1"/>
  <c r="C711" i="5"/>
  <c r="D711" i="5" s="1"/>
  <c r="AD232" i="5"/>
  <c r="W232" i="5"/>
  <c r="Y232" i="5" s="1"/>
  <c r="O232" i="5"/>
  <c r="L232" i="5"/>
  <c r="M232" i="5" s="1"/>
  <c r="C232" i="5"/>
  <c r="D232" i="5" s="1"/>
  <c r="AD895" i="5"/>
  <c r="W895" i="5"/>
  <c r="Y895" i="5" s="1"/>
  <c r="O895" i="5"/>
  <c r="L895" i="5"/>
  <c r="M895" i="5" s="1"/>
  <c r="C895" i="5"/>
  <c r="D895" i="5" s="1"/>
  <c r="AD1046" i="5"/>
  <c r="W1046" i="5"/>
  <c r="O1046" i="5"/>
  <c r="L1046" i="5"/>
  <c r="M1046" i="5" s="1"/>
  <c r="C1046" i="5"/>
  <c r="D1046" i="5" s="1"/>
  <c r="AD615" i="5"/>
  <c r="W615" i="5"/>
  <c r="Y615" i="5" s="1"/>
  <c r="O615" i="5"/>
  <c r="L615" i="5"/>
  <c r="M615" i="5" s="1"/>
  <c r="C615" i="5"/>
  <c r="D615" i="5" s="1"/>
  <c r="AD993" i="5"/>
  <c r="W993" i="5"/>
  <c r="O993" i="5"/>
  <c r="L993" i="5"/>
  <c r="M993" i="5" s="1"/>
  <c r="C993" i="5"/>
  <c r="D993" i="5" s="1"/>
  <c r="AD859" i="5"/>
  <c r="W859" i="5"/>
  <c r="Y859" i="5" s="1"/>
  <c r="O859" i="5"/>
  <c r="L859" i="5"/>
  <c r="M859" i="5" s="1"/>
  <c r="C859" i="5"/>
  <c r="D859" i="5" s="1"/>
  <c r="AD831" i="5"/>
  <c r="W831" i="5"/>
  <c r="Y831" i="5" s="1"/>
  <c r="O831" i="5"/>
  <c r="L831" i="5"/>
  <c r="M831" i="5" s="1"/>
  <c r="C831" i="5"/>
  <c r="D831" i="5" s="1"/>
  <c r="AD34" i="5"/>
  <c r="W34" i="5"/>
  <c r="O34" i="5"/>
  <c r="L34" i="5"/>
  <c r="M34" i="5" s="1"/>
  <c r="C34" i="5"/>
  <c r="D34" i="5" s="1"/>
  <c r="AD1068" i="5"/>
  <c r="W1068" i="5"/>
  <c r="Y1068" i="5" s="1"/>
  <c r="O1068" i="5"/>
  <c r="L1068" i="5"/>
  <c r="M1068" i="5" s="1"/>
  <c r="C1068" i="5"/>
  <c r="D1068" i="5" s="1"/>
  <c r="AD158" i="5"/>
  <c r="W158" i="5"/>
  <c r="O158" i="5"/>
  <c r="L158" i="5"/>
  <c r="M158" i="5" s="1"/>
  <c r="C158" i="5"/>
  <c r="D158" i="5" s="1"/>
  <c r="AD439" i="5"/>
  <c r="W439" i="5"/>
  <c r="O439" i="5"/>
  <c r="L439" i="5"/>
  <c r="M439" i="5" s="1"/>
  <c r="C439" i="5"/>
  <c r="D439" i="5" s="1"/>
  <c r="AD227" i="5"/>
  <c r="W227" i="5"/>
  <c r="Y227" i="5" s="1"/>
  <c r="O227" i="5"/>
  <c r="L227" i="5"/>
  <c r="M227" i="5" s="1"/>
  <c r="C227" i="5"/>
  <c r="D227" i="5" s="1"/>
  <c r="AD980" i="5"/>
  <c r="W980" i="5"/>
  <c r="O980" i="5"/>
  <c r="L980" i="5"/>
  <c r="M980" i="5" s="1"/>
  <c r="C980" i="5"/>
  <c r="D980" i="5" s="1"/>
  <c r="AD197" i="5"/>
  <c r="W197" i="5"/>
  <c r="Y197" i="5" s="1"/>
  <c r="O197" i="5"/>
  <c r="L197" i="5"/>
  <c r="M197" i="5" s="1"/>
  <c r="C197" i="5"/>
  <c r="D197" i="5" s="1"/>
  <c r="AD312" i="5"/>
  <c r="W312" i="5"/>
  <c r="Y312" i="5" s="1"/>
  <c r="O312" i="5"/>
  <c r="L312" i="5"/>
  <c r="M312" i="5" s="1"/>
  <c r="C312" i="5"/>
  <c r="D312" i="5" s="1"/>
  <c r="AD979" i="5"/>
  <c r="W979" i="5"/>
  <c r="O979" i="5"/>
  <c r="L979" i="5"/>
  <c r="M979" i="5" s="1"/>
  <c r="C979" i="5"/>
  <c r="D979" i="5" s="1"/>
  <c r="AD263" i="5"/>
  <c r="W263" i="5"/>
  <c r="Y263" i="5" s="1"/>
  <c r="O263" i="5"/>
  <c r="L263" i="5"/>
  <c r="M263" i="5" s="1"/>
  <c r="C263" i="5"/>
  <c r="D263" i="5" s="1"/>
  <c r="AD725" i="5"/>
  <c r="W725" i="5"/>
  <c r="Y725" i="5" s="1"/>
  <c r="O725" i="5"/>
  <c r="L725" i="5"/>
  <c r="M725" i="5" s="1"/>
  <c r="C725" i="5"/>
  <c r="D725" i="5" s="1"/>
  <c r="AD832" i="5"/>
  <c r="W832" i="5"/>
  <c r="O832" i="5"/>
  <c r="L832" i="5"/>
  <c r="M832" i="5" s="1"/>
  <c r="C832" i="5"/>
  <c r="D832" i="5" s="1"/>
  <c r="AD874" i="5"/>
  <c r="W874" i="5"/>
  <c r="Y874" i="5" s="1"/>
  <c r="O874" i="5"/>
  <c r="L874" i="5"/>
  <c r="M874" i="5" s="1"/>
  <c r="C874" i="5"/>
  <c r="D874" i="5" s="1"/>
  <c r="AD873" i="5"/>
  <c r="W873" i="5"/>
  <c r="O873" i="5"/>
  <c r="L873" i="5"/>
  <c r="M873" i="5" s="1"/>
  <c r="C873" i="5"/>
  <c r="D873" i="5" s="1"/>
  <c r="AD213" i="5"/>
  <c r="W213" i="5"/>
  <c r="Y213" i="5" s="1"/>
  <c r="O213" i="5"/>
  <c r="L213" i="5"/>
  <c r="M213" i="5" s="1"/>
  <c r="C213" i="5"/>
  <c r="D213" i="5" s="1"/>
  <c r="AD1402" i="5"/>
  <c r="W1402" i="5"/>
  <c r="Y1402" i="5" s="1"/>
  <c r="O1402" i="5"/>
  <c r="L1402" i="5"/>
  <c r="M1402" i="5" s="1"/>
  <c r="C1402" i="5"/>
  <c r="D1402" i="5" s="1"/>
  <c r="AD628" i="5"/>
  <c r="W628" i="5"/>
  <c r="O628" i="5"/>
  <c r="L628" i="5"/>
  <c r="M628" i="5" s="1"/>
  <c r="C628" i="5"/>
  <c r="D628" i="5" s="1"/>
  <c r="AD43" i="5"/>
  <c r="W43" i="5"/>
  <c r="Y43" i="5" s="1"/>
  <c r="O43" i="5"/>
  <c r="L43" i="5"/>
  <c r="M43" i="5" s="1"/>
  <c r="C43" i="5"/>
  <c r="D43" i="5" s="1"/>
  <c r="AD534" i="5"/>
  <c r="W534" i="5"/>
  <c r="O534" i="5"/>
  <c r="L534" i="5"/>
  <c r="M534" i="5" s="1"/>
  <c r="C534" i="5"/>
  <c r="D534" i="5" s="1"/>
  <c r="AD843" i="5"/>
  <c r="W843" i="5"/>
  <c r="Y843" i="5" s="1"/>
  <c r="O843" i="5"/>
  <c r="L843" i="5"/>
  <c r="M843" i="5" s="1"/>
  <c r="C843" i="5"/>
  <c r="D843" i="5" s="1"/>
  <c r="AD833" i="5"/>
  <c r="W833" i="5"/>
  <c r="Y833" i="5" s="1"/>
  <c r="O833" i="5"/>
  <c r="L833" i="5"/>
  <c r="M833" i="5" s="1"/>
  <c r="C833" i="5"/>
  <c r="D833" i="5" s="1"/>
  <c r="AD537" i="5"/>
  <c r="W537" i="5"/>
  <c r="Y537" i="5" s="1"/>
  <c r="O537" i="5"/>
  <c r="L537" i="5"/>
  <c r="M537" i="5" s="1"/>
  <c r="C537" i="5"/>
  <c r="D537" i="5" s="1"/>
  <c r="AD561" i="5"/>
  <c r="W561" i="5"/>
  <c r="Y561" i="5" s="1"/>
  <c r="O561" i="5"/>
  <c r="L561" i="5"/>
  <c r="M561" i="5" s="1"/>
  <c r="C561" i="5"/>
  <c r="D561" i="5" s="1"/>
  <c r="AD1433" i="5"/>
  <c r="W1433" i="5"/>
  <c r="Y1433" i="5" s="1"/>
  <c r="O1433" i="5"/>
  <c r="L1433" i="5"/>
  <c r="M1433" i="5" s="1"/>
  <c r="C1433" i="5"/>
  <c r="D1433" i="5" s="1"/>
  <c r="AD1432" i="5"/>
  <c r="W1432" i="5"/>
  <c r="Y1432" i="5" s="1"/>
  <c r="O1432" i="5"/>
  <c r="L1432" i="5"/>
  <c r="M1432" i="5" s="1"/>
  <c r="C1432" i="5"/>
  <c r="D1432" i="5" s="1"/>
  <c r="AD1011" i="5"/>
  <c r="W1011" i="5"/>
  <c r="Y1011" i="5" s="1"/>
  <c r="O1011" i="5"/>
  <c r="L1011" i="5"/>
  <c r="M1011" i="5" s="1"/>
  <c r="C1011" i="5"/>
  <c r="D1011" i="5" s="1"/>
  <c r="AD963" i="5"/>
  <c r="W963" i="5"/>
  <c r="Y963" i="5" s="1"/>
  <c r="O963" i="5"/>
  <c r="L963" i="5"/>
  <c r="M963" i="5" s="1"/>
  <c r="C963" i="5"/>
  <c r="D963" i="5" s="1"/>
  <c r="AD275" i="5"/>
  <c r="W275" i="5"/>
  <c r="O275" i="5"/>
  <c r="L275" i="5"/>
  <c r="M275" i="5" s="1"/>
  <c r="C275" i="5"/>
  <c r="D275" i="5" s="1"/>
  <c r="AD69" i="5"/>
  <c r="W69" i="5"/>
  <c r="Y69" i="5" s="1"/>
  <c r="O69" i="5"/>
  <c r="L69" i="5"/>
  <c r="M69" i="5" s="1"/>
  <c r="C69" i="5"/>
  <c r="D69" i="5" s="1"/>
  <c r="AD475" i="5"/>
  <c r="W475" i="5"/>
  <c r="O475" i="5"/>
  <c r="L475" i="5"/>
  <c r="M475" i="5" s="1"/>
  <c r="C475" i="5"/>
  <c r="D475" i="5" s="1"/>
  <c r="AD5" i="5"/>
  <c r="W5" i="5"/>
  <c r="Y5" i="5" s="1"/>
  <c r="O5" i="5"/>
  <c r="L5" i="5"/>
  <c r="M5" i="5" s="1"/>
  <c r="C5" i="5"/>
  <c r="D5" i="5" s="1"/>
  <c r="AD359" i="5"/>
  <c r="W359" i="5"/>
  <c r="Y359" i="5" s="1"/>
  <c r="O359" i="5"/>
  <c r="L359" i="5"/>
  <c r="M359" i="5" s="1"/>
  <c r="C359" i="5"/>
  <c r="D359" i="5" s="1"/>
  <c r="AD570" i="5"/>
  <c r="W570" i="5"/>
  <c r="O570" i="5"/>
  <c r="L570" i="5"/>
  <c r="M570" i="5" s="1"/>
  <c r="C570" i="5"/>
  <c r="D570" i="5" s="1"/>
  <c r="AD1723" i="5"/>
  <c r="W1723" i="5"/>
  <c r="Y1723" i="5" s="1"/>
  <c r="O1723" i="5"/>
  <c r="L1723" i="5"/>
  <c r="M1723" i="5" s="1"/>
  <c r="C1723" i="5"/>
  <c r="D1723" i="5" s="1"/>
  <c r="AD685" i="5"/>
  <c r="W685" i="5"/>
  <c r="O685" i="5"/>
  <c r="L685" i="5"/>
  <c r="M685" i="5" s="1"/>
  <c r="C685" i="5"/>
  <c r="D685" i="5" s="1"/>
  <c r="AD569" i="5"/>
  <c r="W569" i="5"/>
  <c r="Y569" i="5" s="1"/>
  <c r="O569" i="5"/>
  <c r="L569" i="5"/>
  <c r="M569" i="5" s="1"/>
  <c r="C569" i="5"/>
  <c r="D569" i="5" s="1"/>
  <c r="AD1091" i="5"/>
  <c r="W1091" i="5"/>
  <c r="O1091" i="5"/>
  <c r="L1091" i="5"/>
  <c r="M1091" i="5" s="1"/>
  <c r="C1091" i="5"/>
  <c r="D1091" i="5" s="1"/>
  <c r="AD1090" i="5"/>
  <c r="W1090" i="5"/>
  <c r="O1090" i="5"/>
  <c r="L1090" i="5"/>
  <c r="M1090" i="5" s="1"/>
  <c r="C1090" i="5"/>
  <c r="D1090" i="5" s="1"/>
  <c r="AD659" i="5"/>
  <c r="W659" i="5"/>
  <c r="Y659" i="5" s="1"/>
  <c r="O659" i="5"/>
  <c r="L659" i="5"/>
  <c r="M659" i="5" s="1"/>
  <c r="C659" i="5"/>
  <c r="D659" i="5" s="1"/>
  <c r="AD233" i="5"/>
  <c r="W233" i="5"/>
  <c r="O233" i="5"/>
  <c r="L233" i="5"/>
  <c r="M233" i="5" s="1"/>
  <c r="C233" i="5"/>
  <c r="D233" i="5" s="1"/>
  <c r="AD290" i="5"/>
  <c r="W290" i="5"/>
  <c r="Y290" i="5" s="1"/>
  <c r="O290" i="5"/>
  <c r="L290" i="5"/>
  <c r="M290" i="5" s="1"/>
  <c r="C290" i="5"/>
  <c r="D290" i="5" s="1"/>
  <c r="AD564" i="5"/>
  <c r="W564" i="5"/>
  <c r="Y564" i="5" s="1"/>
  <c r="O564" i="5"/>
  <c r="L564" i="5"/>
  <c r="M564" i="5" s="1"/>
  <c r="C564" i="5"/>
  <c r="D564" i="5" s="1"/>
  <c r="AD996" i="5"/>
  <c r="W996" i="5"/>
  <c r="O996" i="5"/>
  <c r="L996" i="5"/>
  <c r="M996" i="5" s="1"/>
  <c r="C996" i="5"/>
  <c r="D996" i="5" s="1"/>
  <c r="AD199" i="5"/>
  <c r="W199" i="5"/>
  <c r="O199" i="5"/>
  <c r="L199" i="5"/>
  <c r="M199" i="5" s="1"/>
  <c r="C199" i="5"/>
  <c r="D199" i="5" s="1"/>
  <c r="AD696" i="5"/>
  <c r="W696" i="5"/>
  <c r="Y696" i="5" s="1"/>
  <c r="O696" i="5"/>
  <c r="L696" i="5"/>
  <c r="M696" i="5" s="1"/>
  <c r="C696" i="5"/>
  <c r="D696" i="5" s="1"/>
  <c r="AD13" i="5"/>
  <c r="W13" i="5"/>
  <c r="O13" i="5"/>
  <c r="L13" i="5"/>
  <c r="M13" i="5" s="1"/>
  <c r="C13" i="5"/>
  <c r="D13" i="5" s="1"/>
  <c r="AD546" i="5"/>
  <c r="W546" i="5"/>
  <c r="Y546" i="5" s="1"/>
  <c r="O546" i="5"/>
  <c r="L546" i="5"/>
  <c r="M546" i="5" s="1"/>
  <c r="C546" i="5"/>
  <c r="D546" i="5" s="1"/>
  <c r="AD540" i="5"/>
  <c r="W540" i="5"/>
  <c r="O540" i="5"/>
  <c r="L540" i="5"/>
  <c r="M540" i="5" s="1"/>
  <c r="C540" i="5"/>
  <c r="D540" i="5" s="1"/>
  <c r="AD482" i="5"/>
  <c r="W482" i="5"/>
  <c r="O482" i="5"/>
  <c r="L482" i="5"/>
  <c r="M482" i="5" s="1"/>
  <c r="C482" i="5"/>
  <c r="D482" i="5" s="1"/>
  <c r="AD883" i="5"/>
  <c r="W883" i="5"/>
  <c r="Y883" i="5" s="1"/>
  <c r="O883" i="5"/>
  <c r="L883" i="5"/>
  <c r="M883" i="5" s="1"/>
  <c r="C883" i="5"/>
  <c r="D883" i="5" s="1"/>
  <c r="AD906" i="5"/>
  <c r="W906" i="5"/>
  <c r="Y906" i="5" s="1"/>
  <c r="O906" i="5"/>
  <c r="L906" i="5"/>
  <c r="M906" i="5" s="1"/>
  <c r="C906" i="5"/>
  <c r="D906" i="5" s="1"/>
  <c r="AD1475" i="5"/>
  <c r="W1475" i="5"/>
  <c r="O1475" i="5"/>
  <c r="L1475" i="5"/>
  <c r="M1475" i="5" s="1"/>
  <c r="C1475" i="5"/>
  <c r="D1475" i="5" s="1"/>
  <c r="AD1297" i="5"/>
  <c r="W1297" i="5"/>
  <c r="Y1297" i="5" s="1"/>
  <c r="O1297" i="5"/>
  <c r="L1297" i="5"/>
  <c r="M1297" i="5" s="1"/>
  <c r="C1297" i="5"/>
  <c r="D1297" i="5" s="1"/>
  <c r="AD907" i="5"/>
  <c r="W907" i="5"/>
  <c r="Y907" i="5" s="1"/>
  <c r="O907" i="5"/>
  <c r="L907" i="5"/>
  <c r="M907" i="5" s="1"/>
  <c r="C907" i="5"/>
  <c r="D907" i="5" s="1"/>
  <c r="AD485" i="5"/>
  <c r="W485" i="5"/>
  <c r="Y485" i="5" s="1"/>
  <c r="O485" i="5"/>
  <c r="L485" i="5"/>
  <c r="M485" i="5" s="1"/>
  <c r="C485" i="5"/>
  <c r="D485" i="5" s="1"/>
  <c r="AD156" i="5"/>
  <c r="W156" i="5"/>
  <c r="Y156" i="5" s="1"/>
  <c r="O156" i="5"/>
  <c r="L156" i="5"/>
  <c r="M156" i="5" s="1"/>
  <c r="C156" i="5"/>
  <c r="D156" i="5" s="1"/>
  <c r="AD493" i="5"/>
  <c r="W493" i="5"/>
  <c r="Y493" i="5" s="1"/>
  <c r="O493" i="5"/>
  <c r="L493" i="5"/>
  <c r="M493" i="5" s="1"/>
  <c r="C493" i="5"/>
  <c r="D493" i="5" s="1"/>
  <c r="AD1176" i="5"/>
  <c r="W1176" i="5"/>
  <c r="Y1176" i="5" s="1"/>
  <c r="O1176" i="5"/>
  <c r="L1176" i="5"/>
  <c r="M1176" i="5" s="1"/>
  <c r="C1176" i="5"/>
  <c r="D1176" i="5" s="1"/>
  <c r="AD547" i="5"/>
  <c r="W547" i="5"/>
  <c r="O547" i="5"/>
  <c r="L547" i="5"/>
  <c r="M547" i="5" s="1"/>
  <c r="C547" i="5"/>
  <c r="D547" i="5" s="1"/>
  <c r="AD1556" i="5"/>
  <c r="W1556" i="5"/>
  <c r="O1556" i="5"/>
  <c r="L1556" i="5"/>
  <c r="M1556" i="5" s="1"/>
  <c r="C1556" i="5"/>
  <c r="D1556" i="5" s="1"/>
  <c r="AD491" i="5"/>
  <c r="W491" i="5"/>
  <c r="Y491" i="5" s="1"/>
  <c r="O491" i="5"/>
  <c r="L491" i="5"/>
  <c r="M491" i="5" s="1"/>
  <c r="C491" i="5"/>
  <c r="D491" i="5" s="1"/>
  <c r="AD862" i="5"/>
  <c r="W862" i="5"/>
  <c r="O862" i="5"/>
  <c r="L862" i="5"/>
  <c r="M862" i="5" s="1"/>
  <c r="C862" i="5"/>
  <c r="D862" i="5" s="1"/>
  <c r="AD1007" i="5"/>
  <c r="W1007" i="5"/>
  <c r="Y1007" i="5" s="1"/>
  <c r="O1007" i="5"/>
  <c r="L1007" i="5"/>
  <c r="M1007" i="5" s="1"/>
  <c r="C1007" i="5"/>
  <c r="D1007" i="5" s="1"/>
  <c r="AD99" i="5"/>
  <c r="W99" i="5"/>
  <c r="Y99" i="5" s="1"/>
  <c r="O99" i="5"/>
  <c r="L99" i="5"/>
  <c r="M99" i="5" s="1"/>
  <c r="C99" i="5"/>
  <c r="D99" i="5" s="1"/>
  <c r="AD1092" i="5"/>
  <c r="W1092" i="5"/>
  <c r="O1092" i="5"/>
  <c r="L1092" i="5"/>
  <c r="M1092" i="5" s="1"/>
  <c r="C1092" i="5"/>
  <c r="D1092" i="5" s="1"/>
  <c r="AD866" i="5"/>
  <c r="W866" i="5"/>
  <c r="Y866" i="5" s="1"/>
  <c r="O866" i="5"/>
  <c r="L866" i="5"/>
  <c r="M866" i="5" s="1"/>
  <c r="C866" i="5"/>
  <c r="D866" i="5" s="1"/>
  <c r="AD166" i="5"/>
  <c r="W166" i="5"/>
  <c r="O166" i="5"/>
  <c r="L166" i="5"/>
  <c r="M166" i="5" s="1"/>
  <c r="C166" i="5"/>
  <c r="D166" i="5" s="1"/>
  <c r="AD1107" i="5"/>
  <c r="W1107" i="5"/>
  <c r="Y1107" i="5" s="1"/>
  <c r="O1107" i="5"/>
  <c r="L1107" i="5"/>
  <c r="M1107" i="5" s="1"/>
  <c r="C1107" i="5"/>
  <c r="D1107" i="5" s="1"/>
  <c r="AD672" i="5"/>
  <c r="W672" i="5"/>
  <c r="O672" i="5"/>
  <c r="L672" i="5"/>
  <c r="M672" i="5" s="1"/>
  <c r="C672" i="5"/>
  <c r="D672" i="5" s="1"/>
  <c r="AD858" i="5"/>
  <c r="W858" i="5"/>
  <c r="O858" i="5"/>
  <c r="L858" i="5"/>
  <c r="M858" i="5" s="1"/>
  <c r="C858" i="5"/>
  <c r="D858" i="5" s="1"/>
  <c r="AD1000" i="5"/>
  <c r="W1000" i="5"/>
  <c r="Y1000" i="5" s="1"/>
  <c r="O1000" i="5"/>
  <c r="L1000" i="5"/>
  <c r="M1000" i="5" s="1"/>
  <c r="C1000" i="5"/>
  <c r="D1000" i="5" s="1"/>
  <c r="AD592" i="5"/>
  <c r="W592" i="5"/>
  <c r="Y592" i="5" s="1"/>
  <c r="O592" i="5"/>
  <c r="L592" i="5"/>
  <c r="M592" i="5" s="1"/>
  <c r="C592" i="5"/>
  <c r="D592" i="5" s="1"/>
  <c r="AD339" i="5"/>
  <c r="W339" i="5"/>
  <c r="O339" i="5"/>
  <c r="L339" i="5"/>
  <c r="M339" i="5" s="1"/>
  <c r="C339" i="5"/>
  <c r="D339" i="5" s="1"/>
  <c r="AD22" i="5"/>
  <c r="W22" i="5"/>
  <c r="Y22" i="5" s="1"/>
  <c r="O22" i="5"/>
  <c r="L22" i="5"/>
  <c r="M22" i="5" s="1"/>
  <c r="C22" i="5"/>
  <c r="D22" i="5" s="1"/>
  <c r="AD815" i="5"/>
  <c r="W815" i="5"/>
  <c r="Y815" i="5" s="1"/>
  <c r="O815" i="5"/>
  <c r="L815" i="5"/>
  <c r="M815" i="5" s="1"/>
  <c r="C815" i="5"/>
  <c r="D815" i="5" s="1"/>
  <c r="AD779" i="5"/>
  <c r="W779" i="5"/>
  <c r="Y779" i="5" s="1"/>
  <c r="O779" i="5"/>
  <c r="L779" i="5"/>
  <c r="M779" i="5" s="1"/>
  <c r="C779" i="5"/>
  <c r="D779" i="5" s="1"/>
  <c r="AD945" i="5"/>
  <c r="W945" i="5"/>
  <c r="O945" i="5"/>
  <c r="L945" i="5"/>
  <c r="M945" i="5" s="1"/>
  <c r="C945" i="5"/>
  <c r="D945" i="5" s="1"/>
  <c r="AD944" i="5"/>
  <c r="W944" i="5"/>
  <c r="O944" i="5"/>
  <c r="L944" i="5"/>
  <c r="M944" i="5" s="1"/>
  <c r="C944" i="5"/>
  <c r="D944" i="5" s="1"/>
  <c r="AD316" i="5"/>
  <c r="W316" i="5"/>
  <c r="Y316" i="5" s="1"/>
  <c r="O316" i="5"/>
  <c r="L316" i="5"/>
  <c r="M316" i="5" s="1"/>
  <c r="C316" i="5"/>
  <c r="D316" i="5" s="1"/>
  <c r="AD1510" i="5"/>
  <c r="W1510" i="5"/>
  <c r="Y1510" i="5" s="1"/>
  <c r="O1510" i="5"/>
  <c r="L1510" i="5"/>
  <c r="M1510" i="5" s="1"/>
  <c r="C1510" i="5"/>
  <c r="D1510" i="5" s="1"/>
  <c r="AD292" i="5"/>
  <c r="W292" i="5"/>
  <c r="O292" i="5"/>
  <c r="L292" i="5"/>
  <c r="M292" i="5" s="1"/>
  <c r="C292" i="5"/>
  <c r="D292" i="5" s="1"/>
  <c r="AD1077" i="5"/>
  <c r="W1077" i="5"/>
  <c r="Y1077" i="5" s="1"/>
  <c r="O1077" i="5"/>
  <c r="L1077" i="5"/>
  <c r="M1077" i="5" s="1"/>
  <c r="C1077" i="5"/>
  <c r="D1077" i="5" s="1"/>
  <c r="AD695" i="5"/>
  <c r="W695" i="5"/>
  <c r="Y695" i="5" s="1"/>
  <c r="O695" i="5"/>
  <c r="L695" i="5"/>
  <c r="M695" i="5" s="1"/>
  <c r="C695" i="5"/>
  <c r="D695" i="5" s="1"/>
  <c r="AD326" i="5"/>
  <c r="W326" i="5"/>
  <c r="O326" i="5"/>
  <c r="L326" i="5"/>
  <c r="M326" i="5" s="1"/>
  <c r="C326" i="5"/>
  <c r="D326" i="5" s="1"/>
  <c r="AD321" i="5"/>
  <c r="W321" i="5"/>
  <c r="O321" i="5"/>
  <c r="L321" i="5"/>
  <c r="M321" i="5" s="1"/>
  <c r="C321" i="5"/>
  <c r="D321" i="5" s="1"/>
  <c r="AD320" i="5"/>
  <c r="W320" i="5"/>
  <c r="Y320" i="5" s="1"/>
  <c r="O320" i="5"/>
  <c r="L320" i="5"/>
  <c r="M320" i="5" s="1"/>
  <c r="C320" i="5"/>
  <c r="D320" i="5" s="1"/>
  <c r="AD720" i="5"/>
  <c r="W720" i="5"/>
  <c r="Y720" i="5" s="1"/>
  <c r="O720" i="5"/>
  <c r="L720" i="5"/>
  <c r="M720" i="5" s="1"/>
  <c r="C720" i="5"/>
  <c r="D720" i="5" s="1"/>
  <c r="AD231" i="5"/>
  <c r="W231" i="5"/>
  <c r="Y231" i="5" s="1"/>
  <c r="O231" i="5"/>
  <c r="L231" i="5"/>
  <c r="M231" i="5" s="1"/>
  <c r="C231" i="5"/>
  <c r="D231" i="5" s="1"/>
  <c r="AD820" i="5"/>
  <c r="W820" i="5"/>
  <c r="Y820" i="5" s="1"/>
  <c r="O820" i="5"/>
  <c r="L820" i="5"/>
  <c r="M820" i="5" s="1"/>
  <c r="C820" i="5"/>
  <c r="D820" i="5" s="1"/>
  <c r="AD1116" i="5"/>
  <c r="W1116" i="5"/>
  <c r="Y1116" i="5" s="1"/>
  <c r="O1116" i="5"/>
  <c r="L1116" i="5"/>
  <c r="M1116" i="5" s="1"/>
  <c r="C1116" i="5"/>
  <c r="D1116" i="5" s="1"/>
  <c r="AD254" i="5"/>
  <c r="W254" i="5"/>
  <c r="O254" i="5"/>
  <c r="L254" i="5"/>
  <c r="M254" i="5" s="1"/>
  <c r="C254" i="5"/>
  <c r="D254" i="5" s="1"/>
  <c r="AD246" i="5"/>
  <c r="W246" i="5"/>
  <c r="O246" i="5"/>
  <c r="L246" i="5"/>
  <c r="M246" i="5" s="1"/>
  <c r="C246" i="5"/>
  <c r="D246" i="5" s="1"/>
  <c r="AD245" i="5"/>
  <c r="W245" i="5"/>
  <c r="Y245" i="5" s="1"/>
  <c r="O245" i="5"/>
  <c r="L245" i="5"/>
  <c r="M245" i="5" s="1"/>
  <c r="C245" i="5"/>
  <c r="D245" i="5" s="1"/>
  <c r="AD798" i="5"/>
  <c r="W798" i="5"/>
  <c r="O798" i="5"/>
  <c r="L798" i="5"/>
  <c r="M798" i="5" s="1"/>
  <c r="C798" i="5"/>
  <c r="D798" i="5" s="1"/>
  <c r="AD140" i="5"/>
  <c r="W140" i="5"/>
  <c r="Y140" i="5" s="1"/>
  <c r="O140" i="5"/>
  <c r="L140" i="5"/>
  <c r="M140" i="5" s="1"/>
  <c r="C140" i="5"/>
  <c r="D140" i="5" s="1"/>
  <c r="AD626" i="5"/>
  <c r="W626" i="5"/>
  <c r="Y626" i="5" s="1"/>
  <c r="O626" i="5"/>
  <c r="L626" i="5"/>
  <c r="M626" i="5" s="1"/>
  <c r="C626" i="5"/>
  <c r="D626" i="5" s="1"/>
  <c r="AD1428" i="5"/>
  <c r="W1428" i="5"/>
  <c r="O1428" i="5"/>
  <c r="L1428" i="5"/>
  <c r="M1428" i="5" s="1"/>
  <c r="C1428" i="5"/>
  <c r="D1428" i="5" s="1"/>
  <c r="AD1427" i="5"/>
  <c r="W1427" i="5"/>
  <c r="Y1427" i="5" s="1"/>
  <c r="O1427" i="5"/>
  <c r="L1427" i="5"/>
  <c r="M1427" i="5" s="1"/>
  <c r="C1427" i="5"/>
  <c r="D1427" i="5" s="1"/>
  <c r="AD403" i="5"/>
  <c r="W403" i="5"/>
  <c r="O403" i="5"/>
  <c r="L403" i="5"/>
  <c r="M403" i="5" s="1"/>
  <c r="C403" i="5"/>
  <c r="D403" i="5" s="1"/>
  <c r="AD139" i="5"/>
  <c r="W139" i="5"/>
  <c r="O139" i="5"/>
  <c r="L139" i="5"/>
  <c r="M139" i="5" s="1"/>
  <c r="C139" i="5"/>
  <c r="D139" i="5" s="1"/>
  <c r="AD189" i="5"/>
  <c r="W189" i="5"/>
  <c r="O189" i="5"/>
  <c r="L189" i="5"/>
  <c r="M189" i="5" s="1"/>
  <c r="C189" i="5"/>
  <c r="D189" i="5" s="1"/>
  <c r="AD73" i="5"/>
  <c r="W73" i="5"/>
  <c r="O73" i="5"/>
  <c r="L73" i="5"/>
  <c r="M73" i="5" s="1"/>
  <c r="C73" i="5"/>
  <c r="D73" i="5" s="1"/>
  <c r="AD825" i="5"/>
  <c r="W825" i="5"/>
  <c r="Y825" i="5" s="1"/>
  <c r="O825" i="5"/>
  <c r="L825" i="5"/>
  <c r="M825" i="5" s="1"/>
  <c r="C825" i="5"/>
  <c r="D825" i="5" s="1"/>
  <c r="AD116" i="5"/>
  <c r="W116" i="5"/>
  <c r="Y116" i="5" s="1"/>
  <c r="O116" i="5"/>
  <c r="L116" i="5"/>
  <c r="M116" i="5" s="1"/>
  <c r="C116" i="5"/>
  <c r="D116" i="5" s="1"/>
  <c r="AD426" i="5"/>
  <c r="W426" i="5"/>
  <c r="O426" i="5"/>
  <c r="L426" i="5"/>
  <c r="M426" i="5" s="1"/>
  <c r="C426" i="5"/>
  <c r="D426" i="5" s="1"/>
  <c r="AD1004" i="5"/>
  <c r="W1004" i="5"/>
  <c r="Y1004" i="5" s="1"/>
  <c r="O1004" i="5"/>
  <c r="L1004" i="5"/>
  <c r="M1004" i="5" s="1"/>
  <c r="C1004" i="5"/>
  <c r="D1004" i="5" s="1"/>
  <c r="AD1236" i="5"/>
  <c r="W1236" i="5"/>
  <c r="O1236" i="5"/>
  <c r="L1236" i="5"/>
  <c r="M1236" i="5" s="1"/>
  <c r="C1236" i="5"/>
  <c r="D1236" i="5" s="1"/>
  <c r="AD1658" i="5"/>
  <c r="W1658" i="5"/>
  <c r="Y1658" i="5" s="1"/>
  <c r="O1658" i="5"/>
  <c r="L1658" i="5"/>
  <c r="M1658" i="5" s="1"/>
  <c r="C1658" i="5"/>
  <c r="D1658" i="5" s="1"/>
  <c r="AD423" i="5"/>
  <c r="W423" i="5"/>
  <c r="O423" i="5"/>
  <c r="L423" i="5"/>
  <c r="M423" i="5" s="1"/>
  <c r="C423" i="5"/>
  <c r="D423" i="5" s="1"/>
  <c r="AD535" i="5"/>
  <c r="W535" i="5"/>
  <c r="Y535" i="5" s="1"/>
  <c r="O535" i="5"/>
  <c r="L535" i="5"/>
  <c r="M535" i="5" s="1"/>
  <c r="C535" i="5"/>
  <c r="D535" i="5" s="1"/>
  <c r="AD488" i="5"/>
  <c r="W488" i="5"/>
  <c r="Y488" i="5" s="1"/>
  <c r="O488" i="5"/>
  <c r="L488" i="5"/>
  <c r="M488" i="5" s="1"/>
  <c r="C488" i="5"/>
  <c r="D488" i="5" s="1"/>
  <c r="AD939" i="5"/>
  <c r="W939" i="5"/>
  <c r="Y939" i="5" s="1"/>
  <c r="O939" i="5"/>
  <c r="L939" i="5"/>
  <c r="M939" i="5" s="1"/>
  <c r="C939" i="5"/>
  <c r="D939" i="5" s="1"/>
  <c r="AD985" i="5"/>
  <c r="W985" i="5"/>
  <c r="Y985" i="5" s="1"/>
  <c r="O985" i="5"/>
  <c r="L985" i="5"/>
  <c r="M985" i="5" s="1"/>
  <c r="C985" i="5"/>
  <c r="D985" i="5" s="1"/>
  <c r="AD984" i="5"/>
  <c r="W984" i="5"/>
  <c r="Y984" i="5" s="1"/>
  <c r="O984" i="5"/>
  <c r="L984" i="5"/>
  <c r="M984" i="5" s="1"/>
  <c r="C984" i="5"/>
  <c r="D984" i="5" s="1"/>
  <c r="AD554" i="5"/>
  <c r="W554" i="5"/>
  <c r="Y554" i="5" s="1"/>
  <c r="O554" i="5"/>
  <c r="L554" i="5"/>
  <c r="M554" i="5" s="1"/>
  <c r="C554" i="5"/>
  <c r="D554" i="5" s="1"/>
  <c r="AD1201" i="5"/>
  <c r="W1201" i="5"/>
  <c r="O1201" i="5"/>
  <c r="L1201" i="5"/>
  <c r="M1201" i="5" s="1"/>
  <c r="C1201" i="5"/>
  <c r="D1201" i="5" s="1"/>
  <c r="AD1033" i="5"/>
  <c r="W1033" i="5"/>
  <c r="O1033" i="5"/>
  <c r="L1033" i="5"/>
  <c r="M1033" i="5" s="1"/>
  <c r="C1033" i="5"/>
  <c r="D1033" i="5" s="1"/>
  <c r="AD1356" i="5"/>
  <c r="W1356" i="5"/>
  <c r="Y1356" i="5" s="1"/>
  <c r="O1356" i="5"/>
  <c r="L1356" i="5"/>
  <c r="M1356" i="5" s="1"/>
  <c r="C1356" i="5"/>
  <c r="D1356" i="5" s="1"/>
  <c r="AD1098" i="5"/>
  <c r="W1098" i="5"/>
  <c r="Y1098" i="5" s="1"/>
  <c r="O1098" i="5"/>
  <c r="L1098" i="5"/>
  <c r="M1098" i="5" s="1"/>
  <c r="C1098" i="5"/>
  <c r="D1098" i="5" s="1"/>
  <c r="AD867" i="5"/>
  <c r="W867" i="5"/>
  <c r="Y867" i="5" s="1"/>
  <c r="O867" i="5"/>
  <c r="L867" i="5"/>
  <c r="M867" i="5" s="1"/>
  <c r="C867" i="5"/>
  <c r="D867" i="5" s="1"/>
  <c r="AD48" i="5"/>
  <c r="W48" i="5"/>
  <c r="Y48" i="5" s="1"/>
  <c r="O48" i="5"/>
  <c r="L48" i="5"/>
  <c r="M48" i="5" s="1"/>
  <c r="C48" i="5"/>
  <c r="D48" i="5" s="1"/>
  <c r="AD306" i="5"/>
  <c r="W306" i="5"/>
  <c r="O306" i="5"/>
  <c r="L306" i="5"/>
  <c r="M306" i="5" s="1"/>
  <c r="C306" i="5"/>
  <c r="D306" i="5" s="1"/>
  <c r="AD665" i="5"/>
  <c r="W665" i="5"/>
  <c r="Y665" i="5" s="1"/>
  <c r="O665" i="5"/>
  <c r="L665" i="5"/>
  <c r="M665" i="5" s="1"/>
  <c r="C665" i="5"/>
  <c r="D665" i="5" s="1"/>
  <c r="AD771" i="5"/>
  <c r="W771" i="5"/>
  <c r="Y771" i="5" s="1"/>
  <c r="O771" i="5"/>
  <c r="L771" i="5"/>
  <c r="M771" i="5" s="1"/>
  <c r="C771" i="5"/>
  <c r="D771" i="5" s="1"/>
  <c r="AD514" i="5"/>
  <c r="W514" i="5"/>
  <c r="O514" i="5"/>
  <c r="L514" i="5"/>
  <c r="M514" i="5" s="1"/>
  <c r="C514" i="5"/>
  <c r="D514" i="5" s="1"/>
  <c r="AD235" i="5"/>
  <c r="W235" i="5"/>
  <c r="Y235" i="5" s="1"/>
  <c r="O235" i="5"/>
  <c r="L235" i="5"/>
  <c r="M235" i="5" s="1"/>
  <c r="C235" i="5"/>
  <c r="D235" i="5" s="1"/>
  <c r="AD691" i="5"/>
  <c r="W691" i="5"/>
  <c r="O691" i="5"/>
  <c r="L691" i="5"/>
  <c r="M691" i="5" s="1"/>
  <c r="C691" i="5"/>
  <c r="D691" i="5" s="1"/>
  <c r="AD51" i="5"/>
  <c r="W51" i="5"/>
  <c r="O51" i="5"/>
  <c r="L51" i="5"/>
  <c r="M51" i="5" s="1"/>
  <c r="C51" i="5"/>
  <c r="D51" i="5" s="1"/>
  <c r="AD814" i="5"/>
  <c r="W814" i="5"/>
  <c r="Y814" i="5" s="1"/>
  <c r="O814" i="5"/>
  <c r="L814" i="5"/>
  <c r="M814" i="5" s="1"/>
  <c r="C814" i="5"/>
  <c r="D814" i="5" s="1"/>
  <c r="AD266" i="5"/>
  <c r="W266" i="5"/>
  <c r="Y266" i="5" s="1"/>
  <c r="O266" i="5"/>
  <c r="L266" i="5"/>
  <c r="M266" i="5" s="1"/>
  <c r="C266" i="5"/>
  <c r="D266" i="5" s="1"/>
  <c r="AD1577" i="5"/>
  <c r="W1577" i="5"/>
  <c r="O1577" i="5"/>
  <c r="L1577" i="5"/>
  <c r="M1577" i="5" s="1"/>
  <c r="C1577" i="5"/>
  <c r="D1577" i="5" s="1"/>
  <c r="AD151" i="5"/>
  <c r="W151" i="5"/>
  <c r="O151" i="5"/>
  <c r="L151" i="5"/>
  <c r="M151" i="5" s="1"/>
  <c r="C151" i="5"/>
  <c r="D151" i="5" s="1"/>
  <c r="AD1129" i="5"/>
  <c r="W1129" i="5"/>
  <c r="Y1129" i="5" s="1"/>
  <c r="O1129" i="5"/>
  <c r="L1129" i="5"/>
  <c r="M1129" i="5" s="1"/>
  <c r="C1129" i="5"/>
  <c r="D1129" i="5" s="1"/>
  <c r="AD371" i="5"/>
  <c r="W371" i="5"/>
  <c r="Y371" i="5" s="1"/>
  <c r="O371" i="5"/>
  <c r="L371" i="5"/>
  <c r="M371" i="5" s="1"/>
  <c r="C371" i="5"/>
  <c r="D371" i="5" s="1"/>
  <c r="AD1338" i="5"/>
  <c r="W1338" i="5"/>
  <c r="Y1338" i="5" s="1"/>
  <c r="O1338" i="5"/>
  <c r="L1338" i="5"/>
  <c r="M1338" i="5" s="1"/>
  <c r="C1338" i="5"/>
  <c r="D1338" i="5" s="1"/>
  <c r="AD91" i="5"/>
  <c r="W91" i="5"/>
  <c r="Y91" i="5" s="1"/>
  <c r="O91" i="5"/>
  <c r="L91" i="5"/>
  <c r="M91" i="5" s="1"/>
  <c r="C91" i="5"/>
  <c r="D91" i="5" s="1"/>
  <c r="AD296" i="5"/>
  <c r="W296" i="5"/>
  <c r="Y296" i="5" s="1"/>
  <c r="O296" i="5"/>
  <c r="L296" i="5"/>
  <c r="M296" i="5" s="1"/>
  <c r="C296" i="5"/>
  <c r="D296" i="5" s="1"/>
  <c r="AD536" i="5"/>
  <c r="W536" i="5"/>
  <c r="Y536" i="5" s="1"/>
  <c r="O536" i="5"/>
  <c r="L536" i="5"/>
  <c r="M536" i="5" s="1"/>
  <c r="C536" i="5"/>
  <c r="D536" i="5" s="1"/>
  <c r="AD668" i="5"/>
  <c r="W668" i="5"/>
  <c r="Y668" i="5" s="1"/>
  <c r="O668" i="5"/>
  <c r="L668" i="5"/>
  <c r="M668" i="5" s="1"/>
  <c r="C668" i="5"/>
  <c r="D668" i="5" s="1"/>
  <c r="AD853" i="5"/>
  <c r="W853" i="5"/>
  <c r="Y853" i="5" s="1"/>
  <c r="O853" i="5"/>
  <c r="L853" i="5"/>
  <c r="M853" i="5" s="1"/>
  <c r="C853" i="5"/>
  <c r="D853" i="5" s="1"/>
  <c r="AD193" i="5"/>
  <c r="W193" i="5"/>
  <c r="Y193" i="5" s="1"/>
  <c r="O193" i="5"/>
  <c r="L193" i="5"/>
  <c r="M193" i="5" s="1"/>
  <c r="C193" i="5"/>
  <c r="D193" i="5" s="1"/>
  <c r="AD427" i="5"/>
  <c r="W427" i="5"/>
  <c r="Y427" i="5" s="1"/>
  <c r="O427" i="5"/>
  <c r="L427" i="5"/>
  <c r="M427" i="5" s="1"/>
  <c r="C427" i="5"/>
  <c r="D427" i="5" s="1"/>
  <c r="AD1108" i="5"/>
  <c r="W1108" i="5"/>
  <c r="Y1108" i="5" s="1"/>
  <c r="O1108" i="5"/>
  <c r="L1108" i="5"/>
  <c r="M1108" i="5" s="1"/>
  <c r="C1108" i="5"/>
  <c r="D1108" i="5" s="1"/>
  <c r="AD172" i="5"/>
  <c r="W172" i="5"/>
  <c r="Y172" i="5" s="1"/>
  <c r="O172" i="5"/>
  <c r="L172" i="5"/>
  <c r="M172" i="5" s="1"/>
  <c r="C172" i="5"/>
  <c r="D172" i="5" s="1"/>
  <c r="AD171" i="5"/>
  <c r="W171" i="5"/>
  <c r="Y171" i="5" s="1"/>
  <c r="O171" i="5"/>
  <c r="L171" i="5"/>
  <c r="M171" i="5" s="1"/>
  <c r="C171" i="5"/>
  <c r="D171" i="5" s="1"/>
  <c r="AD983" i="5"/>
  <c r="W983" i="5"/>
  <c r="Y983" i="5" s="1"/>
  <c r="O983" i="5"/>
  <c r="L983" i="5"/>
  <c r="M983" i="5" s="1"/>
  <c r="C983" i="5"/>
  <c r="D983" i="5" s="1"/>
  <c r="AD573" i="5"/>
  <c r="W573" i="5"/>
  <c r="Y573" i="5" s="1"/>
  <c r="O573" i="5"/>
  <c r="L573" i="5"/>
  <c r="M573" i="5" s="1"/>
  <c r="C573" i="5"/>
  <c r="D573" i="5" s="1"/>
  <c r="AD973" i="5"/>
  <c r="W973" i="5"/>
  <c r="Y973" i="5" s="1"/>
  <c r="O973" i="5"/>
  <c r="L973" i="5"/>
  <c r="M973" i="5" s="1"/>
  <c r="C973" i="5"/>
  <c r="D973" i="5" s="1"/>
  <c r="AD186" i="5"/>
  <c r="W186" i="5"/>
  <c r="Y186" i="5" s="1"/>
  <c r="O186" i="5"/>
  <c r="L186" i="5"/>
  <c r="M186" i="5" s="1"/>
  <c r="C186" i="5"/>
  <c r="D186" i="5" s="1"/>
  <c r="AD299" i="5"/>
  <c r="W299" i="5"/>
  <c r="Y299" i="5" s="1"/>
  <c r="O299" i="5"/>
  <c r="L299" i="5"/>
  <c r="M299" i="5" s="1"/>
  <c r="C299" i="5"/>
  <c r="D299" i="5" s="1"/>
  <c r="AD760" i="5"/>
  <c r="W760" i="5"/>
  <c r="Y760" i="5" s="1"/>
  <c r="O760" i="5"/>
  <c r="L760" i="5"/>
  <c r="M760" i="5" s="1"/>
  <c r="C760" i="5"/>
  <c r="D760" i="5" s="1"/>
  <c r="AD812" i="5"/>
  <c r="W812" i="5"/>
  <c r="Y812" i="5" s="1"/>
  <c r="O812" i="5"/>
  <c r="L812" i="5"/>
  <c r="M812" i="5" s="1"/>
  <c r="C812" i="5"/>
  <c r="D812" i="5" s="1"/>
  <c r="AD131" i="5"/>
  <c r="W131" i="5"/>
  <c r="Y131" i="5" s="1"/>
  <c r="O131" i="5"/>
  <c r="L131" i="5"/>
  <c r="M131" i="5" s="1"/>
  <c r="C131" i="5"/>
  <c r="D131" i="5" s="1"/>
  <c r="AD871" i="5"/>
  <c r="W871" i="5"/>
  <c r="Y871" i="5" s="1"/>
  <c r="O871" i="5"/>
  <c r="L871" i="5"/>
  <c r="M871" i="5" s="1"/>
  <c r="C871" i="5"/>
  <c r="D871" i="5" s="1"/>
  <c r="AD270" i="5"/>
  <c r="W270" i="5"/>
  <c r="Y270" i="5" s="1"/>
  <c r="O270" i="5"/>
  <c r="L270" i="5"/>
  <c r="M270" i="5" s="1"/>
  <c r="C270" i="5"/>
  <c r="D270" i="5" s="1"/>
  <c r="AD513" i="5"/>
  <c r="W513" i="5"/>
  <c r="Y513" i="5" s="1"/>
  <c r="O513" i="5"/>
  <c r="L513" i="5"/>
  <c r="M513" i="5" s="1"/>
  <c r="C513" i="5"/>
  <c r="D513" i="5" s="1"/>
  <c r="AD384" i="5"/>
  <c r="W384" i="5"/>
  <c r="Y384" i="5" s="1"/>
  <c r="O384" i="5"/>
  <c r="L384" i="5"/>
  <c r="M384" i="5" s="1"/>
  <c r="C384" i="5"/>
  <c r="D384" i="5" s="1"/>
  <c r="AD59" i="5"/>
  <c r="W59" i="5"/>
  <c r="Y59" i="5" s="1"/>
  <c r="O59" i="5"/>
  <c r="L59" i="5"/>
  <c r="M59" i="5" s="1"/>
  <c r="C59" i="5"/>
  <c r="D59" i="5" s="1"/>
  <c r="AD135" i="5"/>
  <c r="W135" i="5"/>
  <c r="Y135" i="5" s="1"/>
  <c r="O135" i="5"/>
  <c r="L135" i="5"/>
  <c r="M135" i="5" s="1"/>
  <c r="C135" i="5"/>
  <c r="D135" i="5" s="1"/>
  <c r="AD58" i="5"/>
  <c r="W58" i="5"/>
  <c r="Y58" i="5" s="1"/>
  <c r="O58" i="5"/>
  <c r="L58" i="5"/>
  <c r="M58" i="5" s="1"/>
  <c r="C58" i="5"/>
  <c r="D58" i="5" s="1"/>
  <c r="AD27" i="5"/>
  <c r="W27" i="5"/>
  <c r="Y27" i="5" s="1"/>
  <c r="O27" i="5"/>
  <c r="L27" i="5"/>
  <c r="M27" i="5" s="1"/>
  <c r="C27" i="5"/>
  <c r="D27" i="5" s="1"/>
  <c r="AD578" i="5"/>
  <c r="W578" i="5"/>
  <c r="Y578" i="5" s="1"/>
  <c r="O578" i="5"/>
  <c r="L578" i="5"/>
  <c r="M578" i="5" s="1"/>
  <c r="C578" i="5"/>
  <c r="D578" i="5" s="1"/>
  <c r="AD260" i="5"/>
  <c r="W260" i="5"/>
  <c r="Y260" i="5" s="1"/>
  <c r="O260" i="5"/>
  <c r="L260" i="5"/>
  <c r="M260" i="5" s="1"/>
  <c r="C260" i="5"/>
  <c r="D260" i="5" s="1"/>
  <c r="AD191" i="5"/>
  <c r="W191" i="5"/>
  <c r="Y191" i="5" s="1"/>
  <c r="O191" i="5"/>
  <c r="L191" i="5"/>
  <c r="M191" i="5" s="1"/>
  <c r="C191" i="5"/>
  <c r="D191" i="5" s="1"/>
  <c r="AD128" i="5"/>
  <c r="W128" i="5"/>
  <c r="Y128" i="5" s="1"/>
  <c r="O128" i="5"/>
  <c r="L128" i="5"/>
  <c r="M128" i="5" s="1"/>
  <c r="C128" i="5"/>
  <c r="D128" i="5" s="1"/>
  <c r="AD150" i="5"/>
  <c r="W150" i="5"/>
  <c r="Y150" i="5" s="1"/>
  <c r="O150" i="5"/>
  <c r="L150" i="5"/>
  <c r="M150" i="5" s="1"/>
  <c r="C150" i="5"/>
  <c r="D150" i="5" s="1"/>
  <c r="AD54" i="5"/>
  <c r="W54" i="5"/>
  <c r="Y54" i="5" s="1"/>
  <c r="O54" i="5"/>
  <c r="L54" i="5"/>
  <c r="M54" i="5" s="1"/>
  <c r="C54" i="5"/>
  <c r="D54" i="5" s="1"/>
  <c r="AD112" i="5"/>
  <c r="W112" i="5"/>
  <c r="Y112" i="5" s="1"/>
  <c r="O112" i="5"/>
  <c r="L112" i="5"/>
  <c r="M112" i="5" s="1"/>
  <c r="C112" i="5"/>
  <c r="D112" i="5" s="1"/>
  <c r="AD8" i="5"/>
  <c r="W8" i="5"/>
  <c r="Y8" i="5" s="1"/>
  <c r="O8" i="5"/>
  <c r="L8" i="5"/>
  <c r="M8" i="5" s="1"/>
  <c r="C8" i="5"/>
  <c r="D8" i="5" s="1"/>
  <c r="AD138" i="5"/>
  <c r="W138" i="5"/>
  <c r="Y138" i="5" s="1"/>
  <c r="O138" i="5"/>
  <c r="L138" i="5"/>
  <c r="M138" i="5" s="1"/>
  <c r="C138" i="5"/>
  <c r="D138" i="5" s="1"/>
  <c r="AD761" i="5"/>
  <c r="W761" i="5"/>
  <c r="Y761" i="5" s="1"/>
  <c r="O761" i="5"/>
  <c r="L761" i="5"/>
  <c r="M761" i="5" s="1"/>
  <c r="C761" i="5"/>
  <c r="D761" i="5" s="1"/>
  <c r="AD500" i="5"/>
  <c r="W500" i="5"/>
  <c r="Y500" i="5" s="1"/>
  <c r="O500" i="5"/>
  <c r="L500" i="5"/>
  <c r="M500" i="5" s="1"/>
  <c r="C500" i="5"/>
  <c r="D500" i="5" s="1"/>
  <c r="AD127" i="5"/>
  <c r="W127" i="5"/>
  <c r="Y127" i="5" s="1"/>
  <c r="O127" i="5"/>
  <c r="L127" i="5"/>
  <c r="M127" i="5" s="1"/>
  <c r="C127" i="5"/>
  <c r="D127" i="5" s="1"/>
  <c r="AD2155" i="5"/>
  <c r="W2155" i="5"/>
  <c r="Y2155" i="5" s="1"/>
  <c r="O2155" i="5"/>
  <c r="L2155" i="5"/>
  <c r="M2155" i="5" s="1"/>
  <c r="C2155" i="5"/>
  <c r="D2155" i="5" s="1"/>
  <c r="AD896" i="5"/>
  <c r="W896" i="5"/>
  <c r="Y896" i="5" s="1"/>
  <c r="O896" i="5"/>
  <c r="L896" i="5"/>
  <c r="M896" i="5" s="1"/>
  <c r="C896" i="5"/>
  <c r="D896" i="5" s="1"/>
  <c r="AD607" i="5"/>
  <c r="W607" i="5"/>
  <c r="Y607" i="5" s="1"/>
  <c r="O607" i="5"/>
  <c r="L607" i="5"/>
  <c r="M607" i="5" s="1"/>
  <c r="C607" i="5"/>
  <c r="D607" i="5" s="1"/>
  <c r="AD1877" i="5"/>
  <c r="W1877" i="5"/>
  <c r="Y1877" i="5" s="1"/>
  <c r="O1877" i="5"/>
  <c r="L1877" i="5"/>
  <c r="M1877" i="5" s="1"/>
  <c r="C1877" i="5"/>
  <c r="D1877" i="5" s="1"/>
  <c r="AD183" i="5"/>
  <c r="W183" i="5"/>
  <c r="Y183" i="5" s="1"/>
  <c r="O183" i="5"/>
  <c r="L183" i="5"/>
  <c r="M183" i="5" s="1"/>
  <c r="C183" i="5"/>
  <c r="D183" i="5" s="1"/>
  <c r="AD923" i="5"/>
  <c r="W923" i="5"/>
  <c r="Y923" i="5" s="1"/>
  <c r="O923" i="5"/>
  <c r="L923" i="5"/>
  <c r="M923" i="5" s="1"/>
  <c r="C923" i="5"/>
  <c r="D923" i="5" s="1"/>
  <c r="AD888" i="5"/>
  <c r="W888" i="5"/>
  <c r="Y888" i="5" s="1"/>
  <c r="O888" i="5"/>
  <c r="L888" i="5"/>
  <c r="M888" i="5" s="1"/>
  <c r="C888" i="5"/>
  <c r="D888" i="5" s="1"/>
  <c r="AD329" i="5"/>
  <c r="W329" i="5"/>
  <c r="Y329" i="5" s="1"/>
  <c r="O329" i="5"/>
  <c r="L329" i="5"/>
  <c r="M329" i="5" s="1"/>
  <c r="C329" i="5"/>
  <c r="D329" i="5" s="1"/>
  <c r="AD2034" i="5"/>
  <c r="W2034" i="5"/>
  <c r="Y2034" i="5" s="1"/>
  <c r="O2034" i="5"/>
  <c r="L2034" i="5"/>
  <c r="M2034" i="5" s="1"/>
  <c r="C2034" i="5"/>
  <c r="D2034" i="5" s="1"/>
  <c r="AD345" i="5"/>
  <c r="W345" i="5"/>
  <c r="Y345" i="5" s="1"/>
  <c r="O345" i="5"/>
  <c r="L345" i="5"/>
  <c r="M345" i="5" s="1"/>
  <c r="C345" i="5"/>
  <c r="D345" i="5" s="1"/>
  <c r="AD905" i="5"/>
  <c r="W905" i="5"/>
  <c r="Y905" i="5" s="1"/>
  <c r="O905" i="5"/>
  <c r="L905" i="5"/>
  <c r="M905" i="5" s="1"/>
  <c r="C905" i="5"/>
  <c r="D905" i="5" s="1"/>
  <c r="AD1026" i="5"/>
  <c r="W1026" i="5"/>
  <c r="Y1026" i="5" s="1"/>
  <c r="O1026" i="5"/>
  <c r="L1026" i="5"/>
  <c r="M1026" i="5" s="1"/>
  <c r="C1026" i="5"/>
  <c r="D1026" i="5" s="1"/>
  <c r="AD2163" i="5"/>
  <c r="W2163" i="5"/>
  <c r="Y2163" i="5" s="1"/>
  <c r="O2163" i="5"/>
  <c r="L2163" i="5"/>
  <c r="M2163" i="5" s="1"/>
  <c r="C2163" i="5"/>
  <c r="D2163" i="5" s="1"/>
  <c r="AD2192" i="5"/>
  <c r="W2192" i="5"/>
  <c r="Y2192" i="5" s="1"/>
  <c r="O2192" i="5"/>
  <c r="L2192" i="5"/>
  <c r="M2192" i="5" s="1"/>
  <c r="C2192" i="5"/>
  <c r="D2192" i="5" s="1"/>
  <c r="AD1764" i="5"/>
  <c r="W1764" i="5"/>
  <c r="Y1764" i="5" s="1"/>
  <c r="O1764" i="5"/>
  <c r="L1764" i="5"/>
  <c r="M1764" i="5" s="1"/>
  <c r="C1764" i="5"/>
  <c r="D1764" i="5" s="1"/>
  <c r="AD1653" i="5"/>
  <c r="W1653" i="5"/>
  <c r="Y1653" i="5" s="1"/>
  <c r="O1653" i="5"/>
  <c r="L1653" i="5"/>
  <c r="M1653" i="5" s="1"/>
  <c r="C1653" i="5"/>
  <c r="D1653" i="5" s="1"/>
  <c r="AD940" i="5"/>
  <c r="W940" i="5"/>
  <c r="Y940" i="5" s="1"/>
  <c r="O940" i="5"/>
  <c r="L940" i="5"/>
  <c r="M940" i="5" s="1"/>
  <c r="C940" i="5"/>
  <c r="D940" i="5" s="1"/>
  <c r="AD1299" i="5"/>
  <c r="W1299" i="5"/>
  <c r="Y1299" i="5" s="1"/>
  <c r="O1299" i="5"/>
  <c r="L1299" i="5"/>
  <c r="M1299" i="5" s="1"/>
  <c r="C1299" i="5"/>
  <c r="D1299" i="5" s="1"/>
  <c r="AD1563" i="5"/>
  <c r="W1563" i="5"/>
  <c r="Y1563" i="5" s="1"/>
  <c r="O1563" i="5"/>
  <c r="L1563" i="5"/>
  <c r="M1563" i="5" s="1"/>
  <c r="C1563" i="5"/>
  <c r="D1563" i="5" s="1"/>
  <c r="AD1461" i="5"/>
  <c r="W1461" i="5"/>
  <c r="Y1461" i="5" s="1"/>
  <c r="O1461" i="5"/>
  <c r="L1461" i="5"/>
  <c r="M1461" i="5" s="1"/>
  <c r="C1461" i="5"/>
  <c r="D1461" i="5" s="1"/>
  <c r="AD398" i="5"/>
  <c r="W398" i="5"/>
  <c r="Y398" i="5" s="1"/>
  <c r="O398" i="5"/>
  <c r="L398" i="5"/>
  <c r="M398" i="5" s="1"/>
  <c r="C398" i="5"/>
  <c r="D398" i="5" s="1"/>
  <c r="AD580" i="5"/>
  <c r="W580" i="5"/>
  <c r="Y580" i="5" s="1"/>
  <c r="O580" i="5"/>
  <c r="L580" i="5"/>
  <c r="M580" i="5" s="1"/>
  <c r="C580" i="5"/>
  <c r="D580" i="5" s="1"/>
  <c r="AD969" i="5"/>
  <c r="W969" i="5"/>
  <c r="Y969" i="5" s="1"/>
  <c r="O969" i="5"/>
  <c r="L969" i="5"/>
  <c r="M969" i="5" s="1"/>
  <c r="C969" i="5"/>
  <c r="D969" i="5" s="1"/>
  <c r="AD1039" i="5"/>
  <c r="W1039" i="5"/>
  <c r="Y1039" i="5" s="1"/>
  <c r="O1039" i="5"/>
  <c r="L1039" i="5"/>
  <c r="M1039" i="5" s="1"/>
  <c r="C1039" i="5"/>
  <c r="D1039" i="5" s="1"/>
  <c r="AD1367" i="5"/>
  <c r="W1367" i="5"/>
  <c r="Y1367" i="5" s="1"/>
  <c r="O1367" i="5"/>
  <c r="L1367" i="5"/>
  <c r="M1367" i="5" s="1"/>
  <c r="C1367" i="5"/>
  <c r="D1367" i="5" s="1"/>
  <c r="AD894" i="5"/>
  <c r="W894" i="5"/>
  <c r="Y894" i="5" s="1"/>
  <c r="O894" i="5"/>
  <c r="L894" i="5"/>
  <c r="M894" i="5" s="1"/>
  <c r="C894" i="5"/>
  <c r="D894" i="5" s="1"/>
  <c r="AD892" i="5"/>
  <c r="W892" i="5"/>
  <c r="Y892" i="5" s="1"/>
  <c r="O892" i="5"/>
  <c r="L892" i="5"/>
  <c r="M892" i="5" s="1"/>
  <c r="C892" i="5"/>
  <c r="D892" i="5" s="1"/>
  <c r="AD2116" i="5"/>
  <c r="W2116" i="5"/>
  <c r="Y2116" i="5" s="1"/>
  <c r="O2116" i="5"/>
  <c r="L2116" i="5"/>
  <c r="M2116" i="5" s="1"/>
  <c r="C2116" i="5"/>
  <c r="D2116" i="5" s="1"/>
  <c r="AD1586" i="5"/>
  <c r="W1586" i="5"/>
  <c r="Y1586" i="5" s="1"/>
  <c r="O1586" i="5"/>
  <c r="L1586" i="5"/>
  <c r="M1586" i="5" s="1"/>
  <c r="C1586" i="5"/>
  <c r="D1586" i="5" s="1"/>
  <c r="AD402" i="5"/>
  <c r="W402" i="5"/>
  <c r="Y402" i="5" s="1"/>
  <c r="O402" i="5"/>
  <c r="L402" i="5"/>
  <c r="M402" i="5" s="1"/>
  <c r="C402" i="5"/>
  <c r="D402" i="5" s="1"/>
  <c r="AD1810" i="5"/>
  <c r="W1810" i="5"/>
  <c r="Y1810" i="5" s="1"/>
  <c r="O1810" i="5"/>
  <c r="L1810" i="5"/>
  <c r="M1810" i="5" s="1"/>
  <c r="C1810" i="5"/>
  <c r="D1810" i="5" s="1"/>
  <c r="AD1997" i="5"/>
  <c r="W1997" i="5"/>
  <c r="Y1997" i="5" s="1"/>
  <c r="O1997" i="5"/>
  <c r="L1997" i="5"/>
  <c r="M1997" i="5" s="1"/>
  <c r="C1997" i="5"/>
  <c r="D1997" i="5" s="1"/>
  <c r="AD1811" i="5"/>
  <c r="W1811" i="5"/>
  <c r="Y1811" i="5" s="1"/>
  <c r="O1811" i="5"/>
  <c r="L1811" i="5"/>
  <c r="M1811" i="5" s="1"/>
  <c r="C1811" i="5"/>
  <c r="D1811" i="5" s="1"/>
  <c r="AD704" i="5"/>
  <c r="W704" i="5"/>
  <c r="Y704" i="5" s="1"/>
  <c r="O704" i="5"/>
  <c r="L704" i="5"/>
  <c r="M704" i="5" s="1"/>
  <c r="C704" i="5"/>
  <c r="D704" i="5" s="1"/>
  <c r="AD703" i="5"/>
  <c r="W703" i="5"/>
  <c r="Y703" i="5" s="1"/>
  <c r="O703" i="5"/>
  <c r="L703" i="5"/>
  <c r="M703" i="5" s="1"/>
  <c r="C703" i="5"/>
  <c r="D703" i="5" s="1"/>
  <c r="AD1308" i="5"/>
  <c r="W1308" i="5"/>
  <c r="Y1308" i="5" s="1"/>
  <c r="O1308" i="5"/>
  <c r="L1308" i="5"/>
  <c r="M1308" i="5" s="1"/>
  <c r="C1308" i="5"/>
  <c r="D1308" i="5" s="1"/>
  <c r="AD2038" i="5"/>
  <c r="W2038" i="5"/>
  <c r="Y2038" i="5" s="1"/>
  <c r="O2038" i="5"/>
  <c r="L2038" i="5"/>
  <c r="M2038" i="5" s="1"/>
  <c r="C2038" i="5"/>
  <c r="D2038" i="5" s="1"/>
  <c r="AD835" i="5"/>
  <c r="W835" i="5"/>
  <c r="Y835" i="5" s="1"/>
  <c r="O835" i="5"/>
  <c r="L835" i="5"/>
  <c r="M835" i="5" s="1"/>
  <c r="C835" i="5"/>
  <c r="D835" i="5" s="1"/>
  <c r="AD2037" i="5"/>
  <c r="W2037" i="5"/>
  <c r="Y2037" i="5" s="1"/>
  <c r="O2037" i="5"/>
  <c r="L2037" i="5"/>
  <c r="M2037" i="5" s="1"/>
  <c r="C2037" i="5"/>
  <c r="D2037" i="5" s="1"/>
  <c r="AD1868" i="5"/>
  <c r="W1868" i="5"/>
  <c r="Y1868" i="5" s="1"/>
  <c r="O1868" i="5"/>
  <c r="L1868" i="5"/>
  <c r="M1868" i="5" s="1"/>
  <c r="C1868" i="5"/>
  <c r="D1868" i="5" s="1"/>
  <c r="AD2114" i="5"/>
  <c r="W2114" i="5"/>
  <c r="Y2114" i="5" s="1"/>
  <c r="O2114" i="5"/>
  <c r="L2114" i="5"/>
  <c r="M2114" i="5" s="1"/>
  <c r="C2114" i="5"/>
  <c r="D2114" i="5" s="1"/>
  <c r="AD1354" i="5"/>
  <c r="W1354" i="5"/>
  <c r="Y1354" i="5" s="1"/>
  <c r="O1354" i="5"/>
  <c r="L1354" i="5"/>
  <c r="M1354" i="5" s="1"/>
  <c r="C1354" i="5"/>
  <c r="D1354" i="5" s="1"/>
  <c r="AD745" i="5"/>
  <c r="W745" i="5"/>
  <c r="Y745" i="5" s="1"/>
  <c r="O745" i="5"/>
  <c r="L745" i="5"/>
  <c r="M745" i="5" s="1"/>
  <c r="C745" i="5"/>
  <c r="D745" i="5" s="1"/>
  <c r="AD805" i="5"/>
  <c r="W805" i="5"/>
  <c r="Y805" i="5" s="1"/>
  <c r="O805" i="5"/>
  <c r="L805" i="5"/>
  <c r="M805" i="5" s="1"/>
  <c r="C805" i="5"/>
  <c r="D805" i="5" s="1"/>
  <c r="AD1903" i="5"/>
  <c r="W1903" i="5"/>
  <c r="Y1903" i="5" s="1"/>
  <c r="O1903" i="5"/>
  <c r="L1903" i="5"/>
  <c r="M1903" i="5" s="1"/>
  <c r="C1903" i="5"/>
  <c r="D1903" i="5" s="1"/>
  <c r="AD496" i="5"/>
  <c r="W496" i="5"/>
  <c r="Y496" i="5" s="1"/>
  <c r="O496" i="5"/>
  <c r="L496" i="5"/>
  <c r="M496" i="5" s="1"/>
  <c r="C496" i="5"/>
  <c r="D496" i="5" s="1"/>
  <c r="AD648" i="5"/>
  <c r="W648" i="5"/>
  <c r="Y648" i="5" s="1"/>
  <c r="O648" i="5"/>
  <c r="L648" i="5"/>
  <c r="M648" i="5" s="1"/>
  <c r="C648" i="5"/>
  <c r="D648" i="5" s="1"/>
  <c r="AD1676" i="5"/>
  <c r="W1676" i="5"/>
  <c r="Y1676" i="5" s="1"/>
  <c r="O1676" i="5"/>
  <c r="L1676" i="5"/>
  <c r="M1676" i="5" s="1"/>
  <c r="C1676" i="5"/>
  <c r="D1676" i="5" s="1"/>
  <c r="AD1881" i="5"/>
  <c r="W1881" i="5"/>
  <c r="Y1881" i="5" s="1"/>
  <c r="O1881" i="5"/>
  <c r="L1881" i="5"/>
  <c r="M1881" i="5" s="1"/>
  <c r="C1881" i="5"/>
  <c r="D1881" i="5" s="1"/>
  <c r="AD1759" i="5"/>
  <c r="W1759" i="5"/>
  <c r="Y1759" i="5" s="1"/>
  <c r="O1759" i="5"/>
  <c r="L1759" i="5"/>
  <c r="M1759" i="5" s="1"/>
  <c r="C1759" i="5"/>
  <c r="D1759" i="5" s="1"/>
  <c r="AD1891" i="5"/>
  <c r="W1891" i="5"/>
  <c r="Y1891" i="5" s="1"/>
  <c r="O1891" i="5"/>
  <c r="L1891" i="5"/>
  <c r="M1891" i="5" s="1"/>
  <c r="C1891" i="5"/>
  <c r="D1891" i="5" s="1"/>
  <c r="AD441" i="5"/>
  <c r="W441" i="5"/>
  <c r="Y441" i="5" s="1"/>
  <c r="O441" i="5"/>
  <c r="L441" i="5"/>
  <c r="M441" i="5" s="1"/>
  <c r="C441" i="5"/>
  <c r="D441" i="5" s="1"/>
  <c r="AD440" i="5"/>
  <c r="W440" i="5"/>
  <c r="Y440" i="5" s="1"/>
  <c r="O440" i="5"/>
  <c r="L440" i="5"/>
  <c r="M440" i="5" s="1"/>
  <c r="C440" i="5"/>
  <c r="D440" i="5" s="1"/>
  <c r="AD182" i="5"/>
  <c r="W182" i="5"/>
  <c r="Y182" i="5" s="1"/>
  <c r="O182" i="5"/>
  <c r="L182" i="5"/>
  <c r="M182" i="5" s="1"/>
  <c r="C182" i="5"/>
  <c r="D182" i="5" s="1"/>
  <c r="AD354" i="5"/>
  <c r="W354" i="5"/>
  <c r="Y354" i="5" s="1"/>
  <c r="O354" i="5"/>
  <c r="L354" i="5"/>
  <c r="M354" i="5" s="1"/>
  <c r="C354" i="5"/>
  <c r="D354" i="5" s="1"/>
  <c r="AD2214" i="5"/>
  <c r="W2214" i="5"/>
  <c r="Y2214" i="5" s="1"/>
  <c r="O2214" i="5"/>
  <c r="L2214" i="5"/>
  <c r="M2214" i="5" s="1"/>
  <c r="C2214" i="5"/>
  <c r="D2214" i="5" s="1"/>
  <c r="AD899" i="5"/>
  <c r="W899" i="5"/>
  <c r="Y899" i="5" s="1"/>
  <c r="O899" i="5"/>
  <c r="L899" i="5"/>
  <c r="M899" i="5" s="1"/>
  <c r="C899" i="5"/>
  <c r="D899" i="5" s="1"/>
  <c r="AD926" i="5"/>
  <c r="W926" i="5"/>
  <c r="Y926" i="5" s="1"/>
  <c r="O926" i="5"/>
  <c r="L926" i="5"/>
  <c r="M926" i="5" s="1"/>
  <c r="C926" i="5"/>
  <c r="D926" i="5" s="1"/>
  <c r="AD925" i="5"/>
  <c r="W925" i="5"/>
  <c r="Y925" i="5" s="1"/>
  <c r="O925" i="5"/>
  <c r="L925" i="5"/>
  <c r="M925" i="5" s="1"/>
  <c r="C925" i="5"/>
  <c r="D925" i="5" s="1"/>
  <c r="AD251" i="5"/>
  <c r="W251" i="5"/>
  <c r="Y251" i="5" s="1"/>
  <c r="O251" i="5"/>
  <c r="L251" i="5"/>
  <c r="M251" i="5" s="1"/>
  <c r="C251" i="5"/>
  <c r="D251" i="5" s="1"/>
  <c r="AD1688" i="5"/>
  <c r="W1688" i="5"/>
  <c r="Y1688" i="5" s="1"/>
  <c r="O1688" i="5"/>
  <c r="L1688" i="5"/>
  <c r="M1688" i="5" s="1"/>
  <c r="C1688" i="5"/>
  <c r="D1688" i="5" s="1"/>
  <c r="AD2068" i="5"/>
  <c r="W2068" i="5"/>
  <c r="Y2068" i="5" s="1"/>
  <c r="O2068" i="5"/>
  <c r="L2068" i="5"/>
  <c r="M2068" i="5" s="1"/>
  <c r="C2068" i="5"/>
  <c r="D2068" i="5" s="1"/>
  <c r="AD1919" i="5"/>
  <c r="W1919" i="5"/>
  <c r="Y1919" i="5" s="1"/>
  <c r="O1919" i="5"/>
  <c r="L1919" i="5"/>
  <c r="M1919" i="5" s="1"/>
  <c r="C1919" i="5"/>
  <c r="D1919" i="5" s="1"/>
  <c r="AD257" i="5"/>
  <c r="W257" i="5"/>
  <c r="Y257" i="5" s="1"/>
  <c r="O257" i="5"/>
  <c r="L257" i="5"/>
  <c r="M257" i="5" s="1"/>
  <c r="C257" i="5"/>
  <c r="D257" i="5" s="1"/>
  <c r="AD105" i="5"/>
  <c r="W105" i="5"/>
  <c r="Y105" i="5" s="1"/>
  <c r="O105" i="5"/>
  <c r="L105" i="5"/>
  <c r="M105" i="5" s="1"/>
  <c r="C105" i="5"/>
  <c r="D105" i="5" s="1"/>
  <c r="AD667" i="5"/>
  <c r="W667" i="5"/>
  <c r="Y667" i="5" s="1"/>
  <c r="O667" i="5"/>
  <c r="L667" i="5"/>
  <c r="M667" i="5" s="1"/>
  <c r="C667" i="5"/>
  <c r="D667" i="5" s="1"/>
  <c r="AD1762" i="5"/>
  <c r="W1762" i="5"/>
  <c r="Y1762" i="5" s="1"/>
  <c r="O1762" i="5"/>
  <c r="L1762" i="5"/>
  <c r="M1762" i="5" s="1"/>
  <c r="C1762" i="5"/>
  <c r="D1762" i="5" s="1"/>
  <c r="AD1584" i="5"/>
  <c r="W1584" i="5"/>
  <c r="Y1584" i="5" s="1"/>
  <c r="O1584" i="5"/>
  <c r="L1584" i="5"/>
  <c r="M1584" i="5" s="1"/>
  <c r="C1584" i="5"/>
  <c r="D1584" i="5" s="1"/>
  <c r="AD791" i="5"/>
  <c r="W791" i="5"/>
  <c r="Y791" i="5" s="1"/>
  <c r="O791" i="5"/>
  <c r="L791" i="5"/>
  <c r="M791" i="5" s="1"/>
  <c r="C791" i="5"/>
  <c r="D791" i="5" s="1"/>
  <c r="AD1583" i="5"/>
  <c r="W1583" i="5"/>
  <c r="Y1583" i="5" s="1"/>
  <c r="O1583" i="5"/>
  <c r="L1583" i="5"/>
  <c r="M1583" i="5" s="1"/>
  <c r="C1583" i="5"/>
  <c r="D1583" i="5" s="1"/>
  <c r="AD511" i="5"/>
  <c r="W511" i="5"/>
  <c r="Y511" i="5" s="1"/>
  <c r="O511" i="5"/>
  <c r="L511" i="5"/>
  <c r="M511" i="5" s="1"/>
  <c r="C511" i="5"/>
  <c r="D511" i="5" s="1"/>
  <c r="AD510" i="5"/>
  <c r="W510" i="5"/>
  <c r="Y510" i="5" s="1"/>
  <c r="O510" i="5"/>
  <c r="L510" i="5"/>
  <c r="M510" i="5" s="1"/>
  <c r="C510" i="5"/>
  <c r="D510" i="5" s="1"/>
  <c r="AD1582" i="5"/>
  <c r="W1582" i="5"/>
  <c r="Y1582" i="5" s="1"/>
  <c r="O1582" i="5"/>
  <c r="L1582" i="5"/>
  <c r="M1582" i="5" s="1"/>
  <c r="C1582" i="5"/>
  <c r="D1582" i="5" s="1"/>
  <c r="AD1880" i="5"/>
  <c r="W1880" i="5"/>
  <c r="Y1880" i="5" s="1"/>
  <c r="O1880" i="5"/>
  <c r="L1880" i="5"/>
  <c r="M1880" i="5" s="1"/>
  <c r="C1880" i="5"/>
  <c r="D1880" i="5" s="1"/>
  <c r="AD1660" i="5"/>
  <c r="W1660" i="5"/>
  <c r="Y1660" i="5" s="1"/>
  <c r="O1660" i="5"/>
  <c r="L1660" i="5"/>
  <c r="M1660" i="5" s="1"/>
  <c r="C1660" i="5"/>
  <c r="D1660" i="5" s="1"/>
  <c r="AD1210" i="5"/>
  <c r="W1210" i="5"/>
  <c r="Y1210" i="5" s="1"/>
  <c r="O1210" i="5"/>
  <c r="L1210" i="5"/>
  <c r="M1210" i="5" s="1"/>
  <c r="C1210" i="5"/>
  <c r="D1210" i="5" s="1"/>
  <c r="AD406" i="5"/>
  <c r="W406" i="5"/>
  <c r="Y406" i="5" s="1"/>
  <c r="O406" i="5"/>
  <c r="L406" i="5"/>
  <c r="M406" i="5" s="1"/>
  <c r="C406" i="5"/>
  <c r="D406" i="5" s="1"/>
  <c r="AD1796" i="5"/>
  <c r="W1796" i="5"/>
  <c r="Y1796" i="5" s="1"/>
  <c r="O1796" i="5"/>
  <c r="L1796" i="5"/>
  <c r="M1796" i="5" s="1"/>
  <c r="C1796" i="5"/>
  <c r="D1796" i="5" s="1"/>
  <c r="AD2121" i="5"/>
  <c r="W2121" i="5"/>
  <c r="Y2121" i="5" s="1"/>
  <c r="O2121" i="5"/>
  <c r="L2121" i="5"/>
  <c r="M2121" i="5" s="1"/>
  <c r="C2121" i="5"/>
  <c r="D2121" i="5" s="1"/>
  <c r="AD2120" i="5"/>
  <c r="W2120" i="5"/>
  <c r="Y2120" i="5" s="1"/>
  <c r="O2120" i="5"/>
  <c r="L2120" i="5"/>
  <c r="M2120" i="5" s="1"/>
  <c r="C2120" i="5"/>
  <c r="D2120" i="5" s="1"/>
  <c r="AD1435" i="5"/>
  <c r="W1435" i="5"/>
  <c r="Y1435" i="5" s="1"/>
  <c r="O1435" i="5"/>
  <c r="L1435" i="5"/>
  <c r="M1435" i="5" s="1"/>
  <c r="C1435" i="5"/>
  <c r="D1435" i="5" s="1"/>
  <c r="AD1434" i="5"/>
  <c r="W1434" i="5"/>
  <c r="Y1434" i="5" s="1"/>
  <c r="O1434" i="5"/>
  <c r="L1434" i="5"/>
  <c r="M1434" i="5" s="1"/>
  <c r="C1434" i="5"/>
  <c r="D1434" i="5" s="1"/>
  <c r="AD2086" i="5"/>
  <c r="W2086" i="5"/>
  <c r="Y2086" i="5" s="1"/>
  <c r="O2086" i="5"/>
  <c r="L2086" i="5"/>
  <c r="M2086" i="5" s="1"/>
  <c r="C2086" i="5"/>
  <c r="D2086" i="5" s="1"/>
  <c r="AD680" i="5"/>
  <c r="W680" i="5"/>
  <c r="Y680" i="5" s="1"/>
  <c r="O680" i="5"/>
  <c r="L680" i="5"/>
  <c r="M680" i="5" s="1"/>
  <c r="C680" i="5"/>
  <c r="D680" i="5" s="1"/>
  <c r="AD679" i="5"/>
  <c r="W679" i="5"/>
  <c r="Y679" i="5" s="1"/>
  <c r="O679" i="5"/>
  <c r="L679" i="5"/>
  <c r="M679" i="5" s="1"/>
  <c r="C679" i="5"/>
  <c r="D679" i="5" s="1"/>
  <c r="AD678" i="5"/>
  <c r="W678" i="5"/>
  <c r="Y678" i="5" s="1"/>
  <c r="O678" i="5"/>
  <c r="L678" i="5"/>
  <c r="M678" i="5" s="1"/>
  <c r="C678" i="5"/>
  <c r="D678" i="5" s="1"/>
  <c r="AD589" i="5"/>
  <c r="W589" i="5"/>
  <c r="Y589" i="5" s="1"/>
  <c r="O589" i="5"/>
  <c r="L589" i="5"/>
  <c r="M589" i="5" s="1"/>
  <c r="C589" i="5"/>
  <c r="D589" i="5" s="1"/>
  <c r="AD1680" i="5"/>
  <c r="W1680" i="5"/>
  <c r="Y1680" i="5" s="1"/>
  <c r="O1680" i="5"/>
  <c r="L1680" i="5"/>
  <c r="M1680" i="5" s="1"/>
  <c r="C1680" i="5"/>
  <c r="D1680" i="5" s="1"/>
  <c r="AD782" i="5"/>
  <c r="W782" i="5"/>
  <c r="Y782" i="5" s="1"/>
  <c r="O782" i="5"/>
  <c r="L782" i="5"/>
  <c r="M782" i="5" s="1"/>
  <c r="C782" i="5"/>
  <c r="D782" i="5" s="1"/>
  <c r="AD1560" i="5"/>
  <c r="W1560" i="5"/>
  <c r="Y1560" i="5" s="1"/>
  <c r="O1560" i="5"/>
  <c r="L1560" i="5"/>
  <c r="M1560" i="5" s="1"/>
  <c r="C1560" i="5"/>
  <c r="D1560" i="5" s="1"/>
  <c r="AD1703" i="5"/>
  <c r="W1703" i="5"/>
  <c r="Y1703" i="5" s="1"/>
  <c r="O1703" i="5"/>
  <c r="L1703" i="5"/>
  <c r="M1703" i="5" s="1"/>
  <c r="C1703" i="5"/>
  <c r="D1703" i="5" s="1"/>
  <c r="AD375" i="5"/>
  <c r="W375" i="5"/>
  <c r="Y375" i="5" s="1"/>
  <c r="O375" i="5"/>
  <c r="L375" i="5"/>
  <c r="M375" i="5" s="1"/>
  <c r="C375" i="5"/>
  <c r="D375" i="5" s="1"/>
  <c r="AD452" i="5"/>
  <c r="W452" i="5"/>
  <c r="Y452" i="5" s="1"/>
  <c r="O452" i="5"/>
  <c r="L452" i="5"/>
  <c r="M452" i="5" s="1"/>
  <c r="C452" i="5"/>
  <c r="D452" i="5" s="1"/>
  <c r="AD1048" i="5"/>
  <c r="W1048" i="5"/>
  <c r="Y1048" i="5" s="1"/>
  <c r="O1048" i="5"/>
  <c r="L1048" i="5"/>
  <c r="M1048" i="5" s="1"/>
  <c r="C1048" i="5"/>
  <c r="D1048" i="5" s="1"/>
  <c r="AD1047" i="5"/>
  <c r="W1047" i="5"/>
  <c r="Y1047" i="5" s="1"/>
  <c r="O1047" i="5"/>
  <c r="L1047" i="5"/>
  <c r="M1047" i="5" s="1"/>
  <c r="C1047" i="5"/>
  <c r="D1047" i="5" s="1"/>
  <c r="AD1890" i="5"/>
  <c r="W1890" i="5"/>
  <c r="Y1890" i="5" s="1"/>
  <c r="O1890" i="5"/>
  <c r="L1890" i="5"/>
  <c r="M1890" i="5" s="1"/>
  <c r="C1890" i="5"/>
  <c r="D1890" i="5" s="1"/>
  <c r="AD956" i="5"/>
  <c r="W956" i="5"/>
  <c r="Y956" i="5" s="1"/>
  <c r="O956" i="5"/>
  <c r="L956" i="5"/>
  <c r="M956" i="5" s="1"/>
  <c r="C956" i="5"/>
  <c r="D956" i="5" s="1"/>
  <c r="AD512" i="5"/>
  <c r="W512" i="5"/>
  <c r="Y512" i="5" s="1"/>
  <c r="O512" i="5"/>
  <c r="L512" i="5"/>
  <c r="M512" i="5" s="1"/>
  <c r="C512" i="5"/>
  <c r="D512" i="5" s="1"/>
  <c r="AD119" i="5"/>
  <c r="W119" i="5"/>
  <c r="Y119" i="5" s="1"/>
  <c r="O119" i="5"/>
  <c r="L119" i="5"/>
  <c r="M119" i="5" s="1"/>
  <c r="C119" i="5"/>
  <c r="D119" i="5" s="1"/>
  <c r="AD94" i="5"/>
  <c r="W94" i="5"/>
  <c r="Y94" i="5" s="1"/>
  <c r="O94" i="5"/>
  <c r="L94" i="5"/>
  <c r="M94" i="5" s="1"/>
  <c r="C94" i="5"/>
  <c r="D94" i="5" s="1"/>
  <c r="AD744" i="5"/>
  <c r="W744" i="5"/>
  <c r="Y744" i="5" s="1"/>
  <c r="O744" i="5"/>
  <c r="L744" i="5"/>
  <c r="M744" i="5" s="1"/>
  <c r="C744" i="5"/>
  <c r="D744" i="5" s="1"/>
  <c r="AD1585" i="5"/>
  <c r="W1585" i="5"/>
  <c r="Y1585" i="5" s="1"/>
  <c r="O1585" i="5"/>
  <c r="L1585" i="5"/>
  <c r="M1585" i="5" s="1"/>
  <c r="C1585" i="5"/>
  <c r="D1585" i="5" s="1"/>
  <c r="AD355" i="5"/>
  <c r="W355" i="5"/>
  <c r="Y355" i="5" s="1"/>
  <c r="O355" i="5"/>
  <c r="L355" i="5"/>
  <c r="M355" i="5" s="1"/>
  <c r="C355" i="5"/>
  <c r="D355" i="5" s="1"/>
  <c r="AD271" i="5"/>
  <c r="W271" i="5"/>
  <c r="Y271" i="5" s="1"/>
  <c r="O271" i="5"/>
  <c r="L271" i="5"/>
  <c r="M271" i="5" s="1"/>
  <c r="C271" i="5"/>
  <c r="D271" i="5" s="1"/>
  <c r="AD1228" i="5"/>
  <c r="W1228" i="5"/>
  <c r="Y1228" i="5" s="1"/>
  <c r="O1228" i="5"/>
  <c r="L1228" i="5"/>
  <c r="M1228" i="5" s="1"/>
  <c r="C1228" i="5"/>
  <c r="D1228" i="5" s="1"/>
  <c r="AD2021" i="5"/>
  <c r="W2021" i="5"/>
  <c r="Y2021" i="5" s="1"/>
  <c r="O2021" i="5"/>
  <c r="L2021" i="5"/>
  <c r="M2021" i="5" s="1"/>
  <c r="C2021" i="5"/>
  <c r="D2021" i="5" s="1"/>
  <c r="AD2036" i="5"/>
  <c r="W2036" i="5"/>
  <c r="Y2036" i="5" s="1"/>
  <c r="O2036" i="5"/>
  <c r="L2036" i="5"/>
  <c r="M2036" i="5" s="1"/>
  <c r="C2036" i="5"/>
  <c r="D2036" i="5" s="1"/>
  <c r="AD1839" i="5"/>
  <c r="W1839" i="5"/>
  <c r="Y1839" i="5" s="1"/>
  <c r="O1839" i="5"/>
  <c r="L1839" i="5"/>
  <c r="M1839" i="5" s="1"/>
  <c r="C1839" i="5"/>
  <c r="D1839" i="5" s="1"/>
  <c r="AD351" i="5"/>
  <c r="W351" i="5"/>
  <c r="Y351" i="5" s="1"/>
  <c r="O351" i="5"/>
  <c r="L351" i="5"/>
  <c r="M351" i="5" s="1"/>
  <c r="C351" i="5"/>
  <c r="D351" i="5" s="1"/>
  <c r="AD2206" i="5"/>
  <c r="W2206" i="5"/>
  <c r="Y2206" i="5" s="1"/>
  <c r="O2206" i="5"/>
  <c r="L2206" i="5"/>
  <c r="M2206" i="5" s="1"/>
  <c r="C2206" i="5"/>
  <c r="D2206" i="5" s="1"/>
  <c r="AD2097" i="5"/>
  <c r="W2097" i="5"/>
  <c r="Y2097" i="5" s="1"/>
  <c r="O2097" i="5"/>
  <c r="L2097" i="5"/>
  <c r="M2097" i="5" s="1"/>
  <c r="C2097" i="5"/>
  <c r="D2097" i="5" s="1"/>
  <c r="AD1758" i="5"/>
  <c r="W1758" i="5"/>
  <c r="Y1758" i="5" s="1"/>
  <c r="O1758" i="5"/>
  <c r="L1758" i="5"/>
  <c r="M1758" i="5" s="1"/>
  <c r="C1758" i="5"/>
  <c r="D1758" i="5" s="1"/>
  <c r="AD1781" i="5"/>
  <c r="W1781" i="5"/>
  <c r="Y1781" i="5" s="1"/>
  <c r="O1781" i="5"/>
  <c r="L1781" i="5"/>
  <c r="M1781" i="5" s="1"/>
  <c r="C1781" i="5"/>
  <c r="D1781" i="5" s="1"/>
  <c r="AD1741" i="5"/>
  <c r="W1741" i="5"/>
  <c r="Y1741" i="5" s="1"/>
  <c r="O1741" i="5"/>
  <c r="L1741" i="5"/>
  <c r="M1741" i="5" s="1"/>
  <c r="C1741" i="5"/>
  <c r="D1741" i="5" s="1"/>
  <c r="AD2197" i="5"/>
  <c r="W2197" i="5"/>
  <c r="Y2197" i="5" s="1"/>
  <c r="O2197" i="5"/>
  <c r="L2197" i="5"/>
  <c r="M2197" i="5" s="1"/>
  <c r="C2197" i="5"/>
  <c r="D2197" i="5" s="1"/>
  <c r="AD2196" i="5"/>
  <c r="W2196" i="5"/>
  <c r="Y2196" i="5" s="1"/>
  <c r="O2196" i="5"/>
  <c r="L2196" i="5"/>
  <c r="M2196" i="5" s="1"/>
  <c r="C2196" i="5"/>
  <c r="D2196" i="5" s="1"/>
  <c r="AD495" i="5"/>
  <c r="W495" i="5"/>
  <c r="Y495" i="5" s="1"/>
  <c r="O495" i="5"/>
  <c r="L495" i="5"/>
  <c r="M495" i="5" s="1"/>
  <c r="C495" i="5"/>
  <c r="D495" i="5" s="1"/>
  <c r="AD1474" i="5"/>
  <c r="W1474" i="5"/>
  <c r="Y1474" i="5" s="1"/>
  <c r="O1474" i="5"/>
  <c r="L1474" i="5"/>
  <c r="M1474" i="5" s="1"/>
  <c r="C1474" i="5"/>
  <c r="D1474" i="5" s="1"/>
  <c r="AD218" i="5"/>
  <c r="W218" i="5"/>
  <c r="Y218" i="5" s="1"/>
  <c r="O218" i="5"/>
  <c r="L218" i="5"/>
  <c r="M218" i="5" s="1"/>
  <c r="C218" i="5"/>
  <c r="D218" i="5" s="1"/>
  <c r="AD217" i="5"/>
  <c r="W217" i="5"/>
  <c r="Y217" i="5" s="1"/>
  <c r="O217" i="5"/>
  <c r="L217" i="5"/>
  <c r="M217" i="5" s="1"/>
  <c r="C217" i="5"/>
  <c r="D217" i="5" s="1"/>
  <c r="AD954" i="5"/>
  <c r="W954" i="5"/>
  <c r="Y954" i="5" s="1"/>
  <c r="O954" i="5"/>
  <c r="L954" i="5"/>
  <c r="M954" i="5" s="1"/>
  <c r="C954" i="5"/>
  <c r="D954" i="5" s="1"/>
  <c r="AD2073" i="5"/>
  <c r="W2073" i="5"/>
  <c r="Y2073" i="5" s="1"/>
  <c r="O2073" i="5"/>
  <c r="L2073" i="5"/>
  <c r="M2073" i="5" s="1"/>
  <c r="C2073" i="5"/>
  <c r="D2073" i="5" s="1"/>
  <c r="AD634" i="5"/>
  <c r="W634" i="5"/>
  <c r="Y634" i="5" s="1"/>
  <c r="O634" i="5"/>
  <c r="L634" i="5"/>
  <c r="M634" i="5" s="1"/>
  <c r="C634" i="5"/>
  <c r="D634" i="5" s="1"/>
  <c r="AD1417" i="5"/>
  <c r="W1417" i="5"/>
  <c r="Y1417" i="5" s="1"/>
  <c r="O1417" i="5"/>
  <c r="L1417" i="5"/>
  <c r="M1417" i="5" s="1"/>
  <c r="C1417" i="5"/>
  <c r="D1417" i="5" s="1"/>
  <c r="AD1936" i="5"/>
  <c r="W1936" i="5"/>
  <c r="Y1936" i="5" s="1"/>
  <c r="O1936" i="5"/>
  <c r="L1936" i="5"/>
  <c r="M1936" i="5" s="1"/>
  <c r="C1936" i="5"/>
  <c r="D1936" i="5" s="1"/>
  <c r="AD694" i="5"/>
  <c r="W694" i="5"/>
  <c r="Y694" i="5" s="1"/>
  <c r="O694" i="5"/>
  <c r="L694" i="5"/>
  <c r="M694" i="5" s="1"/>
  <c r="C694" i="5"/>
  <c r="D694" i="5" s="1"/>
  <c r="AD549" i="5"/>
  <c r="W549" i="5"/>
  <c r="Y549" i="5" s="1"/>
  <c r="O549" i="5"/>
  <c r="L549" i="5"/>
  <c r="M549" i="5" s="1"/>
  <c r="C549" i="5"/>
  <c r="D549" i="5" s="1"/>
  <c r="AD548" i="5"/>
  <c r="W548" i="5"/>
  <c r="Y548" i="5" s="1"/>
  <c r="O548" i="5"/>
  <c r="L548" i="5"/>
  <c r="M548" i="5" s="1"/>
  <c r="C548" i="5"/>
  <c r="D548" i="5" s="1"/>
  <c r="AD1679" i="5"/>
  <c r="W1679" i="5"/>
  <c r="Y1679" i="5" s="1"/>
  <c r="O1679" i="5"/>
  <c r="L1679" i="5"/>
  <c r="M1679" i="5" s="1"/>
  <c r="C1679" i="5"/>
  <c r="D1679" i="5" s="1"/>
  <c r="AD1694" i="5"/>
  <c r="W1694" i="5"/>
  <c r="Y1694" i="5" s="1"/>
  <c r="O1694" i="5"/>
  <c r="L1694" i="5"/>
  <c r="M1694" i="5" s="1"/>
  <c r="C1694" i="5"/>
  <c r="D1694" i="5" s="1"/>
  <c r="AD1852" i="5"/>
  <c r="W1852" i="5"/>
  <c r="Y1852" i="5" s="1"/>
  <c r="O1852" i="5"/>
  <c r="L1852" i="5"/>
  <c r="M1852" i="5" s="1"/>
  <c r="C1852" i="5"/>
  <c r="D1852" i="5" s="1"/>
  <c r="AD224" i="5"/>
  <c r="W224" i="5"/>
  <c r="Y224" i="5" s="1"/>
  <c r="O224" i="5"/>
  <c r="L224" i="5"/>
  <c r="M224" i="5" s="1"/>
  <c r="C224" i="5"/>
  <c r="D224" i="5" s="1"/>
  <c r="AD2106" i="5"/>
  <c r="W2106" i="5"/>
  <c r="Y2106" i="5" s="1"/>
  <c r="O2106" i="5"/>
  <c r="L2106" i="5"/>
  <c r="M2106" i="5" s="1"/>
  <c r="C2106" i="5"/>
  <c r="D2106" i="5" s="1"/>
  <c r="AD1342" i="5"/>
  <c r="W1342" i="5"/>
  <c r="Y1342" i="5" s="1"/>
  <c r="O1342" i="5"/>
  <c r="L1342" i="5"/>
  <c r="M1342" i="5" s="1"/>
  <c r="C1342" i="5"/>
  <c r="D1342" i="5" s="1"/>
  <c r="AD368" i="5"/>
  <c r="W368" i="5"/>
  <c r="Y368" i="5" s="1"/>
  <c r="O368" i="5"/>
  <c r="L368" i="5"/>
  <c r="M368" i="5" s="1"/>
  <c r="C368" i="5"/>
  <c r="D368" i="5" s="1"/>
  <c r="AD2174" i="5"/>
  <c r="W2174" i="5"/>
  <c r="Y2174" i="5" s="1"/>
  <c r="O2174" i="5"/>
  <c r="L2174" i="5"/>
  <c r="M2174" i="5" s="1"/>
  <c r="C2174" i="5"/>
  <c r="D2174" i="5" s="1"/>
  <c r="AD865" i="5"/>
  <c r="W865" i="5"/>
  <c r="Y865" i="5" s="1"/>
  <c r="O865" i="5"/>
  <c r="L865" i="5"/>
  <c r="M865" i="5" s="1"/>
  <c r="C865" i="5"/>
  <c r="D865" i="5" s="1"/>
  <c r="AD1757" i="5"/>
  <c r="W1757" i="5"/>
  <c r="Y1757" i="5" s="1"/>
  <c r="O1757" i="5"/>
  <c r="L1757" i="5"/>
  <c r="M1757" i="5" s="1"/>
  <c r="C1757" i="5"/>
  <c r="D1757" i="5" s="1"/>
  <c r="AD2013" i="5"/>
  <c r="W2013" i="5"/>
  <c r="Y2013" i="5" s="1"/>
  <c r="O2013" i="5"/>
  <c r="L2013" i="5"/>
  <c r="M2013" i="5" s="1"/>
  <c r="C2013" i="5"/>
  <c r="D2013" i="5" s="1"/>
  <c r="AD961" i="5"/>
  <c r="W961" i="5"/>
  <c r="Y961" i="5" s="1"/>
  <c r="O961" i="5"/>
  <c r="L961" i="5"/>
  <c r="M961" i="5" s="1"/>
  <c r="C961" i="5"/>
  <c r="D961" i="5" s="1"/>
  <c r="AD960" i="5"/>
  <c r="W960" i="5"/>
  <c r="Y960" i="5" s="1"/>
  <c r="O960" i="5"/>
  <c r="L960" i="5"/>
  <c r="M960" i="5" s="1"/>
  <c r="C960" i="5"/>
  <c r="D960" i="5" s="1"/>
  <c r="AD2159" i="5"/>
  <c r="W2159" i="5"/>
  <c r="Y2159" i="5" s="1"/>
  <c r="O2159" i="5"/>
  <c r="L2159" i="5"/>
  <c r="M2159" i="5" s="1"/>
  <c r="C2159" i="5"/>
  <c r="D2159" i="5" s="1"/>
  <c r="AD1100" i="5"/>
  <c r="W1100" i="5"/>
  <c r="Y1100" i="5" s="1"/>
  <c r="O1100" i="5"/>
  <c r="L1100" i="5"/>
  <c r="M1100" i="5" s="1"/>
  <c r="C1100" i="5"/>
  <c r="D1100" i="5" s="1"/>
  <c r="AD1028" i="5"/>
  <c r="W1028" i="5"/>
  <c r="Y1028" i="5" s="1"/>
  <c r="O1028" i="5"/>
  <c r="L1028" i="5"/>
  <c r="M1028" i="5" s="1"/>
  <c r="C1028" i="5"/>
  <c r="D1028" i="5" s="1"/>
  <c r="AD948" i="5"/>
  <c r="W948" i="5"/>
  <c r="Y948" i="5" s="1"/>
  <c r="O948" i="5"/>
  <c r="L948" i="5"/>
  <c r="M948" i="5" s="1"/>
  <c r="C948" i="5"/>
  <c r="D948" i="5" s="1"/>
  <c r="AD1835" i="5"/>
  <c r="W1835" i="5"/>
  <c r="Y1835" i="5" s="1"/>
  <c r="O1835" i="5"/>
  <c r="L1835" i="5"/>
  <c r="M1835" i="5" s="1"/>
  <c r="C1835" i="5"/>
  <c r="D1835" i="5" s="1"/>
  <c r="AD451" i="5"/>
  <c r="W451" i="5"/>
  <c r="Y451" i="5" s="1"/>
  <c r="O451" i="5"/>
  <c r="L451" i="5"/>
  <c r="M451" i="5" s="1"/>
  <c r="C451" i="5"/>
  <c r="D451" i="5" s="1"/>
  <c r="AD450" i="5"/>
  <c r="W450" i="5"/>
  <c r="Y450" i="5" s="1"/>
  <c r="O450" i="5"/>
  <c r="L450" i="5"/>
  <c r="M450" i="5" s="1"/>
  <c r="C450" i="5"/>
  <c r="D450" i="5" s="1"/>
  <c r="AD638" i="5"/>
  <c r="W638" i="5"/>
  <c r="Y638" i="5" s="1"/>
  <c r="O638" i="5"/>
  <c r="L638" i="5"/>
  <c r="M638" i="5" s="1"/>
  <c r="C638" i="5"/>
  <c r="D638" i="5" s="1"/>
  <c r="AD1325" i="5"/>
  <c r="W1325" i="5"/>
  <c r="Y1325" i="5" s="1"/>
  <c r="O1325" i="5"/>
  <c r="L1325" i="5"/>
  <c r="M1325" i="5" s="1"/>
  <c r="C1325" i="5"/>
  <c r="D1325" i="5" s="1"/>
  <c r="AD987" i="5"/>
  <c r="W987" i="5"/>
  <c r="Y987" i="5" s="1"/>
  <c r="O987" i="5"/>
  <c r="L987" i="5"/>
  <c r="M987" i="5" s="1"/>
  <c r="C987" i="5"/>
  <c r="D987" i="5" s="1"/>
  <c r="AD986" i="5"/>
  <c r="W986" i="5"/>
  <c r="Y986" i="5" s="1"/>
  <c r="O986" i="5"/>
  <c r="L986" i="5"/>
  <c r="M986" i="5" s="1"/>
  <c r="C986" i="5"/>
  <c r="D986" i="5" s="1"/>
  <c r="AD726" i="5"/>
  <c r="W726" i="5"/>
  <c r="Y726" i="5" s="1"/>
  <c r="O726" i="5"/>
  <c r="L726" i="5"/>
  <c r="M726" i="5" s="1"/>
  <c r="C726" i="5"/>
  <c r="D726" i="5" s="1"/>
  <c r="AD1030" i="5"/>
  <c r="W1030" i="5"/>
  <c r="Y1030" i="5" s="1"/>
  <c r="O1030" i="5"/>
  <c r="L1030" i="5"/>
  <c r="M1030" i="5" s="1"/>
  <c r="C1030" i="5"/>
  <c r="D1030" i="5" s="1"/>
  <c r="AD1849" i="5"/>
  <c r="W1849" i="5"/>
  <c r="Y1849" i="5" s="1"/>
  <c r="O1849" i="5"/>
  <c r="L1849" i="5"/>
  <c r="M1849" i="5" s="1"/>
  <c r="C1849" i="5"/>
  <c r="D1849" i="5" s="1"/>
  <c r="AD1935" i="5"/>
  <c r="W1935" i="5"/>
  <c r="Y1935" i="5" s="1"/>
  <c r="O1935" i="5"/>
  <c r="L1935" i="5"/>
  <c r="M1935" i="5" s="1"/>
  <c r="C1935" i="5"/>
  <c r="D1935" i="5" s="1"/>
  <c r="AD2077" i="5"/>
  <c r="W2077" i="5"/>
  <c r="Y2077" i="5" s="1"/>
  <c r="O2077" i="5"/>
  <c r="L2077" i="5"/>
  <c r="M2077" i="5" s="1"/>
  <c r="C2077" i="5"/>
  <c r="D2077" i="5" s="1"/>
  <c r="AD875" i="5"/>
  <c r="W875" i="5"/>
  <c r="Y875" i="5" s="1"/>
  <c r="O875" i="5"/>
  <c r="L875" i="5"/>
  <c r="M875" i="5" s="1"/>
  <c r="C875" i="5"/>
  <c r="D875" i="5" s="1"/>
  <c r="AD755" i="5"/>
  <c r="W755" i="5"/>
  <c r="Y755" i="5" s="1"/>
  <c r="O755" i="5"/>
  <c r="L755" i="5"/>
  <c r="M755" i="5" s="1"/>
  <c r="C755" i="5"/>
  <c r="D755" i="5" s="1"/>
  <c r="AD414" i="5"/>
  <c r="W414" i="5"/>
  <c r="Y414" i="5" s="1"/>
  <c r="O414" i="5"/>
  <c r="L414" i="5"/>
  <c r="M414" i="5" s="1"/>
  <c r="C414" i="5"/>
  <c r="D414" i="5" s="1"/>
  <c r="AD1119" i="5"/>
  <c r="W1119" i="5"/>
  <c r="Y1119" i="5" s="1"/>
  <c r="O1119" i="5"/>
  <c r="L1119" i="5"/>
  <c r="M1119" i="5" s="1"/>
  <c r="C1119" i="5"/>
  <c r="D1119" i="5" s="1"/>
  <c r="AD1813" i="5"/>
  <c r="W1813" i="5"/>
  <c r="Y1813" i="5" s="1"/>
  <c r="O1813" i="5"/>
  <c r="L1813" i="5"/>
  <c r="M1813" i="5" s="1"/>
  <c r="C1813" i="5"/>
  <c r="D1813" i="5" s="1"/>
  <c r="AD2123" i="5"/>
  <c r="W2123" i="5"/>
  <c r="Y2123" i="5" s="1"/>
  <c r="O2123" i="5"/>
  <c r="L2123" i="5"/>
  <c r="M2123" i="5" s="1"/>
  <c r="C2123" i="5"/>
  <c r="D2123" i="5" s="1"/>
  <c r="AD1651" i="5"/>
  <c r="W1651" i="5"/>
  <c r="Y1651" i="5" s="1"/>
  <c r="O1651" i="5"/>
  <c r="L1651" i="5"/>
  <c r="M1651" i="5" s="1"/>
  <c r="C1651" i="5"/>
  <c r="D1651" i="5" s="1"/>
  <c r="AD1239" i="5"/>
  <c r="W1239" i="5"/>
  <c r="Y1239" i="5" s="1"/>
  <c r="O1239" i="5"/>
  <c r="L1239" i="5"/>
  <c r="M1239" i="5" s="1"/>
  <c r="C1239" i="5"/>
  <c r="D1239" i="5" s="1"/>
  <c r="AD806" i="5"/>
  <c r="W806" i="5"/>
  <c r="Y806" i="5" s="1"/>
  <c r="O806" i="5"/>
  <c r="L806" i="5"/>
  <c r="M806" i="5" s="1"/>
  <c r="C806" i="5"/>
  <c r="D806" i="5" s="1"/>
  <c r="AD1519" i="5"/>
  <c r="W1519" i="5"/>
  <c r="Y1519" i="5" s="1"/>
  <c r="O1519" i="5"/>
  <c r="L1519" i="5"/>
  <c r="M1519" i="5" s="1"/>
  <c r="C1519" i="5"/>
  <c r="D1519" i="5" s="1"/>
  <c r="AD494" i="5"/>
  <c r="W494" i="5"/>
  <c r="Y494" i="5" s="1"/>
  <c r="O494" i="5"/>
  <c r="L494" i="5"/>
  <c r="M494" i="5" s="1"/>
  <c r="C494" i="5"/>
  <c r="D494" i="5" s="1"/>
  <c r="AD998" i="5"/>
  <c r="W998" i="5"/>
  <c r="Y998" i="5" s="1"/>
  <c r="O998" i="5"/>
  <c r="L998" i="5"/>
  <c r="M998" i="5" s="1"/>
  <c r="C998" i="5"/>
  <c r="D998" i="5" s="1"/>
  <c r="AD1994" i="5"/>
  <c r="W1994" i="5"/>
  <c r="Y1994" i="5" s="1"/>
  <c r="O1994" i="5"/>
  <c r="L1994" i="5"/>
  <c r="M1994" i="5" s="1"/>
  <c r="C1994" i="5"/>
  <c r="D1994" i="5" s="1"/>
  <c r="AD838" i="5"/>
  <c r="W838" i="5"/>
  <c r="Y838" i="5" s="1"/>
  <c r="O838" i="5"/>
  <c r="L838" i="5"/>
  <c r="M838" i="5" s="1"/>
  <c r="C838" i="5"/>
  <c r="D838" i="5" s="1"/>
  <c r="AD1280" i="5"/>
  <c r="W1280" i="5"/>
  <c r="Y1280" i="5" s="1"/>
  <c r="O1280" i="5"/>
  <c r="L1280" i="5"/>
  <c r="M1280" i="5" s="1"/>
  <c r="C1280" i="5"/>
  <c r="D1280" i="5" s="1"/>
  <c r="AD2056" i="5"/>
  <c r="W2056" i="5"/>
  <c r="Y2056" i="5" s="1"/>
  <c r="O2056" i="5"/>
  <c r="L2056" i="5"/>
  <c r="M2056" i="5" s="1"/>
  <c r="C2056" i="5"/>
  <c r="D2056" i="5" s="1"/>
  <c r="AD1192" i="5"/>
  <c r="W1192" i="5"/>
  <c r="Y1192" i="5" s="1"/>
  <c r="O1192" i="5"/>
  <c r="L1192" i="5"/>
  <c r="M1192" i="5" s="1"/>
  <c r="C1192" i="5"/>
  <c r="D1192" i="5" s="1"/>
  <c r="AD792" i="5"/>
  <c r="W792" i="5"/>
  <c r="Y792" i="5" s="1"/>
  <c r="O792" i="5"/>
  <c r="L792" i="5"/>
  <c r="M792" i="5" s="1"/>
  <c r="C792" i="5"/>
  <c r="D792" i="5" s="1"/>
  <c r="AD456" i="5"/>
  <c r="W456" i="5"/>
  <c r="Y456" i="5" s="1"/>
  <c r="O456" i="5"/>
  <c r="L456" i="5"/>
  <c r="M456" i="5" s="1"/>
  <c r="C456" i="5"/>
  <c r="D456" i="5" s="1"/>
  <c r="AD2185" i="5"/>
  <c r="W2185" i="5"/>
  <c r="Y2185" i="5" s="1"/>
  <c r="O2185" i="5"/>
  <c r="L2185" i="5"/>
  <c r="M2185" i="5" s="1"/>
  <c r="C2185" i="5"/>
  <c r="D2185" i="5" s="1"/>
  <c r="AD1818" i="5"/>
  <c r="W1818" i="5"/>
  <c r="Y1818" i="5" s="1"/>
  <c r="O1818" i="5"/>
  <c r="L1818" i="5"/>
  <c r="M1818" i="5" s="1"/>
  <c r="C1818" i="5"/>
  <c r="D1818" i="5" s="1"/>
  <c r="AD647" i="5"/>
  <c r="W647" i="5"/>
  <c r="Y647" i="5" s="1"/>
  <c r="O647" i="5"/>
  <c r="L647" i="5"/>
  <c r="M647" i="5" s="1"/>
  <c r="C647" i="5"/>
  <c r="D647" i="5" s="1"/>
  <c r="AD308" i="5"/>
  <c r="W308" i="5"/>
  <c r="Y308" i="5" s="1"/>
  <c r="O308" i="5"/>
  <c r="L308" i="5"/>
  <c r="M308" i="5" s="1"/>
  <c r="C308" i="5"/>
  <c r="D308" i="5" s="1"/>
  <c r="AD249" i="5"/>
  <c r="W249" i="5"/>
  <c r="Y249" i="5" s="1"/>
  <c r="O249" i="5"/>
  <c r="L249" i="5"/>
  <c r="M249" i="5" s="1"/>
  <c r="C249" i="5"/>
  <c r="D249" i="5" s="1"/>
  <c r="AD584" i="5"/>
  <c r="W584" i="5"/>
  <c r="Y584" i="5" s="1"/>
  <c r="O584" i="5"/>
  <c r="L584" i="5"/>
  <c r="M584" i="5" s="1"/>
  <c r="C584" i="5"/>
  <c r="D584" i="5" s="1"/>
  <c r="AD851" i="5"/>
  <c r="W851" i="5"/>
  <c r="Y851" i="5" s="1"/>
  <c r="O851" i="5"/>
  <c r="L851" i="5"/>
  <c r="M851" i="5" s="1"/>
  <c r="C851" i="5"/>
  <c r="D851" i="5" s="1"/>
  <c r="AD1817" i="5"/>
  <c r="W1817" i="5"/>
  <c r="Y1817" i="5" s="1"/>
  <c r="O1817" i="5"/>
  <c r="L1817" i="5"/>
  <c r="M1817" i="5" s="1"/>
  <c r="C1817" i="5"/>
  <c r="D1817" i="5" s="1"/>
  <c r="AD1763" i="5"/>
  <c r="W1763" i="5"/>
  <c r="Y1763" i="5" s="1"/>
  <c r="O1763" i="5"/>
  <c r="L1763" i="5"/>
  <c r="M1763" i="5" s="1"/>
  <c r="C1763" i="5"/>
  <c r="D1763" i="5" s="1"/>
  <c r="AD1562" i="5"/>
  <c r="W1562" i="5"/>
  <c r="Y1562" i="5" s="1"/>
  <c r="O1562" i="5"/>
  <c r="L1562" i="5"/>
  <c r="M1562" i="5" s="1"/>
  <c r="C1562" i="5"/>
  <c r="D1562" i="5" s="1"/>
  <c r="AD364" i="5"/>
  <c r="W364" i="5"/>
  <c r="Y364" i="5" s="1"/>
  <c r="O364" i="5"/>
  <c r="L364" i="5"/>
  <c r="M364" i="5" s="1"/>
  <c r="C364" i="5"/>
  <c r="D364" i="5" s="1"/>
  <c r="AD527" i="5"/>
  <c r="W527" i="5"/>
  <c r="Y527" i="5" s="1"/>
  <c r="O527" i="5"/>
  <c r="L527" i="5"/>
  <c r="M527" i="5" s="1"/>
  <c r="C527" i="5"/>
  <c r="D527" i="5" s="1"/>
  <c r="AD1876" i="5"/>
  <c r="W1876" i="5"/>
  <c r="Y1876" i="5" s="1"/>
  <c r="O1876" i="5"/>
  <c r="L1876" i="5"/>
  <c r="M1876" i="5" s="1"/>
  <c r="C1876" i="5"/>
  <c r="D1876" i="5" s="1"/>
  <c r="AD363" i="5"/>
  <c r="W363" i="5"/>
  <c r="Y363" i="5" s="1"/>
  <c r="O363" i="5"/>
  <c r="L363" i="5"/>
  <c r="M363" i="5" s="1"/>
  <c r="C363" i="5"/>
  <c r="D363" i="5" s="1"/>
  <c r="AD362" i="5"/>
  <c r="W362" i="5"/>
  <c r="Y362" i="5" s="1"/>
  <c r="O362" i="5"/>
  <c r="L362" i="5"/>
  <c r="M362" i="5" s="1"/>
  <c r="C362" i="5"/>
  <c r="D362" i="5" s="1"/>
  <c r="AD1056" i="5"/>
  <c r="W1056" i="5"/>
  <c r="Y1056" i="5" s="1"/>
  <c r="O1056" i="5"/>
  <c r="L1056" i="5"/>
  <c r="M1056" i="5" s="1"/>
  <c r="C1056" i="5"/>
  <c r="D1056" i="5" s="1"/>
  <c r="AD1616" i="5"/>
  <c r="W1616" i="5"/>
  <c r="Y1616" i="5" s="1"/>
  <c r="O1616" i="5"/>
  <c r="L1616" i="5"/>
  <c r="M1616" i="5" s="1"/>
  <c r="C1616" i="5"/>
  <c r="D1616" i="5" s="1"/>
  <c r="AD1546" i="5"/>
  <c r="W1546" i="5"/>
  <c r="Y1546" i="5" s="1"/>
  <c r="O1546" i="5"/>
  <c r="L1546" i="5"/>
  <c r="M1546" i="5" s="1"/>
  <c r="C1546" i="5"/>
  <c r="D1546" i="5" s="1"/>
  <c r="AD568" i="5"/>
  <c r="W568" i="5"/>
  <c r="Y568" i="5" s="1"/>
  <c r="O568" i="5"/>
  <c r="L568" i="5"/>
  <c r="M568" i="5" s="1"/>
  <c r="C568" i="5"/>
  <c r="D568" i="5" s="1"/>
  <c r="AD567" i="5"/>
  <c r="W567" i="5"/>
  <c r="Y567" i="5" s="1"/>
  <c r="O567" i="5"/>
  <c r="L567" i="5"/>
  <c r="M567" i="5" s="1"/>
  <c r="C567" i="5"/>
  <c r="D567" i="5" s="1"/>
  <c r="AD2015" i="5"/>
  <c r="W2015" i="5"/>
  <c r="Y2015" i="5" s="1"/>
  <c r="O2015" i="5"/>
  <c r="L2015" i="5"/>
  <c r="M2015" i="5" s="1"/>
  <c r="C2015" i="5"/>
  <c r="D2015" i="5" s="1"/>
  <c r="AD2014" i="5"/>
  <c r="W2014" i="5"/>
  <c r="Y2014" i="5" s="1"/>
  <c r="O2014" i="5"/>
  <c r="L2014" i="5"/>
  <c r="M2014" i="5" s="1"/>
  <c r="C2014" i="5"/>
  <c r="D2014" i="5" s="1"/>
  <c r="AD367" i="5"/>
  <c r="W367" i="5"/>
  <c r="Y367" i="5" s="1"/>
  <c r="O367" i="5"/>
  <c r="L367" i="5"/>
  <c r="M367" i="5" s="1"/>
  <c r="C367" i="5"/>
  <c r="D367" i="5" s="1"/>
  <c r="AD380" i="5"/>
  <c r="W380" i="5"/>
  <c r="Y380" i="5" s="1"/>
  <c r="O380" i="5"/>
  <c r="L380" i="5"/>
  <c r="M380" i="5" s="1"/>
  <c r="C380" i="5"/>
  <c r="D380" i="5" s="1"/>
  <c r="AD1771" i="5"/>
  <c r="W1771" i="5"/>
  <c r="Y1771" i="5" s="1"/>
  <c r="O1771" i="5"/>
  <c r="L1771" i="5"/>
  <c r="M1771" i="5" s="1"/>
  <c r="C1771" i="5"/>
  <c r="D1771" i="5" s="1"/>
  <c r="AD1344" i="5"/>
  <c r="W1344" i="5"/>
  <c r="Y1344" i="5" s="1"/>
  <c r="O1344" i="5"/>
  <c r="L1344" i="5"/>
  <c r="M1344" i="5" s="1"/>
  <c r="C1344" i="5"/>
  <c r="D1344" i="5" s="1"/>
  <c r="AD775" i="5"/>
  <c r="W775" i="5"/>
  <c r="Y775" i="5" s="1"/>
  <c r="O775" i="5"/>
  <c r="L775" i="5"/>
  <c r="M775" i="5" s="1"/>
  <c r="C775" i="5"/>
  <c r="D775" i="5" s="1"/>
  <c r="AD1910" i="5"/>
  <c r="W1910" i="5"/>
  <c r="Y1910" i="5" s="1"/>
  <c r="O1910" i="5"/>
  <c r="L1910" i="5"/>
  <c r="M1910" i="5" s="1"/>
  <c r="C1910" i="5"/>
  <c r="D1910" i="5" s="1"/>
  <c r="AD1859" i="5"/>
  <c r="W1859" i="5"/>
  <c r="O1859" i="5"/>
  <c r="L1859" i="5"/>
  <c r="M1859" i="5" s="1"/>
  <c r="C1859" i="5"/>
  <c r="D1859" i="5" s="1"/>
  <c r="AD1526" i="5"/>
  <c r="W1526" i="5"/>
  <c r="Y1526" i="5" s="1"/>
  <c r="O1526" i="5"/>
  <c r="L1526" i="5"/>
  <c r="M1526" i="5" s="1"/>
  <c r="C1526" i="5"/>
  <c r="D1526" i="5" s="1"/>
  <c r="AD2141" i="5"/>
  <c r="W2141" i="5"/>
  <c r="Y2141" i="5" s="1"/>
  <c r="O2141" i="5"/>
  <c r="L2141" i="5"/>
  <c r="M2141" i="5" s="1"/>
  <c r="C2141" i="5"/>
  <c r="D2141" i="5" s="1"/>
  <c r="AD528" i="5"/>
  <c r="W528" i="5"/>
  <c r="Y528" i="5" s="1"/>
  <c r="O528" i="5"/>
  <c r="L528" i="5"/>
  <c r="M528" i="5" s="1"/>
  <c r="C528" i="5"/>
  <c r="D528" i="5" s="1"/>
  <c r="AD675" i="5"/>
  <c r="W675" i="5"/>
  <c r="Y675" i="5" s="1"/>
  <c r="O675" i="5"/>
  <c r="L675" i="5"/>
  <c r="M675" i="5" s="1"/>
  <c r="C675" i="5"/>
  <c r="D675" i="5" s="1"/>
  <c r="AD264" i="5"/>
  <c r="W264" i="5"/>
  <c r="Y264" i="5" s="1"/>
  <c r="O264" i="5"/>
  <c r="L264" i="5"/>
  <c r="M264" i="5" s="1"/>
  <c r="C264" i="5"/>
  <c r="D264" i="5" s="1"/>
  <c r="AD644" i="5"/>
  <c r="W644" i="5"/>
  <c r="Y644" i="5" s="1"/>
  <c r="O644" i="5"/>
  <c r="L644" i="5"/>
  <c r="M644" i="5" s="1"/>
  <c r="C644" i="5"/>
  <c r="D644" i="5" s="1"/>
  <c r="AD1815" i="5"/>
  <c r="W1815" i="5"/>
  <c r="Y1815" i="5" s="1"/>
  <c r="O1815" i="5"/>
  <c r="L1815" i="5"/>
  <c r="M1815" i="5" s="1"/>
  <c r="C1815" i="5"/>
  <c r="D1815" i="5" s="1"/>
  <c r="AD1388" i="5"/>
  <c r="W1388" i="5"/>
  <c r="Y1388" i="5" s="1"/>
  <c r="O1388" i="5"/>
  <c r="L1388" i="5"/>
  <c r="M1388" i="5" s="1"/>
  <c r="C1388" i="5"/>
  <c r="D1388" i="5" s="1"/>
  <c r="AD1387" i="5"/>
  <c r="W1387" i="5"/>
  <c r="Y1387" i="5" s="1"/>
  <c r="O1387" i="5"/>
  <c r="L1387" i="5"/>
  <c r="M1387" i="5" s="1"/>
  <c r="C1387" i="5"/>
  <c r="D1387" i="5" s="1"/>
  <c r="AD2078" i="5"/>
  <c r="W2078" i="5"/>
  <c r="Y2078" i="5" s="1"/>
  <c r="O2078" i="5"/>
  <c r="L2078" i="5"/>
  <c r="M2078" i="5" s="1"/>
  <c r="C2078" i="5"/>
  <c r="D2078" i="5" s="1"/>
  <c r="AD1673" i="5"/>
  <c r="W1673" i="5"/>
  <c r="Y1673" i="5" s="1"/>
  <c r="O1673" i="5"/>
  <c r="L1673" i="5"/>
  <c r="M1673" i="5" s="1"/>
  <c r="C1673" i="5"/>
  <c r="D1673" i="5" s="1"/>
  <c r="AD1894" i="5"/>
  <c r="W1894" i="5"/>
  <c r="Y1894" i="5" s="1"/>
  <c r="O1894" i="5"/>
  <c r="L1894" i="5"/>
  <c r="M1894" i="5" s="1"/>
  <c r="C1894" i="5"/>
  <c r="D1894" i="5" s="1"/>
  <c r="AD1893" i="5"/>
  <c r="W1893" i="5"/>
  <c r="Y1893" i="5" s="1"/>
  <c r="O1893" i="5"/>
  <c r="L1893" i="5"/>
  <c r="M1893" i="5" s="1"/>
  <c r="C1893" i="5"/>
  <c r="D1893" i="5" s="1"/>
  <c r="AD1227" i="5"/>
  <c r="W1227" i="5"/>
  <c r="Y1227" i="5" s="1"/>
  <c r="O1227" i="5"/>
  <c r="L1227" i="5"/>
  <c r="M1227" i="5" s="1"/>
  <c r="C1227" i="5"/>
  <c r="D1227" i="5" s="1"/>
  <c r="AD1087" i="5"/>
  <c r="W1087" i="5"/>
  <c r="Y1087" i="5" s="1"/>
  <c r="O1087" i="5"/>
  <c r="L1087" i="5"/>
  <c r="M1087" i="5" s="1"/>
  <c r="C1087" i="5"/>
  <c r="D1087" i="5" s="1"/>
  <c r="AD1168" i="5"/>
  <c r="W1168" i="5"/>
  <c r="O1168" i="5"/>
  <c r="L1168" i="5"/>
  <c r="M1168" i="5" s="1"/>
  <c r="C1168" i="5"/>
  <c r="D1168" i="5" s="1"/>
  <c r="AD92" i="5"/>
  <c r="W92" i="5"/>
  <c r="Y92" i="5" s="1"/>
  <c r="O92" i="5"/>
  <c r="L92" i="5"/>
  <c r="M92" i="5" s="1"/>
  <c r="C92" i="5"/>
  <c r="D92" i="5" s="1"/>
  <c r="AD25" i="5"/>
  <c r="W25" i="5"/>
  <c r="Y25" i="5" s="1"/>
  <c r="O25" i="5"/>
  <c r="L25" i="5"/>
  <c r="M25" i="5" s="1"/>
  <c r="C25" i="5"/>
  <c r="D25" i="5" s="1"/>
  <c r="AD24" i="5"/>
  <c r="W24" i="5"/>
  <c r="Y24" i="5" s="1"/>
  <c r="O24" i="5"/>
  <c r="L24" i="5"/>
  <c r="M24" i="5" s="1"/>
  <c r="C24" i="5"/>
  <c r="D24" i="5" s="1"/>
  <c r="AD1989" i="5"/>
  <c r="W1989" i="5"/>
  <c r="Y1989" i="5" s="1"/>
  <c r="O1989" i="5"/>
  <c r="L1989" i="5"/>
  <c r="M1989" i="5" s="1"/>
  <c r="C1989" i="5"/>
  <c r="D1989" i="5" s="1"/>
  <c r="AD911" i="5"/>
  <c r="W911" i="5"/>
  <c r="Y911" i="5" s="1"/>
  <c r="O911" i="5"/>
  <c r="L911" i="5"/>
  <c r="M911" i="5" s="1"/>
  <c r="C911" i="5"/>
  <c r="D911" i="5" s="1"/>
  <c r="AD1988" i="5"/>
  <c r="W1988" i="5"/>
  <c r="Y1988" i="5" s="1"/>
  <c r="O1988" i="5"/>
  <c r="L1988" i="5"/>
  <c r="M1988" i="5" s="1"/>
  <c r="C1988" i="5"/>
  <c r="D1988" i="5" s="1"/>
  <c r="AD463" i="5"/>
  <c r="W463" i="5"/>
  <c r="Y463" i="5" s="1"/>
  <c r="O463" i="5"/>
  <c r="L463" i="5"/>
  <c r="M463" i="5" s="1"/>
  <c r="C463" i="5"/>
  <c r="D463" i="5" s="1"/>
  <c r="AD601" i="5"/>
  <c r="W601" i="5"/>
  <c r="Y601" i="5" s="1"/>
  <c r="O601" i="5"/>
  <c r="L601" i="5"/>
  <c r="M601" i="5" s="1"/>
  <c r="C601" i="5"/>
  <c r="D601" i="5" s="1"/>
  <c r="AD619" i="5"/>
  <c r="W619" i="5"/>
  <c r="Y619" i="5" s="1"/>
  <c r="O619" i="5"/>
  <c r="L619" i="5"/>
  <c r="M619" i="5" s="1"/>
  <c r="C619" i="5"/>
  <c r="D619" i="5" s="1"/>
  <c r="AD618" i="5"/>
  <c r="W618" i="5"/>
  <c r="Y618" i="5" s="1"/>
  <c r="O618" i="5"/>
  <c r="L618" i="5"/>
  <c r="M618" i="5" s="1"/>
  <c r="C618" i="5"/>
  <c r="D618" i="5" s="1"/>
  <c r="AD369" i="5"/>
  <c r="W369" i="5"/>
  <c r="Y369" i="5" s="1"/>
  <c r="O369" i="5"/>
  <c r="L369" i="5"/>
  <c r="M369" i="5" s="1"/>
  <c r="C369" i="5"/>
  <c r="D369" i="5" s="1"/>
  <c r="AD660" i="5"/>
  <c r="W660" i="5"/>
  <c r="Y660" i="5" s="1"/>
  <c r="O660" i="5"/>
  <c r="L660" i="5"/>
  <c r="M660" i="5" s="1"/>
  <c r="C660" i="5"/>
  <c r="D660" i="5" s="1"/>
  <c r="AD1820" i="5"/>
  <c r="W1820" i="5"/>
  <c r="Y1820" i="5" s="1"/>
  <c r="O1820" i="5"/>
  <c r="L1820" i="5"/>
  <c r="M1820" i="5" s="1"/>
  <c r="C1820" i="5"/>
  <c r="D1820" i="5" s="1"/>
  <c r="AD1674" i="5"/>
  <c r="W1674" i="5"/>
  <c r="Y1674" i="5" s="1"/>
  <c r="O1674" i="5"/>
  <c r="L1674" i="5"/>
  <c r="M1674" i="5" s="1"/>
  <c r="C1674" i="5"/>
  <c r="D1674" i="5" s="1"/>
  <c r="AD97" i="5"/>
  <c r="W97" i="5"/>
  <c r="Y97" i="5" s="1"/>
  <c r="O97" i="5"/>
  <c r="L97" i="5"/>
  <c r="M97" i="5" s="1"/>
  <c r="C97" i="5"/>
  <c r="D97" i="5" s="1"/>
  <c r="AD2147" i="5"/>
  <c r="W2147" i="5"/>
  <c r="O2147" i="5"/>
  <c r="L2147" i="5"/>
  <c r="M2147" i="5" s="1"/>
  <c r="C2147" i="5"/>
  <c r="D2147" i="5" s="1"/>
  <c r="AD560" i="5"/>
  <c r="W560" i="5"/>
  <c r="Y560" i="5" s="1"/>
  <c r="O560" i="5"/>
  <c r="L560" i="5"/>
  <c r="M560" i="5" s="1"/>
  <c r="C560" i="5"/>
  <c r="D560" i="5" s="1"/>
  <c r="AD1777" i="5"/>
  <c r="W1777" i="5"/>
  <c r="Y1777" i="5" s="1"/>
  <c r="O1777" i="5"/>
  <c r="L1777" i="5"/>
  <c r="M1777" i="5" s="1"/>
  <c r="C1777" i="5"/>
  <c r="D1777" i="5" s="1"/>
  <c r="AD1928" i="5"/>
  <c r="W1928" i="5"/>
  <c r="Y1928" i="5" s="1"/>
  <c r="O1928" i="5"/>
  <c r="L1928" i="5"/>
  <c r="M1928" i="5" s="1"/>
  <c r="C1928" i="5"/>
  <c r="D1928" i="5" s="1"/>
  <c r="AD411" i="5"/>
  <c r="W411" i="5"/>
  <c r="Y411" i="5" s="1"/>
  <c r="O411" i="5"/>
  <c r="L411" i="5"/>
  <c r="M411" i="5" s="1"/>
  <c r="C411" i="5"/>
  <c r="D411" i="5" s="1"/>
  <c r="AD716" i="5"/>
  <c r="W716" i="5"/>
  <c r="Y716" i="5" s="1"/>
  <c r="O716" i="5"/>
  <c r="L716" i="5"/>
  <c r="M716" i="5" s="1"/>
  <c r="C716" i="5"/>
  <c r="D716" i="5" s="1"/>
  <c r="AD288" i="5"/>
  <c r="W288" i="5"/>
  <c r="Y288" i="5" s="1"/>
  <c r="O288" i="5"/>
  <c r="L288" i="5"/>
  <c r="M288" i="5" s="1"/>
  <c r="C288" i="5"/>
  <c r="D288" i="5" s="1"/>
  <c r="AD154" i="5"/>
  <c r="W154" i="5"/>
  <c r="Y154" i="5" s="1"/>
  <c r="O154" i="5"/>
  <c r="L154" i="5"/>
  <c r="M154" i="5" s="1"/>
  <c r="C154" i="5"/>
  <c r="D154" i="5" s="1"/>
  <c r="AD1927" i="5"/>
  <c r="W1927" i="5"/>
  <c r="Y1927" i="5" s="1"/>
  <c r="O1927" i="5"/>
  <c r="L1927" i="5"/>
  <c r="M1927" i="5" s="1"/>
  <c r="C1927" i="5"/>
  <c r="D1927" i="5" s="1"/>
  <c r="AD1607" i="5"/>
  <c r="W1607" i="5"/>
  <c r="Y1607" i="5" s="1"/>
  <c r="O1607" i="5"/>
  <c r="L1607" i="5"/>
  <c r="M1607" i="5" s="1"/>
  <c r="C1607" i="5"/>
  <c r="D1607" i="5" s="1"/>
  <c r="AD1648" i="5"/>
  <c r="W1648" i="5"/>
  <c r="Y1648" i="5" s="1"/>
  <c r="O1648" i="5"/>
  <c r="L1648" i="5"/>
  <c r="M1648" i="5" s="1"/>
  <c r="C1648" i="5"/>
  <c r="D1648" i="5" s="1"/>
  <c r="AD2042" i="5"/>
  <c r="W2042" i="5"/>
  <c r="Y2042" i="5" s="1"/>
  <c r="O2042" i="5"/>
  <c r="L2042" i="5"/>
  <c r="M2042" i="5" s="1"/>
  <c r="C2042" i="5"/>
  <c r="D2042" i="5" s="1"/>
  <c r="AD2041" i="5"/>
  <c r="W2041" i="5"/>
  <c r="Y2041" i="5" s="1"/>
  <c r="O2041" i="5"/>
  <c r="L2041" i="5"/>
  <c r="M2041" i="5" s="1"/>
  <c r="C2041" i="5"/>
  <c r="D2041" i="5" s="1"/>
  <c r="AD420" i="5"/>
  <c r="W420" i="5"/>
  <c r="Y420" i="5" s="1"/>
  <c r="O420" i="5"/>
  <c r="L420" i="5"/>
  <c r="M420" i="5" s="1"/>
  <c r="C420" i="5"/>
  <c r="D420" i="5" s="1"/>
  <c r="AD188" i="5"/>
  <c r="W188" i="5"/>
  <c r="Y188" i="5" s="1"/>
  <c r="O188" i="5"/>
  <c r="L188" i="5"/>
  <c r="M188" i="5" s="1"/>
  <c r="C188" i="5"/>
  <c r="D188" i="5" s="1"/>
  <c r="AD187" i="5"/>
  <c r="W187" i="5"/>
  <c r="Y187" i="5" s="1"/>
  <c r="O187" i="5"/>
  <c r="L187" i="5"/>
  <c r="M187" i="5" s="1"/>
  <c r="C187" i="5"/>
  <c r="D187" i="5" s="1"/>
  <c r="AD1824" i="5"/>
  <c r="W1824" i="5"/>
  <c r="O1824" i="5"/>
  <c r="L1824" i="5"/>
  <c r="M1824" i="5" s="1"/>
  <c r="C1824" i="5"/>
  <c r="D1824" i="5" s="1"/>
  <c r="AD1531" i="5"/>
  <c r="W1531" i="5"/>
  <c r="Y1531" i="5" s="1"/>
  <c r="O1531" i="5"/>
  <c r="L1531" i="5"/>
  <c r="M1531" i="5" s="1"/>
  <c r="C1531" i="5"/>
  <c r="D1531" i="5" s="1"/>
  <c r="AD2145" i="5"/>
  <c r="W2145" i="5"/>
  <c r="Y2145" i="5" s="1"/>
  <c r="O2145" i="5"/>
  <c r="L2145" i="5"/>
  <c r="M2145" i="5" s="1"/>
  <c r="C2145" i="5"/>
  <c r="D2145" i="5" s="1"/>
  <c r="AD1224" i="5"/>
  <c r="W1224" i="5"/>
  <c r="Y1224" i="5" s="1"/>
  <c r="O1224" i="5"/>
  <c r="L1224" i="5"/>
  <c r="M1224" i="5" s="1"/>
  <c r="C1224" i="5"/>
  <c r="D1224" i="5" s="1"/>
  <c r="AD1644" i="5"/>
  <c r="W1644" i="5"/>
  <c r="Y1644" i="5" s="1"/>
  <c r="O1644" i="5"/>
  <c r="L1644" i="5"/>
  <c r="M1644" i="5" s="1"/>
  <c r="C1644" i="5"/>
  <c r="D1644" i="5" s="1"/>
  <c r="AD666" i="5"/>
  <c r="W666" i="5"/>
  <c r="Y666" i="5" s="1"/>
  <c r="O666" i="5"/>
  <c r="L666" i="5"/>
  <c r="M666" i="5" s="1"/>
  <c r="C666" i="5"/>
  <c r="D666" i="5" s="1"/>
  <c r="AD195" i="5"/>
  <c r="W195" i="5"/>
  <c r="Y195" i="5" s="1"/>
  <c r="O195" i="5"/>
  <c r="L195" i="5"/>
  <c r="M195" i="5" s="1"/>
  <c r="C195" i="5"/>
  <c r="D195" i="5" s="1"/>
  <c r="AD194" i="5"/>
  <c r="W194" i="5"/>
  <c r="Y194" i="5" s="1"/>
  <c r="O194" i="5"/>
  <c r="L194" i="5"/>
  <c r="M194" i="5" s="1"/>
  <c r="C194" i="5"/>
  <c r="D194" i="5" s="1"/>
  <c r="AD1934" i="5"/>
  <c r="W1934" i="5"/>
  <c r="Y1934" i="5" s="1"/>
  <c r="O1934" i="5"/>
  <c r="L1934" i="5"/>
  <c r="M1934" i="5" s="1"/>
  <c r="C1934" i="5"/>
  <c r="D1934" i="5" s="1"/>
  <c r="AD6" i="5"/>
  <c r="W6" i="5"/>
  <c r="Y6" i="5" s="1"/>
  <c r="O6" i="5"/>
  <c r="L6" i="5"/>
  <c r="M6" i="5" s="1"/>
  <c r="C6" i="5"/>
  <c r="D6" i="5" s="1"/>
  <c r="AD1789" i="5"/>
  <c r="W1789" i="5"/>
  <c r="Y1789" i="5" s="1"/>
  <c r="O1789" i="5"/>
  <c r="L1789" i="5"/>
  <c r="M1789" i="5" s="1"/>
  <c r="C1789" i="5"/>
  <c r="D1789" i="5" s="1"/>
  <c r="AD1618" i="5"/>
  <c r="W1618" i="5"/>
  <c r="Y1618" i="5" s="1"/>
  <c r="O1618" i="5"/>
  <c r="L1618" i="5"/>
  <c r="M1618" i="5" s="1"/>
  <c r="C1618" i="5"/>
  <c r="D1618" i="5" s="1"/>
  <c r="AD1617" i="5"/>
  <c r="W1617" i="5"/>
  <c r="Y1617" i="5" s="1"/>
  <c r="O1617" i="5"/>
  <c r="L1617" i="5"/>
  <c r="M1617" i="5" s="1"/>
  <c r="C1617" i="5"/>
  <c r="D1617" i="5" s="1"/>
  <c r="AD1838" i="5"/>
  <c r="W1838" i="5"/>
  <c r="Y1838" i="5" s="1"/>
  <c r="O1838" i="5"/>
  <c r="L1838" i="5"/>
  <c r="M1838" i="5" s="1"/>
  <c r="C1838" i="5"/>
  <c r="D1838" i="5" s="1"/>
  <c r="AD1477" i="5"/>
  <c r="W1477" i="5"/>
  <c r="Y1477" i="5" s="1"/>
  <c r="O1477" i="5"/>
  <c r="L1477" i="5"/>
  <c r="M1477" i="5" s="1"/>
  <c r="C1477" i="5"/>
  <c r="D1477" i="5" s="1"/>
  <c r="AD1655" i="5"/>
  <c r="W1655" i="5"/>
  <c r="Y1655" i="5" s="1"/>
  <c r="O1655" i="5"/>
  <c r="L1655" i="5"/>
  <c r="M1655" i="5" s="1"/>
  <c r="C1655" i="5"/>
  <c r="D1655" i="5" s="1"/>
  <c r="AD734" i="5"/>
  <c r="W734" i="5"/>
  <c r="O734" i="5"/>
  <c r="L734" i="5"/>
  <c r="M734" i="5" s="1"/>
  <c r="C734" i="5"/>
  <c r="D734" i="5" s="1"/>
  <c r="AD1664" i="5"/>
  <c r="W1664" i="5"/>
  <c r="Y1664" i="5" s="1"/>
  <c r="O1664" i="5"/>
  <c r="L1664" i="5"/>
  <c r="M1664" i="5" s="1"/>
  <c r="C1664" i="5"/>
  <c r="D1664" i="5" s="1"/>
  <c r="AD1494" i="5"/>
  <c r="W1494" i="5"/>
  <c r="Y1494" i="5" s="1"/>
  <c r="O1494" i="5"/>
  <c r="L1494" i="5"/>
  <c r="M1494" i="5" s="1"/>
  <c r="C1494" i="5"/>
  <c r="D1494" i="5" s="1"/>
  <c r="AD686" i="5"/>
  <c r="W686" i="5"/>
  <c r="Y686" i="5" s="1"/>
  <c r="O686" i="5"/>
  <c r="L686" i="5"/>
  <c r="M686" i="5" s="1"/>
  <c r="C686" i="5"/>
  <c r="D686" i="5" s="1"/>
  <c r="AD1493" i="5"/>
  <c r="W1493" i="5"/>
  <c r="Y1493" i="5" s="1"/>
  <c r="O1493" i="5"/>
  <c r="L1493" i="5"/>
  <c r="M1493" i="5" s="1"/>
  <c r="C1493" i="5"/>
  <c r="D1493" i="5" s="1"/>
  <c r="AD769" i="5"/>
  <c r="W769" i="5"/>
  <c r="Y769" i="5" s="1"/>
  <c r="O769" i="5"/>
  <c r="L769" i="5"/>
  <c r="M769" i="5" s="1"/>
  <c r="C769" i="5"/>
  <c r="D769" i="5" s="1"/>
  <c r="AD850" i="5"/>
  <c r="W850" i="5"/>
  <c r="Y850" i="5" s="1"/>
  <c r="O850" i="5"/>
  <c r="L850" i="5"/>
  <c r="M850" i="5" s="1"/>
  <c r="C850" i="5"/>
  <c r="D850" i="5" s="1"/>
  <c r="AD558" i="5"/>
  <c r="W558" i="5"/>
  <c r="Y558" i="5" s="1"/>
  <c r="O558" i="5"/>
  <c r="L558" i="5"/>
  <c r="M558" i="5" s="1"/>
  <c r="C558" i="5"/>
  <c r="D558" i="5" s="1"/>
  <c r="AD1241" i="5"/>
  <c r="W1241" i="5"/>
  <c r="Y1241" i="5" s="1"/>
  <c r="O1241" i="5"/>
  <c r="L1241" i="5"/>
  <c r="M1241" i="5" s="1"/>
  <c r="C1241" i="5"/>
  <c r="D1241" i="5" s="1"/>
  <c r="AD1570" i="5"/>
  <c r="W1570" i="5"/>
  <c r="Y1570" i="5" s="1"/>
  <c r="O1570" i="5"/>
  <c r="L1570" i="5"/>
  <c r="M1570" i="5" s="1"/>
  <c r="C1570" i="5"/>
  <c r="D1570" i="5" s="1"/>
  <c r="AD1569" i="5"/>
  <c r="W1569" i="5"/>
  <c r="Y1569" i="5" s="1"/>
  <c r="O1569" i="5"/>
  <c r="L1569" i="5"/>
  <c r="M1569" i="5" s="1"/>
  <c r="C1569" i="5"/>
  <c r="D1569" i="5" s="1"/>
  <c r="AD740" i="5"/>
  <c r="W740" i="5"/>
  <c r="Y740" i="5" s="1"/>
  <c r="O740" i="5"/>
  <c r="L740" i="5"/>
  <c r="M740" i="5" s="1"/>
  <c r="C740" i="5"/>
  <c r="D740" i="5" s="1"/>
  <c r="AD732" i="5"/>
  <c r="W732" i="5"/>
  <c r="O732" i="5"/>
  <c r="L732" i="5"/>
  <c r="M732" i="5" s="1"/>
  <c r="C732" i="5"/>
  <c r="D732" i="5" s="1"/>
  <c r="AD562" i="5"/>
  <c r="W562" i="5"/>
  <c r="Y562" i="5" s="1"/>
  <c r="O562" i="5"/>
  <c r="L562" i="5"/>
  <c r="M562" i="5" s="1"/>
  <c r="C562" i="5"/>
  <c r="D562" i="5" s="1"/>
  <c r="AD1858" i="5"/>
  <c r="W1858" i="5"/>
  <c r="Y1858" i="5" s="1"/>
  <c r="O1858" i="5"/>
  <c r="L1858" i="5"/>
  <c r="M1858" i="5" s="1"/>
  <c r="C1858" i="5"/>
  <c r="D1858" i="5" s="1"/>
  <c r="AD1372" i="5"/>
  <c r="W1372" i="5"/>
  <c r="Y1372" i="5" s="1"/>
  <c r="O1372" i="5"/>
  <c r="L1372" i="5"/>
  <c r="M1372" i="5" s="1"/>
  <c r="C1372" i="5"/>
  <c r="D1372" i="5" s="1"/>
  <c r="AD571" i="5"/>
  <c r="W571" i="5"/>
  <c r="Y571" i="5" s="1"/>
  <c r="O571" i="5"/>
  <c r="L571" i="5"/>
  <c r="M571" i="5" s="1"/>
  <c r="C571" i="5"/>
  <c r="D571" i="5" s="1"/>
  <c r="AD563" i="5"/>
  <c r="W563" i="5"/>
  <c r="Y563" i="5" s="1"/>
  <c r="O563" i="5"/>
  <c r="L563" i="5"/>
  <c r="M563" i="5" s="1"/>
  <c r="C563" i="5"/>
  <c r="D563" i="5" s="1"/>
  <c r="AD670" i="5"/>
  <c r="W670" i="5"/>
  <c r="O670" i="5"/>
  <c r="L670" i="5"/>
  <c r="M670" i="5" s="1"/>
  <c r="C670" i="5"/>
  <c r="D670" i="5" s="1"/>
  <c r="AD256" i="5"/>
  <c r="W256" i="5"/>
  <c r="Y256" i="5" s="1"/>
  <c r="O256" i="5"/>
  <c r="L256" i="5"/>
  <c r="M256" i="5" s="1"/>
  <c r="C256" i="5"/>
  <c r="D256" i="5" s="1"/>
  <c r="AD1329" i="5"/>
  <c r="W1329" i="5"/>
  <c r="Y1329" i="5" s="1"/>
  <c r="O1329" i="5"/>
  <c r="L1329" i="5"/>
  <c r="M1329" i="5" s="1"/>
  <c r="C1329" i="5"/>
  <c r="D1329" i="5" s="1"/>
  <c r="AD2000" i="5"/>
  <c r="W2000" i="5"/>
  <c r="Y2000" i="5" s="1"/>
  <c r="O2000" i="5"/>
  <c r="L2000" i="5"/>
  <c r="M2000" i="5" s="1"/>
  <c r="C2000" i="5"/>
  <c r="D2000" i="5" s="1"/>
  <c r="AD2140" i="5"/>
  <c r="W2140" i="5"/>
  <c r="Y2140" i="5" s="1"/>
  <c r="O2140" i="5"/>
  <c r="L2140" i="5"/>
  <c r="M2140" i="5" s="1"/>
  <c r="C2140" i="5"/>
  <c r="D2140" i="5" s="1"/>
  <c r="AD222" i="5"/>
  <c r="W222" i="5"/>
  <c r="Y222" i="5" s="1"/>
  <c r="O222" i="5"/>
  <c r="L222" i="5"/>
  <c r="M222" i="5" s="1"/>
  <c r="C222" i="5"/>
  <c r="D222" i="5" s="1"/>
  <c r="AD387" i="5"/>
  <c r="W387" i="5"/>
  <c r="Y387" i="5" s="1"/>
  <c r="O387" i="5"/>
  <c r="L387" i="5"/>
  <c r="M387" i="5" s="1"/>
  <c r="C387" i="5"/>
  <c r="D387" i="5" s="1"/>
  <c r="AD386" i="5"/>
  <c r="W386" i="5"/>
  <c r="Y386" i="5" s="1"/>
  <c r="O386" i="5"/>
  <c r="L386" i="5"/>
  <c r="M386" i="5" s="1"/>
  <c r="C386" i="5"/>
  <c r="D386" i="5" s="1"/>
  <c r="AD2104" i="5"/>
  <c r="W2104" i="5"/>
  <c r="Y2104" i="5" s="1"/>
  <c r="O2104" i="5"/>
  <c r="L2104" i="5"/>
  <c r="M2104" i="5" s="1"/>
  <c r="C2104" i="5"/>
  <c r="D2104" i="5" s="1"/>
  <c r="AD585" i="5"/>
  <c r="W585" i="5"/>
  <c r="Y585" i="5" s="1"/>
  <c r="O585" i="5"/>
  <c r="L585" i="5"/>
  <c r="M585" i="5" s="1"/>
  <c r="C585" i="5"/>
  <c r="D585" i="5" s="1"/>
  <c r="AD457" i="5"/>
  <c r="W457" i="5"/>
  <c r="Y457" i="5" s="1"/>
  <c r="O457" i="5"/>
  <c r="L457" i="5"/>
  <c r="M457" i="5" s="1"/>
  <c r="C457" i="5"/>
  <c r="D457" i="5" s="1"/>
  <c r="AD221" i="5"/>
  <c r="W221" i="5"/>
  <c r="Y221" i="5" s="1"/>
  <c r="O221" i="5"/>
  <c r="L221" i="5"/>
  <c r="M221" i="5" s="1"/>
  <c r="C221" i="5"/>
  <c r="D221" i="5" s="1"/>
  <c r="AD125" i="5"/>
  <c r="W125" i="5"/>
  <c r="Y125" i="5" s="1"/>
  <c r="O125" i="5"/>
  <c r="L125" i="5"/>
  <c r="M125" i="5" s="1"/>
  <c r="C125" i="5"/>
  <c r="D125" i="5" s="1"/>
  <c r="AD2103" i="5"/>
  <c r="W2103" i="5"/>
  <c r="Y2103" i="5" s="1"/>
  <c r="O2103" i="5"/>
  <c r="L2103" i="5"/>
  <c r="M2103" i="5" s="1"/>
  <c r="C2103" i="5"/>
  <c r="D2103" i="5" s="1"/>
  <c r="AD566" i="5"/>
  <c r="W566" i="5"/>
  <c r="Y566" i="5" s="1"/>
  <c r="O566" i="5"/>
  <c r="L566" i="5"/>
  <c r="M566" i="5" s="1"/>
  <c r="C566" i="5"/>
  <c r="D566" i="5" s="1"/>
  <c r="AD565" i="5"/>
  <c r="W565" i="5"/>
  <c r="Y565" i="5" s="1"/>
  <c r="O565" i="5"/>
  <c r="L565" i="5"/>
  <c r="M565" i="5" s="1"/>
  <c r="C565" i="5"/>
  <c r="D565" i="5" s="1"/>
  <c r="AD1437" i="5"/>
  <c r="W1437" i="5"/>
  <c r="Y1437" i="5" s="1"/>
  <c r="O1437" i="5"/>
  <c r="L1437" i="5"/>
  <c r="M1437" i="5" s="1"/>
  <c r="C1437" i="5"/>
  <c r="D1437" i="5" s="1"/>
  <c r="AD1436" i="5"/>
  <c r="W1436" i="5"/>
  <c r="Y1436" i="5" s="1"/>
  <c r="O1436" i="5"/>
  <c r="L1436" i="5"/>
  <c r="M1436" i="5" s="1"/>
  <c r="C1436" i="5"/>
  <c r="D1436" i="5" s="1"/>
  <c r="AD1311" i="5"/>
  <c r="W1311" i="5"/>
  <c r="Y1311" i="5" s="1"/>
  <c r="O1311" i="5"/>
  <c r="L1311" i="5"/>
  <c r="M1311" i="5" s="1"/>
  <c r="C1311" i="5"/>
  <c r="D1311" i="5" s="1"/>
  <c r="AD995" i="5"/>
  <c r="W995" i="5"/>
  <c r="Y995" i="5" s="1"/>
  <c r="O995" i="5"/>
  <c r="L995" i="5"/>
  <c r="M995" i="5" s="1"/>
  <c r="C995" i="5"/>
  <c r="D995" i="5" s="1"/>
  <c r="AD133" i="5"/>
  <c r="W133" i="5"/>
  <c r="Y133" i="5" s="1"/>
  <c r="O133" i="5"/>
  <c r="L133" i="5"/>
  <c r="M133" i="5" s="1"/>
  <c r="C133" i="5"/>
  <c r="D133" i="5" s="1"/>
  <c r="AD723" i="5"/>
  <c r="W723" i="5"/>
  <c r="Y723" i="5" s="1"/>
  <c r="O723" i="5"/>
  <c r="L723" i="5"/>
  <c r="M723" i="5" s="1"/>
  <c r="C723" i="5"/>
  <c r="D723" i="5" s="1"/>
  <c r="AD795" i="5"/>
  <c r="W795" i="5"/>
  <c r="Y795" i="5" s="1"/>
  <c r="O795" i="5"/>
  <c r="L795" i="5"/>
  <c r="M795" i="5" s="1"/>
  <c r="C795" i="5"/>
  <c r="D795" i="5" s="1"/>
  <c r="AD994" i="5"/>
  <c r="W994" i="5"/>
  <c r="Y994" i="5" s="1"/>
  <c r="O994" i="5"/>
  <c r="L994" i="5"/>
  <c r="M994" i="5" s="1"/>
  <c r="C994" i="5"/>
  <c r="D994" i="5" s="1"/>
  <c r="AD1634" i="5"/>
  <c r="W1634" i="5"/>
  <c r="Y1634" i="5" s="1"/>
  <c r="O1634" i="5"/>
  <c r="L1634" i="5"/>
  <c r="M1634" i="5" s="1"/>
  <c r="C1634" i="5"/>
  <c r="D1634" i="5" s="1"/>
  <c r="AD1647" i="5"/>
  <c r="W1647" i="5"/>
  <c r="Y1647" i="5" s="1"/>
  <c r="O1647" i="5"/>
  <c r="L1647" i="5"/>
  <c r="M1647" i="5" s="1"/>
  <c r="C1647" i="5"/>
  <c r="D1647" i="5" s="1"/>
  <c r="AD1165" i="5"/>
  <c r="W1165" i="5"/>
  <c r="Y1165" i="5" s="1"/>
  <c r="O1165" i="5"/>
  <c r="L1165" i="5"/>
  <c r="M1165" i="5" s="1"/>
  <c r="C1165" i="5"/>
  <c r="D1165" i="5" s="1"/>
  <c r="AD1681" i="5"/>
  <c r="W1681" i="5"/>
  <c r="Y1681" i="5" s="1"/>
  <c r="O1681" i="5"/>
  <c r="L1681" i="5"/>
  <c r="M1681" i="5" s="1"/>
  <c r="C1681" i="5"/>
  <c r="D1681" i="5" s="1"/>
  <c r="AD1483" i="5"/>
  <c r="W1483" i="5"/>
  <c r="Y1483" i="5" s="1"/>
  <c r="O1483" i="5"/>
  <c r="L1483" i="5"/>
  <c r="M1483" i="5" s="1"/>
  <c r="C1483" i="5"/>
  <c r="D1483" i="5" s="1"/>
  <c r="AD1163" i="5"/>
  <c r="W1163" i="5"/>
  <c r="Y1163" i="5" s="1"/>
  <c r="O1163" i="5"/>
  <c r="L1163" i="5"/>
  <c r="M1163" i="5" s="1"/>
  <c r="C1163" i="5"/>
  <c r="D1163" i="5" s="1"/>
  <c r="AD2062" i="5"/>
  <c r="W2062" i="5"/>
  <c r="Y2062" i="5" s="1"/>
  <c r="O2062" i="5"/>
  <c r="L2062" i="5"/>
  <c r="M2062" i="5" s="1"/>
  <c r="C2062" i="5"/>
  <c r="D2062" i="5" s="1"/>
  <c r="AD338" i="5"/>
  <c r="W338" i="5"/>
  <c r="Y338" i="5" s="1"/>
  <c r="O338" i="5"/>
  <c r="L338" i="5"/>
  <c r="M338" i="5" s="1"/>
  <c r="C338" i="5"/>
  <c r="D338" i="5" s="1"/>
  <c r="AD93" i="5"/>
  <c r="W93" i="5"/>
  <c r="Y93" i="5" s="1"/>
  <c r="O93" i="5"/>
  <c r="L93" i="5"/>
  <c r="M93" i="5" s="1"/>
  <c r="C93" i="5"/>
  <c r="D93" i="5" s="1"/>
  <c r="AD2186" i="5"/>
  <c r="W2186" i="5"/>
  <c r="Y2186" i="5" s="1"/>
  <c r="O2186" i="5"/>
  <c r="L2186" i="5"/>
  <c r="M2186" i="5" s="1"/>
  <c r="C2186" i="5"/>
  <c r="D2186" i="5" s="1"/>
  <c r="AD1722" i="5"/>
  <c r="W1722" i="5"/>
  <c r="Y1722" i="5" s="1"/>
  <c r="O1722" i="5"/>
  <c r="L1722" i="5"/>
  <c r="M1722" i="5" s="1"/>
  <c r="C1722" i="5"/>
  <c r="D1722" i="5" s="1"/>
  <c r="AD1699" i="5"/>
  <c r="W1699" i="5"/>
  <c r="Y1699" i="5" s="1"/>
  <c r="O1699" i="5"/>
  <c r="L1699" i="5"/>
  <c r="M1699" i="5" s="1"/>
  <c r="C1699" i="5"/>
  <c r="D1699" i="5" s="1"/>
  <c r="AD783" i="5"/>
  <c r="W783" i="5"/>
  <c r="Y783" i="5" s="1"/>
  <c r="O783" i="5"/>
  <c r="L783" i="5"/>
  <c r="M783" i="5" s="1"/>
  <c r="C783" i="5"/>
  <c r="D783" i="5" s="1"/>
  <c r="AD1188" i="5"/>
  <c r="W1188" i="5"/>
  <c r="Y1188" i="5" s="1"/>
  <c r="O1188" i="5"/>
  <c r="L1188" i="5"/>
  <c r="M1188" i="5" s="1"/>
  <c r="C1188" i="5"/>
  <c r="D1188" i="5" s="1"/>
  <c r="AD1066" i="5"/>
  <c r="W1066" i="5"/>
  <c r="Y1066" i="5" s="1"/>
  <c r="O1066" i="5"/>
  <c r="L1066" i="5"/>
  <c r="M1066" i="5" s="1"/>
  <c r="C1066" i="5"/>
  <c r="D1066" i="5" s="1"/>
  <c r="AD1738" i="5"/>
  <c r="W1738" i="5"/>
  <c r="Y1738" i="5" s="1"/>
  <c r="O1738" i="5"/>
  <c r="L1738" i="5"/>
  <c r="M1738" i="5" s="1"/>
  <c r="C1738" i="5"/>
  <c r="D1738" i="5" s="1"/>
  <c r="AD1639" i="5"/>
  <c r="W1639" i="5"/>
  <c r="Y1639" i="5" s="1"/>
  <c r="O1639" i="5"/>
  <c r="L1639" i="5"/>
  <c r="M1639" i="5" s="1"/>
  <c r="C1639" i="5"/>
  <c r="D1639" i="5" s="1"/>
  <c r="AD237" i="5"/>
  <c r="W237" i="5"/>
  <c r="Y237" i="5" s="1"/>
  <c r="O237" i="5"/>
  <c r="L237" i="5"/>
  <c r="M237" i="5" s="1"/>
  <c r="C237" i="5"/>
  <c r="D237" i="5" s="1"/>
  <c r="AD325" i="5"/>
  <c r="W325" i="5"/>
  <c r="Y325" i="5" s="1"/>
  <c r="O325" i="5"/>
  <c r="L325" i="5"/>
  <c r="M325" i="5" s="1"/>
  <c r="C325" i="5"/>
  <c r="D325" i="5" s="1"/>
  <c r="AD324" i="5"/>
  <c r="W324" i="5"/>
  <c r="Y324" i="5" s="1"/>
  <c r="O324" i="5"/>
  <c r="L324" i="5"/>
  <c r="M324" i="5" s="1"/>
  <c r="C324" i="5"/>
  <c r="D324" i="5" s="1"/>
  <c r="AD677" i="5"/>
  <c r="W677" i="5"/>
  <c r="Y677" i="5" s="1"/>
  <c r="O677" i="5"/>
  <c r="L677" i="5"/>
  <c r="M677" i="5" s="1"/>
  <c r="C677" i="5"/>
  <c r="D677" i="5" s="1"/>
  <c r="AD1744" i="5"/>
  <c r="W1744" i="5"/>
  <c r="Y1744" i="5" s="1"/>
  <c r="O1744" i="5"/>
  <c r="L1744" i="5"/>
  <c r="M1744" i="5" s="1"/>
  <c r="C1744" i="5"/>
  <c r="D1744" i="5" s="1"/>
  <c r="AD1032" i="5"/>
  <c r="W1032" i="5"/>
  <c r="Y1032" i="5" s="1"/>
  <c r="O1032" i="5"/>
  <c r="L1032" i="5"/>
  <c r="M1032" i="5" s="1"/>
  <c r="C1032" i="5"/>
  <c r="D1032" i="5" s="1"/>
  <c r="AD2171" i="5"/>
  <c r="W2171" i="5"/>
  <c r="Y2171" i="5" s="1"/>
  <c r="O2171" i="5"/>
  <c r="L2171" i="5"/>
  <c r="M2171" i="5" s="1"/>
  <c r="C2171" i="5"/>
  <c r="D2171" i="5" s="1"/>
  <c r="AD1589" i="5"/>
  <c r="W1589" i="5"/>
  <c r="Y1589" i="5" s="1"/>
  <c r="O1589" i="5"/>
  <c r="L1589" i="5"/>
  <c r="M1589" i="5" s="1"/>
  <c r="C1589" i="5"/>
  <c r="D1589" i="5" s="1"/>
  <c r="AD1588" i="5"/>
  <c r="W1588" i="5"/>
  <c r="Y1588" i="5" s="1"/>
  <c r="O1588" i="5"/>
  <c r="L1588" i="5"/>
  <c r="M1588" i="5" s="1"/>
  <c r="C1588" i="5"/>
  <c r="D1588" i="5" s="1"/>
  <c r="AD1016" i="5"/>
  <c r="W1016" i="5"/>
  <c r="Y1016" i="5" s="1"/>
  <c r="O1016" i="5"/>
  <c r="L1016" i="5"/>
  <c r="M1016" i="5" s="1"/>
  <c r="C1016" i="5"/>
  <c r="D1016" i="5" s="1"/>
  <c r="AD1507" i="5"/>
  <c r="W1507" i="5"/>
  <c r="Y1507" i="5" s="1"/>
  <c r="O1507" i="5"/>
  <c r="L1507" i="5"/>
  <c r="M1507" i="5" s="1"/>
  <c r="C1507" i="5"/>
  <c r="D1507" i="5" s="1"/>
  <c r="AD1451" i="5"/>
  <c r="W1451" i="5"/>
  <c r="Y1451" i="5" s="1"/>
  <c r="O1451" i="5"/>
  <c r="L1451" i="5"/>
  <c r="M1451" i="5" s="1"/>
  <c r="C1451" i="5"/>
  <c r="D1451" i="5" s="1"/>
  <c r="AD356" i="5"/>
  <c r="W356" i="5"/>
  <c r="Y356" i="5" s="1"/>
  <c r="O356" i="5"/>
  <c r="L356" i="5"/>
  <c r="M356" i="5" s="1"/>
  <c r="C356" i="5"/>
  <c r="D356" i="5" s="1"/>
  <c r="AD1916" i="5"/>
  <c r="W1916" i="5"/>
  <c r="Y1916" i="5" s="1"/>
  <c r="O1916" i="5"/>
  <c r="L1916" i="5"/>
  <c r="M1916" i="5" s="1"/>
  <c r="C1916" i="5"/>
  <c r="D1916" i="5" s="1"/>
  <c r="AD1051" i="5"/>
  <c r="W1051" i="5"/>
  <c r="Y1051" i="5" s="1"/>
  <c r="O1051" i="5"/>
  <c r="L1051" i="5"/>
  <c r="M1051" i="5" s="1"/>
  <c r="C1051" i="5"/>
  <c r="D1051" i="5" s="1"/>
  <c r="AD2124" i="5"/>
  <c r="W2124" i="5"/>
  <c r="Y2124" i="5" s="1"/>
  <c r="O2124" i="5"/>
  <c r="L2124" i="5"/>
  <c r="M2124" i="5" s="1"/>
  <c r="C2124" i="5"/>
  <c r="D2124" i="5" s="1"/>
  <c r="AD1421" i="5"/>
  <c r="W1421" i="5"/>
  <c r="Y1421" i="5" s="1"/>
  <c r="O1421" i="5"/>
  <c r="L1421" i="5"/>
  <c r="M1421" i="5" s="1"/>
  <c r="C1421" i="5"/>
  <c r="D1421" i="5" s="1"/>
  <c r="AD1837" i="5"/>
  <c r="W1837" i="5"/>
  <c r="Y1837" i="5" s="1"/>
  <c r="O1837" i="5"/>
  <c r="L1837" i="5"/>
  <c r="M1837" i="5" s="1"/>
  <c r="C1837" i="5"/>
  <c r="D1837" i="5" s="1"/>
  <c r="AD1611" i="5"/>
  <c r="W1611" i="5"/>
  <c r="Y1611" i="5" s="1"/>
  <c r="O1611" i="5"/>
  <c r="L1611" i="5"/>
  <c r="M1611" i="5" s="1"/>
  <c r="C1611" i="5"/>
  <c r="D1611" i="5" s="1"/>
  <c r="AD397" i="5"/>
  <c r="W397" i="5"/>
  <c r="Y397" i="5" s="1"/>
  <c r="O397" i="5"/>
  <c r="L397" i="5"/>
  <c r="M397" i="5" s="1"/>
  <c r="C397" i="5"/>
  <c r="D397" i="5" s="1"/>
  <c r="AD952" i="5"/>
  <c r="W952" i="5"/>
  <c r="Y952" i="5" s="1"/>
  <c r="O952" i="5"/>
  <c r="L952" i="5"/>
  <c r="M952" i="5" s="1"/>
  <c r="C952" i="5"/>
  <c r="D952" i="5" s="1"/>
  <c r="AD772" i="5"/>
  <c r="W772" i="5"/>
  <c r="Y772" i="5" s="1"/>
  <c r="O772" i="5"/>
  <c r="L772" i="5"/>
  <c r="M772" i="5" s="1"/>
  <c r="C772" i="5"/>
  <c r="D772" i="5" s="1"/>
  <c r="AD421" i="5"/>
  <c r="W421" i="5"/>
  <c r="Y421" i="5" s="1"/>
  <c r="O421" i="5"/>
  <c r="L421" i="5"/>
  <c r="M421" i="5" s="1"/>
  <c r="C421" i="5"/>
  <c r="D421" i="5" s="1"/>
  <c r="AD1561" i="5"/>
  <c r="W1561" i="5"/>
  <c r="Y1561" i="5" s="1"/>
  <c r="O1561" i="5"/>
  <c r="L1561" i="5"/>
  <c r="M1561" i="5" s="1"/>
  <c r="C1561" i="5"/>
  <c r="D1561" i="5" s="1"/>
  <c r="AD1917" i="5"/>
  <c r="W1917" i="5"/>
  <c r="Y1917" i="5" s="1"/>
  <c r="O1917" i="5"/>
  <c r="L1917" i="5"/>
  <c r="M1917" i="5" s="1"/>
  <c r="C1917" i="5"/>
  <c r="D1917" i="5" s="1"/>
  <c r="AD114" i="5"/>
  <c r="W114" i="5"/>
  <c r="Y114" i="5" s="1"/>
  <c r="O114" i="5"/>
  <c r="L114" i="5"/>
  <c r="M114" i="5" s="1"/>
  <c r="C114" i="5"/>
  <c r="D114" i="5" s="1"/>
  <c r="AD425" i="5"/>
  <c r="W425" i="5"/>
  <c r="Y425" i="5" s="1"/>
  <c r="O425" i="5"/>
  <c r="L425" i="5"/>
  <c r="M425" i="5" s="1"/>
  <c r="C425" i="5"/>
  <c r="D425" i="5" s="1"/>
  <c r="AD1389" i="5"/>
  <c r="W1389" i="5"/>
  <c r="Y1389" i="5" s="1"/>
  <c r="O1389" i="5"/>
  <c r="L1389" i="5"/>
  <c r="M1389" i="5" s="1"/>
  <c r="C1389" i="5"/>
  <c r="D1389" i="5" s="1"/>
  <c r="AD2112" i="5"/>
  <c r="W2112" i="5"/>
  <c r="Y2112" i="5" s="1"/>
  <c r="O2112" i="5"/>
  <c r="L2112" i="5"/>
  <c r="M2112" i="5" s="1"/>
  <c r="C2112" i="5"/>
  <c r="D2112" i="5" s="1"/>
  <c r="AD1791" i="5"/>
  <c r="W1791" i="5"/>
  <c r="Y1791" i="5" s="1"/>
  <c r="O1791" i="5"/>
  <c r="L1791" i="5"/>
  <c r="M1791" i="5" s="1"/>
  <c r="C1791" i="5"/>
  <c r="D1791" i="5" s="1"/>
  <c r="AD1212" i="5"/>
  <c r="W1212" i="5"/>
  <c r="Y1212" i="5" s="1"/>
  <c r="O1212" i="5"/>
  <c r="L1212" i="5"/>
  <c r="M1212" i="5" s="1"/>
  <c r="C1212" i="5"/>
  <c r="D1212" i="5" s="1"/>
  <c r="AD1238" i="5"/>
  <c r="W1238" i="5"/>
  <c r="Y1238" i="5" s="1"/>
  <c r="O1238" i="5"/>
  <c r="L1238" i="5"/>
  <c r="M1238" i="5" s="1"/>
  <c r="C1238" i="5"/>
  <c r="D1238" i="5" s="1"/>
  <c r="AD1833" i="5"/>
  <c r="W1833" i="5"/>
  <c r="Y1833" i="5" s="1"/>
  <c r="O1833" i="5"/>
  <c r="L1833" i="5"/>
  <c r="M1833" i="5" s="1"/>
  <c r="C1833" i="5"/>
  <c r="D1833" i="5" s="1"/>
  <c r="AD1405" i="5"/>
  <c r="W1405" i="5"/>
  <c r="Y1405" i="5" s="1"/>
  <c r="O1405" i="5"/>
  <c r="L1405" i="5"/>
  <c r="M1405" i="5" s="1"/>
  <c r="C1405" i="5"/>
  <c r="D1405" i="5" s="1"/>
  <c r="AD1404" i="5"/>
  <c r="W1404" i="5"/>
  <c r="Y1404" i="5" s="1"/>
  <c r="O1404" i="5"/>
  <c r="L1404" i="5"/>
  <c r="M1404" i="5" s="1"/>
  <c r="C1404" i="5"/>
  <c r="D1404" i="5" s="1"/>
  <c r="AD1403" i="5"/>
  <c r="W1403" i="5"/>
  <c r="Y1403" i="5" s="1"/>
  <c r="O1403" i="5"/>
  <c r="L1403" i="5"/>
  <c r="M1403" i="5" s="1"/>
  <c r="C1403" i="5"/>
  <c r="D1403" i="5" s="1"/>
  <c r="AD1088" i="5"/>
  <c r="W1088" i="5"/>
  <c r="Y1088" i="5" s="1"/>
  <c r="O1088" i="5"/>
  <c r="L1088" i="5"/>
  <c r="M1088" i="5" s="1"/>
  <c r="C1088" i="5"/>
  <c r="D1088" i="5" s="1"/>
  <c r="AD1578" i="5"/>
  <c r="W1578" i="5"/>
  <c r="Y1578" i="5" s="1"/>
  <c r="O1578" i="5"/>
  <c r="L1578" i="5"/>
  <c r="M1578" i="5" s="1"/>
  <c r="C1578" i="5"/>
  <c r="D1578" i="5" s="1"/>
  <c r="AD2205" i="5"/>
  <c r="W2205" i="5"/>
  <c r="Y2205" i="5" s="1"/>
  <c r="O2205" i="5"/>
  <c r="L2205" i="5"/>
  <c r="M2205" i="5" s="1"/>
  <c r="C2205" i="5"/>
  <c r="D2205" i="5" s="1"/>
  <c r="AD525" i="5"/>
  <c r="W525" i="5"/>
  <c r="Y525" i="5" s="1"/>
  <c r="O525" i="5"/>
  <c r="L525" i="5"/>
  <c r="M525" i="5" s="1"/>
  <c r="C525" i="5"/>
  <c r="D525" i="5" s="1"/>
  <c r="AD2195" i="5"/>
  <c r="W2195" i="5"/>
  <c r="Y2195" i="5" s="1"/>
  <c r="O2195" i="5"/>
  <c r="L2195" i="5"/>
  <c r="M2195" i="5" s="1"/>
  <c r="C2195" i="5"/>
  <c r="D2195" i="5" s="1"/>
  <c r="AD1133" i="5"/>
  <c r="W1133" i="5"/>
  <c r="Y1133" i="5" s="1"/>
  <c r="O1133" i="5"/>
  <c r="L1133" i="5"/>
  <c r="M1133" i="5" s="1"/>
  <c r="C1133" i="5"/>
  <c r="D1133" i="5" s="1"/>
  <c r="AD1061" i="5"/>
  <c r="W1061" i="5"/>
  <c r="Y1061" i="5" s="1"/>
  <c r="O1061" i="5"/>
  <c r="L1061" i="5"/>
  <c r="M1061" i="5" s="1"/>
  <c r="C1061" i="5"/>
  <c r="D1061" i="5" s="1"/>
  <c r="AD988" i="5"/>
  <c r="W988" i="5"/>
  <c r="Y988" i="5" s="1"/>
  <c r="O988" i="5"/>
  <c r="L988" i="5"/>
  <c r="M988" i="5" s="1"/>
  <c r="C988" i="5"/>
  <c r="D988" i="5" s="1"/>
  <c r="AD1675" i="5"/>
  <c r="W1675" i="5"/>
  <c r="Y1675" i="5" s="1"/>
  <c r="O1675" i="5"/>
  <c r="L1675" i="5"/>
  <c r="M1675" i="5" s="1"/>
  <c r="C1675" i="5"/>
  <c r="D1675" i="5" s="1"/>
  <c r="AD1429" i="5"/>
  <c r="W1429" i="5"/>
  <c r="Y1429" i="5" s="1"/>
  <c r="O1429" i="5"/>
  <c r="L1429" i="5"/>
  <c r="M1429" i="5" s="1"/>
  <c r="C1429" i="5"/>
  <c r="D1429" i="5" s="1"/>
  <c r="AD1012" i="5"/>
  <c r="W1012" i="5"/>
  <c r="Y1012" i="5" s="1"/>
  <c r="O1012" i="5"/>
  <c r="L1012" i="5"/>
  <c r="M1012" i="5" s="1"/>
  <c r="C1012" i="5"/>
  <c r="D1012" i="5" s="1"/>
  <c r="AD1557" i="5"/>
  <c r="W1557" i="5"/>
  <c r="Y1557" i="5" s="1"/>
  <c r="O1557" i="5"/>
  <c r="L1557" i="5"/>
  <c r="M1557" i="5" s="1"/>
  <c r="C1557" i="5"/>
  <c r="D1557" i="5" s="1"/>
  <c r="AD291" i="5"/>
  <c r="W291" i="5"/>
  <c r="Y291" i="5" s="1"/>
  <c r="O291" i="5"/>
  <c r="L291" i="5"/>
  <c r="M291" i="5" s="1"/>
  <c r="C291" i="5"/>
  <c r="D291" i="5" s="1"/>
  <c r="AD1535" i="5"/>
  <c r="W1535" i="5"/>
  <c r="Y1535" i="5" s="1"/>
  <c r="O1535" i="5"/>
  <c r="L1535" i="5"/>
  <c r="M1535" i="5" s="1"/>
  <c r="C1535" i="5"/>
  <c r="D1535" i="5" s="1"/>
  <c r="AD205" i="5"/>
  <c r="W205" i="5"/>
  <c r="Y205" i="5" s="1"/>
  <c r="O205" i="5"/>
  <c r="L205" i="5"/>
  <c r="M205" i="5" s="1"/>
  <c r="C205" i="5"/>
  <c r="D205" i="5" s="1"/>
  <c r="AD1195" i="5"/>
  <c r="W1195" i="5"/>
  <c r="Y1195" i="5" s="1"/>
  <c r="O1195" i="5"/>
  <c r="L1195" i="5"/>
  <c r="M1195" i="5" s="1"/>
  <c r="C1195" i="5"/>
  <c r="D1195" i="5" s="1"/>
  <c r="AD1806" i="5"/>
  <c r="W1806" i="5"/>
  <c r="Y1806" i="5" s="1"/>
  <c r="O1806" i="5"/>
  <c r="L1806" i="5"/>
  <c r="M1806" i="5" s="1"/>
  <c r="C1806" i="5"/>
  <c r="D1806" i="5" s="1"/>
  <c r="AD1716" i="5"/>
  <c r="W1716" i="5"/>
  <c r="Y1716" i="5" s="1"/>
  <c r="O1716" i="5"/>
  <c r="L1716" i="5"/>
  <c r="M1716" i="5" s="1"/>
  <c r="C1716" i="5"/>
  <c r="D1716" i="5" s="1"/>
  <c r="AD1347" i="5"/>
  <c r="W1347" i="5"/>
  <c r="Y1347" i="5" s="1"/>
  <c r="O1347" i="5"/>
  <c r="L1347" i="5"/>
  <c r="M1347" i="5" s="1"/>
  <c r="C1347" i="5"/>
  <c r="D1347" i="5" s="1"/>
  <c r="AD64" i="5"/>
  <c r="W64" i="5"/>
  <c r="Y64" i="5" s="1"/>
  <c r="O64" i="5"/>
  <c r="L64" i="5"/>
  <c r="M64" i="5" s="1"/>
  <c r="C64" i="5"/>
  <c r="D64" i="5" s="1"/>
  <c r="AD30" i="5"/>
  <c r="W30" i="5"/>
  <c r="Y30" i="5" s="1"/>
  <c r="O30" i="5"/>
  <c r="L30" i="5"/>
  <c r="M30" i="5" s="1"/>
  <c r="C30" i="5"/>
  <c r="D30" i="5" s="1"/>
  <c r="AD1059" i="5"/>
  <c r="W1059" i="5"/>
  <c r="Y1059" i="5" s="1"/>
  <c r="O1059" i="5"/>
  <c r="L1059" i="5"/>
  <c r="M1059" i="5" s="1"/>
  <c r="C1059" i="5"/>
  <c r="D1059" i="5" s="1"/>
  <c r="AD1058" i="5"/>
  <c r="W1058" i="5"/>
  <c r="Y1058" i="5" s="1"/>
  <c r="O1058" i="5"/>
  <c r="L1058" i="5"/>
  <c r="M1058" i="5" s="1"/>
  <c r="C1058" i="5"/>
  <c r="D1058" i="5" s="1"/>
  <c r="AD1130" i="5"/>
  <c r="W1130" i="5"/>
  <c r="Y1130" i="5" s="1"/>
  <c r="O1130" i="5"/>
  <c r="L1130" i="5"/>
  <c r="M1130" i="5" s="1"/>
  <c r="C1130" i="5"/>
  <c r="D1130" i="5" s="1"/>
  <c r="AD344" i="5"/>
  <c r="W344" i="5"/>
  <c r="Y344" i="5" s="1"/>
  <c r="O344" i="5"/>
  <c r="L344" i="5"/>
  <c r="M344" i="5" s="1"/>
  <c r="C344" i="5"/>
  <c r="D344" i="5" s="1"/>
  <c r="AD1426" i="5"/>
  <c r="W1426" i="5"/>
  <c r="Y1426" i="5" s="1"/>
  <c r="O1426" i="5"/>
  <c r="L1426" i="5"/>
  <c r="M1426" i="5" s="1"/>
  <c r="C1426" i="5"/>
  <c r="D1426" i="5" s="1"/>
  <c r="AD614" i="5"/>
  <c r="W614" i="5"/>
  <c r="Y614" i="5" s="1"/>
  <c r="O614" i="5"/>
  <c r="L614" i="5"/>
  <c r="M614" i="5" s="1"/>
  <c r="C614" i="5"/>
  <c r="D614" i="5" s="1"/>
  <c r="AD613" i="5"/>
  <c r="W613" i="5"/>
  <c r="Y613" i="5" s="1"/>
  <c r="O613" i="5"/>
  <c r="L613" i="5"/>
  <c r="M613" i="5" s="1"/>
  <c r="C613" i="5"/>
  <c r="D613" i="5" s="1"/>
  <c r="AD1419" i="5"/>
  <c r="W1419" i="5"/>
  <c r="Y1419" i="5" s="1"/>
  <c r="O1419" i="5"/>
  <c r="L1419" i="5"/>
  <c r="M1419" i="5" s="1"/>
  <c r="C1419" i="5"/>
  <c r="D1419" i="5" s="1"/>
  <c r="AD857" i="5"/>
  <c r="W857" i="5"/>
  <c r="O857" i="5"/>
  <c r="L857" i="5"/>
  <c r="M857" i="5" s="1"/>
  <c r="C857" i="5"/>
  <c r="D857" i="5" s="1"/>
  <c r="AD147" i="5"/>
  <c r="W147" i="5"/>
  <c r="Y147" i="5" s="1"/>
  <c r="O147" i="5"/>
  <c r="L147" i="5"/>
  <c r="M147" i="5" s="1"/>
  <c r="C147" i="5"/>
  <c r="D147" i="5" s="1"/>
  <c r="AD1949" i="5"/>
  <c r="W1949" i="5"/>
  <c r="Y1949" i="5" s="1"/>
  <c r="O1949" i="5"/>
  <c r="L1949" i="5"/>
  <c r="M1949" i="5" s="1"/>
  <c r="C1949" i="5"/>
  <c r="D1949" i="5" s="1"/>
  <c r="AD1151" i="5"/>
  <c r="W1151" i="5"/>
  <c r="Y1151" i="5" s="1"/>
  <c r="O1151" i="5"/>
  <c r="L1151" i="5"/>
  <c r="M1151" i="5" s="1"/>
  <c r="C1151" i="5"/>
  <c r="D1151" i="5" s="1"/>
  <c r="AD1776" i="5"/>
  <c r="W1776" i="5"/>
  <c r="Y1776" i="5" s="1"/>
  <c r="O1776" i="5"/>
  <c r="L1776" i="5"/>
  <c r="M1776" i="5" s="1"/>
  <c r="C1776" i="5"/>
  <c r="D1776" i="5" s="1"/>
  <c r="AD1253" i="5"/>
  <c r="W1253" i="5"/>
  <c r="Y1253" i="5" s="1"/>
  <c r="O1253" i="5"/>
  <c r="L1253" i="5"/>
  <c r="M1253" i="5" s="1"/>
  <c r="C1253" i="5"/>
  <c r="D1253" i="5" s="1"/>
  <c r="AD1450" i="5"/>
  <c r="W1450" i="5"/>
  <c r="Y1450" i="5" s="1"/>
  <c r="O1450" i="5"/>
  <c r="L1450" i="5"/>
  <c r="M1450" i="5" s="1"/>
  <c r="C1450" i="5"/>
  <c r="D1450" i="5" s="1"/>
  <c r="AD56" i="5"/>
  <c r="W56" i="5"/>
  <c r="Y56" i="5" s="1"/>
  <c r="O56" i="5"/>
  <c r="L56" i="5"/>
  <c r="M56" i="5" s="1"/>
  <c r="C56" i="5"/>
  <c r="D56" i="5" s="1"/>
  <c r="AD516" i="5"/>
  <c r="W516" i="5"/>
  <c r="O516" i="5"/>
  <c r="L516" i="5"/>
  <c r="M516" i="5" s="1"/>
  <c r="C516" i="5"/>
  <c r="D516" i="5" s="1"/>
  <c r="AD515" i="5"/>
  <c r="W515" i="5"/>
  <c r="Y515" i="5" s="1"/>
  <c r="O515" i="5"/>
  <c r="L515" i="5"/>
  <c r="M515" i="5" s="1"/>
  <c r="C515" i="5"/>
  <c r="D515" i="5" s="1"/>
  <c r="AD598" i="5"/>
  <c r="W598" i="5"/>
  <c r="Y598" i="5" s="1"/>
  <c r="O598" i="5"/>
  <c r="L598" i="5"/>
  <c r="M598" i="5" s="1"/>
  <c r="C598" i="5"/>
  <c r="D598" i="5" s="1"/>
  <c r="AD2105" i="5"/>
  <c r="W2105" i="5"/>
  <c r="Y2105" i="5" s="1"/>
  <c r="O2105" i="5"/>
  <c r="L2105" i="5"/>
  <c r="M2105" i="5" s="1"/>
  <c r="C2105" i="5"/>
  <c r="D2105" i="5" s="1"/>
  <c r="AD234" i="5"/>
  <c r="W234" i="5"/>
  <c r="Y234" i="5" s="1"/>
  <c r="O234" i="5"/>
  <c r="L234" i="5"/>
  <c r="M234" i="5" s="1"/>
  <c r="C234" i="5"/>
  <c r="D234" i="5" s="1"/>
  <c r="AD1113" i="5"/>
  <c r="W1113" i="5"/>
  <c r="Y1113" i="5" s="1"/>
  <c r="O1113" i="5"/>
  <c r="L1113" i="5"/>
  <c r="M1113" i="5" s="1"/>
  <c r="C1113" i="5"/>
  <c r="D1113" i="5" s="1"/>
  <c r="AD868" i="5"/>
  <c r="W868" i="5"/>
  <c r="Y868" i="5" s="1"/>
  <c r="O868" i="5"/>
  <c r="L868" i="5"/>
  <c r="M868" i="5" s="1"/>
  <c r="C868" i="5"/>
  <c r="D868" i="5" s="1"/>
  <c r="AD102" i="5"/>
  <c r="W102" i="5"/>
  <c r="Y102" i="5" s="1"/>
  <c r="O102" i="5"/>
  <c r="L102" i="5"/>
  <c r="M102" i="5" s="1"/>
  <c r="C102" i="5"/>
  <c r="D102" i="5" s="1"/>
  <c r="AD161" i="5"/>
  <c r="W161" i="5"/>
  <c r="O161" i="5"/>
  <c r="L161" i="5"/>
  <c r="M161" i="5" s="1"/>
  <c r="C161" i="5"/>
  <c r="D161" i="5" s="1"/>
  <c r="AD1555" i="5"/>
  <c r="W1555" i="5"/>
  <c r="Y1555" i="5" s="1"/>
  <c r="O1555" i="5"/>
  <c r="L1555" i="5"/>
  <c r="M1555" i="5" s="1"/>
  <c r="C1555" i="5"/>
  <c r="D1555" i="5" s="1"/>
  <c r="AD1892" i="5"/>
  <c r="W1892" i="5"/>
  <c r="Y1892" i="5" s="1"/>
  <c r="O1892" i="5"/>
  <c r="L1892" i="5"/>
  <c r="M1892" i="5" s="1"/>
  <c r="C1892" i="5"/>
  <c r="D1892" i="5" s="1"/>
  <c r="AD1950" i="5"/>
  <c r="W1950" i="5"/>
  <c r="Y1950" i="5" s="1"/>
  <c r="O1950" i="5"/>
  <c r="L1950" i="5"/>
  <c r="M1950" i="5" s="1"/>
  <c r="C1950" i="5"/>
  <c r="D1950" i="5" s="1"/>
  <c r="AD1416" i="5"/>
  <c r="W1416" i="5"/>
  <c r="Y1416" i="5" s="1"/>
  <c r="O1416" i="5"/>
  <c r="L1416" i="5"/>
  <c r="M1416" i="5" s="1"/>
  <c r="C1416" i="5"/>
  <c r="D1416" i="5" s="1"/>
  <c r="AD136" i="5"/>
  <c r="W136" i="5"/>
  <c r="Y136" i="5" s="1"/>
  <c r="O136" i="5"/>
  <c r="L136" i="5"/>
  <c r="M136" i="5" s="1"/>
  <c r="C136" i="5"/>
  <c r="D136" i="5" s="1"/>
  <c r="AD981" i="5"/>
  <c r="W981" i="5"/>
  <c r="Y981" i="5" s="1"/>
  <c r="O981" i="5"/>
  <c r="L981" i="5"/>
  <c r="M981" i="5" s="1"/>
  <c r="C981" i="5"/>
  <c r="D981" i="5" s="1"/>
  <c r="AD1465" i="5"/>
  <c r="W1465" i="5"/>
  <c r="Y1465" i="5" s="1"/>
  <c r="O1465" i="5"/>
  <c r="L1465" i="5"/>
  <c r="M1465" i="5" s="1"/>
  <c r="C1465" i="5"/>
  <c r="D1465" i="5" s="1"/>
  <c r="AD1147" i="5"/>
  <c r="W1147" i="5"/>
  <c r="O1147" i="5"/>
  <c r="L1147" i="5"/>
  <c r="M1147" i="5" s="1"/>
  <c r="C1147" i="5"/>
  <c r="D1147" i="5" s="1"/>
  <c r="AD1203" i="5"/>
  <c r="W1203" i="5"/>
  <c r="Y1203" i="5" s="1"/>
  <c r="O1203" i="5"/>
  <c r="L1203" i="5"/>
  <c r="M1203" i="5" s="1"/>
  <c r="C1203" i="5"/>
  <c r="D1203" i="5" s="1"/>
  <c r="AD159" i="5"/>
  <c r="W159" i="5"/>
  <c r="Y159" i="5" s="1"/>
  <c r="O159" i="5"/>
  <c r="L159" i="5"/>
  <c r="M159" i="5" s="1"/>
  <c r="C159" i="5"/>
  <c r="D159" i="5" s="1"/>
  <c r="AD1138" i="5"/>
  <c r="W1138" i="5"/>
  <c r="Y1138" i="5" s="1"/>
  <c r="O1138" i="5"/>
  <c r="L1138" i="5"/>
  <c r="M1138" i="5" s="1"/>
  <c r="C1138" i="5"/>
  <c r="D1138" i="5" s="1"/>
  <c r="AD42" i="5"/>
  <c r="W42" i="5"/>
  <c r="Y42" i="5" s="1"/>
  <c r="O42" i="5"/>
  <c r="L42" i="5"/>
  <c r="M42" i="5" s="1"/>
  <c r="C42" i="5"/>
  <c r="D42" i="5" s="1"/>
  <c r="AD360" i="5"/>
  <c r="W360" i="5"/>
  <c r="Y360" i="5" s="1"/>
  <c r="O360" i="5"/>
  <c r="L360" i="5"/>
  <c r="M360" i="5" s="1"/>
  <c r="C360" i="5"/>
  <c r="D360" i="5" s="1"/>
  <c r="AD1620" i="5"/>
  <c r="W1620" i="5"/>
  <c r="Y1620" i="5" s="1"/>
  <c r="O1620" i="5"/>
  <c r="L1620" i="5"/>
  <c r="M1620" i="5" s="1"/>
  <c r="C1620" i="5"/>
  <c r="D1620" i="5" s="1"/>
  <c r="AD132" i="5"/>
  <c r="W132" i="5"/>
  <c r="Y132" i="5" s="1"/>
  <c r="O132" i="5"/>
  <c r="L132" i="5"/>
  <c r="M132" i="5" s="1"/>
  <c r="C132" i="5"/>
  <c r="D132" i="5" s="1"/>
  <c r="AD459" i="5"/>
  <c r="W459" i="5"/>
  <c r="O459" i="5"/>
  <c r="L459" i="5"/>
  <c r="M459" i="5" s="1"/>
  <c r="C459" i="5"/>
  <c r="D459" i="5" s="1"/>
  <c r="AD1083" i="5"/>
  <c r="W1083" i="5"/>
  <c r="Y1083" i="5" s="1"/>
  <c r="O1083" i="5"/>
  <c r="L1083" i="5"/>
  <c r="M1083" i="5" s="1"/>
  <c r="C1083" i="5"/>
  <c r="D1083" i="5" s="1"/>
  <c r="AD404" i="5"/>
  <c r="W404" i="5"/>
  <c r="Y404" i="5" s="1"/>
  <c r="O404" i="5"/>
  <c r="L404" i="5"/>
  <c r="M404" i="5" s="1"/>
  <c r="C404" i="5"/>
  <c r="D404" i="5" s="1"/>
  <c r="AD2137" i="5"/>
  <c r="W2137" i="5"/>
  <c r="Y2137" i="5" s="1"/>
  <c r="O2137" i="5"/>
  <c r="L2137" i="5"/>
  <c r="M2137" i="5" s="1"/>
  <c r="C2137" i="5"/>
  <c r="D2137" i="5" s="1"/>
  <c r="AD1443" i="5"/>
  <c r="W1443" i="5"/>
  <c r="Y1443" i="5" s="1"/>
  <c r="O1443" i="5"/>
  <c r="L1443" i="5"/>
  <c r="M1443" i="5" s="1"/>
  <c r="C1443" i="5"/>
  <c r="D1443" i="5" s="1"/>
  <c r="AD1274" i="5"/>
  <c r="W1274" i="5"/>
  <c r="Y1274" i="5" s="1"/>
  <c r="O1274" i="5"/>
  <c r="L1274" i="5"/>
  <c r="M1274" i="5" s="1"/>
  <c r="C1274" i="5"/>
  <c r="D1274" i="5" s="1"/>
  <c r="AD1441" i="5"/>
  <c r="W1441" i="5"/>
  <c r="Y1441" i="5" s="1"/>
  <c r="O1441" i="5"/>
  <c r="L1441" i="5"/>
  <c r="M1441" i="5" s="1"/>
  <c r="C1441" i="5"/>
  <c r="D1441" i="5" s="1"/>
  <c r="AD162" i="5"/>
  <c r="W162" i="5"/>
  <c r="Y162" i="5" s="1"/>
  <c r="O162" i="5"/>
  <c r="L162" i="5"/>
  <c r="M162" i="5" s="1"/>
  <c r="C162" i="5"/>
  <c r="D162" i="5" s="1"/>
  <c r="AD861" i="5"/>
  <c r="W861" i="5"/>
  <c r="O861" i="5"/>
  <c r="L861" i="5"/>
  <c r="M861" i="5" s="1"/>
  <c r="C861" i="5"/>
  <c r="D861" i="5" s="1"/>
  <c r="AD750" i="5"/>
  <c r="W750" i="5"/>
  <c r="Y750" i="5" s="1"/>
  <c r="O750" i="5"/>
  <c r="L750" i="5"/>
  <c r="M750" i="5" s="1"/>
  <c r="C750" i="5"/>
  <c r="D750" i="5" s="1"/>
  <c r="AD635" i="5"/>
  <c r="W635" i="5"/>
  <c r="Y635" i="5" s="1"/>
  <c r="O635" i="5"/>
  <c r="L635" i="5"/>
  <c r="M635" i="5" s="1"/>
  <c r="C635" i="5"/>
  <c r="D635" i="5" s="1"/>
  <c r="AD848" i="5"/>
  <c r="W848" i="5"/>
  <c r="Y848" i="5" s="1"/>
  <c r="O848" i="5"/>
  <c r="L848" i="5"/>
  <c r="M848" i="5" s="1"/>
  <c r="C848" i="5"/>
  <c r="D848" i="5" s="1"/>
  <c r="AD209" i="5"/>
  <c r="W209" i="5"/>
  <c r="Y209" i="5" s="1"/>
  <c r="O209" i="5"/>
  <c r="L209" i="5"/>
  <c r="M209" i="5" s="1"/>
  <c r="C209" i="5"/>
  <c r="D209" i="5" s="1"/>
  <c r="AD637" i="5"/>
  <c r="W637" i="5"/>
  <c r="Y637" i="5" s="1"/>
  <c r="O637" i="5"/>
  <c r="L637" i="5"/>
  <c r="M637" i="5" s="1"/>
  <c r="C637" i="5"/>
  <c r="D637" i="5" s="1"/>
  <c r="AD636" i="5"/>
  <c r="W636" i="5"/>
  <c r="Y636" i="5" s="1"/>
  <c r="O636" i="5"/>
  <c r="L636" i="5"/>
  <c r="M636" i="5" s="1"/>
  <c r="C636" i="5"/>
  <c r="D636" i="5" s="1"/>
  <c r="AD1298" i="5"/>
  <c r="W1298" i="5"/>
  <c r="Y1298" i="5" s="1"/>
  <c r="O1298" i="5"/>
  <c r="L1298" i="5"/>
  <c r="M1298" i="5" s="1"/>
  <c r="C1298" i="5"/>
  <c r="D1298" i="5" s="1"/>
  <c r="AD1110" i="5"/>
  <c r="W1110" i="5"/>
  <c r="O1110" i="5"/>
  <c r="L1110" i="5"/>
  <c r="M1110" i="5" s="1"/>
  <c r="C1110" i="5"/>
  <c r="D1110" i="5" s="1"/>
  <c r="AD574" i="5"/>
  <c r="W574" i="5"/>
  <c r="Y574" i="5" s="1"/>
  <c r="O574" i="5"/>
  <c r="L574" i="5"/>
  <c r="M574" i="5" s="1"/>
  <c r="C574" i="5"/>
  <c r="D574" i="5" s="1"/>
  <c r="AD1295" i="5"/>
  <c r="W1295" i="5"/>
  <c r="Y1295" i="5" s="1"/>
  <c r="O1295" i="5"/>
  <c r="L1295" i="5"/>
  <c r="M1295" i="5" s="1"/>
  <c r="C1295" i="5"/>
  <c r="D1295" i="5" s="1"/>
  <c r="AD407" i="5"/>
  <c r="W407" i="5"/>
  <c r="Y407" i="5" s="1"/>
  <c r="O407" i="5"/>
  <c r="L407" i="5"/>
  <c r="M407" i="5" s="1"/>
  <c r="C407" i="5"/>
  <c r="D407" i="5" s="1"/>
  <c r="AD1243" i="5"/>
  <c r="W1243" i="5"/>
  <c r="Y1243" i="5" s="1"/>
  <c r="O1243" i="5"/>
  <c r="L1243" i="5"/>
  <c r="M1243" i="5" s="1"/>
  <c r="C1243" i="5"/>
  <c r="D1243" i="5" s="1"/>
  <c r="AD937" i="5"/>
  <c r="W937" i="5"/>
  <c r="Y937" i="5" s="1"/>
  <c r="O937" i="5"/>
  <c r="L937" i="5"/>
  <c r="M937" i="5" s="1"/>
  <c r="C937" i="5"/>
  <c r="D937" i="5" s="1"/>
  <c r="AD936" i="5"/>
  <c r="W936" i="5"/>
  <c r="Y936" i="5" s="1"/>
  <c r="O936" i="5"/>
  <c r="L936" i="5"/>
  <c r="M936" i="5" s="1"/>
  <c r="C936" i="5"/>
  <c r="D936" i="5" s="1"/>
  <c r="AD1123" i="5"/>
  <c r="W1123" i="5"/>
  <c r="Y1123" i="5" s="1"/>
  <c r="O1123" i="5"/>
  <c r="L1123" i="5"/>
  <c r="M1123" i="5" s="1"/>
  <c r="C1123" i="5"/>
  <c r="D1123" i="5" s="1"/>
  <c r="AD478" i="5"/>
  <c r="W478" i="5"/>
  <c r="O478" i="5"/>
  <c r="L478" i="5"/>
  <c r="M478" i="5" s="1"/>
  <c r="C478" i="5"/>
  <c r="D478" i="5" s="1"/>
  <c r="AD1235" i="5"/>
  <c r="W1235" i="5"/>
  <c r="Y1235" i="5" s="1"/>
  <c r="O1235" i="5"/>
  <c r="L1235" i="5"/>
  <c r="M1235" i="5" s="1"/>
  <c r="C1235" i="5"/>
  <c r="D1235" i="5" s="1"/>
  <c r="AD82" i="5"/>
  <c r="W82" i="5"/>
  <c r="Y82" i="5" s="1"/>
  <c r="O82" i="5"/>
  <c r="L82" i="5"/>
  <c r="M82" i="5" s="1"/>
  <c r="C82" i="5"/>
  <c r="D82" i="5" s="1"/>
  <c r="AD120" i="5"/>
  <c r="W120" i="5"/>
  <c r="Y120" i="5" s="1"/>
  <c r="O120" i="5"/>
  <c r="L120" i="5"/>
  <c r="M120" i="5" s="1"/>
  <c r="C120" i="5"/>
  <c r="D120" i="5" s="1"/>
  <c r="AD1199" i="5"/>
  <c r="W1199" i="5"/>
  <c r="Y1199" i="5" s="1"/>
  <c r="O1199" i="5"/>
  <c r="L1199" i="5"/>
  <c r="M1199" i="5" s="1"/>
  <c r="C1199" i="5"/>
  <c r="D1199" i="5" s="1"/>
  <c r="AD1038" i="5"/>
  <c r="W1038" i="5"/>
  <c r="Y1038" i="5" s="1"/>
  <c r="O1038" i="5"/>
  <c r="L1038" i="5"/>
  <c r="M1038" i="5" s="1"/>
  <c r="C1038" i="5"/>
  <c r="D1038" i="5" s="1"/>
  <c r="AD582" i="5"/>
  <c r="W582" i="5"/>
  <c r="Y582" i="5" s="1"/>
  <c r="O582" i="5"/>
  <c r="L582" i="5"/>
  <c r="M582" i="5" s="1"/>
  <c r="C582" i="5"/>
  <c r="D582" i="5" s="1"/>
  <c r="AD1008" i="5"/>
  <c r="W1008" i="5"/>
  <c r="Y1008" i="5" s="1"/>
  <c r="O1008" i="5"/>
  <c r="L1008" i="5"/>
  <c r="M1008" i="5" s="1"/>
  <c r="C1008" i="5"/>
  <c r="D1008" i="5" s="1"/>
  <c r="AD1084" i="5"/>
  <c r="W1084" i="5"/>
  <c r="O1084" i="5"/>
  <c r="L1084" i="5"/>
  <c r="M1084" i="5" s="1"/>
  <c r="C1084" i="5"/>
  <c r="D1084" i="5" s="1"/>
  <c r="AD947" i="5"/>
  <c r="W947" i="5"/>
  <c r="Y947" i="5" s="1"/>
  <c r="O947" i="5"/>
  <c r="L947" i="5"/>
  <c r="M947" i="5" s="1"/>
  <c r="C947" i="5"/>
  <c r="D947" i="5" s="1"/>
  <c r="AD35" i="5"/>
  <c r="W35" i="5"/>
  <c r="Y35" i="5" s="1"/>
  <c r="O35" i="5"/>
  <c r="L35" i="5"/>
  <c r="M35" i="5" s="1"/>
  <c r="C35" i="5"/>
  <c r="D35" i="5" s="1"/>
  <c r="AD1272" i="5"/>
  <c r="W1272" i="5"/>
  <c r="Y1272" i="5" s="1"/>
  <c r="O1272" i="5"/>
  <c r="L1272" i="5"/>
  <c r="M1272" i="5" s="1"/>
  <c r="C1272" i="5"/>
  <c r="D1272" i="5" s="1"/>
  <c r="AD673" i="5"/>
  <c r="W673" i="5"/>
  <c r="Y673" i="5" s="1"/>
  <c r="O673" i="5"/>
  <c r="L673" i="5"/>
  <c r="M673" i="5" s="1"/>
  <c r="C673" i="5"/>
  <c r="D673" i="5" s="1"/>
  <c r="AD458" i="5"/>
  <c r="W458" i="5"/>
  <c r="Y458" i="5" s="1"/>
  <c r="O458" i="5"/>
  <c r="L458" i="5"/>
  <c r="M458" i="5" s="1"/>
  <c r="C458" i="5"/>
  <c r="D458" i="5" s="1"/>
  <c r="AD930" i="5"/>
  <c r="W930" i="5"/>
  <c r="Y930" i="5" s="1"/>
  <c r="O930" i="5"/>
  <c r="L930" i="5"/>
  <c r="M930" i="5" s="1"/>
  <c r="C930" i="5"/>
  <c r="D930" i="5" s="1"/>
  <c r="AD869" i="5"/>
  <c r="W869" i="5"/>
  <c r="Y869" i="5" s="1"/>
  <c r="O869" i="5"/>
  <c r="L869" i="5"/>
  <c r="M869" i="5" s="1"/>
  <c r="C869" i="5"/>
  <c r="D869" i="5" s="1"/>
  <c r="AD1933" i="5"/>
  <c r="W1933" i="5"/>
  <c r="O1933" i="5"/>
  <c r="L1933" i="5"/>
  <c r="M1933" i="5" s="1"/>
  <c r="C1933" i="5"/>
  <c r="D1933" i="5" s="1"/>
  <c r="AD612" i="5"/>
  <c r="W612" i="5"/>
  <c r="Y612" i="5" s="1"/>
  <c r="O612" i="5"/>
  <c r="L612" i="5"/>
  <c r="M612" i="5" s="1"/>
  <c r="C612" i="5"/>
  <c r="D612" i="5" s="1"/>
  <c r="AD1018" i="5"/>
  <c r="W1018" i="5"/>
  <c r="Y1018" i="5" s="1"/>
  <c r="O1018" i="5"/>
  <c r="L1018" i="5"/>
  <c r="M1018" i="5" s="1"/>
  <c r="C1018" i="5"/>
  <c r="D1018" i="5" s="1"/>
  <c r="AD1374" i="5"/>
  <c r="W1374" i="5"/>
  <c r="Y1374" i="5" s="1"/>
  <c r="O1374" i="5"/>
  <c r="L1374" i="5"/>
  <c r="M1374" i="5" s="1"/>
  <c r="C1374" i="5"/>
  <c r="D1374" i="5" s="1"/>
  <c r="AD748" i="5"/>
  <c r="W748" i="5"/>
  <c r="Y748" i="5" s="1"/>
  <c r="O748" i="5"/>
  <c r="L748" i="5"/>
  <c r="M748" i="5" s="1"/>
  <c r="C748" i="5"/>
  <c r="D748" i="5" s="1"/>
  <c r="AD747" i="5"/>
  <c r="W747" i="5"/>
  <c r="Y747" i="5" s="1"/>
  <c r="O747" i="5"/>
  <c r="L747" i="5"/>
  <c r="M747" i="5" s="1"/>
  <c r="C747" i="5"/>
  <c r="D747" i="5" s="1"/>
  <c r="AD279" i="5"/>
  <c r="W279" i="5"/>
  <c r="Y279" i="5" s="1"/>
  <c r="O279" i="5"/>
  <c r="L279" i="5"/>
  <c r="M279" i="5" s="1"/>
  <c r="C279" i="5"/>
  <c r="D279" i="5" s="1"/>
  <c r="AD278" i="5"/>
  <c r="W278" i="5"/>
  <c r="Y278" i="5" s="1"/>
  <c r="O278" i="5"/>
  <c r="L278" i="5"/>
  <c r="M278" i="5" s="1"/>
  <c r="C278" i="5"/>
  <c r="D278" i="5" s="1"/>
  <c r="AD1373" i="5"/>
  <c r="W1373" i="5"/>
  <c r="O1373" i="5"/>
  <c r="L1373" i="5"/>
  <c r="M1373" i="5" s="1"/>
  <c r="C1373" i="5"/>
  <c r="D1373" i="5" s="1"/>
  <c r="AD828" i="5"/>
  <c r="W828" i="5"/>
  <c r="Y828" i="5" s="1"/>
  <c r="O828" i="5"/>
  <c r="L828" i="5"/>
  <c r="M828" i="5" s="1"/>
  <c r="C828" i="5"/>
  <c r="D828" i="5" s="1"/>
  <c r="AD388" i="5"/>
  <c r="W388" i="5"/>
  <c r="Y388" i="5" s="1"/>
  <c r="O388" i="5"/>
  <c r="L388" i="5"/>
  <c r="M388" i="5" s="1"/>
  <c r="C388" i="5"/>
  <c r="D388" i="5" s="1"/>
  <c r="AD1392" i="5"/>
  <c r="W1392" i="5"/>
  <c r="Y1392" i="5" s="1"/>
  <c r="O1392" i="5"/>
  <c r="L1392" i="5"/>
  <c r="M1392" i="5" s="1"/>
  <c r="C1392" i="5"/>
  <c r="D1392" i="5" s="1"/>
  <c r="AD707" i="5"/>
  <c r="W707" i="5"/>
  <c r="Y707" i="5" s="1"/>
  <c r="O707" i="5"/>
  <c r="L707" i="5"/>
  <c r="M707" i="5" s="1"/>
  <c r="C707" i="5"/>
  <c r="D707" i="5" s="1"/>
  <c r="AD1923" i="5"/>
  <c r="W1923" i="5"/>
  <c r="Y1923" i="5" s="1"/>
  <c r="O1923" i="5"/>
  <c r="L1923" i="5"/>
  <c r="M1923" i="5" s="1"/>
  <c r="C1923" i="5"/>
  <c r="D1923" i="5" s="1"/>
  <c r="AD342" i="5"/>
  <c r="W342" i="5"/>
  <c r="Y342" i="5" s="1"/>
  <c r="O342" i="5"/>
  <c r="L342" i="5"/>
  <c r="M342" i="5" s="1"/>
  <c r="C342" i="5"/>
  <c r="D342" i="5" s="1"/>
  <c r="AD972" i="5"/>
  <c r="W972" i="5"/>
  <c r="Y972" i="5" s="1"/>
  <c r="O972" i="5"/>
  <c r="L972" i="5"/>
  <c r="M972" i="5" s="1"/>
  <c r="C972" i="5"/>
  <c r="D972" i="5" s="1"/>
  <c r="AD378" i="5"/>
  <c r="W378" i="5"/>
  <c r="O378" i="5"/>
  <c r="L378" i="5"/>
  <c r="M378" i="5" s="1"/>
  <c r="C378" i="5"/>
  <c r="D378" i="5" s="1"/>
  <c r="AD1117" i="5"/>
  <c r="W1117" i="5"/>
  <c r="Y1117" i="5" s="1"/>
  <c r="O1117" i="5"/>
  <c r="L1117" i="5"/>
  <c r="M1117" i="5" s="1"/>
  <c r="C1117" i="5"/>
  <c r="D1117" i="5" s="1"/>
  <c r="AD327" i="5"/>
  <c r="W327" i="5"/>
  <c r="Y327" i="5" s="1"/>
  <c r="O327" i="5"/>
  <c r="L327" i="5"/>
  <c r="M327" i="5" s="1"/>
  <c r="C327" i="5"/>
  <c r="D327" i="5" s="1"/>
  <c r="AD681" i="5"/>
  <c r="W681" i="5"/>
  <c r="Y681" i="5" s="1"/>
  <c r="O681" i="5"/>
  <c r="L681" i="5"/>
  <c r="M681" i="5" s="1"/>
  <c r="C681" i="5"/>
  <c r="D681" i="5" s="1"/>
  <c r="AD904" i="5"/>
  <c r="W904" i="5"/>
  <c r="Y904" i="5" s="1"/>
  <c r="O904" i="5"/>
  <c r="L904" i="5"/>
  <c r="M904" i="5" s="1"/>
  <c r="C904" i="5"/>
  <c r="D904" i="5" s="1"/>
  <c r="AD101" i="5"/>
  <c r="W101" i="5"/>
  <c r="Y101" i="5" s="1"/>
  <c r="O101" i="5"/>
  <c r="L101" i="5"/>
  <c r="M101" i="5" s="1"/>
  <c r="C101" i="5"/>
  <c r="D101" i="5" s="1"/>
  <c r="AD799" i="5"/>
  <c r="W799" i="5"/>
  <c r="Y799" i="5" s="1"/>
  <c r="O799" i="5"/>
  <c r="L799" i="5"/>
  <c r="M799" i="5" s="1"/>
  <c r="C799" i="5"/>
  <c r="D799" i="5" s="1"/>
  <c r="AD657" i="5"/>
  <c r="W657" i="5"/>
  <c r="Y657" i="5" s="1"/>
  <c r="O657" i="5"/>
  <c r="L657" i="5"/>
  <c r="M657" i="5" s="1"/>
  <c r="C657" i="5"/>
  <c r="D657" i="5" s="1"/>
  <c r="AD950" i="5"/>
  <c r="W950" i="5"/>
  <c r="O950" i="5"/>
  <c r="L950" i="5"/>
  <c r="M950" i="5" s="1"/>
  <c r="C950" i="5"/>
  <c r="D950" i="5" s="1"/>
  <c r="AD250" i="5"/>
  <c r="W250" i="5"/>
  <c r="Y250" i="5" s="1"/>
  <c r="O250" i="5"/>
  <c r="L250" i="5"/>
  <c r="M250" i="5" s="1"/>
  <c r="C250" i="5"/>
  <c r="D250" i="5" s="1"/>
  <c r="AD236" i="5"/>
  <c r="W236" i="5"/>
  <c r="Y236" i="5" s="1"/>
  <c r="O236" i="5"/>
  <c r="L236" i="5"/>
  <c r="M236" i="5" s="1"/>
  <c r="C236" i="5"/>
  <c r="D236" i="5" s="1"/>
  <c r="AD389" i="5"/>
  <c r="W389" i="5"/>
  <c r="Y389" i="5" s="1"/>
  <c r="O389" i="5"/>
  <c r="L389" i="5"/>
  <c r="M389" i="5" s="1"/>
  <c r="C389" i="5"/>
  <c r="D389" i="5" s="1"/>
  <c r="AD1196" i="5"/>
  <c r="W1196" i="5"/>
  <c r="Y1196" i="5" s="1"/>
  <c r="O1196" i="5"/>
  <c r="L1196" i="5"/>
  <c r="M1196" i="5" s="1"/>
  <c r="C1196" i="5"/>
  <c r="D1196" i="5" s="1"/>
  <c r="AD1263" i="5"/>
  <c r="W1263" i="5"/>
  <c r="Y1263" i="5" s="1"/>
  <c r="O1263" i="5"/>
  <c r="L1263" i="5"/>
  <c r="M1263" i="5" s="1"/>
  <c r="C1263" i="5"/>
  <c r="D1263" i="5" s="1"/>
  <c r="AD1287" i="5"/>
  <c r="W1287" i="5"/>
  <c r="Y1287" i="5" s="1"/>
  <c r="O1287" i="5"/>
  <c r="L1287" i="5"/>
  <c r="M1287" i="5" s="1"/>
  <c r="C1287" i="5"/>
  <c r="D1287" i="5" s="1"/>
  <c r="AD885" i="5"/>
  <c r="W885" i="5"/>
  <c r="Y885" i="5" s="1"/>
  <c r="O885" i="5"/>
  <c r="L885" i="5"/>
  <c r="M885" i="5" s="1"/>
  <c r="C885" i="5"/>
  <c r="D885" i="5" s="1"/>
  <c r="AD487" i="5"/>
  <c r="W487" i="5"/>
  <c r="O487" i="5"/>
  <c r="L487" i="5"/>
  <c r="M487" i="5" s="1"/>
  <c r="C487" i="5"/>
  <c r="D487" i="5" s="1"/>
  <c r="AD959" i="5"/>
  <c r="W959" i="5"/>
  <c r="Y959" i="5" s="1"/>
  <c r="O959" i="5"/>
  <c r="L959" i="5"/>
  <c r="M959" i="5" s="1"/>
  <c r="C959" i="5"/>
  <c r="D959" i="5" s="1"/>
  <c r="AD109" i="5"/>
  <c r="W109" i="5"/>
  <c r="Y109" i="5" s="1"/>
  <c r="O109" i="5"/>
  <c r="L109" i="5"/>
  <c r="M109" i="5" s="1"/>
  <c r="C109" i="5"/>
  <c r="D109" i="5" s="1"/>
  <c r="AD902" i="5"/>
  <c r="W902" i="5"/>
  <c r="Y902" i="5" s="1"/>
  <c r="O902" i="5"/>
  <c r="L902" i="5"/>
  <c r="M902" i="5" s="1"/>
  <c r="C902" i="5"/>
  <c r="D902" i="5" s="1"/>
  <c r="AD442" i="5"/>
  <c r="W442" i="5"/>
  <c r="Y442" i="5" s="1"/>
  <c r="O442" i="5"/>
  <c r="L442" i="5"/>
  <c r="M442" i="5" s="1"/>
  <c r="C442" i="5"/>
  <c r="D442" i="5" s="1"/>
  <c r="AD492" i="5"/>
  <c r="W492" i="5"/>
  <c r="Y492" i="5" s="1"/>
  <c r="O492" i="5"/>
  <c r="L492" i="5"/>
  <c r="M492" i="5" s="1"/>
  <c r="C492" i="5"/>
  <c r="D492" i="5" s="1"/>
  <c r="AD1017" i="5"/>
  <c r="W1017" i="5"/>
  <c r="Y1017" i="5" s="1"/>
  <c r="O1017" i="5"/>
  <c r="L1017" i="5"/>
  <c r="M1017" i="5" s="1"/>
  <c r="C1017" i="5"/>
  <c r="D1017" i="5" s="1"/>
  <c r="AD543" i="5"/>
  <c r="W543" i="5"/>
  <c r="Y543" i="5" s="1"/>
  <c r="O543" i="5"/>
  <c r="L543" i="5"/>
  <c r="M543" i="5" s="1"/>
  <c r="C543" i="5"/>
  <c r="D543" i="5" s="1"/>
  <c r="AD542" i="5"/>
  <c r="W542" i="5"/>
  <c r="O542" i="5"/>
  <c r="L542" i="5"/>
  <c r="M542" i="5" s="1"/>
  <c r="C542" i="5"/>
  <c r="D542" i="5" s="1"/>
  <c r="AD781" i="5"/>
  <c r="W781" i="5"/>
  <c r="Y781" i="5" s="1"/>
  <c r="O781" i="5"/>
  <c r="L781" i="5"/>
  <c r="M781" i="5" s="1"/>
  <c r="C781" i="5"/>
  <c r="D781" i="5" s="1"/>
  <c r="AD817" i="5"/>
  <c r="W817" i="5"/>
  <c r="Y817" i="5" s="1"/>
  <c r="O817" i="5"/>
  <c r="L817" i="5"/>
  <c r="M817" i="5" s="1"/>
  <c r="C817" i="5"/>
  <c r="D817" i="5" s="1"/>
  <c r="AD758" i="5"/>
  <c r="W758" i="5"/>
  <c r="Y758" i="5" s="1"/>
  <c r="O758" i="5"/>
  <c r="L758" i="5"/>
  <c r="M758" i="5" s="1"/>
  <c r="C758" i="5"/>
  <c r="D758" i="5" s="1"/>
  <c r="AD1029" i="5"/>
  <c r="W1029" i="5"/>
  <c r="Y1029" i="5" s="1"/>
  <c r="O1029" i="5"/>
  <c r="L1029" i="5"/>
  <c r="M1029" i="5" s="1"/>
  <c r="C1029" i="5"/>
  <c r="D1029" i="5" s="1"/>
  <c r="AD712" i="5"/>
  <c r="W712" i="5"/>
  <c r="Y712" i="5" s="1"/>
  <c r="O712" i="5"/>
  <c r="L712" i="5"/>
  <c r="M712" i="5" s="1"/>
  <c r="C712" i="5"/>
  <c r="D712" i="5" s="1"/>
  <c r="AD870" i="5"/>
  <c r="W870" i="5"/>
  <c r="Y870" i="5" s="1"/>
  <c r="O870" i="5"/>
  <c r="L870" i="5"/>
  <c r="M870" i="5" s="1"/>
  <c r="C870" i="5"/>
  <c r="D870" i="5" s="1"/>
  <c r="AD652" i="5"/>
  <c r="W652" i="5"/>
  <c r="Y652" i="5" s="1"/>
  <c r="O652" i="5"/>
  <c r="L652" i="5"/>
  <c r="M652" i="5" s="1"/>
  <c r="C652" i="5"/>
  <c r="D652" i="5" s="1"/>
  <c r="AD2165" i="5"/>
  <c r="W2165" i="5"/>
  <c r="O2165" i="5"/>
  <c r="L2165" i="5"/>
  <c r="M2165" i="5" s="1"/>
  <c r="C2165" i="5"/>
  <c r="D2165" i="5" s="1"/>
  <c r="AD436" i="5"/>
  <c r="W436" i="5"/>
  <c r="Y436" i="5" s="1"/>
  <c r="O436" i="5"/>
  <c r="L436" i="5"/>
  <c r="M436" i="5" s="1"/>
  <c r="C436" i="5"/>
  <c r="D436" i="5" s="1"/>
  <c r="AD228" i="5"/>
  <c r="W228" i="5"/>
  <c r="Y228" i="5" s="1"/>
  <c r="O228" i="5"/>
  <c r="L228" i="5"/>
  <c r="M228" i="5" s="1"/>
  <c r="C228" i="5"/>
  <c r="D228" i="5" s="1"/>
  <c r="AD435" i="5"/>
  <c r="W435" i="5"/>
  <c r="Y435" i="5" s="1"/>
  <c r="O435" i="5"/>
  <c r="L435" i="5"/>
  <c r="M435" i="5" s="1"/>
  <c r="C435" i="5"/>
  <c r="D435" i="5" s="1"/>
  <c r="AD715" i="5"/>
  <c r="W715" i="5"/>
  <c r="Y715" i="5" s="1"/>
  <c r="O715" i="5"/>
  <c r="L715" i="5"/>
  <c r="M715" i="5" s="1"/>
  <c r="C715" i="5"/>
  <c r="D715" i="5" s="1"/>
  <c r="AD123" i="5"/>
  <c r="W123" i="5"/>
  <c r="Y123" i="5" s="1"/>
  <c r="O123" i="5"/>
  <c r="L123" i="5"/>
  <c r="M123" i="5" s="1"/>
  <c r="C123" i="5"/>
  <c r="D123" i="5" s="1"/>
  <c r="AD145" i="5"/>
  <c r="W145" i="5"/>
  <c r="Y145" i="5" s="1"/>
  <c r="O145" i="5"/>
  <c r="L145" i="5"/>
  <c r="M145" i="5" s="1"/>
  <c r="C145" i="5"/>
  <c r="D145" i="5" s="1"/>
  <c r="AD837" i="5"/>
  <c r="W837" i="5"/>
  <c r="Y837" i="5" s="1"/>
  <c r="O837" i="5"/>
  <c r="L837" i="5"/>
  <c r="M837" i="5" s="1"/>
  <c r="C837" i="5"/>
  <c r="D837" i="5" s="1"/>
  <c r="AD15" i="5"/>
  <c r="W15" i="5"/>
  <c r="Y15" i="5" s="1"/>
  <c r="O15" i="5"/>
  <c r="L15" i="5"/>
  <c r="M15" i="5" s="1"/>
  <c r="C15" i="5"/>
  <c r="D15" i="5" s="1"/>
  <c r="AD226" i="5"/>
  <c r="W226" i="5"/>
  <c r="Y226" i="5" s="1"/>
  <c r="O226" i="5"/>
  <c r="L226" i="5"/>
  <c r="M226" i="5" s="1"/>
  <c r="C226" i="5"/>
  <c r="D226" i="5" s="1"/>
  <c r="AD225" i="5"/>
  <c r="W225" i="5"/>
  <c r="Y225" i="5" s="1"/>
  <c r="O225" i="5"/>
  <c r="L225" i="5"/>
  <c r="M225" i="5" s="1"/>
  <c r="C225" i="5"/>
  <c r="D225" i="5" s="1"/>
  <c r="AD328" i="5"/>
  <c r="W328" i="5"/>
  <c r="Y328" i="5" s="1"/>
  <c r="O328" i="5"/>
  <c r="L328" i="5"/>
  <c r="M328" i="5" s="1"/>
  <c r="C328" i="5"/>
  <c r="D328" i="5" s="1"/>
  <c r="AD361" i="5"/>
  <c r="W361" i="5"/>
  <c r="Y361" i="5" s="1"/>
  <c r="O361" i="5"/>
  <c r="L361" i="5"/>
  <c r="M361" i="5" s="1"/>
  <c r="C361" i="5"/>
  <c r="D361" i="5" s="1"/>
  <c r="AD476" i="5"/>
  <c r="W476" i="5"/>
  <c r="Y476" i="5" s="1"/>
  <c r="O476" i="5"/>
  <c r="L476" i="5"/>
  <c r="M476" i="5" s="1"/>
  <c r="C476" i="5"/>
  <c r="D476" i="5" s="1"/>
  <c r="AD754" i="5"/>
  <c r="W754" i="5"/>
  <c r="Y754" i="5" s="1"/>
  <c r="O754" i="5"/>
  <c r="L754" i="5"/>
  <c r="M754" i="5" s="1"/>
  <c r="C754" i="5"/>
  <c r="D754" i="5" s="1"/>
  <c r="AD529" i="5"/>
  <c r="W529" i="5"/>
  <c r="Y529" i="5" s="1"/>
  <c r="O529" i="5"/>
  <c r="L529" i="5"/>
  <c r="M529" i="5" s="1"/>
  <c r="C529" i="5"/>
  <c r="D529" i="5" s="1"/>
  <c r="AD155" i="5"/>
  <c r="W155" i="5"/>
  <c r="Y155" i="5" s="1"/>
  <c r="O155" i="5"/>
  <c r="L155" i="5"/>
  <c r="M155" i="5" s="1"/>
  <c r="C155" i="5"/>
  <c r="D155" i="5" s="1"/>
  <c r="AD971" i="5"/>
  <c r="W971" i="5"/>
  <c r="Y971" i="5" s="1"/>
  <c r="O971" i="5"/>
  <c r="L971" i="5"/>
  <c r="M971" i="5" s="1"/>
  <c r="C971" i="5"/>
  <c r="D971" i="5" s="1"/>
  <c r="AD346" i="5"/>
  <c r="W346" i="5"/>
  <c r="Y346" i="5" s="1"/>
  <c r="O346" i="5"/>
  <c r="L346" i="5"/>
  <c r="M346" i="5" s="1"/>
  <c r="C346" i="5"/>
  <c r="D346" i="5" s="1"/>
  <c r="AD608" i="5"/>
  <c r="W608" i="5"/>
  <c r="Y608" i="5" s="1"/>
  <c r="O608" i="5"/>
  <c r="L608" i="5"/>
  <c r="M608" i="5" s="1"/>
  <c r="C608" i="5"/>
  <c r="D608" i="5" s="1"/>
  <c r="AD503" i="5"/>
  <c r="W503" i="5"/>
  <c r="Y503" i="5" s="1"/>
  <c r="O503" i="5"/>
  <c r="L503" i="5"/>
  <c r="M503" i="5" s="1"/>
  <c r="C503" i="5"/>
  <c r="D503" i="5" s="1"/>
  <c r="AD376" i="5"/>
  <c r="W376" i="5"/>
  <c r="Y376" i="5" s="1"/>
  <c r="O376" i="5"/>
  <c r="L376" i="5"/>
  <c r="M376" i="5" s="1"/>
  <c r="C376" i="5"/>
  <c r="D376" i="5" s="1"/>
  <c r="AD285" i="5"/>
  <c r="W285" i="5"/>
  <c r="Y285" i="5" s="1"/>
  <c r="O285" i="5"/>
  <c r="L285" i="5"/>
  <c r="M285" i="5" s="1"/>
  <c r="C285" i="5"/>
  <c r="D285" i="5" s="1"/>
  <c r="AD298" i="5"/>
  <c r="W298" i="5"/>
  <c r="Y298" i="5" s="1"/>
  <c r="O298" i="5"/>
  <c r="L298" i="5"/>
  <c r="M298" i="5" s="1"/>
  <c r="C298" i="5"/>
  <c r="D298" i="5" s="1"/>
  <c r="AD198" i="5"/>
  <c r="W198" i="5"/>
  <c r="Y198" i="5" s="1"/>
  <c r="O198" i="5"/>
  <c r="L198" i="5"/>
  <c r="M198" i="5" s="1"/>
  <c r="C198" i="5"/>
  <c r="D198" i="5" s="1"/>
  <c r="AD1073" i="5"/>
  <c r="W1073" i="5"/>
  <c r="Y1073" i="5" s="1"/>
  <c r="O1073" i="5"/>
  <c r="L1073" i="5"/>
  <c r="M1073" i="5" s="1"/>
  <c r="C1073" i="5"/>
  <c r="D1073" i="5" s="1"/>
  <c r="AD1072" i="5"/>
  <c r="W1072" i="5"/>
  <c r="Y1072" i="5" s="1"/>
  <c r="O1072" i="5"/>
  <c r="L1072" i="5"/>
  <c r="M1072" i="5" s="1"/>
  <c r="C1072" i="5"/>
  <c r="D1072" i="5" s="1"/>
  <c r="AD268" i="5"/>
  <c r="W268" i="5"/>
  <c r="Y268" i="5" s="1"/>
  <c r="O268" i="5"/>
  <c r="L268" i="5"/>
  <c r="M268" i="5" s="1"/>
  <c r="C268" i="5"/>
  <c r="D268" i="5" s="1"/>
  <c r="AD65" i="5"/>
  <c r="W65" i="5"/>
  <c r="Y65" i="5" s="1"/>
  <c r="O65" i="5"/>
  <c r="L65" i="5"/>
  <c r="M65" i="5" s="1"/>
  <c r="C65" i="5"/>
  <c r="D65" i="5" s="1"/>
  <c r="AD767" i="5"/>
  <c r="W767" i="5"/>
  <c r="Y767" i="5" s="1"/>
  <c r="O767" i="5"/>
  <c r="L767" i="5"/>
  <c r="M767" i="5" s="1"/>
  <c r="C767" i="5"/>
  <c r="D767" i="5" s="1"/>
  <c r="AD617" i="5"/>
  <c r="W617" i="5"/>
  <c r="Y617" i="5" s="1"/>
  <c r="O617" i="5"/>
  <c r="L617" i="5"/>
  <c r="M617" i="5" s="1"/>
  <c r="C617" i="5"/>
  <c r="D617" i="5" s="1"/>
  <c r="AD616" i="5"/>
  <c r="W616" i="5"/>
  <c r="Y616" i="5" s="1"/>
  <c r="O616" i="5"/>
  <c r="L616" i="5"/>
  <c r="M616" i="5" s="1"/>
  <c r="C616" i="5"/>
  <c r="D616" i="5" s="1"/>
  <c r="AD1194" i="5"/>
  <c r="W1194" i="5"/>
  <c r="Y1194" i="5" s="1"/>
  <c r="O1194" i="5"/>
  <c r="L1194" i="5"/>
  <c r="M1194" i="5" s="1"/>
  <c r="C1194" i="5"/>
  <c r="D1194" i="5" s="1"/>
  <c r="AD241" i="5"/>
  <c r="W241" i="5"/>
  <c r="Y241" i="5" s="1"/>
  <c r="O241" i="5"/>
  <c r="L241" i="5"/>
  <c r="M241" i="5" s="1"/>
  <c r="C241" i="5"/>
  <c r="D241" i="5" s="1"/>
  <c r="AD100" i="5"/>
  <c r="W100" i="5"/>
  <c r="Y100" i="5" s="1"/>
  <c r="O100" i="5"/>
  <c r="L100" i="5"/>
  <c r="M100" i="5" s="1"/>
  <c r="C100" i="5"/>
  <c r="D100" i="5" s="1"/>
  <c r="AD446" i="5"/>
  <c r="W446" i="5"/>
  <c r="Y446" i="5" s="1"/>
  <c r="O446" i="5"/>
  <c r="L446" i="5"/>
  <c r="M446" i="5" s="1"/>
  <c r="C446" i="5"/>
  <c r="D446" i="5" s="1"/>
  <c r="AD98" i="5"/>
  <c r="W98" i="5"/>
  <c r="Y98" i="5" s="1"/>
  <c r="O98" i="5"/>
  <c r="L98" i="5"/>
  <c r="M98" i="5" s="1"/>
  <c r="C98" i="5"/>
  <c r="D98" i="5" s="1"/>
  <c r="AD470" i="5"/>
  <c r="W470" i="5"/>
  <c r="Y470" i="5" s="1"/>
  <c r="O470" i="5"/>
  <c r="L470" i="5"/>
  <c r="M470" i="5" s="1"/>
  <c r="C470" i="5"/>
  <c r="D470" i="5" s="1"/>
  <c r="AD518" i="5"/>
  <c r="W518" i="5"/>
  <c r="Y518" i="5" s="1"/>
  <c r="O518" i="5"/>
  <c r="L518" i="5"/>
  <c r="M518" i="5" s="1"/>
  <c r="C518" i="5"/>
  <c r="D518" i="5" s="1"/>
  <c r="AD117" i="5"/>
  <c r="W117" i="5"/>
  <c r="Y117" i="5" s="1"/>
  <c r="O117" i="5"/>
  <c r="L117" i="5"/>
  <c r="M117" i="5" s="1"/>
  <c r="C117" i="5"/>
  <c r="D117" i="5" s="1"/>
  <c r="AD697" i="5"/>
  <c r="W697" i="5"/>
  <c r="Y697" i="5" s="1"/>
  <c r="O697" i="5"/>
  <c r="L697" i="5"/>
  <c r="M697" i="5" s="1"/>
  <c r="C697" i="5"/>
  <c r="D697" i="5" s="1"/>
  <c r="AD469" i="5"/>
  <c r="W469" i="5"/>
  <c r="Y469" i="5" s="1"/>
  <c r="O469" i="5"/>
  <c r="L469" i="5"/>
  <c r="M469" i="5" s="1"/>
  <c r="C469" i="5"/>
  <c r="D469" i="5" s="1"/>
  <c r="AD651" i="5"/>
  <c r="W651" i="5"/>
  <c r="Y651" i="5" s="1"/>
  <c r="O651" i="5"/>
  <c r="L651" i="5"/>
  <c r="M651" i="5" s="1"/>
  <c r="C651" i="5"/>
  <c r="D651" i="5" s="1"/>
  <c r="AD239" i="5"/>
  <c r="W239" i="5"/>
  <c r="Y239" i="5" s="1"/>
  <c r="O239" i="5"/>
  <c r="L239" i="5"/>
  <c r="M239" i="5" s="1"/>
  <c r="C239" i="5"/>
  <c r="D239" i="5" s="1"/>
  <c r="AD31" i="5"/>
  <c r="W31" i="5"/>
  <c r="Y31" i="5" s="1"/>
  <c r="O31" i="5"/>
  <c r="L31" i="5"/>
  <c r="M31" i="5" s="1"/>
  <c r="C31" i="5"/>
  <c r="D31" i="5" s="1"/>
  <c r="AD137" i="5"/>
  <c r="W137" i="5"/>
  <c r="Y137" i="5" s="1"/>
  <c r="O137" i="5"/>
  <c r="L137" i="5"/>
  <c r="M137" i="5" s="1"/>
  <c r="C137" i="5"/>
  <c r="D137" i="5" s="1"/>
  <c r="AD881" i="5"/>
  <c r="W881" i="5"/>
  <c r="Y881" i="5" s="1"/>
  <c r="O881" i="5"/>
  <c r="L881" i="5"/>
  <c r="M881" i="5" s="1"/>
  <c r="C881" i="5"/>
  <c r="D881" i="5" s="1"/>
  <c r="AD764" i="5"/>
  <c r="W764" i="5"/>
  <c r="Y764" i="5" s="1"/>
  <c r="O764" i="5"/>
  <c r="L764" i="5"/>
  <c r="M764" i="5" s="1"/>
  <c r="C764" i="5"/>
  <c r="D764" i="5" s="1"/>
  <c r="AD44" i="5"/>
  <c r="W44" i="5"/>
  <c r="Y44" i="5" s="1"/>
  <c r="O44" i="5"/>
  <c r="L44" i="5"/>
  <c r="M44" i="5" s="1"/>
  <c r="C44" i="5"/>
  <c r="D44" i="5" s="1"/>
  <c r="AD130" i="5"/>
  <c r="W130" i="5"/>
  <c r="Y130" i="5" s="1"/>
  <c r="O130" i="5"/>
  <c r="L130" i="5"/>
  <c r="M130" i="5" s="1"/>
  <c r="C130" i="5"/>
  <c r="D130" i="5" s="1"/>
  <c r="AD811" i="5"/>
  <c r="W811" i="5"/>
  <c r="Y811" i="5" s="1"/>
  <c r="O811" i="5"/>
  <c r="L811" i="5"/>
  <c r="M811" i="5" s="1"/>
  <c r="C811" i="5"/>
  <c r="D811" i="5" s="1"/>
  <c r="AD690" i="5"/>
  <c r="W690" i="5"/>
  <c r="Y690" i="5" s="1"/>
  <c r="O690" i="5"/>
  <c r="L690" i="5"/>
  <c r="M690" i="5" s="1"/>
  <c r="C690" i="5"/>
  <c r="D690" i="5" s="1"/>
  <c r="AD173" i="5"/>
  <c r="W173" i="5"/>
  <c r="Y173" i="5" s="1"/>
  <c r="O173" i="5"/>
  <c r="L173" i="5"/>
  <c r="M173" i="5" s="1"/>
  <c r="C173" i="5"/>
  <c r="D173" i="5" s="1"/>
  <c r="AD624" i="5"/>
  <c r="W624" i="5"/>
  <c r="Y624" i="5" s="1"/>
  <c r="O624" i="5"/>
  <c r="L624" i="5"/>
  <c r="M624" i="5" s="1"/>
  <c r="C624" i="5"/>
  <c r="D624" i="5" s="1"/>
  <c r="AD428" i="5"/>
  <c r="W428" i="5"/>
  <c r="Y428" i="5" s="1"/>
  <c r="O428" i="5"/>
  <c r="L428" i="5"/>
  <c r="M428" i="5" s="1"/>
  <c r="C428" i="5"/>
  <c r="D428" i="5" s="1"/>
  <c r="AD650" i="5"/>
  <c r="W650" i="5"/>
  <c r="Y650" i="5" s="1"/>
  <c r="O650" i="5"/>
  <c r="L650" i="5"/>
  <c r="M650" i="5" s="1"/>
  <c r="C650" i="5"/>
  <c r="D650" i="5" s="1"/>
  <c r="AD300" i="5"/>
  <c r="W300" i="5"/>
  <c r="Y300" i="5" s="1"/>
  <c r="O300" i="5"/>
  <c r="L300" i="5"/>
  <c r="M300" i="5" s="1"/>
  <c r="C300" i="5"/>
  <c r="D300" i="5" s="1"/>
  <c r="AD627" i="5"/>
  <c r="W627" i="5"/>
  <c r="Y627" i="5" s="1"/>
  <c r="O627" i="5"/>
  <c r="L627" i="5"/>
  <c r="M627" i="5" s="1"/>
  <c r="C627" i="5"/>
  <c r="D627" i="5" s="1"/>
  <c r="AD914" i="5"/>
  <c r="W914" i="5"/>
  <c r="Y914" i="5" s="1"/>
  <c r="O914" i="5"/>
  <c r="L914" i="5"/>
  <c r="M914" i="5" s="1"/>
  <c r="C914" i="5"/>
  <c r="D914" i="5" s="1"/>
  <c r="AD499" i="5"/>
  <c r="W499" i="5"/>
  <c r="Y499" i="5" s="1"/>
  <c r="O499" i="5"/>
  <c r="L499" i="5"/>
  <c r="M499" i="5" s="1"/>
  <c r="C499" i="5"/>
  <c r="D499" i="5" s="1"/>
  <c r="AD348" i="5"/>
  <c r="W348" i="5"/>
  <c r="Y348" i="5" s="1"/>
  <c r="O348" i="5"/>
  <c r="L348" i="5"/>
  <c r="M348" i="5" s="1"/>
  <c r="C348" i="5"/>
  <c r="D348" i="5" s="1"/>
  <c r="AD674" i="5"/>
  <c r="W674" i="5"/>
  <c r="Y674" i="5" s="1"/>
  <c r="O674" i="5"/>
  <c r="L674" i="5"/>
  <c r="M674" i="5" s="1"/>
  <c r="C674" i="5"/>
  <c r="D674" i="5" s="1"/>
  <c r="AD915" i="5"/>
  <c r="W915" i="5"/>
  <c r="Y915" i="5" s="1"/>
  <c r="O915" i="5"/>
  <c r="L915" i="5"/>
  <c r="M915" i="5" s="1"/>
  <c r="C915" i="5"/>
  <c r="D915" i="5" s="1"/>
  <c r="AD913" i="5"/>
  <c r="W913" i="5"/>
  <c r="Y913" i="5" s="1"/>
  <c r="O913" i="5"/>
  <c r="L913" i="5"/>
  <c r="M913" i="5" s="1"/>
  <c r="C913" i="5"/>
  <c r="D913" i="5" s="1"/>
  <c r="AD1109" i="5"/>
  <c r="W1109" i="5"/>
  <c r="Y1109" i="5" s="1"/>
  <c r="O1109" i="5"/>
  <c r="L1109" i="5"/>
  <c r="M1109" i="5" s="1"/>
  <c r="C1109" i="5"/>
  <c r="D1109" i="5" s="1"/>
  <c r="AD903" i="5"/>
  <c r="W903" i="5"/>
  <c r="Y903" i="5" s="1"/>
  <c r="O903" i="5"/>
  <c r="L903" i="5"/>
  <c r="M903" i="5" s="1"/>
  <c r="C903" i="5"/>
  <c r="D903" i="5" s="1"/>
  <c r="AD497" i="5"/>
  <c r="W497" i="5"/>
  <c r="Y497" i="5" s="1"/>
  <c r="O497" i="5"/>
  <c r="L497" i="5"/>
  <c r="M497" i="5" s="1"/>
  <c r="C497" i="5"/>
  <c r="D497" i="5" s="1"/>
  <c r="AD684" i="5"/>
  <c r="W684" i="5"/>
  <c r="Y684" i="5" s="1"/>
  <c r="O684" i="5"/>
  <c r="L684" i="5"/>
  <c r="M684" i="5" s="1"/>
  <c r="C684" i="5"/>
  <c r="D684" i="5" s="1"/>
  <c r="AD118" i="5"/>
  <c r="W118" i="5"/>
  <c r="Y118" i="5" s="1"/>
  <c r="O118" i="5"/>
  <c r="L118" i="5"/>
  <c r="M118" i="5" s="1"/>
  <c r="C118" i="5"/>
  <c r="D118" i="5" s="1"/>
  <c r="AD323" i="5"/>
  <c r="W323" i="5"/>
  <c r="Y323" i="5" s="1"/>
  <c r="O323" i="5"/>
  <c r="L323" i="5"/>
  <c r="M323" i="5" s="1"/>
  <c r="C323" i="5"/>
  <c r="D323" i="5" s="1"/>
  <c r="AD656" i="5"/>
  <c r="W656" i="5"/>
  <c r="Y656" i="5" s="1"/>
  <c r="O656" i="5"/>
  <c r="L656" i="5"/>
  <c r="M656" i="5" s="1"/>
  <c r="C656" i="5"/>
  <c r="D656" i="5" s="1"/>
  <c r="AD1206" i="5"/>
  <c r="W1206" i="5"/>
  <c r="Y1206" i="5" s="1"/>
  <c r="O1206" i="5"/>
  <c r="L1206" i="5"/>
  <c r="M1206" i="5" s="1"/>
  <c r="C1206" i="5"/>
  <c r="D1206" i="5" s="1"/>
  <c r="AD319" i="5"/>
  <c r="W319" i="5"/>
  <c r="Y319" i="5" s="1"/>
  <c r="O319" i="5"/>
  <c r="L319" i="5"/>
  <c r="M319" i="5" s="1"/>
  <c r="C319" i="5"/>
  <c r="D319" i="5" s="1"/>
  <c r="AD318" i="5"/>
  <c r="W318" i="5"/>
  <c r="Y318" i="5" s="1"/>
  <c r="O318" i="5"/>
  <c r="L318" i="5"/>
  <c r="M318" i="5" s="1"/>
  <c r="C318" i="5"/>
  <c r="D318" i="5" s="1"/>
  <c r="AD746" i="5"/>
  <c r="W746" i="5"/>
  <c r="Y746" i="5" s="1"/>
  <c r="O746" i="5"/>
  <c r="L746" i="5"/>
  <c r="M746" i="5" s="1"/>
  <c r="C746" i="5"/>
  <c r="D746" i="5" s="1"/>
  <c r="AD220" i="5"/>
  <c r="W220" i="5"/>
  <c r="Y220" i="5" s="1"/>
  <c r="O220" i="5"/>
  <c r="L220" i="5"/>
  <c r="M220" i="5" s="1"/>
  <c r="C220" i="5"/>
  <c r="D220" i="5" s="1"/>
  <c r="AD219" i="5"/>
  <c r="W219" i="5"/>
  <c r="Y219" i="5" s="1"/>
  <c r="O219" i="5"/>
  <c r="L219" i="5"/>
  <c r="M219" i="5" s="1"/>
  <c r="C219" i="5"/>
  <c r="D219" i="5" s="1"/>
  <c r="AD215" i="5"/>
  <c r="W215" i="5"/>
  <c r="Y215" i="5" s="1"/>
  <c r="O215" i="5"/>
  <c r="L215" i="5"/>
  <c r="M215" i="5" s="1"/>
  <c r="C215" i="5"/>
  <c r="D215" i="5" s="1"/>
  <c r="AD32" i="5"/>
  <c r="W32" i="5"/>
  <c r="Y32" i="5" s="1"/>
  <c r="O32" i="5"/>
  <c r="L32" i="5"/>
  <c r="M32" i="5" s="1"/>
  <c r="C32" i="5"/>
  <c r="D32" i="5" s="1"/>
  <c r="AD214" i="5"/>
  <c r="W214" i="5"/>
  <c r="Y214" i="5" s="1"/>
  <c r="O214" i="5"/>
  <c r="L214" i="5"/>
  <c r="M214" i="5" s="1"/>
  <c r="C214" i="5"/>
  <c r="D214" i="5" s="1"/>
  <c r="AD77" i="5"/>
  <c r="W77" i="5"/>
  <c r="Y77" i="5" s="1"/>
  <c r="O77" i="5"/>
  <c r="L77" i="5"/>
  <c r="M77" i="5" s="1"/>
  <c r="C77" i="5"/>
  <c r="D77" i="5" s="1"/>
  <c r="AD484" i="5"/>
  <c r="W484" i="5"/>
  <c r="Y484" i="5" s="1"/>
  <c r="O484" i="5"/>
  <c r="L484" i="5"/>
  <c r="M484" i="5" s="1"/>
  <c r="C484" i="5"/>
  <c r="D484" i="5" s="1"/>
  <c r="AD550" i="5"/>
  <c r="W550" i="5"/>
  <c r="Y550" i="5" s="1"/>
  <c r="O550" i="5"/>
  <c r="L550" i="5"/>
  <c r="M550" i="5" s="1"/>
  <c r="C550" i="5"/>
  <c r="D550" i="5" s="1"/>
  <c r="AD16" i="5"/>
  <c r="W16" i="5"/>
  <c r="Y16" i="5" s="1"/>
  <c r="O16" i="5"/>
  <c r="L16" i="5"/>
  <c r="M16" i="5" s="1"/>
  <c r="C16" i="5"/>
  <c r="D16" i="5" s="1"/>
  <c r="AD267" i="5"/>
  <c r="W267" i="5"/>
  <c r="Y267" i="5" s="1"/>
  <c r="O267" i="5"/>
  <c r="L267" i="5"/>
  <c r="M267" i="5" s="1"/>
  <c r="C267" i="5"/>
  <c r="D267" i="5" s="1"/>
  <c r="AD190" i="5"/>
  <c r="W190" i="5"/>
  <c r="Y190" i="5" s="1"/>
  <c r="O190" i="5"/>
  <c r="L190" i="5"/>
  <c r="M190" i="5" s="1"/>
  <c r="C190" i="5"/>
  <c r="D190" i="5" s="1"/>
  <c r="AD90" i="5"/>
  <c r="W90" i="5"/>
  <c r="Y90" i="5" s="1"/>
  <c r="O90" i="5"/>
  <c r="L90" i="5"/>
  <c r="M90" i="5" s="1"/>
  <c r="C90" i="5"/>
  <c r="D90" i="5" s="1"/>
  <c r="AD211" i="5"/>
  <c r="W211" i="5"/>
  <c r="Y211" i="5" s="1"/>
  <c r="O211" i="5"/>
  <c r="L211" i="5"/>
  <c r="M211" i="5" s="1"/>
  <c r="C211" i="5"/>
  <c r="D211" i="5" s="1"/>
  <c r="AD210" i="5"/>
  <c r="W210" i="5"/>
  <c r="Y210" i="5" s="1"/>
  <c r="O210" i="5"/>
  <c r="L210" i="5"/>
  <c r="M210" i="5" s="1"/>
  <c r="C210" i="5"/>
  <c r="D210" i="5" s="1"/>
  <c r="AD935" i="5"/>
  <c r="W935" i="5"/>
  <c r="Y935" i="5" s="1"/>
  <c r="O935" i="5"/>
  <c r="L935" i="5"/>
  <c r="M935" i="5" s="1"/>
  <c r="C935" i="5"/>
  <c r="D935" i="5" s="1"/>
  <c r="AD280" i="5"/>
  <c r="W280" i="5"/>
  <c r="Y280" i="5" s="1"/>
  <c r="O280" i="5"/>
  <c r="L280" i="5"/>
  <c r="M280" i="5" s="1"/>
  <c r="C280" i="5"/>
  <c r="D280" i="5" s="1"/>
  <c r="AD206" i="5"/>
  <c r="W206" i="5"/>
  <c r="Y206" i="5" s="1"/>
  <c r="O206" i="5"/>
  <c r="L206" i="5"/>
  <c r="M206" i="5" s="1"/>
  <c r="C206" i="5"/>
  <c r="D206" i="5" s="1"/>
  <c r="AD379" i="5"/>
  <c r="W379" i="5"/>
  <c r="Y379" i="5" s="1"/>
  <c r="O379" i="5"/>
  <c r="L379" i="5"/>
  <c r="M379" i="5" s="1"/>
  <c r="C379" i="5"/>
  <c r="D379" i="5" s="1"/>
  <c r="AD170" i="5"/>
  <c r="W170" i="5"/>
  <c r="Y170" i="5" s="1"/>
  <c r="O170" i="5"/>
  <c r="L170" i="5"/>
  <c r="M170" i="5" s="1"/>
  <c r="C170" i="5"/>
  <c r="D170" i="5" s="1"/>
  <c r="AD632" i="5"/>
  <c r="W632" i="5"/>
  <c r="Y632" i="5" s="1"/>
  <c r="O632" i="5"/>
  <c r="L632" i="5"/>
  <c r="M632" i="5" s="1"/>
  <c r="C632" i="5"/>
  <c r="D632" i="5" s="1"/>
  <c r="AD631" i="5"/>
  <c r="W631" i="5"/>
  <c r="Y631" i="5" s="1"/>
  <c r="O631" i="5"/>
  <c r="L631" i="5"/>
  <c r="M631" i="5" s="1"/>
  <c r="C631" i="5"/>
  <c r="D631" i="5" s="1"/>
  <c r="AD419" i="5"/>
  <c r="W419" i="5"/>
  <c r="Y419" i="5" s="1"/>
  <c r="O419" i="5"/>
  <c r="L419" i="5"/>
  <c r="M419" i="5" s="1"/>
  <c r="C419" i="5"/>
  <c r="D419" i="5" s="1"/>
  <c r="AD803" i="5"/>
  <c r="W803" i="5"/>
  <c r="Y803" i="5" s="1"/>
  <c r="O803" i="5"/>
  <c r="L803" i="5"/>
  <c r="M803" i="5" s="1"/>
  <c r="C803" i="5"/>
  <c r="D803" i="5" s="1"/>
  <c r="AD408" i="5"/>
  <c r="W408" i="5"/>
  <c r="Y408" i="5" s="1"/>
  <c r="O408" i="5"/>
  <c r="L408" i="5"/>
  <c r="M408" i="5" s="1"/>
  <c r="C408" i="5"/>
  <c r="D408" i="5" s="1"/>
  <c r="AD269" i="5"/>
  <c r="W269" i="5"/>
  <c r="Y269" i="5" s="1"/>
  <c r="O269" i="5"/>
  <c r="L269" i="5"/>
  <c r="M269" i="5" s="1"/>
  <c r="C269" i="5"/>
  <c r="D269" i="5" s="1"/>
  <c r="AD640" i="5"/>
  <c r="W640" i="5"/>
  <c r="Y640" i="5" s="1"/>
  <c r="O640" i="5"/>
  <c r="L640" i="5"/>
  <c r="M640" i="5" s="1"/>
  <c r="C640" i="5"/>
  <c r="D640" i="5" s="1"/>
  <c r="AD252" i="5"/>
  <c r="W252" i="5"/>
  <c r="Y252" i="5" s="1"/>
  <c r="O252" i="5"/>
  <c r="L252" i="5"/>
  <c r="M252" i="5" s="1"/>
  <c r="C252" i="5"/>
  <c r="D252" i="5" s="1"/>
  <c r="AD413" i="5"/>
  <c r="W413" i="5"/>
  <c r="Y413" i="5" s="1"/>
  <c r="O413" i="5"/>
  <c r="L413" i="5"/>
  <c r="M413" i="5" s="1"/>
  <c r="C413" i="5"/>
  <c r="D413" i="5" s="1"/>
  <c r="AD242" i="5"/>
  <c r="W242" i="5"/>
  <c r="Y242" i="5" s="1"/>
  <c r="O242" i="5"/>
  <c r="L242" i="5"/>
  <c r="M242" i="5" s="1"/>
  <c r="C242" i="5"/>
  <c r="D242" i="5" s="1"/>
  <c r="AD1156" i="5"/>
  <c r="W1156" i="5"/>
  <c r="Y1156" i="5" s="1"/>
  <c r="O1156" i="5"/>
  <c r="L1156" i="5"/>
  <c r="M1156" i="5" s="1"/>
  <c r="C1156" i="5"/>
  <c r="D1156" i="5" s="1"/>
  <c r="AD33" i="5"/>
  <c r="W33" i="5"/>
  <c r="Y33" i="5" s="1"/>
  <c r="O33" i="5"/>
  <c r="L33" i="5"/>
  <c r="M33" i="5" s="1"/>
  <c r="C33" i="5"/>
  <c r="D33" i="5" s="1"/>
  <c r="AD901" i="5"/>
  <c r="W901" i="5"/>
  <c r="Y901" i="5" s="1"/>
  <c r="O901" i="5"/>
  <c r="L901" i="5"/>
  <c r="M901" i="5" s="1"/>
  <c r="C901" i="5"/>
  <c r="D901" i="5" s="1"/>
  <c r="AD357" i="5"/>
  <c r="W357" i="5"/>
  <c r="Y357" i="5" s="1"/>
  <c r="O357" i="5"/>
  <c r="L357" i="5"/>
  <c r="M357" i="5" s="1"/>
  <c r="C357" i="5"/>
  <c r="D357" i="5" s="1"/>
  <c r="AD424" i="5"/>
  <c r="W424" i="5"/>
  <c r="Y424" i="5" s="1"/>
  <c r="O424" i="5"/>
  <c r="L424" i="5"/>
  <c r="M424" i="5" s="1"/>
  <c r="C424" i="5"/>
  <c r="D424" i="5" s="1"/>
  <c r="AD474" i="5"/>
  <c r="W474" i="5"/>
  <c r="Y474" i="5" s="1"/>
  <c r="O474" i="5"/>
  <c r="L474" i="5"/>
  <c r="M474" i="5" s="1"/>
  <c r="C474" i="5"/>
  <c r="D474" i="5" s="1"/>
  <c r="AD390" i="5"/>
  <c r="W390" i="5"/>
  <c r="Y390" i="5" s="1"/>
  <c r="O390" i="5"/>
  <c r="L390" i="5"/>
  <c r="M390" i="5" s="1"/>
  <c r="C390" i="5"/>
  <c r="D390" i="5" s="1"/>
  <c r="AD473" i="5"/>
  <c r="W473" i="5"/>
  <c r="Y473" i="5" s="1"/>
  <c r="O473" i="5"/>
  <c r="L473" i="5"/>
  <c r="M473" i="5" s="1"/>
  <c r="C473" i="5"/>
  <c r="D473" i="5" s="1"/>
  <c r="AD480" i="5"/>
  <c r="W480" i="5"/>
  <c r="Y480" i="5" s="1"/>
  <c r="O480" i="5"/>
  <c r="L480" i="5"/>
  <c r="M480" i="5" s="1"/>
  <c r="C480" i="5"/>
  <c r="D480" i="5" s="1"/>
  <c r="AD274" i="5"/>
  <c r="W274" i="5"/>
  <c r="Y274" i="5" s="1"/>
  <c r="O274" i="5"/>
  <c r="L274" i="5"/>
  <c r="M274" i="5" s="1"/>
  <c r="C274" i="5"/>
  <c r="D274" i="5" s="1"/>
  <c r="AD81" i="5"/>
  <c r="W81" i="5"/>
  <c r="Y81" i="5" s="1"/>
  <c r="O81" i="5"/>
  <c r="L81" i="5"/>
  <c r="M81" i="5" s="1"/>
  <c r="C81" i="5"/>
  <c r="D81" i="5" s="1"/>
  <c r="AD104" i="5"/>
  <c r="W104" i="5"/>
  <c r="Y104" i="5" s="1"/>
  <c r="O104" i="5"/>
  <c r="L104" i="5"/>
  <c r="M104" i="5" s="1"/>
  <c r="C104" i="5"/>
  <c r="D104" i="5" s="1"/>
  <c r="AD273" i="5"/>
  <c r="W273" i="5"/>
  <c r="Y273" i="5" s="1"/>
  <c r="O273" i="5"/>
  <c r="L273" i="5"/>
  <c r="M273" i="5" s="1"/>
  <c r="C273" i="5"/>
  <c r="D273" i="5" s="1"/>
  <c r="AD587" i="5"/>
  <c r="W587" i="5"/>
  <c r="Y587" i="5" s="1"/>
  <c r="O587" i="5"/>
  <c r="L587" i="5"/>
  <c r="M587" i="5" s="1"/>
  <c r="C587" i="5"/>
  <c r="D587" i="5" s="1"/>
  <c r="AD504" i="5"/>
  <c r="W504" i="5"/>
  <c r="Y504" i="5" s="1"/>
  <c r="O504" i="5"/>
  <c r="L504" i="5"/>
  <c r="M504" i="5" s="1"/>
  <c r="C504" i="5"/>
  <c r="D504" i="5" s="1"/>
  <c r="AD800" i="5"/>
  <c r="W800" i="5"/>
  <c r="Y800" i="5" s="1"/>
  <c r="O800" i="5"/>
  <c r="L800" i="5"/>
  <c r="M800" i="5" s="1"/>
  <c r="C800" i="5"/>
  <c r="D800" i="5" s="1"/>
  <c r="AD107" i="5"/>
  <c r="W107" i="5"/>
  <c r="Y107" i="5" s="1"/>
  <c r="O107" i="5"/>
  <c r="L107" i="5"/>
  <c r="M107" i="5" s="1"/>
  <c r="C107" i="5"/>
  <c r="D107" i="5" s="1"/>
  <c r="AD533" i="5"/>
  <c r="W533" i="5"/>
  <c r="Y533" i="5" s="1"/>
  <c r="O533" i="5"/>
  <c r="L533" i="5"/>
  <c r="M533" i="5" s="1"/>
  <c r="C533" i="5"/>
  <c r="D533" i="5" s="1"/>
  <c r="AD165" i="5"/>
  <c r="W165" i="5"/>
  <c r="Y165" i="5" s="1"/>
  <c r="O165" i="5"/>
  <c r="L165" i="5"/>
  <c r="M165" i="5" s="1"/>
  <c r="C165" i="5"/>
  <c r="D165" i="5" s="1"/>
  <c r="AD41" i="5"/>
  <c r="W41" i="5"/>
  <c r="Y41" i="5" s="1"/>
  <c r="O41" i="5"/>
  <c r="L41" i="5"/>
  <c r="M41" i="5" s="1"/>
  <c r="C41" i="5"/>
  <c r="D41" i="5" s="1"/>
  <c r="AD192" i="5"/>
  <c r="W192" i="5"/>
  <c r="Y192" i="5" s="1"/>
  <c r="O192" i="5"/>
  <c r="L192" i="5"/>
  <c r="M192" i="5" s="1"/>
  <c r="C192" i="5"/>
  <c r="D192" i="5" s="1"/>
  <c r="AD400" i="5"/>
  <c r="W400" i="5"/>
  <c r="Y400" i="5" s="1"/>
  <c r="O400" i="5"/>
  <c r="L400" i="5"/>
  <c r="M400" i="5" s="1"/>
  <c r="C400" i="5"/>
  <c r="D400" i="5" s="1"/>
  <c r="AD824" i="5"/>
  <c r="W824" i="5"/>
  <c r="Y824" i="5" s="1"/>
  <c r="O824" i="5"/>
  <c r="L824" i="5"/>
  <c r="M824" i="5" s="1"/>
  <c r="C824" i="5"/>
  <c r="D824" i="5" s="1"/>
  <c r="AD523" i="5"/>
  <c r="W523" i="5"/>
  <c r="Y523" i="5" s="1"/>
  <c r="O523" i="5"/>
  <c r="L523" i="5"/>
  <c r="M523" i="5" s="1"/>
  <c r="C523" i="5"/>
  <c r="D523" i="5" s="1"/>
  <c r="AD394" i="5"/>
  <c r="W394" i="5"/>
  <c r="Y394" i="5" s="1"/>
  <c r="O394" i="5"/>
  <c r="L394" i="5"/>
  <c r="M394" i="5" s="1"/>
  <c r="C394" i="5"/>
  <c r="D394" i="5" s="1"/>
  <c r="AD393" i="5"/>
  <c r="W393" i="5"/>
  <c r="Y393" i="5" s="1"/>
  <c r="O393" i="5"/>
  <c r="L393" i="5"/>
  <c r="M393" i="5" s="1"/>
  <c r="C393" i="5"/>
  <c r="D393" i="5" s="1"/>
  <c r="AD46" i="5"/>
  <c r="W46" i="5"/>
  <c r="Y46" i="5" s="1"/>
  <c r="O46" i="5"/>
  <c r="L46" i="5"/>
  <c r="M46" i="5" s="1"/>
  <c r="C46" i="5"/>
  <c r="D46" i="5" s="1"/>
  <c r="AD302" i="5"/>
  <c r="W302" i="5"/>
  <c r="Y302" i="5" s="1"/>
  <c r="O302" i="5"/>
  <c r="L302" i="5"/>
  <c r="M302" i="5" s="1"/>
  <c r="C302" i="5"/>
  <c r="D302" i="5" s="1"/>
  <c r="AD76" i="5"/>
  <c r="W76" i="5"/>
  <c r="Y76" i="5" s="1"/>
  <c r="O76" i="5"/>
  <c r="L76" i="5"/>
  <c r="M76" i="5" s="1"/>
  <c r="C76" i="5"/>
  <c r="D76" i="5" s="1"/>
  <c r="AD47" i="5"/>
  <c r="W47" i="5"/>
  <c r="Y47" i="5" s="1"/>
  <c r="O47" i="5"/>
  <c r="L47" i="5"/>
  <c r="M47" i="5" s="1"/>
  <c r="C47" i="5"/>
  <c r="D47" i="5" s="1"/>
  <c r="AD14" i="5"/>
  <c r="W14" i="5"/>
  <c r="Y14" i="5" s="1"/>
  <c r="O14" i="5"/>
  <c r="L14" i="5"/>
  <c r="M14" i="5" s="1"/>
  <c r="C14" i="5"/>
  <c r="D14" i="5" s="1"/>
  <c r="AD829" i="5"/>
  <c r="W829" i="5"/>
  <c r="Y829" i="5" s="1"/>
  <c r="O829" i="5"/>
  <c r="L829" i="5"/>
  <c r="M829" i="5" s="1"/>
  <c r="C829" i="5"/>
  <c r="D829" i="5" s="1"/>
  <c r="AD96" i="5"/>
  <c r="W96" i="5"/>
  <c r="Y96" i="5" s="1"/>
  <c r="O96" i="5"/>
  <c r="L96" i="5"/>
  <c r="M96" i="5" s="1"/>
  <c r="C96" i="5"/>
  <c r="D96" i="5" s="1"/>
  <c r="AD89" i="5"/>
  <c r="W89" i="5"/>
  <c r="Y89" i="5" s="1"/>
  <c r="O89" i="5"/>
  <c r="L89" i="5"/>
  <c r="M89" i="5" s="1"/>
  <c r="C89" i="5"/>
  <c r="D89" i="5" s="1"/>
  <c r="AD88" i="5"/>
  <c r="W88" i="5"/>
  <c r="Y88" i="5" s="1"/>
  <c r="O88" i="5"/>
  <c r="L88" i="5"/>
  <c r="M88" i="5" s="1"/>
  <c r="C88" i="5"/>
  <c r="D88" i="5" s="1"/>
  <c r="AD57" i="5"/>
  <c r="W57" i="5"/>
  <c r="Y57" i="5" s="1"/>
  <c r="O57" i="5"/>
  <c r="L57" i="5"/>
  <c r="M57" i="5" s="1"/>
  <c r="C57" i="5"/>
  <c r="D57" i="5" s="1"/>
  <c r="AD174" i="5"/>
  <c r="W174" i="5"/>
  <c r="Y174" i="5" s="1"/>
  <c r="O174" i="5"/>
  <c r="L174" i="5"/>
  <c r="M174" i="5" s="1"/>
  <c r="C174" i="5"/>
  <c r="D174" i="5" s="1"/>
  <c r="AD731" i="5"/>
  <c r="W731" i="5"/>
  <c r="Y731" i="5" s="1"/>
  <c r="O731" i="5"/>
  <c r="L731" i="5"/>
  <c r="M731" i="5" s="1"/>
  <c r="C731" i="5"/>
  <c r="D731" i="5" s="1"/>
  <c r="AD196" i="5"/>
  <c r="W196" i="5"/>
  <c r="Y196" i="5" s="1"/>
  <c r="O196" i="5"/>
  <c r="L196" i="5"/>
  <c r="M196" i="5" s="1"/>
  <c r="C196" i="5"/>
  <c r="D196" i="5" s="1"/>
  <c r="AD539" i="5"/>
  <c r="W539" i="5"/>
  <c r="Y539" i="5" s="1"/>
  <c r="O539" i="5"/>
  <c r="L539" i="5"/>
  <c r="M539" i="5" s="1"/>
  <c r="C539" i="5"/>
  <c r="D539" i="5" s="1"/>
  <c r="AD142" i="5"/>
  <c r="W142" i="5"/>
  <c r="Y142" i="5" s="1"/>
  <c r="O142" i="5"/>
  <c r="L142" i="5"/>
  <c r="M142" i="5" s="1"/>
  <c r="C142" i="5"/>
  <c r="D142" i="5" s="1"/>
  <c r="AD75" i="5"/>
  <c r="W75" i="5"/>
  <c r="Y75" i="5" s="1"/>
  <c r="O75" i="5"/>
  <c r="L75" i="5"/>
  <c r="M75" i="5" s="1"/>
  <c r="C75" i="5"/>
  <c r="D75" i="5" s="1"/>
  <c r="AD884" i="5"/>
  <c r="W884" i="5"/>
  <c r="Y884" i="5" s="1"/>
  <c r="O884" i="5"/>
  <c r="L884" i="5"/>
  <c r="M884" i="5" s="1"/>
  <c r="C884" i="5"/>
  <c r="D884" i="5" s="1"/>
  <c r="AD281" i="5"/>
  <c r="W281" i="5"/>
  <c r="Y281" i="5" s="1"/>
  <c r="O281" i="5"/>
  <c r="L281" i="5"/>
  <c r="M281" i="5" s="1"/>
  <c r="C281" i="5"/>
  <c r="D281" i="5" s="1"/>
  <c r="AD490" i="5"/>
  <c r="W490" i="5"/>
  <c r="Y490" i="5" s="1"/>
  <c r="O490" i="5"/>
  <c r="L490" i="5"/>
  <c r="M490" i="5" s="1"/>
  <c r="C490" i="5"/>
  <c r="D490" i="5" s="1"/>
  <c r="AD489" i="5"/>
  <c r="W489" i="5"/>
  <c r="Y489" i="5" s="1"/>
  <c r="O489" i="5"/>
  <c r="L489" i="5"/>
  <c r="M489" i="5" s="1"/>
  <c r="C489" i="5"/>
  <c r="D489" i="5" s="1"/>
  <c r="AD454" i="5"/>
  <c r="W454" i="5"/>
  <c r="Y454" i="5" s="1"/>
  <c r="O454" i="5"/>
  <c r="L454" i="5"/>
  <c r="M454" i="5" s="1"/>
  <c r="C454" i="5"/>
  <c r="D454" i="5" s="1"/>
  <c r="AD343" i="5"/>
  <c r="W343" i="5"/>
  <c r="Y343" i="5" s="1"/>
  <c r="O343" i="5"/>
  <c r="L343" i="5"/>
  <c r="M343" i="5" s="1"/>
  <c r="C343" i="5"/>
  <c r="D343" i="5" s="1"/>
  <c r="AD350" i="5"/>
  <c r="W350" i="5"/>
  <c r="Y350" i="5" s="1"/>
  <c r="O350" i="5"/>
  <c r="L350" i="5"/>
  <c r="M350" i="5" s="1"/>
  <c r="C350" i="5"/>
  <c r="D350" i="5" s="1"/>
  <c r="AD349" i="5"/>
  <c r="W349" i="5"/>
  <c r="Y349" i="5" s="1"/>
  <c r="O349" i="5"/>
  <c r="L349" i="5"/>
  <c r="M349" i="5" s="1"/>
  <c r="C349" i="5"/>
  <c r="D349" i="5" s="1"/>
  <c r="AD84" i="5"/>
  <c r="W84" i="5"/>
  <c r="Y84" i="5" s="1"/>
  <c r="O84" i="5"/>
  <c r="L84" i="5"/>
  <c r="M84" i="5" s="1"/>
  <c r="C84" i="5"/>
  <c r="D84" i="5" s="1"/>
  <c r="AD381" i="5"/>
  <c r="W381" i="5"/>
  <c r="Y381" i="5" s="1"/>
  <c r="O381" i="5"/>
  <c r="L381" i="5"/>
  <c r="M381" i="5" s="1"/>
  <c r="C381" i="5"/>
  <c r="D381" i="5" s="1"/>
  <c r="AD501" i="5"/>
  <c r="W501" i="5"/>
  <c r="Y501" i="5" s="1"/>
  <c r="O501" i="5"/>
  <c r="L501" i="5"/>
  <c r="M501" i="5" s="1"/>
  <c r="C501" i="5"/>
  <c r="D501" i="5" s="1"/>
  <c r="AD9" i="5"/>
  <c r="W9" i="5"/>
  <c r="Y9" i="5" s="1"/>
  <c r="O9" i="5"/>
  <c r="L9" i="5"/>
  <c r="M9" i="5" s="1"/>
  <c r="C9" i="5"/>
  <c r="D9" i="5" s="1"/>
  <c r="AD808" i="5"/>
  <c r="W808" i="5"/>
  <c r="Y808" i="5" s="1"/>
  <c r="O808" i="5"/>
  <c r="L808" i="5"/>
  <c r="M808" i="5" s="1"/>
  <c r="C808" i="5"/>
  <c r="D808" i="5" s="1"/>
  <c r="AD322" i="5"/>
  <c r="W322" i="5"/>
  <c r="Y322" i="5" s="1"/>
  <c r="O322" i="5"/>
  <c r="L322" i="5"/>
  <c r="M322" i="5" s="1"/>
  <c r="C322" i="5"/>
  <c r="D322" i="5" s="1"/>
  <c r="AD430" i="5"/>
  <c r="W430" i="5"/>
  <c r="Y430" i="5" s="1"/>
  <c r="O430" i="5"/>
  <c r="L430" i="5"/>
  <c r="M430" i="5" s="1"/>
  <c r="C430" i="5"/>
  <c r="D430" i="5" s="1"/>
  <c r="AD244" i="5"/>
  <c r="W244" i="5"/>
  <c r="Y244" i="5" s="1"/>
  <c r="O244" i="5"/>
  <c r="L244" i="5"/>
  <c r="M244" i="5" s="1"/>
  <c r="C244" i="5"/>
  <c r="D244" i="5" s="1"/>
  <c r="AD247" i="5"/>
  <c r="W247" i="5"/>
  <c r="Y247" i="5" s="1"/>
  <c r="O247" i="5"/>
  <c r="L247" i="5"/>
  <c r="M247" i="5" s="1"/>
  <c r="C247" i="5"/>
  <c r="D247" i="5" s="1"/>
  <c r="AD277" i="5"/>
  <c r="W277" i="5"/>
  <c r="Y277" i="5" s="1"/>
  <c r="O277" i="5"/>
  <c r="L277" i="5"/>
  <c r="M277" i="5" s="1"/>
  <c r="C277" i="5"/>
  <c r="D277" i="5" s="1"/>
  <c r="AD447" i="5"/>
  <c r="W447" i="5"/>
  <c r="Y447" i="5" s="1"/>
  <c r="O447" i="5"/>
  <c r="L447" i="5"/>
  <c r="M447" i="5" s="1"/>
  <c r="C447" i="5"/>
  <c r="D447" i="5" s="1"/>
  <c r="AD276" i="5"/>
  <c r="W276" i="5"/>
  <c r="Y276" i="5" s="1"/>
  <c r="O276" i="5"/>
  <c r="L276" i="5"/>
  <c r="M276" i="5" s="1"/>
  <c r="C276" i="5"/>
  <c r="D276" i="5" s="1"/>
  <c r="AD181" i="5"/>
  <c r="W181" i="5"/>
  <c r="Y181" i="5" s="1"/>
  <c r="O181" i="5"/>
  <c r="L181" i="5"/>
  <c r="M181" i="5" s="1"/>
  <c r="C181" i="5"/>
  <c r="D181" i="5" s="1"/>
  <c r="AD144" i="5"/>
  <c r="W144" i="5"/>
  <c r="Y144" i="5" s="1"/>
  <c r="O144" i="5"/>
  <c r="L144" i="5"/>
  <c r="M144" i="5" s="1"/>
  <c r="C144" i="5"/>
  <c r="D144" i="5" s="1"/>
  <c r="AD19" i="5"/>
  <c r="W19" i="5"/>
  <c r="Y19" i="5" s="1"/>
  <c r="O19" i="5"/>
  <c r="L19" i="5"/>
  <c r="M19" i="5" s="1"/>
  <c r="C19" i="5"/>
  <c r="D19" i="5" s="1"/>
  <c r="AD347" i="5"/>
  <c r="W347" i="5"/>
  <c r="Y347" i="5" s="1"/>
  <c r="O347" i="5"/>
  <c r="L347" i="5"/>
  <c r="M347" i="5" s="1"/>
  <c r="C347" i="5"/>
  <c r="D347" i="5" s="1"/>
  <c r="AD310" i="5"/>
  <c r="W310" i="5"/>
  <c r="Y310" i="5" s="1"/>
  <c r="O310" i="5"/>
  <c r="L310" i="5"/>
  <c r="M310" i="5" s="1"/>
  <c r="C310" i="5"/>
  <c r="D310" i="5" s="1"/>
  <c r="AD751" i="5"/>
  <c r="W751" i="5"/>
  <c r="Y751" i="5" s="1"/>
  <c r="O751" i="5"/>
  <c r="L751" i="5"/>
  <c r="M751" i="5" s="1"/>
  <c r="C751" i="5"/>
  <c r="D751" i="5" s="1"/>
  <c r="AD594" i="5"/>
  <c r="W594" i="5"/>
  <c r="Y594" i="5" s="1"/>
  <c r="O594" i="5"/>
  <c r="L594" i="5"/>
  <c r="M594" i="5" s="1"/>
  <c r="C594" i="5"/>
  <c r="D594" i="5" s="1"/>
  <c r="AD756" i="5"/>
  <c r="W756" i="5"/>
  <c r="Y756" i="5" s="1"/>
  <c r="O756" i="5"/>
  <c r="L756" i="5"/>
  <c r="M756" i="5" s="1"/>
  <c r="C756" i="5"/>
  <c r="D756" i="5" s="1"/>
  <c r="AD630" i="5"/>
  <c r="W630" i="5"/>
  <c r="Y630" i="5" s="1"/>
  <c r="O630" i="5"/>
  <c r="L630" i="5"/>
  <c r="M630" i="5" s="1"/>
  <c r="C630" i="5"/>
  <c r="D630" i="5" s="1"/>
  <c r="AD208" i="5"/>
  <c r="W208" i="5"/>
  <c r="Y208" i="5" s="1"/>
  <c r="O208" i="5"/>
  <c r="L208" i="5"/>
  <c r="M208" i="5" s="1"/>
  <c r="C208" i="5"/>
  <c r="D208" i="5" s="1"/>
  <c r="AD71" i="5"/>
  <c r="W71" i="5"/>
  <c r="Y71" i="5" s="1"/>
  <c r="O71" i="5"/>
  <c r="L71" i="5"/>
  <c r="M71" i="5" s="1"/>
  <c r="C71" i="5"/>
  <c r="D71" i="5" s="1"/>
  <c r="AD70" i="5"/>
  <c r="W70" i="5"/>
  <c r="Y70" i="5" s="1"/>
  <c r="O70" i="5"/>
  <c r="L70" i="5"/>
  <c r="M70" i="5" s="1"/>
  <c r="C70" i="5"/>
  <c r="D70" i="5" s="1"/>
  <c r="AD629" i="5"/>
  <c r="W629" i="5"/>
  <c r="Y629" i="5" s="1"/>
  <c r="O629" i="5"/>
  <c r="L629" i="5"/>
  <c r="M629" i="5" s="1"/>
  <c r="C629" i="5"/>
  <c r="D629" i="5" s="1"/>
  <c r="AD864" i="5"/>
  <c r="W864" i="5"/>
  <c r="Y864" i="5" s="1"/>
  <c r="O864" i="5"/>
  <c r="L864" i="5"/>
  <c r="M864" i="5" s="1"/>
  <c r="C864" i="5"/>
  <c r="D864" i="5" s="1"/>
  <c r="AD20" i="5"/>
  <c r="W20" i="5"/>
  <c r="Y20" i="5" s="1"/>
  <c r="O20" i="5"/>
  <c r="L20" i="5"/>
  <c r="M20" i="5" s="1"/>
  <c r="C20" i="5"/>
  <c r="D20" i="5" s="1"/>
  <c r="AD975" i="5"/>
  <c r="W975" i="5"/>
  <c r="Y975" i="5" s="1"/>
  <c r="O975" i="5"/>
  <c r="L975" i="5"/>
  <c r="M975" i="5" s="1"/>
  <c r="C975" i="5"/>
  <c r="D975" i="5" s="1"/>
  <c r="AD472" i="5"/>
  <c r="W472" i="5"/>
  <c r="Y472" i="5" s="1"/>
  <c r="O472" i="5"/>
  <c r="L472" i="5"/>
  <c r="M472" i="5" s="1"/>
  <c r="C472" i="5"/>
  <c r="D472" i="5" s="1"/>
  <c r="AD153" i="5"/>
  <c r="W153" i="5"/>
  <c r="Y153" i="5" s="1"/>
  <c r="O153" i="5"/>
  <c r="L153" i="5"/>
  <c r="M153" i="5" s="1"/>
  <c r="C153" i="5"/>
  <c r="D153" i="5" s="1"/>
  <c r="AD152" i="5"/>
  <c r="W152" i="5"/>
  <c r="Y152" i="5" s="1"/>
  <c r="O152" i="5"/>
  <c r="L152" i="5"/>
  <c r="M152" i="5" s="1"/>
  <c r="C152" i="5"/>
  <c r="D152" i="5" s="1"/>
  <c r="AD284" i="5"/>
  <c r="W284" i="5"/>
  <c r="Y284" i="5" s="1"/>
  <c r="O284" i="5"/>
  <c r="L284" i="5"/>
  <c r="M284" i="5" s="1"/>
  <c r="C284" i="5"/>
  <c r="D284" i="5" s="1"/>
  <c r="AD141" i="5"/>
  <c r="W141" i="5"/>
  <c r="Y141" i="5" s="1"/>
  <c r="O141" i="5"/>
  <c r="L141" i="5"/>
  <c r="M141" i="5" s="1"/>
  <c r="C141" i="5"/>
  <c r="D141" i="5" s="1"/>
  <c r="AD437" i="5"/>
  <c r="W437" i="5"/>
  <c r="Y437" i="5" s="1"/>
  <c r="O437" i="5"/>
  <c r="L437" i="5"/>
  <c r="M437" i="5" s="1"/>
  <c r="C437" i="5"/>
  <c r="D437" i="5" s="1"/>
  <c r="AD23" i="5"/>
  <c r="W23" i="5"/>
  <c r="Y23" i="5" s="1"/>
  <c r="O23" i="5"/>
  <c r="L23" i="5"/>
  <c r="M23" i="5" s="1"/>
  <c r="C23" i="5"/>
  <c r="D23" i="5" s="1"/>
  <c r="AD577" i="5"/>
  <c r="W577" i="5"/>
  <c r="Y577" i="5" s="1"/>
  <c r="O577" i="5"/>
  <c r="L577" i="5"/>
  <c r="M577" i="5" s="1"/>
  <c r="C577" i="5"/>
  <c r="D577" i="5" s="1"/>
  <c r="AD698" i="5"/>
  <c r="W698" i="5"/>
  <c r="Y698" i="5" s="1"/>
  <c r="O698" i="5"/>
  <c r="L698" i="5"/>
  <c r="M698" i="5" s="1"/>
  <c r="C698" i="5"/>
  <c r="D698" i="5" s="1"/>
  <c r="AD455" i="5"/>
  <c r="W455" i="5"/>
  <c r="Y455" i="5" s="1"/>
  <c r="O455" i="5"/>
  <c r="L455" i="5"/>
  <c r="M455" i="5" s="1"/>
  <c r="C455" i="5"/>
  <c r="D455" i="5" s="1"/>
  <c r="AD301" i="5"/>
  <c r="W301" i="5"/>
  <c r="Y301" i="5" s="1"/>
  <c r="O301" i="5"/>
  <c r="L301" i="5"/>
  <c r="M301" i="5" s="1"/>
  <c r="C301" i="5"/>
  <c r="D301" i="5" s="1"/>
  <c r="AD405" i="5"/>
  <c r="W405" i="5"/>
  <c r="Y405" i="5" s="1"/>
  <c r="O405" i="5"/>
  <c r="L405" i="5"/>
  <c r="M405" i="5" s="1"/>
  <c r="C405" i="5"/>
  <c r="D405" i="5" s="1"/>
  <c r="AD167" i="5"/>
  <c r="W167" i="5"/>
  <c r="Y167" i="5" s="1"/>
  <c r="O167" i="5"/>
  <c r="L167" i="5"/>
  <c r="M167" i="5" s="1"/>
  <c r="C167" i="5"/>
  <c r="D167" i="5" s="1"/>
  <c r="AD68" i="5"/>
  <c r="W68" i="5"/>
  <c r="Y68" i="5" s="1"/>
  <c r="O68" i="5"/>
  <c r="L68" i="5"/>
  <c r="M68" i="5" s="1"/>
  <c r="C68" i="5"/>
  <c r="D68" i="5" s="1"/>
  <c r="AD113" i="5"/>
  <c r="W113" i="5"/>
  <c r="Y113" i="5" s="1"/>
  <c r="O113" i="5"/>
  <c r="L113" i="5"/>
  <c r="M113" i="5" s="1"/>
  <c r="C113" i="5"/>
  <c r="D113" i="5" s="1"/>
  <c r="AD353" i="5"/>
  <c r="W353" i="5"/>
  <c r="Y353" i="5" s="1"/>
  <c r="O353" i="5"/>
  <c r="L353" i="5"/>
  <c r="M353" i="5" s="1"/>
  <c r="C353" i="5"/>
  <c r="D353" i="5" s="1"/>
  <c r="AD352" i="5"/>
  <c r="W352" i="5"/>
  <c r="Y352" i="5" s="1"/>
  <c r="O352" i="5"/>
  <c r="L352" i="5"/>
  <c r="M352" i="5" s="1"/>
  <c r="C352" i="5"/>
  <c r="D352" i="5" s="1"/>
  <c r="AD545" i="5"/>
  <c r="W545" i="5"/>
  <c r="Y545" i="5" s="1"/>
  <c r="O545" i="5"/>
  <c r="L545" i="5"/>
  <c r="M545" i="5" s="1"/>
  <c r="C545" i="5"/>
  <c r="D545" i="5" s="1"/>
  <c r="AD313" i="5"/>
  <c r="W313" i="5"/>
  <c r="Y313" i="5" s="1"/>
  <c r="O313" i="5"/>
  <c r="L313" i="5"/>
  <c r="M313" i="5" s="1"/>
  <c r="C313" i="5"/>
  <c r="D313" i="5" s="1"/>
  <c r="AD55" i="5"/>
  <c r="W55" i="5"/>
  <c r="Y55" i="5" s="1"/>
  <c r="O55" i="5"/>
  <c r="L55" i="5"/>
  <c r="M55" i="5" s="1"/>
  <c r="C55" i="5"/>
  <c r="D55" i="5" s="1"/>
  <c r="AD610" i="5"/>
  <c r="W610" i="5"/>
  <c r="Y610" i="5" s="1"/>
  <c r="O610" i="5"/>
  <c r="L610" i="5"/>
  <c r="M610" i="5" s="1"/>
  <c r="C610" i="5"/>
  <c r="D610" i="5" s="1"/>
  <c r="AD295" i="5"/>
  <c r="W295" i="5"/>
  <c r="Y295" i="5" s="1"/>
  <c r="O295" i="5"/>
  <c r="L295" i="5"/>
  <c r="M295" i="5" s="1"/>
  <c r="C295" i="5"/>
  <c r="D295" i="5" s="1"/>
  <c r="AD307" i="5"/>
  <c r="W307" i="5"/>
  <c r="Y307" i="5" s="1"/>
  <c r="O307" i="5"/>
  <c r="L307" i="5"/>
  <c r="M307" i="5" s="1"/>
  <c r="C307" i="5"/>
  <c r="D307" i="5" s="1"/>
  <c r="AD401" i="5"/>
  <c r="W401" i="5"/>
  <c r="Y401" i="5" s="1"/>
  <c r="O401" i="5"/>
  <c r="L401" i="5"/>
  <c r="M401" i="5" s="1"/>
  <c r="C401" i="5"/>
  <c r="D401" i="5" s="1"/>
  <c r="AD317" i="5"/>
  <c r="W317" i="5"/>
  <c r="Y317" i="5" s="1"/>
  <c r="O317" i="5"/>
  <c r="L317" i="5"/>
  <c r="M317" i="5" s="1"/>
  <c r="C317" i="5"/>
  <c r="D317" i="5" s="1"/>
  <c r="AD810" i="5"/>
  <c r="W810" i="5"/>
  <c r="Y810" i="5" s="1"/>
  <c r="O810" i="5"/>
  <c r="L810" i="5"/>
  <c r="M810" i="5" s="1"/>
  <c r="C810" i="5"/>
  <c r="D810" i="5" s="1"/>
  <c r="AD593" i="5"/>
  <c r="W593" i="5"/>
  <c r="Y593" i="5" s="1"/>
  <c r="O593" i="5"/>
  <c r="L593" i="5"/>
  <c r="M593" i="5" s="1"/>
  <c r="C593" i="5"/>
  <c r="D593" i="5" s="1"/>
  <c r="AD461" i="5"/>
  <c r="W461" i="5"/>
  <c r="Y461" i="5" s="1"/>
  <c r="O461" i="5"/>
  <c r="L461" i="5"/>
  <c r="M461" i="5" s="1"/>
  <c r="C461" i="5"/>
  <c r="D461" i="5" s="1"/>
  <c r="AD953" i="5"/>
  <c r="W953" i="5"/>
  <c r="Y953" i="5" s="1"/>
  <c r="O953" i="5"/>
  <c r="L953" i="5"/>
  <c r="M953" i="5" s="1"/>
  <c r="C953" i="5"/>
  <c r="D953" i="5" s="1"/>
  <c r="AD29" i="5"/>
  <c r="W29" i="5"/>
  <c r="Y29" i="5" s="1"/>
  <c r="O29" i="5"/>
  <c r="L29" i="5"/>
  <c r="M29" i="5" s="1"/>
  <c r="C29" i="5"/>
  <c r="D29" i="5" s="1"/>
  <c r="AD28" i="5"/>
  <c r="W28" i="5"/>
  <c r="Y28" i="5" s="1"/>
  <c r="O28" i="5"/>
  <c r="L28" i="5"/>
  <c r="M28" i="5" s="1"/>
  <c r="C28" i="5"/>
  <c r="D28" i="5" s="1"/>
  <c r="AD134" i="5"/>
  <c r="W134" i="5"/>
  <c r="Y134" i="5" s="1"/>
  <c r="O134" i="5"/>
  <c r="L134" i="5"/>
  <c r="M134" i="5" s="1"/>
  <c r="C134" i="5"/>
  <c r="D134" i="5" s="1"/>
  <c r="AD639" i="5"/>
  <c r="W639" i="5"/>
  <c r="Y639" i="5" s="1"/>
  <c r="O639" i="5"/>
  <c r="L639" i="5"/>
  <c r="M639" i="5" s="1"/>
  <c r="C639" i="5"/>
  <c r="D639" i="5" s="1"/>
  <c r="AD358" i="5"/>
  <c r="W358" i="5"/>
  <c r="Y358" i="5" s="1"/>
  <c r="O358" i="5"/>
  <c r="L358" i="5"/>
  <c r="M358" i="5" s="1"/>
  <c r="C358" i="5"/>
  <c r="D358" i="5" s="1"/>
  <c r="AD67" i="5"/>
  <c r="W67" i="5"/>
  <c r="Y67" i="5" s="1"/>
  <c r="O67" i="5"/>
  <c r="L67" i="5"/>
  <c r="M67" i="5" s="1"/>
  <c r="C67" i="5"/>
  <c r="D67" i="5" s="1"/>
  <c r="AD460" i="5"/>
  <c r="W460" i="5"/>
  <c r="Y460" i="5" s="1"/>
  <c r="O460" i="5"/>
  <c r="L460" i="5"/>
  <c r="M460" i="5" s="1"/>
  <c r="C460" i="5"/>
  <c r="D460" i="5" s="1"/>
  <c r="AD467" i="5"/>
  <c r="W467" i="5"/>
  <c r="Y467" i="5" s="1"/>
  <c r="O467" i="5"/>
  <c r="L467" i="5"/>
  <c r="M467" i="5" s="1"/>
  <c r="C467" i="5"/>
  <c r="D467" i="5" s="1"/>
  <c r="AD786" i="5"/>
  <c r="W786" i="5"/>
  <c r="Y786" i="5" s="1"/>
  <c r="O786" i="5"/>
  <c r="L786" i="5"/>
  <c r="M786" i="5" s="1"/>
  <c r="C786" i="5"/>
  <c r="D786" i="5" s="1"/>
  <c r="AD785" i="5"/>
  <c r="W785" i="5"/>
  <c r="Y785" i="5" s="1"/>
  <c r="O785" i="5"/>
  <c r="L785" i="5"/>
  <c r="M785" i="5" s="1"/>
  <c r="C785" i="5"/>
  <c r="D785" i="5" s="1"/>
  <c r="AD169" i="5"/>
  <c r="W169" i="5"/>
  <c r="Y169" i="5" s="1"/>
  <c r="O169" i="5"/>
  <c r="L169" i="5"/>
  <c r="M169" i="5" s="1"/>
  <c r="C169" i="5"/>
  <c r="D169" i="5" s="1"/>
  <c r="AD733" i="5"/>
  <c r="W733" i="5"/>
  <c r="Y733" i="5" s="1"/>
  <c r="O733" i="5"/>
  <c r="L733" i="5"/>
  <c r="M733" i="5" s="1"/>
  <c r="C733" i="5"/>
  <c r="D733" i="5" s="1"/>
  <c r="AD372" i="5"/>
  <c r="W372" i="5"/>
  <c r="Y372" i="5" s="1"/>
  <c r="O372" i="5"/>
  <c r="L372" i="5"/>
  <c r="M372" i="5" s="1"/>
  <c r="C372" i="5"/>
  <c r="D372" i="5" s="1"/>
  <c r="AD207" i="5"/>
  <c r="W207" i="5"/>
  <c r="Y207" i="5" s="1"/>
  <c r="O207" i="5"/>
  <c r="L207" i="5"/>
  <c r="M207" i="5" s="1"/>
  <c r="C207" i="5"/>
  <c r="D207" i="5" s="1"/>
  <c r="AD431" i="5"/>
  <c r="W431" i="5"/>
  <c r="Y431" i="5" s="1"/>
  <c r="O431" i="5"/>
  <c r="L431" i="5"/>
  <c r="M431" i="5" s="1"/>
  <c r="C431" i="5"/>
  <c r="D431" i="5" s="1"/>
  <c r="AD39" i="5"/>
  <c r="W39" i="5"/>
  <c r="Y39" i="5" s="1"/>
  <c r="O39" i="5"/>
  <c r="L39" i="5"/>
  <c r="M39" i="5" s="1"/>
  <c r="C39" i="5"/>
  <c r="D39" i="5" s="1"/>
  <c r="AD730" i="5"/>
  <c r="W730" i="5"/>
  <c r="Y730" i="5" s="1"/>
  <c r="O730" i="5"/>
  <c r="L730" i="5"/>
  <c r="M730" i="5" s="1"/>
  <c r="C730" i="5"/>
  <c r="D730" i="5" s="1"/>
  <c r="AD66" i="5"/>
  <c r="W66" i="5"/>
  <c r="Y66" i="5" s="1"/>
  <c r="O66" i="5"/>
  <c r="L66" i="5"/>
  <c r="M66" i="5" s="1"/>
  <c r="C66" i="5"/>
  <c r="D66" i="5" s="1"/>
  <c r="AD40" i="5"/>
  <c r="W40" i="5"/>
  <c r="Y40" i="5" s="1"/>
  <c r="O40" i="5"/>
  <c r="L40" i="5"/>
  <c r="M40" i="5" s="1"/>
  <c r="C40" i="5"/>
  <c r="D40" i="5" s="1"/>
  <c r="AD164" i="5"/>
  <c r="W164" i="5"/>
  <c r="Y164" i="5" s="1"/>
  <c r="O164" i="5"/>
  <c r="L164" i="5"/>
  <c r="M164" i="5" s="1"/>
  <c r="C164" i="5"/>
  <c r="D164" i="5" s="1"/>
  <c r="AD72" i="5"/>
  <c r="W72" i="5"/>
  <c r="Y72" i="5" s="1"/>
  <c r="O72" i="5"/>
  <c r="L72" i="5"/>
  <c r="M72" i="5" s="1"/>
  <c r="C72" i="5"/>
  <c r="D72" i="5" s="1"/>
  <c r="AD178" i="5"/>
  <c r="W178" i="5"/>
  <c r="Y178" i="5" s="1"/>
  <c r="O178" i="5"/>
  <c r="L178" i="5"/>
  <c r="M178" i="5" s="1"/>
  <c r="C178" i="5"/>
  <c r="D178" i="5" s="1"/>
  <c r="AD115" i="5"/>
  <c r="W115" i="5"/>
  <c r="Y115" i="5" s="1"/>
  <c r="O115" i="5"/>
  <c r="L115" i="5"/>
  <c r="M115" i="5" s="1"/>
  <c r="C115" i="5"/>
  <c r="D115" i="5" s="1"/>
  <c r="AD7" i="5"/>
  <c r="W7" i="5"/>
  <c r="Y7" i="5" s="1"/>
  <c r="O7" i="5"/>
  <c r="L7" i="5"/>
  <c r="M7" i="5" s="1"/>
  <c r="C7" i="5"/>
  <c r="D7" i="5" s="1"/>
  <c r="AD176" i="5"/>
  <c r="W176" i="5"/>
  <c r="Y176" i="5" s="1"/>
  <c r="O176" i="5"/>
  <c r="L176" i="5"/>
  <c r="M176" i="5" s="1"/>
  <c r="C176" i="5"/>
  <c r="D176" i="5" s="1"/>
  <c r="AD21" i="5"/>
  <c r="W21" i="5"/>
  <c r="Y21" i="5" s="1"/>
  <c r="O21" i="5"/>
  <c r="L21" i="5"/>
  <c r="M21" i="5" s="1"/>
  <c r="C21" i="5"/>
  <c r="D21" i="5" s="1"/>
  <c r="AD163" i="5"/>
  <c r="W163" i="5"/>
  <c r="Y163" i="5" s="1"/>
  <c r="O163" i="5"/>
  <c r="L163" i="5"/>
  <c r="M163" i="5" s="1"/>
  <c r="C163" i="5"/>
  <c r="D163" i="5" s="1"/>
  <c r="AD87" i="5"/>
  <c r="W87" i="5"/>
  <c r="Y87" i="5" s="1"/>
  <c r="O87" i="5"/>
  <c r="L87" i="5"/>
  <c r="M87" i="5" s="1"/>
  <c r="C87" i="5"/>
  <c r="D87" i="5" s="1"/>
  <c r="AD3" i="5"/>
  <c r="W3" i="5"/>
  <c r="Y3" i="5" s="1"/>
  <c r="O3" i="5"/>
  <c r="L3" i="5"/>
  <c r="M3" i="5" s="1"/>
  <c r="C3" i="5"/>
  <c r="D3" i="5" s="1"/>
  <c r="AD2" i="5"/>
  <c r="W2" i="5"/>
  <c r="Y2" i="5" s="1"/>
  <c r="O2" i="5"/>
  <c r="L2" i="5"/>
  <c r="M2" i="5" s="1"/>
  <c r="C2" i="5"/>
  <c r="D2" i="5" s="1"/>
  <c r="AD111" i="5"/>
  <c r="W111" i="5"/>
  <c r="Y111" i="5" s="1"/>
  <c r="O111" i="5"/>
  <c r="L111" i="5"/>
  <c r="M111" i="5" s="1"/>
  <c r="C111" i="5"/>
  <c r="D111" i="5" s="1"/>
  <c r="AD86" i="5"/>
  <c r="W86" i="5"/>
  <c r="Y86" i="5" s="1"/>
  <c r="O86" i="5"/>
  <c r="L86" i="5"/>
  <c r="M86" i="5" s="1"/>
  <c r="C86" i="5"/>
  <c r="D86" i="5" s="1"/>
  <c r="AD392" i="5"/>
  <c r="W392" i="5"/>
  <c r="Y392" i="5" s="1"/>
  <c r="O392" i="5"/>
  <c r="L392" i="5"/>
  <c r="M392" i="5" s="1"/>
  <c r="C392" i="5"/>
  <c r="D392" i="5" s="1"/>
  <c r="AD143" i="5"/>
  <c r="W143" i="5"/>
  <c r="Y143" i="5" s="1"/>
  <c r="O143" i="5"/>
  <c r="L143" i="5"/>
  <c r="M143" i="5" s="1"/>
  <c r="C143" i="5"/>
  <c r="D143" i="5" s="1"/>
  <c r="AD418" i="5"/>
  <c r="W418" i="5"/>
  <c r="Y418" i="5" s="1"/>
  <c r="O418" i="5"/>
  <c r="L418" i="5"/>
  <c r="M418" i="5" s="1"/>
  <c r="C418" i="5"/>
  <c r="D418" i="5" s="1"/>
  <c r="AD520" i="5"/>
  <c r="W520" i="5"/>
  <c r="Y520" i="5" s="1"/>
  <c r="O520" i="5"/>
  <c r="L520" i="5"/>
  <c r="M520" i="5" s="1"/>
  <c r="C520" i="5"/>
  <c r="D520" i="5" s="1"/>
  <c r="AD417" i="5"/>
  <c r="W417" i="5"/>
  <c r="Y417" i="5" s="1"/>
  <c r="O417" i="5"/>
  <c r="L417" i="5"/>
  <c r="M417" i="5" s="1"/>
  <c r="C417" i="5"/>
  <c r="D417" i="5" s="1"/>
  <c r="AD287" i="5"/>
  <c r="W287" i="5"/>
  <c r="Y287" i="5" s="1"/>
  <c r="O287" i="5"/>
  <c r="L287" i="5"/>
  <c r="M287" i="5" s="1"/>
  <c r="C287" i="5"/>
  <c r="D287" i="5" s="1"/>
  <c r="AD17" i="5"/>
  <c r="W17" i="5"/>
  <c r="Y17" i="5" s="1"/>
  <c r="O17" i="5"/>
  <c r="L17" i="5"/>
  <c r="M17" i="5" s="1"/>
  <c r="C17" i="5"/>
  <c r="D17" i="5" s="1"/>
  <c r="AD243" i="5"/>
  <c r="W243" i="5"/>
  <c r="Y243" i="5" s="1"/>
  <c r="O243" i="5"/>
  <c r="L243" i="5"/>
  <c r="M243" i="5" s="1"/>
  <c r="C243" i="5"/>
  <c r="D243" i="5" s="1"/>
  <c r="AD36" i="5"/>
  <c r="W36" i="5"/>
  <c r="Y36" i="5" s="1"/>
  <c r="O36" i="5"/>
  <c r="L36" i="5"/>
  <c r="M36" i="5" s="1"/>
  <c r="C36" i="5"/>
  <c r="D36" i="5" s="1"/>
  <c r="AD60" i="5"/>
  <c r="W60" i="5"/>
  <c r="Y60" i="5" s="1"/>
  <c r="O60" i="5"/>
  <c r="L60" i="5"/>
  <c r="M60" i="5" s="1"/>
  <c r="C60" i="5"/>
  <c r="D60" i="5" s="1"/>
  <c r="AD45" i="5"/>
  <c r="W45" i="5"/>
  <c r="Y45" i="5" s="1"/>
  <c r="O45" i="5"/>
  <c r="L45" i="5"/>
  <c r="M45" i="5" s="1"/>
  <c r="C45" i="5"/>
  <c r="D45" i="5" s="1"/>
  <c r="AD449" i="5"/>
  <c r="W449" i="5"/>
  <c r="Y449" i="5" s="1"/>
  <c r="O449" i="5"/>
  <c r="L449" i="5"/>
  <c r="M449" i="5" s="1"/>
  <c r="C449" i="5"/>
  <c r="D449" i="5" s="1"/>
  <c r="AD377" i="5"/>
  <c r="W377" i="5"/>
  <c r="Y377" i="5" s="1"/>
  <c r="O377" i="5"/>
  <c r="L377" i="5"/>
  <c r="M377" i="5" s="1"/>
  <c r="C377" i="5"/>
  <c r="D377" i="5" s="1"/>
  <c r="AD37" i="5"/>
  <c r="W37" i="5"/>
  <c r="Y37" i="5" s="1"/>
  <c r="O37" i="5"/>
  <c r="L37" i="5"/>
  <c r="M37" i="5" s="1"/>
  <c r="C37" i="5"/>
  <c r="D37" i="5" s="1"/>
  <c r="AD822" i="5"/>
  <c r="W822" i="5"/>
  <c r="Y822" i="5" s="1"/>
  <c r="O822" i="5"/>
  <c r="L822" i="5"/>
  <c r="M822" i="5" s="1"/>
  <c r="C822" i="5"/>
  <c r="D822" i="5" s="1"/>
  <c r="AD4" i="5"/>
  <c r="W4" i="5"/>
  <c r="Y4" i="5" s="1"/>
  <c r="O4" i="5"/>
  <c r="L4" i="5"/>
  <c r="M4" i="5" s="1"/>
  <c r="C4" i="5"/>
  <c r="D4" i="5" s="1"/>
  <c r="AD26" i="5"/>
  <c r="W26" i="5"/>
  <c r="Y26" i="5" s="1"/>
  <c r="O26" i="5"/>
  <c r="L26" i="5"/>
  <c r="M26" i="5" s="1"/>
  <c r="C26" i="5"/>
  <c r="D26" i="5" s="1"/>
  <c r="AD175" i="5"/>
  <c r="W175" i="5"/>
  <c r="Y175" i="5" s="1"/>
  <c r="O175" i="5"/>
  <c r="L175" i="5"/>
  <c r="M175" i="5" s="1"/>
  <c r="C175" i="5"/>
  <c r="D175" i="5" s="1"/>
  <c r="AD737" i="5"/>
  <c r="W737" i="5"/>
  <c r="Y737" i="5" s="1"/>
  <c r="O737" i="5"/>
  <c r="L737" i="5"/>
  <c r="M737" i="5" s="1"/>
  <c r="C737" i="5"/>
  <c r="D737" i="5" s="1"/>
  <c r="AD253" i="5"/>
  <c r="W253" i="5"/>
  <c r="Y253" i="5" s="1"/>
  <c r="O253" i="5"/>
  <c r="L253" i="5"/>
  <c r="M253" i="5" s="1"/>
  <c r="C253" i="5"/>
  <c r="D253" i="5" s="1"/>
  <c r="AD52" i="5"/>
  <c r="W52" i="5"/>
  <c r="Y52" i="5" s="1"/>
  <c r="O52" i="5"/>
  <c r="L52" i="5"/>
  <c r="M52" i="5" s="1"/>
  <c r="C52" i="5"/>
  <c r="D52" i="5" s="1"/>
  <c r="AD121" i="5"/>
  <c r="W121" i="5"/>
  <c r="Y121" i="5" s="1"/>
  <c r="O121" i="5"/>
  <c r="L121" i="5"/>
  <c r="M121" i="5" s="1"/>
  <c r="C121" i="5"/>
  <c r="D121" i="5" s="1"/>
  <c r="AD259" i="5"/>
  <c r="W259" i="5"/>
  <c r="Y259" i="5" s="1"/>
  <c r="O259" i="5"/>
  <c r="L259" i="5"/>
  <c r="M259" i="5" s="1"/>
  <c r="C259" i="5"/>
  <c r="D259" i="5" s="1"/>
  <c r="AD531" i="5"/>
  <c r="W531" i="5"/>
  <c r="Y531" i="5" s="1"/>
  <c r="O531" i="5"/>
  <c r="L531" i="5"/>
  <c r="M531" i="5" s="1"/>
  <c r="C531" i="5"/>
  <c r="D531" i="5" s="1"/>
  <c r="AD78" i="5"/>
  <c r="W78" i="5"/>
  <c r="Y78" i="5" s="1"/>
  <c r="O78" i="5"/>
  <c r="L78" i="5"/>
  <c r="M78" i="5" s="1"/>
  <c r="C78" i="5"/>
  <c r="D78" i="5" s="1"/>
  <c r="AD486" i="5"/>
  <c r="W486" i="5"/>
  <c r="Y486" i="5" s="1"/>
  <c r="O486" i="5"/>
  <c r="L486" i="5"/>
  <c r="M486" i="5" s="1"/>
  <c r="C486" i="5"/>
  <c r="D486" i="5" s="1"/>
  <c r="AD762" i="5"/>
  <c r="W762" i="5"/>
  <c r="Y762" i="5" s="1"/>
  <c r="O762" i="5"/>
  <c r="L762" i="5"/>
  <c r="M762" i="5" s="1"/>
  <c r="C762" i="5"/>
  <c r="D762" i="5" s="1"/>
  <c r="AD106" i="5"/>
  <c r="W106" i="5"/>
  <c r="Y106" i="5" s="1"/>
  <c r="O106" i="5"/>
  <c r="L106" i="5"/>
  <c r="M106" i="5" s="1"/>
  <c r="C106" i="5"/>
  <c r="D106" i="5" s="1"/>
  <c r="AD53" i="5"/>
  <c r="W53" i="5"/>
  <c r="Y53" i="5" s="1"/>
  <c r="O53" i="5"/>
  <c r="L53" i="5"/>
  <c r="M53" i="5" s="1"/>
  <c r="C53" i="5"/>
  <c r="D53" i="5" s="1"/>
  <c r="AD50" i="5"/>
  <c r="W50" i="5"/>
  <c r="Y50" i="5" s="1"/>
  <c r="O50" i="5"/>
  <c r="L50" i="5"/>
  <c r="M50" i="5" s="1"/>
  <c r="C50" i="5"/>
  <c r="D50" i="5" s="1"/>
  <c r="AD49" i="5"/>
  <c r="W49" i="5"/>
  <c r="Y49" i="5" s="1"/>
  <c r="O49" i="5"/>
  <c r="L49" i="5"/>
  <c r="M49" i="5" s="1"/>
  <c r="C49" i="5"/>
  <c r="D49" i="5" s="1"/>
  <c r="AD216" i="5"/>
  <c r="W216" i="5"/>
  <c r="Y216" i="5" s="1"/>
  <c r="O216" i="5"/>
  <c r="L216" i="5"/>
  <c r="M216" i="5" s="1"/>
  <c r="C216" i="5"/>
  <c r="D216" i="5" s="1"/>
  <c r="AD391" i="5"/>
  <c r="W391" i="5"/>
  <c r="Y391" i="5" s="1"/>
  <c r="O391" i="5"/>
  <c r="L391" i="5"/>
  <c r="M391" i="5" s="1"/>
  <c r="C391" i="5"/>
  <c r="D391" i="5" s="1"/>
  <c r="AD62" i="5"/>
  <c r="W62" i="5"/>
  <c r="Y62" i="5" s="1"/>
  <c r="O62" i="5"/>
  <c r="L62" i="5"/>
  <c r="M62" i="5" s="1"/>
  <c r="C62" i="5"/>
  <c r="D62" i="5" s="1"/>
  <c r="AD483" i="5"/>
  <c r="W483" i="5"/>
  <c r="Y483" i="5" s="1"/>
  <c r="O483" i="5"/>
  <c r="L483" i="5"/>
  <c r="M483" i="5" s="1"/>
  <c r="C483" i="5"/>
  <c r="D483" i="5" s="1"/>
  <c r="AD1231" i="5"/>
  <c r="W1231" i="5"/>
  <c r="Y1231" i="5" s="1"/>
  <c r="O1231" i="5"/>
  <c r="L1231" i="5"/>
  <c r="M1231" i="5" s="1"/>
  <c r="C1231" i="5"/>
  <c r="D1231" i="5" s="1"/>
  <c r="X766" i="5" l="1"/>
  <c r="Y766" i="5"/>
  <c r="X477" i="5"/>
  <c r="Y477" i="5"/>
  <c r="X410" i="5"/>
  <c r="Y410" i="5"/>
  <c r="X1035" i="5"/>
  <c r="Y1035" i="5"/>
  <c r="X702" i="5"/>
  <c r="Y702" i="5"/>
  <c r="X590" i="5"/>
  <c r="Y590" i="5"/>
  <c r="X646" i="5"/>
  <c r="Y646" i="5"/>
  <c r="X823" i="5"/>
  <c r="Y823" i="5"/>
  <c r="X643" i="5"/>
  <c r="Y643" i="5"/>
  <c r="X1808" i="5"/>
  <c r="Y1808" i="5"/>
  <c r="X448" i="5"/>
  <c r="Y448" i="5"/>
  <c r="X1189" i="5"/>
  <c r="Y1189" i="5"/>
  <c r="X1365" i="5"/>
  <c r="Y1365" i="5"/>
  <c r="X2024" i="5"/>
  <c r="Y2024" i="5"/>
  <c r="X1748" i="5"/>
  <c r="Y1748" i="5"/>
  <c r="X1149" i="5"/>
  <c r="Y1149" i="5"/>
  <c r="X1767" i="5"/>
  <c r="Y1767" i="5"/>
  <c r="X1533" i="5"/>
  <c r="Y1533" i="5"/>
  <c r="X2117" i="5"/>
  <c r="Y2117" i="5"/>
  <c r="X200" i="5"/>
  <c r="Y200" i="5"/>
  <c r="X12" i="5"/>
  <c r="Y12" i="5"/>
  <c r="AE877" i="5"/>
  <c r="Y877" i="5"/>
  <c r="X2135" i="5"/>
  <c r="Y2135" i="5"/>
  <c r="X1049" i="5"/>
  <c r="Y1049" i="5"/>
  <c r="X897" i="5"/>
  <c r="Y897" i="5"/>
  <c r="X1500" i="5"/>
  <c r="Y1500" i="5"/>
  <c r="X1444" i="5"/>
  <c r="Y1444" i="5"/>
  <c r="X1711" i="5"/>
  <c r="Y1711" i="5"/>
  <c r="X1803" i="5"/>
  <c r="Y1803" i="5"/>
  <c r="X1925" i="5"/>
  <c r="Y1925" i="5"/>
  <c r="X2079" i="5"/>
  <c r="Y2079" i="5"/>
  <c r="X670" i="5"/>
  <c r="Y670" i="5"/>
  <c r="X51" i="5"/>
  <c r="Y51" i="5"/>
  <c r="X1201" i="5"/>
  <c r="Y1201" i="5"/>
  <c r="X246" i="5"/>
  <c r="Y246" i="5"/>
  <c r="X1556" i="5"/>
  <c r="Y1556" i="5"/>
  <c r="X540" i="5"/>
  <c r="Y540" i="5"/>
  <c r="X439" i="5"/>
  <c r="Y439" i="5"/>
  <c r="X1577" i="5"/>
  <c r="Y1577" i="5"/>
  <c r="X691" i="5"/>
  <c r="Y691" i="5"/>
  <c r="X1236" i="5"/>
  <c r="Y1236" i="5"/>
  <c r="X403" i="5"/>
  <c r="Y403" i="5"/>
  <c r="X254" i="5"/>
  <c r="Y254" i="5"/>
  <c r="X166" i="5"/>
  <c r="Y166" i="5"/>
  <c r="X547" i="5"/>
  <c r="Y547" i="5"/>
  <c r="X996" i="5"/>
  <c r="Y996" i="5"/>
  <c r="X685" i="5"/>
  <c r="Y685" i="5"/>
  <c r="X534" i="5"/>
  <c r="Y534" i="5"/>
  <c r="X158" i="5"/>
  <c r="Y158" i="5"/>
  <c r="X836" i="5"/>
  <c r="Y836" i="5"/>
  <c r="X2189" i="5"/>
  <c r="Y2189" i="5"/>
  <c r="AE1568" i="5"/>
  <c r="Y1568" i="5"/>
  <c r="X1288" i="5"/>
  <c r="Y1288" i="5"/>
  <c r="X1967" i="5"/>
  <c r="Y1967" i="5"/>
  <c r="X530" i="5"/>
  <c r="Y530" i="5"/>
  <c r="X517" i="5"/>
  <c r="Y517" i="5"/>
  <c r="X1111" i="5"/>
  <c r="Y1111" i="5"/>
  <c r="X724" i="5"/>
  <c r="Y724" i="5"/>
  <c r="X443" i="5"/>
  <c r="Y443" i="5"/>
  <c r="X383" i="5"/>
  <c r="Y383" i="5"/>
  <c r="X1278" i="5"/>
  <c r="Y1278" i="5"/>
  <c r="X365" i="5"/>
  <c r="Y365" i="5"/>
  <c r="X1031" i="5"/>
  <c r="Y1031" i="5"/>
  <c r="X794" i="5"/>
  <c r="Y794" i="5"/>
  <c r="X465" i="5"/>
  <c r="Y465" i="5"/>
  <c r="X860" i="5"/>
  <c r="Y860" i="5"/>
  <c r="X331" i="5"/>
  <c r="Y331" i="5"/>
  <c r="X1486" i="5"/>
  <c r="Y1486" i="5"/>
  <c r="X1167" i="5"/>
  <c r="Y1167" i="5"/>
  <c r="X625" i="5"/>
  <c r="Y625" i="5"/>
  <c r="X1211" i="5"/>
  <c r="Y1211" i="5"/>
  <c r="X977" i="5"/>
  <c r="Y977" i="5"/>
  <c r="X700" i="5"/>
  <c r="Y700" i="5"/>
  <c r="X1558" i="5"/>
  <c r="Y1558" i="5"/>
  <c r="X1045" i="5"/>
  <c r="Y1045" i="5"/>
  <c r="X992" i="5"/>
  <c r="Y992" i="5"/>
  <c r="X1120" i="5"/>
  <c r="Y1120" i="5"/>
  <c r="X1698" i="5"/>
  <c r="Y1698" i="5"/>
  <c r="X177" i="5"/>
  <c r="Y177" i="5"/>
  <c r="X801" i="5"/>
  <c r="Y801" i="5"/>
  <c r="X889" i="5"/>
  <c r="Y889" i="5"/>
  <c r="X951" i="5"/>
  <c r="Y951" i="5"/>
  <c r="X2043" i="5"/>
  <c r="Y2043" i="5"/>
  <c r="X1022" i="5"/>
  <c r="Y1022" i="5"/>
  <c r="X1978" i="5"/>
  <c r="Y1978" i="5"/>
  <c r="X1085" i="5"/>
  <c r="Y1085" i="5"/>
  <c r="X2161" i="5"/>
  <c r="Y2161" i="5"/>
  <c r="X1718" i="5"/>
  <c r="Y1718" i="5"/>
  <c r="X283" i="5"/>
  <c r="Y283" i="5"/>
  <c r="X396" i="5"/>
  <c r="Y396" i="5"/>
  <c r="X85" i="5"/>
  <c r="Y85" i="5"/>
  <c r="X1521" i="5"/>
  <c r="Y1521" i="5"/>
  <c r="X1797" i="5"/>
  <c r="Y1797" i="5"/>
  <c r="X464" i="5"/>
  <c r="Y464" i="5"/>
  <c r="X129" i="5"/>
  <c r="Y129" i="5"/>
  <c r="X693" i="5"/>
  <c r="Y693" i="5"/>
  <c r="X741" i="5"/>
  <c r="Y741" i="5"/>
  <c r="X1512" i="5"/>
  <c r="Y1512" i="5"/>
  <c r="X2044" i="5"/>
  <c r="Y2044" i="5"/>
  <c r="X2150" i="5"/>
  <c r="Y2150" i="5"/>
  <c r="X1186" i="5"/>
  <c r="Y1186" i="5"/>
  <c r="X1006" i="5"/>
  <c r="Y1006" i="5"/>
  <c r="X1081" i="5"/>
  <c r="Y1081" i="5"/>
  <c r="X916" i="5"/>
  <c r="Y916" i="5"/>
  <c r="X1352" i="5"/>
  <c r="Y1352" i="5"/>
  <c r="X1939" i="5"/>
  <c r="Y1939" i="5"/>
  <c r="X151" i="5"/>
  <c r="Y151" i="5"/>
  <c r="X139" i="5"/>
  <c r="Y139" i="5"/>
  <c r="X326" i="5"/>
  <c r="Y326" i="5"/>
  <c r="X1475" i="5"/>
  <c r="Y1475" i="5"/>
  <c r="X199" i="5"/>
  <c r="Y199" i="5"/>
  <c r="X233" i="5"/>
  <c r="Y233" i="5"/>
  <c r="X275" i="5"/>
  <c r="Y275" i="5"/>
  <c r="X832" i="5"/>
  <c r="Y832" i="5"/>
  <c r="X1046" i="5"/>
  <c r="Y1046" i="5"/>
  <c r="X2165" i="5"/>
  <c r="Y2165" i="5"/>
  <c r="X542" i="5"/>
  <c r="Y542" i="5"/>
  <c r="X487" i="5"/>
  <c r="Y487" i="5"/>
  <c r="X950" i="5"/>
  <c r="Y950" i="5"/>
  <c r="X378" i="5"/>
  <c r="Y378" i="5"/>
  <c r="X1373" i="5"/>
  <c r="Y1373" i="5"/>
  <c r="X1933" i="5"/>
  <c r="Y1933" i="5"/>
  <c r="X1084" i="5"/>
  <c r="Y1084" i="5"/>
  <c r="X478" i="5"/>
  <c r="Y478" i="5"/>
  <c r="X1110" i="5"/>
  <c r="Y1110" i="5"/>
  <c r="X861" i="5"/>
  <c r="Y861" i="5"/>
  <c r="X459" i="5"/>
  <c r="Y459" i="5"/>
  <c r="X1147" i="5"/>
  <c r="Y1147" i="5"/>
  <c r="X161" i="5"/>
  <c r="Y161" i="5"/>
  <c r="X516" i="5"/>
  <c r="Y516" i="5"/>
  <c r="X857" i="5"/>
  <c r="Y857" i="5"/>
  <c r="X732" i="5"/>
  <c r="Y732" i="5"/>
  <c r="X734" i="5"/>
  <c r="Y734" i="5"/>
  <c r="X1824" i="5"/>
  <c r="Y1824" i="5"/>
  <c r="X2147" i="5"/>
  <c r="Y2147" i="5"/>
  <c r="X1168" i="5"/>
  <c r="Y1168" i="5"/>
  <c r="X1859" i="5"/>
  <c r="Y1859" i="5"/>
  <c r="X306" i="5"/>
  <c r="Y306" i="5"/>
  <c r="X73" i="5"/>
  <c r="Y73" i="5"/>
  <c r="X798" i="5"/>
  <c r="Y798" i="5"/>
  <c r="X944" i="5"/>
  <c r="Y944" i="5"/>
  <c r="X858" i="5"/>
  <c r="Y858" i="5"/>
  <c r="X862" i="5"/>
  <c r="Y862" i="5"/>
  <c r="X13" i="5"/>
  <c r="Y13" i="5"/>
  <c r="X1090" i="5"/>
  <c r="Y1090" i="5"/>
  <c r="X475" i="5"/>
  <c r="Y475" i="5"/>
  <c r="X873" i="5"/>
  <c r="Y873" i="5"/>
  <c r="X980" i="5"/>
  <c r="Y980" i="5"/>
  <c r="X993" i="5"/>
  <c r="Y993" i="5"/>
  <c r="X255" i="5"/>
  <c r="Y255" i="5"/>
  <c r="X433" i="5"/>
  <c r="Y433" i="5"/>
  <c r="X429" i="5"/>
  <c r="Y429" i="5"/>
  <c r="X1259" i="5"/>
  <c r="Y1259" i="5"/>
  <c r="X1940" i="5"/>
  <c r="Y1940" i="5"/>
  <c r="X370" i="5"/>
  <c r="Y370" i="5"/>
  <c r="X819" i="5"/>
  <c r="Y819" i="5"/>
  <c r="X1302" i="5"/>
  <c r="Y1302" i="5"/>
  <c r="X605" i="5"/>
  <c r="Y605" i="5"/>
  <c r="X265" i="5"/>
  <c r="Y265" i="5"/>
  <c r="X2179" i="5"/>
  <c r="Y2179" i="5"/>
  <c r="X261" i="5"/>
  <c r="Y261" i="5"/>
  <c r="X1340" i="5"/>
  <c r="Y1340" i="5"/>
  <c r="X863" i="5"/>
  <c r="Y863" i="5"/>
  <c r="X845" i="5"/>
  <c r="Y845" i="5"/>
  <c r="X917" i="5"/>
  <c r="Y917" i="5"/>
  <c r="X770" i="5"/>
  <c r="Y770" i="5"/>
  <c r="X1734" i="5"/>
  <c r="Y1734" i="5"/>
  <c r="X2032" i="5"/>
  <c r="Y2032" i="5"/>
  <c r="X908" i="5"/>
  <c r="Y908" i="5"/>
  <c r="X507" i="5"/>
  <c r="Y507" i="5"/>
  <c r="X1115" i="5"/>
  <c r="Y1115" i="5"/>
  <c r="X876" i="5"/>
  <c r="Y876" i="5"/>
  <c r="X1067" i="5"/>
  <c r="Y1067" i="5"/>
  <c r="X1237" i="5"/>
  <c r="Y1237" i="5"/>
  <c r="X1888" i="5"/>
  <c r="Y1888" i="5"/>
  <c r="X929" i="5"/>
  <c r="Y929" i="5"/>
  <c r="X1359" i="5"/>
  <c r="Y1359" i="5"/>
  <c r="X1489" i="5"/>
  <c r="Y1489" i="5"/>
  <c r="X765" i="5"/>
  <c r="Y765" i="5"/>
  <c r="X757" i="5"/>
  <c r="Y757" i="5"/>
  <c r="X1380" i="5"/>
  <c r="Y1380" i="5"/>
  <c r="X1294" i="5"/>
  <c r="Y1294" i="5"/>
  <c r="X1281" i="5"/>
  <c r="Y1281" i="5"/>
  <c r="X1422" i="5"/>
  <c r="Y1422" i="5"/>
  <c r="X2051" i="5"/>
  <c r="Y2051" i="5"/>
  <c r="X1177" i="5"/>
  <c r="Y1177" i="5"/>
  <c r="X1204" i="5"/>
  <c r="Y1204" i="5"/>
  <c r="X1349" i="5"/>
  <c r="Y1349" i="5"/>
  <c r="X2210" i="5"/>
  <c r="Y2210" i="5"/>
  <c r="X912" i="5"/>
  <c r="Y912" i="5"/>
  <c r="X1690" i="5"/>
  <c r="Y1690" i="5"/>
  <c r="X1313" i="5"/>
  <c r="Y1313" i="5"/>
  <c r="X1283" i="5"/>
  <c r="Y1283" i="5"/>
  <c r="X1621" i="5"/>
  <c r="Y1621" i="5"/>
  <c r="X2082" i="5"/>
  <c r="Y2082" i="5"/>
  <c r="X1717" i="5"/>
  <c r="Y1717" i="5"/>
  <c r="X2018" i="5"/>
  <c r="Y2018" i="5"/>
  <c r="X1812" i="5"/>
  <c r="Y1812" i="5"/>
  <c r="X1468" i="5"/>
  <c r="Y1468" i="5"/>
  <c r="X1930" i="5"/>
  <c r="Y1930" i="5"/>
  <c r="X2132" i="5"/>
  <c r="Y2132" i="5"/>
  <c r="AE1105" i="5"/>
  <c r="Y1105" i="5"/>
  <c r="X514" i="5"/>
  <c r="Y514" i="5"/>
  <c r="X1033" i="5"/>
  <c r="Y1033" i="5"/>
  <c r="X423" i="5"/>
  <c r="Y423" i="5"/>
  <c r="X426" i="5"/>
  <c r="Y426" i="5"/>
  <c r="X189" i="5"/>
  <c r="Y189" i="5"/>
  <c r="X1428" i="5"/>
  <c r="Y1428" i="5"/>
  <c r="X321" i="5"/>
  <c r="Y321" i="5"/>
  <c r="X292" i="5"/>
  <c r="Y292" i="5"/>
  <c r="X945" i="5"/>
  <c r="Y945" i="5"/>
  <c r="X339" i="5"/>
  <c r="Y339" i="5"/>
  <c r="X672" i="5"/>
  <c r="Y672" i="5"/>
  <c r="X1092" i="5"/>
  <c r="Y1092" i="5"/>
  <c r="X482" i="5"/>
  <c r="Y482" i="5"/>
  <c r="X1091" i="5"/>
  <c r="Y1091" i="5"/>
  <c r="X570" i="5"/>
  <c r="Y570" i="5"/>
  <c r="X628" i="5"/>
  <c r="Y628" i="5"/>
  <c r="X979" i="5"/>
  <c r="Y979" i="5"/>
  <c r="X34" i="5"/>
  <c r="Y34" i="5"/>
  <c r="X711" i="5"/>
  <c r="Y711" i="5"/>
  <c r="X110" i="5"/>
  <c r="Y110" i="5"/>
  <c r="X445" i="5"/>
  <c r="Y445" i="5"/>
  <c r="X727" i="5"/>
  <c r="Y727" i="5"/>
  <c r="X982" i="5"/>
  <c r="Y982" i="5"/>
  <c r="X713" i="5"/>
  <c r="Y713" i="5"/>
  <c r="X1127" i="5"/>
  <c r="Y1127" i="5"/>
  <c r="X689" i="5"/>
  <c r="Y689" i="5"/>
  <c r="X1074" i="5"/>
  <c r="Y1074" i="5"/>
  <c r="X1650" i="5"/>
  <c r="Y1650" i="5"/>
  <c r="X893" i="5"/>
  <c r="Y893" i="5"/>
  <c r="X479" i="5"/>
  <c r="Y479" i="5"/>
  <c r="X879" i="5"/>
  <c r="Y879" i="5"/>
  <c r="X990" i="5"/>
  <c r="Y990" i="5"/>
  <c r="X229" i="5"/>
  <c r="Y229" i="5"/>
  <c r="X1025" i="5"/>
  <c r="Y1025" i="5"/>
  <c r="X623" i="5"/>
  <c r="Y623" i="5"/>
  <c r="X149" i="5"/>
  <c r="Y149" i="5"/>
  <c r="X1640" i="5"/>
  <c r="Y1640" i="5"/>
  <c r="X780" i="5"/>
  <c r="Y780" i="5"/>
  <c r="X122" i="5"/>
  <c r="Y122" i="5"/>
  <c r="X509" i="5"/>
  <c r="Y509" i="5"/>
  <c r="X604" i="5"/>
  <c r="Y604" i="5"/>
  <c r="X2208" i="5"/>
  <c r="Y2208" i="5"/>
  <c r="X1605" i="5"/>
  <c r="Y1605" i="5"/>
  <c r="X1943" i="5"/>
  <c r="Y1943" i="5"/>
  <c r="X2059" i="5"/>
  <c r="Y2059" i="5"/>
  <c r="X1023" i="5"/>
  <c r="Y1023" i="5"/>
  <c r="X1829" i="5"/>
  <c r="Y1829" i="5"/>
  <c r="X1862" i="5"/>
  <c r="Y1862" i="5"/>
  <c r="AE1382" i="5"/>
  <c r="AE2067" i="5"/>
  <c r="AE1927" i="5"/>
  <c r="AE601" i="5"/>
  <c r="AE1388" i="5"/>
  <c r="AE245" i="5"/>
  <c r="AE664" i="5"/>
  <c r="AE752" i="5"/>
  <c r="AE586" i="5"/>
  <c r="AE1637" i="5"/>
  <c r="AE928" i="5"/>
  <c r="AE535" i="5"/>
  <c r="AE1379" i="5"/>
  <c r="AE654" i="5"/>
  <c r="AE541" i="5"/>
  <c r="AE1327" i="5"/>
  <c r="AE438" i="5"/>
  <c r="AE932" i="5"/>
  <c r="AE1260" i="5"/>
  <c r="AE729" i="5"/>
  <c r="AE1101" i="5"/>
  <c r="AE1137" i="5"/>
  <c r="AE2008" i="5"/>
  <c r="AE209" i="5"/>
  <c r="AE42" i="5"/>
  <c r="AE695" i="5"/>
  <c r="AE725" i="5"/>
  <c r="AE789" i="5"/>
  <c r="AE336" i="5"/>
  <c r="AE294" i="5"/>
  <c r="AE989" i="5"/>
  <c r="AE1277" i="5"/>
  <c r="AE491" i="5"/>
  <c r="AE569" i="5"/>
  <c r="AE722" i="5"/>
  <c r="AE1564" i="5"/>
  <c r="AE649" i="5"/>
  <c r="AE2109" i="5"/>
  <c r="AE1208" i="5"/>
  <c r="AE1262" i="5"/>
  <c r="AE1316" i="5"/>
  <c r="AE1685" i="5"/>
  <c r="AE1054" i="5"/>
  <c r="AE682" i="5"/>
  <c r="AE1454" i="5"/>
  <c r="AE710" i="5"/>
  <c r="AE442" i="5"/>
  <c r="AE904" i="5"/>
  <c r="AE748" i="5"/>
  <c r="AE985" i="5"/>
  <c r="AE696" i="5"/>
  <c r="AE979" i="5"/>
  <c r="AE980" i="5"/>
  <c r="AE439" i="5"/>
  <c r="AE895" i="5"/>
  <c r="AE583" i="5"/>
  <c r="AE816" i="5"/>
  <c r="AE385" i="5"/>
  <c r="AE753" i="5"/>
  <c r="AE968" i="5"/>
  <c r="AE1361" i="5"/>
  <c r="AE1914" i="5"/>
  <c r="AE2151" i="5"/>
  <c r="AE856" i="5"/>
  <c r="AE1005" i="5"/>
  <c r="AE1276" i="5"/>
  <c r="AE1632" i="5"/>
  <c r="AE1795" i="5"/>
  <c r="AE2184" i="5"/>
  <c r="AE1174" i="5"/>
  <c r="AE1199" i="5"/>
  <c r="AE1241" i="5"/>
  <c r="AE493" i="5"/>
  <c r="AE906" i="5"/>
  <c r="AE1635" i="5"/>
  <c r="AE1430" i="5"/>
  <c r="AE1937" i="5"/>
  <c r="AE1524" i="5"/>
  <c r="AE946" i="5"/>
  <c r="AE1775" i="5"/>
  <c r="AE1687" i="5"/>
  <c r="AE1103" i="5"/>
  <c r="AE315" i="5"/>
  <c r="AE508" i="5"/>
  <c r="AE1619" i="5"/>
  <c r="AE1559" i="5"/>
  <c r="AE1683" i="5"/>
  <c r="AE596" i="5"/>
  <c r="AE776" i="5"/>
  <c r="AE918" i="5"/>
  <c r="X789" i="5"/>
  <c r="AE234" i="5"/>
  <c r="X234" i="5"/>
  <c r="AE1107" i="5"/>
  <c r="X1107" i="5"/>
  <c r="AE1231" i="5"/>
  <c r="AE216" i="5"/>
  <c r="AE106" i="5"/>
  <c r="AE531" i="5"/>
  <c r="AE253" i="5"/>
  <c r="AE4" i="5"/>
  <c r="AE449" i="5"/>
  <c r="AE243" i="5"/>
  <c r="AE520" i="5"/>
  <c r="AE86" i="5"/>
  <c r="AE87" i="5"/>
  <c r="AE7" i="5"/>
  <c r="AE164" i="5"/>
  <c r="AE39" i="5"/>
  <c r="AE733" i="5"/>
  <c r="AE467" i="5"/>
  <c r="AE639" i="5"/>
  <c r="AE953" i="5"/>
  <c r="AE317" i="5"/>
  <c r="AE610" i="5"/>
  <c r="AE352" i="5"/>
  <c r="AE167" i="5"/>
  <c r="AE698" i="5"/>
  <c r="AE141" i="5"/>
  <c r="AE472" i="5"/>
  <c r="AE629" i="5"/>
  <c r="AE630" i="5"/>
  <c r="X442" i="5"/>
  <c r="X748" i="5"/>
  <c r="X209" i="5"/>
  <c r="AE815" i="5"/>
  <c r="X815" i="5"/>
  <c r="AE1297" i="5"/>
  <c r="X1297" i="5"/>
  <c r="AE537" i="5"/>
  <c r="X537" i="5"/>
  <c r="AE1432" i="5"/>
  <c r="X1432" i="5"/>
  <c r="AE1885" i="5"/>
  <c r="X1885" i="5"/>
  <c r="AE62" i="5"/>
  <c r="AE50" i="5"/>
  <c r="AE486" i="5"/>
  <c r="AE121" i="5"/>
  <c r="AE175" i="5"/>
  <c r="AE37" i="5"/>
  <c r="AE60" i="5"/>
  <c r="AE287" i="5"/>
  <c r="AE143" i="5"/>
  <c r="AE2" i="5"/>
  <c r="AE21" i="5"/>
  <c r="AE178" i="5"/>
  <c r="AE66" i="5"/>
  <c r="AE207" i="5"/>
  <c r="AE785" i="5"/>
  <c r="AE67" i="5"/>
  <c r="AE28" i="5"/>
  <c r="AE593" i="5"/>
  <c r="AE307" i="5"/>
  <c r="AE313" i="5"/>
  <c r="AE113" i="5"/>
  <c r="AE301" i="5"/>
  <c r="AE23" i="5"/>
  <c r="AE152" i="5"/>
  <c r="AE20" i="5"/>
  <c r="AE71" i="5"/>
  <c r="AE594" i="5"/>
  <c r="AE19" i="5"/>
  <c r="AE447" i="5"/>
  <c r="AE430" i="5"/>
  <c r="AE501" i="5"/>
  <c r="AE350" i="5"/>
  <c r="AE490" i="5"/>
  <c r="AE142" i="5"/>
  <c r="AE174" i="5"/>
  <c r="AE96" i="5"/>
  <c r="AE76" i="5"/>
  <c r="AE394" i="5"/>
  <c r="AE192" i="5"/>
  <c r="AE107" i="5"/>
  <c r="AE273" i="5"/>
  <c r="AE480" i="5"/>
  <c r="AE424" i="5"/>
  <c r="AE1156" i="5"/>
  <c r="AE640" i="5"/>
  <c r="AE419" i="5"/>
  <c r="AE379" i="5"/>
  <c r="AE210" i="5"/>
  <c r="AE267" i="5"/>
  <c r="AE77" i="5"/>
  <c r="X904" i="5"/>
  <c r="X1199" i="5"/>
  <c r="X42" i="5"/>
  <c r="AE843" i="5"/>
  <c r="X843" i="5"/>
  <c r="AE708" i="5"/>
  <c r="X708" i="5"/>
  <c r="AE645" i="5"/>
  <c r="X645" i="5"/>
  <c r="AE872" i="5"/>
  <c r="X753" i="5"/>
  <c r="AE581" i="5"/>
  <c r="AE611" i="5"/>
  <c r="AE1150" i="5"/>
  <c r="AE1233" i="5"/>
  <c r="AE1029" i="5"/>
  <c r="AE1196" i="5"/>
  <c r="AE707" i="5"/>
  <c r="AE673" i="5"/>
  <c r="AE1243" i="5"/>
  <c r="AE1443" i="5"/>
  <c r="AE1416" i="5"/>
  <c r="AE1776" i="5"/>
  <c r="AE51" i="5"/>
  <c r="AE1033" i="5"/>
  <c r="X985" i="5"/>
  <c r="X535" i="5"/>
  <c r="AE320" i="5"/>
  <c r="AE292" i="5"/>
  <c r="AE944" i="5"/>
  <c r="X569" i="5"/>
  <c r="AE963" i="5"/>
  <c r="AE711" i="5"/>
  <c r="AE255" i="5"/>
  <c r="X872" i="5"/>
  <c r="AE1303" i="5"/>
  <c r="AE1288" i="5"/>
  <c r="AE530" i="5"/>
  <c r="AE605" i="5"/>
  <c r="X654" i="5"/>
  <c r="X664" i="5"/>
  <c r="X583" i="5"/>
  <c r="X816" i="5"/>
  <c r="X1637" i="5"/>
  <c r="AE310" i="5"/>
  <c r="AE181" i="5"/>
  <c r="AE247" i="5"/>
  <c r="AE808" i="5"/>
  <c r="AE84" i="5"/>
  <c r="AE454" i="5"/>
  <c r="AE884" i="5"/>
  <c r="AE196" i="5"/>
  <c r="AE88" i="5"/>
  <c r="AE14" i="5"/>
  <c r="AE46" i="5"/>
  <c r="AE824" i="5"/>
  <c r="AE165" i="5"/>
  <c r="AE504" i="5"/>
  <c r="AE81" i="5"/>
  <c r="AE390" i="5"/>
  <c r="AE901" i="5"/>
  <c r="AE413" i="5"/>
  <c r="AE408" i="5"/>
  <c r="AE632" i="5"/>
  <c r="AE280" i="5"/>
  <c r="AE90" i="5"/>
  <c r="AE550" i="5"/>
  <c r="AE32" i="5"/>
  <c r="X1029" i="5"/>
  <c r="X1196" i="5"/>
  <c r="X707" i="5"/>
  <c r="X673" i="5"/>
  <c r="X1243" i="5"/>
  <c r="X1443" i="5"/>
  <c r="X1416" i="5"/>
  <c r="X1776" i="5"/>
  <c r="AE1934" i="5"/>
  <c r="AE2015" i="5"/>
  <c r="AE151" i="5"/>
  <c r="AE1236" i="5"/>
  <c r="AE139" i="5"/>
  <c r="AE820" i="5"/>
  <c r="AE321" i="5"/>
  <c r="AE779" i="5"/>
  <c r="AE907" i="5"/>
  <c r="AE482" i="5"/>
  <c r="AE290" i="5"/>
  <c r="AE556" i="5"/>
  <c r="AE1552" i="5"/>
  <c r="AE110" i="5"/>
  <c r="AE1302" i="5"/>
  <c r="AE1543" i="5"/>
  <c r="AE854" i="5"/>
  <c r="AE794" i="5"/>
  <c r="AE1094" i="5"/>
  <c r="AE1139" i="5"/>
  <c r="X1139" i="5"/>
  <c r="AE80" i="5"/>
  <c r="AE1286" i="5"/>
  <c r="X2109" i="5"/>
  <c r="X1208" i="5"/>
  <c r="X2067" i="5"/>
  <c r="AE1931" i="5"/>
  <c r="AE793" i="5"/>
  <c r="AE860" i="5"/>
  <c r="AE1460" i="5"/>
  <c r="AE502" i="5"/>
  <c r="AE1956" i="5"/>
  <c r="AE1211" i="5"/>
  <c r="AE1179" i="5"/>
  <c r="AE1684" i="5"/>
  <c r="AE1067" i="5"/>
  <c r="AE1479" i="5"/>
  <c r="AE1888" i="5"/>
  <c r="AE1887" i="5"/>
  <c r="AE1359" i="5"/>
  <c r="AE1197" i="5"/>
  <c r="AE765" i="5"/>
  <c r="AE1232" i="5"/>
  <c r="AE1248" i="5"/>
  <c r="AE999" i="5"/>
  <c r="AE1631" i="5"/>
  <c r="AE1951" i="5"/>
  <c r="AE1121" i="5"/>
  <c r="AE683" i="5"/>
  <c r="AE1400" i="5"/>
  <c r="AE1343" i="5"/>
  <c r="AE1226" i="5"/>
  <c r="AE1725" i="5"/>
  <c r="AE976" i="5"/>
  <c r="AE1594" i="5"/>
  <c r="AE2063" i="5"/>
  <c r="AE2207" i="5"/>
  <c r="AE2131" i="5"/>
  <c r="AE1731" i="5"/>
  <c r="AE1770" i="5"/>
  <c r="AE1739" i="5"/>
  <c r="X1372" i="5"/>
  <c r="AE1372" i="5"/>
  <c r="X288" i="5"/>
  <c r="AE288" i="5"/>
  <c r="X954" i="5"/>
  <c r="AE954" i="5"/>
  <c r="X1434" i="5"/>
  <c r="AE1434" i="5"/>
  <c r="X1796" i="5"/>
  <c r="AE1796" i="5"/>
  <c r="X1583" i="5"/>
  <c r="AE1583" i="5"/>
  <c r="X667" i="5"/>
  <c r="AE667" i="5"/>
  <c r="AE1658" i="5"/>
  <c r="X1658" i="5"/>
  <c r="X1231" i="5"/>
  <c r="X216" i="5"/>
  <c r="X50" i="5"/>
  <c r="X486" i="5"/>
  <c r="X121" i="5"/>
  <c r="X253" i="5"/>
  <c r="X4" i="5"/>
  <c r="X37" i="5"/>
  <c r="X60" i="5"/>
  <c r="X243" i="5"/>
  <c r="X520" i="5"/>
  <c r="X86" i="5"/>
  <c r="X2" i="5"/>
  <c r="X21" i="5"/>
  <c r="X7" i="5"/>
  <c r="X164" i="5"/>
  <c r="X66" i="5"/>
  <c r="X207" i="5"/>
  <c r="X785" i="5"/>
  <c r="X467" i="5"/>
  <c r="X639" i="5"/>
  <c r="X28" i="5"/>
  <c r="X593" i="5"/>
  <c r="X317" i="5"/>
  <c r="X610" i="5"/>
  <c r="X352" i="5"/>
  <c r="X113" i="5"/>
  <c r="X301" i="5"/>
  <c r="X698" i="5"/>
  <c r="X141" i="5"/>
  <c r="X152" i="5"/>
  <c r="X472" i="5"/>
  <c r="X20" i="5"/>
  <c r="X629" i="5"/>
  <c r="X71" i="5"/>
  <c r="X630" i="5"/>
  <c r="X594" i="5"/>
  <c r="X310" i="5"/>
  <c r="X19" i="5"/>
  <c r="X181" i="5"/>
  <c r="X447" i="5"/>
  <c r="X247" i="5"/>
  <c r="X430" i="5"/>
  <c r="X808" i="5"/>
  <c r="X501" i="5"/>
  <c r="X84" i="5"/>
  <c r="X350" i="5"/>
  <c r="X454" i="5"/>
  <c r="X490" i="5"/>
  <c r="X884" i="5"/>
  <c r="X142" i="5"/>
  <c r="X196" i="5"/>
  <c r="X174" i="5"/>
  <c r="X88" i="5"/>
  <c r="X96" i="5"/>
  <c r="X14" i="5"/>
  <c r="X76" i="5"/>
  <c r="X46" i="5"/>
  <c r="X394" i="5"/>
  <c r="X824" i="5"/>
  <c r="X192" i="5"/>
  <c r="X165" i="5"/>
  <c r="X107" i="5"/>
  <c r="X504" i="5"/>
  <c r="X273" i="5"/>
  <c r="X81" i="5"/>
  <c r="X480" i="5"/>
  <c r="X390" i="5"/>
  <c r="X424" i="5"/>
  <c r="X901" i="5"/>
  <c r="X1156" i="5"/>
  <c r="X413" i="5"/>
  <c r="X640" i="5"/>
  <c r="X408" i="5"/>
  <c r="X419" i="5"/>
  <c r="X632" i="5"/>
  <c r="X379" i="5"/>
  <c r="X280" i="5"/>
  <c r="X210" i="5"/>
  <c r="X90" i="5"/>
  <c r="X267" i="5"/>
  <c r="X550" i="5"/>
  <c r="X77" i="5"/>
  <c r="X32" i="5"/>
  <c r="AE746" i="5"/>
  <c r="X746" i="5"/>
  <c r="AE656" i="5"/>
  <c r="X656" i="5"/>
  <c r="AE497" i="5"/>
  <c r="X497" i="5"/>
  <c r="AE915" i="5"/>
  <c r="X915" i="5"/>
  <c r="AE914" i="5"/>
  <c r="X914" i="5"/>
  <c r="AE428" i="5"/>
  <c r="X428" i="5"/>
  <c r="AE811" i="5"/>
  <c r="X811" i="5"/>
  <c r="AE881" i="5"/>
  <c r="X881" i="5"/>
  <c r="AE651" i="5"/>
  <c r="X651" i="5"/>
  <c r="AE518" i="5"/>
  <c r="X518" i="5"/>
  <c r="AE100" i="5"/>
  <c r="X100" i="5"/>
  <c r="AE617" i="5"/>
  <c r="X617" i="5"/>
  <c r="AE1072" i="5"/>
  <c r="X1072" i="5"/>
  <c r="AE285" i="5"/>
  <c r="X285" i="5"/>
  <c r="AE346" i="5"/>
  <c r="X346" i="5"/>
  <c r="AE754" i="5"/>
  <c r="X754" i="5"/>
  <c r="AE225" i="5"/>
  <c r="X225" i="5"/>
  <c r="AE145" i="5"/>
  <c r="X145" i="5"/>
  <c r="AE228" i="5"/>
  <c r="X228" i="5"/>
  <c r="X492" i="5"/>
  <c r="AE492" i="5"/>
  <c r="AE109" i="5"/>
  <c r="X109" i="5"/>
  <c r="X101" i="5"/>
  <c r="AE101" i="5"/>
  <c r="AE327" i="5"/>
  <c r="X327" i="5"/>
  <c r="X747" i="5"/>
  <c r="AE747" i="5"/>
  <c r="AE1018" i="5"/>
  <c r="X1018" i="5"/>
  <c r="X1038" i="5"/>
  <c r="AE1038" i="5"/>
  <c r="AE82" i="5"/>
  <c r="X82" i="5"/>
  <c r="X637" i="5"/>
  <c r="AE637" i="5"/>
  <c r="AE635" i="5"/>
  <c r="X635" i="5"/>
  <c r="X360" i="5"/>
  <c r="AE360" i="5"/>
  <c r="AE159" i="5"/>
  <c r="X159" i="5"/>
  <c r="X1113" i="5"/>
  <c r="AE1113" i="5"/>
  <c r="AE598" i="5"/>
  <c r="X598" i="5"/>
  <c r="X686" i="5"/>
  <c r="AE686" i="5"/>
  <c r="AE1617" i="5"/>
  <c r="X1617" i="5"/>
  <c r="X1607" i="5"/>
  <c r="AE1607" i="5"/>
  <c r="X1988" i="5"/>
  <c r="AE1988" i="5"/>
  <c r="X528" i="5"/>
  <c r="AE528" i="5"/>
  <c r="X584" i="5"/>
  <c r="AE584" i="5"/>
  <c r="X1818" i="5"/>
  <c r="AE1818" i="5"/>
  <c r="X2013" i="5"/>
  <c r="AE2013" i="5"/>
  <c r="X368" i="5"/>
  <c r="AE368" i="5"/>
  <c r="X94" i="5"/>
  <c r="AE94" i="5"/>
  <c r="X1890" i="5"/>
  <c r="AE1890" i="5"/>
  <c r="X452" i="5"/>
  <c r="AE452" i="5"/>
  <c r="X782" i="5"/>
  <c r="AE782" i="5"/>
  <c r="X235" i="5"/>
  <c r="AE235" i="5"/>
  <c r="AE665" i="5"/>
  <c r="X665" i="5"/>
  <c r="AE554" i="5"/>
  <c r="X554" i="5"/>
  <c r="X1344" i="5"/>
  <c r="AE1344" i="5"/>
  <c r="X548" i="5"/>
  <c r="AE548" i="5"/>
  <c r="X678" i="5"/>
  <c r="AE678" i="5"/>
  <c r="X1880" i="5"/>
  <c r="AE1880" i="5"/>
  <c r="AE48" i="5"/>
  <c r="X48" i="5"/>
  <c r="X62" i="5"/>
  <c r="X106" i="5"/>
  <c r="X531" i="5"/>
  <c r="X175" i="5"/>
  <c r="X449" i="5"/>
  <c r="X287" i="5"/>
  <c r="X143" i="5"/>
  <c r="X87" i="5"/>
  <c r="X178" i="5"/>
  <c r="X39" i="5"/>
  <c r="X733" i="5"/>
  <c r="X67" i="5"/>
  <c r="X953" i="5"/>
  <c r="X307" i="5"/>
  <c r="X313" i="5"/>
  <c r="X167" i="5"/>
  <c r="X23" i="5"/>
  <c r="X1426" i="5"/>
  <c r="AE1426" i="5"/>
  <c r="X1059" i="5"/>
  <c r="AE1059" i="5"/>
  <c r="X1716" i="5"/>
  <c r="AE1716" i="5"/>
  <c r="X1535" i="5"/>
  <c r="AE1535" i="5"/>
  <c r="X1429" i="5"/>
  <c r="AE1429" i="5"/>
  <c r="X1133" i="5"/>
  <c r="AE1133" i="5"/>
  <c r="X1578" i="5"/>
  <c r="AE1578" i="5"/>
  <c r="X1405" i="5"/>
  <c r="AE1405" i="5"/>
  <c r="X1791" i="5"/>
  <c r="AE1791" i="5"/>
  <c r="X114" i="5"/>
  <c r="AE114" i="5"/>
  <c r="X772" i="5"/>
  <c r="AE772" i="5"/>
  <c r="X1837" i="5"/>
  <c r="AE1837" i="5"/>
  <c r="X1916" i="5"/>
  <c r="AE1916" i="5"/>
  <c r="X1016" i="5"/>
  <c r="AE1016" i="5"/>
  <c r="X1032" i="5"/>
  <c r="AE1032" i="5"/>
  <c r="X325" i="5"/>
  <c r="AE325" i="5"/>
  <c r="X1066" i="5"/>
  <c r="AE1066" i="5"/>
  <c r="X1722" i="5"/>
  <c r="AE1722" i="5"/>
  <c r="X2062" i="5"/>
  <c r="AE2062" i="5"/>
  <c r="X1165" i="5"/>
  <c r="AE1165" i="5"/>
  <c r="X795" i="5"/>
  <c r="AE795" i="5"/>
  <c r="X1311" i="5"/>
  <c r="AE1311" i="5"/>
  <c r="X566" i="5"/>
  <c r="AE566" i="5"/>
  <c r="X457" i="5"/>
  <c r="AE457" i="5"/>
  <c r="X387" i="5"/>
  <c r="AE387" i="5"/>
  <c r="AE1329" i="5"/>
  <c r="X1329" i="5"/>
  <c r="X850" i="5"/>
  <c r="AE850" i="5"/>
  <c r="X1224" i="5"/>
  <c r="AE1224" i="5"/>
  <c r="AE2041" i="5"/>
  <c r="X2041" i="5"/>
  <c r="X619" i="5"/>
  <c r="AE619" i="5"/>
  <c r="AE644" i="5"/>
  <c r="X644" i="5"/>
  <c r="X1056" i="5"/>
  <c r="AE1056" i="5"/>
  <c r="X1876" i="5"/>
  <c r="AE1876" i="5"/>
  <c r="X1763" i="5"/>
  <c r="AE1763" i="5"/>
  <c r="X1325" i="5"/>
  <c r="AE1325" i="5"/>
  <c r="X1835" i="5"/>
  <c r="AE1835" i="5"/>
  <c r="X2036" i="5"/>
  <c r="AE2036" i="5"/>
  <c r="X355" i="5"/>
  <c r="AE355" i="5"/>
  <c r="X1308" i="5"/>
  <c r="AE1308" i="5"/>
  <c r="X1997" i="5"/>
  <c r="AE1997" i="5"/>
  <c r="X2116" i="5"/>
  <c r="AE2116" i="5"/>
  <c r="X1039" i="5"/>
  <c r="AE1039" i="5"/>
  <c r="X398" i="5"/>
  <c r="AE398" i="5"/>
  <c r="X940" i="5"/>
  <c r="AE940" i="5"/>
  <c r="X2163" i="5"/>
  <c r="AE2163" i="5"/>
  <c r="X2034" i="5"/>
  <c r="AE2034" i="5"/>
  <c r="X923" i="5"/>
  <c r="AE923" i="5"/>
  <c r="X896" i="5"/>
  <c r="AE896" i="5"/>
  <c r="X761" i="5"/>
  <c r="AE761" i="5"/>
  <c r="X54" i="5"/>
  <c r="AE54" i="5"/>
  <c r="X260" i="5"/>
  <c r="AE260" i="5"/>
  <c r="X135" i="5"/>
  <c r="AE135" i="5"/>
  <c r="X270" i="5"/>
  <c r="AE270" i="5"/>
  <c r="X760" i="5"/>
  <c r="AE760" i="5"/>
  <c r="X573" i="5"/>
  <c r="AE573" i="5"/>
  <c r="X1108" i="5"/>
  <c r="AE1108" i="5"/>
  <c r="X668" i="5"/>
  <c r="AE668" i="5"/>
  <c r="X1338" i="5"/>
  <c r="AE1338" i="5"/>
  <c r="AE266" i="5"/>
  <c r="X266" i="5"/>
  <c r="X116" i="5"/>
  <c r="AE116" i="5"/>
  <c r="X6" i="5"/>
  <c r="AE6" i="5"/>
  <c r="X24" i="5"/>
  <c r="AE24" i="5"/>
  <c r="X2014" i="5"/>
  <c r="AE2014" i="5"/>
  <c r="X838" i="5"/>
  <c r="AE838" i="5"/>
  <c r="X1519" i="5"/>
  <c r="AE1519" i="5"/>
  <c r="X224" i="5"/>
  <c r="AE224" i="5"/>
  <c r="X1936" i="5"/>
  <c r="AE1936" i="5"/>
  <c r="AE219" i="5"/>
  <c r="X219" i="5"/>
  <c r="AE319" i="5"/>
  <c r="X319" i="5"/>
  <c r="AE118" i="5"/>
  <c r="X118" i="5"/>
  <c r="AE1109" i="5"/>
  <c r="X1109" i="5"/>
  <c r="AE348" i="5"/>
  <c r="X348" i="5"/>
  <c r="AE300" i="5"/>
  <c r="X300" i="5"/>
  <c r="AE173" i="5"/>
  <c r="X173" i="5"/>
  <c r="AE44" i="5"/>
  <c r="X44" i="5"/>
  <c r="AE31" i="5"/>
  <c r="X31" i="5"/>
  <c r="AE697" i="5"/>
  <c r="X697" i="5"/>
  <c r="AE98" i="5"/>
  <c r="X98" i="5"/>
  <c r="AE1194" i="5"/>
  <c r="X1194" i="5"/>
  <c r="AE65" i="5"/>
  <c r="X65" i="5"/>
  <c r="AE198" i="5"/>
  <c r="X198" i="5"/>
  <c r="AE503" i="5"/>
  <c r="X503" i="5"/>
  <c r="AE155" i="5"/>
  <c r="X155" i="5"/>
  <c r="AE361" i="5"/>
  <c r="X361" i="5"/>
  <c r="AE15" i="5"/>
  <c r="X15" i="5"/>
  <c r="AE715" i="5"/>
  <c r="X715" i="5"/>
  <c r="X712" i="5"/>
  <c r="AE712" i="5"/>
  <c r="AE817" i="5"/>
  <c r="X817" i="5"/>
  <c r="X1263" i="5"/>
  <c r="AE1263" i="5"/>
  <c r="AE236" i="5"/>
  <c r="X236" i="5"/>
  <c r="X1923" i="5"/>
  <c r="AE1923" i="5"/>
  <c r="AE388" i="5"/>
  <c r="X388" i="5"/>
  <c r="X458" i="5"/>
  <c r="AE458" i="5"/>
  <c r="AE35" i="5"/>
  <c r="X35" i="5"/>
  <c r="X937" i="5"/>
  <c r="AE937" i="5"/>
  <c r="AE1295" i="5"/>
  <c r="X1295" i="5"/>
  <c r="X1274" i="5"/>
  <c r="AE1274" i="5"/>
  <c r="AE404" i="5"/>
  <c r="X404" i="5"/>
  <c r="X136" i="5"/>
  <c r="AE136" i="5"/>
  <c r="AE1892" i="5"/>
  <c r="X1892" i="5"/>
  <c r="X1253" i="5"/>
  <c r="AE1253" i="5"/>
  <c r="AE1949" i="5"/>
  <c r="X1949" i="5"/>
  <c r="X1570" i="5"/>
  <c r="AE1570" i="5"/>
  <c r="X195" i="5"/>
  <c r="AE195" i="5"/>
  <c r="X1928" i="5"/>
  <c r="AE1928" i="5"/>
  <c r="AE660" i="5"/>
  <c r="X660" i="5"/>
  <c r="X1893" i="5"/>
  <c r="AE1893" i="5"/>
  <c r="X1387" i="5"/>
  <c r="AE1387" i="5"/>
  <c r="AE568" i="5"/>
  <c r="X568" i="5"/>
  <c r="X1651" i="5"/>
  <c r="AE1651" i="5"/>
  <c r="X414" i="5"/>
  <c r="AE414" i="5"/>
  <c r="X2077" i="5"/>
  <c r="AE2077" i="5"/>
  <c r="X726" i="5"/>
  <c r="AE726" i="5"/>
  <c r="X1474" i="5"/>
  <c r="AE1474" i="5"/>
  <c r="X1741" i="5"/>
  <c r="AE1741" i="5"/>
  <c r="X925" i="5"/>
  <c r="AE925" i="5"/>
  <c r="X354" i="5"/>
  <c r="AE354" i="5"/>
  <c r="X1891" i="5"/>
  <c r="AE1891" i="5"/>
  <c r="X648" i="5"/>
  <c r="AE648" i="5"/>
  <c r="X745" i="5"/>
  <c r="AE745" i="5"/>
  <c r="X2037" i="5"/>
  <c r="AE2037" i="5"/>
  <c r="AE1356" i="5"/>
  <c r="X1356" i="5"/>
  <c r="X1427" i="5"/>
  <c r="AE1427" i="5"/>
  <c r="X140" i="5"/>
  <c r="AE140" i="5"/>
  <c r="X592" i="5"/>
  <c r="AE592" i="5"/>
  <c r="X866" i="5"/>
  <c r="AE866" i="5"/>
  <c r="X1007" i="5"/>
  <c r="AE1007" i="5"/>
  <c r="X546" i="5"/>
  <c r="AE546" i="5"/>
  <c r="X1723" i="5"/>
  <c r="AE1723" i="5"/>
  <c r="X5" i="5"/>
  <c r="AE5" i="5"/>
  <c r="X69" i="5"/>
  <c r="AE69" i="5"/>
  <c r="X43" i="5"/>
  <c r="AE43" i="5"/>
  <c r="X213" i="5"/>
  <c r="AE213" i="5"/>
  <c r="X874" i="5"/>
  <c r="AE874" i="5"/>
  <c r="X1068" i="5"/>
  <c r="AE1068" i="5"/>
  <c r="X859" i="5"/>
  <c r="AE859" i="5"/>
  <c r="X615" i="5"/>
  <c r="AE615" i="5"/>
  <c r="X1455" i="5"/>
  <c r="AE1455" i="5"/>
  <c r="X773" i="5"/>
  <c r="AE773" i="5"/>
  <c r="X63" i="5"/>
  <c r="AE63" i="5"/>
  <c r="X1102" i="5"/>
  <c r="AE1102" i="5"/>
  <c r="X1296" i="5"/>
  <c r="AE1296" i="5"/>
  <c r="X641" i="5"/>
  <c r="AE641" i="5"/>
  <c r="X1148" i="5"/>
  <c r="AE1148" i="5"/>
  <c r="X95" i="5"/>
  <c r="AE95" i="5"/>
  <c r="X1126" i="5"/>
  <c r="AE1126" i="5"/>
  <c r="X642" i="5"/>
  <c r="AE642" i="5"/>
  <c r="X802" i="5"/>
  <c r="AE802" i="5"/>
  <c r="X1172" i="5"/>
  <c r="AE1172" i="5"/>
  <c r="X544" i="5"/>
  <c r="AE544" i="5"/>
  <c r="X1959" i="5"/>
  <c r="AE1959" i="5"/>
  <c r="X1902" i="5"/>
  <c r="AE1902" i="5"/>
  <c r="X38" i="5"/>
  <c r="AE38" i="5"/>
  <c r="X522" i="5"/>
  <c r="AE522" i="5"/>
  <c r="X1624" i="5"/>
  <c r="AE1624" i="5"/>
  <c r="X444" i="5"/>
  <c r="AE444" i="5"/>
  <c r="X1471" i="5"/>
  <c r="AE1471" i="5"/>
  <c r="X1345" i="5"/>
  <c r="AE1345" i="5"/>
  <c r="X248" i="5"/>
  <c r="AE248" i="5"/>
  <c r="X2167" i="5"/>
  <c r="AE2167" i="5"/>
  <c r="X620" i="5"/>
  <c r="AE620" i="5"/>
  <c r="X1193" i="5"/>
  <c r="AE1193" i="5"/>
  <c r="X1726" i="5"/>
  <c r="AE1726" i="5"/>
  <c r="X768" i="5"/>
  <c r="AE768" i="5"/>
  <c r="X714" i="5"/>
  <c r="AE714" i="5"/>
  <c r="X774" i="5"/>
  <c r="AE774" i="5"/>
  <c r="X262" i="5"/>
  <c r="AE262" i="5"/>
  <c r="X1075" i="5"/>
  <c r="AE1075" i="5"/>
  <c r="X1869" i="5"/>
  <c r="AE1869" i="5"/>
  <c r="X842" i="5"/>
  <c r="AE842" i="5"/>
  <c r="X538" i="5"/>
  <c r="AE538" i="5"/>
  <c r="X813" i="5"/>
  <c r="AE813" i="5"/>
  <c r="X1567" i="5"/>
  <c r="AE1567" i="5"/>
  <c r="X432" i="5"/>
  <c r="AE432" i="5"/>
  <c r="X597" i="5"/>
  <c r="AE597" i="5"/>
  <c r="X1252" i="5"/>
  <c r="AE1252" i="5"/>
  <c r="AE1096" i="5"/>
  <c r="X1096" i="5"/>
  <c r="X827" i="5"/>
  <c r="AE827" i="5"/>
  <c r="AE964" i="5"/>
  <c r="X964" i="5"/>
  <c r="X1114" i="5"/>
  <c r="AE1114" i="5"/>
  <c r="AE898" i="5"/>
  <c r="X898" i="5"/>
  <c r="X1261" i="5"/>
  <c r="AE1261" i="5"/>
  <c r="AE1332" i="5"/>
  <c r="X1332" i="5"/>
  <c r="X1576" i="5"/>
  <c r="AE1576" i="5"/>
  <c r="AE938" i="5"/>
  <c r="X938" i="5"/>
  <c r="X1267" i="5"/>
  <c r="AE1267" i="5"/>
  <c r="AE1200" i="5"/>
  <c r="X1200" i="5"/>
  <c r="X1257" i="5"/>
  <c r="AE1257" i="5"/>
  <c r="AE1415" i="5"/>
  <c r="X1415" i="5"/>
  <c r="AE1229" i="5"/>
  <c r="X1229" i="5"/>
  <c r="AE2148" i="5"/>
  <c r="X2148" i="5"/>
  <c r="AE1132" i="5"/>
  <c r="X1132" i="5"/>
  <c r="AE891" i="5"/>
  <c r="X891" i="5"/>
  <c r="AE2071" i="5"/>
  <c r="X2071" i="5"/>
  <c r="AE1376" i="5"/>
  <c r="X1376" i="5"/>
  <c r="AE1141" i="5"/>
  <c r="X1141" i="5"/>
  <c r="AE1317" i="5"/>
  <c r="X1317" i="5"/>
  <c r="AE1517" i="5"/>
  <c r="X1517" i="5"/>
  <c r="AE2031" i="5"/>
  <c r="X2031" i="5"/>
  <c r="AE1321" i="5"/>
  <c r="X1321" i="5"/>
  <c r="AE1938" i="5"/>
  <c r="X1938" i="5"/>
  <c r="AE1948" i="5"/>
  <c r="X1948" i="5"/>
  <c r="AE1496" i="5"/>
  <c r="X1496" i="5"/>
  <c r="AE1182" i="5"/>
  <c r="X1182" i="5"/>
  <c r="AE1642" i="5"/>
  <c r="X1642" i="5"/>
  <c r="AE1364" i="5"/>
  <c r="X1364" i="5"/>
  <c r="AE1646" i="5"/>
  <c r="X1646" i="5"/>
  <c r="AE878" i="5"/>
  <c r="X878" i="5"/>
  <c r="AE1574" i="5"/>
  <c r="X1574" i="5"/>
  <c r="AE1955" i="5"/>
  <c r="X1955" i="5"/>
  <c r="AE1693" i="5"/>
  <c r="X1693" i="5"/>
  <c r="X1391" i="5"/>
  <c r="AE1391" i="5"/>
  <c r="X1801" i="5"/>
  <c r="AE1801" i="5"/>
  <c r="X1754" i="5"/>
  <c r="AE1754" i="5"/>
  <c r="X1732" i="5"/>
  <c r="AE1732" i="5"/>
  <c r="X2157" i="5"/>
  <c r="AE2157" i="5"/>
  <c r="X1843" i="5"/>
  <c r="AE1843" i="5"/>
  <c r="X2007" i="5"/>
  <c r="AE2007" i="5"/>
  <c r="X1638" i="5"/>
  <c r="AE1638" i="5"/>
  <c r="X1691" i="5"/>
  <c r="AE1691" i="5"/>
  <c r="X1125" i="5"/>
  <c r="AE1125" i="5"/>
  <c r="X1966" i="5"/>
  <c r="AE1966" i="5"/>
  <c r="X1756" i="5"/>
  <c r="AE1756" i="5"/>
  <c r="X2070" i="5"/>
  <c r="AE2070" i="5"/>
  <c r="X736" i="5"/>
  <c r="AE736" i="5"/>
  <c r="X1591" i="5"/>
  <c r="AE1591" i="5"/>
  <c r="X1825" i="5"/>
  <c r="AE1825" i="5"/>
  <c r="X1659" i="5"/>
  <c r="AE1659" i="5"/>
  <c r="X1961" i="5"/>
  <c r="AE1961" i="5"/>
  <c r="X934" i="5"/>
  <c r="AE934" i="5"/>
  <c r="X1550" i="5"/>
  <c r="AE1550" i="5"/>
  <c r="X1745" i="5"/>
  <c r="AE1745" i="5"/>
  <c r="X1714" i="5"/>
  <c r="AE1714" i="5"/>
  <c r="X2005" i="5"/>
  <c r="AE2005" i="5"/>
  <c r="X1700" i="5"/>
  <c r="AE1700" i="5"/>
  <c r="X2020" i="5"/>
  <c r="AE2020" i="5"/>
  <c r="AE2019" i="5"/>
  <c r="X2019" i="5"/>
  <c r="AE830" i="5"/>
  <c r="X830" i="5"/>
  <c r="AE108" i="5"/>
  <c r="X108" i="5"/>
  <c r="AE335" i="5"/>
  <c r="X335" i="5"/>
  <c r="AE185" i="5"/>
  <c r="X185" i="5"/>
  <c r="AE2025" i="5"/>
  <c r="X2025" i="5"/>
  <c r="AE1875" i="5"/>
  <c r="X1875" i="5"/>
  <c r="AE735" i="5"/>
  <c r="X735" i="5"/>
  <c r="AE297" i="5"/>
  <c r="X297" i="5"/>
  <c r="AE701" i="5"/>
  <c r="X701" i="5"/>
  <c r="AE655" i="5"/>
  <c r="X655" i="5"/>
  <c r="AE333" i="5"/>
  <c r="X333" i="5"/>
  <c r="AE2102" i="5"/>
  <c r="X2102" i="5"/>
  <c r="AE334" i="5"/>
  <c r="X334" i="5"/>
  <c r="AE409" i="5"/>
  <c r="X409" i="5"/>
  <c r="AE373" i="5"/>
  <c r="X373" i="5"/>
  <c r="AE1705" i="5"/>
  <c r="X1705" i="5"/>
  <c r="AE1628" i="5"/>
  <c r="X1628" i="5"/>
  <c r="X1668" i="5"/>
  <c r="AE1668" i="5"/>
  <c r="X1782" i="5"/>
  <c r="AE1782" i="5"/>
  <c r="X599" i="5"/>
  <c r="AE599" i="5"/>
  <c r="X962" i="5"/>
  <c r="AE962" i="5"/>
  <c r="X2049" i="5"/>
  <c r="AE2049" i="5"/>
  <c r="AE1709" i="5"/>
  <c r="X1709" i="5"/>
  <c r="X1670" i="5"/>
  <c r="AE1670" i="5"/>
  <c r="AE2190" i="5"/>
  <c r="X2190" i="5"/>
  <c r="X2182" i="5"/>
  <c r="AE2182" i="5"/>
  <c r="X2203" i="5"/>
  <c r="AE2203" i="5"/>
  <c r="X1922" i="5"/>
  <c r="AE1922" i="5"/>
  <c r="AE1996" i="5"/>
  <c r="X1996" i="5"/>
  <c r="AE1715" i="5"/>
  <c r="X1715" i="5"/>
  <c r="X2153" i="5"/>
  <c r="AE2153" i="5"/>
  <c r="X652" i="5"/>
  <c r="AE652" i="5"/>
  <c r="X543" i="5"/>
  <c r="AE543" i="5"/>
  <c r="X885" i="5"/>
  <c r="AE885" i="5"/>
  <c r="X657" i="5"/>
  <c r="AE657" i="5"/>
  <c r="X972" i="5"/>
  <c r="AE972" i="5"/>
  <c r="X278" i="5"/>
  <c r="AE278" i="5"/>
  <c r="X869" i="5"/>
  <c r="AE869" i="5"/>
  <c r="X1008" i="5"/>
  <c r="AE1008" i="5"/>
  <c r="X1123" i="5"/>
  <c r="AE1123" i="5"/>
  <c r="X1298" i="5"/>
  <c r="AE1298" i="5"/>
  <c r="X162" i="5"/>
  <c r="AE162" i="5"/>
  <c r="X132" i="5"/>
  <c r="AE132" i="5"/>
  <c r="X1465" i="5"/>
  <c r="AE1465" i="5"/>
  <c r="X102" i="5"/>
  <c r="AE102" i="5"/>
  <c r="X56" i="5"/>
  <c r="AE56" i="5"/>
  <c r="X1419" i="5"/>
  <c r="AE1419" i="5"/>
  <c r="X344" i="5"/>
  <c r="AE344" i="5"/>
  <c r="X30" i="5"/>
  <c r="AE30" i="5"/>
  <c r="X1806" i="5"/>
  <c r="AE1806" i="5"/>
  <c r="X291" i="5"/>
  <c r="AE291" i="5"/>
  <c r="X1675" i="5"/>
  <c r="AE1675" i="5"/>
  <c r="X2195" i="5"/>
  <c r="AE2195" i="5"/>
  <c r="X1088" i="5"/>
  <c r="AE1088" i="5"/>
  <c r="X1833" i="5"/>
  <c r="AE1833" i="5"/>
  <c r="X2112" i="5"/>
  <c r="AE2112" i="5"/>
  <c r="X1917" i="5"/>
  <c r="AE1917" i="5"/>
  <c r="X952" i="5"/>
  <c r="AE952" i="5"/>
  <c r="X1421" i="5"/>
  <c r="AE1421" i="5"/>
  <c r="X356" i="5"/>
  <c r="AE356" i="5"/>
  <c r="X1588" i="5"/>
  <c r="AE1588" i="5"/>
  <c r="X1744" i="5"/>
  <c r="AE1744" i="5"/>
  <c r="X237" i="5"/>
  <c r="AE237" i="5"/>
  <c r="X1188" i="5"/>
  <c r="AE1188" i="5"/>
  <c r="X2186" i="5"/>
  <c r="AE2186" i="5"/>
  <c r="X1163" i="5"/>
  <c r="AE1163" i="5"/>
  <c r="X1647" i="5"/>
  <c r="AE1647" i="5"/>
  <c r="X723" i="5"/>
  <c r="AE723" i="5"/>
  <c r="X1436" i="5"/>
  <c r="AE1436" i="5"/>
  <c r="X2103" i="5"/>
  <c r="AE2103" i="5"/>
  <c r="X585" i="5"/>
  <c r="AE585" i="5"/>
  <c r="X222" i="5"/>
  <c r="AE222" i="5"/>
  <c r="X563" i="5"/>
  <c r="AE563" i="5"/>
  <c r="X1858" i="5"/>
  <c r="AE1858" i="5"/>
  <c r="X740" i="5"/>
  <c r="AE740" i="5"/>
  <c r="X769" i="5"/>
  <c r="AE769" i="5"/>
  <c r="X1494" i="5"/>
  <c r="AE1494" i="5"/>
  <c r="X1655" i="5"/>
  <c r="AE1655" i="5"/>
  <c r="X666" i="5"/>
  <c r="AE666" i="5"/>
  <c r="X2145" i="5"/>
  <c r="AE2145" i="5"/>
  <c r="X187" i="5"/>
  <c r="AE187" i="5"/>
  <c r="X716" i="5"/>
  <c r="AE716" i="5"/>
  <c r="X1777" i="5"/>
  <c r="AE1777" i="5"/>
  <c r="X97" i="5"/>
  <c r="AE97" i="5"/>
  <c r="X911" i="5"/>
  <c r="AE911" i="5"/>
  <c r="X25" i="5"/>
  <c r="AE25" i="5"/>
  <c r="X1087" i="5"/>
  <c r="AE1087" i="5"/>
  <c r="X1894" i="5"/>
  <c r="AE1894" i="5"/>
  <c r="X2141" i="5"/>
  <c r="AE2141" i="5"/>
  <c r="X1910" i="5"/>
  <c r="AE1910" i="5"/>
  <c r="X1771" i="5"/>
  <c r="AE1771" i="5"/>
  <c r="X362" i="5"/>
  <c r="AE362" i="5"/>
  <c r="X527" i="5"/>
  <c r="AE527" i="5"/>
  <c r="X1817" i="5"/>
  <c r="AE1817" i="5"/>
  <c r="X249" i="5"/>
  <c r="AE249" i="5"/>
  <c r="X2185" i="5"/>
  <c r="AE2185" i="5"/>
  <c r="X1192" i="5"/>
  <c r="AE1192" i="5"/>
  <c r="X1994" i="5"/>
  <c r="AE1994" i="5"/>
  <c r="X2123" i="5"/>
  <c r="AE2123" i="5"/>
  <c r="X755" i="5"/>
  <c r="AE755" i="5"/>
  <c r="X1935" i="5"/>
  <c r="AE1935" i="5"/>
  <c r="X986" i="5"/>
  <c r="AE986" i="5"/>
  <c r="X638" i="5"/>
  <c r="AE638" i="5"/>
  <c r="X948" i="5"/>
  <c r="AE948" i="5"/>
  <c r="X2159" i="5"/>
  <c r="AE2159" i="5"/>
  <c r="X1757" i="5"/>
  <c r="AE1757" i="5"/>
  <c r="X1852" i="5"/>
  <c r="AE1852" i="5"/>
  <c r="X549" i="5"/>
  <c r="AE549" i="5"/>
  <c r="X1417" i="5"/>
  <c r="AE1417" i="5"/>
  <c r="X217" i="5"/>
  <c r="AE217" i="5"/>
  <c r="X495" i="5"/>
  <c r="AE495" i="5"/>
  <c r="X1781" i="5"/>
  <c r="AE1781" i="5"/>
  <c r="X2206" i="5"/>
  <c r="AE2206" i="5"/>
  <c r="X2021" i="5"/>
  <c r="AE2021" i="5"/>
  <c r="X119" i="5"/>
  <c r="AE119" i="5"/>
  <c r="X1047" i="5"/>
  <c r="AE1047" i="5"/>
  <c r="X375" i="5"/>
  <c r="AE375" i="5"/>
  <c r="X1680" i="5"/>
  <c r="AE1680" i="5"/>
  <c r="X679" i="5"/>
  <c r="AE679" i="5"/>
  <c r="X1435" i="5"/>
  <c r="AE1435" i="5"/>
  <c r="X406" i="5"/>
  <c r="AE406" i="5"/>
  <c r="X1582" i="5"/>
  <c r="AE1582" i="5"/>
  <c r="X791" i="5"/>
  <c r="AE791" i="5"/>
  <c r="X105" i="5"/>
  <c r="AE105" i="5"/>
  <c r="X2068" i="5"/>
  <c r="AE2068" i="5"/>
  <c r="X926" i="5"/>
  <c r="AE926" i="5"/>
  <c r="X182" i="5"/>
  <c r="AE182" i="5"/>
  <c r="X1759" i="5"/>
  <c r="AE1759" i="5"/>
  <c r="X496" i="5"/>
  <c r="AE496" i="5"/>
  <c r="X1354" i="5"/>
  <c r="AE1354" i="5"/>
  <c r="X703" i="5"/>
  <c r="AE703" i="5"/>
  <c r="X1810" i="5"/>
  <c r="AE1810" i="5"/>
  <c r="X892" i="5"/>
  <c r="AE892" i="5"/>
  <c r="X969" i="5"/>
  <c r="AE969" i="5"/>
  <c r="X1461" i="5"/>
  <c r="AE1461" i="5"/>
  <c r="X1653" i="5"/>
  <c r="AE1653" i="5"/>
  <c r="X1026" i="5"/>
  <c r="AE1026" i="5"/>
  <c r="X329" i="5"/>
  <c r="AE329" i="5"/>
  <c r="X183" i="5"/>
  <c r="AE183" i="5"/>
  <c r="X2155" i="5"/>
  <c r="AE2155" i="5"/>
  <c r="X138" i="5"/>
  <c r="AE138" i="5"/>
  <c r="X150" i="5"/>
  <c r="AE150" i="5"/>
  <c r="X578" i="5"/>
  <c r="AE578" i="5"/>
  <c r="X59" i="5"/>
  <c r="AE59" i="5"/>
  <c r="X871" i="5"/>
  <c r="AE871" i="5"/>
  <c r="X299" i="5"/>
  <c r="AE299" i="5"/>
  <c r="X983" i="5"/>
  <c r="AE983" i="5"/>
  <c r="X427" i="5"/>
  <c r="AE427" i="5"/>
  <c r="X536" i="5"/>
  <c r="AE536" i="5"/>
  <c r="X371" i="5"/>
  <c r="AE371" i="5"/>
  <c r="AE514" i="5"/>
  <c r="AE1201" i="5"/>
  <c r="X939" i="5"/>
  <c r="AE939" i="5"/>
  <c r="X1004" i="5"/>
  <c r="AE1004" i="5"/>
  <c r="X825" i="5"/>
  <c r="AE825" i="5"/>
  <c r="AE189" i="5"/>
  <c r="AE1428" i="5"/>
  <c r="AE798" i="5"/>
  <c r="X245" i="5"/>
  <c r="AE254" i="5"/>
  <c r="X820" i="5"/>
  <c r="X320" i="5"/>
  <c r="AE326" i="5"/>
  <c r="X695" i="5"/>
  <c r="X1510" i="5"/>
  <c r="AE1510" i="5"/>
  <c r="X779" i="5"/>
  <c r="X22" i="5"/>
  <c r="AE22" i="5"/>
  <c r="X1000" i="5"/>
  <c r="AE1000" i="5"/>
  <c r="AE672" i="5"/>
  <c r="AE1092" i="5"/>
  <c r="AE862" i="5"/>
  <c r="X491" i="5"/>
  <c r="AE547" i="5"/>
  <c r="X493" i="5"/>
  <c r="X907" i="5"/>
  <c r="AE1475" i="5"/>
  <c r="X906" i="5"/>
  <c r="AE540" i="5"/>
  <c r="AE13" i="5"/>
  <c r="X696" i="5"/>
  <c r="AE996" i="5"/>
  <c r="X290" i="5"/>
  <c r="X659" i="5"/>
  <c r="AE659" i="5"/>
  <c r="AE1091" i="5"/>
  <c r="AE570" i="5"/>
  <c r="AE475" i="5"/>
  <c r="AE275" i="5"/>
  <c r="X963" i="5"/>
  <c r="X1433" i="5"/>
  <c r="AE1433" i="5"/>
  <c r="AE628" i="5"/>
  <c r="AE873" i="5"/>
  <c r="AE832" i="5"/>
  <c r="X725" i="5"/>
  <c r="X312" i="5"/>
  <c r="AE312" i="5"/>
  <c r="AE34" i="5"/>
  <c r="AE993" i="5"/>
  <c r="AE1046" i="5"/>
  <c r="X895" i="5"/>
  <c r="X1721" i="5"/>
  <c r="AE1721" i="5"/>
  <c r="X556" i="5"/>
  <c r="X230" i="5"/>
  <c r="AE230" i="5"/>
  <c r="X434" i="5"/>
  <c r="AE434" i="5"/>
  <c r="X1036" i="5"/>
  <c r="AE1036" i="5"/>
  <c r="AE429" i="5"/>
  <c r="X83" i="5"/>
  <c r="AE83" i="5"/>
  <c r="X662" i="5"/>
  <c r="AE662" i="5"/>
  <c r="X1303" i="5"/>
  <c r="AE2189" i="5"/>
  <c r="X272" i="5"/>
  <c r="AE272" i="5"/>
  <c r="X1568" i="5"/>
  <c r="X787" i="5"/>
  <c r="AE787" i="5"/>
  <c r="X1144" i="5"/>
  <c r="AE1144" i="5"/>
  <c r="X671" i="5"/>
  <c r="AE671" i="5"/>
  <c r="AE1940" i="5"/>
  <c r="X807" i="5"/>
  <c r="AE807" i="5"/>
  <c r="X1216" i="5"/>
  <c r="AE1216" i="5"/>
  <c r="AE370" i="5"/>
  <c r="X949" i="5"/>
  <c r="AE949" i="5"/>
  <c r="X553" i="5"/>
  <c r="AE553" i="5"/>
  <c r="X1552" i="5"/>
  <c r="AE1111" i="5"/>
  <c r="AE819" i="5"/>
  <c r="AE766" i="5"/>
  <c r="X722" i="5"/>
  <c r="X1301" i="5"/>
  <c r="AE1301" i="5"/>
  <c r="X1379" i="5"/>
  <c r="AE724" i="5"/>
  <c r="X1543" i="5"/>
  <c r="X160" i="5"/>
  <c r="AE160" i="5"/>
  <c r="X415" i="5"/>
  <c r="AE415" i="5"/>
  <c r="AE2179" i="5"/>
  <c r="X1258" i="5"/>
  <c r="AE1258" i="5"/>
  <c r="AE445" i="5"/>
  <c r="AE261" i="5"/>
  <c r="X1020" i="5"/>
  <c r="AE1020" i="5"/>
  <c r="X1021" i="5"/>
  <c r="AE1021" i="5"/>
  <c r="AE1340" i="5"/>
  <c r="X1154" i="5"/>
  <c r="AE1154" i="5"/>
  <c r="X919" i="5"/>
  <c r="AE919" i="5"/>
  <c r="X541" i="5"/>
  <c r="AE365" i="5"/>
  <c r="X1931" i="5"/>
  <c r="X1327" i="5"/>
  <c r="X854" i="5"/>
  <c r="X1886" i="5"/>
  <c r="AE1886" i="5"/>
  <c r="X633" i="5"/>
  <c r="AE633" i="5"/>
  <c r="X997" i="5"/>
  <c r="AE997" i="5"/>
  <c r="AE1031" i="5"/>
  <c r="X1687" i="5"/>
  <c r="X1564" i="5"/>
  <c r="X793" i="5"/>
  <c r="X557" i="5"/>
  <c r="AE557" i="5"/>
  <c r="X1053" i="5"/>
  <c r="AE1053" i="5"/>
  <c r="X1266" i="5"/>
  <c r="AE1266" i="5"/>
  <c r="AE465" i="5"/>
  <c r="X1094" i="5"/>
  <c r="X586" i="5"/>
  <c r="X336" i="5"/>
  <c r="X763" i="5"/>
  <c r="AE763" i="5"/>
  <c r="X1131" i="5"/>
  <c r="AE1131" i="5"/>
  <c r="X1034" i="5"/>
  <c r="AE1034" i="5"/>
  <c r="AE331" i="5"/>
  <c r="X294" i="5"/>
  <c r="X1460" i="5"/>
  <c r="X1103" i="5"/>
  <c r="X804" i="5"/>
  <c r="AE804" i="5"/>
  <c r="X203" i="5"/>
  <c r="AE203" i="5"/>
  <c r="X1706" i="5"/>
  <c r="AE1706" i="5"/>
  <c r="AE1486" i="5"/>
  <c r="X502" i="5"/>
  <c r="X385" i="5"/>
  <c r="X315" i="5"/>
  <c r="X688" i="5"/>
  <c r="AE688" i="5"/>
  <c r="X1733" i="5"/>
  <c r="AE1733" i="5"/>
  <c r="X692" i="5"/>
  <c r="AE692" i="5"/>
  <c r="AE1167" i="5"/>
  <c r="X508" i="5"/>
  <c r="X752" i="5"/>
  <c r="X1956" i="5"/>
  <c r="X910" i="5"/>
  <c r="AE910" i="5"/>
  <c r="X1076" i="5"/>
  <c r="AE1076" i="5"/>
  <c r="X706" i="5"/>
  <c r="AE706" i="5"/>
  <c r="AE625" i="5"/>
  <c r="X649" i="5"/>
  <c r="X80" i="5"/>
  <c r="X968" i="5"/>
  <c r="X588" i="5"/>
  <c r="AE588" i="5"/>
  <c r="X1305" i="5"/>
  <c r="AE1305" i="5"/>
  <c r="X909" i="5"/>
  <c r="AE909" i="5"/>
  <c r="AE977" i="5"/>
  <c r="X1635" i="5"/>
  <c r="X1179" i="5"/>
  <c r="X1286" i="5"/>
  <c r="X519" i="5"/>
  <c r="AE519" i="5"/>
  <c r="X2152" i="5"/>
  <c r="AE2152" i="5"/>
  <c r="X743" i="5"/>
  <c r="AE743" i="5"/>
  <c r="AE700" i="5"/>
  <c r="X1684" i="5"/>
  <c r="X1361" i="5"/>
  <c r="X1619" i="5"/>
  <c r="X555" i="5"/>
  <c r="AE555" i="5"/>
  <c r="X1307" i="5"/>
  <c r="AE1307" i="5"/>
  <c r="X1070" i="5"/>
  <c r="AE1070" i="5"/>
  <c r="AE876" i="5"/>
  <c r="X1293" i="5"/>
  <c r="AE1293" i="5"/>
  <c r="X1559" i="5"/>
  <c r="AE1045" i="5"/>
  <c r="X1262" i="5"/>
  <c r="X575" i="5"/>
  <c r="AE575" i="5"/>
  <c r="AE992" i="5"/>
  <c r="X1479" i="5"/>
  <c r="X1914" i="5"/>
  <c r="AE1120" i="5"/>
  <c r="X928" i="5"/>
  <c r="X1334" i="5"/>
  <c r="AE1334" i="5"/>
  <c r="AE1698" i="5"/>
  <c r="X1887" i="5"/>
  <c r="X1683" i="5"/>
  <c r="AE177" i="5"/>
  <c r="X1316" i="5"/>
  <c r="X1052" i="5"/>
  <c r="AE1052" i="5"/>
  <c r="AE801" i="5"/>
  <c r="X1197" i="5"/>
  <c r="X2151" i="5"/>
  <c r="AE889" i="5"/>
  <c r="X438" i="5"/>
  <c r="X1685" i="5"/>
  <c r="X596" i="5"/>
  <c r="X1260" i="5"/>
  <c r="X611" i="5"/>
  <c r="X1232" i="5"/>
  <c r="X1150" i="5"/>
  <c r="X1430" i="5"/>
  <c r="X856" i="5"/>
  <c r="X1054" i="5"/>
  <c r="X683" i="5"/>
  <c r="X1248" i="5"/>
  <c r="X1400" i="5"/>
  <c r="X710" i="5"/>
  <c r="X776" i="5"/>
  <c r="X1937" i="5"/>
  <c r="X1725" i="5"/>
  <c r="X999" i="5"/>
  <c r="X1256" i="5"/>
  <c r="AE1256" i="5"/>
  <c r="X1995" i="5"/>
  <c r="AE1995" i="5"/>
  <c r="X1481" i="5"/>
  <c r="AE1481" i="5"/>
  <c r="X2136" i="5"/>
  <c r="AE2136" i="5"/>
  <c r="X1128" i="5"/>
  <c r="AE1128" i="5"/>
  <c r="X1411" i="5"/>
  <c r="AE1411" i="5"/>
  <c r="X1957" i="5"/>
  <c r="AE1957" i="5"/>
  <c r="X1412" i="5"/>
  <c r="AE1412" i="5"/>
  <c r="X1063" i="5"/>
  <c r="AE1063" i="5"/>
  <c r="X1545" i="5"/>
  <c r="AE1545" i="5"/>
  <c r="X1152" i="5"/>
  <c r="AE1152" i="5"/>
  <c r="X1431" i="5"/>
  <c r="AE1431" i="5"/>
  <c r="X1696" i="5"/>
  <c r="AE1696" i="5"/>
  <c r="X2053" i="5"/>
  <c r="AE2053" i="5"/>
  <c r="X2226" i="5"/>
  <c r="AE2226" i="5"/>
  <c r="X1656" i="5"/>
  <c r="AE1656" i="5"/>
  <c r="X1942" i="5"/>
  <c r="AE1942" i="5"/>
  <c r="X2183" i="5"/>
  <c r="AE2183" i="5"/>
  <c r="X1171" i="5"/>
  <c r="AE1171" i="5"/>
  <c r="X2162" i="5"/>
  <c r="AE2162" i="5"/>
  <c r="X2128" i="5"/>
  <c r="AE2128" i="5"/>
  <c r="AE1587" i="5"/>
  <c r="X1587" i="5"/>
  <c r="X1836" i="5"/>
  <c r="AE1836" i="5"/>
  <c r="AE1921" i="5"/>
  <c r="X1921" i="5"/>
  <c r="X1990" i="5"/>
  <c r="AE1990" i="5"/>
  <c r="AE1062" i="5"/>
  <c r="X1062" i="5"/>
  <c r="AE303" i="5"/>
  <c r="X303" i="5"/>
  <c r="AE1779" i="5"/>
  <c r="X1779" i="5"/>
  <c r="AE1520" i="5"/>
  <c r="X1520" i="5"/>
  <c r="AE74" i="5"/>
  <c r="X74" i="5"/>
  <c r="AE1606" i="5"/>
  <c r="X1606" i="5"/>
  <c r="AE742" i="5"/>
  <c r="X742" i="5"/>
  <c r="X2096" i="5"/>
  <c r="AE2096" i="5"/>
  <c r="X622" i="5"/>
  <c r="AE622" i="5"/>
  <c r="X1641" i="5"/>
  <c r="AE1641" i="5"/>
  <c r="X1769" i="5"/>
  <c r="AE1769" i="5"/>
  <c r="X1097" i="5"/>
  <c r="AE1097" i="5"/>
  <c r="X890" i="5"/>
  <c r="AE890" i="5"/>
  <c r="AE1627" i="5"/>
  <c r="X1627" i="5"/>
  <c r="X212" i="5"/>
  <c r="AE212" i="5"/>
  <c r="X483" i="5"/>
  <c r="AE483" i="5"/>
  <c r="X391" i="5"/>
  <c r="AE391" i="5"/>
  <c r="X49" i="5"/>
  <c r="AE49" i="5"/>
  <c r="X53" i="5"/>
  <c r="AE53" i="5"/>
  <c r="X762" i="5"/>
  <c r="AE762" i="5"/>
  <c r="X78" i="5"/>
  <c r="AE78" i="5"/>
  <c r="X259" i="5"/>
  <c r="AE259" i="5"/>
  <c r="X52" i="5"/>
  <c r="AE52" i="5"/>
  <c r="X737" i="5"/>
  <c r="AE737" i="5"/>
  <c r="X26" i="5"/>
  <c r="AE26" i="5"/>
  <c r="X822" i="5"/>
  <c r="AE822" i="5"/>
  <c r="X377" i="5"/>
  <c r="AE377" i="5"/>
  <c r="X45" i="5"/>
  <c r="AE45" i="5"/>
  <c r="X36" i="5"/>
  <c r="AE36" i="5"/>
  <c r="X17" i="5"/>
  <c r="AE17" i="5"/>
  <c r="X417" i="5"/>
  <c r="AE417" i="5"/>
  <c r="X418" i="5"/>
  <c r="AE418" i="5"/>
  <c r="X392" i="5"/>
  <c r="AE392" i="5"/>
  <c r="X111" i="5"/>
  <c r="AE111" i="5"/>
  <c r="X3" i="5"/>
  <c r="AE3" i="5"/>
  <c r="X163" i="5"/>
  <c r="AE163" i="5"/>
  <c r="X176" i="5"/>
  <c r="AE176" i="5"/>
  <c r="X115" i="5"/>
  <c r="AE115" i="5"/>
  <c r="X72" i="5"/>
  <c r="AE72" i="5"/>
  <c r="X40" i="5"/>
  <c r="AE40" i="5"/>
  <c r="X730" i="5"/>
  <c r="AE730" i="5"/>
  <c r="X431" i="5"/>
  <c r="AE431" i="5"/>
  <c r="X372" i="5"/>
  <c r="AE372" i="5"/>
  <c r="X169" i="5"/>
  <c r="AE169" i="5"/>
  <c r="X786" i="5"/>
  <c r="AE786" i="5"/>
  <c r="X460" i="5"/>
  <c r="AE460" i="5"/>
  <c r="X358" i="5"/>
  <c r="AE358" i="5"/>
  <c r="X134" i="5"/>
  <c r="AE134" i="5"/>
  <c r="X29" i="5"/>
  <c r="AE29" i="5"/>
  <c r="X461" i="5"/>
  <c r="AE461" i="5"/>
  <c r="X810" i="5"/>
  <c r="AE810" i="5"/>
  <c r="X401" i="5"/>
  <c r="AE401" i="5"/>
  <c r="X295" i="5"/>
  <c r="AE295" i="5"/>
  <c r="X55" i="5"/>
  <c r="AE55" i="5"/>
  <c r="X545" i="5"/>
  <c r="AE545" i="5"/>
  <c r="X353" i="5"/>
  <c r="AE353" i="5"/>
  <c r="X68" i="5"/>
  <c r="AE68" i="5"/>
  <c r="X405" i="5"/>
  <c r="AE405" i="5"/>
  <c r="X455" i="5"/>
  <c r="AE455" i="5"/>
  <c r="X577" i="5"/>
  <c r="AE577" i="5"/>
  <c r="X437" i="5"/>
  <c r="AE437" i="5"/>
  <c r="X284" i="5"/>
  <c r="AE284" i="5"/>
  <c r="X153" i="5"/>
  <c r="AE153" i="5"/>
  <c r="X975" i="5"/>
  <c r="AE975" i="5"/>
  <c r="X864" i="5"/>
  <c r="AE864" i="5"/>
  <c r="X70" i="5"/>
  <c r="AE70" i="5"/>
  <c r="X208" i="5"/>
  <c r="AE208" i="5"/>
  <c r="X756" i="5"/>
  <c r="AE756" i="5"/>
  <c r="X751" i="5"/>
  <c r="AE751" i="5"/>
  <c r="X347" i="5"/>
  <c r="AE347" i="5"/>
  <c r="X144" i="5"/>
  <c r="AE144" i="5"/>
  <c r="X276" i="5"/>
  <c r="AE276" i="5"/>
  <c r="X277" i="5"/>
  <c r="AE277" i="5"/>
  <c r="X244" i="5"/>
  <c r="AE244" i="5"/>
  <c r="X322" i="5"/>
  <c r="AE322" i="5"/>
  <c r="X9" i="5"/>
  <c r="AE9" i="5"/>
  <c r="X381" i="5"/>
  <c r="AE381" i="5"/>
  <c r="X349" i="5"/>
  <c r="AE349" i="5"/>
  <c r="X343" i="5"/>
  <c r="AE343" i="5"/>
  <c r="X489" i="5"/>
  <c r="AE489" i="5"/>
  <c r="X281" i="5"/>
  <c r="AE281" i="5"/>
  <c r="X75" i="5"/>
  <c r="AE75" i="5"/>
  <c r="X539" i="5"/>
  <c r="AE539" i="5"/>
  <c r="X731" i="5"/>
  <c r="AE731" i="5"/>
  <c r="X57" i="5"/>
  <c r="AE57" i="5"/>
  <c r="X89" i="5"/>
  <c r="AE89" i="5"/>
  <c r="X829" i="5"/>
  <c r="AE829" i="5"/>
  <c r="X47" i="5"/>
  <c r="AE47" i="5"/>
  <c r="X302" i="5"/>
  <c r="AE302" i="5"/>
  <c r="X393" i="5"/>
  <c r="AE393" i="5"/>
  <c r="X523" i="5"/>
  <c r="AE523" i="5"/>
  <c r="X400" i="5"/>
  <c r="AE400" i="5"/>
  <c r="X41" i="5"/>
  <c r="AE41" i="5"/>
  <c r="X533" i="5"/>
  <c r="AE533" i="5"/>
  <c r="X800" i="5"/>
  <c r="AE800" i="5"/>
  <c r="X587" i="5"/>
  <c r="AE587" i="5"/>
  <c r="X104" i="5"/>
  <c r="AE104" i="5"/>
  <c r="X274" i="5"/>
  <c r="AE274" i="5"/>
  <c r="X473" i="5"/>
  <c r="AE473" i="5"/>
  <c r="X474" i="5"/>
  <c r="AE474" i="5"/>
  <c r="X357" i="5"/>
  <c r="AE357" i="5"/>
  <c r="X33" i="5"/>
  <c r="AE33" i="5"/>
  <c r="X242" i="5"/>
  <c r="AE242" i="5"/>
  <c r="X252" i="5"/>
  <c r="AE252" i="5"/>
  <c r="X269" i="5"/>
  <c r="AE269" i="5"/>
  <c r="X803" i="5"/>
  <c r="AE803" i="5"/>
  <c r="X631" i="5"/>
  <c r="AE631" i="5"/>
  <c r="X170" i="5"/>
  <c r="AE170" i="5"/>
  <c r="X206" i="5"/>
  <c r="AE206" i="5"/>
  <c r="X935" i="5"/>
  <c r="AE935" i="5"/>
  <c r="X211" i="5"/>
  <c r="AE211" i="5"/>
  <c r="X190" i="5"/>
  <c r="AE190" i="5"/>
  <c r="X16" i="5"/>
  <c r="AE16" i="5"/>
  <c r="X484" i="5"/>
  <c r="AE484" i="5"/>
  <c r="X214" i="5"/>
  <c r="AE214" i="5"/>
  <c r="X215" i="5"/>
  <c r="AE215" i="5"/>
  <c r="X220" i="5"/>
  <c r="AE220" i="5"/>
  <c r="X318" i="5"/>
  <c r="AE318" i="5"/>
  <c r="X1206" i="5"/>
  <c r="AE1206" i="5"/>
  <c r="X323" i="5"/>
  <c r="AE323" i="5"/>
  <c r="X684" i="5"/>
  <c r="AE684" i="5"/>
  <c r="X903" i="5"/>
  <c r="AE903" i="5"/>
  <c r="X913" i="5"/>
  <c r="AE913" i="5"/>
  <c r="X674" i="5"/>
  <c r="AE674" i="5"/>
  <c r="X499" i="5"/>
  <c r="AE499" i="5"/>
  <c r="X627" i="5"/>
  <c r="AE627" i="5"/>
  <c r="X650" i="5"/>
  <c r="AE650" i="5"/>
  <c r="X624" i="5"/>
  <c r="AE624" i="5"/>
  <c r="X690" i="5"/>
  <c r="AE690" i="5"/>
  <c r="X130" i="5"/>
  <c r="AE130" i="5"/>
  <c r="X764" i="5"/>
  <c r="AE764" i="5"/>
  <c r="X137" i="5"/>
  <c r="AE137" i="5"/>
  <c r="X239" i="5"/>
  <c r="AE239" i="5"/>
  <c r="X469" i="5"/>
  <c r="AE469" i="5"/>
  <c r="X117" i="5"/>
  <c r="AE117" i="5"/>
  <c r="X470" i="5"/>
  <c r="AE470" i="5"/>
  <c r="X446" i="5"/>
  <c r="AE446" i="5"/>
  <c r="X241" i="5"/>
  <c r="AE241" i="5"/>
  <c r="X616" i="5"/>
  <c r="AE616" i="5"/>
  <c r="X767" i="5"/>
  <c r="AE767" i="5"/>
  <c r="X268" i="5"/>
  <c r="AE268" i="5"/>
  <c r="X1073" i="5"/>
  <c r="AE1073" i="5"/>
  <c r="X298" i="5"/>
  <c r="AE298" i="5"/>
  <c r="X376" i="5"/>
  <c r="AE376" i="5"/>
  <c r="X608" i="5"/>
  <c r="AE608" i="5"/>
  <c r="X971" i="5"/>
  <c r="AE971" i="5"/>
  <c r="X529" i="5"/>
  <c r="AE529" i="5"/>
  <c r="X476" i="5"/>
  <c r="AE476" i="5"/>
  <c r="X328" i="5"/>
  <c r="AE328" i="5"/>
  <c r="X226" i="5"/>
  <c r="AE226" i="5"/>
  <c r="X837" i="5"/>
  <c r="AE837" i="5"/>
  <c r="X123" i="5"/>
  <c r="AE123" i="5"/>
  <c r="X435" i="5"/>
  <c r="AE435" i="5"/>
  <c r="X436" i="5"/>
  <c r="AE436" i="5"/>
  <c r="AE870" i="5"/>
  <c r="X781" i="5"/>
  <c r="AE781" i="5"/>
  <c r="AE1017" i="5"/>
  <c r="X959" i="5"/>
  <c r="AE959" i="5"/>
  <c r="AE1287" i="5"/>
  <c r="X250" i="5"/>
  <c r="AE250" i="5"/>
  <c r="AE799" i="5"/>
  <c r="X1117" i="5"/>
  <c r="AE1117" i="5"/>
  <c r="AE342" i="5"/>
  <c r="X828" i="5"/>
  <c r="AE828" i="5"/>
  <c r="AE279" i="5"/>
  <c r="X612" i="5"/>
  <c r="AE612" i="5"/>
  <c r="AE930" i="5"/>
  <c r="X947" i="5"/>
  <c r="AE947" i="5"/>
  <c r="AE582" i="5"/>
  <c r="X1235" i="5"/>
  <c r="AE1235" i="5"/>
  <c r="AE936" i="5"/>
  <c r="X574" i="5"/>
  <c r="AE574" i="5"/>
  <c r="AE636" i="5"/>
  <c r="X750" i="5"/>
  <c r="AE750" i="5"/>
  <c r="AE1441" i="5"/>
  <c r="X1083" i="5"/>
  <c r="AE1083" i="5"/>
  <c r="AE1620" i="5"/>
  <c r="X1203" i="5"/>
  <c r="AE1203" i="5"/>
  <c r="AE981" i="5"/>
  <c r="X1555" i="5"/>
  <c r="AE1555" i="5"/>
  <c r="AE868" i="5"/>
  <c r="X515" i="5"/>
  <c r="AE515" i="5"/>
  <c r="AE1450" i="5"/>
  <c r="X147" i="5"/>
  <c r="AE147" i="5"/>
  <c r="X613" i="5"/>
  <c r="AE613" i="5"/>
  <c r="X1130" i="5"/>
  <c r="AE1130" i="5"/>
  <c r="X64" i="5"/>
  <c r="AE64" i="5"/>
  <c r="X1195" i="5"/>
  <c r="AE1195" i="5"/>
  <c r="X1557" i="5"/>
  <c r="AE1557" i="5"/>
  <c r="X988" i="5"/>
  <c r="AE988" i="5"/>
  <c r="X525" i="5"/>
  <c r="AE525" i="5"/>
  <c r="X1403" i="5"/>
  <c r="AE1403" i="5"/>
  <c r="X1238" i="5"/>
  <c r="AE1238" i="5"/>
  <c r="X1389" i="5"/>
  <c r="AE1389" i="5"/>
  <c r="X1561" i="5"/>
  <c r="AE1561" i="5"/>
  <c r="X397" i="5"/>
  <c r="AE397" i="5"/>
  <c r="X2124" i="5"/>
  <c r="AE2124" i="5"/>
  <c r="X1451" i="5"/>
  <c r="AE1451" i="5"/>
  <c r="X1589" i="5"/>
  <c r="AE1589" i="5"/>
  <c r="X677" i="5"/>
  <c r="AE677" i="5"/>
  <c r="X1639" i="5"/>
  <c r="AE1639" i="5"/>
  <c r="X783" i="5"/>
  <c r="AE783" i="5"/>
  <c r="X93" i="5"/>
  <c r="AE93" i="5"/>
  <c r="X1483" i="5"/>
  <c r="AE1483" i="5"/>
  <c r="X1634" i="5"/>
  <c r="AE1634" i="5"/>
  <c r="X133" i="5"/>
  <c r="AE133" i="5"/>
  <c r="X1437" i="5"/>
  <c r="AE1437" i="5"/>
  <c r="X125" i="5"/>
  <c r="AE125" i="5"/>
  <c r="X2104" i="5"/>
  <c r="AE2104" i="5"/>
  <c r="X2140" i="5"/>
  <c r="AE2140" i="5"/>
  <c r="X256" i="5"/>
  <c r="AE256" i="5"/>
  <c r="AE571" i="5"/>
  <c r="X562" i="5"/>
  <c r="AE562" i="5"/>
  <c r="AE1569" i="5"/>
  <c r="X1241" i="5"/>
  <c r="AE1493" i="5"/>
  <c r="X1664" i="5"/>
  <c r="AE1664" i="5"/>
  <c r="X1477" i="5"/>
  <c r="AE1477" i="5"/>
  <c r="X1618" i="5"/>
  <c r="AE1618" i="5"/>
  <c r="X1934" i="5"/>
  <c r="AE1644" i="5"/>
  <c r="X1531" i="5"/>
  <c r="AE1531" i="5"/>
  <c r="X188" i="5"/>
  <c r="AE188" i="5"/>
  <c r="X2042" i="5"/>
  <c r="AE2042" i="5"/>
  <c r="X1927" i="5"/>
  <c r="AE411" i="5"/>
  <c r="X560" i="5"/>
  <c r="AE560" i="5"/>
  <c r="X1674" i="5"/>
  <c r="AE1674" i="5"/>
  <c r="X369" i="5"/>
  <c r="AE369" i="5"/>
  <c r="X601" i="5"/>
  <c r="AE1989" i="5"/>
  <c r="X92" i="5"/>
  <c r="AE92" i="5"/>
  <c r="AE1227" i="5"/>
  <c r="X1673" i="5"/>
  <c r="AE1673" i="5"/>
  <c r="X1388" i="5"/>
  <c r="X264" i="5"/>
  <c r="AE264" i="5"/>
  <c r="X1526" i="5"/>
  <c r="AE1526" i="5"/>
  <c r="AE775" i="5"/>
  <c r="X380" i="5"/>
  <c r="AE380" i="5"/>
  <c r="X2015" i="5"/>
  <c r="X1546" i="5"/>
  <c r="AE1546" i="5"/>
  <c r="X364" i="5"/>
  <c r="AE364" i="5"/>
  <c r="X851" i="5"/>
  <c r="AE851" i="5"/>
  <c r="X308" i="5"/>
  <c r="AE308" i="5"/>
  <c r="X456" i="5"/>
  <c r="AE456" i="5"/>
  <c r="X2056" i="5"/>
  <c r="AE2056" i="5"/>
  <c r="X998" i="5"/>
  <c r="AE998" i="5"/>
  <c r="X806" i="5"/>
  <c r="AE806" i="5"/>
  <c r="X1813" i="5"/>
  <c r="AE1813" i="5"/>
  <c r="X1849" i="5"/>
  <c r="AE1849" i="5"/>
  <c r="X987" i="5"/>
  <c r="AE987" i="5"/>
  <c r="X450" i="5"/>
  <c r="AE450" i="5"/>
  <c r="X1028" i="5"/>
  <c r="AE1028" i="5"/>
  <c r="X960" i="5"/>
  <c r="AE960" i="5"/>
  <c r="X865" i="5"/>
  <c r="AE865" i="5"/>
  <c r="X1342" i="5"/>
  <c r="AE1342" i="5"/>
  <c r="X1694" i="5"/>
  <c r="AE1694" i="5"/>
  <c r="X634" i="5"/>
  <c r="AE634" i="5"/>
  <c r="X218" i="5"/>
  <c r="AE218" i="5"/>
  <c r="X2196" i="5"/>
  <c r="AE2196" i="5"/>
  <c r="X1758" i="5"/>
  <c r="AE1758" i="5"/>
  <c r="X351" i="5"/>
  <c r="AE351" i="5"/>
  <c r="X1228" i="5"/>
  <c r="AE1228" i="5"/>
  <c r="X1585" i="5"/>
  <c r="AE1585" i="5"/>
  <c r="X512" i="5"/>
  <c r="AE512" i="5"/>
  <c r="X1703" i="5"/>
  <c r="AE1703" i="5"/>
  <c r="X589" i="5"/>
  <c r="AE589" i="5"/>
  <c r="X680" i="5"/>
  <c r="AE680" i="5"/>
  <c r="X2120" i="5"/>
  <c r="AE2120" i="5"/>
  <c r="X1210" i="5"/>
  <c r="AE1210" i="5"/>
  <c r="X510" i="5"/>
  <c r="AE510" i="5"/>
  <c r="X1584" i="5"/>
  <c r="AE1584" i="5"/>
  <c r="X257" i="5"/>
  <c r="AE257" i="5"/>
  <c r="X1688" i="5"/>
  <c r="AE1688" i="5"/>
  <c r="X899" i="5"/>
  <c r="AE899" i="5"/>
  <c r="X440" i="5"/>
  <c r="AE440" i="5"/>
  <c r="X1881" i="5"/>
  <c r="AE1881" i="5"/>
  <c r="X1903" i="5"/>
  <c r="AE1903" i="5"/>
  <c r="X2114" i="5"/>
  <c r="AE2114" i="5"/>
  <c r="X835" i="5"/>
  <c r="AE835" i="5"/>
  <c r="X704" i="5"/>
  <c r="AE704" i="5"/>
  <c r="X402" i="5"/>
  <c r="AE402" i="5"/>
  <c r="X894" i="5"/>
  <c r="AE894" i="5"/>
  <c r="X1563" i="5"/>
  <c r="AE1563" i="5"/>
  <c r="X1764" i="5"/>
  <c r="AE1764" i="5"/>
  <c r="X905" i="5"/>
  <c r="AE905" i="5"/>
  <c r="X1877" i="5"/>
  <c r="AE1877" i="5"/>
  <c r="X127" i="5"/>
  <c r="AE127" i="5"/>
  <c r="X8" i="5"/>
  <c r="AE8" i="5"/>
  <c r="X128" i="5"/>
  <c r="AE128" i="5"/>
  <c r="X27" i="5"/>
  <c r="AE27" i="5"/>
  <c r="X384" i="5"/>
  <c r="AE384" i="5"/>
  <c r="X131" i="5"/>
  <c r="AE131" i="5"/>
  <c r="X186" i="5"/>
  <c r="AE186" i="5"/>
  <c r="X171" i="5"/>
  <c r="AE171" i="5"/>
  <c r="X193" i="5"/>
  <c r="AE193" i="5"/>
  <c r="X296" i="5"/>
  <c r="AE296" i="5"/>
  <c r="X1129" i="5"/>
  <c r="AE1129" i="5"/>
  <c r="AE1577" i="5"/>
  <c r="X814" i="5"/>
  <c r="AE814" i="5"/>
  <c r="AE691" i="5"/>
  <c r="AE306" i="5"/>
  <c r="X867" i="5"/>
  <c r="AE867" i="5"/>
  <c r="X984" i="5"/>
  <c r="AE984" i="5"/>
  <c r="X488" i="5"/>
  <c r="AE488" i="5"/>
  <c r="AE423" i="5"/>
  <c r="AE426" i="5"/>
  <c r="AE73" i="5"/>
  <c r="AE403" i="5"/>
  <c r="AE246" i="5"/>
  <c r="X231" i="5"/>
  <c r="AE231" i="5"/>
  <c r="X1077" i="5"/>
  <c r="AE1077" i="5"/>
  <c r="X316" i="5"/>
  <c r="AE316" i="5"/>
  <c r="AE945" i="5"/>
  <c r="AE339" i="5"/>
  <c r="AE858" i="5"/>
  <c r="AE166" i="5"/>
  <c r="AE1556" i="5"/>
  <c r="X156" i="5"/>
  <c r="AE156" i="5"/>
  <c r="X883" i="5"/>
  <c r="AE883" i="5"/>
  <c r="AE199" i="5"/>
  <c r="AE233" i="5"/>
  <c r="AE1090" i="5"/>
  <c r="AE685" i="5"/>
  <c r="X1011" i="5"/>
  <c r="AE1011" i="5"/>
  <c r="X561" i="5"/>
  <c r="AE561" i="5"/>
  <c r="X833" i="5"/>
  <c r="AE833" i="5"/>
  <c r="AE534" i="5"/>
  <c r="X263" i="5"/>
  <c r="AE263" i="5"/>
  <c r="X197" i="5"/>
  <c r="AE197" i="5"/>
  <c r="X227" i="5"/>
  <c r="AE227" i="5"/>
  <c r="AE158" i="5"/>
  <c r="X232" i="5"/>
  <c r="AE232" i="5"/>
  <c r="X453" i="5"/>
  <c r="AE453" i="5"/>
  <c r="X797" i="5"/>
  <c r="AE797" i="5"/>
  <c r="X481" i="5"/>
  <c r="AE481" i="5"/>
  <c r="AE433" i="5"/>
  <c r="X1079" i="5"/>
  <c r="AE1079" i="5"/>
  <c r="X61" i="5"/>
  <c r="AE61" i="5"/>
  <c r="AE836" i="5"/>
  <c r="X1336" i="5"/>
  <c r="AE1336" i="5"/>
  <c r="X1981" i="5"/>
  <c r="AE1981" i="5"/>
  <c r="X293" i="5"/>
  <c r="AE293" i="5"/>
  <c r="X1369" i="5"/>
  <c r="AE1369" i="5"/>
  <c r="AE1259" i="5"/>
  <c r="X788" i="5"/>
  <c r="AE788" i="5"/>
  <c r="X180" i="5"/>
  <c r="AE180" i="5"/>
  <c r="AE1967" i="5"/>
  <c r="X258" i="5"/>
  <c r="AE258" i="5"/>
  <c r="AE517" i="5"/>
  <c r="X157" i="5"/>
  <c r="AE157" i="5"/>
  <c r="X1230" i="5"/>
  <c r="AE1230" i="5"/>
  <c r="X943" i="5"/>
  <c r="AE943" i="5"/>
  <c r="X1240" i="5"/>
  <c r="AE1240" i="5"/>
  <c r="X466" i="5"/>
  <c r="AE466" i="5"/>
  <c r="X1487" i="5"/>
  <c r="AE1487" i="5"/>
  <c r="X606" i="5"/>
  <c r="AE606" i="5"/>
  <c r="X521" i="5"/>
  <c r="AE521" i="5"/>
  <c r="AE265" i="5"/>
  <c r="X416" i="5"/>
  <c r="AE416" i="5"/>
  <c r="X663" i="5"/>
  <c r="AE663" i="5"/>
  <c r="X1166" i="5"/>
  <c r="AE1166" i="5"/>
  <c r="AE443" i="5"/>
  <c r="AE383" i="5"/>
  <c r="X1041" i="5"/>
  <c r="AE1041" i="5"/>
  <c r="AE1278" i="5"/>
  <c r="X728" i="5"/>
  <c r="AE728" i="5"/>
  <c r="X1788" i="5"/>
  <c r="AE1788" i="5"/>
  <c r="AE727" i="5"/>
  <c r="AE863" i="5"/>
  <c r="AE477" i="5"/>
  <c r="X1001" i="5"/>
  <c r="AE1001" i="5"/>
  <c r="AE982" i="5"/>
  <c r="AE845" i="5"/>
  <c r="AE410" i="5"/>
  <c r="X1095" i="5"/>
  <c r="AE1095" i="5"/>
  <c r="AE713" i="5"/>
  <c r="AE917" i="5"/>
  <c r="AE1035" i="5"/>
  <c r="X749" i="5"/>
  <c r="AE749" i="5"/>
  <c r="AE1127" i="5"/>
  <c r="AE770" i="5"/>
  <c r="AE702" i="5"/>
  <c r="X1093" i="5"/>
  <c r="AE1093" i="5"/>
  <c r="AE689" i="5"/>
  <c r="AE1734" i="5"/>
  <c r="AE590" i="5"/>
  <c r="X1720" i="5"/>
  <c r="AE1720" i="5"/>
  <c r="AE1074" i="5"/>
  <c r="AE2032" i="5"/>
  <c r="AE646" i="5"/>
  <c r="X1254" i="5"/>
  <c r="AE1254" i="5"/>
  <c r="AE1650" i="5"/>
  <c r="AE908" i="5"/>
  <c r="AE823" i="5"/>
  <c r="X1304" i="5"/>
  <c r="AE1304" i="5"/>
  <c r="AE893" i="5"/>
  <c r="AE507" i="5"/>
  <c r="AE643" i="5"/>
  <c r="X1221" i="5"/>
  <c r="AE1221" i="5"/>
  <c r="AE479" i="5"/>
  <c r="AE1115" i="5"/>
  <c r="X1071" i="5"/>
  <c r="AE1071" i="5"/>
  <c r="AE1558" i="5"/>
  <c r="X422" i="5"/>
  <c r="AE422" i="5"/>
  <c r="AE1237" i="5"/>
  <c r="AE1808" i="5"/>
  <c r="X1480" i="5"/>
  <c r="AE1480" i="5"/>
  <c r="X1889" i="5"/>
  <c r="AE1889" i="5"/>
  <c r="AE929" i="5"/>
  <c r="AE448" i="5"/>
  <c r="X1540" i="5"/>
  <c r="AE1540" i="5"/>
  <c r="X1420" i="5"/>
  <c r="AE1420" i="5"/>
  <c r="AE1489" i="5"/>
  <c r="AE1189" i="5"/>
  <c r="X1198" i="5"/>
  <c r="AE1198" i="5"/>
  <c r="X841" i="5"/>
  <c r="AE841" i="5"/>
  <c r="AE1082" i="5"/>
  <c r="X1082" i="5"/>
  <c r="X932" i="5"/>
  <c r="X1218" i="5"/>
  <c r="AE1218" i="5"/>
  <c r="X581" i="5"/>
  <c r="X920" i="5"/>
  <c r="AE920" i="5"/>
  <c r="AE847" i="5"/>
  <c r="X847" i="5"/>
  <c r="X729" i="5"/>
  <c r="X924" i="5"/>
  <c r="AE924" i="5"/>
  <c r="X1101" i="5"/>
  <c r="X784" i="5"/>
  <c r="AE784" i="5"/>
  <c r="AE1612" i="5"/>
  <c r="X1612" i="5"/>
  <c r="X1233" i="5"/>
  <c r="X826" i="5"/>
  <c r="AE826" i="5"/>
  <c r="X1121" i="5"/>
  <c r="X1341" i="5"/>
  <c r="AE1341" i="5"/>
  <c r="AE1290" i="5"/>
  <c r="X1290" i="5"/>
  <c r="X682" i="5"/>
  <c r="X1449" i="5"/>
  <c r="AE1449" i="5"/>
  <c r="X1454" i="5"/>
  <c r="X1251" i="5"/>
  <c r="AE1251" i="5"/>
  <c r="AE1044" i="5"/>
  <c r="X1044" i="5"/>
  <c r="X1343" i="5"/>
  <c r="X658" i="5"/>
  <c r="AE658" i="5"/>
  <c r="X1226" i="5"/>
  <c r="X1484" i="5"/>
  <c r="AE1484" i="5"/>
  <c r="AE1362" i="5"/>
  <c r="X1362" i="5"/>
  <c r="X1524" i="5"/>
  <c r="X1245" i="5"/>
  <c r="AE1245" i="5"/>
  <c r="X946" i="5"/>
  <c r="X1191" i="5"/>
  <c r="AE1191" i="5"/>
  <c r="AE2095" i="5"/>
  <c r="X2095" i="5"/>
  <c r="X1005" i="5"/>
  <c r="X880" i="5"/>
  <c r="AE880" i="5"/>
  <c r="X976" i="5"/>
  <c r="X1375" i="5"/>
  <c r="AE1375" i="5"/>
  <c r="AE1190" i="5"/>
  <c r="X1190" i="5"/>
  <c r="X1631" i="5"/>
  <c r="X2033" i="5"/>
  <c r="AE2033" i="5"/>
  <c r="X1137" i="5"/>
  <c r="X1423" i="5"/>
  <c r="AE1423" i="5"/>
  <c r="AE1713" i="5"/>
  <c r="X1713" i="5"/>
  <c r="X918" i="5"/>
  <c r="X1312" i="5"/>
  <c r="AE1312" i="5"/>
  <c r="X1594" i="5"/>
  <c r="X1234" i="5"/>
  <c r="AE1234" i="5"/>
  <c r="AE1086" i="5"/>
  <c r="X1086" i="5"/>
  <c r="X1951" i="5"/>
  <c r="X1845" i="5"/>
  <c r="AE1845" i="5"/>
  <c r="X1775" i="5"/>
  <c r="X1413" i="5"/>
  <c r="AE1413" i="5"/>
  <c r="AE1326" i="5"/>
  <c r="X1326" i="5"/>
  <c r="AE1134" i="5"/>
  <c r="X1134" i="5"/>
  <c r="AE1816" i="5"/>
  <c r="X1816" i="5"/>
  <c r="AE1010" i="5"/>
  <c r="X1010" i="5"/>
  <c r="AE1600" i="5"/>
  <c r="X1600" i="5"/>
  <c r="AE1799" i="5"/>
  <c r="X1799" i="5"/>
  <c r="AE2149" i="5"/>
  <c r="X2149" i="5"/>
  <c r="AE1346" i="5"/>
  <c r="X1346" i="5"/>
  <c r="AE1209" i="5"/>
  <c r="X1209" i="5"/>
  <c r="AE1898" i="5"/>
  <c r="X1898" i="5"/>
  <c r="AE1740" i="5"/>
  <c r="X1740" i="5"/>
  <c r="AE1333" i="5"/>
  <c r="X1333" i="5"/>
  <c r="AE1368" i="5"/>
  <c r="X1368" i="5"/>
  <c r="AE1953" i="5"/>
  <c r="X1953" i="5"/>
  <c r="AE1292" i="5"/>
  <c r="X1292" i="5"/>
  <c r="AE1306" i="5"/>
  <c r="X1306" i="5"/>
  <c r="AE1244" i="5"/>
  <c r="X1244" i="5"/>
  <c r="AE1249" i="5"/>
  <c r="X1249" i="5"/>
  <c r="AE1565" i="5"/>
  <c r="X1565" i="5"/>
  <c r="X1268" i="5"/>
  <c r="AE1268" i="5"/>
  <c r="X1269" i="5"/>
  <c r="AE1269" i="5"/>
  <c r="X1964" i="5"/>
  <c r="AE1964" i="5"/>
  <c r="X2107" i="5"/>
  <c r="AE2107" i="5"/>
  <c r="X1219" i="5"/>
  <c r="AE1219" i="5"/>
  <c r="X1106" i="5"/>
  <c r="AE1106" i="5"/>
  <c r="X1158" i="5"/>
  <c r="AE1158" i="5"/>
  <c r="X2122" i="5"/>
  <c r="AE2122" i="5"/>
  <c r="X1654" i="5"/>
  <c r="AE1654" i="5"/>
  <c r="X1439" i="5"/>
  <c r="AE1439" i="5"/>
  <c r="X1164" i="5"/>
  <c r="AE1164" i="5"/>
  <c r="X1615" i="5"/>
  <c r="AE1615" i="5"/>
  <c r="X1629" i="5"/>
  <c r="AE1629" i="5"/>
  <c r="X1751" i="5"/>
  <c r="AE1751" i="5"/>
  <c r="X2216" i="5"/>
  <c r="AE2216" i="5"/>
  <c r="X1456" i="5"/>
  <c r="AE1456" i="5"/>
  <c r="X1841" i="5"/>
  <c r="AE1841" i="5"/>
  <c r="X1335" i="5"/>
  <c r="AE1335" i="5"/>
  <c r="X1320" i="5"/>
  <c r="AE1320" i="5"/>
  <c r="X1532" i="5"/>
  <c r="AE1532" i="5"/>
  <c r="X2111" i="5"/>
  <c r="AE2111" i="5"/>
  <c r="X1855" i="5"/>
  <c r="AE1855" i="5"/>
  <c r="X1161" i="5"/>
  <c r="AE1161" i="5"/>
  <c r="X1580" i="5"/>
  <c r="AE1580" i="5"/>
  <c r="X1614" i="5"/>
  <c r="AE1614" i="5"/>
  <c r="X1822" i="5"/>
  <c r="AE1822" i="5"/>
  <c r="X1666" i="5"/>
  <c r="AE1666" i="5"/>
  <c r="X2198" i="5"/>
  <c r="AE2198" i="5"/>
  <c r="X1793" i="5"/>
  <c r="AE1793" i="5"/>
  <c r="X1143" i="5"/>
  <c r="AE1143" i="5"/>
  <c r="X1393" i="5"/>
  <c r="AE1393" i="5"/>
  <c r="X1785" i="5"/>
  <c r="AE1785" i="5"/>
  <c r="X1331" i="5"/>
  <c r="AE1331" i="5"/>
  <c r="X2087" i="5"/>
  <c r="AE2087" i="5"/>
  <c r="X179" i="5"/>
  <c r="AE179" i="5"/>
  <c r="X1821" i="5"/>
  <c r="AE1821" i="5"/>
  <c r="AE653" i="5"/>
  <c r="X653" i="5"/>
  <c r="AE305" i="5"/>
  <c r="X305" i="5"/>
  <c r="AE2130" i="5"/>
  <c r="X2130" i="5"/>
  <c r="AE462" i="5"/>
  <c r="X462" i="5"/>
  <c r="AE2154" i="5"/>
  <c r="X2154" i="5"/>
  <c r="AE2058" i="5"/>
  <c r="X2058" i="5"/>
  <c r="AE1265" i="5"/>
  <c r="X1265" i="5"/>
  <c r="AE468" i="5"/>
  <c r="X468" i="5"/>
  <c r="AE382" i="5"/>
  <c r="X382" i="5"/>
  <c r="AE1636" i="5"/>
  <c r="X1636" i="5"/>
  <c r="AE1609" i="5"/>
  <c r="X1609" i="5"/>
  <c r="AE1805" i="5"/>
  <c r="X1805" i="5"/>
  <c r="AE1246" i="5"/>
  <c r="X1246" i="5"/>
  <c r="AE126" i="5"/>
  <c r="X126" i="5"/>
  <c r="AE1848" i="5"/>
  <c r="X1848" i="5"/>
  <c r="X699" i="5"/>
  <c r="AE699" i="5"/>
  <c r="X1398" i="5"/>
  <c r="AE1398" i="5"/>
  <c r="X1904" i="5"/>
  <c r="AE1904" i="5"/>
  <c r="X2055" i="5"/>
  <c r="AE2055" i="5"/>
  <c r="AE1987" i="5"/>
  <c r="X1987" i="5"/>
  <c r="X1523" i="5"/>
  <c r="AE1523" i="5"/>
  <c r="X1271" i="5"/>
  <c r="AE1271" i="5"/>
  <c r="AE2045" i="5"/>
  <c r="X2045" i="5"/>
  <c r="X2035" i="5"/>
  <c r="AE2035" i="5"/>
  <c r="AE2204" i="5"/>
  <c r="X2204" i="5"/>
  <c r="AE2165" i="5"/>
  <c r="X870" i="5"/>
  <c r="X758" i="5"/>
  <c r="AE758" i="5"/>
  <c r="AE542" i="5"/>
  <c r="X1017" i="5"/>
  <c r="X902" i="5"/>
  <c r="AE902" i="5"/>
  <c r="AE487" i="5"/>
  <c r="X1287" i="5"/>
  <c r="X389" i="5"/>
  <c r="AE389" i="5"/>
  <c r="AE950" i="5"/>
  <c r="X799" i="5"/>
  <c r="X681" i="5"/>
  <c r="AE681" i="5"/>
  <c r="AE378" i="5"/>
  <c r="X342" i="5"/>
  <c r="X1392" i="5"/>
  <c r="AE1392" i="5"/>
  <c r="AE1373" i="5"/>
  <c r="X279" i="5"/>
  <c r="X1374" i="5"/>
  <c r="AE1374" i="5"/>
  <c r="AE1933" i="5"/>
  <c r="X930" i="5"/>
  <c r="X1272" i="5"/>
  <c r="AE1272" i="5"/>
  <c r="AE1084" i="5"/>
  <c r="X582" i="5"/>
  <c r="X120" i="5"/>
  <c r="AE120" i="5"/>
  <c r="AE478" i="5"/>
  <c r="X936" i="5"/>
  <c r="X407" i="5"/>
  <c r="AE407" i="5"/>
  <c r="AE1110" i="5"/>
  <c r="X636" i="5"/>
  <c r="X848" i="5"/>
  <c r="AE848" i="5"/>
  <c r="AE861" i="5"/>
  <c r="X1441" i="5"/>
  <c r="X2137" i="5"/>
  <c r="AE2137" i="5"/>
  <c r="AE459" i="5"/>
  <c r="X1620" i="5"/>
  <c r="X1138" i="5"/>
  <c r="AE1138" i="5"/>
  <c r="AE1147" i="5"/>
  <c r="X981" i="5"/>
  <c r="X1950" i="5"/>
  <c r="AE1950" i="5"/>
  <c r="AE161" i="5"/>
  <c r="X868" i="5"/>
  <c r="X2105" i="5"/>
  <c r="AE2105" i="5"/>
  <c r="AE516" i="5"/>
  <c r="X1450" i="5"/>
  <c r="X1151" i="5"/>
  <c r="AE1151" i="5"/>
  <c r="AE857" i="5"/>
  <c r="X614" i="5"/>
  <c r="AE614" i="5"/>
  <c r="X1058" i="5"/>
  <c r="AE1058" i="5"/>
  <c r="X1347" i="5"/>
  <c r="AE1347" i="5"/>
  <c r="X205" i="5"/>
  <c r="AE205" i="5"/>
  <c r="X1012" i="5"/>
  <c r="AE1012" i="5"/>
  <c r="X1061" i="5"/>
  <c r="AE1061" i="5"/>
  <c r="X2205" i="5"/>
  <c r="AE2205" i="5"/>
  <c r="X1404" i="5"/>
  <c r="AE1404" i="5"/>
  <c r="X1212" i="5"/>
  <c r="AE1212" i="5"/>
  <c r="X425" i="5"/>
  <c r="AE425" i="5"/>
  <c r="X421" i="5"/>
  <c r="AE421" i="5"/>
  <c r="X1611" i="5"/>
  <c r="AE1611" i="5"/>
  <c r="X1051" i="5"/>
  <c r="AE1051" i="5"/>
  <c r="X1507" i="5"/>
  <c r="AE1507" i="5"/>
  <c r="X2171" i="5"/>
  <c r="AE2171" i="5"/>
  <c r="X324" i="5"/>
  <c r="AE324" i="5"/>
  <c r="X1738" i="5"/>
  <c r="AE1738" i="5"/>
  <c r="X1699" i="5"/>
  <c r="AE1699" i="5"/>
  <c r="X338" i="5"/>
  <c r="AE338" i="5"/>
  <c r="X1681" i="5"/>
  <c r="AE1681" i="5"/>
  <c r="X994" i="5"/>
  <c r="AE994" i="5"/>
  <c r="X995" i="5"/>
  <c r="AE995" i="5"/>
  <c r="X565" i="5"/>
  <c r="AE565" i="5"/>
  <c r="X221" i="5"/>
  <c r="AE221" i="5"/>
  <c r="X386" i="5"/>
  <c r="AE386" i="5"/>
  <c r="X2000" i="5"/>
  <c r="AE2000" i="5"/>
  <c r="AE670" i="5"/>
  <c r="X571" i="5"/>
  <c r="AE732" i="5"/>
  <c r="X1569" i="5"/>
  <c r="X558" i="5"/>
  <c r="AE558" i="5"/>
  <c r="X1493" i="5"/>
  <c r="AE734" i="5"/>
  <c r="X1838" i="5"/>
  <c r="AE1838" i="5"/>
  <c r="X1789" i="5"/>
  <c r="AE1789" i="5"/>
  <c r="X194" i="5"/>
  <c r="AE194" i="5"/>
  <c r="X1644" i="5"/>
  <c r="AE1824" i="5"/>
  <c r="X420" i="5"/>
  <c r="AE420" i="5"/>
  <c r="X1648" i="5"/>
  <c r="AE1648" i="5"/>
  <c r="X154" i="5"/>
  <c r="AE154" i="5"/>
  <c r="X411" i="5"/>
  <c r="AE2147" i="5"/>
  <c r="X1820" i="5"/>
  <c r="AE1820" i="5"/>
  <c r="X618" i="5"/>
  <c r="AE618" i="5"/>
  <c r="X463" i="5"/>
  <c r="AE463" i="5"/>
  <c r="X1989" i="5"/>
  <c r="AE1168" i="5"/>
  <c r="X1227" i="5"/>
  <c r="X2078" i="5"/>
  <c r="AE2078" i="5"/>
  <c r="X1815" i="5"/>
  <c r="AE1815" i="5"/>
  <c r="X675" i="5"/>
  <c r="AE675" i="5"/>
  <c r="AE1859" i="5"/>
  <c r="X775" i="5"/>
  <c r="X367" i="5"/>
  <c r="AE367" i="5"/>
  <c r="X567" i="5"/>
  <c r="AE567" i="5"/>
  <c r="X1616" i="5"/>
  <c r="AE1616" i="5"/>
  <c r="X363" i="5"/>
  <c r="AE363" i="5"/>
  <c r="X1562" i="5"/>
  <c r="AE1562" i="5"/>
  <c r="X647" i="5"/>
  <c r="AE647" i="5"/>
  <c r="X792" i="5"/>
  <c r="AE792" i="5"/>
  <c r="X1280" i="5"/>
  <c r="AE1280" i="5"/>
  <c r="X494" i="5"/>
  <c r="AE494" i="5"/>
  <c r="X1239" i="5"/>
  <c r="AE1239" i="5"/>
  <c r="X1119" i="5"/>
  <c r="AE1119" i="5"/>
  <c r="X875" i="5"/>
  <c r="AE875" i="5"/>
  <c r="X1030" i="5"/>
  <c r="AE1030" i="5"/>
  <c r="X451" i="5"/>
  <c r="AE451" i="5"/>
  <c r="X1100" i="5"/>
  <c r="AE1100" i="5"/>
  <c r="X961" i="5"/>
  <c r="AE961" i="5"/>
  <c r="X2174" i="5"/>
  <c r="AE2174" i="5"/>
  <c r="X2106" i="5"/>
  <c r="AE2106" i="5"/>
  <c r="X1679" i="5"/>
  <c r="AE1679" i="5"/>
  <c r="X694" i="5"/>
  <c r="AE694" i="5"/>
  <c r="X2073" i="5"/>
  <c r="AE2073" i="5"/>
  <c r="X2197" i="5"/>
  <c r="AE2197" i="5"/>
  <c r="X2097" i="5"/>
  <c r="AE2097" i="5"/>
  <c r="X1839" i="5"/>
  <c r="AE1839" i="5"/>
  <c r="X271" i="5"/>
  <c r="AE271" i="5"/>
  <c r="X744" i="5"/>
  <c r="AE744" i="5"/>
  <c r="X956" i="5"/>
  <c r="AE956" i="5"/>
  <c r="X1048" i="5"/>
  <c r="AE1048" i="5"/>
  <c r="X1560" i="5"/>
  <c r="AE1560" i="5"/>
  <c r="X2086" i="5"/>
  <c r="AE2086" i="5"/>
  <c r="X2121" i="5"/>
  <c r="AE2121" i="5"/>
  <c r="X1660" i="5"/>
  <c r="AE1660" i="5"/>
  <c r="X511" i="5"/>
  <c r="AE511" i="5"/>
  <c r="X1762" i="5"/>
  <c r="AE1762" i="5"/>
  <c r="X1919" i="5"/>
  <c r="AE1919" i="5"/>
  <c r="X251" i="5"/>
  <c r="AE251" i="5"/>
  <c r="X2214" i="5"/>
  <c r="AE2214" i="5"/>
  <c r="X441" i="5"/>
  <c r="AE441" i="5"/>
  <c r="X1676" i="5"/>
  <c r="AE1676" i="5"/>
  <c r="X805" i="5"/>
  <c r="AE805" i="5"/>
  <c r="X1868" i="5"/>
  <c r="AE1868" i="5"/>
  <c r="X2038" i="5"/>
  <c r="AE2038" i="5"/>
  <c r="X1811" i="5"/>
  <c r="AE1811" i="5"/>
  <c r="X1586" i="5"/>
  <c r="AE1586" i="5"/>
  <c r="X1367" i="5"/>
  <c r="AE1367" i="5"/>
  <c r="X580" i="5"/>
  <c r="AE580" i="5"/>
  <c r="X1299" i="5"/>
  <c r="AE1299" i="5"/>
  <c r="X2192" i="5"/>
  <c r="AE2192" i="5"/>
  <c r="X345" i="5"/>
  <c r="AE345" i="5"/>
  <c r="X888" i="5"/>
  <c r="AE888" i="5"/>
  <c r="X607" i="5"/>
  <c r="AE607" i="5"/>
  <c r="X500" i="5"/>
  <c r="AE500" i="5"/>
  <c r="X112" i="5"/>
  <c r="AE112" i="5"/>
  <c r="X191" i="5"/>
  <c r="AE191" i="5"/>
  <c r="X58" i="5"/>
  <c r="AE58" i="5"/>
  <c r="X513" i="5"/>
  <c r="AE513" i="5"/>
  <c r="X812" i="5"/>
  <c r="AE812" i="5"/>
  <c r="X973" i="5"/>
  <c r="AE973" i="5"/>
  <c r="X172" i="5"/>
  <c r="AE172" i="5"/>
  <c r="X853" i="5"/>
  <c r="AE853" i="5"/>
  <c r="X91" i="5"/>
  <c r="AE91" i="5"/>
  <c r="X771" i="5"/>
  <c r="AE771" i="5"/>
  <c r="X1098" i="5"/>
  <c r="AE1098" i="5"/>
  <c r="X626" i="5"/>
  <c r="AE626" i="5"/>
  <c r="X1116" i="5"/>
  <c r="AE1116" i="5"/>
  <c r="X720" i="5"/>
  <c r="AE720" i="5"/>
  <c r="X99" i="5"/>
  <c r="AE99" i="5"/>
  <c r="X1176" i="5"/>
  <c r="AE1176" i="5"/>
  <c r="X485" i="5"/>
  <c r="AE485" i="5"/>
  <c r="X564" i="5"/>
  <c r="AE564" i="5"/>
  <c r="X359" i="5"/>
  <c r="AE359" i="5"/>
  <c r="X1402" i="5"/>
  <c r="AE1402" i="5"/>
  <c r="X831" i="5"/>
  <c r="AE831" i="5"/>
  <c r="X1291" i="5"/>
  <c r="AE1291" i="5"/>
  <c r="X687" i="5"/>
  <c r="AE687" i="5"/>
  <c r="X395" i="5"/>
  <c r="AE395" i="5"/>
  <c r="X1337" i="5"/>
  <c r="AE1337" i="5"/>
  <c r="X204" i="5"/>
  <c r="AE204" i="5"/>
  <c r="X1104" i="5"/>
  <c r="AE1104" i="5"/>
  <c r="X790" i="5"/>
  <c r="AE790" i="5"/>
  <c r="X559" i="5"/>
  <c r="AE559" i="5"/>
  <c r="X738" i="5"/>
  <c r="AE738" i="5"/>
  <c r="X1013" i="5"/>
  <c r="AE1013" i="5"/>
  <c r="X778" i="5"/>
  <c r="AE778" i="5"/>
  <c r="X1060" i="5"/>
  <c r="AE1060" i="5"/>
  <c r="X882" i="5"/>
  <c r="AE882" i="5"/>
  <c r="X223" i="5"/>
  <c r="AE223" i="5"/>
  <c r="X931" i="5"/>
  <c r="AE931" i="5"/>
  <c r="X471" i="5"/>
  <c r="AE471" i="5"/>
  <c r="X337" i="5"/>
  <c r="AE337" i="5"/>
  <c r="X572" i="5"/>
  <c r="AE572" i="5"/>
  <c r="X839" i="5"/>
  <c r="AE839" i="5"/>
  <c r="X1401" i="5"/>
  <c r="AE1401" i="5"/>
  <c r="X1080" i="5"/>
  <c r="AE1080" i="5"/>
  <c r="X1328" i="5"/>
  <c r="AE1328" i="5"/>
  <c r="X1414" i="5"/>
  <c r="AE1414" i="5"/>
  <c r="X1002" i="5"/>
  <c r="AE1002" i="5"/>
  <c r="X1442" i="5"/>
  <c r="AE1442" i="5"/>
  <c r="X498" i="5"/>
  <c r="AE498" i="5"/>
  <c r="X721" i="5"/>
  <c r="AE721" i="5"/>
  <c r="X1118" i="5"/>
  <c r="AE1118" i="5"/>
  <c r="X1170" i="5"/>
  <c r="AE1170" i="5"/>
  <c r="X1457" i="5"/>
  <c r="AE1457" i="5"/>
  <c r="X1804" i="5"/>
  <c r="AE1804" i="5"/>
  <c r="X709" i="5"/>
  <c r="AE709" i="5"/>
  <c r="X399" i="5"/>
  <c r="AE399" i="5"/>
  <c r="X314" i="5"/>
  <c r="AE314" i="5"/>
  <c r="X591" i="5"/>
  <c r="AE591" i="5"/>
  <c r="X332" i="5"/>
  <c r="AE332" i="5"/>
  <c r="X1217" i="5"/>
  <c r="AE1217" i="5"/>
  <c r="X600" i="5"/>
  <c r="AE600" i="5"/>
  <c r="X366" i="5"/>
  <c r="AE366" i="5"/>
  <c r="X818" i="5"/>
  <c r="AE818" i="5"/>
  <c r="X1476" i="5"/>
  <c r="AE1476" i="5"/>
  <c r="X1178" i="5"/>
  <c r="AE1178" i="5"/>
  <c r="X330" i="5"/>
  <c r="AE330" i="5"/>
  <c r="X1220" i="5"/>
  <c r="AE1220" i="5"/>
  <c r="X1360" i="5"/>
  <c r="AE1360" i="5"/>
  <c r="X1264" i="5"/>
  <c r="AE1264" i="5"/>
  <c r="X1310" i="5"/>
  <c r="AE1310" i="5"/>
  <c r="X1014" i="5"/>
  <c r="AE1014" i="5"/>
  <c r="X1478" i="5"/>
  <c r="AE1478" i="5"/>
  <c r="X1536" i="5"/>
  <c r="AE1536" i="5"/>
  <c r="X1225" i="5"/>
  <c r="AE1225" i="5"/>
  <c r="X965" i="5"/>
  <c r="AE965" i="5"/>
  <c r="X1828" i="5"/>
  <c r="AE1828" i="5"/>
  <c r="X1682" i="5"/>
  <c r="AE1682" i="5"/>
  <c r="X1057" i="5"/>
  <c r="AE1057" i="5"/>
  <c r="X1381" i="5"/>
  <c r="AE1381" i="5"/>
  <c r="X1019" i="5"/>
  <c r="AE1019" i="5"/>
  <c r="X1223" i="5"/>
  <c r="AE1223" i="5"/>
  <c r="X1834" i="5"/>
  <c r="AE1834" i="5"/>
  <c r="X579" i="5"/>
  <c r="AE579" i="5"/>
  <c r="X552" i="5"/>
  <c r="AE552" i="5"/>
  <c r="X1357" i="5"/>
  <c r="AE1357" i="5"/>
  <c r="X1003" i="5"/>
  <c r="AE1003" i="5"/>
  <c r="X2146" i="5"/>
  <c r="AE2146" i="5"/>
  <c r="X1284" i="5"/>
  <c r="AE1284" i="5"/>
  <c r="X2029" i="5"/>
  <c r="AE2029" i="5"/>
  <c r="X941" i="5"/>
  <c r="AE941" i="5"/>
  <c r="X1142" i="5"/>
  <c r="AE1142" i="5"/>
  <c r="X1314" i="5"/>
  <c r="AE1314" i="5"/>
  <c r="X1043" i="5"/>
  <c r="AE1043" i="5"/>
  <c r="X1794" i="5"/>
  <c r="AE1794" i="5"/>
  <c r="X1597" i="5"/>
  <c r="AE1597" i="5"/>
  <c r="X1977" i="5"/>
  <c r="AE1977" i="5"/>
  <c r="X2052" i="5"/>
  <c r="AE2052" i="5"/>
  <c r="X1418" i="5"/>
  <c r="AE1418" i="5"/>
  <c r="X2218" i="5"/>
  <c r="AE2218" i="5"/>
  <c r="X1623" i="5"/>
  <c r="AE1623" i="5"/>
  <c r="X1863" i="5"/>
  <c r="AE1863" i="5"/>
  <c r="X2001" i="5"/>
  <c r="AE2001" i="5"/>
  <c r="X1864" i="5"/>
  <c r="AE1864" i="5"/>
  <c r="X1913" i="5"/>
  <c r="AE1913" i="5"/>
  <c r="X1897" i="5"/>
  <c r="AE1897" i="5"/>
  <c r="X1729" i="5"/>
  <c r="AE1729" i="5"/>
  <c r="X1300" i="5"/>
  <c r="AE1300" i="5"/>
  <c r="X1549" i="5"/>
  <c r="AE1549" i="5"/>
  <c r="X1509" i="5"/>
  <c r="AE1509" i="5"/>
  <c r="X1800" i="5"/>
  <c r="AE1800" i="5"/>
  <c r="X2187" i="5"/>
  <c r="AE2187" i="5"/>
  <c r="X1602" i="5"/>
  <c r="AE1602" i="5"/>
  <c r="X1752" i="5"/>
  <c r="AE1752" i="5"/>
  <c r="X1571" i="5"/>
  <c r="AE1571" i="5"/>
  <c r="X1778" i="5"/>
  <c r="AE1778" i="5"/>
  <c r="X1970" i="5"/>
  <c r="AE1970" i="5"/>
  <c r="X1786" i="5"/>
  <c r="AE1786" i="5"/>
  <c r="X2017" i="5"/>
  <c r="AE2017" i="5"/>
  <c r="X1984" i="5"/>
  <c r="AE1984" i="5"/>
  <c r="X2084" i="5"/>
  <c r="AE2084" i="5"/>
  <c r="X1905" i="5"/>
  <c r="AE1905" i="5"/>
  <c r="AE1971" i="5"/>
  <c r="X1971" i="5"/>
  <c r="X1155" i="5"/>
  <c r="AE1155" i="5"/>
  <c r="AE10" i="5"/>
  <c r="X10" i="5"/>
  <c r="X201" i="5"/>
  <c r="AE201" i="5"/>
  <c r="AE1667" i="5"/>
  <c r="X1667" i="5"/>
  <c r="AE289" i="5"/>
  <c r="X289" i="5"/>
  <c r="AE1787" i="5"/>
  <c r="X1787" i="5"/>
  <c r="AE2030" i="5"/>
  <c r="X2030" i="5"/>
  <c r="AE1830" i="5"/>
  <c r="X1830" i="5"/>
  <c r="AE661" i="5"/>
  <c r="X661" i="5"/>
  <c r="AE2101" i="5"/>
  <c r="X2101" i="5"/>
  <c r="X103" i="5"/>
  <c r="AE103" i="5"/>
  <c r="X1514" i="5"/>
  <c r="AE1514" i="5"/>
  <c r="X1814" i="5"/>
  <c r="AE1814" i="5"/>
  <c r="X1242" i="5"/>
  <c r="AE1242" i="5"/>
  <c r="AE1592" i="5"/>
  <c r="X1592" i="5"/>
  <c r="AE2057" i="5"/>
  <c r="X2057" i="5"/>
  <c r="AE1929" i="5"/>
  <c r="X1929" i="5"/>
  <c r="AE1466" i="5"/>
  <c r="X1466" i="5"/>
  <c r="X1180" i="5"/>
  <c r="AE1180" i="5"/>
  <c r="X1485" i="5"/>
  <c r="AE1485" i="5"/>
  <c r="X1598" i="5"/>
  <c r="AE1598" i="5"/>
  <c r="X1508" i="5"/>
  <c r="AE1508" i="5"/>
  <c r="X1529" i="5"/>
  <c r="AE1529" i="5"/>
  <c r="X2217" i="5"/>
  <c r="AE2217" i="5"/>
  <c r="X1214" i="5"/>
  <c r="AE1214" i="5"/>
  <c r="X2172" i="5"/>
  <c r="AE2172" i="5"/>
  <c r="X2138" i="5"/>
  <c r="AE2138" i="5"/>
  <c r="X2127" i="5"/>
  <c r="AE2127" i="5"/>
  <c r="X1844" i="5"/>
  <c r="AE1844" i="5"/>
  <c r="X1503" i="5"/>
  <c r="AE1503" i="5"/>
  <c r="X1410" i="5"/>
  <c r="AE1410" i="5"/>
  <c r="X1823" i="5"/>
  <c r="AE1823" i="5"/>
  <c r="X2166" i="5"/>
  <c r="AE2166" i="5"/>
  <c r="X1452" i="5"/>
  <c r="AE1452" i="5"/>
  <c r="X1742" i="5"/>
  <c r="AE1742" i="5"/>
  <c r="X2093" i="5"/>
  <c r="AE2093" i="5"/>
  <c r="X739" i="5"/>
  <c r="AE739" i="5"/>
  <c r="X1873" i="5"/>
  <c r="AE1873" i="5"/>
  <c r="X1983" i="5"/>
  <c r="AE1983" i="5"/>
  <c r="X1871" i="5"/>
  <c r="AE1871" i="5"/>
  <c r="X1513" i="5"/>
  <c r="AE1513" i="5"/>
  <c r="X1499" i="5"/>
  <c r="AE1499" i="5"/>
  <c r="X2173" i="5"/>
  <c r="AE2173" i="5"/>
  <c r="X2090" i="5"/>
  <c r="AE2090" i="5"/>
  <c r="X2065" i="5"/>
  <c r="AE2065" i="5"/>
  <c r="X1462" i="5"/>
  <c r="AE1462" i="5"/>
  <c r="X1548" i="5"/>
  <c r="AE1548" i="5"/>
  <c r="X1406" i="5"/>
  <c r="AE1406" i="5"/>
  <c r="X1712" i="5"/>
  <c r="AE1712" i="5"/>
  <c r="X1992" i="5"/>
  <c r="AE1992" i="5"/>
  <c r="X1579" i="5"/>
  <c r="AE1579" i="5"/>
  <c r="X1908" i="5"/>
  <c r="AE1908" i="5"/>
  <c r="X1599" i="5"/>
  <c r="AE1599" i="5"/>
  <c r="X2168" i="5"/>
  <c r="AE2168" i="5"/>
  <c r="X1595" i="5"/>
  <c r="AE1595" i="5"/>
  <c r="X2040" i="5"/>
  <c r="AE2040" i="5"/>
  <c r="X1604" i="5"/>
  <c r="AE1604" i="5"/>
  <c r="X2080" i="5"/>
  <c r="AE2080" i="5"/>
  <c r="X1878" i="5"/>
  <c r="AE1878" i="5"/>
  <c r="X2064" i="5"/>
  <c r="AE2064" i="5"/>
  <c r="X1601" i="5"/>
  <c r="AE1601" i="5"/>
  <c r="X1397" i="5"/>
  <c r="AE1397" i="5"/>
  <c r="X1895" i="5"/>
  <c r="AE1895" i="5"/>
  <c r="X1672" i="5"/>
  <c r="AE1672" i="5"/>
  <c r="X1247" i="5"/>
  <c r="AE1247" i="5"/>
  <c r="X2212" i="5"/>
  <c r="AE2212" i="5"/>
  <c r="X1749" i="5"/>
  <c r="AE1749" i="5"/>
  <c r="X2170" i="5"/>
  <c r="AE2170" i="5"/>
  <c r="X1945" i="5"/>
  <c r="AE1945" i="5"/>
  <c r="X1870" i="5"/>
  <c r="AE1870" i="5"/>
  <c r="X551" i="5"/>
  <c r="AE551" i="5"/>
  <c r="X2211" i="5"/>
  <c r="AE2211" i="5"/>
  <c r="X1424" i="5"/>
  <c r="AE1424" i="5"/>
  <c r="X1662" i="5"/>
  <c r="AE1662" i="5"/>
  <c r="X1991" i="5"/>
  <c r="AE1991" i="5"/>
  <c r="X2118" i="5"/>
  <c r="AE2118" i="5"/>
  <c r="X311" i="5"/>
  <c r="AE311" i="5"/>
  <c r="X202" i="5"/>
  <c r="AE202" i="5"/>
  <c r="X1772" i="5"/>
  <c r="AE1772" i="5"/>
  <c r="X304" i="5"/>
  <c r="AE304" i="5"/>
  <c r="X1538" i="5"/>
  <c r="AE1538" i="5"/>
  <c r="X603" i="5"/>
  <c r="AE603" i="5"/>
  <c r="X602" i="5"/>
  <c r="AE602" i="5"/>
  <c r="X958" i="5"/>
  <c r="AE958" i="5"/>
  <c r="X821" i="5"/>
  <c r="AE821" i="5"/>
  <c r="X1027" i="5"/>
  <c r="AE1027" i="5"/>
  <c r="X1078" i="5"/>
  <c r="AE1078" i="5"/>
  <c r="X1124" i="5"/>
  <c r="AE1124" i="5"/>
  <c r="X524" i="5"/>
  <c r="AE524" i="5"/>
  <c r="X717" i="5"/>
  <c r="AE717" i="5"/>
  <c r="X900" i="5"/>
  <c r="AE900" i="5"/>
  <c r="X576" i="5"/>
  <c r="AE576" i="5"/>
  <c r="X1737" i="5"/>
  <c r="AE1737" i="5"/>
  <c r="X2220" i="5"/>
  <c r="AE2220" i="5"/>
  <c r="X1866" i="5"/>
  <c r="AE1866" i="5"/>
  <c r="X2011" i="5"/>
  <c r="AE2011" i="5"/>
  <c r="X526" i="5"/>
  <c r="AE526" i="5"/>
  <c r="X506" i="5"/>
  <c r="AE506" i="5"/>
  <c r="X1530" i="5"/>
  <c r="AE1530" i="5"/>
  <c r="X2222" i="5"/>
  <c r="AE2222" i="5"/>
  <c r="X1965" i="5"/>
  <c r="AE1965" i="5"/>
  <c r="X1289" i="5"/>
  <c r="AE1289" i="5"/>
  <c r="X1169" i="5"/>
  <c r="AE1169" i="5"/>
  <c r="X1459" i="5"/>
  <c r="AE1459" i="5"/>
  <c r="X1050" i="5"/>
  <c r="AE1050" i="5"/>
  <c r="X1907" i="5"/>
  <c r="AE1907" i="5"/>
  <c r="X1511" i="5"/>
  <c r="AE1511" i="5"/>
  <c r="X1445" i="5"/>
  <c r="AE1445" i="5"/>
  <c r="X1802" i="5"/>
  <c r="AE1802" i="5"/>
  <c r="X1603" i="5"/>
  <c r="AE1603" i="5"/>
  <c r="X1704" i="5"/>
  <c r="AE1704" i="5"/>
  <c r="X1760" i="5"/>
  <c r="AE1760" i="5"/>
  <c r="X1185" i="5"/>
  <c r="AE1185" i="5"/>
  <c r="X2061" i="5"/>
  <c r="AE2061" i="5"/>
  <c r="X1518" i="5"/>
  <c r="AE1518" i="5"/>
  <c r="X1547" i="5"/>
  <c r="AE1547" i="5"/>
  <c r="X1522" i="5"/>
  <c r="AE1522" i="5"/>
  <c r="X1440" i="5"/>
  <c r="AE1440" i="5"/>
  <c r="X1846" i="5"/>
  <c r="AE1846" i="5"/>
  <c r="X1798" i="5"/>
  <c r="AE1798" i="5"/>
  <c r="X1882" i="5"/>
  <c r="AE1882" i="5"/>
  <c r="X1184" i="5"/>
  <c r="AE1184" i="5"/>
  <c r="X146" i="5"/>
  <c r="AE146" i="5"/>
  <c r="AE1352" i="5"/>
  <c r="X1040" i="5"/>
  <c r="AE1040" i="5"/>
  <c r="X595" i="5"/>
  <c r="AE595" i="5"/>
  <c r="X1222" i="5"/>
  <c r="AE1222" i="5"/>
  <c r="X1215" i="5"/>
  <c r="AE1215" i="5"/>
  <c r="AE757" i="5"/>
  <c r="X1122" i="5"/>
  <c r="AE1122" i="5"/>
  <c r="X1986" i="5"/>
  <c r="AE1986" i="5"/>
  <c r="X957" i="5"/>
  <c r="AE957" i="5"/>
  <c r="X1884" i="5"/>
  <c r="AE1884" i="5"/>
  <c r="AE1380" i="5"/>
  <c r="X955" i="5"/>
  <c r="AE955" i="5"/>
  <c r="X846" i="5"/>
  <c r="AE846" i="5"/>
  <c r="X855" i="5"/>
  <c r="AE855" i="5"/>
  <c r="X1322" i="5"/>
  <c r="AE1322" i="5"/>
  <c r="AE1294" i="5"/>
  <c r="X2156" i="5"/>
  <c r="AE2156" i="5"/>
  <c r="X1630" i="5"/>
  <c r="AE1630" i="5"/>
  <c r="X2193" i="5"/>
  <c r="AE2193" i="5"/>
  <c r="X922" i="5"/>
  <c r="AE922" i="5"/>
  <c r="AE1281" i="5"/>
  <c r="X1099" i="5"/>
  <c r="AE1099" i="5"/>
  <c r="X1157" i="5"/>
  <c r="AE1157" i="5"/>
  <c r="X759" i="5"/>
  <c r="AE759" i="5"/>
  <c r="X676" i="5"/>
  <c r="AE676" i="5"/>
  <c r="AE1422" i="5"/>
  <c r="X777" i="5"/>
  <c r="AE777" i="5"/>
  <c r="X1525" i="5"/>
  <c r="AE1525" i="5"/>
  <c r="X1065" i="5"/>
  <c r="AE1065" i="5"/>
  <c r="X1363" i="5"/>
  <c r="AE1363" i="5"/>
  <c r="AE2051" i="5"/>
  <c r="X1491" i="5"/>
  <c r="AE1491" i="5"/>
  <c r="X1136" i="5"/>
  <c r="AE1136" i="5"/>
  <c r="X974" i="5"/>
  <c r="AE974" i="5"/>
  <c r="X1701" i="5"/>
  <c r="AE1701" i="5"/>
  <c r="AE1204" i="5"/>
  <c r="X1652" i="5"/>
  <c r="AE1652" i="5"/>
  <c r="X1351" i="5"/>
  <c r="AE1351" i="5"/>
  <c r="X1159" i="5"/>
  <c r="AE1159" i="5"/>
  <c r="X1350" i="5"/>
  <c r="AE1350" i="5"/>
  <c r="AE2210" i="5"/>
  <c r="X1187" i="5"/>
  <c r="AE1187" i="5"/>
  <c r="X1255" i="5"/>
  <c r="AE1255" i="5"/>
  <c r="X1952" i="5"/>
  <c r="AE1952" i="5"/>
  <c r="X1551" i="5"/>
  <c r="AE1551" i="5"/>
  <c r="AE1690" i="5"/>
  <c r="X1554" i="5"/>
  <c r="AE1554" i="5"/>
  <c r="X1275" i="5"/>
  <c r="AE1275" i="5"/>
  <c r="X1383" i="5"/>
  <c r="AE1383" i="5"/>
  <c r="X1370" i="5"/>
  <c r="AE1370" i="5"/>
  <c r="AE1283" i="5"/>
  <c r="X1160" i="5"/>
  <c r="AE1160" i="5"/>
  <c r="X1896" i="5"/>
  <c r="AE1896" i="5"/>
  <c r="X1792" i="5"/>
  <c r="AE1792" i="5"/>
  <c r="X1146" i="5"/>
  <c r="AE1146" i="5"/>
  <c r="X1055" i="5"/>
  <c r="AE1055" i="5"/>
  <c r="X2091" i="5"/>
  <c r="AE2091" i="5"/>
  <c r="X1528" i="5"/>
  <c r="AE1528" i="5"/>
  <c r="X1853" i="5"/>
  <c r="AE1853" i="5"/>
  <c r="X1728" i="5"/>
  <c r="AE1728" i="5"/>
  <c r="X1515" i="5"/>
  <c r="AE1515" i="5"/>
  <c r="X1649" i="5"/>
  <c r="AE1649" i="5"/>
  <c r="X2089" i="5"/>
  <c r="AE2089" i="5"/>
  <c r="X2022" i="5"/>
  <c r="AE2022" i="5"/>
  <c r="X1213" i="5"/>
  <c r="AE1213" i="5"/>
  <c r="X1972" i="5"/>
  <c r="AE1972" i="5"/>
  <c r="X2180" i="5"/>
  <c r="AE2180" i="5"/>
  <c r="X2047" i="5"/>
  <c r="AE2047" i="5"/>
  <c r="X2126" i="5"/>
  <c r="AE2126" i="5"/>
  <c r="X1378" i="5"/>
  <c r="AE1378" i="5"/>
  <c r="X1153" i="5"/>
  <c r="AE1153" i="5"/>
  <c r="X2016" i="5"/>
  <c r="AE2016" i="5"/>
  <c r="X1842" i="5"/>
  <c r="AE1842" i="5"/>
  <c r="X1743" i="5"/>
  <c r="AE1743" i="5"/>
  <c r="X2050" i="5"/>
  <c r="AE2050" i="5"/>
  <c r="X1366" i="5"/>
  <c r="AE1366" i="5"/>
  <c r="X2027" i="5"/>
  <c r="AE2027" i="5"/>
  <c r="X1608" i="5"/>
  <c r="AE1608" i="5"/>
  <c r="X1976" i="5"/>
  <c r="AE1976" i="5"/>
  <c r="X2009" i="5"/>
  <c r="AE2009" i="5"/>
  <c r="X1960" i="5"/>
  <c r="AE1960" i="5"/>
  <c r="X1181" i="5"/>
  <c r="AE1181" i="5"/>
  <c r="X2054" i="5"/>
  <c r="AE2054" i="5"/>
  <c r="X1915" i="5"/>
  <c r="AE1915" i="5"/>
  <c r="X2110" i="5"/>
  <c r="AE2110" i="5"/>
  <c r="X1999" i="5"/>
  <c r="AE1999" i="5"/>
  <c r="X1790" i="5"/>
  <c r="AE1790" i="5"/>
  <c r="X1730" i="5"/>
  <c r="AE1730" i="5"/>
  <c r="X1544" i="5"/>
  <c r="AE1544" i="5"/>
  <c r="X1975" i="5"/>
  <c r="AE1975" i="5"/>
  <c r="X1386" i="5"/>
  <c r="AE1386" i="5"/>
  <c r="X1657" i="5"/>
  <c r="AE1657" i="5"/>
  <c r="X1735" i="5"/>
  <c r="AE1735" i="5"/>
  <c r="X1473" i="5"/>
  <c r="AE1473" i="5"/>
  <c r="X1727" i="5"/>
  <c r="AE1727" i="5"/>
  <c r="X1911" i="5"/>
  <c r="AE1911" i="5"/>
  <c r="X1912" i="5"/>
  <c r="AE1912" i="5"/>
  <c r="X1453" i="5"/>
  <c r="AE1453" i="5"/>
  <c r="X1774" i="5"/>
  <c r="AE1774" i="5"/>
  <c r="X1780" i="5"/>
  <c r="AE1780" i="5"/>
  <c r="X1495" i="5"/>
  <c r="AE1495" i="5"/>
  <c r="X1089" i="5"/>
  <c r="AE1089" i="5"/>
  <c r="X2223" i="5"/>
  <c r="AE2223" i="5"/>
  <c r="X1504" i="5"/>
  <c r="AE1504" i="5"/>
  <c r="X1399" i="5"/>
  <c r="AE1399" i="5"/>
  <c r="X2119" i="5"/>
  <c r="AE2119" i="5"/>
  <c r="X2213" i="5"/>
  <c r="AE2213" i="5"/>
  <c r="X1857" i="5"/>
  <c r="AE1857" i="5"/>
  <c r="X1622" i="5"/>
  <c r="AE1622" i="5"/>
  <c r="X1581" i="5"/>
  <c r="AE1581" i="5"/>
  <c r="X1407" i="5"/>
  <c r="AE1407" i="5"/>
  <c r="X2072" i="5"/>
  <c r="AE2072" i="5"/>
  <c r="X1974" i="5"/>
  <c r="AE1974" i="5"/>
  <c r="X2012" i="5"/>
  <c r="AE2012" i="5"/>
  <c r="X1860" i="5"/>
  <c r="AE1860" i="5"/>
  <c r="X2023" i="5"/>
  <c r="AE2023" i="5"/>
  <c r="X1900" i="5"/>
  <c r="AE1900" i="5"/>
  <c r="X1458" i="5"/>
  <c r="AE1458" i="5"/>
  <c r="X2209" i="5"/>
  <c r="AE2209" i="5"/>
  <c r="X2144" i="5"/>
  <c r="AE2144" i="5"/>
  <c r="X1954" i="5"/>
  <c r="AE1954" i="5"/>
  <c r="X1985" i="5"/>
  <c r="AE1985" i="5"/>
  <c r="X1394" i="5"/>
  <c r="AE1394" i="5"/>
  <c r="X1686" i="5"/>
  <c r="AE1686" i="5"/>
  <c r="X2139" i="5"/>
  <c r="AE2139" i="5"/>
  <c r="X1979" i="5"/>
  <c r="AE1979" i="5"/>
  <c r="X2085" i="5"/>
  <c r="AE2085" i="5"/>
  <c r="X2063" i="5"/>
  <c r="X1671" i="5"/>
  <c r="AE1671" i="5"/>
  <c r="X2215" i="5"/>
  <c r="AE2215" i="5"/>
  <c r="X1746" i="5"/>
  <c r="AE1746" i="5"/>
  <c r="AE2024" i="5"/>
  <c r="X1906" i="5"/>
  <c r="AE1906" i="5"/>
  <c r="X1750" i="5"/>
  <c r="AE1750" i="5"/>
  <c r="X1926" i="5"/>
  <c r="AE1926" i="5"/>
  <c r="X1724" i="5"/>
  <c r="AE1724" i="5"/>
  <c r="X2207" i="5"/>
  <c r="X1761" i="5"/>
  <c r="AE1761" i="5"/>
  <c r="X2228" i="5"/>
  <c r="AE2228" i="5"/>
  <c r="X2229" i="5"/>
  <c r="AE2229" i="5"/>
  <c r="X1946" i="5"/>
  <c r="AE1946" i="5"/>
  <c r="AE1767" i="5"/>
  <c r="X1901" i="5"/>
  <c r="AE1901" i="5"/>
  <c r="X2164" i="5"/>
  <c r="AE2164" i="5"/>
  <c r="X11" i="5"/>
  <c r="AE11" i="5"/>
  <c r="X79" i="5"/>
  <c r="AE79" i="5"/>
  <c r="X2131" i="5"/>
  <c r="X2003" i="5"/>
  <c r="AE2003" i="5"/>
  <c r="X184" i="5"/>
  <c r="AE184" i="5"/>
  <c r="X2048" i="5"/>
  <c r="AE2048" i="5"/>
  <c r="X2202" i="5"/>
  <c r="AE2202" i="5"/>
  <c r="AE200" i="5"/>
  <c r="X1932" i="5"/>
  <c r="AE1932" i="5"/>
  <c r="X1323" i="5"/>
  <c r="AE1323" i="5"/>
  <c r="AE2161" i="5"/>
  <c r="AE623" i="5"/>
  <c r="AE1718" i="5"/>
  <c r="AE149" i="5"/>
  <c r="AE283" i="5"/>
  <c r="AE1640" i="5"/>
  <c r="AE396" i="5"/>
  <c r="AE780" i="5"/>
  <c r="AE85" i="5"/>
  <c r="AE122" i="5"/>
  <c r="AE1521" i="5"/>
  <c r="AE509" i="5"/>
  <c r="AE1797" i="5"/>
  <c r="AE604" i="5"/>
  <c r="AE464" i="5"/>
  <c r="AE2208" i="5"/>
  <c r="AE129" i="5"/>
  <c r="AE1605" i="5"/>
  <c r="AE693" i="5"/>
  <c r="AE1943" i="5"/>
  <c r="AE741" i="5"/>
  <c r="AE2059" i="5"/>
  <c r="AE1512" i="5"/>
  <c r="AE1023" i="5"/>
  <c r="AE2044" i="5"/>
  <c r="AE124" i="5"/>
  <c r="AE238" i="5"/>
  <c r="AE282" i="5"/>
  <c r="AE340" i="5"/>
  <c r="AE1924" i="5"/>
  <c r="AE1625" i="5"/>
  <c r="AE1596" i="5"/>
  <c r="AE1918" i="5"/>
  <c r="AE1610" i="5"/>
  <c r="AE2221" i="5"/>
  <c r="AE148" i="5"/>
  <c r="AE341" i="5"/>
  <c r="AE1506" i="5"/>
  <c r="AE532" i="5"/>
  <c r="AE309" i="5"/>
  <c r="AE1982" i="5"/>
  <c r="AE669" i="5"/>
  <c r="X240" i="5"/>
  <c r="AE240" i="5"/>
  <c r="X966" i="5"/>
  <c r="AE966" i="5"/>
  <c r="X505" i="5"/>
  <c r="AE505" i="5"/>
  <c r="X621" i="5"/>
  <c r="AE621" i="5"/>
  <c r="X1112" i="5"/>
  <c r="AE1112" i="5"/>
  <c r="X840" i="5"/>
  <c r="AE840" i="5"/>
  <c r="X705" i="5"/>
  <c r="AE705" i="5"/>
  <c r="X796" i="5"/>
  <c r="AE796" i="5"/>
  <c r="X921" i="5"/>
  <c r="AE921" i="5"/>
  <c r="X1590" i="5"/>
  <c r="AE1590" i="5"/>
  <c r="X1037" i="5"/>
  <c r="AE1037" i="5"/>
  <c r="X978" i="5"/>
  <c r="AE978" i="5"/>
  <c r="X1015" i="5"/>
  <c r="AE1015" i="5"/>
  <c r="X1768" i="5"/>
  <c r="AE1768" i="5"/>
  <c r="X844" i="5"/>
  <c r="AE844" i="5"/>
  <c r="X2026" i="5"/>
  <c r="AE2026" i="5"/>
  <c r="X1145" i="5"/>
  <c r="AE1145" i="5"/>
  <c r="AE1207" i="5"/>
  <c r="AE852" i="5"/>
  <c r="X2008" i="5"/>
  <c r="X1282" i="5"/>
  <c r="AE1282" i="5"/>
  <c r="X989" i="5"/>
  <c r="X877" i="5"/>
  <c r="X2219" i="5"/>
  <c r="AE2219" i="5"/>
  <c r="X2074" i="5"/>
  <c r="AE2074" i="5"/>
  <c r="X1409" i="5"/>
  <c r="AE1409" i="5"/>
  <c r="AE1285" i="5"/>
  <c r="X1276" i="5"/>
  <c r="X1277" i="5"/>
  <c r="X1731" i="5"/>
  <c r="X1861" i="5"/>
  <c r="AE1861" i="5"/>
  <c r="X1968" i="5"/>
  <c r="AE1968" i="5"/>
  <c r="X1396" i="5"/>
  <c r="AE1396" i="5"/>
  <c r="AE1669" i="5"/>
  <c r="X2100" i="5"/>
  <c r="AE2100" i="5"/>
  <c r="AE2028" i="5"/>
  <c r="X1765" i="5"/>
  <c r="AE1765" i="5"/>
  <c r="AE1969" i="5"/>
  <c r="X1998" i="5"/>
  <c r="AE1998" i="5"/>
  <c r="AE1553" i="5"/>
  <c r="X1710" i="5"/>
  <c r="AE1710" i="5"/>
  <c r="AE1867" i="5"/>
  <c r="X2060" i="5"/>
  <c r="AE2060" i="5"/>
  <c r="AE1573" i="5"/>
  <c r="X1270" i="5"/>
  <c r="AE1270" i="5"/>
  <c r="AE1695" i="5"/>
  <c r="X1826" i="5"/>
  <c r="AE1826" i="5"/>
  <c r="AE1534" i="5"/>
  <c r="X1632" i="5"/>
  <c r="AE1492" i="5"/>
  <c r="X1851" i="5"/>
  <c r="AE1851" i="5"/>
  <c r="AE1348" i="5"/>
  <c r="X1770" i="5"/>
  <c r="X1795" i="5"/>
  <c r="X2184" i="5"/>
  <c r="AE2002" i="5"/>
  <c r="X1482" i="5"/>
  <c r="AE1482" i="5"/>
  <c r="AE1809" i="5"/>
  <c r="X1382" i="5"/>
  <c r="X1739" i="5"/>
  <c r="AE1135" i="5"/>
  <c r="X1663" i="5"/>
  <c r="AE1663" i="5"/>
  <c r="AE2224" i="5"/>
  <c r="X1174" i="5"/>
  <c r="AE609" i="5"/>
  <c r="X942" i="5"/>
  <c r="AE942" i="5"/>
  <c r="AE1497" i="5"/>
  <c r="X1105" i="5"/>
  <c r="AE2133" i="5"/>
  <c r="AE951" i="5"/>
  <c r="AE879" i="5"/>
  <c r="AE1177" i="5"/>
  <c r="X1339" i="5"/>
  <c r="AE1339" i="5"/>
  <c r="AE2043" i="5"/>
  <c r="AE990" i="5"/>
  <c r="AE1349" i="5"/>
  <c r="X1736" i="5"/>
  <c r="AE1736" i="5"/>
  <c r="AE1022" i="5"/>
  <c r="AE229" i="5"/>
  <c r="AE912" i="5"/>
  <c r="X2177" i="5"/>
  <c r="AE2177" i="5"/>
  <c r="AE1978" i="5"/>
  <c r="AE1025" i="5"/>
  <c r="AE1313" i="5"/>
  <c r="X2191" i="5"/>
  <c r="AE2191" i="5"/>
  <c r="AE1085" i="5"/>
  <c r="X1175" i="5"/>
  <c r="AE1175" i="5"/>
  <c r="X1009" i="5"/>
  <c r="AE1009" i="5"/>
  <c r="X1205" i="5"/>
  <c r="AE1205" i="5"/>
  <c r="X2134" i="5"/>
  <c r="AE2134" i="5"/>
  <c r="X1542" i="5"/>
  <c r="AE1542" i="5"/>
  <c r="X1140" i="5"/>
  <c r="AE1140" i="5"/>
  <c r="X1385" i="5"/>
  <c r="AE1385" i="5"/>
  <c r="X1537" i="5"/>
  <c r="AE1537" i="5"/>
  <c r="X1315" i="5"/>
  <c r="AE1315" i="5"/>
  <c r="X1707" i="5"/>
  <c r="AE1707" i="5"/>
  <c r="X1708" i="5"/>
  <c r="AE1708" i="5"/>
  <c r="X849" i="5"/>
  <c r="AE849" i="5"/>
  <c r="X1446" i="5"/>
  <c r="AE1446" i="5"/>
  <c r="X1856" i="5"/>
  <c r="AE1856" i="5"/>
  <c r="X1747" i="5"/>
  <c r="AE1747" i="5"/>
  <c r="X1665" i="5"/>
  <c r="AE1665" i="5"/>
  <c r="X1941" i="5"/>
  <c r="AE1941" i="5"/>
  <c r="X1202" i="5"/>
  <c r="AE1202" i="5"/>
  <c r="X1527" i="5"/>
  <c r="AE1527" i="5"/>
  <c r="X1353" i="5"/>
  <c r="AE1353" i="5"/>
  <c r="X1899" i="5"/>
  <c r="AE1899" i="5"/>
  <c r="X1162" i="5"/>
  <c r="AE1162" i="5"/>
  <c r="X1678" i="5"/>
  <c r="AE1678" i="5"/>
  <c r="X1183" i="5"/>
  <c r="AE1183" i="5"/>
  <c r="X1575" i="5"/>
  <c r="AE1575" i="5"/>
  <c r="X1643" i="5"/>
  <c r="AE1643" i="5"/>
  <c r="X1425" i="5"/>
  <c r="AE1425" i="5"/>
  <c r="X1173" i="5"/>
  <c r="AE1173" i="5"/>
  <c r="X1645" i="5"/>
  <c r="AE1645" i="5"/>
  <c r="X1980" i="5"/>
  <c r="AE1980" i="5"/>
  <c r="X967" i="5"/>
  <c r="AE967" i="5"/>
  <c r="X2098" i="5"/>
  <c r="AE2098" i="5"/>
  <c r="X1463" i="5"/>
  <c r="AE1463" i="5"/>
  <c r="X1464" i="5"/>
  <c r="AE1464" i="5"/>
  <c r="X1692" i="5"/>
  <c r="AE1692" i="5"/>
  <c r="X1909" i="5"/>
  <c r="AE1909" i="5"/>
  <c r="X1408" i="5"/>
  <c r="AE1408" i="5"/>
  <c r="X1358" i="5"/>
  <c r="AE1358" i="5"/>
  <c r="X1502" i="5"/>
  <c r="AE1502" i="5"/>
  <c r="X2092" i="5"/>
  <c r="AE2092" i="5"/>
  <c r="X1467" i="5"/>
  <c r="AE1467" i="5"/>
  <c r="X1854" i="5"/>
  <c r="AE1854" i="5"/>
  <c r="X2108" i="5"/>
  <c r="AE2108" i="5"/>
  <c r="X1516" i="5"/>
  <c r="AE1516" i="5"/>
  <c r="X2201" i="5"/>
  <c r="AE2201" i="5"/>
  <c r="X1279" i="5"/>
  <c r="AE1279" i="5"/>
  <c r="X1438" i="5"/>
  <c r="AE1438" i="5"/>
  <c r="X2143" i="5"/>
  <c r="AE2143" i="5"/>
  <c r="X1469" i="5"/>
  <c r="AE1469" i="5"/>
  <c r="X2176" i="5"/>
  <c r="AE2176" i="5"/>
  <c r="X2004" i="5"/>
  <c r="AE2004" i="5"/>
  <c r="X933" i="5"/>
  <c r="AE933" i="5"/>
  <c r="X1958" i="5"/>
  <c r="AE1958" i="5"/>
  <c r="X1069" i="5"/>
  <c r="AE1069" i="5"/>
  <c r="X1024" i="5"/>
  <c r="AE1024" i="5"/>
  <c r="X1064" i="5"/>
  <c r="AE1064" i="5"/>
  <c r="X1840" i="5"/>
  <c r="AE1840" i="5"/>
  <c r="X2006" i="5"/>
  <c r="AE2006" i="5"/>
  <c r="X1447" i="5"/>
  <c r="AE1447" i="5"/>
  <c r="X1319" i="5"/>
  <c r="AE1319" i="5"/>
  <c r="X1773" i="5"/>
  <c r="AE1773" i="5"/>
  <c r="X1883" i="5"/>
  <c r="AE1883" i="5"/>
  <c r="X1501" i="5"/>
  <c r="AE1501" i="5"/>
  <c r="X1755" i="5"/>
  <c r="AE1755" i="5"/>
  <c r="X2199" i="5"/>
  <c r="AE2199" i="5"/>
  <c r="X1490" i="5"/>
  <c r="AE1490" i="5"/>
  <c r="X2225" i="5"/>
  <c r="AE2225" i="5"/>
  <c r="X1395" i="5"/>
  <c r="AE1395" i="5"/>
  <c r="X2188" i="5"/>
  <c r="AE2188" i="5"/>
  <c r="X1963" i="5"/>
  <c r="AE1963" i="5"/>
  <c r="X1042" i="5"/>
  <c r="AE1042" i="5"/>
  <c r="X2200" i="5"/>
  <c r="AE2200" i="5"/>
  <c r="X2194" i="5"/>
  <c r="AE2194" i="5"/>
  <c r="X2066" i="5"/>
  <c r="AE2066" i="5"/>
  <c r="X1448" i="5"/>
  <c r="AE1448" i="5"/>
  <c r="X1661" i="5"/>
  <c r="AE1661" i="5"/>
  <c r="X1819" i="5"/>
  <c r="AE1819" i="5"/>
  <c r="X2178" i="5"/>
  <c r="AE2178" i="5"/>
  <c r="X2099" i="5"/>
  <c r="AE2099" i="5"/>
  <c r="X1384" i="5"/>
  <c r="AE1384" i="5"/>
  <c r="X1566" i="5"/>
  <c r="AE1566" i="5"/>
  <c r="X2125" i="5"/>
  <c r="AE2125" i="5"/>
  <c r="X2094" i="5"/>
  <c r="AE2094" i="5"/>
  <c r="X1470" i="5"/>
  <c r="AE1470" i="5"/>
  <c r="X1847" i="5"/>
  <c r="AE1847" i="5"/>
  <c r="X1872" i="5"/>
  <c r="AE1872" i="5"/>
  <c r="X1783" i="5"/>
  <c r="AE1783" i="5"/>
  <c r="X1371" i="5"/>
  <c r="AE1371" i="5"/>
  <c r="X970" i="5"/>
  <c r="AE970" i="5"/>
  <c r="X1962" i="5"/>
  <c r="AE1962" i="5"/>
  <c r="X1947" i="5"/>
  <c r="AE1947" i="5"/>
  <c r="X1697" i="5"/>
  <c r="AE1697" i="5"/>
  <c r="X1472" i="5"/>
  <c r="AE1472" i="5"/>
  <c r="X2169" i="5"/>
  <c r="AE2169" i="5"/>
  <c r="X1572" i="5"/>
  <c r="AE1572" i="5"/>
  <c r="X1827" i="5"/>
  <c r="AE1827" i="5"/>
  <c r="X2076" i="5"/>
  <c r="AE2076" i="5"/>
  <c r="X1973" i="5"/>
  <c r="AE1973" i="5"/>
  <c r="X1993" i="5"/>
  <c r="AE1993" i="5"/>
  <c r="X1831" i="5"/>
  <c r="AE1831" i="5"/>
  <c r="X2088" i="5"/>
  <c r="AE2088" i="5"/>
  <c r="X1355" i="5"/>
  <c r="AE1355" i="5"/>
  <c r="X1689" i="5"/>
  <c r="AE1689" i="5"/>
  <c r="X2039" i="5"/>
  <c r="AE2039" i="5"/>
  <c r="X1488" i="5"/>
  <c r="AE1488" i="5"/>
  <c r="X2081" i="5"/>
  <c r="AE2081" i="5"/>
  <c r="X1879" i="5"/>
  <c r="AE1879" i="5"/>
  <c r="X1541" i="5"/>
  <c r="AE1541" i="5"/>
  <c r="X1784" i="5"/>
  <c r="AE1784" i="5"/>
  <c r="X2129" i="5"/>
  <c r="AE2129" i="5"/>
  <c r="X1850" i="5"/>
  <c r="AE1850" i="5"/>
  <c r="X1719" i="5"/>
  <c r="AE1719" i="5"/>
  <c r="AE1365" i="5"/>
  <c r="X2113" i="5"/>
  <c r="AE2113" i="5"/>
  <c r="AE1621" i="5"/>
  <c r="AE1748" i="5"/>
  <c r="X1633" i="5"/>
  <c r="AE1633" i="5"/>
  <c r="X1677" i="5"/>
  <c r="AE1677" i="5"/>
  <c r="X2142" i="5"/>
  <c r="AE2142" i="5"/>
  <c r="X2069" i="5"/>
  <c r="AE2069" i="5"/>
  <c r="X1920" i="5"/>
  <c r="AE1920" i="5"/>
  <c r="AE1149" i="5"/>
  <c r="X2227" i="5"/>
  <c r="AE2227" i="5"/>
  <c r="AE2082" i="5"/>
  <c r="AE1533" i="5"/>
  <c r="X18" i="5"/>
  <c r="AE18" i="5"/>
  <c r="X1766" i="5"/>
  <c r="AE1766" i="5"/>
  <c r="X2160" i="5"/>
  <c r="AE2160" i="5"/>
  <c r="X286" i="5"/>
  <c r="AE286" i="5"/>
  <c r="X374" i="5"/>
  <c r="AE374" i="5"/>
  <c r="AE2117" i="5"/>
  <c r="X1250" i="5"/>
  <c r="AE1250" i="5"/>
  <c r="AE1717" i="5"/>
  <c r="AE12" i="5"/>
  <c r="X1324" i="5"/>
  <c r="AE1324" i="5"/>
  <c r="X124" i="5"/>
  <c r="X238" i="5"/>
  <c r="X282" i="5"/>
  <c r="X340" i="5"/>
  <c r="X1924" i="5"/>
  <c r="X1625" i="5"/>
  <c r="X1596" i="5"/>
  <c r="X1918" i="5"/>
  <c r="X1610" i="5"/>
  <c r="X2221" i="5"/>
  <c r="X148" i="5"/>
  <c r="X341" i="5"/>
  <c r="X1506" i="5"/>
  <c r="X532" i="5"/>
  <c r="X309" i="5"/>
  <c r="X1982" i="5"/>
  <c r="X669" i="5"/>
  <c r="X168" i="5"/>
  <c r="AE168" i="5"/>
  <c r="X1377" i="5"/>
  <c r="AE1377" i="5"/>
  <c r="X1539" i="5"/>
  <c r="AE1539" i="5"/>
  <c r="X719" i="5"/>
  <c r="AE719" i="5"/>
  <c r="X1944" i="5"/>
  <c r="AE1944" i="5"/>
  <c r="X809" i="5"/>
  <c r="AE809" i="5"/>
  <c r="X1498" i="5"/>
  <c r="AE1498" i="5"/>
  <c r="X2083" i="5"/>
  <c r="AE2083" i="5"/>
  <c r="X1390" i="5"/>
  <c r="AE1390" i="5"/>
  <c r="X886" i="5"/>
  <c r="AE886" i="5"/>
  <c r="X1318" i="5"/>
  <c r="AE1318" i="5"/>
  <c r="X2075" i="5"/>
  <c r="AE2075" i="5"/>
  <c r="X718" i="5"/>
  <c r="AE718" i="5"/>
  <c r="X1874" i="5"/>
  <c r="AE1874" i="5"/>
  <c r="X1753" i="5"/>
  <c r="AE1753" i="5"/>
  <c r="X1593" i="5"/>
  <c r="AE1593" i="5"/>
  <c r="X2010" i="5"/>
  <c r="AE2010" i="5"/>
  <c r="X412" i="5"/>
  <c r="AE412" i="5"/>
  <c r="X1613" i="5"/>
  <c r="AE1613" i="5"/>
  <c r="X1309" i="5"/>
  <c r="AE1309" i="5"/>
  <c r="X927" i="5"/>
  <c r="AE927" i="5"/>
  <c r="X991" i="5"/>
  <c r="AE991" i="5"/>
  <c r="X887" i="5"/>
  <c r="AE887" i="5"/>
  <c r="X2181" i="5"/>
  <c r="AE2181" i="5"/>
  <c r="X1207" i="5"/>
  <c r="X852" i="5"/>
  <c r="X1807" i="5"/>
  <c r="AE1807" i="5"/>
  <c r="AE2150" i="5"/>
  <c r="AE1829" i="5"/>
  <c r="AE2018" i="5"/>
  <c r="AE2135" i="5"/>
  <c r="X1285" i="5"/>
  <c r="X2158" i="5"/>
  <c r="AE2158" i="5"/>
  <c r="AE1862" i="5"/>
  <c r="AE1812" i="5"/>
  <c r="AE1049" i="5"/>
  <c r="X1669" i="5"/>
  <c r="AE897" i="5"/>
  <c r="X2028" i="5"/>
  <c r="AE1500" i="5"/>
  <c r="X1969" i="5"/>
  <c r="AE1444" i="5"/>
  <c r="X1553" i="5"/>
  <c r="AE1711" i="5"/>
  <c r="X1867" i="5"/>
  <c r="AE1803" i="5"/>
  <c r="X1573" i="5"/>
  <c r="AE1925" i="5"/>
  <c r="X1695" i="5"/>
  <c r="AE2079" i="5"/>
  <c r="X1534" i="5"/>
  <c r="X1492" i="5"/>
  <c r="AE1186" i="5"/>
  <c r="X1348" i="5"/>
  <c r="X2046" i="5"/>
  <c r="AE2046" i="5"/>
  <c r="X1505" i="5"/>
  <c r="AE1505" i="5"/>
  <c r="AE1006" i="5"/>
  <c r="X2002" i="5"/>
  <c r="AE1468" i="5"/>
  <c r="X1809" i="5"/>
  <c r="X2115" i="5"/>
  <c r="AE2115" i="5"/>
  <c r="X1273" i="5"/>
  <c r="AE1273" i="5"/>
  <c r="X1626" i="5"/>
  <c r="AE1626" i="5"/>
  <c r="AE1081" i="5"/>
  <c r="X1135" i="5"/>
  <c r="AE1930" i="5"/>
  <c r="X2224" i="5"/>
  <c r="X1702" i="5"/>
  <c r="AE1702" i="5"/>
  <c r="X2175" i="5"/>
  <c r="AE2175" i="5"/>
  <c r="X834" i="5"/>
  <c r="AE834" i="5"/>
  <c r="AE916" i="5"/>
  <c r="X609" i="5"/>
  <c r="AE2132" i="5"/>
  <c r="X1497" i="5"/>
  <c r="X1865" i="5"/>
  <c r="AE1865" i="5"/>
  <c r="X1832" i="5"/>
  <c r="AE1832" i="5"/>
  <c r="X1330" i="5"/>
  <c r="AE1330" i="5"/>
  <c r="AE1939" i="5"/>
  <c r="X2133" i="5"/>
  <c r="C2238" i="5"/>
  <c r="C2234" i="5"/>
  <c r="C2239" i="5"/>
  <c r="C2235" i="5"/>
  <c r="C2236" i="5"/>
  <c r="C2237" i="5"/>
  <c r="E91" i="2"/>
  <c r="F91" i="2"/>
  <c r="C91" i="2"/>
  <c r="G91" i="2"/>
  <c r="D91" i="2"/>
  <c r="H91" i="2"/>
  <c r="G93" i="2" l="1"/>
  <c r="G95" i="2" s="1"/>
  <c r="G96" i="2" s="1"/>
  <c r="G92" i="2"/>
  <c r="G94" i="2" s="1"/>
  <c r="C93" i="2"/>
  <c r="C95" i="2" s="1"/>
  <c r="C96" i="2" s="1"/>
  <c r="C92" i="2"/>
  <c r="C94" i="2" s="1"/>
  <c r="F92" i="2"/>
  <c r="F94" i="2" s="1"/>
  <c r="F93" i="2"/>
  <c r="F95" i="2" s="1"/>
  <c r="F96" i="2" s="1"/>
  <c r="E92" i="2"/>
  <c r="E94" i="2" s="1"/>
  <c r="E93" i="2"/>
  <c r="E95" i="2" s="1"/>
  <c r="E96" i="2" s="1"/>
  <c r="H93" i="2"/>
  <c r="H95" i="2" s="1"/>
  <c r="H96" i="2" s="1"/>
  <c r="H92" i="2"/>
  <c r="H94" i="2" s="1"/>
  <c r="D93" i="2"/>
  <c r="D95" i="2" s="1"/>
  <c r="D96" i="2" s="1"/>
  <c r="D92" i="2"/>
  <c r="D94" i="2" s="1"/>
</calcChain>
</file>

<file path=xl/sharedStrings.xml><?xml version="1.0" encoding="utf-8"?>
<sst xmlns="http://schemas.openxmlformats.org/spreadsheetml/2006/main" count="7388" uniqueCount="252">
  <si>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</si>
  <si>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</si>
  <si>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</si>
  <si>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</si>
  <si>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</si>
  <si>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</si>
  <si>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</si>
  <si>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</si>
  <si>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</si>
  <si>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</si>
  <si>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</si>
  <si>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</si>
  <si>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</si>
  <si>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</si>
  <si>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</si>
  <si>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</si>
  <si>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</si>
  <si>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</si>
  <si>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</si>
  <si>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</si>
  <si>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</si>
  <si>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</si>
  <si>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</si>
  <si>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</si>
  <si>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</si>
  <si>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</si>
  <si>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</si>
  <si>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</si>
  <si>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</si>
  <si>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</si>
  <si>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</si>
  <si>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Together</t>
  </si>
  <si>
    <t>PhD</t>
  </si>
  <si>
    <t>Married</t>
  </si>
  <si>
    <t>Master</t>
  </si>
  <si>
    <t>Divorced</t>
  </si>
  <si>
    <t>Basic</t>
  </si>
  <si>
    <t>2n Cycle</t>
  </si>
  <si>
    <t>Widow</t>
  </si>
  <si>
    <t>Alone</t>
  </si>
  <si>
    <t>Absurd</t>
  </si>
  <si>
    <t>YOLO</t>
  </si>
  <si>
    <t>Mean</t>
  </si>
  <si>
    <t>Standard Error</t>
  </si>
  <si>
    <t>Median</t>
  </si>
  <si>
    <t>Mode</t>
  </si>
  <si>
    <t>Standard Deviation</t>
  </si>
  <si>
    <t>Sample Variance</t>
  </si>
  <si>
    <t>Kurtosis</t>
  </si>
  <si>
    <t>Skewness</t>
  </si>
  <si>
    <t>Range</t>
  </si>
  <si>
    <t>Minimum</t>
  </si>
  <si>
    <t>Maximum</t>
  </si>
  <si>
    <t>Sum</t>
  </si>
  <si>
    <t>Count</t>
  </si>
  <si>
    <t>More</t>
  </si>
  <si>
    <t>Frequency</t>
  </si>
  <si>
    <t>Bins</t>
  </si>
  <si>
    <t>Data was collected from 2012-2014, customers who was born before 1903 must be an error. Drop</t>
  </si>
  <si>
    <t>Create new categories</t>
  </si>
  <si>
    <t>Create new values?</t>
  </si>
  <si>
    <t>Total</t>
  </si>
  <si>
    <t>2. Create new values</t>
  </si>
  <si>
    <t>4. Combine Kidhome and Teenhome?</t>
  </si>
  <si>
    <t>Values &gt; 113734 are outliers</t>
  </si>
  <si>
    <t>Num of outliers</t>
  </si>
  <si>
    <t>MntMeat</t>
  </si>
  <si>
    <t>MntFish</t>
  </si>
  <si>
    <t>MntSweet</t>
  </si>
  <si>
    <t>MntGold</t>
  </si>
  <si>
    <t>Q1</t>
  </si>
  <si>
    <t>Q3</t>
  </si>
  <si>
    <t>IQR</t>
  </si>
  <si>
    <t>3*IQR</t>
  </si>
  <si>
    <t>1.5*IQR</t>
  </si>
  <si>
    <t>Upper Whisker 1.5</t>
  </si>
  <si>
    <t>Upper Whisker 3</t>
  </si>
  <si>
    <t>Num of extreme outliers</t>
  </si>
  <si>
    <t>5. Combine all mnt products to create total spent column</t>
  </si>
  <si>
    <t>6. Combine NumWebPurchase, NumCatalogPurchase, NumStorePurchase to create TotalPurchase column</t>
  </si>
  <si>
    <t>1.Data was collected from 2012-2014, customers whose year_birth before 1903 must be an error. Drop</t>
  </si>
  <si>
    <t>TotalKids</t>
  </si>
  <si>
    <t>TotalSpend</t>
  </si>
  <si>
    <t>TotalPurchase</t>
  </si>
  <si>
    <t>AcceptedCmp6</t>
  </si>
  <si>
    <t>- Marital_Status: Together and married = together = 2</t>
  </si>
  <si>
    <t>Single, Divorced, Widow, Alone, Absurd, YOLO = Alone = 1</t>
  </si>
  <si>
    <t>- Education: Basic = 1; Graduate = 2; PhD, Master, 2n Cycle = Post Graduation = 3</t>
  </si>
  <si>
    <t>Education_num</t>
  </si>
  <si>
    <t>Marital_Number</t>
  </si>
  <si>
    <t>7. Total family members?</t>
  </si>
  <si>
    <t>TotalFamily</t>
  </si>
  <si>
    <t>8. Calculate how many days from when they registered</t>
  </si>
  <si>
    <t>Days_of_customer</t>
  </si>
  <si>
    <t>8. Z_CostContact &amp; Z_Revenue is the same for all rows. Drop</t>
  </si>
  <si>
    <t>9. Rename Response to AccptCamp6</t>
  </si>
  <si>
    <t>Age</t>
  </si>
  <si>
    <t>Age Groups</t>
  </si>
  <si>
    <t>10. Calculate Age, Create Age Group</t>
  </si>
  <si>
    <t>Adult</t>
  </si>
  <si>
    <t>Adult-2</t>
  </si>
  <si>
    <t>Adult-3</t>
  </si>
  <si>
    <t>Middle Age-2</t>
  </si>
  <si>
    <t>Middle Age-3</t>
  </si>
  <si>
    <t>Old Age-2</t>
  </si>
  <si>
    <t>Old Age -3</t>
  </si>
  <si>
    <t>Age-Education</t>
  </si>
  <si>
    <t>Avg Income</t>
  </si>
  <si>
    <r>
      <t xml:space="preserve">3. Income values &gt; 113734 are outliers, drop 8 rows. 24 nulls. </t>
    </r>
    <r>
      <rPr>
        <sz val="11"/>
        <color theme="1"/>
        <rFont val="Calibri"/>
        <family val="2"/>
        <scheme val="minor"/>
      </rPr>
      <t>Assume that income depend on age and education level, I calculate average income of each age-education combination and assign that value to corresponding null</t>
    </r>
  </si>
  <si>
    <t>11. Calculate Spend/Income</t>
  </si>
  <si>
    <t>TotalSpend/Income</t>
  </si>
  <si>
    <t>13. Wines is the highest revenue product, then meat, then others. Find if any group of customers have different purchase behaviors</t>
  </si>
  <si>
    <t>Too many extreme outliers, keep them for further analysis</t>
  </si>
  <si>
    <t>Middle Age</t>
  </si>
  <si>
    <t>12. Analyze by Age group, education level and number of family members, base on average statistics. Need more visualization?</t>
  </si>
  <si>
    <t>Old Age</t>
  </si>
  <si>
    <t>14. Correlation between days_of_customer and recency</t>
  </si>
  <si>
    <t>Grand Total</t>
  </si>
  <si>
    <t>Average of Income</t>
  </si>
  <si>
    <t>Average of TotalSpend</t>
  </si>
  <si>
    <t>Average of MntGoldProds</t>
  </si>
  <si>
    <t>Average of MntFishProducts</t>
  </si>
  <si>
    <t>Average of MntSweetProducts</t>
  </si>
  <si>
    <t>Average of MntMeatProducts</t>
  </si>
  <si>
    <t>Average of MntFruits</t>
  </si>
  <si>
    <t>Average of MntWines</t>
  </si>
  <si>
    <t>Average of TotalSpend/Income</t>
  </si>
  <si>
    <t>Count of ID</t>
  </si>
  <si>
    <t>Average of NumDealsPurchases</t>
  </si>
  <si>
    <t>Average of NumWebPurchases</t>
  </si>
  <si>
    <t>Average of NumCatalogPurchases</t>
  </si>
  <si>
    <t>Average of NumStorePurchases</t>
  </si>
  <si>
    <t>Average of TotalPurchase</t>
  </si>
  <si>
    <t>Average of NumWebVisitsMonth</t>
  </si>
  <si>
    <t>15. Calculate Amount of spend each purchase</t>
  </si>
  <si>
    <t>Amount Each Purchase</t>
  </si>
  <si>
    <t>people with bigger family tend to buy more with discount, even though they purchase fewer times, especially they rarely purchase through catalog</t>
  </si>
  <si>
    <t>Customer Analysis is analysis of company's ideal customers</t>
  </si>
  <si>
    <t>3rd buy more wines, while 2nd buy more of everything else</t>
  </si>
  <si>
    <t>The smaller the family, the more they earn and the more they spend</t>
  </si>
  <si>
    <t>Adult 3rd buy more wines</t>
  </si>
  <si>
    <t>Education - Family size</t>
  </si>
  <si>
    <t>Wines and Gold is descreased but quite stable in comparison with other products</t>
  </si>
  <si>
    <t>Family size</t>
  </si>
  <si>
    <t>Bin</t>
  </si>
  <si>
    <t>Income Group</t>
  </si>
  <si>
    <t>High Income</t>
  </si>
  <si>
    <t>Average Income</t>
  </si>
  <si>
    <t>Low Income</t>
  </si>
  <si>
    <t>16. Create Income group</t>
  </si>
  <si>
    <t>Average of Amount Each Purchase</t>
  </si>
  <si>
    <t>Factors that affect ideal customer's cart include: age, education, family size (kidhome and teenhome), income</t>
  </si>
  <si>
    <t>Accumulated</t>
  </si>
  <si>
    <t>Income_Number</t>
  </si>
  <si>
    <t>Column Labels</t>
  </si>
  <si>
    <t>Cumulative %</t>
  </si>
  <si>
    <t>Sum of TotalSpend</t>
  </si>
  <si>
    <t>Row Labels</t>
  </si>
  <si>
    <t>Spend Group</t>
  </si>
  <si>
    <t>High Spend</t>
  </si>
  <si>
    <t>Low Spend</t>
  </si>
  <si>
    <t>Average of TotalSpend2</t>
  </si>
  <si>
    <t>50% revenue comes from customers who spend more than 1196</t>
  </si>
  <si>
    <t>Low Income - high spend looks like a outlier (TotalSpend/TotalIncome Ratio is too big) - Drop</t>
  </si>
  <si>
    <t>Middle Age is the biggest group. The older, the more they spend</t>
  </si>
  <si>
    <t xml:space="preserve">customers with 0 kid earn more and spend more. </t>
  </si>
  <si>
    <t>5 clusters</t>
  </si>
  <si>
    <t>High Spend Total</t>
  </si>
  <si>
    <t>Low Spend Total</t>
  </si>
  <si>
    <t>Count of ID2</t>
  </si>
  <si>
    <t>Adult Total</t>
  </si>
  <si>
    <t>Middle Age Total</t>
  </si>
  <si>
    <t>Old Age Total</t>
  </si>
  <si>
    <t>High Income customers tend to spend more, while average tend to spend less and low income spend the least</t>
  </si>
  <si>
    <t>Ratio of high and low spend in each group is not much different? But as they get older, high spend people spend less and low spend people spend much more. That's why the average of each age group increase?</t>
  </si>
  <si>
    <t>there isn't any 1st in high income and high spend</t>
  </si>
  <si>
    <t>Average incomeclusters have the number of 3rd more than 2nd</t>
  </si>
  <si>
    <t>I58 might be caused by outliers</t>
  </si>
  <si>
    <t>not much different in spend average</t>
  </si>
  <si>
    <t>Percantage of 1 and 2 menber family decrease, while others increase from high spend group to low spend</t>
  </si>
  <si>
    <t>most of high spend groups are 1 and 2 member family, while most of low spend groups are others</t>
  </si>
  <si>
    <t>Low spend groups and average income groups use more discounts</t>
  </si>
  <si>
    <t>All of them puschase the most through stores</t>
  </si>
  <si>
    <t>high income- high spend is the group use catalog the mose</t>
  </si>
  <si>
    <t>high income - low spend is the group use store the most</t>
  </si>
  <si>
    <t>Average income-high spend is thr group use web the most, but average income - low spend visit web the most</t>
  </si>
  <si>
    <t>Behaviors</t>
  </si>
  <si>
    <t>high income - high spend  (1)</t>
  </si>
  <si>
    <t>high income - low spend (2)</t>
  </si>
  <si>
    <t>average income - high spend (3)</t>
  </si>
  <si>
    <t>average income - low spend (4)</t>
  </si>
  <si>
    <t>low income - low spend (5)</t>
  </si>
  <si>
    <t>cluster 1</t>
  </si>
  <si>
    <t>cluster 2</t>
  </si>
  <si>
    <t>more middle age people than cluster 1</t>
  </si>
  <si>
    <t xml:space="preserve">42 % are 2 member family people, 31% are 3 member family </t>
  </si>
  <si>
    <t>cluster 3</t>
  </si>
  <si>
    <t>cluster 4</t>
  </si>
  <si>
    <t>cluster 5</t>
  </si>
  <si>
    <t>size</t>
  </si>
  <si>
    <t>spend</t>
  </si>
  <si>
    <t>revenue</t>
  </si>
  <si>
    <t>education level</t>
  </si>
  <si>
    <t>family size</t>
  </si>
  <si>
    <t>age</t>
  </si>
  <si>
    <t>second biggest</t>
  </si>
  <si>
    <t>the most</t>
  </si>
  <si>
    <t>54% are 2 member family people, 31% are 1 member family people</t>
  </si>
  <si>
    <t>third biggest</t>
  </si>
  <si>
    <t>fourth big</t>
  </si>
  <si>
    <t>the third</t>
  </si>
  <si>
    <t>smallest</t>
  </si>
  <si>
    <t>the second</t>
  </si>
  <si>
    <t>the fourth</t>
  </si>
  <si>
    <t>more middle and less old age than cluster 1 and 2</t>
  </si>
  <si>
    <t>biggest</t>
  </si>
  <si>
    <t>46% are 2 member family, 28 % are 3 member family people</t>
  </si>
  <si>
    <t>47% are the third, 25% are second</t>
  </si>
  <si>
    <t>56% are adult, 38% are middle age, a few old age</t>
  </si>
  <si>
    <t>2nd and 3rd only, number of 2nd is bigger</t>
  </si>
  <si>
    <t>2nd and 3rd only, number of 3rd is bigger</t>
  </si>
  <si>
    <t>most are 2nd and 3rd, number of 3rd is bigger</t>
  </si>
  <si>
    <t>more than a haft are 2nd, than 3rd and 1st</t>
  </si>
  <si>
    <t>44% are 3 member family and 35% are 2 member family people</t>
  </si>
  <si>
    <t>the the same as cluster 3</t>
  </si>
  <si>
    <t>Demography</t>
  </si>
  <si>
    <t>Recommendations</t>
  </si>
  <si>
    <t>Products</t>
  </si>
  <si>
    <t>Shopping Methods</t>
  </si>
  <si>
    <t>Cluster 1, 2, 3, 4 has quite the same carts: buy wines the most, than meat, then other products</t>
  </si>
  <si>
    <t>Biggest variation in the portion of products in each cart are wines and meat</t>
  </si>
  <si>
    <t>Cluster 5 buy more evenly, about 25% for meat and gold, 20% for wines and appox 10% for each other</t>
  </si>
  <si>
    <t>Cluster 3 is the biggest buyer of wines and gold, while cluster 1 is of other products</t>
  </si>
  <si>
    <t>All clusters buy the most through store</t>
  </si>
  <si>
    <t>Cluster 3,4,5 use more discount</t>
  </si>
  <si>
    <t>Average income clusters are most favor web cluster as cluster 3 purchase through web the most and cluster 4 visits web the most</t>
  </si>
  <si>
    <t>Cluster 1 is the most favor catalog cluster</t>
  </si>
  <si>
    <t>Cluster 1</t>
  </si>
  <si>
    <t>They earn a lot and also spend a lot, not care much about discount. Show them the best quality products</t>
  </si>
  <si>
    <t>Cluster 2</t>
  </si>
  <si>
    <t>They buy just a little less time than cluster 1 (mostly through catalog), but average spend is much smaller. The products might not suit their likings. Diverse the products to find more about them</t>
  </si>
  <si>
    <t>Cluster 3</t>
  </si>
  <si>
    <t>Cluster 4</t>
  </si>
  <si>
    <t>They buy the most times, they like discount and wines. Show them higher price products with some discount might work</t>
  </si>
  <si>
    <t>They also like discount, but buy much less times and much less expenses. They quite like the web. Use web to attract them, maybe by discounting</t>
  </si>
  <si>
    <t>Cluster 5</t>
  </si>
  <si>
    <t>They really like the web, but might not have products suit their budget. Find more lower price products to attract this type of customers</t>
  </si>
  <si>
    <t>There's not many outliers in total spend column, and not extreme</t>
  </si>
  <si>
    <t xml:space="preserve">Divide Total Spend to 2 groups: high spend and low spend </t>
  </si>
  <si>
    <t>Divide Income to 3 groups: high income, average income and low income</t>
  </si>
  <si>
    <t>Total Soend</t>
  </si>
  <si>
    <t>Total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</si>
</sst>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
    <numFmt numFmtId="165" formatCode="0.0000%"/>
    <numFmt numFmtId="166" formatCode="0.0000"/>
  </numFmts>
  <fonts count="6" x14ac:knownFonts="1">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sz val="11"/>
      <color theme="1"/>
      <name val="Calibri"/>
      <family val="2"/>
      <scheme val="minor"/>
    </font>
    <font>
      <b/>
      <sz val="16"/>
      <color theme="1"/>
      <name val="Calibri"/>
      <family val="2"/>
      <scheme val="minor"/>
    </font>
  </fonts>
  <fills count="2">
    <fill>
      <patternFill patternType="none"/>
    </fill>
    <fill>
      <patternFill patternType="gray125"/>
    </fill>
  </fills>
  <borders count="14">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4" fillId="0" borderId="0" applyFont="0" applyFill="0" applyBorder="0" applyAlignment="0" applyProtection="0"/>
  </cellStyleXfs>
  <cellXfs count="58">
    <xf numFmtId="0" fontId="0" fillId="0" borderId="0" xfId="0"/>
    <xf numFmtId="14" fontId="0" fillId="0" borderId="0" xfId="0" applyNumberFormat="1"/>
    <xf numFmtId="0" fontId="0" fillId="0" borderId="0" xfId="0" applyFill="1" applyBorder="1" applyAlignment="1"/>
    <xf numFmtId="0" fontId="0" fillId="0" borderId="0" xfId="0" applyNumberFormat="1" applyFill="1" applyBorder="1" applyAlignment="1"/>
    <xf numFmtId="0" fontId="2" fillId="0" borderId="1" xfId="0" applyFont="1" applyFill="1" applyBorder="1" applyAlignment="1">
      <alignment horizontal="center"/>
    </xf>
    <xf numFmtId="0" fontId="0" fillId="0" borderId="5" xfId="0" applyFill="1" applyBorder="1" applyAlignment="1"/>
    <xf numFmtId="0" fontId="0" fillId="0" borderId="0" xfId="0" applyBorder="1"/>
    <xf numFmtId="0" fontId="2" fillId="0" borderId="6" xfId="0" applyFont="1" applyFill="1" applyBorder="1" applyAlignment="1">
      <alignment horizontal="center"/>
    </xf>
    <xf numFmtId="0" fontId="0" fillId="0" borderId="7" xfId="0" applyFill="1" applyBorder="1" applyAlignment="1"/>
    <xf numFmtId="0" fontId="0" fillId="0" borderId="8" xfId="0" applyFill="1" applyBorder="1" applyAlignment="1"/>
    <xf numFmtId="0" fontId="0" fillId="0" borderId="1" xfId="0" applyFill="1" applyBorder="1" applyAlignment="1"/>
    <xf numFmtId="0" fontId="0" fillId="0" borderId="1" xfId="0" applyBorder="1"/>
    <xf numFmtId="0" fontId="0" fillId="0" borderId="6" xfId="0" applyFill="1" applyBorder="1" applyAlignment="1"/>
    <xf numFmtId="0" fontId="1" fillId="0" borderId="0" xfId="0" applyFont="1"/>
    <xf numFmtId="0" fontId="0" fillId="0" borderId="5" xfId="0" applyBorder="1"/>
    <xf numFmtId="0" fontId="0" fillId="0" borderId="7" xfId="0" applyBorder="1"/>
    <xf numFmtId="0" fontId="0" fillId="0" borderId="8" xfId="0" applyBorder="1"/>
    <xf numFmtId="0" fontId="0" fillId="0" borderId="6" xfId="0" applyBorder="1"/>
    <xf numFmtId="0" fontId="0" fillId="0" borderId="11" xfId="0" applyFill="1" applyBorder="1" applyAlignment="1"/>
    <xf numFmtId="0" fontId="0" fillId="0" borderId="0" xfId="0" quotePrefix="1"/>
    <xf numFmtId="10" fontId="0" fillId="0" borderId="0" xfId="1" applyNumberFormat="1" applyFont="1"/>
    <xf numFmtId="0" fontId="2" fillId="0" borderId="12" xfId="0" applyFont="1" applyFill="1" applyBorder="1" applyAlignment="1">
      <alignment horizontal="center"/>
    </xf>
    <xf numFmtId="1" fontId="0" fillId="0" borderId="0" xfId="0" applyNumberFormat="1"/>
    <xf numFmtId="1" fontId="0" fillId="0" borderId="7" xfId="0" applyNumberFormat="1" applyBorder="1"/>
    <xf numFmtId="1" fontId="0" fillId="0" borderId="6" xfId="0" applyNumberFormat="1" applyBorder="1"/>
    <xf numFmtId="0" fontId="0" fillId="0" borderId="9" xfId="0" applyBorder="1"/>
    <xf numFmtId="0" fontId="0" fillId="0" borderId="10" xfId="0" applyBorder="1"/>
    <xf numFmtId="164" fontId="0" fillId="0" borderId="0" xfId="1" applyNumberFormat="1" applyFont="1"/>
    <xf numFmtId="164" fontId="2" fillId="0" borderId="0" xfId="1" applyNumberFormat="1" applyFont="1" applyFill="1" applyBorder="1" applyAlignment="1">
      <alignment horizontal="center"/>
    </xf>
    <xf numFmtId="164" fontId="0" fillId="0" borderId="0" xfId="1" applyNumberFormat="1" applyFont="1" applyFill="1" applyBorder="1" applyAlignme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pivotButton="1" applyNumberFormat="1"/>
    <xf numFmtId="2" fontId="0" fillId="0" borderId="0" xfId="0" applyNumberFormat="1" applyAlignment="1">
      <alignment horizontal="left"/>
    </xf>
    <xf numFmtId="1" fontId="0" fillId="0" borderId="0" xfId="0" applyNumberFormat="1" applyAlignment="1">
      <alignment horizontal="left"/>
    </xf>
    <xf numFmtId="165" fontId="0" fillId="0" borderId="0" xfId="1" applyNumberFormat="1" applyFont="1"/>
    <xf numFmtId="165" fontId="0" fillId="0" borderId="0" xfId="0" applyNumberFormat="1"/>
    <xf numFmtId="0" fontId="2" fillId="0" borderId="0" xfId="0" applyFont="1" applyFill="1" applyBorder="1" applyAlignment="1">
      <alignment horizontal="center"/>
    </xf>
    <xf numFmtId="0" fontId="5" fillId="0" borderId="0" xfId="0" applyFont="1"/>
    <xf numFmtId="9" fontId="0" fillId="0" borderId="0" xfId="0" applyNumberFormat="1"/>
    <xf numFmtId="2" fontId="0" fillId="0" borderId="0" xfId="0" applyNumberFormat="1" applyAlignment="1">
      <alignment horizontal="left" indent="1"/>
    </xf>
    <xf numFmtId="164" fontId="0" fillId="0" borderId="0" xfId="0" applyNumberFormat="1" applyFont="1"/>
    <xf numFmtId="10" fontId="0" fillId="0" borderId="0" xfId="0" applyNumberFormat="1"/>
    <xf numFmtId="10" fontId="0" fillId="0" borderId="0" xfId="0" applyNumberFormat="1" applyFill="1" applyBorder="1" applyAlignment="1"/>
    <xf numFmtId="10" fontId="0" fillId="0" borderId="11" xfId="0" applyNumberFormat="1" applyFill="1" applyBorder="1" applyAlignment="1"/>
    <xf numFmtId="0" fontId="1" fillId="0" borderId="0" xfId="0" applyFont="1" applyAlignment="1">
      <alignment horizontal="left"/>
    </xf>
    <xf numFmtId="166" fontId="0" fillId="0" borderId="0" xfId="0" applyNumberFormat="1"/>
    <xf numFmtId="0" fontId="0" fillId="0" borderId="13" xfId="0" applyBorder="1" applyAlignment="1">
      <alignment vertical="center" wrapText="1"/>
    </xf>
    <xf numFmtId="0" fontId="0" fillId="0" borderId="0" xfId="0" applyAlignment="1">
      <alignment vertical="center" wrapText="1"/>
    </xf>
    <xf numFmtId="0" fontId="0" fillId="0" borderId="0" xfId="0" applyFill="1" applyBorder="1" applyAlignment="1">
      <alignment vertical="center" wrapText="1"/>
    </xf>
    <xf numFmtId="0" fontId="1" fillId="0" borderId="0" xfId="0" applyFont="1" applyFill="1" applyBorder="1" applyAlignment="1">
      <alignment vertical="center" wrapText="1"/>
    </xf>
    <xf numFmtId="0" fontId="3" fillId="0" borderId="2" xfId="0" applyFont="1" applyFill="1" applyBorder="1" applyAlignment="1">
      <alignment horizontal="center"/>
    </xf>
    <xf numFmtId="0" fontId="3" fillId="0" borderId="3" xfId="0" applyFont="1" applyFill="1" applyBorder="1" applyAlignment="1">
      <alignment horizontal="center"/>
    </xf>
    <xf numFmtId="0" fontId="3" fillId="0" borderId="4" xfId="0" applyFont="1" applyFill="1" applyBorder="1" applyAlignment="1">
      <alignment horizontal="center"/>
    </xf>
    <xf numFmtId="0" fontId="1" fillId="0" borderId="2" xfId="0" applyFont="1" applyBorder="1" applyAlignment="1">
      <alignment horizontal="center"/>
    </xf>
    <xf numFmtId="0" fontId="1" fillId="0" borderId="4" xfId="0" applyFont="1" applyBorder="1" applyAlignment="1">
      <alignment horizontal="center"/>
    </xf>
  </cellXfs>
  <cellStyles count="2">
    <cellStyle name="Normal" xfId="0" builtinId="0"/>
    <cellStyle name="Percent" xfId="1" builtinId="5"/>
  </cellStyles>
  <dxfs count="493">
    <dxf>
      <numFmt numFmtId="19" formatCode="m/d/yyyy"/>
    </dxf>
    <dxf>
      <numFmt numFmtId="2" formatCode="0.00"/>
    </dxf>
    <dxf>
      <numFmt numFmtId="167" formatCode="0.000"/>
    </dxf>
    <dxf>
      <numFmt numFmtId="166" formatCode="0.0000"/>
    </dxf>
    <dxf>
      <numFmt numFmtId="168" formatCode="0.00000"/>
    </dxf>
    <dxf>
      <numFmt numFmtId="169" formatCode="0.000000"/>
    </dxf>
    <dxf>
      <numFmt numFmtId="170" formatCode="0.0000000"/>
    </dxf>
    <dxf>
      <numFmt numFmtId="169" formatCode="0.000000"/>
    </dxf>
    <dxf>
      <numFmt numFmtId="2" formatCode="0.00"/>
    </dxf>
    <dxf>
      <numFmt numFmtId="167" formatCode="0.000"/>
    </dxf>
    <dxf>
      <numFmt numFmtId="166" formatCode="0.0000"/>
    </dxf>
    <dxf>
      <numFmt numFmtId="168" formatCode="0.00000"/>
    </dxf>
    <dxf>
      <numFmt numFmtId="2" formatCode="0.00"/>
    </dxf>
    <dxf>
      <numFmt numFmtId="167" formatCode="0.000"/>
    </dxf>
    <dxf>
      <numFmt numFmtId="166" formatCode="0.0000"/>
    </dxf>
    <dxf>
      <numFmt numFmtId="168" formatCode="0.00000"/>
    </dxf>
    <dxf>
      <numFmt numFmtId="169" formatCode="0.000000"/>
    </dxf>
    <dxf>
      <numFmt numFmtId="2" formatCode="0.00"/>
    </dxf>
    <dxf>
      <numFmt numFmtId="167" formatCode="0.000"/>
    </dxf>
    <dxf>
      <numFmt numFmtId="166" formatCode="0.0000"/>
    </dxf>
    <dxf>
      <numFmt numFmtId="168" formatCode="0.00000"/>
    </dxf>
    <dxf>
      <numFmt numFmtId="169" formatCode="0.000000"/>
    </dxf>
    <dxf>
      <numFmt numFmtId="168" formatCode="0.00000"/>
    </dxf>
    <dxf>
      <numFmt numFmtId="169" formatCode="0.000000"/>
    </dxf>
    <dxf>
      <numFmt numFmtId="2" formatCode="0.00"/>
    </dxf>
    <dxf>
      <numFmt numFmtId="167" formatCode="0.000"/>
    </dxf>
    <dxf>
      <numFmt numFmtId="166" formatCode="0.0000"/>
    </dxf>
    <dxf>
      <numFmt numFmtId="168" formatCode="0.00000"/>
    </dxf>
    <dxf>
      <numFmt numFmtId="169" formatCode="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 formatCode="0"/>
    </dxf>
    <dxf>
      <numFmt numFmtId="171" formatCode="0.0"/>
    </dxf>
    <dxf>
      <numFmt numFmtId="171" formatCode="0.0"/>
    </dxf>
    <dxf>
      <numFmt numFmtId="2" formatCode="0.00"/>
    </dxf>
    <dxf>
      <numFmt numFmtId="2" formatCode="0.00"/>
    </dxf>
    <dxf>
      <numFmt numFmtId="167" formatCode="0.000"/>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70" formatCode="0.0000000"/>
    </dxf>
    <dxf>
      <numFmt numFmtId="2" formatCode="0.00"/>
    </dxf>
    <dxf>
      <numFmt numFmtId="167" formatCode="0.000"/>
    </dxf>
    <dxf>
      <numFmt numFmtId="166" formatCode="0.0000"/>
    </dxf>
    <dxf>
      <numFmt numFmtId="168" formatCode="0.00000"/>
    </dxf>
    <dxf>
      <numFmt numFmtId="169" formatCode="0.000000"/>
    </dxf>
    <dxf>
      <numFmt numFmtId="170" formatCode="0.0000000"/>
    </dxf>
    <dxf>
      <numFmt numFmtId="173" formatCode="0.00000000"/>
    </dxf>
    <dxf>
      <numFmt numFmtId="2" formatCode="0.00"/>
    </dxf>
    <dxf>
      <numFmt numFmtId="167" formatCode="0.000"/>
    </dxf>
    <dxf>
      <numFmt numFmtId="166" formatCode="0.0000"/>
    </dxf>
    <dxf>
      <numFmt numFmtId="165" formatCode="0.0000%"/>
    </dxf>
    <dxf>
      <numFmt numFmtId="165" formatCode="0.0000%"/>
    </dxf>
    <dxf>
      <numFmt numFmtId="164" formatCode="0.000%"/>
    </dxf>
    <dxf>
      <numFmt numFmtId="164" formatCode="0.000%"/>
    </dxf>
    <dxf>
      <numFmt numFmtId="14" formatCode="0.00%"/>
    </dxf>
    <dxf>
      <numFmt numFmtId="14" formatCode="0.00%"/>
    </dxf>
    <dxf>
      <numFmt numFmtId="172" formatCode="0.0%"/>
    </dxf>
    <dxf>
      <numFmt numFmtId="172" formatCode="0.0%"/>
    </dxf>
    <dxf>
      <numFmt numFmtId="167" formatCode="0.000"/>
    </dxf>
    <dxf>
      <numFmt numFmtId="167" formatCode="0.000"/>
    </dxf>
    <dxf>
      <numFmt numFmtId="2" formatCode="0.00"/>
    </dxf>
    <dxf>
      <numFmt numFmtId="2" formatCode="0.00"/>
    </dxf>
    <dxf>
      <numFmt numFmtId="171" formatCode="0.0"/>
    </dxf>
    <dxf>
      <numFmt numFmtId="171" formatCode="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 formatCode="0"/>
    </dxf>
    <dxf>
      <numFmt numFmtId="171" formatCode="0.0"/>
    </dxf>
    <dxf>
      <numFmt numFmtId="171" formatCode="0.0"/>
    </dxf>
    <dxf>
      <numFmt numFmtId="2" formatCode="0.00"/>
    </dxf>
    <dxf>
      <numFmt numFmtId="2" formatCode="0.00"/>
    </dxf>
    <dxf>
      <numFmt numFmtId="167" formatCode="0.000"/>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 formatCode="0"/>
    </dxf>
    <dxf>
      <numFmt numFmtId="171" formatCode="0.0"/>
    </dxf>
    <dxf>
      <numFmt numFmtId="171" formatCode="0.0"/>
    </dxf>
    <dxf>
      <numFmt numFmtId="2" formatCode="0.00"/>
    </dxf>
    <dxf>
      <numFmt numFmtId="2" formatCode="0.00"/>
    </dxf>
    <dxf>
      <numFmt numFmtId="167" formatCode="0.000"/>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70" formatCode="0.0000000"/>
    </dxf>
    <dxf>
      <numFmt numFmtId="2" formatCode="0.00"/>
    </dxf>
    <dxf>
      <numFmt numFmtId="0" formatCode="General"/>
    </dxf>
    <dxf>
      <font>
        <b val="0"/>
        <i val="0"/>
        <strike val="0"/>
        <condense val="0"/>
        <extend val="0"/>
        <outline val="0"/>
        <shadow val="0"/>
        <u val="none"/>
        <vertAlign val="baseline"/>
        <sz val="11"/>
        <color theme="1"/>
        <name val="Calibri"/>
        <scheme val="minor"/>
      </font>
      <numFmt numFmtId="164" formatCode="0.000%"/>
    </dxf>
    <dxf>
      <font>
        <b val="0"/>
        <i val="0"/>
        <strike val="0"/>
        <condense val="0"/>
        <extend val="0"/>
        <outline val="0"/>
        <shadow val="0"/>
        <u val="none"/>
        <vertAlign val="baseline"/>
        <sz val="11"/>
        <color theme="1"/>
        <name val="Calibri"/>
        <scheme val="minor"/>
      </font>
      <numFmt numFmtId="164" formatCode="0.000%"/>
    </dxf>
    <dxf>
      <font>
        <b val="0"/>
        <i val="0"/>
        <strike val="0"/>
        <condense val="0"/>
        <extend val="0"/>
        <outline val="0"/>
        <shadow val="0"/>
        <u val="none"/>
        <vertAlign val="baseline"/>
        <sz val="11"/>
        <color theme="1"/>
        <name val="Calibri"/>
        <scheme val="minor"/>
      </font>
      <numFmt numFmtId="164" formatCode="0.000%"/>
    </dxf>
    <dxf>
      <numFmt numFmtId="164" formatCode="0.000%"/>
    </dxf>
    <dxf>
      <numFmt numFmtId="0" formatCode="General"/>
    </dxf>
    <dxf>
      <numFmt numFmtId="1" formatCode="0"/>
    </dxf>
    <dxf>
      <numFmt numFmtId="1" formatCode="0"/>
    </dxf>
    <dxf>
      <numFmt numFmtId="19" formatCode="m/d/yyyy"/>
    </dxf>
    <dxf>
      <numFmt numFmtId="0" formatCode="General"/>
    </dxf>
    <dxf>
      <numFmt numFmtId="0" formatCode="General"/>
    </dxf>
    <dxf>
      <numFmt numFmtId="0" formatCode="General"/>
    </dxf>
    <dxf>
      <numFmt numFmtId="0" formatCode="General"/>
    </dxf>
    <dxf>
      <fill>
        <patternFill>
          <bgColor theme="0"/>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layout/>
      <c:overlay val="0"/>
    </c:title>
    <c:autoTitleDeleted val="0"/>
    <c:plotArea>
      <c:layout/>
      <c:barChart>
        <c:barDir val="col"/>
        <c:grouping val="clustered"/>
        <c:varyColors val="0"/>
        <c:ser>
          <c:idx val="0"/>
          <c:order val="0"/>
          <c:tx>
            <c:v>Frequency</c:v>
          </c:tx>
          <c:invertIfNegative val="0"/>
          <c:cat>
            <c:strRef>
              <c:f>'2. Descriptive Analysis'!$F$17:$F$29</c:f>
              <c:strCache>
                <c:ptCount val="13"/>
                <c:pt idx="0">
                  <c:v>Bins</c:v>
                </c:pt>
                <c:pt idx="1">
                  <c:v>1893</c:v>
                </c:pt>
                <c:pt idx="2">
                  <c:v>1903</c:v>
                </c:pt>
                <c:pt idx="3">
                  <c:v>1913</c:v>
                </c:pt>
                <c:pt idx="4">
                  <c:v>1923</c:v>
                </c:pt>
                <c:pt idx="5">
                  <c:v>1933</c:v>
                </c:pt>
                <c:pt idx="6">
                  <c:v>1943</c:v>
                </c:pt>
                <c:pt idx="7">
                  <c:v>1953</c:v>
                </c:pt>
                <c:pt idx="8">
                  <c:v>1963</c:v>
                </c:pt>
                <c:pt idx="9">
                  <c:v>1973</c:v>
                </c:pt>
                <c:pt idx="10">
                  <c:v>1983</c:v>
                </c:pt>
                <c:pt idx="11">
                  <c:v>1993</c:v>
                </c:pt>
                <c:pt idx="12">
                  <c:v>2003</c:v>
                </c:pt>
              </c:strCache>
            </c:strRef>
          </c:cat>
          <c:val>
            <c:numRef>
              <c:f>'2. Descriptive Analysis'!$G$17:$G$29</c:f>
              <c:numCache>
                <c:formatCode>General</c:formatCode>
                <c:ptCount val="13"/>
                <c:pt idx="0">
                  <c:v>0</c:v>
                </c:pt>
                <c:pt idx="1">
                  <c:v>1</c:v>
                </c:pt>
                <c:pt idx="2">
                  <c:v>2</c:v>
                </c:pt>
                <c:pt idx="3">
                  <c:v>0</c:v>
                </c:pt>
                <c:pt idx="4">
                  <c:v>0</c:v>
                </c:pt>
                <c:pt idx="5">
                  <c:v>0</c:v>
                </c:pt>
                <c:pt idx="6">
                  <c:v>9</c:v>
                </c:pt>
                <c:pt idx="7">
                  <c:v>257</c:v>
                </c:pt>
                <c:pt idx="8">
                  <c:v>475</c:v>
                </c:pt>
                <c:pt idx="9">
                  <c:v>649</c:v>
                </c:pt>
                <c:pt idx="10">
                  <c:v>588</c:v>
                </c:pt>
                <c:pt idx="11">
                  <c:v>249</c:v>
                </c:pt>
                <c:pt idx="12">
                  <c:v>10</c:v>
                </c:pt>
              </c:numCache>
            </c:numRef>
          </c:val>
          <c:extLst>
            <c:ext xmlns:c16="http://schemas.microsoft.com/office/drawing/2014/chart" uri="{C3380CC4-5D6E-409C-BE32-E72D297353CC}">
              <c16:uniqueId val="{00000001-364A-4EEE-9F05-89C45DFB90B7}"/>
            </c:ext>
          </c:extLst>
        </c:ser>
        <c:dLbls>
          <c:showLegendKey val="0"/>
          <c:showVal val="0"/>
          <c:showCatName val="0"/>
          <c:showSerName val="0"/>
          <c:showPercent val="0"/>
          <c:showBubbleSize val="0"/>
        </c:dLbls>
        <c:gapWidth val="150"/>
        <c:axId val="208210799"/>
        <c:axId val="208212047"/>
      </c:barChart>
      <c:catAx>
        <c:axId val="208210799"/>
        <c:scaling>
          <c:orientation val="minMax"/>
        </c:scaling>
        <c:delete val="0"/>
        <c:axPos val="b"/>
        <c:title>
          <c:tx>
            <c:rich>
              <a:bodyPr/>
              <a:lstStyle/>
              <a:p>
                <a:pPr>
                  <a:defRPr/>
                </a:pPr>
                <a:r>
                  <a:rPr lang="en-US"/>
                  <a:t>Bins</a:t>
                </a:r>
              </a:p>
            </c:rich>
          </c:tx>
          <c:layout/>
          <c:overlay val="0"/>
        </c:title>
        <c:numFmt formatCode="General" sourceLinked="1"/>
        <c:majorTickMark val="out"/>
        <c:minorTickMark val="none"/>
        <c:tickLblPos val="nextTo"/>
        <c:crossAx val="208212047"/>
        <c:crosses val="autoZero"/>
        <c:auto val="1"/>
        <c:lblAlgn val="ctr"/>
        <c:lblOffset val="100"/>
        <c:noMultiLvlLbl val="0"/>
      </c:catAx>
      <c:valAx>
        <c:axId val="208212047"/>
        <c:scaling>
          <c:orientation val="minMax"/>
        </c:scaling>
        <c:delete val="0"/>
        <c:axPos val="l"/>
        <c:title>
          <c:tx>
            <c:rich>
              <a:bodyPr/>
              <a:lstStyle/>
              <a:p>
                <a:pPr>
                  <a:defRPr/>
                </a:pPr>
                <a:r>
                  <a:rPr lang="en-US"/>
                  <a:t>Frequency</a:t>
                </a:r>
              </a:p>
            </c:rich>
          </c:tx>
          <c:layout/>
          <c:overlay val="0"/>
        </c:title>
        <c:numFmt formatCode="General" sourceLinked="1"/>
        <c:majorTickMark val="out"/>
        <c:minorTickMark val="none"/>
        <c:tickLblPos val="nextTo"/>
        <c:crossAx val="208210799"/>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.xlsx]4. Pivot!PivotTable5</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s>
    <c:plotArea>
      <c:layout/>
      <c:barChart>
        <c:barDir val="col"/>
        <c:grouping val="clustered"/>
        <c:varyColors val="0"/>
        <c:ser>
          <c:idx val="0"/>
          <c:order val="0"/>
          <c:tx>
            <c:strRef>
              <c:f>'4. Pivot'!$B$87</c:f>
              <c:strCache>
                <c:ptCount val="1"/>
                <c:pt idx="0">
                  <c:v>Average of MntWines</c:v>
                </c:pt>
              </c:strCache>
            </c:strRef>
          </c:tx>
          <c:spPr>
            <a:solidFill>
              <a:schemeClr val="accent1"/>
            </a:solidFill>
            <a:ln>
              <a:noFill/>
            </a:ln>
            <a:effectLst/>
          </c:spPr>
          <c:invertIfNegative val="0"/>
          <c:cat>
            <c:multiLvlStrRef>
              <c:f>'4. 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'4. Pivot'!$B$88:$B$97</c:f>
              <c:numCache>
                <c:formatCode>0.00</c:formatCode>
                <c:ptCount val="8"/>
                <c:pt idx="0">
                  <c:v>424.40310077519382</c:v>
                </c:pt>
                <c:pt idx="1">
                  <c:v>344.97215189873418</c:v>
                </c:pt>
                <c:pt idx="2">
                  <c:v>244.30733944954127</c:v>
                </c:pt>
                <c:pt idx="3">
                  <c:v>137.18367346938774</c:v>
                </c:pt>
                <c:pt idx="4">
                  <c:v>575.49586776859508</c:v>
                </c:pt>
                <c:pt idx="5">
                  <c:v>443.81437125748505</c:v>
                </c:pt>
                <c:pt idx="6">
                  <c:v>265.37470725995314</c:v>
                </c:pt>
                <c:pt idx="7">
                  <c:v>157.88888888888889</c:v>
                </c:pt>
              </c:numCache>
            </c:numRef>
          </c:val>
          <c:extLst>
            <c:ext xmlns:c16="http://schemas.microsoft.com/office/drawing/2014/chart" uri="{C3380CC4-5D6E-409C-BE32-E72D297353CC}">
              <c16:uniqueId val="{00000000-5FC5-4004-B72C-B53DFB5E3A4F}"/>
            </c:ext>
          </c:extLst>
        </c:ser>
        <c:ser>
          <c:idx val="1"/>
          <c:order val="1"/>
          <c:tx>
            <c:strRef>
              <c:f>'4. Pivot'!$C$87</c:f>
              <c:strCache>
                <c:ptCount val="1"/>
                <c:pt idx="0">
                  <c:v>Average of MntFruits</c:v>
                </c:pt>
              </c:strCache>
            </c:strRef>
          </c:tx>
          <c:spPr>
            <a:solidFill>
              <a:schemeClr val="accent2"/>
            </a:solidFill>
            <a:ln>
              <a:noFill/>
            </a:ln>
            <a:effectLst/>
          </c:spPr>
          <c:invertIfNegative val="0"/>
          <c:cat>
            <c:multiLvlStrRef>
              <c:f>'4. 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'4. Pivot'!$C$88:$C$97</c:f>
              <c:numCache>
                <c:formatCode>0.00</c:formatCode>
                <c:ptCount val="8"/>
                <c:pt idx="0">
                  <c:v>60.837209302325583</c:v>
                </c:pt>
                <c:pt idx="1">
                  <c:v>40.136708860759491</c:v>
                </c:pt>
                <c:pt idx="2">
                  <c:v>21.529816513761467</c:v>
                </c:pt>
                <c:pt idx="3">
                  <c:v>9.9183673469387763</c:v>
                </c:pt>
                <c:pt idx="4">
                  <c:v>45.082644628099175</c:v>
                </c:pt>
                <c:pt idx="5">
                  <c:v>33.392215568862277</c:v>
                </c:pt>
                <c:pt idx="6">
                  <c:v>13.550351288056206</c:v>
                </c:pt>
                <c:pt idx="7">
                  <c:v>6.2222222222222223</c:v>
                </c:pt>
              </c:numCache>
            </c:numRef>
          </c:val>
          <c:extLst>
            <c:ext xmlns:c16="http://schemas.microsoft.com/office/drawing/2014/chart" uri="{C3380CC4-5D6E-409C-BE32-E72D297353CC}">
              <c16:uniqueId val="{00000001-5FC5-4004-B72C-B53DFB5E3A4F}"/>
            </c:ext>
          </c:extLst>
        </c:ser>
        <c:ser>
          <c:idx val="2"/>
          <c:order val="2"/>
          <c:tx>
            <c:strRef>
              <c:f>'4. Pivot'!$D$87</c:f>
              <c:strCache>
                <c:ptCount val="1"/>
                <c:pt idx="0">
                  <c:v>Average of MntMeatProducts</c:v>
                </c:pt>
              </c:strCache>
            </c:strRef>
          </c:tx>
          <c:spPr>
            <a:solidFill>
              <a:schemeClr val="accent3"/>
            </a:solidFill>
            <a:ln>
              <a:noFill/>
            </a:ln>
            <a:effectLst/>
          </c:spPr>
          <c:invertIfNegative val="0"/>
          <c:cat>
            <c:multiLvlStrRef>
              <c:f>'4. 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'4. Pivot'!$D$88:$D$97</c:f>
              <c:numCache>
                <c:formatCode>0.00</c:formatCode>
                <c:ptCount val="8"/>
                <c:pt idx="0">
                  <c:v>365.85271317829455</c:v>
                </c:pt>
                <c:pt idx="1">
                  <c:v>244.34177215189874</c:v>
                </c:pt>
                <c:pt idx="2">
                  <c:v>105.31192660550458</c:v>
                </c:pt>
                <c:pt idx="3">
                  <c:v>54.829931972789119</c:v>
                </c:pt>
                <c:pt idx="4">
                  <c:v>387.37190082644628</c:v>
                </c:pt>
                <c:pt idx="5">
                  <c:v>231.9191616766467</c:v>
                </c:pt>
                <c:pt idx="6">
                  <c:v>81.339578454332553</c:v>
                </c:pt>
                <c:pt idx="7">
                  <c:v>46.823529411764703</c:v>
                </c:pt>
              </c:numCache>
            </c:numRef>
          </c:val>
          <c:extLst>
            <c:ext xmlns:c16="http://schemas.microsoft.com/office/drawing/2014/chart" uri="{C3380CC4-5D6E-409C-BE32-E72D297353CC}">
              <c16:uniqueId val="{00000002-5FC5-4004-B72C-B53DFB5E3A4F}"/>
            </c:ext>
          </c:extLst>
        </c:ser>
        <c:ser>
          <c:idx val="3"/>
          <c:order val="3"/>
          <c:tx>
            <c:strRef>
              <c:f>'4. Pivot'!$E$87</c:f>
              <c:strCache>
                <c:ptCount val="1"/>
                <c:pt idx="0">
                  <c:v>Average of MntSweetProducts</c:v>
                </c:pt>
              </c:strCache>
            </c:strRef>
          </c:tx>
          <c:spPr>
            <a:solidFill>
              <a:schemeClr val="accent4"/>
            </a:solidFill>
            <a:ln>
              <a:noFill/>
            </a:ln>
            <a:effectLst/>
          </c:spPr>
          <c:invertIfNegative val="0"/>
          <c:cat>
            <c:multiLvlStrRef>
              <c:f>'4. 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'4. Pivot'!$E$88:$E$97</c:f>
              <c:numCache>
                <c:formatCode>0.00</c:formatCode>
                <c:ptCount val="8"/>
                <c:pt idx="0">
                  <c:v>56.534883720930232</c:v>
                </c:pt>
                <c:pt idx="1">
                  <c:v>41.098734177215192</c:v>
                </c:pt>
                <c:pt idx="2">
                  <c:v>23.596330275229359</c:v>
                </c:pt>
                <c:pt idx="3">
                  <c:v>9.8299319727891152</c:v>
                </c:pt>
                <c:pt idx="4">
                  <c:v>52.33884297520661</c:v>
                </c:pt>
                <c:pt idx="5">
                  <c:v>32.745508982035929</c:v>
                </c:pt>
                <c:pt idx="6">
                  <c:v>14.046838407494144</c:v>
                </c:pt>
                <c:pt idx="7">
                  <c:v>7.856209150326797</c:v>
                </c:pt>
              </c:numCache>
            </c:numRef>
          </c:val>
          <c:extLst>
            <c:ext xmlns:c16="http://schemas.microsoft.com/office/drawing/2014/chart" uri="{C3380CC4-5D6E-409C-BE32-E72D297353CC}">
              <c16:uniqueId val="{00000003-5FC5-4004-B72C-B53DFB5E3A4F}"/>
            </c:ext>
          </c:extLst>
        </c:ser>
        <c:ser>
          <c:idx val="4"/>
          <c:order val="4"/>
          <c:tx>
            <c:strRef>
              <c:f>'4. Pivot'!$F$87</c:f>
              <c:strCache>
                <c:ptCount val="1"/>
                <c:pt idx="0">
                  <c:v>Average of MntFishProducts</c:v>
                </c:pt>
              </c:strCache>
            </c:strRef>
          </c:tx>
          <c:spPr>
            <a:solidFill>
              <a:schemeClr val="accent5"/>
            </a:solidFill>
            <a:ln>
              <a:noFill/>
            </a:ln>
            <a:effectLst/>
          </c:spPr>
          <c:invertIfNegative val="0"/>
          <c:cat>
            <c:multiLvlStrRef>
              <c:f>'4. 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'4. Pivot'!$F$88:$F$97</c:f>
              <c:numCache>
                <c:formatCode>0.00</c:formatCode>
                <c:ptCount val="8"/>
                <c:pt idx="0">
                  <c:v>80.441860465116278</c:v>
                </c:pt>
                <c:pt idx="1">
                  <c:v>60.435443037974686</c:v>
                </c:pt>
                <c:pt idx="2">
                  <c:v>28.915137614678898</c:v>
                </c:pt>
                <c:pt idx="3">
                  <c:v>11.081632653061224</c:v>
                </c:pt>
                <c:pt idx="4">
                  <c:v>70.049586776859499</c:v>
                </c:pt>
                <c:pt idx="5">
                  <c:v>46.58383233532934</c:v>
                </c:pt>
                <c:pt idx="6">
                  <c:v>19.985948477751755</c:v>
                </c:pt>
                <c:pt idx="7">
                  <c:v>10.888888888888889</c:v>
                </c:pt>
              </c:numCache>
            </c:numRef>
          </c:val>
          <c:extLst>
            <c:ext xmlns:c16="http://schemas.microsoft.com/office/drawing/2014/chart" uri="{C3380CC4-5D6E-409C-BE32-E72D297353CC}">
              <c16:uniqueId val="{00000004-5FC5-4004-B72C-B53DFB5E3A4F}"/>
            </c:ext>
          </c:extLst>
        </c:ser>
        <c:ser>
          <c:idx val="5"/>
          <c:order val="5"/>
          <c:tx>
            <c:strRef>
              <c:f>'4. Pivot'!$G$87</c:f>
              <c:strCache>
                <c:ptCount val="1"/>
                <c:pt idx="0">
                  <c:v>Average of MntGoldProds</c:v>
                </c:pt>
              </c:strCache>
            </c:strRef>
          </c:tx>
          <c:spPr>
            <a:solidFill>
              <a:schemeClr val="accent6"/>
            </a:solidFill>
            <a:ln>
              <a:noFill/>
            </a:ln>
            <a:effectLst/>
          </c:spPr>
          <c:invertIfNegative val="0"/>
          <c:cat>
            <c:multiLvlStrRef>
              <c:f>'4. 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'4. Pivot'!$G$88:$G$97</c:f>
              <c:numCache>
                <c:formatCode>0.00</c:formatCode>
                <c:ptCount val="8"/>
                <c:pt idx="0">
                  <c:v>73.325581395348834</c:v>
                </c:pt>
                <c:pt idx="1">
                  <c:v>60.220253164556965</c:v>
                </c:pt>
                <c:pt idx="2">
                  <c:v>46.761467889908253</c:v>
                </c:pt>
                <c:pt idx="3">
                  <c:v>23.136054421768709</c:v>
                </c:pt>
                <c:pt idx="4">
                  <c:v>56.884297520661157</c:v>
                </c:pt>
                <c:pt idx="5">
                  <c:v>46.49700598802395</c:v>
                </c:pt>
                <c:pt idx="6">
                  <c:v>31.597189695550352</c:v>
                </c:pt>
                <c:pt idx="7">
                  <c:v>22.84967320261438</c:v>
                </c:pt>
              </c:numCache>
            </c:numRef>
          </c:val>
          <c:extLst>
            <c:ext xmlns:c16="http://schemas.microsoft.com/office/drawing/2014/chart" uri="{C3380CC4-5D6E-409C-BE32-E72D297353CC}">
              <c16:uniqueId val="{00000005-5FC5-4004-B72C-B53DFB5E3A4F}"/>
            </c:ext>
          </c:extLst>
        </c:ser>
        <c:dLbls>
          <c:showLegendKey val="0"/>
          <c:showVal val="0"/>
          <c:showCatName val="0"/>
          <c:showSerName val="0"/>
          <c:showPercent val="0"/>
          <c:showBubbleSize val="0"/>
        </c:dLbls>
        <c:gapWidth val="219"/>
        <c:overlap val="-27"/>
        <c:axId val="346829984"/>
        <c:axId val="346826656"/>
      </c:barChart>
      <c:catAx>
        <c:axId val="34682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26656"/>
        <c:crosses val="autoZero"/>
        <c:auto val="1"/>
        <c:lblAlgn val="ctr"/>
        <c:lblOffset val="100"/>
        <c:noMultiLvlLbl val="0"/>
      </c:catAx>
      <c:valAx>
        <c:axId val="346826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29984"/>
        <c:crosses val="autoZero"/>
        <c:crossBetween val="between"/>
      </c:valAx>
      <c:spPr>
        <a:noFill/>
        <a:ln>
          <a:noFill/>
        </a:ln>
        <a:effectLst/>
      </c:spPr>
    </c:plotArea>
    <c:legend>
      <c:legendPos val="r"/>
      <c:layout>
        <c:manualLayout>
          <c:xMode val="edge"/>
          <c:yMode val="edge"/>
          <c:x val="0.84816373914799115"/>
          <c:y val="0.15589020122484692"/>
          <c:w val="0.15183630039593166"/>
          <c:h val="0.383251361206462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Total Spend Histogram</a:t>
            </a:r>
          </a:p>
        </c:rich>
      </c:tx>
      <c:layout/>
      <c:overlay val="0"/>
    </c:title>
    <c:autoTitleDeleted val="0"/>
    <c:plotArea>
      <c:layout/>
      <c:barChart>
        <c:barDir val="col"/>
        <c:grouping val="clustered"/>
        <c:varyColors val="0"/>
        <c:ser>
          <c:idx val="0"/>
          <c:order val="0"/>
          <c:invertIfNegative val="0"/>
          <c:cat>
            <c:strRef>
              <c:f>'5. Divide into groups'!$E$11:$E$58</c:f>
              <c:strCache>
                <c:ptCount val="48"/>
                <c:pt idx="0">
                  <c:v>5</c:v>
                </c:pt>
                <c:pt idx="1">
                  <c:v>58.61702128</c:v>
                </c:pt>
                <c:pt idx="2">
                  <c:v>112.2340426</c:v>
                </c:pt>
                <c:pt idx="3">
                  <c:v>165.8510638</c:v>
                </c:pt>
                <c:pt idx="4">
                  <c:v>219.4680851</c:v>
                </c:pt>
                <c:pt idx="5">
                  <c:v>273.0851064</c:v>
                </c:pt>
                <c:pt idx="6">
                  <c:v>326.7021277</c:v>
                </c:pt>
                <c:pt idx="7">
                  <c:v>380.3191489</c:v>
                </c:pt>
                <c:pt idx="8">
                  <c:v>433.9361702</c:v>
                </c:pt>
                <c:pt idx="9">
                  <c:v>487.5531915</c:v>
                </c:pt>
                <c:pt idx="10">
                  <c:v>541.1702128</c:v>
                </c:pt>
                <c:pt idx="11">
                  <c:v>594.787234</c:v>
                </c:pt>
                <c:pt idx="12">
                  <c:v>648.4042553</c:v>
                </c:pt>
                <c:pt idx="13">
                  <c:v>702.0212766</c:v>
                </c:pt>
                <c:pt idx="14">
                  <c:v>755.6382979</c:v>
                </c:pt>
                <c:pt idx="15">
                  <c:v>809.2553191</c:v>
                </c:pt>
                <c:pt idx="16">
                  <c:v>862.8723404</c:v>
                </c:pt>
                <c:pt idx="17">
                  <c:v>916.4893617</c:v>
                </c:pt>
                <c:pt idx="18">
                  <c:v>970.106383</c:v>
                </c:pt>
                <c:pt idx="19">
                  <c:v>1023.723404</c:v>
                </c:pt>
                <c:pt idx="20">
                  <c:v>1077.340426</c:v>
                </c:pt>
                <c:pt idx="21">
                  <c:v>1130.957447</c:v>
                </c:pt>
                <c:pt idx="22">
                  <c:v>1184.574468</c:v>
                </c:pt>
                <c:pt idx="23">
                  <c:v>1238.191489</c:v>
                </c:pt>
                <c:pt idx="24">
                  <c:v>1291.808511</c:v>
                </c:pt>
                <c:pt idx="25">
                  <c:v>1345.425532</c:v>
                </c:pt>
                <c:pt idx="26">
                  <c:v>1399.042553</c:v>
                </c:pt>
                <c:pt idx="27">
                  <c:v>1452.659574</c:v>
                </c:pt>
                <c:pt idx="28">
                  <c:v>1506.276596</c:v>
                </c:pt>
                <c:pt idx="29">
                  <c:v>1559.893617</c:v>
                </c:pt>
                <c:pt idx="30">
                  <c:v>1613.510638</c:v>
                </c:pt>
                <c:pt idx="31">
                  <c:v>1667.12766</c:v>
                </c:pt>
                <c:pt idx="32">
                  <c:v>1720.744681</c:v>
                </c:pt>
                <c:pt idx="33">
                  <c:v>1774.361702</c:v>
                </c:pt>
                <c:pt idx="34">
                  <c:v>1827.978723</c:v>
                </c:pt>
                <c:pt idx="35">
                  <c:v>1881.595745</c:v>
                </c:pt>
                <c:pt idx="36">
                  <c:v>1935.212766</c:v>
                </c:pt>
                <c:pt idx="37">
                  <c:v>1988.829787</c:v>
                </c:pt>
                <c:pt idx="38">
                  <c:v>2042.446809</c:v>
                </c:pt>
                <c:pt idx="39">
                  <c:v>2096.06383</c:v>
                </c:pt>
                <c:pt idx="40">
                  <c:v>2149.680851</c:v>
                </c:pt>
                <c:pt idx="41">
                  <c:v>2203.297872</c:v>
                </c:pt>
                <c:pt idx="42">
                  <c:v>2256.914894</c:v>
                </c:pt>
                <c:pt idx="43">
                  <c:v>2310.531915</c:v>
                </c:pt>
                <c:pt idx="44">
                  <c:v>2364.148936</c:v>
                </c:pt>
                <c:pt idx="45">
                  <c:v>2417.765957</c:v>
                </c:pt>
                <c:pt idx="46">
                  <c:v>2471.382979</c:v>
                </c:pt>
                <c:pt idx="47">
                  <c:v>More</c:v>
                </c:pt>
              </c:strCache>
            </c:strRef>
          </c:cat>
          <c:val>
            <c:numRef>
              <c:f>'5. Divide into groups'!$F$11:$F$58</c:f>
              <c:numCache>
                <c:formatCode>General</c:formatCode>
                <c:ptCount val="48"/>
                <c:pt idx="0">
                  <c:v>1</c:v>
                </c:pt>
                <c:pt idx="1">
                  <c:v>472</c:v>
                </c:pt>
                <c:pt idx="2">
                  <c:v>264</c:v>
                </c:pt>
                <c:pt idx="3">
                  <c:v>106</c:v>
                </c:pt>
                <c:pt idx="4">
                  <c:v>75</c:v>
                </c:pt>
                <c:pt idx="5">
                  <c:v>74</c:v>
                </c:pt>
                <c:pt idx="6">
                  <c:v>68</c:v>
                </c:pt>
                <c:pt idx="7">
                  <c:v>39</c:v>
                </c:pt>
                <c:pt idx="8">
                  <c:v>68</c:v>
                </c:pt>
                <c:pt idx="9">
                  <c:v>56</c:v>
                </c:pt>
                <c:pt idx="10">
                  <c:v>42</c:v>
                </c:pt>
                <c:pt idx="11">
                  <c:v>42</c:v>
                </c:pt>
                <c:pt idx="12">
                  <c:v>40</c:v>
                </c:pt>
                <c:pt idx="13">
                  <c:v>40</c:v>
                </c:pt>
                <c:pt idx="14">
                  <c:v>39</c:v>
                </c:pt>
                <c:pt idx="15">
                  <c:v>42</c:v>
                </c:pt>
                <c:pt idx="16">
                  <c:v>40</c:v>
                </c:pt>
                <c:pt idx="17">
                  <c:v>50</c:v>
                </c:pt>
                <c:pt idx="18">
                  <c:v>43</c:v>
                </c:pt>
                <c:pt idx="19">
                  <c:v>51</c:v>
                </c:pt>
                <c:pt idx="20">
                  <c:v>46</c:v>
                </c:pt>
                <c:pt idx="21">
                  <c:v>45</c:v>
                </c:pt>
                <c:pt idx="22">
                  <c:v>54</c:v>
                </c:pt>
                <c:pt idx="23">
                  <c:v>41</c:v>
                </c:pt>
                <c:pt idx="24">
                  <c:v>31</c:v>
                </c:pt>
                <c:pt idx="25">
                  <c:v>32</c:v>
                </c:pt>
                <c:pt idx="26">
                  <c:v>35</c:v>
                </c:pt>
                <c:pt idx="27">
                  <c:v>24</c:v>
                </c:pt>
                <c:pt idx="28">
                  <c:v>30</c:v>
                </c:pt>
                <c:pt idx="29">
                  <c:v>26</c:v>
                </c:pt>
                <c:pt idx="30">
                  <c:v>32</c:v>
                </c:pt>
                <c:pt idx="31">
                  <c:v>27</c:v>
                </c:pt>
                <c:pt idx="32">
                  <c:v>23</c:v>
                </c:pt>
                <c:pt idx="33">
                  <c:v>20</c:v>
                </c:pt>
                <c:pt idx="34">
                  <c:v>19</c:v>
                </c:pt>
                <c:pt idx="35">
                  <c:v>11</c:v>
                </c:pt>
                <c:pt idx="36">
                  <c:v>20</c:v>
                </c:pt>
                <c:pt idx="37">
                  <c:v>9</c:v>
                </c:pt>
                <c:pt idx="38">
                  <c:v>9</c:v>
                </c:pt>
                <c:pt idx="39">
                  <c:v>15</c:v>
                </c:pt>
                <c:pt idx="40">
                  <c:v>7</c:v>
                </c:pt>
                <c:pt idx="41">
                  <c:v>3</c:v>
                </c:pt>
                <c:pt idx="42">
                  <c:v>5</c:v>
                </c:pt>
                <c:pt idx="43">
                  <c:v>5</c:v>
                </c:pt>
                <c:pt idx="44">
                  <c:v>3</c:v>
                </c:pt>
                <c:pt idx="45">
                  <c:v>0</c:v>
                </c:pt>
                <c:pt idx="46">
                  <c:v>1</c:v>
                </c:pt>
                <c:pt idx="47">
                  <c:v>4</c:v>
                </c:pt>
              </c:numCache>
            </c:numRef>
          </c:val>
          <c:extLst>
            <c:ext xmlns:c16="http://schemas.microsoft.com/office/drawing/2014/chart" uri="{C3380CC4-5D6E-409C-BE32-E72D297353CC}">
              <c16:uniqueId val="{00000001-89E8-4E9F-BE37-9C29EAA3F8C6}"/>
            </c:ext>
          </c:extLst>
        </c:ser>
        <c:dLbls>
          <c:showLegendKey val="0"/>
          <c:showVal val="0"/>
          <c:showCatName val="0"/>
          <c:showSerName val="0"/>
          <c:showPercent val="0"/>
          <c:showBubbleSize val="0"/>
        </c:dLbls>
        <c:gapWidth val="150"/>
        <c:axId val="1056166144"/>
        <c:axId val="1056179040"/>
      </c:barChart>
      <c:lineChart>
        <c:grouping val="standard"/>
        <c:varyColors val="0"/>
        <c:ser>
          <c:idx val="1"/>
          <c:order val="1"/>
          <c:cat>
            <c:strRef>
              <c:f>'5. Divide into groups'!$E$11:$E$58</c:f>
              <c:strCache>
                <c:ptCount val="48"/>
                <c:pt idx="0">
                  <c:v>5</c:v>
                </c:pt>
                <c:pt idx="1">
                  <c:v>58.61702128</c:v>
                </c:pt>
                <c:pt idx="2">
                  <c:v>112.2340426</c:v>
                </c:pt>
                <c:pt idx="3">
                  <c:v>165.8510638</c:v>
                </c:pt>
                <c:pt idx="4">
                  <c:v>219.4680851</c:v>
                </c:pt>
                <c:pt idx="5">
                  <c:v>273.0851064</c:v>
                </c:pt>
                <c:pt idx="6">
                  <c:v>326.7021277</c:v>
                </c:pt>
                <c:pt idx="7">
                  <c:v>380.3191489</c:v>
                </c:pt>
                <c:pt idx="8">
                  <c:v>433.9361702</c:v>
                </c:pt>
                <c:pt idx="9">
                  <c:v>487.5531915</c:v>
                </c:pt>
                <c:pt idx="10">
                  <c:v>541.1702128</c:v>
                </c:pt>
                <c:pt idx="11">
                  <c:v>594.787234</c:v>
                </c:pt>
                <c:pt idx="12">
                  <c:v>648.4042553</c:v>
                </c:pt>
                <c:pt idx="13">
                  <c:v>702.0212766</c:v>
                </c:pt>
                <c:pt idx="14">
                  <c:v>755.6382979</c:v>
                </c:pt>
                <c:pt idx="15">
                  <c:v>809.2553191</c:v>
                </c:pt>
                <c:pt idx="16">
                  <c:v>862.8723404</c:v>
                </c:pt>
                <c:pt idx="17">
                  <c:v>916.4893617</c:v>
                </c:pt>
                <c:pt idx="18">
                  <c:v>970.106383</c:v>
                </c:pt>
                <c:pt idx="19">
                  <c:v>1023.723404</c:v>
                </c:pt>
                <c:pt idx="20">
                  <c:v>1077.340426</c:v>
                </c:pt>
                <c:pt idx="21">
                  <c:v>1130.957447</c:v>
                </c:pt>
                <c:pt idx="22">
                  <c:v>1184.574468</c:v>
                </c:pt>
                <c:pt idx="23">
                  <c:v>1238.191489</c:v>
                </c:pt>
                <c:pt idx="24">
                  <c:v>1291.808511</c:v>
                </c:pt>
                <c:pt idx="25">
                  <c:v>1345.425532</c:v>
                </c:pt>
                <c:pt idx="26">
                  <c:v>1399.042553</c:v>
                </c:pt>
                <c:pt idx="27">
                  <c:v>1452.659574</c:v>
                </c:pt>
                <c:pt idx="28">
                  <c:v>1506.276596</c:v>
                </c:pt>
                <c:pt idx="29">
                  <c:v>1559.893617</c:v>
                </c:pt>
                <c:pt idx="30">
                  <c:v>1613.510638</c:v>
                </c:pt>
                <c:pt idx="31">
                  <c:v>1667.12766</c:v>
                </c:pt>
                <c:pt idx="32">
                  <c:v>1720.744681</c:v>
                </c:pt>
                <c:pt idx="33">
                  <c:v>1774.361702</c:v>
                </c:pt>
                <c:pt idx="34">
                  <c:v>1827.978723</c:v>
                </c:pt>
                <c:pt idx="35">
                  <c:v>1881.595745</c:v>
                </c:pt>
                <c:pt idx="36">
                  <c:v>1935.212766</c:v>
                </c:pt>
                <c:pt idx="37">
                  <c:v>1988.829787</c:v>
                </c:pt>
                <c:pt idx="38">
                  <c:v>2042.446809</c:v>
                </c:pt>
                <c:pt idx="39">
                  <c:v>2096.06383</c:v>
                </c:pt>
                <c:pt idx="40">
                  <c:v>2149.680851</c:v>
                </c:pt>
                <c:pt idx="41">
                  <c:v>2203.297872</c:v>
                </c:pt>
                <c:pt idx="42">
                  <c:v>2256.914894</c:v>
                </c:pt>
                <c:pt idx="43">
                  <c:v>2310.531915</c:v>
                </c:pt>
                <c:pt idx="44">
                  <c:v>2364.148936</c:v>
                </c:pt>
                <c:pt idx="45">
                  <c:v>2417.765957</c:v>
                </c:pt>
                <c:pt idx="46">
                  <c:v>2471.382979</c:v>
                </c:pt>
                <c:pt idx="47">
                  <c:v>More</c:v>
                </c:pt>
              </c:strCache>
            </c:strRef>
          </c:cat>
          <c:val>
            <c:numRef>
              <c:f>'5. Divide into groups'!$G$11:$G$58</c:f>
              <c:numCache>
                <c:formatCode>0.00%</c:formatCode>
                <c:ptCount val="48"/>
                <c:pt idx="0">
                  <c:v>4.4863167339614175E-4</c:v>
                </c:pt>
                <c:pt idx="1">
                  <c:v>0.21220278151637506</c:v>
                </c:pt>
                <c:pt idx="2">
                  <c:v>0.33064154329295647</c:v>
                </c:pt>
                <c:pt idx="3">
                  <c:v>0.37819650067294752</c:v>
                </c:pt>
                <c:pt idx="4">
                  <c:v>0.41184387617765816</c:v>
                </c:pt>
                <c:pt idx="5">
                  <c:v>0.44504262000897266</c:v>
                </c:pt>
                <c:pt idx="6">
                  <c:v>0.47554957379991025</c:v>
                </c:pt>
                <c:pt idx="7">
                  <c:v>0.4930462090623598</c:v>
                </c:pt>
                <c:pt idx="8">
                  <c:v>0.52355316285329745</c:v>
                </c:pt>
                <c:pt idx="9">
                  <c:v>0.54867653656348137</c:v>
                </c:pt>
                <c:pt idx="10">
                  <c:v>0.5675190668461193</c:v>
                </c:pt>
                <c:pt idx="11">
                  <c:v>0.58636159712875724</c:v>
                </c:pt>
                <c:pt idx="12">
                  <c:v>0.60430686406460299</c:v>
                </c:pt>
                <c:pt idx="13">
                  <c:v>0.62225213100044863</c:v>
                </c:pt>
                <c:pt idx="14">
                  <c:v>0.63974876626289812</c:v>
                </c:pt>
                <c:pt idx="15">
                  <c:v>0.65859129654553616</c:v>
                </c:pt>
                <c:pt idx="16">
                  <c:v>0.6765365634813818</c:v>
                </c:pt>
                <c:pt idx="17">
                  <c:v>0.69896814715118882</c:v>
                </c:pt>
                <c:pt idx="18">
                  <c:v>0.71825930910722302</c:v>
                </c:pt>
                <c:pt idx="19">
                  <c:v>0.74113952445042619</c:v>
                </c:pt>
                <c:pt idx="20">
                  <c:v>0.76177658142664872</c:v>
                </c:pt>
                <c:pt idx="21">
                  <c:v>0.78196500672947511</c:v>
                </c:pt>
                <c:pt idx="22">
                  <c:v>0.80619111709286673</c:v>
                </c:pt>
                <c:pt idx="23">
                  <c:v>0.82458501570210851</c:v>
                </c:pt>
                <c:pt idx="24">
                  <c:v>0.83849259757738892</c:v>
                </c:pt>
                <c:pt idx="25">
                  <c:v>0.85284881112606548</c:v>
                </c:pt>
                <c:pt idx="26">
                  <c:v>0.86855091969493048</c:v>
                </c:pt>
                <c:pt idx="27">
                  <c:v>0.87931807985643784</c:v>
                </c:pt>
                <c:pt idx="28">
                  <c:v>0.8927770300583221</c:v>
                </c:pt>
                <c:pt idx="29">
                  <c:v>0.90444145356662176</c:v>
                </c:pt>
                <c:pt idx="30">
                  <c:v>0.91879766711529831</c:v>
                </c:pt>
                <c:pt idx="31">
                  <c:v>0.93091072229699412</c:v>
                </c:pt>
                <c:pt idx="32">
                  <c:v>0.94122925078510544</c:v>
                </c:pt>
                <c:pt idx="33">
                  <c:v>0.95020188425302832</c:v>
                </c:pt>
                <c:pt idx="34">
                  <c:v>0.95872588604755493</c:v>
                </c:pt>
                <c:pt idx="35">
                  <c:v>0.96366083445491246</c:v>
                </c:pt>
                <c:pt idx="36">
                  <c:v>0.97263346792283534</c:v>
                </c:pt>
                <c:pt idx="37">
                  <c:v>0.97667115298340068</c:v>
                </c:pt>
                <c:pt idx="38">
                  <c:v>0.98070883804396591</c:v>
                </c:pt>
                <c:pt idx="39">
                  <c:v>0.98743831314490804</c:v>
                </c:pt>
                <c:pt idx="40">
                  <c:v>0.99057873485868098</c:v>
                </c:pt>
                <c:pt idx="41">
                  <c:v>0.99192462987886942</c:v>
                </c:pt>
                <c:pt idx="42">
                  <c:v>0.99416778824585017</c:v>
                </c:pt>
                <c:pt idx="43">
                  <c:v>0.99641094661283092</c:v>
                </c:pt>
                <c:pt idx="44">
                  <c:v>0.99775684163301925</c:v>
                </c:pt>
                <c:pt idx="45">
                  <c:v>0.99775684163301925</c:v>
                </c:pt>
                <c:pt idx="46">
                  <c:v>0.9982054733064154</c:v>
                </c:pt>
                <c:pt idx="47">
                  <c:v>1</c:v>
                </c:pt>
              </c:numCache>
            </c:numRef>
          </c:val>
          <c:smooth val="0"/>
          <c:extLst>
            <c:ext xmlns:c16="http://schemas.microsoft.com/office/drawing/2014/chart" uri="{C3380CC4-5D6E-409C-BE32-E72D297353CC}">
              <c16:uniqueId val="{00000002-89E8-4E9F-BE37-9C29EAA3F8C6}"/>
            </c:ext>
          </c:extLst>
        </c:ser>
        <c:dLbls>
          <c:showLegendKey val="0"/>
          <c:showVal val="0"/>
          <c:showCatName val="0"/>
          <c:showSerName val="0"/>
          <c:showPercent val="0"/>
          <c:showBubbleSize val="0"/>
        </c:dLbls>
        <c:marker val="1"/>
        <c:smooth val="0"/>
        <c:axId val="1056181120"/>
        <c:axId val="1056164480"/>
      </c:lineChart>
      <c:catAx>
        <c:axId val="1056166144"/>
        <c:scaling>
          <c:orientation val="minMax"/>
        </c:scaling>
        <c:delete val="0"/>
        <c:axPos val="b"/>
        <c:title>
          <c:tx>
            <c:rich>
              <a:bodyPr/>
              <a:lstStyle/>
              <a:p>
                <a:pPr>
                  <a:defRPr/>
                </a:pPr>
                <a:r>
                  <a:rPr lang="en-US"/>
                  <a:t>Bin</a:t>
                </a:r>
              </a:p>
            </c:rich>
          </c:tx>
          <c:layout/>
          <c:overlay val="0"/>
        </c:title>
        <c:numFmt formatCode="General" sourceLinked="1"/>
        <c:majorTickMark val="out"/>
        <c:minorTickMark val="none"/>
        <c:tickLblPos val="nextTo"/>
        <c:crossAx val="1056179040"/>
        <c:crosses val="autoZero"/>
        <c:auto val="1"/>
        <c:lblAlgn val="ctr"/>
        <c:lblOffset val="100"/>
        <c:noMultiLvlLbl val="0"/>
      </c:catAx>
      <c:valAx>
        <c:axId val="1056179040"/>
        <c:scaling>
          <c:orientation val="minMax"/>
        </c:scaling>
        <c:delete val="0"/>
        <c:axPos val="l"/>
        <c:title>
          <c:tx>
            <c:rich>
              <a:bodyPr/>
              <a:lstStyle/>
              <a:p>
                <a:pPr>
                  <a:defRPr/>
                </a:pPr>
                <a:r>
                  <a:rPr lang="en-US"/>
                  <a:t>Frequency</a:t>
                </a:r>
              </a:p>
            </c:rich>
          </c:tx>
          <c:layout/>
          <c:overlay val="0"/>
        </c:title>
        <c:numFmt formatCode="General" sourceLinked="1"/>
        <c:majorTickMark val="out"/>
        <c:minorTickMark val="none"/>
        <c:tickLblPos val="nextTo"/>
        <c:crossAx val="1056166144"/>
        <c:crosses val="autoZero"/>
        <c:crossBetween val="between"/>
      </c:valAx>
      <c:valAx>
        <c:axId val="1056164480"/>
        <c:scaling>
          <c:orientation val="minMax"/>
        </c:scaling>
        <c:delete val="0"/>
        <c:axPos val="r"/>
        <c:numFmt formatCode="0.00%" sourceLinked="1"/>
        <c:majorTickMark val="out"/>
        <c:minorTickMark val="none"/>
        <c:tickLblPos val="nextTo"/>
        <c:crossAx val="1056181120"/>
        <c:crosses val="max"/>
        <c:crossBetween val="between"/>
      </c:valAx>
      <c:catAx>
        <c:axId val="1056181120"/>
        <c:scaling>
          <c:orientation val="minMax"/>
        </c:scaling>
        <c:delete val="1"/>
        <c:axPos val="b"/>
        <c:numFmt formatCode="General" sourceLinked="1"/>
        <c:majorTickMark val="out"/>
        <c:minorTickMark val="none"/>
        <c:tickLblPos val="nextTo"/>
        <c:crossAx val="1056164480"/>
        <c:crosses val="autoZero"/>
        <c:auto val="1"/>
        <c:lblAlgn val="ctr"/>
        <c:lblOffset val="100"/>
        <c:noMultiLvlLbl val="0"/>
      </c:cat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Histogram</a:t>
            </a:r>
          </a:p>
        </c:rich>
      </c:tx>
      <c:overlay val="0"/>
    </c:title>
    <c:autoTitleDeleted val="0"/>
    <c:plotArea>
      <c:layout/>
      <c:barChart>
        <c:barDir val="col"/>
        <c:grouping val="clustered"/>
        <c:varyColors val="0"/>
        <c:ser>
          <c:idx val="0"/>
          <c:order val="0"/>
          <c:tx>
            <c:v>Frequency</c:v>
          </c:tx>
          <c:invertIfNegative val="0"/>
          <c:cat>
            <c:strRef>
              <c:f>'5. Divide into groups'!$T$7:$T$54</c:f>
              <c:strCache>
                <c:ptCount val="48"/>
                <c:pt idx="0">
                  <c:v>1730</c:v>
                </c:pt>
                <c:pt idx="1">
                  <c:v>4113.06383</c:v>
                </c:pt>
                <c:pt idx="2">
                  <c:v>6496.12766</c:v>
                </c:pt>
                <c:pt idx="3">
                  <c:v>8879.191489</c:v>
                </c:pt>
                <c:pt idx="4">
                  <c:v>11262.25532</c:v>
                </c:pt>
                <c:pt idx="5">
                  <c:v>13645.31915</c:v>
                </c:pt>
                <c:pt idx="6">
                  <c:v>16028.38298</c:v>
                </c:pt>
                <c:pt idx="7">
                  <c:v>18411.44681</c:v>
                </c:pt>
                <c:pt idx="8">
                  <c:v>20794.51064</c:v>
                </c:pt>
                <c:pt idx="9">
                  <c:v>23177.57447</c:v>
                </c:pt>
                <c:pt idx="10">
                  <c:v>25560.6383</c:v>
                </c:pt>
                <c:pt idx="11">
                  <c:v>27943.70213</c:v>
                </c:pt>
                <c:pt idx="12">
                  <c:v>30326.76596</c:v>
                </c:pt>
                <c:pt idx="13">
                  <c:v>32709.82979</c:v>
                </c:pt>
                <c:pt idx="14">
                  <c:v>35092.89362</c:v>
                </c:pt>
                <c:pt idx="15">
                  <c:v>37475.95745</c:v>
                </c:pt>
                <c:pt idx="16">
                  <c:v>39859.02128</c:v>
                </c:pt>
                <c:pt idx="17">
                  <c:v>42242.08511</c:v>
                </c:pt>
                <c:pt idx="18">
                  <c:v>44625.14894</c:v>
                </c:pt>
                <c:pt idx="19">
                  <c:v>47008.21277</c:v>
                </c:pt>
                <c:pt idx="20">
                  <c:v>49391.2766</c:v>
                </c:pt>
                <c:pt idx="21">
                  <c:v>51774.34043</c:v>
                </c:pt>
                <c:pt idx="22">
                  <c:v>54157.40426</c:v>
                </c:pt>
                <c:pt idx="23">
                  <c:v>56540.46809</c:v>
                </c:pt>
                <c:pt idx="24">
                  <c:v>58923.53191</c:v>
                </c:pt>
                <c:pt idx="25">
                  <c:v>61306.59574</c:v>
                </c:pt>
                <c:pt idx="26">
                  <c:v>63689.65957</c:v>
                </c:pt>
                <c:pt idx="27">
                  <c:v>66072.7234</c:v>
                </c:pt>
                <c:pt idx="28">
                  <c:v>68455.78723</c:v>
                </c:pt>
                <c:pt idx="29">
                  <c:v>70838.85106</c:v>
                </c:pt>
                <c:pt idx="30">
                  <c:v>73221.91489</c:v>
                </c:pt>
                <c:pt idx="31">
                  <c:v>75604.97872</c:v>
                </c:pt>
                <c:pt idx="32">
                  <c:v>77988.04255</c:v>
                </c:pt>
                <c:pt idx="33">
                  <c:v>80371.10638</c:v>
                </c:pt>
                <c:pt idx="34">
                  <c:v>82754.17021</c:v>
                </c:pt>
                <c:pt idx="35">
                  <c:v>85137.23404</c:v>
                </c:pt>
                <c:pt idx="36">
                  <c:v>87520.29787</c:v>
                </c:pt>
                <c:pt idx="37">
                  <c:v>89903.3617</c:v>
                </c:pt>
                <c:pt idx="38">
                  <c:v>92286.42553</c:v>
                </c:pt>
                <c:pt idx="39">
                  <c:v>94669.48936</c:v>
                </c:pt>
                <c:pt idx="40">
                  <c:v>97052.55319</c:v>
                </c:pt>
                <c:pt idx="41">
                  <c:v>99435.61702</c:v>
                </c:pt>
                <c:pt idx="42">
                  <c:v>101818.6809</c:v>
                </c:pt>
                <c:pt idx="43">
                  <c:v>104201.7447</c:v>
                </c:pt>
                <c:pt idx="44">
                  <c:v>106584.8085</c:v>
                </c:pt>
                <c:pt idx="45">
                  <c:v>108967.8723</c:v>
                </c:pt>
                <c:pt idx="46">
                  <c:v>111350.9362</c:v>
                </c:pt>
                <c:pt idx="47">
                  <c:v>More</c:v>
                </c:pt>
              </c:strCache>
            </c:strRef>
          </c:cat>
          <c:val>
            <c:numRef>
              <c:f>'5. Divide into groups'!$U$7:$U$54</c:f>
              <c:numCache>
                <c:formatCode>General</c:formatCode>
                <c:ptCount val="48"/>
                <c:pt idx="0">
                  <c:v>1</c:v>
                </c:pt>
                <c:pt idx="1">
                  <c:v>3</c:v>
                </c:pt>
                <c:pt idx="2">
                  <c:v>4</c:v>
                </c:pt>
                <c:pt idx="3">
                  <c:v>17</c:v>
                </c:pt>
                <c:pt idx="4">
                  <c:v>9</c:v>
                </c:pt>
                <c:pt idx="5">
                  <c:v>7</c:v>
                </c:pt>
                <c:pt idx="6">
                  <c:v>26</c:v>
                </c:pt>
                <c:pt idx="7">
                  <c:v>30</c:v>
                </c:pt>
                <c:pt idx="8">
                  <c:v>44</c:v>
                </c:pt>
                <c:pt idx="9">
                  <c:v>55</c:v>
                </c:pt>
                <c:pt idx="10">
                  <c:v>61</c:v>
                </c:pt>
                <c:pt idx="11">
                  <c:v>64</c:v>
                </c:pt>
                <c:pt idx="12">
                  <c:v>60</c:v>
                </c:pt>
                <c:pt idx="13">
                  <c:v>77</c:v>
                </c:pt>
                <c:pt idx="14">
                  <c:v>91</c:v>
                </c:pt>
                <c:pt idx="15">
                  <c:v>91</c:v>
                </c:pt>
                <c:pt idx="16">
                  <c:v>85</c:v>
                </c:pt>
                <c:pt idx="17">
                  <c:v>81</c:v>
                </c:pt>
                <c:pt idx="18">
                  <c:v>82</c:v>
                </c:pt>
                <c:pt idx="19">
                  <c:v>85</c:v>
                </c:pt>
                <c:pt idx="20">
                  <c:v>70</c:v>
                </c:pt>
                <c:pt idx="21">
                  <c:v>83</c:v>
                </c:pt>
                <c:pt idx="22">
                  <c:v>77</c:v>
                </c:pt>
                <c:pt idx="23">
                  <c:v>80</c:v>
                </c:pt>
                <c:pt idx="24">
                  <c:v>83</c:v>
                </c:pt>
                <c:pt idx="25">
                  <c:v>71</c:v>
                </c:pt>
                <c:pt idx="26">
                  <c:v>79</c:v>
                </c:pt>
                <c:pt idx="27">
                  <c:v>94</c:v>
                </c:pt>
                <c:pt idx="28">
                  <c:v>71</c:v>
                </c:pt>
                <c:pt idx="29">
                  <c:v>82</c:v>
                </c:pt>
                <c:pt idx="30">
                  <c:v>79</c:v>
                </c:pt>
                <c:pt idx="31">
                  <c:v>60</c:v>
                </c:pt>
                <c:pt idx="32">
                  <c:v>65</c:v>
                </c:pt>
                <c:pt idx="33">
                  <c:v>67</c:v>
                </c:pt>
                <c:pt idx="34">
                  <c:v>68</c:v>
                </c:pt>
                <c:pt idx="35">
                  <c:v>39</c:v>
                </c:pt>
                <c:pt idx="36">
                  <c:v>28</c:v>
                </c:pt>
                <c:pt idx="37">
                  <c:v>14</c:v>
                </c:pt>
                <c:pt idx="38">
                  <c:v>19</c:v>
                </c:pt>
                <c:pt idx="39">
                  <c:v>14</c:v>
                </c:pt>
                <c:pt idx="40">
                  <c:v>6</c:v>
                </c:pt>
                <c:pt idx="41">
                  <c:v>2</c:v>
                </c:pt>
                <c:pt idx="42">
                  <c:v>0</c:v>
                </c:pt>
                <c:pt idx="43">
                  <c:v>3</c:v>
                </c:pt>
                <c:pt idx="44">
                  <c:v>1</c:v>
                </c:pt>
                <c:pt idx="45">
                  <c:v>0</c:v>
                </c:pt>
                <c:pt idx="46">
                  <c:v>0</c:v>
                </c:pt>
                <c:pt idx="47">
                  <c:v>1</c:v>
                </c:pt>
              </c:numCache>
            </c:numRef>
          </c:val>
          <c:extLst>
            <c:ext xmlns:c16="http://schemas.microsoft.com/office/drawing/2014/chart" uri="{C3380CC4-5D6E-409C-BE32-E72D297353CC}">
              <c16:uniqueId val="{00000001-6A0E-4DBE-8EA4-9A66FF3B7142}"/>
            </c:ext>
          </c:extLst>
        </c:ser>
        <c:dLbls>
          <c:showLegendKey val="0"/>
          <c:showVal val="0"/>
          <c:showCatName val="0"/>
          <c:showSerName val="0"/>
          <c:showPercent val="0"/>
          <c:showBubbleSize val="0"/>
        </c:dLbls>
        <c:gapWidth val="150"/>
        <c:axId val="2106719599"/>
        <c:axId val="2106716687"/>
      </c:barChart>
      <c:lineChart>
        <c:grouping val="standard"/>
        <c:varyColors val="0"/>
        <c:ser>
          <c:idx val="1"/>
          <c:order val="1"/>
          <c:tx>
            <c:v>Cumulative %</c:v>
          </c:tx>
          <c:cat>
            <c:strRef>
              <c:f>'5. Divide into groups'!$T$7:$T$54</c:f>
              <c:strCache>
                <c:ptCount val="48"/>
                <c:pt idx="0">
                  <c:v>1730</c:v>
                </c:pt>
                <c:pt idx="1">
                  <c:v>4113.06383</c:v>
                </c:pt>
                <c:pt idx="2">
                  <c:v>6496.12766</c:v>
                </c:pt>
                <c:pt idx="3">
                  <c:v>8879.191489</c:v>
                </c:pt>
                <c:pt idx="4">
                  <c:v>11262.25532</c:v>
                </c:pt>
                <c:pt idx="5">
                  <c:v>13645.31915</c:v>
                </c:pt>
                <c:pt idx="6">
                  <c:v>16028.38298</c:v>
                </c:pt>
                <c:pt idx="7">
                  <c:v>18411.44681</c:v>
                </c:pt>
                <c:pt idx="8">
                  <c:v>20794.51064</c:v>
                </c:pt>
                <c:pt idx="9">
                  <c:v>23177.57447</c:v>
                </c:pt>
                <c:pt idx="10">
                  <c:v>25560.6383</c:v>
                </c:pt>
                <c:pt idx="11">
                  <c:v>27943.70213</c:v>
                </c:pt>
                <c:pt idx="12">
                  <c:v>30326.76596</c:v>
                </c:pt>
                <c:pt idx="13">
                  <c:v>32709.82979</c:v>
                </c:pt>
                <c:pt idx="14">
                  <c:v>35092.89362</c:v>
                </c:pt>
                <c:pt idx="15">
                  <c:v>37475.95745</c:v>
                </c:pt>
                <c:pt idx="16">
                  <c:v>39859.02128</c:v>
                </c:pt>
                <c:pt idx="17">
                  <c:v>42242.08511</c:v>
                </c:pt>
                <c:pt idx="18">
                  <c:v>44625.14894</c:v>
                </c:pt>
                <c:pt idx="19">
                  <c:v>47008.21277</c:v>
                </c:pt>
                <c:pt idx="20">
                  <c:v>49391.2766</c:v>
                </c:pt>
                <c:pt idx="21">
                  <c:v>51774.34043</c:v>
                </c:pt>
                <c:pt idx="22">
                  <c:v>54157.40426</c:v>
                </c:pt>
                <c:pt idx="23">
                  <c:v>56540.46809</c:v>
                </c:pt>
                <c:pt idx="24">
                  <c:v>58923.53191</c:v>
                </c:pt>
                <c:pt idx="25">
                  <c:v>61306.59574</c:v>
                </c:pt>
                <c:pt idx="26">
                  <c:v>63689.65957</c:v>
                </c:pt>
                <c:pt idx="27">
                  <c:v>66072.7234</c:v>
                </c:pt>
                <c:pt idx="28">
                  <c:v>68455.78723</c:v>
                </c:pt>
                <c:pt idx="29">
                  <c:v>70838.85106</c:v>
                </c:pt>
                <c:pt idx="30">
                  <c:v>73221.91489</c:v>
                </c:pt>
                <c:pt idx="31">
                  <c:v>75604.97872</c:v>
                </c:pt>
                <c:pt idx="32">
                  <c:v>77988.04255</c:v>
                </c:pt>
                <c:pt idx="33">
                  <c:v>80371.10638</c:v>
                </c:pt>
                <c:pt idx="34">
                  <c:v>82754.17021</c:v>
                </c:pt>
                <c:pt idx="35">
                  <c:v>85137.23404</c:v>
                </c:pt>
                <c:pt idx="36">
                  <c:v>87520.29787</c:v>
                </c:pt>
                <c:pt idx="37">
                  <c:v>89903.3617</c:v>
                </c:pt>
                <c:pt idx="38">
                  <c:v>92286.42553</c:v>
                </c:pt>
                <c:pt idx="39">
                  <c:v>94669.48936</c:v>
                </c:pt>
                <c:pt idx="40">
                  <c:v>97052.55319</c:v>
                </c:pt>
                <c:pt idx="41">
                  <c:v>99435.61702</c:v>
                </c:pt>
                <c:pt idx="42">
                  <c:v>101818.6809</c:v>
                </c:pt>
                <c:pt idx="43">
                  <c:v>104201.7447</c:v>
                </c:pt>
                <c:pt idx="44">
                  <c:v>106584.8085</c:v>
                </c:pt>
                <c:pt idx="45">
                  <c:v>108967.8723</c:v>
                </c:pt>
                <c:pt idx="46">
                  <c:v>111350.9362</c:v>
                </c:pt>
                <c:pt idx="47">
                  <c:v>More</c:v>
                </c:pt>
              </c:strCache>
            </c:strRef>
          </c:cat>
          <c:val>
            <c:numRef>
              <c:f>'5. Divide into groups'!$V$7:$V$54</c:f>
              <c:numCache>
                <c:formatCode>0.00%</c:formatCode>
                <c:ptCount val="48"/>
                <c:pt idx="0">
                  <c:v>4.4863167339614175E-4</c:v>
                </c:pt>
                <c:pt idx="1">
                  <c:v>1.794526693584567E-3</c:v>
                </c:pt>
                <c:pt idx="2">
                  <c:v>3.589053387169134E-3</c:v>
                </c:pt>
                <c:pt idx="3">
                  <c:v>1.1215791834903545E-2</c:v>
                </c:pt>
                <c:pt idx="4">
                  <c:v>1.5253476895468821E-2</c:v>
                </c:pt>
                <c:pt idx="5">
                  <c:v>1.8393898609241812E-2</c:v>
                </c:pt>
                <c:pt idx="6">
                  <c:v>3.0058322117541499E-2</c:v>
                </c:pt>
                <c:pt idx="7">
                  <c:v>4.3517272319425752E-2</c:v>
                </c:pt>
                <c:pt idx="8">
                  <c:v>6.3257065948855995E-2</c:v>
                </c:pt>
                <c:pt idx="9">
                  <c:v>8.793180798564379E-2</c:v>
                </c:pt>
                <c:pt idx="10">
                  <c:v>0.11529834006280844</c:v>
                </c:pt>
                <c:pt idx="11">
                  <c:v>0.14401076716016151</c:v>
                </c:pt>
                <c:pt idx="12">
                  <c:v>0.17092866756393002</c:v>
                </c:pt>
                <c:pt idx="13">
                  <c:v>0.20547330641543293</c:v>
                </c:pt>
                <c:pt idx="14">
                  <c:v>0.24629878869448182</c:v>
                </c:pt>
                <c:pt idx="15">
                  <c:v>0.28712427097353072</c:v>
                </c:pt>
                <c:pt idx="16">
                  <c:v>0.32525796321220279</c:v>
                </c:pt>
                <c:pt idx="17">
                  <c:v>0.36159712875729028</c:v>
                </c:pt>
                <c:pt idx="18">
                  <c:v>0.39838492597577391</c:v>
                </c:pt>
                <c:pt idx="19">
                  <c:v>0.43651861821444593</c:v>
                </c:pt>
                <c:pt idx="20">
                  <c:v>0.46792283535217588</c:v>
                </c:pt>
                <c:pt idx="21">
                  <c:v>0.50515926424405566</c:v>
                </c:pt>
                <c:pt idx="22">
                  <c:v>0.5397039030955586</c:v>
                </c:pt>
                <c:pt idx="23">
                  <c:v>0.57559443696724988</c:v>
                </c:pt>
                <c:pt idx="24">
                  <c:v>0.6128308658591296</c:v>
                </c:pt>
                <c:pt idx="25">
                  <c:v>0.64468371467025576</c:v>
                </c:pt>
                <c:pt idx="26">
                  <c:v>0.68012561686855089</c:v>
                </c:pt>
                <c:pt idx="27">
                  <c:v>0.72229699416778825</c:v>
                </c:pt>
                <c:pt idx="28">
                  <c:v>0.7541498429789143</c:v>
                </c:pt>
                <c:pt idx="29">
                  <c:v>0.79093764019739798</c:v>
                </c:pt>
                <c:pt idx="30">
                  <c:v>0.82637954239569311</c:v>
                </c:pt>
                <c:pt idx="31">
                  <c:v>0.85329744279946163</c:v>
                </c:pt>
                <c:pt idx="32">
                  <c:v>0.88245850157021088</c:v>
                </c:pt>
                <c:pt idx="33">
                  <c:v>0.91251682368775233</c:v>
                </c:pt>
                <c:pt idx="34">
                  <c:v>0.94302377747869004</c:v>
                </c:pt>
                <c:pt idx="35">
                  <c:v>0.96052041274113953</c:v>
                </c:pt>
                <c:pt idx="36">
                  <c:v>0.97308209959623149</c:v>
                </c:pt>
                <c:pt idx="37">
                  <c:v>0.97936294302377747</c:v>
                </c:pt>
                <c:pt idx="38">
                  <c:v>0.98788694481830419</c:v>
                </c:pt>
                <c:pt idx="39">
                  <c:v>0.99416778824585017</c:v>
                </c:pt>
                <c:pt idx="40">
                  <c:v>0.99685957828622695</c:v>
                </c:pt>
                <c:pt idx="41">
                  <c:v>0.99775684163301925</c:v>
                </c:pt>
                <c:pt idx="42">
                  <c:v>0.99775684163301925</c:v>
                </c:pt>
                <c:pt idx="43">
                  <c:v>0.9991027366532077</c:v>
                </c:pt>
                <c:pt idx="44">
                  <c:v>0.99955136832660385</c:v>
                </c:pt>
                <c:pt idx="45">
                  <c:v>0.99955136832660385</c:v>
                </c:pt>
                <c:pt idx="46">
                  <c:v>0.99955136832660385</c:v>
                </c:pt>
                <c:pt idx="47">
                  <c:v>1</c:v>
                </c:pt>
              </c:numCache>
            </c:numRef>
          </c:val>
          <c:smooth val="0"/>
          <c:extLst>
            <c:ext xmlns:c16="http://schemas.microsoft.com/office/drawing/2014/chart" uri="{C3380CC4-5D6E-409C-BE32-E72D297353CC}">
              <c16:uniqueId val="{00000002-6A0E-4DBE-8EA4-9A66FF3B7142}"/>
            </c:ext>
          </c:extLst>
        </c:ser>
        <c:dLbls>
          <c:showLegendKey val="0"/>
          <c:showVal val="0"/>
          <c:showCatName val="0"/>
          <c:showSerName val="0"/>
          <c:showPercent val="0"/>
          <c:showBubbleSize val="0"/>
        </c:dLbls>
        <c:marker val="1"/>
        <c:smooth val="0"/>
        <c:axId val="2103347151"/>
        <c:axId val="2103336751"/>
      </c:lineChart>
      <c:catAx>
        <c:axId val="2106719599"/>
        <c:scaling>
          <c:orientation val="minMax"/>
        </c:scaling>
        <c:delete val="0"/>
        <c:axPos val="b"/>
        <c:numFmt formatCode="General" sourceLinked="1"/>
        <c:majorTickMark val="out"/>
        <c:minorTickMark val="none"/>
        <c:tickLblPos val="nextTo"/>
        <c:crossAx val="2106716687"/>
        <c:crosses val="autoZero"/>
        <c:auto val="1"/>
        <c:lblAlgn val="ctr"/>
        <c:lblOffset val="100"/>
        <c:noMultiLvlLbl val="0"/>
      </c:catAx>
      <c:valAx>
        <c:axId val="2106716687"/>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2106719599"/>
        <c:crosses val="autoZero"/>
        <c:crossBetween val="between"/>
      </c:valAx>
      <c:valAx>
        <c:axId val="2103336751"/>
        <c:scaling>
          <c:orientation val="minMax"/>
        </c:scaling>
        <c:delete val="0"/>
        <c:axPos val="r"/>
        <c:numFmt formatCode="0.00%" sourceLinked="1"/>
        <c:majorTickMark val="out"/>
        <c:minorTickMark val="none"/>
        <c:tickLblPos val="nextTo"/>
        <c:crossAx val="2103347151"/>
        <c:crosses val="max"/>
        <c:crossBetween val="between"/>
      </c:valAx>
      <c:catAx>
        <c:axId val="2103347151"/>
        <c:scaling>
          <c:orientation val="minMax"/>
        </c:scaling>
        <c:delete val="1"/>
        <c:axPos val="b"/>
        <c:numFmt formatCode="General" sourceLinked="1"/>
        <c:majorTickMark val="out"/>
        <c:minorTickMark val="none"/>
        <c:tickLblPos val="nextTo"/>
        <c:crossAx val="2103336751"/>
        <c:crosses val="autoZero"/>
        <c:auto val="1"/>
        <c:lblAlgn val="ctr"/>
        <c:lblOffset val="100"/>
        <c:noMultiLvlLbl val="0"/>
      </c:catAx>
    </c:plotArea>
    <c:plotVisOnly val="1"/>
    <c:dispBlanksAs val="gap"/>
    <c:showDLblsOverMax val="0"/>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tx>
        <cx:rich>
          <a:bodyPr rot="0" spcFirstLastPara="1" vertOverflow="ellipsis" vert="horz" wrap="square" lIns="0" tIns="0" rIns="0" bIns="0" anchor="ctr" anchorCtr="1"/>
          <a:lstStyle/>
          <a:p>
            <a:pPr algn="ctr">
              <a:defRPr/>
            </a:pPr>
            <a:r>
              <a:rPr lang="en-US"/>
              <a:t>Income</a:t>
            </a:r>
          </a:p>
        </cx:rich>
      </cx:tx>
    </cx:title>
    <cx:plotArea>
      <cx:plotAreaRegion>
        <cx:series layoutId="boxWhisker" uniqueId="{D518CD9F-F7FB-47D9-BA3D-D15607768EE0}">
          <cx:dataId val="0"/>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rich>
          <a:bodyPr rot="0" spcFirstLastPara="1" vertOverflow="ellipsis" vert="horz" wrap="square" lIns="0" tIns="0" rIns="0" bIns="0" anchor="ctr" anchorCtr="1"/>
          <a:lstStyle/>
          <a:p>
            <a:pPr algn="ctr">
              <a:defRPr/>
            </a:pPr>
            <a:r>
              <a:rPr lang="en-US"/>
              <a:t>MntWines &amp; MntMeatProducts Box plot</a:t>
            </a:r>
          </a:p>
        </cx:rich>
      </cx:tx>
    </cx:title>
    <cx:plotArea>
      <cx:plotAreaRegion>
        <cx:series layoutId="boxWhisker" uniqueId="{1C753349-0F05-4343-BEEA-23BAEC1E4643}" formatIdx="0">
          <cx:tx>
            <cx:txData>
              <cx:f>_xlchart.v1.0</cx:f>
              <cx:v>MntWines</cx:v>
            </cx:txData>
          </cx:tx>
          <cx:dataId val="0"/>
          <cx:layoutPr>
            <cx:visibility meanLine="0" meanMarker="1" nonoutliers="0" outliers="1"/>
            <cx:statistics quartileMethod="inclusive"/>
          </cx:layoutPr>
        </cx:series>
        <cx:series layoutId="boxWhisker" uniqueId="{22A9EBD9-7F92-4943-B1DF-3BFCC996488D}" formatIdx="2">
          <cx:tx>
            <cx:txData>
              <cx:f>_xlchart.v1.2</cx:f>
              <cx:v>MntMeatProducts</cx:v>
            </cx:txData>
          </cx:tx>
          <cx:dataId val="1"/>
          <cx:layoutPr>
            <cx:visibility meanLine="0" meanMarker="1" nonoutliers="0" outliers="1"/>
            <cx:statistics quartileMethod="inclusive"/>
          </cx:layoutPr>
        </cx:series>
      </cx:plotAreaRegion>
      <cx:axis id="0">
        <cx:catScaling gapWidth="0.219999999"/>
        <cx:tickLabels/>
      </cx:axis>
      <cx:axis id="1">
        <cx:valScaling max="1800"/>
        <cx:majorGridlines/>
        <cx:tickLabels/>
      </cx:axis>
    </cx:plotArea>
    <cx:legend pos="r"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_xlchart.v1.20</cx:f>
      </cx:numDim>
    </cx:data>
    <cx:data id="1">
      <cx:numDim type="val">
        <cx:f>_xlchart.v1.22</cx:f>
      </cx:numDim>
    </cx:data>
    <cx:data id="2">
      <cx:numDim type="val">
        <cx:f>_xlchart.v1.24</cx:f>
      </cx:numDim>
    </cx:data>
    <cx:data id="3">
      <cx:numDim type="val">
        <cx:f>_xlchart.v1.26</cx:f>
      </cx:numDim>
    </cx:data>
  </cx:chartData>
  <cx:chart>
    <cx:title pos="t" align="ctr" overlay="0">
      <cx:tx>
        <cx:rich>
          <a:bodyPr rot="0" spcFirstLastPara="1" vertOverflow="ellipsis" vert="horz" wrap="square" lIns="0" tIns="0" rIns="0" bIns="0" anchor="ctr" anchorCtr="1"/>
          <a:lstStyle/>
          <a:p>
            <a:pPr algn="ctr">
              <a:defRPr/>
            </a:pPr>
            <a:r>
              <a:rPr lang="en-US"/>
              <a:t>Other products Box plot</a:t>
            </a:r>
          </a:p>
        </cx:rich>
      </cx:tx>
    </cx:title>
    <cx:plotArea>
      <cx:plotAreaRegion>
        <cx:series layoutId="boxWhisker" uniqueId="{2A647AFC-182A-4392-9F96-99CF07F9F4B0}" formatIdx="0">
          <cx:tx>
            <cx:txData>
              <cx:f>_xlchart.v1.19</cx:f>
              <cx:v>MntFruits</cx:v>
            </cx:txData>
          </cx:tx>
          <cx:dataId val="0"/>
          <cx:layoutPr>
            <cx:visibility meanLine="0" meanMarker="1" nonoutliers="0" outliers="1"/>
            <cx:statistics quartileMethod="exclusive"/>
          </cx:layoutPr>
        </cx:series>
        <cx:series layoutId="boxWhisker" uniqueId="{6F43FB55-0BBD-471D-A6A7-37A726543F6D}" formatIdx="2">
          <cx:tx>
            <cx:txData>
              <cx:f>_xlchart.v1.21</cx:f>
              <cx:v>MntFishProducts</cx:v>
            </cx:txData>
          </cx:tx>
          <cx:dataId val="1"/>
          <cx:layoutPr>
            <cx:visibility meanLine="0" meanMarker="1" nonoutliers="0" outliers="1"/>
            <cx:statistics quartileMethod="exclusive"/>
          </cx:layoutPr>
        </cx:series>
        <cx:series layoutId="boxWhisker" uniqueId="{107D9DD2-2411-459A-8192-A4A455C1A38C}" formatIdx="3">
          <cx:tx>
            <cx:txData>
              <cx:f>_xlchart.v1.23</cx:f>
              <cx:v>MntSweetProducts</cx:v>
            </cx:txData>
          </cx:tx>
          <cx:dataId val="2"/>
          <cx:layoutPr>
            <cx:visibility meanLine="0" meanMarker="1" nonoutliers="0" outliers="1"/>
            <cx:statistics quartileMethod="exclusive"/>
          </cx:layoutPr>
        </cx:series>
        <cx:series layoutId="boxWhisker" uniqueId="{828A03B1-2312-48DB-A87B-48C07C23DFC6}" formatIdx="4">
          <cx:tx>
            <cx:txData>
              <cx:f>_xlchart.v1.25</cx:f>
              <cx:v>MntGoldProds</cx:v>
            </cx:txData>
          </cx:tx>
          <cx:dataId val="3"/>
          <cx:layoutPr>
            <cx:visibility meanLine="0" meanMarker="1" nonoutliers="0" outliers="1"/>
            <cx:statistics quartileMethod="exclusive"/>
          </cx:layoutPr>
        </cx:series>
      </cx:plotAreaRegion>
      <cx:axis id="0" hidden="1">
        <cx:catScaling gapWidth="0.300000012"/>
        <cx:tickLabels/>
      </cx:axis>
      <cx:axis id="1">
        <cx:valScaling/>
        <cx:majorGridlines/>
        <cx:tickLabels/>
      </cx:axis>
    </cx:plotArea>
    <cx:legend pos="r"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data id="3">
      <cx:numDim type="val">
        <cx:f>_xlchart.v1.11</cx:f>
      </cx:numDim>
    </cx:data>
    <cx:data id="4">
      <cx:numDim type="val">
        <cx:f>_xlchart.v1.13</cx:f>
      </cx:numDim>
    </cx:data>
  </cx:chartData>
  <cx:chart>
    <cx:title pos="t" align="ctr" overlay="0">
      <cx:tx>
        <cx:rich>
          <a:bodyPr rot="0" spcFirstLastPara="1" vertOverflow="ellipsis" vert="horz" wrap="square" lIns="0" tIns="0" rIns="0" bIns="0" anchor="ctr" anchorCtr="1"/>
          <a:lstStyle/>
          <a:p>
            <a:pPr algn="ctr">
              <a:defRPr/>
            </a:pPr>
            <a:r>
              <a:rPr lang="en-US"/>
              <a:t>Purchase Box plot</a:t>
            </a:r>
          </a:p>
        </cx:rich>
      </cx:tx>
    </cx:title>
    <cx:plotArea>
      <cx:plotAreaRegion>
        <cx:series layoutId="boxWhisker" uniqueId="{BC6899DE-EFAE-4A6F-8B56-C3233E8522EA}">
          <cx:tx>
            <cx:txData>
              <cx:f>_xlchart.v1.4</cx:f>
              <cx:v>NumDealsPurchases</cx:v>
            </cx:txData>
          </cx:tx>
          <cx:dataId val="0"/>
          <cx:layoutPr>
            <cx:visibility meanLine="0" meanMarker="1" nonoutliers="0" outliers="1"/>
            <cx:statistics quartileMethod="exclusive"/>
          </cx:layoutPr>
        </cx:series>
        <cx:series layoutId="boxWhisker" uniqueId="{CC95EBAA-DE28-4A23-82D8-D660C6D5D092}">
          <cx:tx>
            <cx:txData>
              <cx:f>_xlchart.v1.6</cx:f>
              <cx:v>NumWebPurchases</cx:v>
            </cx:txData>
          </cx:tx>
          <cx:dataId val="1"/>
          <cx:layoutPr>
            <cx:visibility meanLine="0" meanMarker="1" nonoutliers="0" outliers="1"/>
            <cx:statistics quartileMethod="exclusive"/>
          </cx:layoutPr>
        </cx:series>
        <cx:series layoutId="boxWhisker" uniqueId="{7FE0C94A-3E31-444D-AA02-008EF260F1ED}">
          <cx:tx>
            <cx:txData>
              <cx:f>_xlchart.v1.8</cx:f>
              <cx:v>NumCatalogPurchases</cx:v>
            </cx:txData>
          </cx:tx>
          <cx:dataId val="2"/>
          <cx:layoutPr>
            <cx:visibility meanLine="0" meanMarker="1" nonoutliers="0" outliers="1"/>
            <cx:statistics quartileMethod="exclusive"/>
          </cx:layoutPr>
        </cx:series>
        <cx:series layoutId="boxWhisker" uniqueId="{D8D09AA0-C19C-4260-A424-261040B5F037}">
          <cx:tx>
            <cx:txData>
              <cx:f>_xlchart.v1.10</cx:f>
              <cx:v>NumStorePurchases</cx:v>
            </cx:txData>
          </cx:tx>
          <cx:dataId val="3"/>
          <cx:layoutPr>
            <cx:visibility meanLine="0" meanMarker="1" nonoutliers="0" outliers="1"/>
            <cx:statistics quartileMethod="exclusive"/>
          </cx:layoutPr>
        </cx:series>
        <cx:series layoutId="boxWhisker" uniqueId="{225DC0EF-1566-4598-A209-199946E6E7CB}">
          <cx:tx>
            <cx:txData>
              <cx:f>_xlchart.v1.12</cx:f>
              <cx:v>NumWebVisitsMonth</cx:v>
            </cx:txData>
          </cx:tx>
          <cx:dataId val="4"/>
          <cx:layoutPr>
            <cx:visibility meanLine="0" meanMarker="1" nonoutliers="0" outliers="1"/>
            <cx:statistics quartileMethod="exclusive"/>
          </cx:layoutPr>
        </cx:series>
      </cx:plotAreaRegion>
      <cx:axis id="0" hidden="1">
        <cx:catScaling gapWidth="0.159999996"/>
        <cx:tickLabels/>
      </cx:axis>
      <cx:axis id="1">
        <cx:valScaling/>
        <cx:majorGridlines/>
        <cx:tickLabels/>
      </cx:axis>
    </cx:plotArea>
    <cx:legend pos="r"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rich>
          <a:bodyPr rot="0" spcFirstLastPara="1" vertOverflow="ellipsis" vert="horz" wrap="square" lIns="0" tIns="0" rIns="0" bIns="0" anchor="ctr" anchorCtr="1"/>
          <a:lstStyle/>
          <a:p>
            <a:pPr algn="ctr">
              <a:defRPr/>
            </a:pPr>
            <a:r>
              <a:rPr lang="en-US"/>
              <a:t>Total Spend Box plot</a:t>
            </a:r>
          </a:p>
        </cx:rich>
      </cx:tx>
    </cx:title>
    <cx:plotArea>
      <cx:plotAreaRegion>
        <cx:series layoutId="boxWhisker" uniqueId="{D34B4A71-7C3B-49B7-9279-B3C350B44A5A}">
          <cx:tx>
            <cx:txData>
              <cx:f>_xlchart.v1.14</cx:f>
              <cx:v>TotalSpend</cx:v>
            </cx:txData>
          </cx:tx>
          <cx:dataId val="0"/>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rich>
          <a:bodyPr rot="0" spcFirstLastPara="1" vertOverflow="ellipsis" vert="horz" wrap="square" lIns="0" tIns="0" rIns="0" bIns="0" anchor="ctr" anchorCtr="1"/>
          <a:lstStyle/>
          <a:p>
            <a:pPr algn="ctr">
              <a:defRPr/>
            </a:pPr>
            <a:r>
              <a:rPr lang="en-US"/>
              <a:t>Total Purchase</a:t>
            </a:r>
          </a:p>
        </cx:rich>
      </cx:tx>
    </cx:title>
    <cx:plotArea>
      <cx:plotAreaRegion>
        <cx:series layoutId="boxWhisker" uniqueId="{0DB0AA3C-BF2D-44A8-A01A-599EA6317F0C}">
          <cx:tx>
            <cx:txData>
              <cx:f>_xlchart.v1.16</cx:f>
              <cx:v>TotalPurchase</cx:v>
            </cx:txData>
          </cx:tx>
          <cx:dataId val="0"/>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7" Type="http://schemas.microsoft.com/office/2014/relationships/chartEx" Target="../charts/chartEx6.xml"/><Relationship Id="rId2" Type="http://schemas.microsoft.com/office/2014/relationships/chartEx" Target="../charts/chartEx1.xml"/><Relationship Id="rId1" Type="http://schemas.openxmlformats.org/officeDocument/2006/relationships/chart" Target="../charts/chart1.xml"/><Relationship Id="rId6" Type="http://schemas.microsoft.com/office/2014/relationships/chartEx" Target="../charts/chartEx5.xml"/><Relationship Id="rId5" Type="http://schemas.microsoft.com/office/2014/relationships/chartEx" Target="../charts/chartEx4.xml"/><Relationship Id="rId4" Type="http://schemas.microsoft.com/office/2014/relationships/chartEx" Target="../charts/chartEx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144780</xdr:colOff>
      <xdr:row>34</xdr:row>
      <xdr:rowOff>30480</xdr:rowOff>
    </xdr:from>
    <xdr:to>
      <xdr:col>6</xdr:col>
      <xdr:colOff>327660</xdr:colOff>
      <xdr:row>47</xdr:row>
      <xdr:rowOff>129540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222338</xdr:colOff>
      <xdr:row>9</xdr:row>
      <xdr:rowOff>168883</xdr:rowOff>
    </xdr:from>
    <xdr:to>
      <xdr:col>23</xdr:col>
      <xdr:colOff>516576</xdr:colOff>
      <xdr:row>37</xdr:row>
      <xdr:rowOff>60356</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86821</xdr:colOff>
      <xdr:row>57</xdr:row>
      <xdr:rowOff>139027</xdr:rowOff>
    </xdr:from>
    <xdr:to>
      <xdr:col>11</xdr:col>
      <xdr:colOff>120316</xdr:colOff>
      <xdr:row>83</xdr:row>
      <xdr:rowOff>144380</xdr:rowOff>
    </xdr:to>
    <mc:AlternateContent xmlns:mc="http://schemas.openxmlformats.org/markup-compatibility/2006">
      <mc:Choice xmlns:cx1="http://schemas.microsoft.com/office/drawing/2015/9/8/chartex" Requires="cx1">
        <xdr:graphicFrame macro="">
          <xdr:nvGraphicFramePr>
            <xdr:cNvPr id="6" name="Chart 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57165</xdr:colOff>
      <xdr:row>57</xdr:row>
      <xdr:rowOff>71878</xdr:rowOff>
    </xdr:from>
    <xdr:to>
      <xdr:col>28</xdr:col>
      <xdr:colOff>466076</xdr:colOff>
      <xdr:row>90</xdr:row>
      <xdr:rowOff>28694</xdr:rowOff>
    </xdr:to>
    <mc:AlternateContent xmlns:mc="http://schemas.openxmlformats.org/markup-compatibility/2006">
      <mc:Choice xmlns:cx1="http://schemas.microsoft.com/office/drawing/2015/9/8/chartex" Requires="cx1">
        <xdr:graphicFrame macro="">
          <xdr:nvGraphicFramePr>
            <xdr:cNvPr id="8" name="Chart 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598731</xdr:colOff>
      <xdr:row>57</xdr:row>
      <xdr:rowOff>124084</xdr:rowOff>
    </xdr:from>
    <xdr:to>
      <xdr:col>44</xdr:col>
      <xdr:colOff>221225</xdr:colOff>
      <xdr:row>90</xdr:row>
      <xdr:rowOff>24581</xdr:rowOff>
    </xdr:to>
    <mc:AlternateContent xmlns:mc="http://schemas.openxmlformats.org/markup-compatibility/2006">
      <mc:Choice xmlns:cx1="http://schemas.microsoft.com/office/drawing/2015/9/8/chartex" Requires="cx1">
        <xdr:graphicFrame macro="">
          <xdr:nvGraphicFramePr>
            <xdr:cNvPr id="14" name="Chart 6"/>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602492</xdr:colOff>
      <xdr:row>92</xdr:row>
      <xdr:rowOff>162679</xdr:rowOff>
    </xdr:from>
    <xdr:to>
      <xdr:col>17</xdr:col>
      <xdr:colOff>419527</xdr:colOff>
      <xdr:row>112</xdr:row>
      <xdr:rowOff>102741</xdr:rowOff>
    </xdr:to>
    <mc:AlternateContent xmlns:mc="http://schemas.openxmlformats.org/markup-compatibility/2006">
      <mc:Choice xmlns:cx1="http://schemas.microsoft.com/office/drawing/2015/9/8/chartex" Requires="cx1">
        <xdr:graphicFrame macro="">
          <xdr:nvGraphicFramePr>
            <xdr:cNvPr id="3"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602664</xdr:colOff>
      <xdr:row>91</xdr:row>
      <xdr:rowOff>8565</xdr:rowOff>
    </xdr:from>
    <xdr:to>
      <xdr:col>41</xdr:col>
      <xdr:colOff>102741</xdr:colOff>
      <xdr:row>115</xdr:row>
      <xdr:rowOff>128426</xdr:rowOff>
    </xdr:to>
    <mc:AlternateContent xmlns:mc="http://schemas.openxmlformats.org/markup-compatibility/2006">
      <mc:Choice xmlns:cx1="http://schemas.microsoft.com/office/drawing/2015/9/8/chartex" Requires="cx1">
        <xdr:graphicFrame macro="">
          <xdr:nvGraphicFramePr>
            <xdr:cNvPr id="5" name="Chart 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419100</xdr:colOff>
      <xdr:row>107</xdr:row>
      <xdr:rowOff>26670</xdr:rowOff>
    </xdr:from>
    <xdr:to>
      <xdr:col>7</xdr:col>
      <xdr:colOff>1546860</xdr:colOff>
      <xdr:row>132</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259080</xdr:colOff>
      <xdr:row>10</xdr:row>
      <xdr:rowOff>83820</xdr:rowOff>
    </xdr:from>
    <xdr:to>
      <xdr:col>17</xdr:col>
      <xdr:colOff>449580</xdr:colOff>
      <xdr:row>33</xdr:row>
      <xdr:rowOff>99060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60960</xdr:colOff>
      <xdr:row>5</xdr:row>
      <xdr:rowOff>60960</xdr:rowOff>
    </xdr:from>
    <xdr:to>
      <xdr:col>37</xdr:col>
      <xdr:colOff>38100</xdr:colOff>
      <xdr:row>30</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ata%20(O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O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4589.443035069446" createdVersion="6" refreshedVersion="6" minRefreshableVersion="3" recordCount="2228">
  <cacheSource type="worksheet">
    <worksheetSource name="marketing_campaign32"/>
  </cacheSource>
  <cacheFields count="39">
    <cacheField name="ID" numFmtId="0">
      <sharedItems containsSemiMixedTypes="0" containsString="0" containsNumber="1" containsInteger="1" minValue="0" maxValue="11191"/>
    </cacheField>
    <cacheField name="Year_Birth" numFmtId="0">
      <sharedItems containsSemiMixedTypes="0" containsString="0" containsNumber="1" containsInteger="1" minValue="1940" maxValue="1996"/>
    </cacheField>
    <cacheField name="Age" numFmtId="0">
      <sharedItems containsSemiMixedTypes="0" containsString="0" containsNumber="1" containsInteger="1" minValue="18" maxValue="74"/>
    </cacheField>
    <cacheField name="Age Groups" numFmtId="0">
      <sharedItems count="3">
        <s v="Adult"/>
        <s v="Middle Age"/>
        <s v="Old Age"/>
      </sharedItems>
    </cacheField>
    <cacheField name="Education_num" numFmtId="0">
      <sharedItems containsSemiMixedTypes="0" containsString="0" containsNumber="1" containsInteger="1" minValue="1" maxValue="3" count="3">
        <n v="3"/>
        <n v="2"/>
        <n v="1"/>
      </sharedItems>
    </cacheField>
    <cacheField name="Marital_Number" numFmtId="0">
      <sharedItems containsSemiMixedTypes="0" containsString="0" containsNumber="1" containsInteger="1" minValue="1" maxValue="2" count="2">
        <n v="1"/>
        <n v="2"/>
      </sharedItems>
    </cacheField>
    <cacheField name="Income" numFmtId="0">
      <sharedItems containsSemiMixedTypes="0" containsString="0" containsNumber="1" minValue="1730" maxValue="113734"/>
    </cacheField>
    <cacheField name="Income Group" numFmtId="0">
      <sharedItems count="3">
        <s v="High Income"/>
        <s v="Average Income"/>
        <s v="Low Income"/>
      </sharedItems>
    </cacheField>
    <cacheField name="Income_Number" numFmtId="0">
      <sharedItems containsSemiMixedTypes="0" containsString="0" containsNumber="1" containsInteger="1" minValue="1" maxValue="3"/>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TotalKids" numFmtId="0">
      <sharedItems containsSemiMixedTypes="0" containsString="0" containsNumber="1" containsInteger="1" minValue="0" maxValue="3"/>
    </cacheField>
    <cacheField name="TotalFamily" numFmtId="0">
      <sharedItems containsSemiMixedTypes="0" containsString="0" containsNumber="1" containsInteger="1" minValue="1" maxValue="5" count="5">
        <n v="1"/>
        <n v="2"/>
        <n v="3"/>
        <n v="5"/>
        <n v="4"/>
      </sharedItems>
    </cacheField>
    <cacheField name="Dt_Customer" numFmtId="14">
      <sharedItems containsSemiMixedTypes="0" containsNonDate="0" containsDate="1" containsString="0" minDate="2012-07-30T00:00:00" maxDate="2014-06-30T00:00:00"/>
    </cacheField>
    <cacheField name="Days_of_customer" numFmtId="1">
      <sharedItems containsSemiMixedTypes="0" containsString="0" containsNumber="1" containsInteger="1" minValue="0" maxValue="699"/>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607"/>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TotalSpend" numFmtId="0">
      <sharedItems containsSemiMixedTypes="0" containsString="0" containsNumber="1" containsInteger="1" minValue="5" maxValue="2525" count="1052">
        <n v="2525"/>
        <n v="2524"/>
        <n v="2486"/>
        <n v="2440"/>
        <n v="2352"/>
        <n v="2349"/>
        <n v="2346"/>
        <n v="2302"/>
        <n v="2283"/>
        <n v="2279"/>
        <n v="2257"/>
        <n v="2252"/>
        <n v="2231"/>
        <n v="2217"/>
        <n v="2211"/>
        <n v="2209"/>
        <n v="2194"/>
        <n v="2157"/>
        <n v="2153"/>
        <n v="2130"/>
        <n v="2126"/>
        <n v="2119"/>
        <n v="2116"/>
        <n v="2114"/>
        <n v="2092"/>
        <n v="2091"/>
        <n v="2089"/>
        <n v="2088"/>
        <n v="2087"/>
        <n v="2086"/>
        <n v="2077"/>
        <n v="2074"/>
        <n v="2069"/>
        <n v="2059"/>
        <n v="2053"/>
        <n v="2052"/>
        <n v="2047"/>
        <n v="2043"/>
        <n v="2034"/>
        <n v="2018"/>
        <n v="2013"/>
        <n v="2009"/>
        <n v="2008"/>
        <n v="2006"/>
        <n v="1991"/>
        <n v="1990"/>
        <n v="1968"/>
        <n v="1958"/>
        <n v="1957"/>
        <n v="1956"/>
        <n v="1947"/>
        <n v="1941"/>
        <n v="1932"/>
        <n v="1931"/>
        <n v="1930"/>
        <n v="1924"/>
        <n v="1923"/>
        <n v="1921"/>
        <n v="1919"/>
        <n v="1918"/>
        <n v="1910"/>
        <n v="1908"/>
        <n v="1902"/>
        <n v="1901"/>
        <n v="1899"/>
        <n v="1895"/>
        <n v="1893"/>
        <n v="1890"/>
        <n v="1870"/>
        <n v="1869"/>
        <n v="1867"/>
        <n v="1862"/>
        <n v="1853"/>
        <n v="1835"/>
        <n v="1833"/>
        <n v="1829"/>
        <n v="1828"/>
        <n v="1826"/>
        <n v="1825"/>
        <n v="1822"/>
        <n v="1820"/>
        <n v="1816"/>
        <n v="1815"/>
        <n v="1812"/>
        <n v="1808"/>
        <n v="1804"/>
        <n v="1798"/>
        <n v="1797"/>
        <n v="1795"/>
        <n v="1792"/>
        <n v="1789"/>
        <n v="1782"/>
        <n v="1779"/>
        <n v="1778"/>
        <n v="1772"/>
        <n v="1766"/>
        <n v="1761"/>
        <n v="1757"/>
        <n v="1754"/>
        <n v="1753"/>
        <n v="1750"/>
        <n v="1743"/>
        <n v="1738"/>
        <n v="1736"/>
        <n v="1735"/>
        <n v="1734"/>
        <n v="1727"/>
        <n v="1724"/>
        <n v="1722"/>
        <n v="1711"/>
        <n v="1706"/>
        <n v="1702"/>
        <n v="1701"/>
        <n v="1695"/>
        <n v="1693"/>
        <n v="1691"/>
        <n v="1690"/>
        <n v="1688"/>
        <n v="1686"/>
        <n v="1685"/>
        <n v="1682"/>
        <n v="1680"/>
        <n v="1679"/>
        <n v="1678"/>
        <n v="1677"/>
        <n v="1676"/>
        <n v="1674"/>
        <n v="1672"/>
        <n v="1670"/>
        <n v="1665"/>
        <n v="1662"/>
        <n v="1658"/>
        <n v="1655"/>
        <n v="1651"/>
        <n v="1650"/>
        <n v="1644"/>
        <n v="1643"/>
        <n v="1638"/>
        <n v="1635"/>
        <n v="1633"/>
        <n v="1631"/>
        <n v="1627"/>
        <n v="1623"/>
        <n v="1621"/>
        <n v="1617"/>
        <n v="1616"/>
        <n v="1615"/>
        <n v="1612"/>
        <n v="1611"/>
        <n v="1603"/>
        <n v="1600"/>
        <n v="1598"/>
        <n v="1597"/>
        <n v="1596"/>
        <n v="1588"/>
        <n v="1587"/>
        <n v="1586"/>
        <n v="1581"/>
        <n v="1580"/>
        <n v="1576"/>
        <n v="1575"/>
        <n v="1574"/>
        <n v="1573"/>
        <n v="1572"/>
        <n v="1566"/>
        <n v="1565"/>
        <n v="1564"/>
        <n v="1562"/>
        <n v="1555"/>
        <n v="1544"/>
        <n v="1540"/>
        <n v="1538"/>
        <n v="1536"/>
        <n v="1533"/>
        <n v="1531"/>
        <n v="1529"/>
        <n v="1528"/>
        <n v="1526"/>
        <n v="1525"/>
        <n v="1518"/>
        <n v="1515"/>
        <n v="1513"/>
        <n v="1512"/>
        <n v="1511"/>
        <n v="1508"/>
        <n v="1507"/>
        <n v="1504"/>
        <n v="1502"/>
        <n v="1501"/>
        <n v="1497"/>
        <n v="1495"/>
        <n v="1493"/>
        <n v="1490"/>
        <n v="1485"/>
        <n v="1483"/>
        <n v="1482"/>
        <n v="1479"/>
        <n v="1478"/>
        <n v="1477"/>
        <n v="1474"/>
        <n v="1472"/>
        <n v="1471"/>
        <n v="1464"/>
        <n v="1461"/>
        <n v="1459"/>
        <n v="1456"/>
        <n v="1455"/>
        <n v="1453"/>
        <n v="1449"/>
        <n v="1445"/>
        <n v="1443"/>
        <n v="1442"/>
        <n v="1440"/>
        <n v="1438"/>
        <n v="1435"/>
        <n v="1429"/>
        <n v="1428"/>
        <n v="1427"/>
        <n v="1424"/>
        <n v="1423"/>
        <n v="1416"/>
        <n v="1415"/>
        <n v="1410"/>
        <n v="1401"/>
        <n v="1400"/>
        <n v="1396"/>
        <n v="1395"/>
        <n v="1392"/>
        <n v="1390"/>
        <n v="1388"/>
        <n v="1385"/>
        <n v="1383"/>
        <n v="1382"/>
        <n v="1381"/>
        <n v="1380"/>
        <n v="1379"/>
        <n v="1378"/>
        <n v="1377"/>
        <n v="1376"/>
        <n v="1375"/>
        <n v="1374"/>
        <n v="1371"/>
        <n v="1370"/>
        <n v="1367"/>
        <n v="1366"/>
        <n v="1365"/>
        <n v="1364"/>
        <n v="1363"/>
        <n v="1348"/>
        <n v="1346"/>
        <n v="1345"/>
        <n v="1341"/>
        <n v="1338"/>
        <n v="1336"/>
        <n v="1335"/>
        <n v="1334"/>
        <n v="1331"/>
        <n v="1327"/>
        <n v="1323"/>
        <n v="1319"/>
        <n v="1318"/>
        <n v="1315"/>
        <n v="1314"/>
        <n v="1313"/>
        <n v="1307"/>
        <n v="1305"/>
        <n v="1298"/>
        <n v="1295"/>
        <n v="1293"/>
        <n v="1291"/>
        <n v="1289"/>
        <n v="1288"/>
        <n v="1286"/>
        <n v="1283"/>
        <n v="1282"/>
        <n v="1281"/>
        <n v="1280"/>
        <n v="1277"/>
        <n v="1274"/>
        <n v="1272"/>
        <n v="1270"/>
        <n v="1269"/>
        <n v="1264"/>
        <n v="1263"/>
        <n v="1260"/>
        <n v="1258"/>
        <n v="1253"/>
        <n v="1250"/>
        <n v="1245"/>
        <n v="1244"/>
        <n v="1242"/>
        <n v="1241"/>
        <n v="1240"/>
        <n v="1237"/>
        <n v="1234"/>
        <n v="1232"/>
        <n v="1231"/>
        <n v="1230"/>
        <n v="1229"/>
        <n v="1228"/>
        <n v="1226"/>
        <n v="1220"/>
        <n v="1217"/>
        <n v="1216"/>
        <n v="1215"/>
        <n v="1213"/>
        <n v="1211"/>
        <n v="1210"/>
        <n v="1208"/>
        <n v="1199"/>
        <n v="1198"/>
        <n v="1196"/>
        <n v="1194"/>
        <n v="1193"/>
        <n v="1192"/>
        <n v="1191"/>
        <n v="1190"/>
        <n v="1189"/>
        <n v="1188"/>
        <n v="1187"/>
        <n v="1185"/>
        <n v="1182"/>
        <n v="1180"/>
        <n v="1179"/>
        <n v="1178"/>
        <n v="1175"/>
        <n v="1174"/>
        <n v="1173"/>
        <n v="1171"/>
        <n v="1169"/>
        <n v="1168"/>
        <n v="1167"/>
        <n v="1165"/>
        <n v="1161"/>
        <n v="1159"/>
        <n v="1158"/>
        <n v="1157"/>
        <n v="1156"/>
        <n v="1155"/>
        <n v="1152"/>
        <n v="1151"/>
        <n v="1150"/>
        <n v="1149"/>
        <n v="1148"/>
        <n v="1147"/>
        <n v="1146"/>
        <n v="1143"/>
        <n v="1141"/>
        <n v="1139"/>
        <n v="1138"/>
        <n v="1135"/>
        <n v="1134"/>
        <n v="1131"/>
        <n v="1130"/>
        <n v="1128"/>
        <n v="1127"/>
        <n v="1125"/>
        <n v="1123"/>
        <n v="1121"/>
        <n v="1120"/>
        <n v="1117"/>
        <n v="1115"/>
        <n v="1113"/>
        <n v="1112"/>
        <n v="1109"/>
        <n v="1106"/>
        <n v="1105"/>
        <n v="1104"/>
        <n v="1103"/>
        <n v="1102"/>
        <n v="1101"/>
        <n v="1099"/>
        <n v="1097"/>
        <n v="1095"/>
        <n v="1093"/>
        <n v="1092"/>
        <n v="1091"/>
        <n v="1089"/>
        <n v="1088"/>
        <n v="1086"/>
        <n v="1085"/>
        <n v="1084"/>
        <n v="1082"/>
        <n v="1080"/>
        <n v="1079"/>
        <n v="1078"/>
        <n v="1076"/>
        <n v="1073"/>
        <n v="1072"/>
        <n v="1071"/>
        <n v="1068"/>
        <n v="1067"/>
        <n v="1066"/>
        <n v="1065"/>
        <n v="1064"/>
        <n v="1062"/>
        <n v="1060"/>
        <n v="1053"/>
        <n v="1052"/>
        <n v="1049"/>
        <n v="1048"/>
        <n v="1047"/>
        <n v="1045"/>
        <n v="1044"/>
        <n v="1043"/>
        <n v="1042"/>
        <n v="1040"/>
        <n v="1039"/>
        <n v="1038"/>
        <n v="1034"/>
        <n v="1033"/>
        <n v="1029"/>
        <n v="1028"/>
        <n v="1027"/>
        <n v="1026"/>
        <n v="1024"/>
        <n v="1021"/>
        <n v="1020"/>
        <n v="1019"/>
        <n v="1016"/>
        <n v="1013"/>
        <n v="1012"/>
        <n v="1009"/>
        <n v="1008"/>
        <n v="1006"/>
        <n v="1005"/>
        <n v="1004"/>
        <n v="1003"/>
        <n v="1001"/>
        <n v="999"/>
        <n v="995"/>
        <n v="993"/>
        <n v="992"/>
        <n v="990"/>
        <n v="989"/>
        <n v="988"/>
        <n v="985"/>
        <n v="984"/>
        <n v="982"/>
        <n v="981"/>
        <n v="978"/>
        <n v="976"/>
        <n v="974"/>
        <n v="973"/>
        <n v="972"/>
        <n v="971"/>
        <n v="969"/>
        <n v="968"/>
        <n v="967"/>
        <n v="966"/>
        <n v="965"/>
        <n v="964"/>
        <n v="963"/>
        <n v="961"/>
        <n v="960"/>
        <n v="957"/>
        <n v="953"/>
        <n v="948"/>
        <n v="946"/>
        <n v="945"/>
        <n v="943"/>
        <n v="940"/>
        <n v="939"/>
        <n v="938"/>
        <n v="937"/>
        <n v="936"/>
        <n v="932"/>
        <n v="930"/>
        <n v="929"/>
        <n v="928"/>
        <n v="926"/>
        <n v="925"/>
        <n v="917"/>
        <n v="916"/>
        <n v="915"/>
        <n v="914"/>
        <n v="913"/>
        <n v="910"/>
        <n v="909"/>
        <n v="908"/>
        <n v="907"/>
        <n v="906"/>
        <n v="904"/>
        <n v="903"/>
        <n v="902"/>
        <n v="901"/>
        <n v="900"/>
        <n v="899"/>
        <n v="895"/>
        <n v="894"/>
        <n v="893"/>
        <n v="892"/>
        <n v="890"/>
        <n v="889"/>
        <n v="884"/>
        <n v="882"/>
        <n v="879"/>
        <n v="877"/>
        <n v="874"/>
        <n v="873"/>
        <n v="871"/>
        <n v="869"/>
        <n v="868"/>
        <n v="863"/>
        <n v="861"/>
        <n v="860"/>
        <n v="859"/>
        <n v="858"/>
        <n v="854"/>
        <n v="850"/>
        <n v="849"/>
        <n v="845"/>
        <n v="844"/>
        <n v="843"/>
        <n v="841"/>
        <n v="839"/>
        <n v="836"/>
        <n v="835"/>
        <n v="834"/>
        <n v="833"/>
        <n v="832"/>
        <n v="825"/>
        <n v="823"/>
        <n v="820"/>
        <n v="819"/>
        <n v="818"/>
        <n v="817"/>
        <n v="816"/>
        <n v="815"/>
        <n v="813"/>
        <n v="811"/>
        <n v="809"/>
        <n v="805"/>
        <n v="802"/>
        <n v="801"/>
        <n v="800"/>
        <n v="798"/>
        <n v="797"/>
        <n v="795"/>
        <n v="794"/>
        <n v="793"/>
        <n v="792"/>
        <n v="789"/>
        <n v="787"/>
        <n v="779"/>
        <n v="778"/>
        <n v="777"/>
        <n v="776"/>
        <n v="775"/>
        <n v="772"/>
        <n v="770"/>
        <n v="769"/>
        <n v="767"/>
        <n v="766"/>
        <n v="764"/>
        <n v="763"/>
        <n v="761"/>
        <n v="758"/>
        <n v="757"/>
        <n v="756"/>
        <n v="751"/>
        <n v="749"/>
        <n v="747"/>
        <n v="746"/>
        <n v="745"/>
        <n v="736"/>
        <n v="735"/>
        <n v="734"/>
        <n v="733"/>
        <n v="732"/>
        <n v="731"/>
        <n v="730"/>
        <n v="729"/>
        <n v="728"/>
        <n v="727"/>
        <n v="726"/>
        <n v="725"/>
        <n v="724"/>
        <n v="721"/>
        <n v="716"/>
        <n v="715"/>
        <n v="714"/>
        <n v="711"/>
        <n v="710"/>
        <n v="708"/>
        <n v="704"/>
        <n v="702"/>
        <n v="694"/>
        <n v="693"/>
        <n v="692"/>
        <n v="691"/>
        <n v="690"/>
        <n v="689"/>
        <n v="688"/>
        <n v="685"/>
        <n v="684"/>
        <n v="683"/>
        <n v="682"/>
        <n v="680"/>
        <n v="679"/>
        <n v="677"/>
        <n v="670"/>
        <n v="664"/>
        <n v="663"/>
        <n v="662"/>
        <n v="661"/>
        <n v="660"/>
        <n v="656"/>
        <n v="655"/>
        <n v="654"/>
        <n v="653"/>
        <n v="642"/>
        <n v="641"/>
        <n v="639"/>
        <n v="638"/>
        <n v="637"/>
        <n v="636"/>
        <n v="635"/>
        <n v="634"/>
        <n v="633"/>
        <n v="632"/>
        <n v="630"/>
        <n v="629"/>
        <n v="622"/>
        <n v="615"/>
        <n v="614"/>
        <n v="612"/>
        <n v="611"/>
        <n v="610"/>
        <n v="608"/>
        <n v="606"/>
        <n v="605"/>
        <n v="603"/>
        <n v="602"/>
        <n v="601"/>
        <n v="599"/>
        <n v="597"/>
        <n v="596"/>
        <n v="595"/>
        <n v="594"/>
        <n v="590"/>
        <n v="587"/>
        <n v="586"/>
        <n v="581"/>
        <n v="578"/>
        <n v="577"/>
        <n v="576"/>
        <n v="575"/>
        <n v="574"/>
        <n v="573"/>
        <n v="570"/>
        <n v="568"/>
        <n v="564"/>
        <n v="563"/>
        <n v="562"/>
        <n v="561"/>
        <n v="559"/>
        <n v="557"/>
        <n v="556"/>
        <n v="551"/>
        <n v="546"/>
        <n v="545"/>
        <n v="544"/>
        <n v="542"/>
        <n v="541"/>
        <n v="535"/>
        <n v="534"/>
        <n v="530"/>
        <n v="529"/>
        <n v="528"/>
        <n v="527"/>
        <n v="526"/>
        <n v="525"/>
        <n v="523"/>
        <n v="521"/>
        <n v="519"/>
        <n v="518"/>
        <n v="515"/>
        <n v="507"/>
        <n v="506"/>
        <n v="504"/>
        <n v="502"/>
        <n v="500"/>
        <n v="499"/>
        <n v="497"/>
        <n v="496"/>
        <n v="495"/>
        <n v="494"/>
        <n v="493"/>
        <n v="492"/>
        <n v="491"/>
        <n v="490"/>
        <n v="488"/>
        <n v="486"/>
        <n v="485"/>
        <n v="484"/>
        <n v="482"/>
        <n v="480"/>
        <n v="475"/>
        <n v="473"/>
        <n v="470"/>
        <n v="468"/>
        <n v="467"/>
        <n v="463"/>
        <n v="461"/>
        <n v="460"/>
        <n v="459"/>
        <n v="458"/>
        <n v="455"/>
        <n v="454"/>
        <n v="450"/>
        <n v="449"/>
        <n v="448"/>
        <n v="447"/>
        <n v="446"/>
        <n v="444"/>
        <n v="443"/>
        <n v="442"/>
        <n v="441"/>
        <n v="438"/>
        <n v="437"/>
        <n v="436"/>
        <n v="434"/>
        <n v="433"/>
        <n v="431"/>
        <n v="429"/>
        <n v="428"/>
        <n v="426"/>
        <n v="425"/>
        <n v="424"/>
        <n v="422"/>
        <n v="421"/>
        <n v="418"/>
        <n v="417"/>
        <n v="416"/>
        <n v="415"/>
        <n v="414"/>
        <n v="413"/>
        <n v="411"/>
        <n v="410"/>
        <n v="409"/>
        <n v="407"/>
        <n v="406"/>
        <n v="405"/>
        <n v="404"/>
        <n v="401"/>
        <n v="400"/>
        <n v="398"/>
        <n v="397"/>
        <n v="396"/>
        <n v="395"/>
        <n v="393"/>
        <n v="392"/>
        <n v="390"/>
        <n v="388"/>
        <n v="385"/>
        <n v="384"/>
        <n v="382"/>
        <n v="380"/>
        <n v="377"/>
        <n v="373"/>
        <n v="372"/>
        <n v="371"/>
        <n v="369"/>
        <n v="368"/>
        <n v="367"/>
        <n v="365"/>
        <n v="363"/>
        <n v="362"/>
        <n v="361"/>
        <n v="359"/>
        <n v="358"/>
        <n v="357"/>
        <n v="354"/>
        <n v="353"/>
        <n v="351"/>
        <n v="350"/>
        <n v="348"/>
        <n v="347"/>
        <n v="343"/>
        <n v="341"/>
        <n v="339"/>
        <n v="335"/>
        <n v="334"/>
        <n v="332"/>
        <n v="331"/>
        <n v="330"/>
        <n v="326"/>
        <n v="325"/>
        <n v="324"/>
        <n v="322"/>
        <n v="320"/>
        <n v="319"/>
        <n v="318"/>
        <n v="317"/>
        <n v="316"/>
        <n v="315"/>
        <n v="313"/>
        <n v="312"/>
        <n v="311"/>
        <n v="310"/>
        <n v="309"/>
        <n v="306"/>
        <n v="305"/>
        <n v="304"/>
        <n v="302"/>
        <n v="301"/>
        <n v="300"/>
        <n v="299"/>
        <n v="297"/>
        <n v="296"/>
        <n v="294"/>
        <n v="293"/>
        <n v="292"/>
        <n v="290"/>
        <n v="289"/>
        <n v="285"/>
        <n v="284"/>
        <n v="283"/>
        <n v="282"/>
        <n v="279"/>
        <n v="278"/>
        <n v="277"/>
        <n v="275"/>
        <n v="274"/>
        <n v="273"/>
        <n v="272"/>
        <n v="271"/>
        <n v="270"/>
        <n v="269"/>
        <n v="268"/>
        <n v="267"/>
        <n v="266"/>
        <n v="265"/>
        <n v="264"/>
        <n v="263"/>
        <n v="260"/>
        <n v="259"/>
        <n v="258"/>
        <n v="257"/>
        <n v="255"/>
        <n v="254"/>
        <n v="253"/>
        <n v="252"/>
        <n v="251"/>
        <n v="246"/>
        <n v="244"/>
        <n v="242"/>
        <n v="241"/>
        <n v="240"/>
        <n v="237"/>
        <n v="236"/>
        <n v="235"/>
        <n v="233"/>
        <n v="232"/>
        <n v="231"/>
        <n v="227"/>
        <n v="225"/>
        <n v="224"/>
        <n v="223"/>
        <n v="222"/>
        <n v="221"/>
        <n v="219"/>
        <n v="218"/>
        <n v="217"/>
        <n v="216"/>
        <n v="215"/>
        <n v="213"/>
        <n v="211"/>
        <n v="210"/>
        <n v="209"/>
        <n v="207"/>
        <n v="205"/>
        <n v="203"/>
        <n v="201"/>
        <n v="199"/>
        <n v="198"/>
        <n v="195"/>
        <n v="194"/>
        <n v="193"/>
        <n v="192"/>
        <n v="191"/>
        <n v="189"/>
        <n v="188"/>
        <n v="187"/>
        <n v="186"/>
        <n v="185"/>
        <n v="184"/>
        <n v="183"/>
        <n v="182"/>
        <n v="180"/>
        <n v="178"/>
        <n v="177"/>
        <n v="176"/>
        <n v="175"/>
        <n v="174"/>
        <n v="173"/>
        <n v="172"/>
        <n v="171"/>
        <n v="170"/>
        <n v="169"/>
        <n v="167"/>
        <n v="165"/>
        <n v="163"/>
        <n v="162"/>
        <n v="161"/>
        <n v="160"/>
        <n v="159"/>
        <n v="158"/>
        <n v="157"/>
        <n v="156"/>
        <n v="155"/>
        <n v="153"/>
        <n v="152"/>
        <n v="151"/>
        <n v="149"/>
        <n v="148"/>
        <n v="147"/>
        <n v="146"/>
        <n v="145"/>
        <n v="144"/>
        <n v="143"/>
        <n v="141"/>
        <n v="140"/>
        <n v="139"/>
        <n v="138"/>
        <n v="137"/>
        <n v="135"/>
        <n v="134"/>
        <n v="133"/>
        <n v="132"/>
        <n v="131"/>
        <n v="130"/>
        <n v="129"/>
        <n v="128"/>
        <n v="127"/>
        <n v="126"/>
        <n v="125"/>
        <n v="124"/>
        <n v="123"/>
        <n v="122"/>
        <n v="121"/>
        <n v="120"/>
        <n v="119"/>
        <n v="117"/>
        <n v="116"/>
        <n v="115"/>
        <n v="114"/>
        <n v="112"/>
        <n v="109"/>
        <n v="108"/>
        <n v="107"/>
        <n v="106"/>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6"/>
        <n v="5"/>
        <n v="1730" u="1"/>
      </sharedItems>
    </cacheField>
    <cacheField name="TotalSpend/Income" numFmtId="164">
      <sharedItems containsSemiMixedTypes="0" containsString="0" containsNumber="1" minValue="2.3136098097055932E-4" maxValue="8.1074977416440833E-2"/>
    </cacheField>
    <cacheField name="Spend Group" numFmtId="164">
      <sharedItems count="3">
        <s v="High Spend"/>
        <s v="Low Spend"/>
        <s v="Average Spend" u="1"/>
      </sharedItems>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11"/>
    </cacheField>
    <cacheField name="NumStorePurchases" numFmtId="0">
      <sharedItems containsSemiMixedTypes="0" containsString="0" containsNumber="1" containsInteger="1" minValue="0" maxValue="13"/>
    </cacheField>
    <cacheField name="TotalPurchase" numFmtId="0">
      <sharedItems containsSemiMixedTypes="0" containsString="0" containsNumber="1" containsInteger="1" minValue="0" maxValue="32"/>
    </cacheField>
    <cacheField name="Amount Each Purchase" numFmtId="2">
      <sharedItems containsSemiMixedTypes="0" containsString="0" containsNumber="1" minValue="0" maxValue="1679"/>
    </cacheField>
    <cacheField name="NumWebVisitsMonth" numFmtId="0">
      <sharedItems containsSemiMixedTypes="0" containsString="0" containsNumber="1" containsInteger="1" minValue="0" maxValue="20"/>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6"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228">
  <r>
    <n v="5735"/>
    <n v="1991"/>
    <n v="23"/>
    <x v="0"/>
    <x v="0"/>
    <x v="0"/>
    <n v="90638"/>
    <x v="0"/>
    <n v="3"/>
    <x v="0"/>
    <x v="0"/>
    <n v="0"/>
    <x v="0"/>
    <d v="2014-02-13T00:00:00"/>
    <n v="136"/>
    <n v="29"/>
    <n v="1156"/>
    <n v="120"/>
    <n v="915"/>
    <n v="94"/>
    <n v="144"/>
    <n v="96"/>
    <x v="0"/>
    <n v="2.7858072773009113E-2"/>
    <x v="0"/>
    <n v="1"/>
    <n v="3"/>
    <n v="4"/>
    <n v="10"/>
    <n v="17"/>
    <n v="148.52941176470588"/>
    <n v="1"/>
    <n v="0"/>
    <n v="0"/>
    <n v="0"/>
    <n v="0"/>
    <n v="1"/>
    <n v="0"/>
    <n v="0"/>
  </r>
  <r>
    <n v="5350"/>
    <n v="1991"/>
    <n v="23"/>
    <x v="0"/>
    <x v="0"/>
    <x v="0"/>
    <n v="90638"/>
    <x v="0"/>
    <n v="3"/>
    <x v="0"/>
    <x v="0"/>
    <n v="0"/>
    <x v="0"/>
    <d v="2014-02-13T00:00:00"/>
    <n v="136"/>
    <n v="29"/>
    <n v="1156"/>
    <n v="120"/>
    <n v="915"/>
    <n v="94"/>
    <n v="144"/>
    <n v="96"/>
    <x v="0"/>
    <n v="2.7858072773009113E-2"/>
    <x v="0"/>
    <n v="1"/>
    <n v="3"/>
    <n v="4"/>
    <n v="10"/>
    <n v="17"/>
    <n v="148.52941176470588"/>
    <n v="1"/>
    <n v="0"/>
    <n v="0"/>
    <n v="0"/>
    <n v="0"/>
    <n v="1"/>
    <n v="1"/>
    <n v="0"/>
  </r>
  <r>
    <n v="1763"/>
    <n v="1988"/>
    <n v="26"/>
    <x v="0"/>
    <x v="1"/>
    <x v="1"/>
    <n v="87679"/>
    <x v="0"/>
    <n v="3"/>
    <x v="0"/>
    <x v="0"/>
    <n v="0"/>
    <x v="1"/>
    <d v="2013-07-27T00:00:00"/>
    <n v="337"/>
    <n v="62"/>
    <n v="1259"/>
    <n v="172"/>
    <n v="815"/>
    <n v="97"/>
    <n v="148"/>
    <n v="33"/>
    <x v="1"/>
    <n v="2.8786824667252135E-2"/>
    <x v="0"/>
    <n v="1"/>
    <n v="7"/>
    <n v="11"/>
    <n v="10"/>
    <n v="28"/>
    <n v="90.142857142857139"/>
    <n v="4"/>
    <n v="1"/>
    <n v="0"/>
    <n v="1"/>
    <n v="0"/>
    <n v="1"/>
    <n v="1"/>
    <n v="0"/>
  </r>
  <r>
    <n v="4580"/>
    <n v="1969"/>
    <n v="45"/>
    <x v="1"/>
    <x v="1"/>
    <x v="1"/>
    <n v="75759"/>
    <x v="0"/>
    <n v="3"/>
    <x v="0"/>
    <x v="0"/>
    <n v="0"/>
    <x v="1"/>
    <d v="2013-10-25T00:00:00"/>
    <n v="247"/>
    <n v="46"/>
    <n v="1394"/>
    <n v="22"/>
    <n v="708"/>
    <n v="89"/>
    <n v="91"/>
    <n v="182"/>
    <x v="2"/>
    <n v="3.2814583085837984E-2"/>
    <x v="0"/>
    <n v="1"/>
    <n v="9"/>
    <n v="7"/>
    <n v="9"/>
    <n v="25"/>
    <n v="99.44"/>
    <n v="5"/>
    <n v="1"/>
    <n v="0"/>
    <n v="1"/>
    <n v="0"/>
    <n v="1"/>
    <n v="1"/>
    <n v="0"/>
  </r>
  <r>
    <n v="4475"/>
    <n v="1949"/>
    <n v="65"/>
    <x v="2"/>
    <x v="0"/>
    <x v="1"/>
    <n v="69098"/>
    <x v="0"/>
    <n v="3"/>
    <x v="0"/>
    <x v="0"/>
    <n v="0"/>
    <x v="1"/>
    <d v="2013-02-16T00:00:00"/>
    <n v="498"/>
    <n v="82"/>
    <n v="1315"/>
    <n v="22"/>
    <n v="780"/>
    <n v="145"/>
    <n v="0"/>
    <n v="178"/>
    <x v="3"/>
    <n v="3.5312165330400304E-2"/>
    <x v="0"/>
    <n v="1"/>
    <n v="7"/>
    <n v="8"/>
    <n v="9"/>
    <n v="24"/>
    <n v="101.66666666666667"/>
    <n v="5"/>
    <n v="0"/>
    <n v="0"/>
    <n v="0"/>
    <n v="0"/>
    <n v="0"/>
    <n v="0"/>
    <n v="0"/>
  </r>
  <r>
    <n v="5453"/>
    <n v="1956"/>
    <n v="58"/>
    <x v="1"/>
    <x v="0"/>
    <x v="1"/>
    <n v="90226"/>
    <x v="0"/>
    <n v="3"/>
    <x v="0"/>
    <x v="0"/>
    <n v="0"/>
    <x v="1"/>
    <d v="2012-09-26T00:00:00"/>
    <n v="641"/>
    <n v="26"/>
    <n v="1083"/>
    <n v="108"/>
    <n v="649"/>
    <n v="253"/>
    <n v="151"/>
    <n v="108"/>
    <x v="4"/>
    <n v="2.6067874005275642E-2"/>
    <x v="0"/>
    <n v="1"/>
    <n v="4"/>
    <n v="7"/>
    <n v="12"/>
    <n v="23"/>
    <n v="102.26086956521739"/>
    <n v="2"/>
    <n v="1"/>
    <n v="0"/>
    <n v="0"/>
    <n v="0"/>
    <n v="0"/>
    <n v="0"/>
    <n v="0"/>
  </r>
  <r>
    <n v="10133"/>
    <n v="1970"/>
    <n v="44"/>
    <x v="1"/>
    <x v="1"/>
    <x v="0"/>
    <n v="93790"/>
    <x v="0"/>
    <n v="3"/>
    <x v="0"/>
    <x v="0"/>
    <n v="0"/>
    <x v="0"/>
    <d v="2014-02-12T00:00:00"/>
    <n v="137"/>
    <n v="16"/>
    <n v="1302"/>
    <n v="68"/>
    <n v="731"/>
    <n v="89"/>
    <n v="114"/>
    <n v="45"/>
    <x v="5"/>
    <n v="2.5045313999360271E-2"/>
    <x v="0"/>
    <n v="0"/>
    <n v="6"/>
    <n v="7"/>
    <n v="12"/>
    <n v="25"/>
    <n v="93.96"/>
    <n v="2"/>
    <n v="1"/>
    <n v="0"/>
    <n v="0"/>
    <n v="1"/>
    <n v="1"/>
    <n v="1"/>
    <n v="0"/>
  </r>
  <r>
    <n v="9010"/>
    <n v="1972"/>
    <n v="42"/>
    <x v="1"/>
    <x v="0"/>
    <x v="1"/>
    <n v="83151"/>
    <x v="0"/>
    <n v="3"/>
    <x v="0"/>
    <x v="0"/>
    <n v="0"/>
    <x v="1"/>
    <d v="2013-02-10T00:00:00"/>
    <n v="504"/>
    <n v="80"/>
    <n v="968"/>
    <n v="147"/>
    <n v="842"/>
    <n v="137"/>
    <n v="42"/>
    <n v="210"/>
    <x v="6"/>
    <n v="2.8213731644838907E-2"/>
    <x v="0"/>
    <n v="1"/>
    <n v="5"/>
    <n v="7"/>
    <n v="10"/>
    <n v="22"/>
    <n v="106.63636363636364"/>
    <n v="2"/>
    <n v="1"/>
    <n v="0"/>
    <n v="1"/>
    <n v="0"/>
    <n v="1"/>
    <n v="1"/>
    <n v="0"/>
  </r>
  <r>
    <n v="5386"/>
    <n v="1953"/>
    <n v="61"/>
    <x v="2"/>
    <x v="1"/>
    <x v="1"/>
    <n v="94384"/>
    <x v="0"/>
    <n v="3"/>
    <x v="0"/>
    <x v="0"/>
    <n v="0"/>
    <x v="1"/>
    <d v="2013-03-04T00:00:00"/>
    <n v="482"/>
    <n v="62"/>
    <n v="1111"/>
    <n v="24"/>
    <n v="790"/>
    <n v="160"/>
    <n v="45"/>
    <n v="172"/>
    <x v="7"/>
    <n v="2.438972707238515E-2"/>
    <x v="0"/>
    <n v="0"/>
    <n v="5"/>
    <n v="8"/>
    <n v="5"/>
    <n v="18"/>
    <n v="127.88888888888889"/>
    <n v="2"/>
    <n v="1"/>
    <n v="0"/>
    <n v="0"/>
    <n v="1"/>
    <n v="1"/>
    <n v="1"/>
    <n v="0"/>
  </r>
  <r>
    <n v="6024"/>
    <n v="1953"/>
    <n v="61"/>
    <x v="2"/>
    <x v="1"/>
    <x v="1"/>
    <n v="94384"/>
    <x v="0"/>
    <n v="3"/>
    <x v="0"/>
    <x v="0"/>
    <n v="0"/>
    <x v="1"/>
    <d v="2013-03-04T00:00:00"/>
    <n v="482"/>
    <n v="62"/>
    <n v="1111"/>
    <n v="24"/>
    <n v="790"/>
    <n v="160"/>
    <n v="45"/>
    <n v="172"/>
    <x v="7"/>
    <n v="2.438972707238515E-2"/>
    <x v="0"/>
    <n v="0"/>
    <n v="5"/>
    <n v="8"/>
    <n v="5"/>
    <n v="18"/>
    <n v="127.88888888888889"/>
    <n v="2"/>
    <n v="1"/>
    <n v="0"/>
    <n v="0"/>
    <n v="1"/>
    <n v="1"/>
    <n v="1"/>
    <n v="0"/>
  </r>
  <r>
    <n v="1553"/>
    <n v="1946"/>
    <n v="68"/>
    <x v="2"/>
    <x v="1"/>
    <x v="1"/>
    <n v="82657"/>
    <x v="0"/>
    <n v="3"/>
    <x v="0"/>
    <x v="0"/>
    <n v="0"/>
    <x v="1"/>
    <d v="2013-09-27T00:00:00"/>
    <n v="275"/>
    <n v="71"/>
    <n v="966"/>
    <n v="168"/>
    <n v="672"/>
    <n v="246"/>
    <n v="105"/>
    <n v="126"/>
    <x v="8"/>
    <n v="2.762016526126039E-2"/>
    <x v="0"/>
    <n v="1"/>
    <n v="7"/>
    <n v="5"/>
    <n v="10"/>
    <n v="22"/>
    <n v="103.77272727272727"/>
    <n v="4"/>
    <n v="1"/>
    <n v="0"/>
    <n v="0"/>
    <n v="1"/>
    <n v="0"/>
    <n v="0"/>
    <n v="0"/>
  </r>
  <r>
    <n v="2147"/>
    <n v="1969"/>
    <n v="45"/>
    <x v="1"/>
    <x v="1"/>
    <x v="1"/>
    <n v="76653"/>
    <x v="0"/>
    <n v="3"/>
    <x v="0"/>
    <x v="0"/>
    <n v="0"/>
    <x v="1"/>
    <d v="2013-08-16T00:00:00"/>
    <n v="317"/>
    <n v="91"/>
    <n v="736"/>
    <n v="63"/>
    <n v="946"/>
    <n v="219"/>
    <n v="189"/>
    <n v="126"/>
    <x v="9"/>
    <n v="2.9731386899403807E-2"/>
    <x v="0"/>
    <n v="1"/>
    <n v="4"/>
    <n v="7"/>
    <n v="11"/>
    <n v="22"/>
    <n v="103.59090909090909"/>
    <n v="2"/>
    <n v="1"/>
    <n v="0"/>
    <n v="0"/>
    <n v="0"/>
    <n v="1"/>
    <n v="0"/>
    <n v="0"/>
  </r>
  <r>
    <n v="2186"/>
    <n v="1977"/>
    <n v="37"/>
    <x v="0"/>
    <x v="0"/>
    <x v="1"/>
    <n v="82326"/>
    <x v="0"/>
    <n v="3"/>
    <x v="0"/>
    <x v="0"/>
    <n v="0"/>
    <x v="1"/>
    <d v="2014-03-10T00:00:00"/>
    <n v="111"/>
    <n v="30"/>
    <n v="938"/>
    <n v="142"/>
    <n v="754"/>
    <n v="159"/>
    <n v="81"/>
    <n v="183"/>
    <x v="10"/>
    <n v="2.7415397322838472E-2"/>
    <x v="0"/>
    <n v="1"/>
    <n v="5"/>
    <n v="10"/>
    <n v="6"/>
    <n v="21"/>
    <n v="107.47619047619048"/>
    <n v="2"/>
    <n v="1"/>
    <n v="0"/>
    <n v="0"/>
    <n v="1"/>
    <n v="1"/>
    <n v="1"/>
    <n v="0"/>
  </r>
  <r>
    <n v="1173"/>
    <n v="1947"/>
    <n v="67"/>
    <x v="2"/>
    <x v="0"/>
    <x v="1"/>
    <n v="77632"/>
    <x v="0"/>
    <n v="3"/>
    <x v="0"/>
    <x v="0"/>
    <n v="0"/>
    <x v="1"/>
    <d v="2013-03-10T00:00:00"/>
    <n v="476"/>
    <n v="73"/>
    <n v="1200"/>
    <n v="105"/>
    <n v="758"/>
    <n v="0"/>
    <n v="42"/>
    <n v="147"/>
    <x v="11"/>
    <n v="2.9008656224237428E-2"/>
    <x v="0"/>
    <n v="1"/>
    <n v="4"/>
    <n v="2"/>
    <n v="6"/>
    <n v="12"/>
    <n v="187.66666666666666"/>
    <n v="2"/>
    <n v="0"/>
    <n v="0"/>
    <n v="0"/>
    <n v="1"/>
    <n v="1"/>
    <n v="1"/>
    <n v="0"/>
  </r>
  <r>
    <n v="737"/>
    <n v="1949"/>
    <n v="65"/>
    <x v="2"/>
    <x v="0"/>
    <x v="1"/>
    <n v="80360"/>
    <x v="0"/>
    <n v="3"/>
    <x v="0"/>
    <x v="0"/>
    <n v="0"/>
    <x v="1"/>
    <d v="2013-03-03T00:00:00"/>
    <n v="483"/>
    <n v="56"/>
    <n v="1493"/>
    <n v="86"/>
    <n v="454"/>
    <n v="112"/>
    <n v="43"/>
    <n v="43"/>
    <x v="12"/>
    <n v="2.776256844201095E-2"/>
    <x v="0"/>
    <n v="2"/>
    <n v="4"/>
    <n v="4"/>
    <n v="5"/>
    <n v="13"/>
    <n v="171.61538461538461"/>
    <n v="2"/>
    <n v="1"/>
    <n v="0"/>
    <n v="0"/>
    <n v="1"/>
    <n v="1"/>
    <n v="0"/>
    <n v="0"/>
  </r>
  <r>
    <n v="6248"/>
    <n v="1947"/>
    <n v="67"/>
    <x v="2"/>
    <x v="0"/>
    <x v="0"/>
    <n v="91712"/>
    <x v="0"/>
    <n v="3"/>
    <x v="0"/>
    <x v="0"/>
    <n v="0"/>
    <x v="0"/>
    <d v="2013-10-17T00:00:00"/>
    <n v="255"/>
    <n v="47"/>
    <n v="1276"/>
    <n v="24"/>
    <n v="746"/>
    <n v="94"/>
    <n v="29"/>
    <n v="48"/>
    <x v="13"/>
    <n v="2.4173499651081648E-2"/>
    <x v="0"/>
    <n v="0"/>
    <n v="9"/>
    <n v="7"/>
    <n v="11"/>
    <n v="27"/>
    <n v="82.111111111111114"/>
    <n v="3"/>
    <n v="0"/>
    <n v="0"/>
    <n v="0"/>
    <n v="0"/>
    <n v="1"/>
    <n v="1"/>
    <n v="0"/>
  </r>
  <r>
    <n v="3334"/>
    <n v="1951"/>
    <n v="63"/>
    <x v="2"/>
    <x v="1"/>
    <x v="1"/>
    <n v="94642"/>
    <x v="0"/>
    <n v="3"/>
    <x v="0"/>
    <x v="0"/>
    <n v="0"/>
    <x v="1"/>
    <d v="2014-02-12T00:00:00"/>
    <n v="137"/>
    <n v="35"/>
    <n v="879"/>
    <n v="143"/>
    <n v="797"/>
    <n v="106"/>
    <n v="143"/>
    <n v="143"/>
    <x v="14"/>
    <n v="2.3361721011812938E-2"/>
    <x v="0"/>
    <n v="0"/>
    <n v="5"/>
    <n v="7"/>
    <n v="9"/>
    <n v="21"/>
    <n v="105.28571428571429"/>
    <n v="1"/>
    <n v="1"/>
    <n v="0"/>
    <n v="0"/>
    <n v="0"/>
    <n v="1"/>
    <n v="0"/>
    <n v="0"/>
  </r>
  <r>
    <n v="7503"/>
    <n v="1976"/>
    <n v="38"/>
    <x v="0"/>
    <x v="1"/>
    <x v="0"/>
    <n v="75825"/>
    <x v="0"/>
    <n v="3"/>
    <x v="0"/>
    <x v="0"/>
    <n v="0"/>
    <x v="0"/>
    <d v="2012-10-12T00:00:00"/>
    <n v="625"/>
    <n v="40"/>
    <n v="1032"/>
    <n v="105"/>
    <n v="779"/>
    <n v="137"/>
    <n v="105"/>
    <n v="51"/>
    <x v="15"/>
    <n v="2.913287174414771E-2"/>
    <x v="0"/>
    <n v="0"/>
    <n v="5"/>
    <n v="8"/>
    <n v="9"/>
    <n v="22"/>
    <n v="100.40909090909091"/>
    <n v="4"/>
    <n v="0"/>
    <n v="0"/>
    <n v="1"/>
    <n v="0"/>
    <n v="0"/>
    <n v="1"/>
    <n v="0"/>
  </r>
  <r>
    <n v="5236"/>
    <n v="1979"/>
    <n v="35"/>
    <x v="0"/>
    <x v="1"/>
    <x v="1"/>
    <n v="77568"/>
    <x v="0"/>
    <n v="3"/>
    <x v="0"/>
    <x v="1"/>
    <n v="1"/>
    <x v="2"/>
    <d v="2012-08-25T00:00:00"/>
    <n v="673"/>
    <n v="30"/>
    <n v="1230"/>
    <n v="0"/>
    <n v="396"/>
    <n v="232"/>
    <n v="178"/>
    <n v="158"/>
    <x v="16"/>
    <n v="2.8284859735973597E-2"/>
    <x v="0"/>
    <n v="1"/>
    <n v="10"/>
    <n v="2"/>
    <n v="8"/>
    <n v="20"/>
    <n v="109.7"/>
    <n v="5"/>
    <n v="1"/>
    <n v="0"/>
    <n v="0"/>
    <n v="1"/>
    <n v="1"/>
    <n v="0"/>
    <n v="0"/>
  </r>
  <r>
    <n v="477"/>
    <n v="1986"/>
    <n v="28"/>
    <x v="0"/>
    <x v="1"/>
    <x v="1"/>
    <n v="83512"/>
    <x v="0"/>
    <n v="3"/>
    <x v="0"/>
    <x v="0"/>
    <n v="0"/>
    <x v="1"/>
    <d v="2014-06-17T00:00:00"/>
    <n v="12"/>
    <n v="31"/>
    <n v="1060"/>
    <n v="61"/>
    <n v="835"/>
    <n v="80"/>
    <n v="20"/>
    <n v="101"/>
    <x v="17"/>
    <n v="2.5828623431363159E-2"/>
    <x v="0"/>
    <n v="1"/>
    <n v="4"/>
    <n v="7"/>
    <n v="10"/>
    <n v="21"/>
    <n v="102.71428571428571"/>
    <n v="1"/>
    <n v="1"/>
    <n v="1"/>
    <n v="1"/>
    <n v="0"/>
    <n v="1"/>
    <n v="1"/>
    <n v="0"/>
  </r>
  <r>
    <n v="7274"/>
    <n v="1957"/>
    <n v="57"/>
    <x v="1"/>
    <x v="1"/>
    <x v="1"/>
    <n v="78618"/>
    <x v="0"/>
    <n v="3"/>
    <x v="0"/>
    <x v="0"/>
    <n v="0"/>
    <x v="1"/>
    <d v="2012-09-28T00:00:00"/>
    <n v="639"/>
    <n v="87"/>
    <n v="736"/>
    <n v="163"/>
    <n v="818"/>
    <n v="212"/>
    <n v="163"/>
    <n v="61"/>
    <x v="18"/>
    <n v="2.7385585998117478E-2"/>
    <x v="0"/>
    <n v="1"/>
    <n v="4"/>
    <n v="7"/>
    <n v="10"/>
    <n v="21"/>
    <n v="102.52380952380952"/>
    <n v="2"/>
    <n v="0"/>
    <n v="0"/>
    <n v="0"/>
    <n v="1"/>
    <n v="0"/>
    <n v="0"/>
    <n v="0"/>
  </r>
  <r>
    <n v="3698"/>
    <n v="1983"/>
    <n v="31"/>
    <x v="0"/>
    <x v="1"/>
    <x v="1"/>
    <n v="78687"/>
    <x v="0"/>
    <n v="3"/>
    <x v="0"/>
    <x v="0"/>
    <n v="0"/>
    <x v="1"/>
    <d v="2012-08-09T00:00:00"/>
    <n v="689"/>
    <n v="13"/>
    <n v="817"/>
    <n v="185"/>
    <n v="687"/>
    <n v="145"/>
    <n v="55"/>
    <n v="241"/>
    <x v="19"/>
    <n v="2.7069274467192803E-2"/>
    <x v="0"/>
    <n v="1"/>
    <n v="4"/>
    <n v="6"/>
    <n v="8"/>
    <n v="18"/>
    <n v="118.33333333333333"/>
    <n v="2"/>
    <n v="0"/>
    <n v="0"/>
    <n v="0"/>
    <n v="0"/>
    <n v="1"/>
    <n v="1"/>
    <n v="0"/>
  </r>
  <r>
    <n v="8867"/>
    <n v="1988"/>
    <n v="26"/>
    <x v="0"/>
    <x v="0"/>
    <x v="1"/>
    <n v="67546"/>
    <x v="1"/>
    <n v="2"/>
    <x v="0"/>
    <x v="0"/>
    <n v="0"/>
    <x v="1"/>
    <d v="2012-08-31T00:00:00"/>
    <n v="667"/>
    <n v="90"/>
    <n v="864"/>
    <n v="134"/>
    <n v="768"/>
    <n v="150"/>
    <n v="38"/>
    <n v="172"/>
    <x v="20"/>
    <n v="3.1474846771089332E-2"/>
    <x v="0"/>
    <n v="1"/>
    <n v="4"/>
    <n v="10"/>
    <n v="5"/>
    <n v="19"/>
    <n v="111.89473684210526"/>
    <n v="3"/>
    <n v="0"/>
    <n v="0"/>
    <n v="0"/>
    <n v="0"/>
    <n v="0"/>
    <n v="0"/>
    <n v="0"/>
  </r>
  <r>
    <n v="2747"/>
    <n v="1988"/>
    <n v="26"/>
    <x v="0"/>
    <x v="0"/>
    <x v="1"/>
    <n v="67546"/>
    <x v="1"/>
    <n v="2"/>
    <x v="0"/>
    <x v="0"/>
    <n v="0"/>
    <x v="1"/>
    <d v="2012-08-31T00:00:00"/>
    <n v="667"/>
    <n v="90"/>
    <n v="864"/>
    <n v="134"/>
    <n v="768"/>
    <n v="150"/>
    <n v="38"/>
    <n v="172"/>
    <x v="20"/>
    <n v="3.1474846771089332E-2"/>
    <x v="0"/>
    <n v="1"/>
    <n v="4"/>
    <n v="10"/>
    <n v="5"/>
    <n v="19"/>
    <n v="111.89473684210526"/>
    <n v="3"/>
    <n v="0"/>
    <n v="0"/>
    <n v="0"/>
    <n v="0"/>
    <n v="0"/>
    <n v="0"/>
    <n v="0"/>
  </r>
  <r>
    <n v="6932"/>
    <n v="1941"/>
    <n v="73"/>
    <x v="2"/>
    <x v="0"/>
    <x v="1"/>
    <n v="93027"/>
    <x v="0"/>
    <n v="3"/>
    <x v="0"/>
    <x v="0"/>
    <n v="0"/>
    <x v="1"/>
    <d v="2013-04-13T00:00:00"/>
    <n v="442"/>
    <n v="77"/>
    <n v="1285"/>
    <n v="42"/>
    <n v="716"/>
    <n v="55"/>
    <n v="0"/>
    <n v="21"/>
    <x v="21"/>
    <n v="2.2778333172089823E-2"/>
    <x v="0"/>
    <n v="0"/>
    <n v="7"/>
    <n v="10"/>
    <n v="5"/>
    <n v="22"/>
    <n v="96.318181818181813"/>
    <n v="2"/>
    <n v="0"/>
    <n v="0"/>
    <n v="0"/>
    <n v="0"/>
    <n v="1"/>
    <n v="0"/>
    <n v="0"/>
  </r>
  <r>
    <n v="6421"/>
    <n v="1961"/>
    <n v="53"/>
    <x v="1"/>
    <x v="1"/>
    <x v="1"/>
    <n v="88347"/>
    <x v="0"/>
    <n v="3"/>
    <x v="0"/>
    <x v="0"/>
    <n v="0"/>
    <x v="1"/>
    <d v="2013-07-03T00:00:00"/>
    <n v="361"/>
    <n v="32"/>
    <n v="1050"/>
    <n v="178"/>
    <n v="555"/>
    <n v="77"/>
    <n v="138"/>
    <n v="118"/>
    <x v="22"/>
    <n v="2.3951011352960485E-2"/>
    <x v="0"/>
    <n v="1"/>
    <n v="4"/>
    <n v="7"/>
    <n v="9"/>
    <n v="20"/>
    <n v="105.8"/>
    <n v="1"/>
    <n v="1"/>
    <n v="0"/>
    <n v="0"/>
    <n v="0"/>
    <n v="0"/>
    <n v="0"/>
    <n v="0"/>
  </r>
  <r>
    <n v="9826"/>
    <n v="1972"/>
    <n v="42"/>
    <x v="1"/>
    <x v="0"/>
    <x v="0"/>
    <n v="86857"/>
    <x v="0"/>
    <n v="3"/>
    <x v="0"/>
    <x v="0"/>
    <n v="0"/>
    <x v="0"/>
    <d v="2012-09-12T00:00:00"/>
    <n v="655"/>
    <n v="96"/>
    <n v="899"/>
    <n v="102"/>
    <n v="838"/>
    <n v="133"/>
    <n v="102"/>
    <n v="40"/>
    <x v="23"/>
    <n v="2.4338855820486546E-2"/>
    <x v="0"/>
    <n v="1"/>
    <n v="5"/>
    <n v="6"/>
    <n v="10"/>
    <n v="21"/>
    <n v="100.66666666666667"/>
    <n v="2"/>
    <n v="0"/>
    <n v="0"/>
    <n v="0"/>
    <n v="0"/>
    <n v="0"/>
    <n v="1"/>
    <n v="0"/>
  </r>
  <r>
    <n v="5830"/>
    <n v="1972"/>
    <n v="42"/>
    <x v="1"/>
    <x v="0"/>
    <x v="0"/>
    <n v="86857"/>
    <x v="0"/>
    <n v="3"/>
    <x v="0"/>
    <x v="0"/>
    <n v="0"/>
    <x v="0"/>
    <d v="2012-09-12T00:00:00"/>
    <n v="655"/>
    <n v="96"/>
    <n v="899"/>
    <n v="102"/>
    <n v="838"/>
    <n v="133"/>
    <n v="102"/>
    <n v="40"/>
    <x v="23"/>
    <n v="2.4338855820486546E-2"/>
    <x v="0"/>
    <n v="1"/>
    <n v="5"/>
    <n v="6"/>
    <n v="10"/>
    <n v="21"/>
    <n v="100.66666666666667"/>
    <n v="2"/>
    <n v="0"/>
    <n v="0"/>
    <n v="0"/>
    <n v="0"/>
    <n v="0"/>
    <n v="1"/>
    <n v="0"/>
  </r>
  <r>
    <n v="7919"/>
    <n v="1976"/>
    <n v="38"/>
    <x v="0"/>
    <x v="0"/>
    <x v="1"/>
    <n v="72335"/>
    <x v="0"/>
    <n v="3"/>
    <x v="0"/>
    <x v="0"/>
    <n v="0"/>
    <x v="1"/>
    <d v="2012-08-13T00:00:00"/>
    <n v="685"/>
    <n v="2"/>
    <n v="1285"/>
    <n v="105"/>
    <n v="653"/>
    <n v="28"/>
    <n v="21"/>
    <n v="0"/>
    <x v="24"/>
    <n v="2.8920992603857054E-2"/>
    <x v="0"/>
    <n v="1"/>
    <n v="10"/>
    <n v="4"/>
    <n v="8"/>
    <n v="22"/>
    <n v="95.090909090909093"/>
    <n v="8"/>
    <n v="0"/>
    <n v="0"/>
    <n v="0"/>
    <n v="0"/>
    <n v="0"/>
    <n v="1"/>
    <n v="0"/>
  </r>
  <r>
    <n v="3403"/>
    <n v="1958"/>
    <n v="56"/>
    <x v="1"/>
    <x v="0"/>
    <x v="1"/>
    <n v="78952"/>
    <x v="0"/>
    <n v="3"/>
    <x v="0"/>
    <x v="1"/>
    <n v="1"/>
    <x v="2"/>
    <d v="2012-09-24T00:00:00"/>
    <n v="643"/>
    <n v="11"/>
    <n v="1170"/>
    <n v="19"/>
    <n v="594"/>
    <n v="99"/>
    <n v="76"/>
    <n v="134"/>
    <x v="24"/>
    <n v="2.6497112169419395E-2"/>
    <x v="0"/>
    <n v="2"/>
    <n v="2"/>
    <n v="5"/>
    <n v="12"/>
    <n v="19"/>
    <n v="110.10526315789474"/>
    <n v="6"/>
    <n v="0"/>
    <n v="0"/>
    <n v="0"/>
    <n v="0"/>
    <n v="0"/>
    <n v="0"/>
    <n v="0"/>
  </r>
  <r>
    <n v="3690"/>
    <n v="1986"/>
    <n v="28"/>
    <x v="0"/>
    <x v="0"/>
    <x v="1"/>
    <n v="80141"/>
    <x v="0"/>
    <n v="3"/>
    <x v="0"/>
    <x v="0"/>
    <n v="0"/>
    <x v="1"/>
    <d v="2013-01-11T00:00:00"/>
    <n v="534"/>
    <n v="20"/>
    <n v="1184"/>
    <n v="102"/>
    <n v="673"/>
    <n v="52"/>
    <n v="40"/>
    <n v="40"/>
    <x v="25"/>
    <n v="2.609151370709125E-2"/>
    <x v="0"/>
    <n v="1"/>
    <n v="7"/>
    <n v="4"/>
    <n v="10"/>
    <n v="21"/>
    <n v="99.571428571428569"/>
    <n v="6"/>
    <n v="0"/>
    <n v="0"/>
    <n v="0"/>
    <n v="0"/>
    <n v="1"/>
    <n v="1"/>
    <n v="0"/>
  </r>
  <r>
    <n v="203"/>
    <n v="1975"/>
    <n v="39"/>
    <x v="0"/>
    <x v="0"/>
    <x v="0"/>
    <n v="81169"/>
    <x v="0"/>
    <n v="3"/>
    <x v="0"/>
    <x v="0"/>
    <n v="0"/>
    <x v="0"/>
    <d v="2013-04-14T00:00:00"/>
    <n v="441"/>
    <n v="47"/>
    <n v="1288"/>
    <n v="20"/>
    <n v="613"/>
    <n v="80"/>
    <n v="61"/>
    <n v="27"/>
    <x v="26"/>
    <n v="2.5736426468232945E-2"/>
    <x v="0"/>
    <n v="1"/>
    <n v="5"/>
    <n v="7"/>
    <n v="9"/>
    <n v="21"/>
    <n v="99.476190476190482"/>
    <n v="2"/>
    <n v="0"/>
    <n v="0"/>
    <n v="0"/>
    <n v="0"/>
    <n v="0"/>
    <n v="0"/>
    <n v="0"/>
  </r>
  <r>
    <n v="313"/>
    <n v="1968"/>
    <n v="46"/>
    <x v="1"/>
    <x v="1"/>
    <x v="0"/>
    <n v="73455"/>
    <x v="0"/>
    <n v="3"/>
    <x v="0"/>
    <x v="0"/>
    <n v="0"/>
    <x v="0"/>
    <d v="2013-10-28T00:00:00"/>
    <n v="244"/>
    <n v="98"/>
    <n v="901"/>
    <n v="61"/>
    <n v="757"/>
    <n v="186"/>
    <n v="163"/>
    <n v="20"/>
    <x v="27"/>
    <n v="2.8425566673473554E-2"/>
    <x v="0"/>
    <n v="1"/>
    <n v="6"/>
    <n v="5"/>
    <n v="10"/>
    <n v="21"/>
    <n v="99.428571428571431"/>
    <n v="3"/>
    <n v="0"/>
    <n v="0"/>
    <n v="0"/>
    <n v="1"/>
    <n v="0"/>
    <n v="0"/>
    <n v="0"/>
  </r>
  <r>
    <n v="6072"/>
    <n v="1970"/>
    <n v="44"/>
    <x v="1"/>
    <x v="0"/>
    <x v="0"/>
    <n v="75345"/>
    <x v="0"/>
    <n v="3"/>
    <x v="0"/>
    <x v="0"/>
    <n v="0"/>
    <x v="0"/>
    <d v="2013-02-02T00:00:00"/>
    <n v="512"/>
    <n v="16"/>
    <n v="918"/>
    <n v="57"/>
    <n v="842"/>
    <n v="99"/>
    <n v="38"/>
    <n v="133"/>
    <x v="28"/>
    <n v="2.7699250116132456E-2"/>
    <x v="0"/>
    <n v="1"/>
    <n v="5"/>
    <n v="8"/>
    <n v="6"/>
    <n v="19"/>
    <n v="109.84210526315789"/>
    <n v="3"/>
    <n v="1"/>
    <n v="0"/>
    <n v="0"/>
    <n v="0"/>
    <n v="0"/>
    <n v="1"/>
    <n v="0"/>
  </r>
  <r>
    <n v="7627"/>
    <n v="1975"/>
    <n v="39"/>
    <x v="0"/>
    <x v="0"/>
    <x v="1"/>
    <n v="92163"/>
    <x v="0"/>
    <n v="3"/>
    <x v="0"/>
    <x v="0"/>
    <n v="0"/>
    <x v="1"/>
    <d v="2012-12-12T00:00:00"/>
    <n v="564"/>
    <n v="25"/>
    <n v="817"/>
    <n v="183"/>
    <n v="797"/>
    <n v="106"/>
    <n v="163"/>
    <n v="20"/>
    <x v="29"/>
    <n v="2.2633811833382159E-2"/>
    <x v="0"/>
    <n v="0"/>
    <n v="5"/>
    <n v="11"/>
    <n v="5"/>
    <n v="21"/>
    <n v="99.333333333333329"/>
    <n v="2"/>
    <n v="1"/>
    <n v="0"/>
    <n v="0"/>
    <n v="0"/>
    <n v="1"/>
    <n v="1"/>
    <n v="0"/>
  </r>
  <r>
    <n v="821"/>
    <n v="1992"/>
    <n v="22"/>
    <x v="0"/>
    <x v="0"/>
    <x v="0"/>
    <n v="92859"/>
    <x v="0"/>
    <n v="3"/>
    <x v="0"/>
    <x v="0"/>
    <n v="0"/>
    <x v="0"/>
    <d v="2012-10-19T00:00:00"/>
    <n v="618"/>
    <n v="46"/>
    <n v="962"/>
    <n v="61"/>
    <n v="921"/>
    <n v="52"/>
    <n v="61"/>
    <n v="20"/>
    <x v="30"/>
    <n v="2.2367244962793052E-2"/>
    <x v="0"/>
    <n v="1"/>
    <n v="5"/>
    <n v="4"/>
    <n v="12"/>
    <n v="21"/>
    <n v="98.904761904761898"/>
    <n v="2"/>
    <n v="0"/>
    <n v="0"/>
    <n v="0"/>
    <n v="0"/>
    <n v="0"/>
    <n v="0"/>
    <n v="0"/>
  </r>
  <r>
    <n v="4910"/>
    <n v="1967"/>
    <n v="47"/>
    <x v="1"/>
    <x v="1"/>
    <x v="0"/>
    <n v="68743"/>
    <x v="0"/>
    <n v="3"/>
    <x v="0"/>
    <x v="0"/>
    <n v="0"/>
    <x v="0"/>
    <d v="2012-08-30T00:00:00"/>
    <n v="668"/>
    <n v="81"/>
    <n v="1132"/>
    <n v="134"/>
    <n v="384"/>
    <n v="175"/>
    <n v="134"/>
    <n v="115"/>
    <x v="31"/>
    <n v="3.0170344616906448E-2"/>
    <x v="0"/>
    <n v="1"/>
    <n v="11"/>
    <n v="5"/>
    <n v="13"/>
    <n v="29"/>
    <n v="71.517241379310349"/>
    <n v="7"/>
    <n v="0"/>
    <n v="0"/>
    <n v="0"/>
    <n v="0"/>
    <n v="0"/>
    <n v="0"/>
    <n v="0"/>
  </r>
  <r>
    <n v="3010"/>
    <n v="1989"/>
    <n v="25"/>
    <x v="0"/>
    <x v="0"/>
    <x v="1"/>
    <n v="88420"/>
    <x v="0"/>
    <n v="3"/>
    <x v="0"/>
    <x v="0"/>
    <n v="0"/>
    <x v="1"/>
    <d v="2014-05-02T00:00:00"/>
    <n v="58"/>
    <n v="87"/>
    <n v="957"/>
    <n v="153"/>
    <n v="612"/>
    <n v="99"/>
    <n v="95"/>
    <n v="153"/>
    <x v="32"/>
    <n v="2.3399683329563447E-2"/>
    <x v="0"/>
    <n v="1"/>
    <n v="4"/>
    <n v="7"/>
    <n v="8"/>
    <n v="19"/>
    <n v="108.89473684210526"/>
    <n v="1"/>
    <n v="1"/>
    <n v="0"/>
    <n v="1"/>
    <n v="0"/>
    <n v="1"/>
    <n v="0"/>
    <n v="0"/>
  </r>
  <r>
    <n v="4947"/>
    <n v="1966"/>
    <n v="48"/>
    <x v="1"/>
    <x v="0"/>
    <x v="0"/>
    <n v="89572"/>
    <x v="0"/>
    <n v="3"/>
    <x v="0"/>
    <x v="0"/>
    <n v="0"/>
    <x v="0"/>
    <d v="2012-09-15T00:00:00"/>
    <n v="652"/>
    <n v="44"/>
    <n v="606"/>
    <n v="24"/>
    <n v="974"/>
    <n v="197"/>
    <n v="194"/>
    <n v="64"/>
    <x v="33"/>
    <n v="2.2987094181217346E-2"/>
    <x v="0"/>
    <n v="1"/>
    <n v="7"/>
    <n v="7"/>
    <n v="9"/>
    <n v="23"/>
    <n v="89.521739130434781"/>
    <n v="4"/>
    <n v="1"/>
    <n v="0"/>
    <n v="0"/>
    <n v="1"/>
    <n v="0"/>
    <n v="1"/>
    <n v="0"/>
  </r>
  <r>
    <n v="1103"/>
    <n v="1976"/>
    <n v="38"/>
    <x v="0"/>
    <x v="0"/>
    <x v="1"/>
    <n v="81929"/>
    <x v="0"/>
    <n v="3"/>
    <x v="1"/>
    <x v="0"/>
    <n v="1"/>
    <x v="2"/>
    <d v="2012-09-29T00:00:00"/>
    <n v="638"/>
    <n v="60"/>
    <n v="1486"/>
    <n v="55"/>
    <n v="278"/>
    <n v="49"/>
    <n v="0"/>
    <n v="185"/>
    <x v="34"/>
    <n v="2.5058282171148191E-2"/>
    <x v="0"/>
    <n v="2"/>
    <n v="4"/>
    <n v="4"/>
    <n v="10"/>
    <n v="18"/>
    <n v="114.05555555555556"/>
    <n v="6"/>
    <n v="0"/>
    <n v="0"/>
    <n v="1"/>
    <n v="0"/>
    <n v="1"/>
    <n v="1"/>
    <n v="0"/>
  </r>
  <r>
    <n v="3139"/>
    <n v="1982"/>
    <n v="32"/>
    <x v="0"/>
    <x v="0"/>
    <x v="0"/>
    <n v="74116"/>
    <x v="0"/>
    <n v="3"/>
    <x v="0"/>
    <x v="0"/>
    <n v="0"/>
    <x v="0"/>
    <d v="2013-12-30T00:00:00"/>
    <n v="181"/>
    <n v="53"/>
    <n v="871"/>
    <n v="111"/>
    <n v="704"/>
    <n v="145"/>
    <n v="55"/>
    <n v="166"/>
    <x v="35"/>
    <n v="2.7686329537481784E-2"/>
    <x v="0"/>
    <n v="1"/>
    <n v="4"/>
    <n v="4"/>
    <n v="10"/>
    <n v="18"/>
    <n v="114"/>
    <n v="2"/>
    <n v="0"/>
    <n v="0"/>
    <n v="0"/>
    <n v="1"/>
    <n v="0"/>
    <n v="0"/>
    <n v="0"/>
  </r>
  <r>
    <n v="697"/>
    <n v="1969"/>
    <n v="45"/>
    <x v="1"/>
    <x v="1"/>
    <x v="1"/>
    <n v="74918"/>
    <x v="0"/>
    <n v="3"/>
    <x v="0"/>
    <x v="0"/>
    <n v="0"/>
    <x v="1"/>
    <d v="2013-03-12T00:00:00"/>
    <n v="474"/>
    <n v="78"/>
    <n v="972"/>
    <n v="59"/>
    <n v="913"/>
    <n v="25"/>
    <n v="19"/>
    <n v="59"/>
    <x v="36"/>
    <n v="2.7323206705998557E-2"/>
    <x v="0"/>
    <n v="1"/>
    <n v="5"/>
    <n v="9"/>
    <n v="6"/>
    <n v="20"/>
    <n v="102.35"/>
    <n v="3"/>
    <n v="0"/>
    <n v="0"/>
    <n v="0"/>
    <n v="0"/>
    <n v="1"/>
    <n v="0"/>
    <n v="0"/>
  </r>
  <r>
    <n v="1772"/>
    <n v="1975"/>
    <n v="39"/>
    <x v="0"/>
    <x v="0"/>
    <x v="1"/>
    <n v="79174"/>
    <x v="0"/>
    <n v="3"/>
    <x v="0"/>
    <x v="0"/>
    <n v="0"/>
    <x v="1"/>
    <d v="2013-01-11T00:00:00"/>
    <n v="534"/>
    <n v="2"/>
    <n v="1074"/>
    <n v="37"/>
    <n v="518"/>
    <n v="193"/>
    <n v="92"/>
    <n v="129"/>
    <x v="37"/>
    <n v="2.5803925531108697E-2"/>
    <x v="0"/>
    <n v="1"/>
    <n v="5"/>
    <n v="6"/>
    <n v="7"/>
    <n v="18"/>
    <n v="113.5"/>
    <n v="2"/>
    <n v="1"/>
    <n v="0"/>
    <n v="0"/>
    <n v="0"/>
    <n v="1"/>
    <n v="1"/>
    <n v="0"/>
  </r>
  <r>
    <n v="1172"/>
    <n v="1983"/>
    <n v="31"/>
    <x v="0"/>
    <x v="0"/>
    <x v="1"/>
    <n v="92491"/>
    <x v="0"/>
    <n v="3"/>
    <x v="0"/>
    <x v="0"/>
    <n v="0"/>
    <x v="1"/>
    <d v="2013-05-01T00:00:00"/>
    <n v="424"/>
    <n v="71"/>
    <n v="979"/>
    <n v="44"/>
    <n v="935"/>
    <n v="29"/>
    <n v="25"/>
    <n v="22"/>
    <x v="38"/>
    <n v="2.199132888605378E-2"/>
    <x v="0"/>
    <n v="1"/>
    <n v="7"/>
    <n v="5"/>
    <n v="12"/>
    <n v="24"/>
    <n v="84.75"/>
    <n v="3"/>
    <n v="1"/>
    <n v="0"/>
    <n v="0"/>
    <n v="1"/>
    <n v="1"/>
    <n v="1"/>
    <n v="0"/>
  </r>
  <r>
    <n v="4597"/>
    <n v="1970"/>
    <n v="44"/>
    <x v="1"/>
    <x v="0"/>
    <x v="1"/>
    <n v="82072"/>
    <x v="0"/>
    <n v="3"/>
    <x v="0"/>
    <x v="0"/>
    <n v="0"/>
    <x v="1"/>
    <d v="2013-07-02T00:00:00"/>
    <n v="362"/>
    <n v="67"/>
    <n v="889"/>
    <n v="55"/>
    <n v="685"/>
    <n v="168"/>
    <n v="92"/>
    <n v="129"/>
    <x v="39"/>
    <n v="2.4588166487961791E-2"/>
    <x v="0"/>
    <n v="1"/>
    <n v="3"/>
    <n v="2"/>
    <n v="13"/>
    <n v="18"/>
    <n v="112.11111111111111"/>
    <n v="1"/>
    <n v="0"/>
    <n v="0"/>
    <n v="0"/>
    <n v="0"/>
    <n v="0"/>
    <n v="0"/>
    <n v="0"/>
  </r>
  <r>
    <n v="2894"/>
    <n v="1985"/>
    <n v="29"/>
    <x v="0"/>
    <x v="1"/>
    <x v="0"/>
    <n v="72903"/>
    <x v="0"/>
    <n v="3"/>
    <x v="0"/>
    <x v="0"/>
    <n v="0"/>
    <x v="0"/>
    <d v="2013-10-29T00:00:00"/>
    <n v="243"/>
    <n v="74"/>
    <n v="1067"/>
    <n v="138"/>
    <n v="750"/>
    <n v="0"/>
    <n v="19"/>
    <n v="39"/>
    <x v="40"/>
    <n v="2.761203242664911E-2"/>
    <x v="0"/>
    <n v="1"/>
    <n v="7"/>
    <n v="5"/>
    <n v="8"/>
    <n v="20"/>
    <n v="100.65"/>
    <n v="4"/>
    <n v="1"/>
    <n v="0"/>
    <n v="0"/>
    <n v="1"/>
    <n v="1"/>
    <n v="1"/>
    <n v="0"/>
  </r>
  <r>
    <n v="5848"/>
    <n v="1970"/>
    <n v="44"/>
    <x v="1"/>
    <x v="1"/>
    <x v="1"/>
    <n v="81205"/>
    <x v="0"/>
    <n v="3"/>
    <x v="0"/>
    <x v="0"/>
    <n v="0"/>
    <x v="1"/>
    <d v="2014-01-13T00:00:00"/>
    <n v="167"/>
    <n v="43"/>
    <n v="724"/>
    <n v="74"/>
    <n v="929"/>
    <n v="97"/>
    <n v="55"/>
    <n v="130"/>
    <x v="41"/>
    <n v="2.4739855920201958E-2"/>
    <x v="0"/>
    <n v="1"/>
    <n v="5"/>
    <n v="6"/>
    <n v="7"/>
    <n v="18"/>
    <n v="111.61111111111111"/>
    <n v="2"/>
    <n v="0"/>
    <n v="1"/>
    <n v="1"/>
    <n v="0"/>
    <n v="1"/>
    <n v="1"/>
    <n v="0"/>
  </r>
  <r>
    <n v="4248"/>
    <n v="1960"/>
    <n v="54"/>
    <x v="1"/>
    <x v="0"/>
    <x v="0"/>
    <n v="98777"/>
    <x v="0"/>
    <n v="3"/>
    <x v="0"/>
    <x v="0"/>
    <n v="0"/>
    <x v="0"/>
    <d v="2014-02-17T00:00:00"/>
    <n v="132"/>
    <n v="23"/>
    <n v="1000"/>
    <n v="19"/>
    <n v="711"/>
    <n v="125"/>
    <n v="115"/>
    <n v="38"/>
    <x v="42"/>
    <n v="2.0328619010498396E-2"/>
    <x v="0"/>
    <n v="0"/>
    <n v="4"/>
    <n v="6"/>
    <n v="9"/>
    <n v="19"/>
    <n v="105.68421052631579"/>
    <n v="1"/>
    <n v="0"/>
    <n v="0"/>
    <n v="0"/>
    <n v="1"/>
    <n v="0"/>
    <n v="0"/>
    <n v="0"/>
  </r>
  <r>
    <n v="7451"/>
    <n v="1960"/>
    <n v="54"/>
    <x v="1"/>
    <x v="0"/>
    <x v="0"/>
    <n v="98777"/>
    <x v="0"/>
    <n v="3"/>
    <x v="0"/>
    <x v="0"/>
    <n v="0"/>
    <x v="0"/>
    <d v="2014-02-17T00:00:00"/>
    <n v="132"/>
    <n v="23"/>
    <n v="1000"/>
    <n v="19"/>
    <n v="711"/>
    <n v="125"/>
    <n v="115"/>
    <n v="38"/>
    <x v="42"/>
    <n v="2.0328619010498396E-2"/>
    <x v="0"/>
    <n v="0"/>
    <n v="4"/>
    <n v="6"/>
    <n v="9"/>
    <n v="19"/>
    <n v="105.68421052631579"/>
    <n v="1"/>
    <n v="0"/>
    <n v="0"/>
    <n v="0"/>
    <n v="1"/>
    <n v="0"/>
    <n v="0"/>
    <n v="0"/>
  </r>
  <r>
    <n v="3104"/>
    <n v="1961"/>
    <n v="53"/>
    <x v="1"/>
    <x v="1"/>
    <x v="0"/>
    <n v="82332"/>
    <x v="0"/>
    <n v="3"/>
    <x v="0"/>
    <x v="0"/>
    <n v="0"/>
    <x v="0"/>
    <d v="2012-09-17T00:00:00"/>
    <n v="650"/>
    <n v="89"/>
    <n v="830"/>
    <n v="59"/>
    <n v="968"/>
    <n v="51"/>
    <n v="79"/>
    <n v="19"/>
    <x v="43"/>
    <n v="2.4364767040761792E-2"/>
    <x v="0"/>
    <n v="1"/>
    <n v="5"/>
    <n v="3"/>
    <n v="12"/>
    <n v="20"/>
    <n v="100.3"/>
    <n v="2"/>
    <n v="0"/>
    <n v="0"/>
    <n v="0"/>
    <n v="0"/>
    <n v="1"/>
    <n v="1"/>
    <n v="0"/>
  </r>
  <r>
    <n v="569"/>
    <n v="1991"/>
    <n v="23"/>
    <x v="0"/>
    <x v="1"/>
    <x v="0"/>
    <n v="90273"/>
    <x v="0"/>
    <n v="3"/>
    <x v="0"/>
    <x v="0"/>
    <n v="0"/>
    <x v="0"/>
    <d v="2013-12-14T00:00:00"/>
    <n v="197"/>
    <n v="32"/>
    <n v="704"/>
    <n v="129"/>
    <n v="853"/>
    <n v="120"/>
    <n v="74"/>
    <n v="111"/>
    <x v="44"/>
    <n v="2.2055321081608011E-2"/>
    <x v="0"/>
    <n v="1"/>
    <n v="5"/>
    <n v="6"/>
    <n v="7"/>
    <n v="18"/>
    <n v="110.61111111111111"/>
    <n v="2"/>
    <n v="1"/>
    <n v="0"/>
    <n v="0"/>
    <n v="1"/>
    <n v="1"/>
    <n v="1"/>
    <n v="0"/>
  </r>
  <r>
    <n v="10619"/>
    <n v="1994"/>
    <n v="20"/>
    <x v="0"/>
    <x v="1"/>
    <x v="0"/>
    <n v="95529"/>
    <x v="0"/>
    <n v="3"/>
    <x v="0"/>
    <x v="0"/>
    <n v="0"/>
    <x v="0"/>
    <d v="2012-12-03T00:00:00"/>
    <n v="573"/>
    <n v="29"/>
    <n v="770"/>
    <n v="29"/>
    <n v="890"/>
    <n v="250"/>
    <n v="27"/>
    <n v="24"/>
    <x v="45"/>
    <n v="2.0831370578567765E-2"/>
    <x v="0"/>
    <n v="1"/>
    <n v="7"/>
    <n v="3"/>
    <n v="7"/>
    <n v="17"/>
    <n v="117.05882352941177"/>
    <n v="3"/>
    <n v="0"/>
    <n v="0"/>
    <n v="0"/>
    <n v="0"/>
    <n v="1"/>
    <n v="1"/>
    <n v="0"/>
  </r>
  <r>
    <n v="9220"/>
    <n v="1971"/>
    <n v="43"/>
    <x v="1"/>
    <x v="1"/>
    <x v="0"/>
    <n v="91700"/>
    <x v="0"/>
    <n v="3"/>
    <x v="0"/>
    <x v="0"/>
    <n v="0"/>
    <x v="0"/>
    <d v="2013-01-17T00:00:00"/>
    <n v="528"/>
    <n v="58"/>
    <n v="576"/>
    <n v="172"/>
    <n v="961"/>
    <n v="125"/>
    <n v="115"/>
    <n v="19"/>
    <x v="46"/>
    <n v="2.1461286804798255E-2"/>
    <x v="0"/>
    <n v="1"/>
    <n v="8"/>
    <n v="6"/>
    <n v="5"/>
    <n v="19"/>
    <n v="103.57894736842105"/>
    <n v="3"/>
    <n v="0"/>
    <n v="0"/>
    <n v="0"/>
    <n v="0"/>
    <n v="0"/>
    <n v="1"/>
    <n v="0"/>
  </r>
  <r>
    <n v="1127"/>
    <n v="1973"/>
    <n v="41"/>
    <x v="1"/>
    <x v="0"/>
    <x v="1"/>
    <n v="85844"/>
    <x v="0"/>
    <n v="3"/>
    <x v="0"/>
    <x v="0"/>
    <n v="0"/>
    <x v="1"/>
    <d v="2014-05-29T00:00:00"/>
    <n v="31"/>
    <n v="62"/>
    <n v="938"/>
    <n v="19"/>
    <n v="843"/>
    <n v="25"/>
    <n v="95"/>
    <n v="38"/>
    <x v="47"/>
    <n v="2.2808815991799077E-2"/>
    <x v="0"/>
    <n v="1"/>
    <n v="6"/>
    <n v="6"/>
    <n v="7"/>
    <n v="19"/>
    <n v="103.05263157894737"/>
    <n v="2"/>
    <n v="0"/>
    <n v="0"/>
    <n v="0"/>
    <n v="0"/>
    <n v="1"/>
    <n v="0"/>
    <n v="0"/>
  </r>
  <r>
    <n v="10949"/>
    <n v="1963"/>
    <n v="51"/>
    <x v="1"/>
    <x v="0"/>
    <x v="0"/>
    <n v="72968"/>
    <x v="0"/>
    <n v="3"/>
    <x v="0"/>
    <x v="0"/>
    <n v="0"/>
    <x v="0"/>
    <d v="2013-12-16T00:00:00"/>
    <n v="195"/>
    <n v="8"/>
    <n v="1092"/>
    <n v="37"/>
    <n v="592"/>
    <n v="145"/>
    <n v="37"/>
    <n v="55"/>
    <x v="47"/>
    <n v="2.6833680517487118E-2"/>
    <x v="0"/>
    <n v="1"/>
    <n v="5"/>
    <n v="5"/>
    <n v="8"/>
    <n v="18"/>
    <n v="108.77777777777777"/>
    <n v="3"/>
    <n v="1"/>
    <n v="0"/>
    <n v="0"/>
    <n v="0"/>
    <n v="0"/>
    <n v="1"/>
    <n v="0"/>
  </r>
  <r>
    <n v="6260"/>
    <n v="1955"/>
    <n v="59"/>
    <x v="2"/>
    <x v="0"/>
    <x v="1"/>
    <n v="82384"/>
    <x v="0"/>
    <n v="3"/>
    <x v="0"/>
    <x v="0"/>
    <n v="0"/>
    <x v="1"/>
    <d v="2012-11-19T00:00:00"/>
    <n v="587"/>
    <n v="55"/>
    <n v="984"/>
    <n v="51"/>
    <n v="432"/>
    <n v="180"/>
    <n v="120"/>
    <n v="190"/>
    <x v="48"/>
    <n v="2.3754612546125462E-2"/>
    <x v="0"/>
    <n v="1"/>
    <n v="3"/>
    <n v="10"/>
    <n v="13"/>
    <n v="26"/>
    <n v="75.269230769230774"/>
    <n v="1"/>
    <n v="0"/>
    <n v="0"/>
    <n v="0"/>
    <n v="0"/>
    <n v="1"/>
    <n v="1"/>
    <n v="0"/>
  </r>
  <r>
    <n v="3174"/>
    <n v="1959"/>
    <n v="55"/>
    <x v="1"/>
    <x v="1"/>
    <x v="1"/>
    <n v="87771"/>
    <x v="0"/>
    <n v="3"/>
    <x v="0"/>
    <x v="1"/>
    <n v="1"/>
    <x v="2"/>
    <d v="2013-05-22T00:00:00"/>
    <n v="403"/>
    <n v="61"/>
    <n v="1492"/>
    <n v="38"/>
    <n v="287"/>
    <n v="50"/>
    <n v="57"/>
    <n v="33"/>
    <x v="48"/>
    <n v="2.2296658349568763E-2"/>
    <x v="0"/>
    <n v="1"/>
    <n v="5"/>
    <n v="10"/>
    <n v="4"/>
    <n v="19"/>
    <n v="103"/>
    <n v="6"/>
    <n v="1"/>
    <n v="1"/>
    <n v="0"/>
    <n v="1"/>
    <n v="1"/>
    <n v="1"/>
    <n v="0"/>
  </r>
  <r>
    <n v="5536"/>
    <n v="1959"/>
    <n v="55"/>
    <x v="1"/>
    <x v="1"/>
    <x v="1"/>
    <n v="87771"/>
    <x v="0"/>
    <n v="3"/>
    <x v="0"/>
    <x v="1"/>
    <n v="1"/>
    <x v="2"/>
    <d v="2013-05-22T00:00:00"/>
    <n v="403"/>
    <n v="61"/>
    <n v="1492"/>
    <n v="38"/>
    <n v="287"/>
    <n v="50"/>
    <n v="57"/>
    <n v="33"/>
    <x v="48"/>
    <n v="2.2296658349568763E-2"/>
    <x v="0"/>
    <n v="1"/>
    <n v="5"/>
    <n v="10"/>
    <n v="4"/>
    <n v="19"/>
    <n v="103"/>
    <n v="6"/>
    <n v="1"/>
    <n v="1"/>
    <n v="0"/>
    <n v="1"/>
    <n v="1"/>
    <n v="1"/>
    <n v="0"/>
  </r>
  <r>
    <n v="2975"/>
    <n v="1976"/>
    <n v="38"/>
    <x v="0"/>
    <x v="1"/>
    <x v="1"/>
    <n v="85606"/>
    <x v="0"/>
    <n v="3"/>
    <x v="0"/>
    <x v="1"/>
    <n v="1"/>
    <x v="2"/>
    <d v="2012-11-12T00:00:00"/>
    <n v="594"/>
    <n v="89"/>
    <n v="717"/>
    <n v="42"/>
    <n v="864"/>
    <n v="219"/>
    <n v="30"/>
    <n v="84"/>
    <x v="49"/>
    <n v="2.2848865733710255E-2"/>
    <x v="0"/>
    <n v="2"/>
    <n v="6"/>
    <n v="7"/>
    <n v="9"/>
    <n v="22"/>
    <n v="88.909090909090907"/>
    <n v="3"/>
    <n v="1"/>
    <n v="0"/>
    <n v="0"/>
    <n v="0"/>
    <n v="0"/>
    <n v="0"/>
    <n v="0"/>
  </r>
  <r>
    <n v="10936"/>
    <n v="1965"/>
    <n v="49"/>
    <x v="1"/>
    <x v="1"/>
    <x v="1"/>
    <n v="72190"/>
    <x v="0"/>
    <n v="3"/>
    <x v="0"/>
    <x v="0"/>
    <n v="0"/>
    <x v="1"/>
    <d v="2013-02-13T00:00:00"/>
    <n v="501"/>
    <n v="79"/>
    <n v="597"/>
    <n v="166"/>
    <n v="597"/>
    <n v="172"/>
    <n v="166"/>
    <n v="249"/>
    <x v="50"/>
    <n v="2.6970494528328025E-2"/>
    <x v="0"/>
    <n v="1"/>
    <n v="5"/>
    <n v="6"/>
    <n v="4"/>
    <n v="15"/>
    <n v="129.80000000000001"/>
    <n v="3"/>
    <n v="0"/>
    <n v="0"/>
    <n v="0"/>
    <n v="0"/>
    <n v="0"/>
    <n v="0"/>
    <n v="0"/>
  </r>
  <r>
    <n v="500"/>
    <n v="1977"/>
    <n v="37"/>
    <x v="0"/>
    <x v="1"/>
    <x v="1"/>
    <n v="96876"/>
    <x v="0"/>
    <n v="3"/>
    <x v="0"/>
    <x v="0"/>
    <n v="0"/>
    <x v="1"/>
    <d v="2013-08-06T00:00:00"/>
    <n v="327"/>
    <n v="79"/>
    <n v="908"/>
    <n v="43"/>
    <n v="735"/>
    <n v="40"/>
    <n v="194"/>
    <n v="21"/>
    <x v="51"/>
    <n v="2.0035922209835254E-2"/>
    <x v="0"/>
    <n v="1"/>
    <n v="7"/>
    <n v="7"/>
    <n v="9"/>
    <n v="23"/>
    <n v="84.391304347826093"/>
    <n v="2"/>
    <n v="1"/>
    <n v="0"/>
    <n v="0"/>
    <n v="1"/>
    <n v="1"/>
    <n v="1"/>
    <n v="0"/>
  </r>
  <r>
    <n v="5955"/>
    <n v="1962"/>
    <n v="52"/>
    <x v="1"/>
    <x v="1"/>
    <x v="1"/>
    <n v="72025"/>
    <x v="0"/>
    <n v="3"/>
    <x v="0"/>
    <x v="0"/>
    <n v="0"/>
    <x v="1"/>
    <d v="2012-11-17T00:00:00"/>
    <n v="589"/>
    <n v="27"/>
    <n v="833"/>
    <n v="33"/>
    <n v="549"/>
    <n v="151"/>
    <n v="133"/>
    <n v="233"/>
    <x v="52"/>
    <n v="2.6824019437695246E-2"/>
    <x v="0"/>
    <n v="1"/>
    <n v="4"/>
    <n v="3"/>
    <n v="8"/>
    <n v="15"/>
    <n v="128.80000000000001"/>
    <n v="3"/>
    <n v="0"/>
    <n v="0"/>
    <n v="0"/>
    <n v="0"/>
    <n v="0"/>
    <n v="0"/>
    <n v="0"/>
  </r>
  <r>
    <n v="3919"/>
    <n v="1976"/>
    <n v="38"/>
    <x v="0"/>
    <x v="0"/>
    <x v="0"/>
    <n v="72309"/>
    <x v="0"/>
    <n v="3"/>
    <x v="0"/>
    <x v="0"/>
    <n v="0"/>
    <x v="0"/>
    <d v="2013-03-11T00:00:00"/>
    <n v="475"/>
    <n v="64"/>
    <n v="960"/>
    <n v="0"/>
    <n v="883"/>
    <n v="50"/>
    <n v="38"/>
    <n v="0"/>
    <x v="53"/>
    <n v="2.670483618913275E-2"/>
    <x v="0"/>
    <n v="1"/>
    <n v="5"/>
    <n v="6"/>
    <n v="8"/>
    <n v="19"/>
    <n v="101.63157894736842"/>
    <n v="3"/>
    <n v="1"/>
    <n v="0"/>
    <n v="0"/>
    <n v="0"/>
    <n v="0"/>
    <n v="1"/>
    <n v="0"/>
  </r>
  <r>
    <n v="4530"/>
    <n v="1948"/>
    <n v="66"/>
    <x v="2"/>
    <x v="0"/>
    <x v="0"/>
    <n v="78427"/>
    <x v="0"/>
    <n v="3"/>
    <x v="0"/>
    <x v="0"/>
    <n v="0"/>
    <x v="0"/>
    <d v="2012-10-24T00:00:00"/>
    <n v="613"/>
    <n v="36"/>
    <n v="972"/>
    <n v="19"/>
    <n v="595"/>
    <n v="180"/>
    <n v="26"/>
    <n v="138"/>
    <x v="54"/>
    <n v="2.4608871944610911E-2"/>
    <x v="0"/>
    <n v="3"/>
    <n v="3"/>
    <n v="7"/>
    <n v="10"/>
    <n v="20"/>
    <n v="96.5"/>
    <n v="3"/>
    <n v="1"/>
    <n v="0"/>
    <n v="0"/>
    <n v="0"/>
    <n v="0"/>
    <n v="1"/>
    <n v="0"/>
  </r>
  <r>
    <n v="6036"/>
    <n v="1959"/>
    <n v="55"/>
    <x v="1"/>
    <x v="0"/>
    <x v="1"/>
    <n v="89120"/>
    <x v="0"/>
    <n v="3"/>
    <x v="0"/>
    <x v="0"/>
    <n v="0"/>
    <x v="1"/>
    <d v="2014-03-17T00:00:00"/>
    <n v="104"/>
    <n v="78"/>
    <n v="1168"/>
    <n v="92"/>
    <n v="408"/>
    <n v="72"/>
    <n v="129"/>
    <n v="55"/>
    <x v="55"/>
    <n v="2.1588868940754038E-2"/>
    <x v="0"/>
    <n v="1"/>
    <n v="5"/>
    <n v="6"/>
    <n v="7"/>
    <n v="18"/>
    <n v="106.88888888888889"/>
    <n v="1"/>
    <n v="0"/>
    <n v="0"/>
    <n v="0"/>
    <n v="0"/>
    <n v="1"/>
    <n v="0"/>
    <n v="0"/>
  </r>
  <r>
    <n v="4278"/>
    <n v="1983"/>
    <n v="31"/>
    <x v="0"/>
    <x v="0"/>
    <x v="0"/>
    <n v="87188"/>
    <x v="0"/>
    <n v="3"/>
    <x v="0"/>
    <x v="0"/>
    <n v="0"/>
    <x v="0"/>
    <d v="2013-06-03T00:00:00"/>
    <n v="391"/>
    <n v="73"/>
    <n v="910"/>
    <n v="111"/>
    <n v="724"/>
    <n v="49"/>
    <n v="74"/>
    <n v="55"/>
    <x v="56"/>
    <n v="2.2055787493691793E-2"/>
    <x v="0"/>
    <n v="1"/>
    <n v="10"/>
    <n v="2"/>
    <n v="6"/>
    <n v="18"/>
    <n v="106.83333333333333"/>
    <n v="3"/>
    <n v="0"/>
    <n v="0"/>
    <n v="0"/>
    <n v="0"/>
    <n v="0"/>
    <n v="1"/>
    <n v="0"/>
  </r>
  <r>
    <n v="11071"/>
    <n v="1984"/>
    <n v="30"/>
    <x v="0"/>
    <x v="1"/>
    <x v="0"/>
    <n v="79607"/>
    <x v="0"/>
    <n v="3"/>
    <x v="0"/>
    <x v="0"/>
    <n v="0"/>
    <x v="0"/>
    <d v="2013-04-21T00:00:00"/>
    <n v="434"/>
    <n v="37"/>
    <n v="450"/>
    <n v="133"/>
    <n v="951"/>
    <n v="173"/>
    <n v="0"/>
    <n v="216"/>
    <x v="56"/>
    <n v="2.4156167171228662E-2"/>
    <x v="0"/>
    <n v="1"/>
    <n v="3"/>
    <n v="6"/>
    <n v="6"/>
    <n v="15"/>
    <n v="128.19999999999999"/>
    <n v="1"/>
    <n v="0"/>
    <n v="0"/>
    <n v="0"/>
    <n v="0"/>
    <n v="0"/>
    <n v="1"/>
    <n v="0"/>
  </r>
  <r>
    <n v="6977"/>
    <n v="1974"/>
    <n v="40"/>
    <x v="1"/>
    <x v="1"/>
    <x v="1"/>
    <n v="75702"/>
    <x v="0"/>
    <n v="3"/>
    <x v="0"/>
    <x v="1"/>
    <n v="1"/>
    <x v="2"/>
    <d v="2012-10-14T00:00:00"/>
    <n v="623"/>
    <n v="87"/>
    <n v="1073"/>
    <n v="0"/>
    <n v="629"/>
    <n v="145"/>
    <n v="37"/>
    <n v="37"/>
    <x v="57"/>
    <n v="2.5375815698396344E-2"/>
    <x v="0"/>
    <n v="1"/>
    <n v="10"/>
    <n v="5"/>
    <n v="13"/>
    <n v="28"/>
    <n v="68.607142857142861"/>
    <n v="6"/>
    <n v="0"/>
    <n v="0"/>
    <n v="0"/>
    <n v="0"/>
    <n v="1"/>
    <n v="0"/>
    <n v="0"/>
  </r>
  <r>
    <n v="5547"/>
    <n v="1982"/>
    <n v="32"/>
    <x v="0"/>
    <x v="0"/>
    <x v="1"/>
    <n v="84169"/>
    <x v="0"/>
    <n v="3"/>
    <x v="0"/>
    <x v="0"/>
    <n v="0"/>
    <x v="1"/>
    <d v="2013-08-07T00:00:00"/>
    <n v="326"/>
    <n v="9"/>
    <n v="1478"/>
    <n v="19"/>
    <n v="403"/>
    <n v="0"/>
    <n v="19"/>
    <n v="0"/>
    <x v="58"/>
    <n v="2.279936793831458E-2"/>
    <x v="0"/>
    <n v="1"/>
    <n v="7"/>
    <n v="6"/>
    <n v="6"/>
    <n v="19"/>
    <n v="101"/>
    <n v="3"/>
    <n v="0"/>
    <n v="0"/>
    <n v="0"/>
    <n v="1"/>
    <n v="1"/>
    <n v="1"/>
    <n v="0"/>
  </r>
  <r>
    <n v="8362"/>
    <n v="1982"/>
    <n v="32"/>
    <x v="0"/>
    <x v="0"/>
    <x v="1"/>
    <n v="84169"/>
    <x v="0"/>
    <n v="3"/>
    <x v="0"/>
    <x v="0"/>
    <n v="0"/>
    <x v="1"/>
    <d v="2013-08-07T00:00:00"/>
    <n v="326"/>
    <n v="9"/>
    <n v="1478"/>
    <n v="19"/>
    <n v="403"/>
    <n v="0"/>
    <n v="19"/>
    <n v="0"/>
    <x v="58"/>
    <n v="2.279936793831458E-2"/>
    <x v="0"/>
    <n v="1"/>
    <n v="7"/>
    <n v="6"/>
    <n v="6"/>
    <n v="19"/>
    <n v="101"/>
    <n v="3"/>
    <n v="0"/>
    <n v="0"/>
    <n v="0"/>
    <n v="1"/>
    <n v="1"/>
    <n v="1"/>
    <n v="0"/>
  </r>
  <r>
    <n v="4543"/>
    <n v="1980"/>
    <n v="34"/>
    <x v="0"/>
    <x v="1"/>
    <x v="1"/>
    <n v="82497"/>
    <x v="0"/>
    <n v="3"/>
    <x v="0"/>
    <x v="0"/>
    <n v="0"/>
    <x v="1"/>
    <d v="2012-10-31T00:00:00"/>
    <n v="606"/>
    <n v="32"/>
    <n v="777"/>
    <n v="129"/>
    <n v="573"/>
    <n v="216"/>
    <n v="21"/>
    <n v="203"/>
    <x v="58"/>
    <n v="2.3261451931585391E-2"/>
    <x v="0"/>
    <n v="1"/>
    <n v="2"/>
    <n v="7"/>
    <n v="9"/>
    <n v="18"/>
    <n v="106.61111111111111"/>
    <n v="4"/>
    <n v="0"/>
    <n v="0"/>
    <n v="0"/>
    <n v="0"/>
    <n v="1"/>
    <n v="0"/>
    <n v="0"/>
  </r>
  <r>
    <n v="1065"/>
    <n v="1963"/>
    <n v="51"/>
    <x v="1"/>
    <x v="1"/>
    <x v="0"/>
    <n v="80695"/>
    <x v="0"/>
    <n v="3"/>
    <x v="0"/>
    <x v="0"/>
    <n v="0"/>
    <x v="0"/>
    <d v="2013-12-29T00:00:00"/>
    <n v="182"/>
    <n v="85"/>
    <n v="557"/>
    <n v="129"/>
    <n v="984"/>
    <n v="193"/>
    <n v="37"/>
    <n v="18"/>
    <x v="59"/>
    <n v="2.3768511060164817E-2"/>
    <x v="0"/>
    <n v="1"/>
    <n v="5"/>
    <n v="8"/>
    <n v="5"/>
    <n v="18"/>
    <n v="106.55555555555556"/>
    <n v="2"/>
    <n v="0"/>
    <n v="0"/>
    <n v="0"/>
    <n v="0"/>
    <n v="0"/>
    <n v="0"/>
    <n v="0"/>
  </r>
  <r>
    <n v="9743"/>
    <n v="1955"/>
    <n v="59"/>
    <x v="2"/>
    <x v="1"/>
    <x v="1"/>
    <n v="76998"/>
    <x v="0"/>
    <n v="3"/>
    <x v="0"/>
    <x v="1"/>
    <n v="1"/>
    <x v="2"/>
    <d v="2013-01-11T00:00:00"/>
    <n v="534"/>
    <n v="85"/>
    <n v="1449"/>
    <n v="89"/>
    <n v="161"/>
    <n v="69"/>
    <n v="35"/>
    <n v="107"/>
    <x v="60"/>
    <n v="2.4805839112704228E-2"/>
    <x v="0"/>
    <n v="2"/>
    <n v="11"/>
    <n v="8"/>
    <n v="8"/>
    <n v="27"/>
    <n v="70.740740740740748"/>
    <n v="6"/>
    <n v="0"/>
    <n v="0"/>
    <n v="0"/>
    <n v="0"/>
    <n v="1"/>
    <n v="0"/>
    <n v="0"/>
  </r>
  <r>
    <n v="2611"/>
    <n v="1959"/>
    <n v="55"/>
    <x v="1"/>
    <x v="0"/>
    <x v="1"/>
    <n v="82576"/>
    <x v="0"/>
    <n v="3"/>
    <x v="0"/>
    <x v="0"/>
    <n v="0"/>
    <x v="1"/>
    <d v="2012-08-01T00:00:00"/>
    <n v="697"/>
    <n v="66"/>
    <n v="1206"/>
    <n v="55"/>
    <n v="445"/>
    <n v="168"/>
    <n v="18"/>
    <n v="18"/>
    <x v="60"/>
    <n v="2.3130207324161985E-2"/>
    <x v="0"/>
    <n v="1"/>
    <n v="2"/>
    <n v="4"/>
    <n v="12"/>
    <n v="18"/>
    <n v="106.11111111111111"/>
    <n v="1"/>
    <n v="0"/>
    <n v="0"/>
    <n v="0"/>
    <n v="0"/>
    <n v="1"/>
    <n v="0"/>
    <n v="0"/>
  </r>
  <r>
    <n v="8164"/>
    <n v="1978"/>
    <n v="36"/>
    <x v="0"/>
    <x v="0"/>
    <x v="1"/>
    <n v="82170"/>
    <x v="0"/>
    <n v="3"/>
    <x v="0"/>
    <x v="0"/>
    <n v="0"/>
    <x v="1"/>
    <d v="2013-11-25T00:00:00"/>
    <n v="216"/>
    <n v="13"/>
    <n v="1023"/>
    <n v="93"/>
    <n v="651"/>
    <n v="49"/>
    <n v="55"/>
    <n v="37"/>
    <x v="61"/>
    <n v="2.3220153340635267E-2"/>
    <x v="0"/>
    <n v="1"/>
    <n v="5"/>
    <n v="6"/>
    <n v="7"/>
    <n v="18"/>
    <n v="106"/>
    <n v="2"/>
    <n v="0"/>
    <n v="0"/>
    <n v="0"/>
    <n v="0"/>
    <n v="0"/>
    <n v="0"/>
    <n v="0"/>
  </r>
  <r>
    <n v="3711"/>
    <n v="1944"/>
    <n v="70"/>
    <x v="2"/>
    <x v="0"/>
    <x v="1"/>
    <n v="80184"/>
    <x v="0"/>
    <n v="3"/>
    <x v="0"/>
    <x v="0"/>
    <n v="0"/>
    <x v="1"/>
    <d v="2014-03-01T00:00:00"/>
    <n v="120"/>
    <n v="19"/>
    <n v="1035"/>
    <n v="134"/>
    <n v="670"/>
    <n v="25"/>
    <n v="38"/>
    <n v="0"/>
    <x v="62"/>
    <n v="2.3720442981143369E-2"/>
    <x v="0"/>
    <n v="1"/>
    <n v="6"/>
    <n v="3"/>
    <n v="10"/>
    <n v="19"/>
    <n v="100.10526315789474"/>
    <n v="3"/>
    <n v="1"/>
    <n v="0"/>
    <n v="0"/>
    <n v="0"/>
    <n v="1"/>
    <n v="0"/>
    <n v="0"/>
  </r>
  <r>
    <n v="7962"/>
    <n v="1987"/>
    <n v="27"/>
    <x v="0"/>
    <x v="0"/>
    <x v="0"/>
    <n v="95169"/>
    <x v="0"/>
    <n v="3"/>
    <x v="0"/>
    <x v="0"/>
    <n v="0"/>
    <x v="0"/>
    <d v="2013-10-09T00:00:00"/>
    <n v="263"/>
    <n v="1"/>
    <n v="1285"/>
    <n v="21"/>
    <n v="449"/>
    <n v="106"/>
    <n v="20"/>
    <n v="20"/>
    <x v="63"/>
    <n v="1.9974991856591958E-2"/>
    <x v="0"/>
    <n v="1"/>
    <n v="4"/>
    <n v="3"/>
    <n v="4"/>
    <n v="11"/>
    <n v="172.81818181818181"/>
    <n v="1"/>
    <n v="1"/>
    <n v="0"/>
    <n v="0"/>
    <n v="0"/>
    <n v="1"/>
    <n v="1"/>
    <n v="0"/>
  </r>
  <r>
    <n v="10909"/>
    <n v="1948"/>
    <n v="66"/>
    <x v="2"/>
    <x v="1"/>
    <x v="1"/>
    <n v="92344"/>
    <x v="0"/>
    <n v="3"/>
    <x v="0"/>
    <x v="0"/>
    <n v="0"/>
    <x v="1"/>
    <d v="2014-01-15T00:00:00"/>
    <n v="165"/>
    <n v="9"/>
    <n v="992"/>
    <n v="24"/>
    <n v="694"/>
    <n v="51"/>
    <n v="19"/>
    <n v="119"/>
    <x v="64"/>
    <n v="2.0564411331542926E-2"/>
    <x v="0"/>
    <n v="0"/>
    <n v="5"/>
    <n v="10"/>
    <n v="5"/>
    <n v="20"/>
    <n v="94.95"/>
    <n v="1"/>
    <n v="0"/>
    <n v="0"/>
    <n v="1"/>
    <n v="0"/>
    <n v="1"/>
    <n v="0"/>
    <n v="0"/>
  </r>
  <r>
    <n v="4702"/>
    <n v="1964"/>
    <n v="50"/>
    <x v="1"/>
    <x v="1"/>
    <x v="0"/>
    <n v="61839"/>
    <x v="1"/>
    <n v="2"/>
    <x v="0"/>
    <x v="0"/>
    <n v="0"/>
    <x v="0"/>
    <d v="2012-08-12T00:00:00"/>
    <n v="686"/>
    <n v="20"/>
    <n v="1000"/>
    <n v="155"/>
    <n v="379"/>
    <n v="224"/>
    <n v="17"/>
    <n v="120"/>
    <x v="65"/>
    <n v="3.0644091916104725E-2"/>
    <x v="0"/>
    <n v="1"/>
    <n v="4"/>
    <n v="8"/>
    <n v="4"/>
    <n v="16"/>
    <n v="118.4375"/>
    <n v="8"/>
    <n v="0"/>
    <n v="0"/>
    <n v="0"/>
    <n v="0"/>
    <n v="0"/>
    <n v="0"/>
    <n v="0"/>
  </r>
  <r>
    <n v="1544"/>
    <n v="1967"/>
    <n v="47"/>
    <x v="1"/>
    <x v="0"/>
    <x v="0"/>
    <n v="81380"/>
    <x v="0"/>
    <n v="3"/>
    <x v="0"/>
    <x v="0"/>
    <n v="0"/>
    <x v="0"/>
    <d v="2012-12-22T00:00:00"/>
    <n v="554"/>
    <n v="51"/>
    <n v="741"/>
    <n v="68"/>
    <n v="689"/>
    <n v="224"/>
    <n v="68"/>
    <n v="103"/>
    <x v="66"/>
    <n v="2.3261243548783485E-2"/>
    <x v="0"/>
    <n v="1"/>
    <n v="4"/>
    <n v="2"/>
    <n v="10"/>
    <n v="16"/>
    <n v="118.3125"/>
    <n v="2"/>
    <n v="0"/>
    <n v="0"/>
    <n v="0"/>
    <n v="0"/>
    <n v="0"/>
    <n v="0"/>
    <n v="0"/>
  </r>
  <r>
    <n v="1859"/>
    <n v="1972"/>
    <n v="42"/>
    <x v="1"/>
    <x v="0"/>
    <x v="1"/>
    <n v="75251"/>
    <x v="0"/>
    <n v="3"/>
    <x v="0"/>
    <x v="0"/>
    <n v="0"/>
    <x v="1"/>
    <d v="2012-08-27T00:00:00"/>
    <n v="671"/>
    <n v="34"/>
    <n v="721"/>
    <n v="111"/>
    <n v="925"/>
    <n v="97"/>
    <n v="18"/>
    <n v="18"/>
    <x v="67"/>
    <n v="2.5115945303052452E-2"/>
    <x v="0"/>
    <n v="1"/>
    <n v="7"/>
    <n v="6"/>
    <n v="5"/>
    <n v="18"/>
    <n v="105"/>
    <n v="5"/>
    <n v="0"/>
    <n v="0"/>
    <n v="0"/>
    <n v="0"/>
    <n v="0"/>
    <n v="1"/>
    <n v="0"/>
  </r>
  <r>
    <n v="2002"/>
    <n v="1958"/>
    <n v="56"/>
    <x v="1"/>
    <x v="1"/>
    <x v="0"/>
    <n v="71964"/>
    <x v="0"/>
    <n v="3"/>
    <x v="0"/>
    <x v="0"/>
    <n v="0"/>
    <x v="0"/>
    <d v="2013-05-20T00:00:00"/>
    <n v="405"/>
    <n v="81"/>
    <n v="587"/>
    <n v="51"/>
    <n v="932"/>
    <n v="180"/>
    <n v="34"/>
    <n v="86"/>
    <x v="68"/>
    <n v="2.5985214829637039E-2"/>
    <x v="0"/>
    <n v="1"/>
    <n v="5"/>
    <n v="6"/>
    <n v="5"/>
    <n v="16"/>
    <n v="116.875"/>
    <n v="3"/>
    <n v="0"/>
    <n v="0"/>
    <n v="0"/>
    <n v="0"/>
    <n v="0"/>
    <n v="0"/>
    <n v="0"/>
  </r>
  <r>
    <n v="5331"/>
    <n v="1977"/>
    <n v="37"/>
    <x v="0"/>
    <x v="1"/>
    <x v="1"/>
    <n v="74985"/>
    <x v="0"/>
    <n v="3"/>
    <x v="0"/>
    <x v="0"/>
    <n v="0"/>
    <x v="1"/>
    <d v="2012-09-11T00:00:00"/>
    <n v="656"/>
    <n v="8"/>
    <n v="587"/>
    <n v="51"/>
    <n v="898"/>
    <n v="247"/>
    <n v="0"/>
    <n v="86"/>
    <x v="69"/>
    <n v="2.49249849969994E-2"/>
    <x v="0"/>
    <n v="1"/>
    <n v="3"/>
    <n v="6"/>
    <n v="7"/>
    <n v="16"/>
    <n v="116.8125"/>
    <n v="2"/>
    <n v="0"/>
    <n v="0"/>
    <n v="0"/>
    <n v="0"/>
    <n v="0"/>
    <n v="0"/>
    <n v="0"/>
  </r>
  <r>
    <n v="9058"/>
    <n v="1955"/>
    <n v="59"/>
    <x v="2"/>
    <x v="1"/>
    <x v="0"/>
    <n v="79800"/>
    <x v="0"/>
    <n v="3"/>
    <x v="0"/>
    <x v="0"/>
    <n v="0"/>
    <x v="0"/>
    <d v="2012-09-23T00:00:00"/>
    <n v="644"/>
    <n v="65"/>
    <n v="1060"/>
    <n v="21"/>
    <n v="530"/>
    <n v="32"/>
    <n v="0"/>
    <n v="224"/>
    <x v="70"/>
    <n v="2.3395989974937342E-2"/>
    <x v="0"/>
    <n v="1"/>
    <n v="5"/>
    <n v="11"/>
    <n v="5"/>
    <n v="21"/>
    <n v="88.904761904761898"/>
    <n v="3"/>
    <n v="1"/>
    <n v="0"/>
    <n v="1"/>
    <n v="0"/>
    <n v="1"/>
    <n v="1"/>
    <n v="0"/>
  </r>
  <r>
    <n v="5538"/>
    <n v="1975"/>
    <n v="39"/>
    <x v="0"/>
    <x v="1"/>
    <x v="0"/>
    <n v="83829"/>
    <x v="0"/>
    <n v="3"/>
    <x v="0"/>
    <x v="0"/>
    <n v="0"/>
    <x v="0"/>
    <d v="2013-10-08T00:00:00"/>
    <n v="264"/>
    <n v="78"/>
    <n v="897"/>
    <n v="161"/>
    <n v="430"/>
    <n v="186"/>
    <n v="161"/>
    <n v="27"/>
    <x v="71"/>
    <n v="2.2211883715659259E-2"/>
    <x v="0"/>
    <n v="0"/>
    <n v="4"/>
    <n v="7"/>
    <n v="6"/>
    <n v="17"/>
    <n v="109.52941176470588"/>
    <n v="1"/>
    <n v="1"/>
    <n v="0"/>
    <n v="1"/>
    <n v="0"/>
    <n v="1"/>
    <n v="1"/>
    <n v="0"/>
  </r>
  <r>
    <n v="3910"/>
    <n v="1975"/>
    <n v="39"/>
    <x v="0"/>
    <x v="1"/>
    <x v="0"/>
    <n v="83829"/>
    <x v="0"/>
    <n v="3"/>
    <x v="0"/>
    <x v="0"/>
    <n v="0"/>
    <x v="0"/>
    <d v="2013-10-08T00:00:00"/>
    <n v="264"/>
    <n v="78"/>
    <n v="897"/>
    <n v="161"/>
    <n v="430"/>
    <n v="186"/>
    <n v="161"/>
    <n v="27"/>
    <x v="71"/>
    <n v="2.2211883715659259E-2"/>
    <x v="0"/>
    <n v="0"/>
    <n v="4"/>
    <n v="7"/>
    <n v="6"/>
    <n v="17"/>
    <n v="109.52941176470588"/>
    <n v="1"/>
    <n v="1"/>
    <n v="0"/>
    <n v="1"/>
    <n v="0"/>
    <n v="1"/>
    <n v="1"/>
    <n v="0"/>
  </r>
  <r>
    <n v="4856"/>
    <n v="1957"/>
    <n v="57"/>
    <x v="1"/>
    <x v="0"/>
    <x v="1"/>
    <n v="82347"/>
    <x v="0"/>
    <n v="3"/>
    <x v="0"/>
    <x v="0"/>
    <n v="0"/>
    <x v="1"/>
    <d v="2012-11-06T00:00:00"/>
    <n v="600"/>
    <n v="38"/>
    <n v="556"/>
    <n v="54"/>
    <n v="845"/>
    <n v="202"/>
    <n v="133"/>
    <n v="63"/>
    <x v="72"/>
    <n v="2.2502337668646094E-2"/>
    <x v="0"/>
    <n v="1"/>
    <n v="7"/>
    <n v="7"/>
    <n v="10"/>
    <n v="24"/>
    <n v="77.208333333333329"/>
    <n v="3"/>
    <n v="1"/>
    <n v="0"/>
    <n v="1"/>
    <n v="0"/>
    <n v="0"/>
    <n v="0"/>
    <n v="0"/>
  </r>
  <r>
    <n v="8722"/>
    <n v="1957"/>
    <n v="57"/>
    <x v="1"/>
    <x v="0"/>
    <x v="1"/>
    <n v="82347"/>
    <x v="0"/>
    <n v="3"/>
    <x v="0"/>
    <x v="0"/>
    <n v="0"/>
    <x v="1"/>
    <d v="2012-11-06T00:00:00"/>
    <n v="600"/>
    <n v="38"/>
    <n v="556"/>
    <n v="54"/>
    <n v="845"/>
    <n v="202"/>
    <n v="133"/>
    <n v="63"/>
    <x v="72"/>
    <n v="2.2502337668646094E-2"/>
    <x v="0"/>
    <n v="1"/>
    <n v="7"/>
    <n v="7"/>
    <n v="10"/>
    <n v="24"/>
    <n v="77.208333333333329"/>
    <n v="3"/>
    <n v="1"/>
    <n v="0"/>
    <n v="1"/>
    <n v="0"/>
    <n v="0"/>
    <n v="1"/>
    <n v="0"/>
  </r>
  <r>
    <n v="8717"/>
    <n v="1975"/>
    <n v="39"/>
    <x v="0"/>
    <x v="0"/>
    <x v="1"/>
    <n v="80427"/>
    <x v="0"/>
    <n v="3"/>
    <x v="0"/>
    <x v="1"/>
    <n v="1"/>
    <x v="2"/>
    <d v="2012-09-12T00:00:00"/>
    <n v="655"/>
    <n v="56"/>
    <n v="1149"/>
    <n v="71"/>
    <n v="449"/>
    <n v="69"/>
    <n v="71"/>
    <n v="26"/>
    <x v="73"/>
    <n v="2.2815721088689123E-2"/>
    <x v="0"/>
    <n v="1"/>
    <n v="11"/>
    <n v="8"/>
    <n v="8"/>
    <n v="27"/>
    <n v="67.962962962962962"/>
    <n v="5"/>
    <n v="0"/>
    <n v="0"/>
    <n v="0"/>
    <n v="0"/>
    <n v="0"/>
    <n v="0"/>
    <n v="0"/>
  </r>
  <r>
    <n v="5031"/>
    <n v="1974"/>
    <n v="40"/>
    <x v="1"/>
    <x v="1"/>
    <x v="1"/>
    <n v="83145"/>
    <x v="0"/>
    <n v="3"/>
    <x v="0"/>
    <x v="0"/>
    <n v="0"/>
    <x v="1"/>
    <d v="2012-09-22T00:00:00"/>
    <n v="645"/>
    <n v="14"/>
    <n v="777"/>
    <n v="35"/>
    <n v="731"/>
    <n v="39"/>
    <n v="137"/>
    <n v="114"/>
    <x v="74"/>
    <n v="2.2045823561248422E-2"/>
    <x v="0"/>
    <n v="1"/>
    <n v="5"/>
    <n v="9"/>
    <n v="11"/>
    <n v="25"/>
    <n v="73.319999999999993"/>
    <n v="2"/>
    <n v="0"/>
    <n v="0"/>
    <n v="0"/>
    <n v="0"/>
    <n v="1"/>
    <n v="1"/>
    <n v="0"/>
  </r>
  <r>
    <n v="1204"/>
    <n v="1970"/>
    <n v="44"/>
    <x v="1"/>
    <x v="0"/>
    <x v="1"/>
    <n v="67536"/>
    <x v="1"/>
    <n v="2"/>
    <x v="0"/>
    <x v="1"/>
    <n v="1"/>
    <x v="2"/>
    <d v="2013-05-22T00:00:00"/>
    <n v="403"/>
    <n v="45"/>
    <n v="1253"/>
    <n v="0"/>
    <n v="447"/>
    <n v="23"/>
    <n v="71"/>
    <n v="35"/>
    <x v="75"/>
    <n v="2.7081852641554133E-2"/>
    <x v="0"/>
    <n v="3"/>
    <n v="11"/>
    <n v="5"/>
    <n v="11"/>
    <n v="27"/>
    <n v="67.740740740740748"/>
    <n v="8"/>
    <n v="1"/>
    <n v="0"/>
    <n v="0"/>
    <n v="0"/>
    <n v="0"/>
    <n v="0"/>
    <n v="0"/>
  </r>
  <r>
    <n v="3074"/>
    <n v="1984"/>
    <n v="30"/>
    <x v="0"/>
    <x v="0"/>
    <x v="1"/>
    <n v="70643"/>
    <x v="0"/>
    <n v="3"/>
    <x v="0"/>
    <x v="0"/>
    <n v="0"/>
    <x v="1"/>
    <d v="2012-10-15T00:00:00"/>
    <n v="622"/>
    <n v="66"/>
    <n v="1218"/>
    <n v="107"/>
    <n v="304"/>
    <n v="23"/>
    <n v="143"/>
    <n v="33"/>
    <x v="76"/>
    <n v="2.587659074501366E-2"/>
    <x v="0"/>
    <n v="1"/>
    <n v="5"/>
    <n v="8"/>
    <n v="4"/>
    <n v="17"/>
    <n v="107.52941176470588"/>
    <n v="6"/>
    <n v="0"/>
    <n v="0"/>
    <n v="0"/>
    <n v="0"/>
    <n v="0"/>
    <n v="1"/>
    <n v="0"/>
  </r>
  <r>
    <n v="2223"/>
    <n v="1965"/>
    <n v="49"/>
    <x v="1"/>
    <x v="0"/>
    <x v="0"/>
    <n v="64176"/>
    <x v="1"/>
    <n v="2"/>
    <x v="0"/>
    <x v="1"/>
    <n v="1"/>
    <x v="1"/>
    <d v="2012-08-03T00:00:00"/>
    <n v="695"/>
    <n v="52"/>
    <n v="1215"/>
    <n v="33"/>
    <n v="249"/>
    <n v="64"/>
    <n v="116"/>
    <n v="149"/>
    <x v="77"/>
    <n v="2.8453004238344553E-2"/>
    <x v="0"/>
    <n v="8"/>
    <n v="8"/>
    <n v="9"/>
    <n v="8"/>
    <n v="25"/>
    <n v="73.040000000000006"/>
    <n v="6"/>
    <n v="0"/>
    <n v="0"/>
    <n v="0"/>
    <n v="0"/>
    <n v="0"/>
    <n v="0"/>
    <n v="0"/>
  </r>
  <r>
    <n v="4299"/>
    <n v="1960"/>
    <n v="54"/>
    <x v="1"/>
    <x v="1"/>
    <x v="1"/>
    <n v="70971"/>
    <x v="0"/>
    <n v="3"/>
    <x v="0"/>
    <x v="1"/>
    <n v="1"/>
    <x v="2"/>
    <d v="2012-09-21T00:00:00"/>
    <n v="646"/>
    <n v="28"/>
    <n v="1001"/>
    <n v="17"/>
    <n v="572"/>
    <n v="93"/>
    <n v="125"/>
    <n v="17"/>
    <x v="78"/>
    <n v="2.5714728551098336E-2"/>
    <x v="0"/>
    <n v="7"/>
    <n v="11"/>
    <n v="11"/>
    <n v="5"/>
    <n v="27"/>
    <n v="67.592592592592595"/>
    <n v="7"/>
    <n v="0"/>
    <n v="0"/>
    <n v="0"/>
    <n v="0"/>
    <n v="0"/>
    <n v="1"/>
    <n v="0"/>
  </r>
  <r>
    <n v="6292"/>
    <n v="1986"/>
    <n v="28"/>
    <x v="0"/>
    <x v="0"/>
    <x v="1"/>
    <n v="82333"/>
    <x v="0"/>
    <n v="3"/>
    <x v="0"/>
    <x v="0"/>
    <n v="0"/>
    <x v="1"/>
    <d v="2013-03-30T00:00:00"/>
    <n v="456"/>
    <n v="60"/>
    <n v="1311"/>
    <n v="0"/>
    <n v="359"/>
    <n v="46"/>
    <n v="89"/>
    <n v="17"/>
    <x v="79"/>
    <n v="2.212964424957186E-2"/>
    <x v="0"/>
    <n v="1"/>
    <n v="4"/>
    <n v="3"/>
    <n v="10"/>
    <n v="17"/>
    <n v="107.17647058823529"/>
    <n v="2"/>
    <n v="0"/>
    <n v="0"/>
    <n v="0"/>
    <n v="0"/>
    <n v="1"/>
    <n v="1"/>
    <n v="0"/>
  </r>
  <r>
    <n v="7431"/>
    <n v="1991"/>
    <n v="23"/>
    <x v="0"/>
    <x v="0"/>
    <x v="0"/>
    <n v="68126"/>
    <x v="1"/>
    <n v="2"/>
    <x v="0"/>
    <x v="0"/>
    <n v="0"/>
    <x v="0"/>
    <d v="2012-11-10T00:00:00"/>
    <n v="596"/>
    <n v="40"/>
    <n v="1332"/>
    <n v="17"/>
    <n v="311"/>
    <n v="23"/>
    <n v="51"/>
    <n v="86"/>
    <x v="80"/>
    <n v="2.6715204180489095E-2"/>
    <x v="0"/>
    <n v="1"/>
    <n v="7"/>
    <n v="4"/>
    <n v="5"/>
    <n v="16"/>
    <n v="113.75"/>
    <n v="9"/>
    <n v="0"/>
    <n v="0"/>
    <n v="0"/>
    <n v="1"/>
    <n v="0"/>
    <n v="1"/>
    <n v="0"/>
  </r>
  <r>
    <n v="11088"/>
    <n v="1971"/>
    <n v="43"/>
    <x v="1"/>
    <x v="0"/>
    <x v="1"/>
    <n v="78642"/>
    <x v="0"/>
    <n v="3"/>
    <x v="0"/>
    <x v="1"/>
    <n v="1"/>
    <x v="2"/>
    <d v="2013-04-21T00:00:00"/>
    <n v="434"/>
    <n v="83"/>
    <n v="1396"/>
    <n v="0"/>
    <n v="322"/>
    <n v="46"/>
    <n v="35"/>
    <n v="17"/>
    <x v="81"/>
    <n v="2.3091986470333919E-2"/>
    <x v="0"/>
    <n v="1"/>
    <n v="4"/>
    <n v="9"/>
    <n v="4"/>
    <n v="17"/>
    <n v="106.82352941176471"/>
    <n v="6"/>
    <n v="0"/>
    <n v="0"/>
    <n v="0"/>
    <n v="0"/>
    <n v="0"/>
    <n v="0"/>
    <n v="0"/>
  </r>
  <r>
    <n v="5831"/>
    <n v="1967"/>
    <n v="47"/>
    <x v="1"/>
    <x v="1"/>
    <x v="1"/>
    <n v="77870"/>
    <x v="0"/>
    <n v="3"/>
    <x v="0"/>
    <x v="1"/>
    <n v="1"/>
    <x v="2"/>
    <d v="2012-08-22T00:00:00"/>
    <n v="676"/>
    <n v="93"/>
    <n v="1017"/>
    <n v="50"/>
    <n v="500"/>
    <n v="65"/>
    <n v="50"/>
    <n v="133"/>
    <x v="82"/>
    <n v="2.3308077565172725E-2"/>
    <x v="0"/>
    <n v="3"/>
    <n v="5"/>
    <n v="5"/>
    <n v="5"/>
    <n v="15"/>
    <n v="121"/>
    <n v="8"/>
    <n v="1"/>
    <n v="0"/>
    <n v="0"/>
    <n v="1"/>
    <n v="0"/>
    <n v="1"/>
    <n v="0"/>
  </r>
  <r>
    <n v="590"/>
    <n v="1970"/>
    <n v="44"/>
    <x v="1"/>
    <x v="0"/>
    <x v="0"/>
    <n v="78579"/>
    <x v="0"/>
    <n v="3"/>
    <x v="0"/>
    <x v="0"/>
    <n v="0"/>
    <x v="0"/>
    <d v="2012-12-22T00:00:00"/>
    <n v="554"/>
    <n v="35"/>
    <n v="816"/>
    <n v="66"/>
    <n v="549"/>
    <n v="216"/>
    <n v="66"/>
    <n v="99"/>
    <x v="83"/>
    <n v="2.3059596075287292E-2"/>
    <x v="0"/>
    <n v="1"/>
    <n v="5"/>
    <n v="6"/>
    <n v="4"/>
    <n v="15"/>
    <n v="120.8"/>
    <n v="3"/>
    <n v="0"/>
    <n v="0"/>
    <n v="0"/>
    <n v="0"/>
    <n v="0"/>
    <n v="1"/>
    <n v="0"/>
  </r>
  <r>
    <n v="9493"/>
    <n v="1980"/>
    <n v="34"/>
    <x v="0"/>
    <x v="0"/>
    <x v="0"/>
    <n v="76412"/>
    <x v="0"/>
    <n v="3"/>
    <x v="0"/>
    <x v="0"/>
    <n v="0"/>
    <x v="0"/>
    <d v="2013-05-05T00:00:00"/>
    <n v="420"/>
    <n v="15"/>
    <n v="840"/>
    <n v="53"/>
    <n v="804"/>
    <n v="23"/>
    <n v="71"/>
    <n v="17"/>
    <x v="84"/>
    <n v="2.36612050463278E-2"/>
    <x v="0"/>
    <n v="1"/>
    <n v="5"/>
    <n v="4"/>
    <n v="8"/>
    <n v="17"/>
    <n v="106.35294117647059"/>
    <n v="3"/>
    <n v="1"/>
    <n v="0"/>
    <n v="0"/>
    <n v="0"/>
    <n v="1"/>
    <n v="1"/>
    <n v="0"/>
  </r>
  <r>
    <n v="6049"/>
    <n v="1982"/>
    <n v="32"/>
    <x v="0"/>
    <x v="0"/>
    <x v="1"/>
    <n v="73450"/>
    <x v="0"/>
    <n v="3"/>
    <x v="0"/>
    <x v="0"/>
    <n v="0"/>
    <x v="1"/>
    <d v="2013-12-05T00:00:00"/>
    <n v="206"/>
    <n v="85"/>
    <n v="1142"/>
    <n v="51"/>
    <n v="415"/>
    <n v="90"/>
    <n v="69"/>
    <n v="37"/>
    <x v="85"/>
    <n v="2.4560925799863853E-2"/>
    <x v="0"/>
    <n v="1"/>
    <n v="7"/>
    <n v="8"/>
    <n v="11"/>
    <n v="26"/>
    <n v="69.384615384615387"/>
    <n v="3"/>
    <n v="1"/>
    <n v="0"/>
    <n v="1"/>
    <n v="0"/>
    <n v="0"/>
    <n v="0"/>
    <n v="0"/>
  </r>
  <r>
    <n v="380"/>
    <n v="1954"/>
    <n v="60"/>
    <x v="2"/>
    <x v="1"/>
    <x v="0"/>
    <n v="64497"/>
    <x v="1"/>
    <n v="2"/>
    <x v="0"/>
    <x v="1"/>
    <n v="1"/>
    <x v="1"/>
    <d v="2012-09-10T00:00:00"/>
    <n v="657"/>
    <n v="17"/>
    <n v="1170"/>
    <n v="48"/>
    <n v="320"/>
    <n v="42"/>
    <n v="32"/>
    <n v="192"/>
    <x v="85"/>
    <n v="2.7970293191931409E-2"/>
    <x v="0"/>
    <n v="5"/>
    <n v="11"/>
    <n v="4"/>
    <n v="9"/>
    <n v="24"/>
    <n v="75.166666666666671"/>
    <n v="8"/>
    <n v="0"/>
    <n v="0"/>
    <n v="1"/>
    <n v="0"/>
    <n v="0"/>
    <n v="1"/>
    <n v="0"/>
  </r>
  <r>
    <n v="9298"/>
    <n v="1947"/>
    <n v="67"/>
    <x v="2"/>
    <x v="0"/>
    <x v="1"/>
    <n v="81574"/>
    <x v="0"/>
    <n v="3"/>
    <x v="0"/>
    <x v="0"/>
    <n v="0"/>
    <x v="1"/>
    <d v="2014-04-28T00:00:00"/>
    <n v="62"/>
    <n v="89"/>
    <n v="1252"/>
    <n v="0"/>
    <n v="465"/>
    <n v="46"/>
    <n v="35"/>
    <n v="0"/>
    <x v="86"/>
    <n v="2.2041336700419252E-2"/>
    <x v="0"/>
    <n v="1"/>
    <n v="4"/>
    <n v="5"/>
    <n v="8"/>
    <n v="17"/>
    <n v="105.76470588235294"/>
    <n v="1"/>
    <n v="0"/>
    <n v="0"/>
    <n v="0"/>
    <n v="1"/>
    <n v="1"/>
    <n v="0"/>
    <n v="0"/>
  </r>
  <r>
    <n v="1990"/>
    <n v="1974"/>
    <n v="40"/>
    <x v="1"/>
    <x v="0"/>
    <x v="0"/>
    <n v="63159"/>
    <x v="1"/>
    <n v="2"/>
    <x v="0"/>
    <x v="0"/>
    <n v="0"/>
    <x v="0"/>
    <d v="2012-11-05T00:00:00"/>
    <n v="601"/>
    <n v="74"/>
    <n v="965"/>
    <n v="34"/>
    <n v="586"/>
    <n v="89"/>
    <n v="86"/>
    <n v="37"/>
    <x v="87"/>
    <n v="2.8452002089963426E-2"/>
    <x v="0"/>
    <n v="1"/>
    <n v="3"/>
    <n v="5"/>
    <n v="8"/>
    <n v="16"/>
    <n v="112.3125"/>
    <n v="3"/>
    <n v="0"/>
    <n v="0"/>
    <n v="1"/>
    <n v="0"/>
    <n v="0"/>
    <n v="0"/>
    <n v="0"/>
  </r>
  <r>
    <n v="1340"/>
    <n v="1986"/>
    <n v="28"/>
    <x v="0"/>
    <x v="1"/>
    <x v="1"/>
    <n v="92910"/>
    <x v="0"/>
    <n v="3"/>
    <x v="0"/>
    <x v="0"/>
    <n v="0"/>
    <x v="1"/>
    <d v="2014-04-24T00:00:00"/>
    <n v="66"/>
    <n v="42"/>
    <n v="551"/>
    <n v="137"/>
    <n v="792"/>
    <n v="179"/>
    <n v="103"/>
    <n v="33"/>
    <x v="88"/>
    <n v="1.9319771822193521E-2"/>
    <x v="0"/>
    <n v="1"/>
    <n v="6"/>
    <n v="7"/>
    <n v="13"/>
    <n v="26"/>
    <n v="69.038461538461533"/>
    <n v="1"/>
    <n v="1"/>
    <n v="0"/>
    <n v="0"/>
    <n v="1"/>
    <n v="1"/>
    <n v="0"/>
    <n v="0"/>
  </r>
  <r>
    <n v="2781"/>
    <n v="1981"/>
    <n v="33"/>
    <x v="0"/>
    <x v="1"/>
    <x v="0"/>
    <n v="72066"/>
    <x v="0"/>
    <n v="3"/>
    <x v="0"/>
    <x v="0"/>
    <n v="0"/>
    <x v="0"/>
    <d v="2014-06-23T00:00:00"/>
    <n v="6"/>
    <n v="55"/>
    <n v="1003"/>
    <n v="34"/>
    <n v="536"/>
    <n v="134"/>
    <n v="51"/>
    <n v="34"/>
    <x v="89"/>
    <n v="2.4866094968501097E-2"/>
    <x v="0"/>
    <n v="1"/>
    <n v="4"/>
    <n v="6"/>
    <n v="6"/>
    <n v="16"/>
    <n v="112"/>
    <n v="2"/>
    <n v="1"/>
    <n v="0"/>
    <n v="0"/>
    <n v="0"/>
    <n v="1"/>
    <n v="1"/>
    <n v="0"/>
  </r>
  <r>
    <n v="8545"/>
    <n v="1954"/>
    <n v="60"/>
    <x v="2"/>
    <x v="1"/>
    <x v="0"/>
    <n v="85683"/>
    <x v="0"/>
    <n v="3"/>
    <x v="0"/>
    <x v="0"/>
    <n v="0"/>
    <x v="0"/>
    <d v="2014-03-21T00:00:00"/>
    <n v="100"/>
    <n v="6"/>
    <n v="1296"/>
    <n v="17"/>
    <n v="311"/>
    <n v="45"/>
    <n v="69"/>
    <n v="51"/>
    <x v="90"/>
    <n v="2.087928760664309E-2"/>
    <x v="0"/>
    <n v="1"/>
    <n v="2"/>
    <n v="4"/>
    <n v="10"/>
    <n v="16"/>
    <n v="111.8125"/>
    <n v="1"/>
    <n v="1"/>
    <n v="1"/>
    <n v="0"/>
    <n v="1"/>
    <n v="1"/>
    <n v="1"/>
    <n v="0"/>
  </r>
  <r>
    <n v="6565"/>
    <n v="1949"/>
    <n v="65"/>
    <x v="2"/>
    <x v="0"/>
    <x v="1"/>
    <n v="76995"/>
    <x v="0"/>
    <n v="3"/>
    <x v="0"/>
    <x v="1"/>
    <n v="1"/>
    <x v="2"/>
    <d v="2013-03-28T00:00:00"/>
    <n v="458"/>
    <n v="91"/>
    <n v="1012"/>
    <n v="80"/>
    <n v="498"/>
    <n v="0"/>
    <n v="16"/>
    <n v="176"/>
    <x v="91"/>
    <n v="2.3144360023378142E-2"/>
    <x v="0"/>
    <n v="2"/>
    <n v="11"/>
    <n v="4"/>
    <n v="9"/>
    <n v="24"/>
    <n v="74.25"/>
    <n v="5"/>
    <n v="1"/>
    <n v="0"/>
    <n v="0"/>
    <n v="0"/>
    <n v="0"/>
    <n v="0"/>
    <n v="0"/>
  </r>
  <r>
    <n v="7233"/>
    <n v="1972"/>
    <n v="42"/>
    <x v="1"/>
    <x v="1"/>
    <x v="1"/>
    <n v="69209"/>
    <x v="0"/>
    <n v="3"/>
    <x v="0"/>
    <x v="0"/>
    <n v="0"/>
    <x v="1"/>
    <d v="2012-09-17T00:00:00"/>
    <n v="650"/>
    <n v="4"/>
    <n v="496"/>
    <n v="32"/>
    <n v="849"/>
    <n v="229"/>
    <n v="48"/>
    <n v="128"/>
    <x v="91"/>
    <n v="2.5748096345850974E-2"/>
    <x v="0"/>
    <n v="2"/>
    <n v="5"/>
    <n v="3"/>
    <n v="6"/>
    <n v="14"/>
    <n v="127.28571428571429"/>
    <n v="4"/>
    <n v="1"/>
    <n v="0"/>
    <n v="0"/>
    <n v="0"/>
    <n v="0"/>
    <n v="0"/>
    <n v="0"/>
  </r>
  <r>
    <n v="3979"/>
    <n v="1983"/>
    <n v="31"/>
    <x v="0"/>
    <x v="0"/>
    <x v="0"/>
    <n v="90687"/>
    <x v="0"/>
    <n v="3"/>
    <x v="0"/>
    <x v="0"/>
    <n v="0"/>
    <x v="0"/>
    <d v="2013-05-22T00:00:00"/>
    <n v="403"/>
    <n v="98"/>
    <n v="982"/>
    <n v="17"/>
    <n v="672"/>
    <n v="23"/>
    <n v="34"/>
    <n v="51"/>
    <x v="92"/>
    <n v="1.9616924145687914E-2"/>
    <x v="0"/>
    <n v="1"/>
    <n v="6"/>
    <n v="2"/>
    <n v="8"/>
    <n v="16"/>
    <n v="111.1875"/>
    <n v="2"/>
    <n v="0"/>
    <n v="0"/>
    <n v="0"/>
    <n v="0"/>
    <n v="1"/>
    <n v="1"/>
    <n v="0"/>
  </r>
  <r>
    <n v="10489"/>
    <n v="1973"/>
    <n v="41"/>
    <x v="1"/>
    <x v="1"/>
    <x v="1"/>
    <n v="92955"/>
    <x v="0"/>
    <n v="3"/>
    <x v="0"/>
    <x v="0"/>
    <n v="0"/>
    <x v="1"/>
    <d v="2013-08-19T00:00:00"/>
    <n v="314"/>
    <n v="35"/>
    <n v="693"/>
    <n v="21"/>
    <n v="925"/>
    <n v="31"/>
    <n v="24"/>
    <n v="84"/>
    <x v="93"/>
    <n v="1.9127534828680546E-2"/>
    <x v="0"/>
    <n v="1"/>
    <n v="6"/>
    <n v="7"/>
    <n v="9"/>
    <n v="22"/>
    <n v="80.818181818181813"/>
    <n v="2"/>
    <n v="1"/>
    <n v="0"/>
    <n v="0"/>
    <n v="0"/>
    <n v="1"/>
    <n v="1"/>
    <n v="0"/>
  </r>
  <r>
    <n v="8314"/>
    <n v="1982"/>
    <n v="32"/>
    <x v="0"/>
    <x v="1"/>
    <x v="1"/>
    <n v="79908"/>
    <x v="0"/>
    <n v="3"/>
    <x v="0"/>
    <x v="0"/>
    <n v="0"/>
    <x v="1"/>
    <d v="2013-04-05T00:00:00"/>
    <n v="450"/>
    <n v="30"/>
    <n v="557"/>
    <n v="129"/>
    <n v="761"/>
    <n v="29"/>
    <n v="185"/>
    <n v="111"/>
    <x v="94"/>
    <n v="2.2175501827101166E-2"/>
    <x v="0"/>
    <n v="1"/>
    <n v="5"/>
    <n v="6"/>
    <n v="7"/>
    <n v="18"/>
    <n v="98.444444444444443"/>
    <n v="2"/>
    <n v="0"/>
    <n v="0"/>
    <n v="0"/>
    <n v="0"/>
    <n v="1"/>
    <n v="0"/>
    <n v="0"/>
  </r>
  <r>
    <n v="3009"/>
    <n v="1962"/>
    <n v="52"/>
    <x v="1"/>
    <x v="0"/>
    <x v="0"/>
    <n v="71670"/>
    <x v="0"/>
    <n v="3"/>
    <x v="0"/>
    <x v="0"/>
    <n v="0"/>
    <x v="0"/>
    <d v="2013-07-09T00:00:00"/>
    <n v="355"/>
    <n v="8"/>
    <n v="1462"/>
    <n v="16"/>
    <n v="128"/>
    <n v="0"/>
    <n v="0"/>
    <n v="160"/>
    <x v="95"/>
    <n v="2.4640714385377425E-2"/>
    <x v="0"/>
    <n v="1"/>
    <n v="5"/>
    <n v="3"/>
    <n v="6"/>
    <n v="14"/>
    <n v="126.14285714285714"/>
    <n v="6"/>
    <n v="0"/>
    <n v="1"/>
    <n v="0"/>
    <n v="1"/>
    <n v="1"/>
    <n v="1"/>
    <n v="0"/>
  </r>
  <r>
    <n v="8931"/>
    <n v="1986"/>
    <n v="28"/>
    <x v="0"/>
    <x v="1"/>
    <x v="1"/>
    <n v="83033"/>
    <x v="0"/>
    <n v="3"/>
    <x v="1"/>
    <x v="0"/>
    <n v="1"/>
    <x v="2"/>
    <d v="2014-05-18T00:00:00"/>
    <n v="42"/>
    <n v="82"/>
    <n v="812"/>
    <n v="99"/>
    <n v="431"/>
    <n v="237"/>
    <n v="149"/>
    <n v="33"/>
    <x v="96"/>
    <n v="2.1208435200462467E-2"/>
    <x v="0"/>
    <n v="1"/>
    <n v="11"/>
    <n v="4"/>
    <n v="10"/>
    <n v="25"/>
    <n v="70.44"/>
    <n v="5"/>
    <n v="1"/>
    <n v="0"/>
    <n v="0"/>
    <n v="0"/>
    <n v="0"/>
    <n v="0"/>
    <n v="0"/>
  </r>
  <r>
    <n v="3667"/>
    <n v="1969"/>
    <n v="45"/>
    <x v="1"/>
    <x v="1"/>
    <x v="1"/>
    <n v="80952"/>
    <x v="0"/>
    <n v="3"/>
    <x v="0"/>
    <x v="0"/>
    <n v="0"/>
    <x v="1"/>
    <d v="2013-02-28T00:00:00"/>
    <n v="486"/>
    <n v="20"/>
    <n v="778"/>
    <n v="178"/>
    <n v="689"/>
    <n v="41"/>
    <n v="27"/>
    <n v="44"/>
    <x v="97"/>
    <n v="2.1704219784563692E-2"/>
    <x v="0"/>
    <n v="1"/>
    <n v="8"/>
    <n v="5"/>
    <n v="11"/>
    <n v="24"/>
    <n v="73.208333333333329"/>
    <n v="8"/>
    <n v="1"/>
    <n v="0"/>
    <n v="0"/>
    <n v="1"/>
    <n v="1"/>
    <n v="1"/>
    <n v="0"/>
  </r>
  <r>
    <n v="1891"/>
    <n v="1980"/>
    <n v="34"/>
    <x v="0"/>
    <x v="0"/>
    <x v="0"/>
    <n v="78789"/>
    <x v="0"/>
    <n v="3"/>
    <x v="0"/>
    <x v="0"/>
    <n v="0"/>
    <x v="0"/>
    <d v="2012-08-08T00:00:00"/>
    <n v="690"/>
    <n v="12"/>
    <n v="667"/>
    <n v="50"/>
    <n v="850"/>
    <n v="21"/>
    <n v="83"/>
    <n v="83"/>
    <x v="98"/>
    <n v="2.226199088705276E-2"/>
    <x v="0"/>
    <n v="1"/>
    <n v="4"/>
    <n v="6"/>
    <n v="5"/>
    <n v="15"/>
    <n v="116.93333333333334"/>
    <n v="2"/>
    <n v="0"/>
    <n v="0"/>
    <n v="0"/>
    <n v="0"/>
    <n v="0"/>
    <n v="1"/>
    <n v="0"/>
  </r>
  <r>
    <n v="460"/>
    <n v="1972"/>
    <n v="42"/>
    <x v="1"/>
    <x v="0"/>
    <x v="1"/>
    <n v="79930"/>
    <x v="0"/>
    <n v="3"/>
    <x v="0"/>
    <x v="0"/>
    <n v="0"/>
    <x v="1"/>
    <d v="2012-08-08T00:00:00"/>
    <n v="690"/>
    <n v="72"/>
    <n v="792"/>
    <n v="86"/>
    <n v="740"/>
    <n v="67"/>
    <n v="51"/>
    <n v="17"/>
    <x v="99"/>
    <n v="2.1931690228950331E-2"/>
    <x v="0"/>
    <n v="1"/>
    <n v="3"/>
    <n v="5"/>
    <n v="8"/>
    <n v="16"/>
    <n v="109.5625"/>
    <n v="2"/>
    <n v="0"/>
    <n v="0"/>
    <n v="0"/>
    <n v="0"/>
    <n v="0"/>
    <n v="0"/>
    <n v="0"/>
  </r>
  <r>
    <n v="1665"/>
    <n v="1964"/>
    <n v="50"/>
    <x v="1"/>
    <x v="0"/>
    <x v="0"/>
    <n v="64140"/>
    <x v="1"/>
    <n v="2"/>
    <x v="0"/>
    <x v="2"/>
    <n v="2"/>
    <x v="2"/>
    <d v="2013-09-23T00:00:00"/>
    <n v="279"/>
    <n v="71"/>
    <n v="1459"/>
    <n v="0"/>
    <n v="61"/>
    <n v="0"/>
    <n v="15"/>
    <n v="215"/>
    <x v="100"/>
    <n v="2.7284066105394449E-2"/>
    <x v="0"/>
    <n v="5"/>
    <n v="2"/>
    <n v="5"/>
    <n v="6"/>
    <n v="13"/>
    <n v="134.61538461538461"/>
    <n v="5"/>
    <n v="0"/>
    <n v="1"/>
    <n v="1"/>
    <n v="0"/>
    <n v="1"/>
    <n v="1"/>
    <n v="0"/>
  </r>
  <r>
    <n v="7999"/>
    <n v="1955"/>
    <n v="59"/>
    <x v="2"/>
    <x v="0"/>
    <x v="1"/>
    <n v="75261"/>
    <x v="0"/>
    <n v="3"/>
    <x v="0"/>
    <x v="0"/>
    <n v="0"/>
    <x v="1"/>
    <d v="2013-04-23T00:00:00"/>
    <n v="432"/>
    <n v="17"/>
    <n v="1239"/>
    <n v="17"/>
    <n v="413"/>
    <n v="23"/>
    <n v="34"/>
    <n v="17"/>
    <x v="101"/>
    <n v="2.3159405269661579E-2"/>
    <x v="0"/>
    <n v="1"/>
    <n v="5"/>
    <n v="6"/>
    <n v="5"/>
    <n v="16"/>
    <n v="108.9375"/>
    <n v="2"/>
    <n v="0"/>
    <n v="0"/>
    <n v="0"/>
    <n v="1"/>
    <n v="1"/>
    <n v="1"/>
    <n v="0"/>
  </r>
  <r>
    <n v="8318"/>
    <n v="1979"/>
    <n v="35"/>
    <x v="0"/>
    <x v="1"/>
    <x v="1"/>
    <n v="90300"/>
    <x v="0"/>
    <n v="3"/>
    <x v="0"/>
    <x v="0"/>
    <n v="0"/>
    <x v="1"/>
    <d v="2014-01-03T00:00:00"/>
    <n v="177"/>
    <n v="7"/>
    <n v="594"/>
    <n v="134"/>
    <n v="786"/>
    <n v="33"/>
    <n v="134"/>
    <n v="57"/>
    <x v="102"/>
    <n v="1.9246954595791805E-2"/>
    <x v="0"/>
    <n v="0"/>
    <n v="5"/>
    <n v="6"/>
    <n v="8"/>
    <n v="19"/>
    <n v="91.473684210526315"/>
    <n v="1"/>
    <n v="0"/>
    <n v="0"/>
    <n v="0"/>
    <n v="0"/>
    <n v="1"/>
    <n v="0"/>
    <n v="0"/>
  </r>
  <r>
    <n v="1577"/>
    <n v="1946"/>
    <n v="68"/>
    <x v="2"/>
    <x v="1"/>
    <x v="1"/>
    <n v="78569"/>
    <x v="0"/>
    <n v="3"/>
    <x v="0"/>
    <x v="0"/>
    <n v="0"/>
    <x v="1"/>
    <d v="2014-02-19T00:00:00"/>
    <n v="130"/>
    <n v="14"/>
    <n v="558"/>
    <n v="79"/>
    <n v="622"/>
    <n v="207"/>
    <n v="175"/>
    <n v="95"/>
    <x v="103"/>
    <n v="2.2095228397968663E-2"/>
    <x v="0"/>
    <n v="1"/>
    <n v="4"/>
    <n v="6"/>
    <n v="4"/>
    <n v="14"/>
    <n v="124"/>
    <n v="1"/>
    <n v="0"/>
    <n v="0"/>
    <n v="0"/>
    <n v="0"/>
    <n v="1"/>
    <n v="1"/>
    <n v="0"/>
  </r>
  <r>
    <n v="4994"/>
    <n v="1943"/>
    <n v="71"/>
    <x v="2"/>
    <x v="0"/>
    <x v="0"/>
    <n v="77598"/>
    <x v="0"/>
    <n v="3"/>
    <x v="0"/>
    <x v="0"/>
    <n v="0"/>
    <x v="0"/>
    <d v="2013-10-01T00:00:00"/>
    <n v="271"/>
    <n v="53"/>
    <n v="1193"/>
    <n v="33"/>
    <n v="281"/>
    <n v="129"/>
    <n v="66"/>
    <n v="33"/>
    <x v="104"/>
    <n v="2.2358823681022707E-2"/>
    <x v="0"/>
    <n v="1"/>
    <n v="7"/>
    <n v="5"/>
    <n v="13"/>
    <n v="25"/>
    <n v="69.400000000000006"/>
    <n v="3"/>
    <n v="0"/>
    <n v="0"/>
    <n v="0"/>
    <n v="0"/>
    <n v="1"/>
    <n v="0"/>
    <n v="0"/>
  </r>
  <r>
    <n v="6203"/>
    <n v="1947"/>
    <n v="67"/>
    <x v="2"/>
    <x v="1"/>
    <x v="1"/>
    <n v="74485"/>
    <x v="0"/>
    <n v="3"/>
    <x v="0"/>
    <x v="0"/>
    <n v="0"/>
    <x v="1"/>
    <d v="2013-08-24T00:00:00"/>
    <n v="309"/>
    <n v="58"/>
    <n v="499"/>
    <n v="149"/>
    <n v="815"/>
    <n v="173"/>
    <n v="49"/>
    <n v="49"/>
    <x v="105"/>
    <n v="2.3279855004363293E-2"/>
    <x v="0"/>
    <n v="1"/>
    <n v="6"/>
    <n v="7"/>
    <n v="12"/>
    <n v="25"/>
    <n v="69.36"/>
    <n v="3"/>
    <n v="0"/>
    <n v="0"/>
    <n v="0"/>
    <n v="0"/>
    <n v="0"/>
    <n v="0"/>
    <n v="0"/>
  </r>
  <r>
    <n v="10140"/>
    <n v="1983"/>
    <n v="31"/>
    <x v="0"/>
    <x v="0"/>
    <x v="1"/>
    <n v="70123"/>
    <x v="0"/>
    <n v="3"/>
    <x v="0"/>
    <x v="0"/>
    <n v="0"/>
    <x v="1"/>
    <d v="2013-09-28T00:00:00"/>
    <n v="274"/>
    <n v="27"/>
    <n v="1308"/>
    <n v="0"/>
    <n v="396"/>
    <n v="23"/>
    <n v="0"/>
    <n v="0"/>
    <x v="106"/>
    <n v="2.4628153387618899E-2"/>
    <x v="0"/>
    <n v="1"/>
    <n v="5"/>
    <n v="7"/>
    <n v="4"/>
    <n v="16"/>
    <n v="107.9375"/>
    <n v="3"/>
    <n v="0"/>
    <n v="1"/>
    <n v="0"/>
    <n v="1"/>
    <n v="0"/>
    <n v="0"/>
    <n v="0"/>
  </r>
  <r>
    <n v="4943"/>
    <n v="1953"/>
    <n v="61"/>
    <x v="2"/>
    <x v="1"/>
    <x v="1"/>
    <n v="70503"/>
    <x v="0"/>
    <n v="3"/>
    <x v="0"/>
    <x v="0"/>
    <n v="0"/>
    <x v="1"/>
    <d v="2012-09-30T00:00:00"/>
    <n v="637"/>
    <n v="73"/>
    <n v="1379"/>
    <n v="33"/>
    <n v="216"/>
    <n v="0"/>
    <n v="33"/>
    <n v="66"/>
    <x v="106"/>
    <n v="2.4495411542771229E-2"/>
    <x v="0"/>
    <n v="1"/>
    <n v="2"/>
    <n v="4"/>
    <n v="9"/>
    <n v="15"/>
    <n v="115.13333333333334"/>
    <n v="6"/>
    <n v="0"/>
    <n v="0"/>
    <n v="0"/>
    <n v="1"/>
    <n v="1"/>
    <n v="0"/>
    <n v="0"/>
  </r>
  <r>
    <n v="4611"/>
    <n v="1970"/>
    <n v="44"/>
    <x v="1"/>
    <x v="1"/>
    <x v="1"/>
    <n v="105471"/>
    <x v="0"/>
    <n v="3"/>
    <x v="0"/>
    <x v="0"/>
    <n v="0"/>
    <x v="1"/>
    <d v="2013-01-21T00:00:00"/>
    <n v="524"/>
    <n v="36"/>
    <n v="1009"/>
    <n v="181"/>
    <n v="104"/>
    <n v="202"/>
    <n v="21"/>
    <n v="207"/>
    <x v="107"/>
    <n v="1.6345725365266281E-2"/>
    <x v="0"/>
    <n v="0"/>
    <n v="9"/>
    <n v="8"/>
    <n v="13"/>
    <n v="30"/>
    <n v="57.466666666666669"/>
    <n v="3"/>
    <n v="1"/>
    <n v="0"/>
    <n v="0"/>
    <n v="0"/>
    <n v="1"/>
    <n v="1"/>
    <n v="0"/>
  </r>
  <r>
    <n v="1592"/>
    <n v="1970"/>
    <n v="44"/>
    <x v="1"/>
    <x v="1"/>
    <x v="1"/>
    <n v="90765"/>
    <x v="0"/>
    <n v="3"/>
    <x v="0"/>
    <x v="0"/>
    <n v="0"/>
    <x v="1"/>
    <d v="2014-01-24T00:00:00"/>
    <n v="156"/>
    <n v="25"/>
    <n v="547"/>
    <n v="99"/>
    <n v="812"/>
    <n v="151"/>
    <n v="82"/>
    <n v="33"/>
    <x v="107"/>
    <n v="1.8994105657467085E-2"/>
    <x v="0"/>
    <n v="0"/>
    <n v="4"/>
    <n v="6"/>
    <n v="5"/>
    <n v="15"/>
    <n v="114.93333333333334"/>
    <n v="1"/>
    <n v="1"/>
    <n v="0"/>
    <n v="0"/>
    <n v="0"/>
    <n v="1"/>
    <n v="0"/>
    <n v="0"/>
  </r>
  <r>
    <n v="10965"/>
    <n v="1955"/>
    <n v="59"/>
    <x v="2"/>
    <x v="1"/>
    <x v="1"/>
    <n v="76005"/>
    <x v="0"/>
    <n v="3"/>
    <x v="0"/>
    <x v="0"/>
    <n v="0"/>
    <x v="1"/>
    <d v="2013-02-22T00:00:00"/>
    <n v="492"/>
    <n v="72"/>
    <n v="983"/>
    <n v="20"/>
    <n v="389"/>
    <n v="240"/>
    <n v="50"/>
    <n v="40"/>
    <x v="108"/>
    <n v="2.2656404183935268E-2"/>
    <x v="0"/>
    <n v="1"/>
    <n v="3"/>
    <n v="5"/>
    <n v="13"/>
    <n v="21"/>
    <n v="82"/>
    <n v="6"/>
    <n v="1"/>
    <n v="0"/>
    <n v="0"/>
    <n v="0"/>
    <n v="0"/>
    <n v="0"/>
    <n v="0"/>
  </r>
  <r>
    <n v="9242"/>
    <n v="1990"/>
    <n v="24"/>
    <x v="0"/>
    <x v="1"/>
    <x v="0"/>
    <n v="64509"/>
    <x v="1"/>
    <n v="2"/>
    <x v="0"/>
    <x v="0"/>
    <n v="0"/>
    <x v="0"/>
    <d v="2013-08-17T00:00:00"/>
    <n v="316"/>
    <n v="19"/>
    <n v="836"/>
    <n v="185"/>
    <n v="575"/>
    <n v="24"/>
    <n v="25"/>
    <n v="77"/>
    <x v="108"/>
    <n v="2.6693949681439798E-2"/>
    <x v="0"/>
    <n v="1"/>
    <n v="6"/>
    <n v="3"/>
    <n v="9"/>
    <n v="18"/>
    <n v="95.666666666666671"/>
    <n v="4"/>
    <n v="0"/>
    <n v="0"/>
    <n v="1"/>
    <n v="0"/>
    <n v="0"/>
    <n v="1"/>
    <n v="0"/>
  </r>
  <r>
    <n v="6749"/>
    <n v="1966"/>
    <n v="48"/>
    <x v="1"/>
    <x v="1"/>
    <x v="0"/>
    <n v="86358"/>
    <x v="0"/>
    <n v="3"/>
    <x v="1"/>
    <x v="1"/>
    <n v="2"/>
    <x v="2"/>
    <d v="2012-08-08T00:00:00"/>
    <n v="690"/>
    <n v="78"/>
    <n v="957"/>
    <n v="47"/>
    <n v="494"/>
    <n v="82"/>
    <n v="47"/>
    <n v="95"/>
    <x v="108"/>
    <n v="1.9940248732022509E-2"/>
    <x v="0"/>
    <n v="4"/>
    <n v="5"/>
    <n v="3"/>
    <n v="6"/>
    <n v="14"/>
    <n v="123"/>
    <n v="8"/>
    <n v="0"/>
    <n v="0"/>
    <n v="0"/>
    <n v="0"/>
    <n v="0"/>
    <n v="0"/>
    <n v="0"/>
  </r>
  <r>
    <n v="8278"/>
    <n v="1990"/>
    <n v="24"/>
    <x v="0"/>
    <x v="0"/>
    <x v="1"/>
    <n v="74214"/>
    <x v="0"/>
    <n v="3"/>
    <x v="0"/>
    <x v="0"/>
    <n v="0"/>
    <x v="1"/>
    <d v="2012-08-26T00:00:00"/>
    <n v="672"/>
    <n v="3"/>
    <n v="863"/>
    <n v="83"/>
    <n v="547"/>
    <n v="86"/>
    <n v="99"/>
    <n v="33"/>
    <x v="109"/>
    <n v="2.3054949200959386E-2"/>
    <x v="0"/>
    <n v="1"/>
    <n v="8"/>
    <n v="2"/>
    <n v="5"/>
    <n v="15"/>
    <n v="114.06666666666666"/>
    <n v="5"/>
    <n v="0"/>
    <n v="0"/>
    <n v="0"/>
    <n v="0"/>
    <n v="0"/>
    <n v="0"/>
    <n v="0"/>
  </r>
  <r>
    <n v="9260"/>
    <n v="1945"/>
    <n v="69"/>
    <x v="2"/>
    <x v="0"/>
    <x v="1"/>
    <n v="70356"/>
    <x v="0"/>
    <n v="3"/>
    <x v="0"/>
    <x v="0"/>
    <n v="0"/>
    <x v="1"/>
    <d v="2012-11-05T00:00:00"/>
    <n v="601"/>
    <n v="20"/>
    <n v="1349"/>
    <n v="16"/>
    <n v="249"/>
    <n v="43"/>
    <n v="16"/>
    <n v="33"/>
    <x v="110"/>
    <n v="2.4248109613963273E-2"/>
    <x v="0"/>
    <n v="2"/>
    <n v="10"/>
    <n v="6"/>
    <n v="9"/>
    <n v="25"/>
    <n v="68.239999999999995"/>
    <n v="6"/>
    <n v="0"/>
    <n v="0"/>
    <n v="0"/>
    <n v="0"/>
    <n v="0"/>
    <n v="0"/>
    <n v="0"/>
  </r>
  <r>
    <n v="5113"/>
    <n v="1971"/>
    <n v="43"/>
    <x v="1"/>
    <x v="0"/>
    <x v="0"/>
    <n v="86979"/>
    <x v="0"/>
    <n v="3"/>
    <x v="0"/>
    <x v="0"/>
    <n v="0"/>
    <x v="0"/>
    <d v="2013-11-07T00:00:00"/>
    <n v="234"/>
    <n v="67"/>
    <n v="584"/>
    <n v="100"/>
    <n v="835"/>
    <n v="65"/>
    <n v="83"/>
    <n v="35"/>
    <x v="111"/>
    <n v="1.9567941687073893E-2"/>
    <x v="0"/>
    <n v="1"/>
    <n v="5"/>
    <n v="5"/>
    <n v="5"/>
    <n v="15"/>
    <n v="113.46666666666667"/>
    <n v="2"/>
    <n v="0"/>
    <n v="0"/>
    <n v="1"/>
    <n v="0"/>
    <n v="0"/>
    <n v="1"/>
    <n v="0"/>
  </r>
  <r>
    <n v="5667"/>
    <n v="1964"/>
    <n v="50"/>
    <x v="1"/>
    <x v="0"/>
    <x v="1"/>
    <n v="60896"/>
    <x v="1"/>
    <n v="2"/>
    <x v="0"/>
    <x v="1"/>
    <n v="1"/>
    <x v="2"/>
    <d v="2012-10-11T00:00:00"/>
    <n v="626"/>
    <n v="90"/>
    <n v="1013"/>
    <n v="30"/>
    <n v="399"/>
    <n v="60"/>
    <n v="46"/>
    <n v="153"/>
    <x v="112"/>
    <n v="2.7932869153967421E-2"/>
    <x v="0"/>
    <n v="3"/>
    <n v="9"/>
    <n v="10"/>
    <n v="4"/>
    <n v="23"/>
    <n v="73.956521739130437"/>
    <n v="6"/>
    <n v="0"/>
    <n v="0"/>
    <n v="0"/>
    <n v="0"/>
    <n v="0"/>
    <n v="1"/>
    <n v="0"/>
  </r>
  <r>
    <n v="4676"/>
    <n v="1951"/>
    <n v="63"/>
    <x v="2"/>
    <x v="0"/>
    <x v="0"/>
    <n v="73705"/>
    <x v="0"/>
    <n v="3"/>
    <x v="0"/>
    <x v="2"/>
    <n v="2"/>
    <x v="2"/>
    <d v="2014-03-05T00:00:00"/>
    <n v="116"/>
    <n v="86"/>
    <n v="612"/>
    <n v="91"/>
    <n v="520"/>
    <n v="258"/>
    <n v="107"/>
    <n v="107"/>
    <x v="113"/>
    <n v="2.2997082965877484E-2"/>
    <x v="0"/>
    <n v="2"/>
    <n v="9"/>
    <n v="6"/>
    <n v="8"/>
    <n v="23"/>
    <n v="73.695652173913047"/>
    <n v="5"/>
    <n v="0"/>
    <n v="0"/>
    <n v="0"/>
    <n v="0"/>
    <n v="0"/>
    <n v="0"/>
    <n v="0"/>
  </r>
  <r>
    <n v="4114"/>
    <n v="1964"/>
    <n v="50"/>
    <x v="1"/>
    <x v="0"/>
    <x v="1"/>
    <n v="79143"/>
    <x v="0"/>
    <n v="3"/>
    <x v="0"/>
    <x v="0"/>
    <n v="0"/>
    <x v="1"/>
    <d v="2012-08-11T00:00:00"/>
    <n v="687"/>
    <n v="2"/>
    <n v="650"/>
    <n v="37"/>
    <n v="780"/>
    <n v="27"/>
    <n v="167"/>
    <n v="32"/>
    <x v="114"/>
    <n v="2.1391658137801195E-2"/>
    <x v="0"/>
    <n v="1"/>
    <n v="6"/>
    <n v="9"/>
    <n v="13"/>
    <n v="28"/>
    <n v="60.464285714285715"/>
    <n v="3"/>
    <n v="0"/>
    <n v="0"/>
    <n v="0"/>
    <n v="0"/>
    <n v="0"/>
    <n v="0"/>
    <n v="0"/>
  </r>
  <r>
    <n v="10164"/>
    <n v="1958"/>
    <n v="56"/>
    <x v="1"/>
    <x v="1"/>
    <x v="0"/>
    <n v="94472"/>
    <x v="0"/>
    <n v="3"/>
    <x v="0"/>
    <x v="1"/>
    <n v="1"/>
    <x v="1"/>
    <d v="2014-04-03T00:00:00"/>
    <n v="87"/>
    <n v="75"/>
    <n v="1017"/>
    <n v="33"/>
    <n v="417"/>
    <n v="108"/>
    <n v="100"/>
    <n v="16"/>
    <x v="115"/>
    <n v="1.7899483444830215E-2"/>
    <x v="0"/>
    <n v="1"/>
    <n v="5"/>
    <n v="5"/>
    <n v="5"/>
    <n v="15"/>
    <n v="112.73333333333333"/>
    <n v="5"/>
    <n v="0"/>
    <n v="0"/>
    <n v="0"/>
    <n v="1"/>
    <n v="1"/>
    <n v="0"/>
    <n v="0"/>
  </r>
  <r>
    <n v="2176"/>
    <n v="1972"/>
    <n v="42"/>
    <x v="1"/>
    <x v="1"/>
    <x v="1"/>
    <n v="80134"/>
    <x v="0"/>
    <n v="3"/>
    <x v="1"/>
    <x v="0"/>
    <n v="1"/>
    <x v="2"/>
    <d v="2013-05-20T00:00:00"/>
    <n v="405"/>
    <n v="40"/>
    <n v="1218"/>
    <n v="16"/>
    <n v="272"/>
    <n v="104"/>
    <n v="0"/>
    <n v="80"/>
    <x v="116"/>
    <n v="2.1089674794718846E-2"/>
    <x v="0"/>
    <n v="2"/>
    <n v="5"/>
    <n v="3"/>
    <n v="6"/>
    <n v="14"/>
    <n v="120.71428571428571"/>
    <n v="6"/>
    <n v="1"/>
    <n v="0"/>
    <n v="0"/>
    <n v="1"/>
    <n v="1"/>
    <n v="1"/>
    <n v="0"/>
  </r>
  <r>
    <n v="9121"/>
    <n v="1972"/>
    <n v="42"/>
    <x v="1"/>
    <x v="1"/>
    <x v="1"/>
    <n v="80134"/>
    <x v="0"/>
    <n v="3"/>
    <x v="1"/>
    <x v="0"/>
    <n v="1"/>
    <x v="2"/>
    <d v="2013-05-20T00:00:00"/>
    <n v="405"/>
    <n v="40"/>
    <n v="1218"/>
    <n v="16"/>
    <n v="272"/>
    <n v="104"/>
    <n v="0"/>
    <n v="80"/>
    <x v="116"/>
    <n v="2.1089674794718846E-2"/>
    <x v="0"/>
    <n v="2"/>
    <n v="5"/>
    <n v="3"/>
    <n v="6"/>
    <n v="14"/>
    <n v="120.71428571428571"/>
    <n v="6"/>
    <n v="1"/>
    <n v="0"/>
    <n v="0"/>
    <n v="1"/>
    <n v="1"/>
    <n v="1"/>
    <n v="0"/>
  </r>
  <r>
    <n v="3725"/>
    <n v="1961"/>
    <n v="53"/>
    <x v="1"/>
    <x v="0"/>
    <x v="0"/>
    <n v="84865"/>
    <x v="0"/>
    <n v="3"/>
    <x v="0"/>
    <x v="0"/>
    <n v="0"/>
    <x v="0"/>
    <d v="2013-05-09T00:00:00"/>
    <n v="416"/>
    <n v="1"/>
    <n v="1248"/>
    <n v="16"/>
    <n v="349"/>
    <n v="43"/>
    <n v="16"/>
    <n v="16"/>
    <x v="117"/>
    <n v="1.9890414187238557E-2"/>
    <x v="0"/>
    <n v="1"/>
    <n v="2"/>
    <n v="4"/>
    <n v="9"/>
    <n v="15"/>
    <n v="112.53333333333333"/>
    <n v="4"/>
    <n v="1"/>
    <n v="1"/>
    <n v="0"/>
    <n v="1"/>
    <n v="1"/>
    <n v="1"/>
    <n v="0"/>
  </r>
  <r>
    <n v="4686"/>
    <n v="1962"/>
    <n v="52"/>
    <x v="1"/>
    <x v="0"/>
    <x v="0"/>
    <n v="82571"/>
    <x v="0"/>
    <n v="3"/>
    <x v="0"/>
    <x v="0"/>
    <n v="0"/>
    <x v="0"/>
    <d v="2014-04-02T00:00:00"/>
    <n v="88"/>
    <n v="28"/>
    <n v="861"/>
    <n v="31"/>
    <n v="558"/>
    <n v="62"/>
    <n v="95"/>
    <n v="79"/>
    <x v="118"/>
    <n v="2.0418791100991873E-2"/>
    <x v="0"/>
    <n v="0"/>
    <n v="6"/>
    <n v="5"/>
    <n v="13"/>
    <n v="24"/>
    <n v="70.25"/>
    <n v="2"/>
    <n v="0"/>
    <n v="0"/>
    <n v="0"/>
    <n v="0"/>
    <n v="1"/>
    <n v="0"/>
    <n v="0"/>
  </r>
  <r>
    <n v="5558"/>
    <n v="1954"/>
    <n v="60"/>
    <x v="2"/>
    <x v="0"/>
    <x v="0"/>
    <n v="90933"/>
    <x v="0"/>
    <n v="3"/>
    <x v="0"/>
    <x v="0"/>
    <n v="0"/>
    <x v="0"/>
    <d v="2014-03-31T00:00:00"/>
    <n v="90"/>
    <n v="90"/>
    <n v="1020"/>
    <n v="31"/>
    <n v="430"/>
    <n v="62"/>
    <n v="63"/>
    <n v="79"/>
    <x v="119"/>
    <n v="1.8530126576710326E-2"/>
    <x v="0"/>
    <n v="1"/>
    <n v="4"/>
    <n v="6"/>
    <n v="4"/>
    <n v="14"/>
    <n v="120.35714285714286"/>
    <n v="1"/>
    <n v="0"/>
    <n v="0"/>
    <n v="0"/>
    <n v="0"/>
    <n v="1"/>
    <n v="0"/>
    <n v="0"/>
  </r>
  <r>
    <n v="2612"/>
    <n v="1987"/>
    <n v="27"/>
    <x v="0"/>
    <x v="1"/>
    <x v="1"/>
    <n v="75794"/>
    <x v="0"/>
    <n v="3"/>
    <x v="0"/>
    <x v="0"/>
    <n v="0"/>
    <x v="1"/>
    <d v="2013-12-24T00:00:00"/>
    <n v="187"/>
    <n v="33"/>
    <n v="754"/>
    <n v="160"/>
    <n v="625"/>
    <n v="63"/>
    <n v="32"/>
    <n v="48"/>
    <x v="120"/>
    <n v="2.2191730216112093E-2"/>
    <x v="0"/>
    <n v="1"/>
    <n v="7"/>
    <n v="5"/>
    <n v="12"/>
    <n v="24"/>
    <n v="70.083333333333329"/>
    <n v="3"/>
    <n v="1"/>
    <n v="0"/>
    <n v="0"/>
    <n v="0"/>
    <n v="0"/>
    <n v="0"/>
    <n v="0"/>
  </r>
  <r>
    <n v="7899"/>
    <n v="1952"/>
    <n v="62"/>
    <x v="2"/>
    <x v="0"/>
    <x v="1"/>
    <n v="77610"/>
    <x v="0"/>
    <n v="3"/>
    <x v="0"/>
    <x v="1"/>
    <n v="1"/>
    <x v="2"/>
    <d v="2012-10-29T00:00:00"/>
    <n v="608"/>
    <n v="70"/>
    <n v="1245"/>
    <n v="33"/>
    <n v="332"/>
    <n v="21"/>
    <n v="33"/>
    <n v="16"/>
    <x v="121"/>
    <n v="2.1646695013529185E-2"/>
    <x v="0"/>
    <n v="2"/>
    <n v="4"/>
    <n v="7"/>
    <n v="4"/>
    <n v="15"/>
    <n v="112"/>
    <n v="7"/>
    <n v="0"/>
    <n v="0"/>
    <n v="0"/>
    <n v="0"/>
    <n v="0"/>
    <n v="0"/>
    <n v="0"/>
  </r>
  <r>
    <n v="8720"/>
    <n v="1978"/>
    <n v="36"/>
    <x v="0"/>
    <x v="0"/>
    <x v="1"/>
    <n v="48158.453125"/>
    <x v="1"/>
    <n v="2"/>
    <x v="0"/>
    <x v="0"/>
    <n v="0"/>
    <x v="1"/>
    <d v="2012-08-12T00:00:00"/>
    <n v="686"/>
    <n v="53"/>
    <n v="32"/>
    <n v="2"/>
    <n v="1607"/>
    <n v="12"/>
    <n v="4"/>
    <n v="22"/>
    <x v="122"/>
    <n v="3.486407662725359E-2"/>
    <x v="0"/>
    <n v="0"/>
    <n v="0"/>
    <n v="0"/>
    <n v="1"/>
    <n v="1"/>
    <n v="1679"/>
    <n v="0"/>
    <n v="0"/>
    <n v="0"/>
    <n v="0"/>
    <n v="1"/>
    <n v="0"/>
    <n v="0"/>
    <n v="0"/>
  </r>
  <r>
    <n v="9212"/>
    <n v="1962"/>
    <n v="52"/>
    <x v="1"/>
    <x v="0"/>
    <x v="1"/>
    <n v="72828"/>
    <x v="0"/>
    <n v="3"/>
    <x v="0"/>
    <x v="1"/>
    <n v="1"/>
    <x v="2"/>
    <d v="2013-02-14T00:00:00"/>
    <n v="500"/>
    <n v="17"/>
    <n v="1205"/>
    <n v="0"/>
    <n v="235"/>
    <n v="19"/>
    <n v="14"/>
    <n v="205"/>
    <x v="123"/>
    <n v="2.3040588784533422E-2"/>
    <x v="0"/>
    <n v="6"/>
    <n v="6"/>
    <n v="3"/>
    <n v="13"/>
    <n v="22"/>
    <n v="76.272727272727266"/>
    <n v="7"/>
    <n v="0"/>
    <n v="0"/>
    <n v="0"/>
    <n v="0"/>
    <n v="0"/>
    <n v="0"/>
    <n v="0"/>
  </r>
  <r>
    <n v="7875"/>
    <n v="1949"/>
    <n v="65"/>
    <x v="2"/>
    <x v="1"/>
    <x v="1"/>
    <n v="72025"/>
    <x v="0"/>
    <n v="3"/>
    <x v="0"/>
    <x v="0"/>
    <n v="0"/>
    <x v="1"/>
    <d v="2014-04-29T00:00:00"/>
    <n v="61"/>
    <n v="46"/>
    <n v="967"/>
    <n v="0"/>
    <n v="617"/>
    <n v="43"/>
    <n v="50"/>
    <n v="0"/>
    <x v="124"/>
    <n v="2.3283582089552238E-2"/>
    <x v="0"/>
    <n v="1"/>
    <n v="4"/>
    <n v="8"/>
    <n v="13"/>
    <n v="25"/>
    <n v="67.08"/>
    <n v="2"/>
    <n v="1"/>
    <n v="0"/>
    <n v="0"/>
    <n v="1"/>
    <n v="1"/>
    <n v="1"/>
    <n v="0"/>
  </r>
  <r>
    <n v="4789"/>
    <n v="1953"/>
    <n v="61"/>
    <x v="2"/>
    <x v="1"/>
    <x v="1"/>
    <n v="80812"/>
    <x v="0"/>
    <n v="3"/>
    <x v="0"/>
    <x v="0"/>
    <n v="0"/>
    <x v="1"/>
    <d v="2013-09-17T00:00:00"/>
    <n v="285"/>
    <n v="95"/>
    <n v="769"/>
    <n v="22"/>
    <n v="500"/>
    <n v="210"/>
    <n v="143"/>
    <n v="33"/>
    <x v="124"/>
    <n v="2.0751868534376081E-2"/>
    <x v="0"/>
    <n v="1"/>
    <n v="4"/>
    <n v="8"/>
    <n v="5"/>
    <n v="17"/>
    <n v="98.647058823529406"/>
    <n v="2"/>
    <n v="1"/>
    <n v="0"/>
    <n v="1"/>
    <n v="0"/>
    <n v="1"/>
    <n v="0"/>
    <n v="0"/>
  </r>
  <r>
    <n v="3138"/>
    <n v="1956"/>
    <n v="58"/>
    <x v="1"/>
    <x v="1"/>
    <x v="0"/>
    <n v="91249"/>
    <x v="0"/>
    <n v="3"/>
    <x v="0"/>
    <x v="0"/>
    <n v="0"/>
    <x v="0"/>
    <d v="2012-10-20T00:00:00"/>
    <n v="617"/>
    <n v="84"/>
    <n v="1324"/>
    <n v="27"/>
    <n v="119"/>
    <n v="71"/>
    <n v="108"/>
    <n v="27"/>
    <x v="125"/>
    <n v="1.8367324573419982E-2"/>
    <x v="0"/>
    <n v="0"/>
    <n v="7"/>
    <n v="9"/>
    <n v="6"/>
    <n v="22"/>
    <n v="76.181818181818187"/>
    <n v="4"/>
    <n v="1"/>
    <n v="1"/>
    <n v="0"/>
    <n v="1"/>
    <n v="1"/>
    <n v="1"/>
    <n v="0"/>
  </r>
  <r>
    <n v="9560"/>
    <n v="1965"/>
    <n v="49"/>
    <x v="1"/>
    <x v="1"/>
    <x v="1"/>
    <n v="83003"/>
    <x v="0"/>
    <n v="3"/>
    <x v="0"/>
    <x v="0"/>
    <n v="0"/>
    <x v="1"/>
    <d v="2013-03-03T00:00:00"/>
    <n v="483"/>
    <n v="18"/>
    <n v="856"/>
    <n v="61"/>
    <n v="570"/>
    <n v="40"/>
    <n v="25"/>
    <n v="122"/>
    <x v="126"/>
    <n v="2.0167945736901075E-2"/>
    <x v="0"/>
    <n v="1"/>
    <n v="7"/>
    <n v="6"/>
    <n v="8"/>
    <n v="21"/>
    <n v="79.714285714285708"/>
    <n v="3"/>
    <n v="0"/>
    <n v="0"/>
    <n v="0"/>
    <n v="0"/>
    <n v="1"/>
    <n v="1"/>
    <n v="0"/>
  </r>
  <r>
    <n v="1966"/>
    <n v="1965"/>
    <n v="49"/>
    <x v="1"/>
    <x v="0"/>
    <x v="1"/>
    <n v="84618"/>
    <x v="0"/>
    <n v="3"/>
    <x v="0"/>
    <x v="0"/>
    <n v="0"/>
    <x v="1"/>
    <d v="2013-11-22T00:00:00"/>
    <n v="219"/>
    <n v="96"/>
    <n v="684"/>
    <n v="100"/>
    <n v="801"/>
    <n v="21"/>
    <n v="66"/>
    <n v="0"/>
    <x v="127"/>
    <n v="1.9759389255241202E-2"/>
    <x v="0"/>
    <n v="1"/>
    <n v="6"/>
    <n v="9"/>
    <n v="10"/>
    <n v="25"/>
    <n v="66.88"/>
    <n v="2"/>
    <n v="0"/>
    <n v="0"/>
    <n v="0"/>
    <n v="0"/>
    <n v="1"/>
    <n v="0"/>
    <n v="0"/>
  </r>
  <r>
    <n v="7789"/>
    <n v="1965"/>
    <n v="49"/>
    <x v="1"/>
    <x v="0"/>
    <x v="1"/>
    <n v="84618"/>
    <x v="0"/>
    <n v="3"/>
    <x v="0"/>
    <x v="0"/>
    <n v="0"/>
    <x v="1"/>
    <d v="2013-11-22T00:00:00"/>
    <n v="219"/>
    <n v="96"/>
    <n v="684"/>
    <n v="100"/>
    <n v="801"/>
    <n v="21"/>
    <n v="66"/>
    <n v="0"/>
    <x v="127"/>
    <n v="1.9759389255241202E-2"/>
    <x v="0"/>
    <n v="1"/>
    <n v="6"/>
    <n v="9"/>
    <n v="10"/>
    <n v="25"/>
    <n v="66.88"/>
    <n v="2"/>
    <n v="0"/>
    <n v="0"/>
    <n v="0"/>
    <n v="0"/>
    <n v="1"/>
    <n v="0"/>
    <n v="0"/>
  </r>
  <r>
    <n v="6184"/>
    <n v="1969"/>
    <n v="45"/>
    <x v="1"/>
    <x v="0"/>
    <x v="1"/>
    <n v="68462"/>
    <x v="0"/>
    <n v="3"/>
    <x v="0"/>
    <x v="0"/>
    <n v="0"/>
    <x v="1"/>
    <d v="2012-12-12T00:00:00"/>
    <n v="564"/>
    <n v="6"/>
    <n v="561"/>
    <n v="64"/>
    <n v="785"/>
    <n v="84"/>
    <n v="128"/>
    <n v="48"/>
    <x v="128"/>
    <n v="2.4393093979141713E-2"/>
    <x v="0"/>
    <n v="1"/>
    <n v="3"/>
    <n v="3"/>
    <n v="8"/>
    <n v="14"/>
    <n v="119.28571428571429"/>
    <n v="1"/>
    <n v="0"/>
    <n v="0"/>
    <n v="0"/>
    <n v="0"/>
    <n v="0"/>
    <n v="0"/>
    <n v="0"/>
  </r>
  <r>
    <n v="5628"/>
    <n v="1982"/>
    <n v="32"/>
    <x v="0"/>
    <x v="1"/>
    <x v="1"/>
    <n v="61416"/>
    <x v="1"/>
    <n v="2"/>
    <x v="0"/>
    <x v="0"/>
    <n v="0"/>
    <x v="1"/>
    <d v="2013-02-08T00:00:00"/>
    <n v="506"/>
    <n v="25"/>
    <n v="848"/>
    <n v="154"/>
    <n v="323"/>
    <n v="201"/>
    <n v="61"/>
    <n v="78"/>
    <x v="129"/>
    <n v="2.7110199296600235E-2"/>
    <x v="0"/>
    <n v="1"/>
    <n v="10"/>
    <n v="3"/>
    <n v="10"/>
    <n v="23"/>
    <n v="72.391304347826093"/>
    <n v="6"/>
    <n v="0"/>
    <n v="0"/>
    <n v="1"/>
    <n v="0"/>
    <n v="0"/>
    <n v="0"/>
    <n v="0"/>
  </r>
  <r>
    <n v="531"/>
    <n v="1954"/>
    <n v="60"/>
    <x v="2"/>
    <x v="0"/>
    <x v="0"/>
    <n v="57333"/>
    <x v="1"/>
    <n v="2"/>
    <x v="0"/>
    <x v="1"/>
    <n v="1"/>
    <x v="1"/>
    <d v="2012-09-22T00:00:00"/>
    <n v="645"/>
    <n v="55"/>
    <n v="941"/>
    <n v="14"/>
    <n v="397"/>
    <n v="76"/>
    <n v="58"/>
    <n v="176"/>
    <x v="130"/>
    <n v="2.8988540631050181E-2"/>
    <x v="0"/>
    <n v="11"/>
    <n v="8"/>
    <n v="5"/>
    <n v="9"/>
    <n v="22"/>
    <n v="75.545454545454547"/>
    <n v="6"/>
    <n v="0"/>
    <n v="0"/>
    <n v="0"/>
    <n v="0"/>
    <n v="0"/>
    <n v="1"/>
    <n v="0"/>
  </r>
  <r>
    <n v="8643"/>
    <n v="1971"/>
    <n v="43"/>
    <x v="1"/>
    <x v="1"/>
    <x v="1"/>
    <n v="69930"/>
    <x v="0"/>
    <n v="3"/>
    <x v="0"/>
    <x v="0"/>
    <n v="0"/>
    <x v="1"/>
    <d v="2013-05-26T00:00:00"/>
    <n v="399"/>
    <n v="21"/>
    <n v="252"/>
    <n v="98"/>
    <n v="827"/>
    <n v="219"/>
    <n v="70"/>
    <n v="196"/>
    <x v="130"/>
    <n v="2.3766623766623765E-2"/>
    <x v="0"/>
    <n v="1"/>
    <n v="4"/>
    <n v="5"/>
    <n v="12"/>
    <n v="21"/>
    <n v="79.142857142857139"/>
    <n v="3"/>
    <n v="0"/>
    <n v="0"/>
    <n v="0"/>
    <n v="0"/>
    <n v="0"/>
    <n v="0"/>
    <n v="0"/>
  </r>
  <r>
    <n v="9451"/>
    <n v="1965"/>
    <n v="49"/>
    <x v="1"/>
    <x v="1"/>
    <x v="1"/>
    <n v="73538"/>
    <x v="0"/>
    <n v="3"/>
    <x v="0"/>
    <x v="1"/>
    <n v="1"/>
    <x v="2"/>
    <d v="2012-11-25T00:00:00"/>
    <n v="581"/>
    <n v="92"/>
    <n v="811"/>
    <n v="76"/>
    <n v="428"/>
    <n v="99"/>
    <n v="137"/>
    <n v="107"/>
    <x v="131"/>
    <n v="2.2546166607740215E-2"/>
    <x v="0"/>
    <n v="3"/>
    <n v="10"/>
    <n v="4"/>
    <n v="9"/>
    <n v="23"/>
    <n v="72.086956521739125"/>
    <n v="7"/>
    <n v="0"/>
    <n v="0"/>
    <n v="0"/>
    <n v="0"/>
    <n v="0"/>
    <n v="0"/>
    <n v="0"/>
  </r>
  <r>
    <n v="830"/>
    <n v="1987"/>
    <n v="27"/>
    <x v="0"/>
    <x v="0"/>
    <x v="0"/>
    <n v="74004"/>
    <x v="0"/>
    <n v="3"/>
    <x v="0"/>
    <x v="0"/>
    <n v="0"/>
    <x v="0"/>
    <d v="2014-02-24T00:00:00"/>
    <n v="125"/>
    <n v="5"/>
    <n v="784"/>
    <n v="48"/>
    <n v="560"/>
    <n v="42"/>
    <n v="176"/>
    <n v="48"/>
    <x v="131"/>
    <n v="2.2404194367872006E-2"/>
    <x v="0"/>
    <n v="1"/>
    <n v="4"/>
    <n v="6"/>
    <n v="4"/>
    <n v="14"/>
    <n v="118.42857142857143"/>
    <n v="3"/>
    <n v="1"/>
    <n v="0"/>
    <n v="0"/>
    <n v="0"/>
    <n v="1"/>
    <n v="1"/>
    <n v="0"/>
  </r>
  <r>
    <n v="3262"/>
    <n v="1958"/>
    <n v="56"/>
    <x v="1"/>
    <x v="1"/>
    <x v="0"/>
    <n v="68281"/>
    <x v="1"/>
    <n v="2"/>
    <x v="0"/>
    <x v="0"/>
    <n v="0"/>
    <x v="0"/>
    <d v="2012-08-07T00:00:00"/>
    <n v="691"/>
    <n v="31"/>
    <n v="995"/>
    <n v="112"/>
    <n v="417"/>
    <n v="42"/>
    <n v="48"/>
    <n v="41"/>
    <x v="132"/>
    <n v="2.423807501354696E-2"/>
    <x v="0"/>
    <n v="1"/>
    <n v="2"/>
    <n v="9"/>
    <n v="13"/>
    <n v="24"/>
    <n v="68.958333333333329"/>
    <n v="5"/>
    <n v="0"/>
    <n v="0"/>
    <n v="0"/>
    <n v="0"/>
    <n v="0"/>
    <n v="1"/>
    <n v="0"/>
  </r>
  <r>
    <n v="2532"/>
    <n v="1987"/>
    <n v="27"/>
    <x v="0"/>
    <x v="0"/>
    <x v="0"/>
    <n v="73454"/>
    <x v="0"/>
    <n v="3"/>
    <x v="0"/>
    <x v="0"/>
    <n v="0"/>
    <x v="0"/>
    <d v="2014-03-01T00:00:00"/>
    <n v="120"/>
    <n v="95"/>
    <n v="982"/>
    <n v="73"/>
    <n v="351"/>
    <n v="56"/>
    <n v="14"/>
    <n v="175"/>
    <x v="133"/>
    <n v="2.247665205434694E-2"/>
    <x v="0"/>
    <n v="1"/>
    <n v="2"/>
    <n v="4"/>
    <n v="6"/>
    <n v="12"/>
    <n v="137.58333333333334"/>
    <n v="5"/>
    <n v="0"/>
    <n v="0"/>
    <n v="1"/>
    <n v="0"/>
    <n v="0"/>
    <n v="0"/>
    <n v="0"/>
  </r>
  <r>
    <n v="4637"/>
    <n v="1954"/>
    <n v="60"/>
    <x v="2"/>
    <x v="0"/>
    <x v="0"/>
    <n v="74637"/>
    <x v="0"/>
    <n v="3"/>
    <x v="0"/>
    <x v="0"/>
    <n v="0"/>
    <x v="0"/>
    <d v="2013-05-18T00:00:00"/>
    <n v="407"/>
    <n v="73"/>
    <n v="960"/>
    <n v="64"/>
    <n v="464"/>
    <n v="146"/>
    <n v="0"/>
    <n v="16"/>
    <x v="134"/>
    <n v="2.2106997869689296E-2"/>
    <x v="0"/>
    <n v="1"/>
    <n v="6"/>
    <n v="9"/>
    <n v="9"/>
    <n v="24"/>
    <n v="68.75"/>
    <n v="3"/>
    <n v="1"/>
    <n v="0"/>
    <n v="0"/>
    <n v="0"/>
    <n v="0"/>
    <n v="0"/>
    <n v="0"/>
  </r>
  <r>
    <n v="3005"/>
    <n v="1992"/>
    <n v="22"/>
    <x v="0"/>
    <x v="1"/>
    <x v="0"/>
    <n v="83528"/>
    <x v="0"/>
    <n v="3"/>
    <x v="0"/>
    <x v="0"/>
    <n v="0"/>
    <x v="0"/>
    <d v="2014-05-01T00:00:00"/>
    <n v="59"/>
    <n v="7"/>
    <n v="530"/>
    <n v="117"/>
    <n v="678"/>
    <n v="134"/>
    <n v="44"/>
    <n v="147"/>
    <x v="134"/>
    <n v="1.9753854994732305E-2"/>
    <x v="0"/>
    <n v="1"/>
    <n v="4"/>
    <n v="10"/>
    <n v="8"/>
    <n v="22"/>
    <n v="75"/>
    <n v="1"/>
    <n v="1"/>
    <n v="0"/>
    <n v="1"/>
    <n v="0"/>
    <n v="0"/>
    <n v="1"/>
    <n v="0"/>
  </r>
  <r>
    <n v="4418"/>
    <n v="1983"/>
    <n v="31"/>
    <x v="0"/>
    <x v="0"/>
    <x v="0"/>
    <n v="89616"/>
    <x v="0"/>
    <n v="3"/>
    <x v="0"/>
    <x v="0"/>
    <n v="0"/>
    <x v="0"/>
    <d v="2013-02-25T00:00:00"/>
    <n v="489"/>
    <n v="36"/>
    <n v="671"/>
    <n v="47"/>
    <n v="655"/>
    <n v="145"/>
    <n v="111"/>
    <n v="15"/>
    <x v="135"/>
    <n v="1.8344938403856453E-2"/>
    <x v="0"/>
    <n v="1"/>
    <n v="7"/>
    <n v="5"/>
    <n v="12"/>
    <n v="24"/>
    <n v="68.5"/>
    <n v="2"/>
    <n v="0"/>
    <n v="0"/>
    <n v="0"/>
    <n v="0"/>
    <n v="0"/>
    <n v="1"/>
    <n v="0"/>
  </r>
  <r>
    <n v="1650"/>
    <n v="1960"/>
    <n v="54"/>
    <x v="1"/>
    <x v="0"/>
    <x v="1"/>
    <n v="81843"/>
    <x v="0"/>
    <n v="3"/>
    <x v="0"/>
    <x v="0"/>
    <n v="0"/>
    <x v="1"/>
    <d v="2013-04-22T00:00:00"/>
    <n v="433"/>
    <n v="13"/>
    <n v="779"/>
    <n v="86"/>
    <n v="537"/>
    <n v="34"/>
    <n v="69"/>
    <n v="138"/>
    <x v="136"/>
    <n v="2.0075021687865791E-2"/>
    <x v="0"/>
    <n v="1"/>
    <n v="5"/>
    <n v="9"/>
    <n v="12"/>
    <n v="26"/>
    <n v="63.192307692307693"/>
    <n v="3"/>
    <n v="0"/>
    <n v="0"/>
    <n v="0"/>
    <n v="0"/>
    <n v="0"/>
    <n v="0"/>
    <n v="0"/>
  </r>
  <r>
    <n v="5046"/>
    <n v="1958"/>
    <n v="56"/>
    <x v="1"/>
    <x v="1"/>
    <x v="0"/>
    <n v="78331"/>
    <x v="0"/>
    <n v="3"/>
    <x v="0"/>
    <x v="1"/>
    <n v="1"/>
    <x v="1"/>
    <d v="2014-01-23T00:00:00"/>
    <n v="157"/>
    <n v="97"/>
    <n v="756"/>
    <n v="138"/>
    <n v="354"/>
    <n v="160"/>
    <n v="169"/>
    <n v="61"/>
    <x v="137"/>
    <n v="2.0911261186503428E-2"/>
    <x v="0"/>
    <n v="2"/>
    <n v="10"/>
    <n v="6"/>
    <n v="7"/>
    <n v="23"/>
    <n v="71.217391304347828"/>
    <n v="4"/>
    <n v="0"/>
    <n v="0"/>
    <n v="0"/>
    <n v="0"/>
    <n v="0"/>
    <n v="0"/>
    <n v="0"/>
  </r>
  <r>
    <n v="9264"/>
    <n v="1986"/>
    <n v="28"/>
    <x v="0"/>
    <x v="1"/>
    <x v="1"/>
    <n v="79529"/>
    <x v="0"/>
    <n v="3"/>
    <x v="0"/>
    <x v="0"/>
    <n v="0"/>
    <x v="1"/>
    <d v="2014-04-27T00:00:00"/>
    <n v="63"/>
    <n v="1"/>
    <n v="423"/>
    <n v="42"/>
    <n v="706"/>
    <n v="73"/>
    <n v="197"/>
    <n v="197"/>
    <x v="137"/>
    <n v="2.0596260483597178E-2"/>
    <x v="0"/>
    <n v="1"/>
    <n v="4"/>
    <n v="8"/>
    <n v="9"/>
    <n v="21"/>
    <n v="78"/>
    <n v="2"/>
    <n v="0"/>
    <n v="0"/>
    <n v="0"/>
    <n v="0"/>
    <n v="0"/>
    <n v="0"/>
    <n v="0"/>
  </r>
  <r>
    <n v="2379"/>
    <n v="1953"/>
    <n v="61"/>
    <x v="2"/>
    <x v="1"/>
    <x v="0"/>
    <n v="69267"/>
    <x v="0"/>
    <n v="3"/>
    <x v="0"/>
    <x v="0"/>
    <n v="0"/>
    <x v="0"/>
    <d v="2012-09-22T00:00:00"/>
    <n v="645"/>
    <n v="31"/>
    <n v="778"/>
    <n v="44"/>
    <n v="499"/>
    <n v="95"/>
    <n v="73"/>
    <n v="146"/>
    <x v="138"/>
    <n v="2.3604313742474771E-2"/>
    <x v="0"/>
    <n v="2"/>
    <n v="3"/>
    <n v="4"/>
    <n v="5"/>
    <n v="12"/>
    <n v="136.25"/>
    <n v="7"/>
    <n v="0"/>
    <n v="0"/>
    <n v="0"/>
    <n v="0"/>
    <n v="0"/>
    <n v="1"/>
    <n v="0"/>
  </r>
  <r>
    <n v="5687"/>
    <n v="1980"/>
    <n v="34"/>
    <x v="0"/>
    <x v="1"/>
    <x v="0"/>
    <n v="81702"/>
    <x v="0"/>
    <n v="3"/>
    <x v="0"/>
    <x v="0"/>
    <n v="0"/>
    <x v="0"/>
    <d v="2012-09-23T00:00:00"/>
    <n v="644"/>
    <n v="98"/>
    <n v="563"/>
    <n v="50"/>
    <n v="774"/>
    <n v="28"/>
    <n v="31"/>
    <n v="187"/>
    <x v="139"/>
    <n v="1.998727081344398E-2"/>
    <x v="0"/>
    <n v="1"/>
    <n v="7"/>
    <n v="7"/>
    <n v="12"/>
    <n v="26"/>
    <n v="62.807692307692307"/>
    <n v="3"/>
    <n v="0"/>
    <n v="0"/>
    <n v="0"/>
    <n v="0"/>
    <n v="0"/>
    <n v="0"/>
    <n v="0"/>
  </r>
  <r>
    <n v="4687"/>
    <n v="1958"/>
    <n v="56"/>
    <x v="1"/>
    <x v="0"/>
    <x v="1"/>
    <n v="80739"/>
    <x v="0"/>
    <n v="3"/>
    <x v="0"/>
    <x v="0"/>
    <n v="0"/>
    <x v="1"/>
    <d v="2013-05-23T00:00:00"/>
    <n v="402"/>
    <n v="92"/>
    <n v="674"/>
    <n v="92"/>
    <n v="736"/>
    <n v="39"/>
    <n v="0"/>
    <n v="92"/>
    <x v="139"/>
    <n v="2.0225665415722266E-2"/>
    <x v="0"/>
    <n v="1"/>
    <n v="3"/>
    <n v="11"/>
    <n v="9"/>
    <n v="23"/>
    <n v="71"/>
    <n v="1"/>
    <n v="0"/>
    <n v="0"/>
    <n v="0"/>
    <n v="0"/>
    <n v="0"/>
    <n v="0"/>
    <n v="0"/>
  </r>
  <r>
    <n v="9757"/>
    <n v="1972"/>
    <n v="42"/>
    <x v="1"/>
    <x v="1"/>
    <x v="1"/>
    <n v="84906"/>
    <x v="0"/>
    <n v="3"/>
    <x v="0"/>
    <x v="0"/>
    <n v="0"/>
    <x v="1"/>
    <d v="2013-10-04T00:00:00"/>
    <n v="268"/>
    <n v="98"/>
    <n v="997"/>
    <n v="15"/>
    <n v="414"/>
    <n v="99"/>
    <n v="30"/>
    <n v="76"/>
    <x v="140"/>
    <n v="1.9209478717640685E-2"/>
    <x v="0"/>
    <n v="1"/>
    <n v="5"/>
    <n v="6"/>
    <n v="12"/>
    <n v="23"/>
    <n v="70.913043478260875"/>
    <n v="2"/>
    <n v="0"/>
    <n v="1"/>
    <n v="0"/>
    <n v="1"/>
    <n v="1"/>
    <n v="0"/>
    <n v="0"/>
  </r>
  <r>
    <n v="2088"/>
    <n v="1972"/>
    <n v="42"/>
    <x v="1"/>
    <x v="1"/>
    <x v="1"/>
    <n v="84906"/>
    <x v="0"/>
    <n v="3"/>
    <x v="0"/>
    <x v="0"/>
    <n v="0"/>
    <x v="1"/>
    <d v="2013-10-04T00:00:00"/>
    <n v="268"/>
    <n v="98"/>
    <n v="997"/>
    <n v="15"/>
    <n v="414"/>
    <n v="99"/>
    <n v="30"/>
    <n v="76"/>
    <x v="140"/>
    <n v="1.9209478717640685E-2"/>
    <x v="0"/>
    <n v="1"/>
    <n v="5"/>
    <n v="6"/>
    <n v="12"/>
    <n v="23"/>
    <n v="70.913043478260875"/>
    <n v="2"/>
    <n v="0"/>
    <n v="1"/>
    <n v="0"/>
    <n v="1"/>
    <n v="1"/>
    <n v="0"/>
    <n v="0"/>
  </r>
  <r>
    <n v="2939"/>
    <n v="1970"/>
    <n v="44"/>
    <x v="1"/>
    <x v="0"/>
    <x v="1"/>
    <n v="79419"/>
    <x v="0"/>
    <n v="3"/>
    <x v="0"/>
    <x v="0"/>
    <n v="0"/>
    <x v="1"/>
    <d v="2014-06-22T00:00:00"/>
    <n v="7"/>
    <n v="96"/>
    <n v="751"/>
    <n v="127"/>
    <n v="687"/>
    <n v="20"/>
    <n v="15"/>
    <n v="31"/>
    <x v="140"/>
    <n v="2.0536647401755249E-2"/>
    <x v="0"/>
    <n v="1"/>
    <n v="4"/>
    <n v="6"/>
    <n v="4"/>
    <n v="14"/>
    <n v="116.5"/>
    <n v="2"/>
    <n v="0"/>
    <n v="0"/>
    <n v="0"/>
    <n v="0"/>
    <n v="0"/>
    <n v="0"/>
    <n v="0"/>
  </r>
  <r>
    <n v="9529"/>
    <n v="1990"/>
    <n v="24"/>
    <x v="0"/>
    <x v="1"/>
    <x v="1"/>
    <n v="73687"/>
    <x v="0"/>
    <n v="3"/>
    <x v="0"/>
    <x v="0"/>
    <n v="0"/>
    <x v="1"/>
    <d v="2013-11-28T00:00:00"/>
    <n v="213"/>
    <n v="8"/>
    <n v="559"/>
    <n v="153"/>
    <n v="503"/>
    <n v="218"/>
    <n v="13"/>
    <n v="181"/>
    <x v="141"/>
    <n v="2.2079878404603254E-2"/>
    <x v="0"/>
    <n v="1"/>
    <n v="3"/>
    <n v="9"/>
    <n v="9"/>
    <n v="21"/>
    <n v="77.476190476190482"/>
    <n v="2"/>
    <n v="1"/>
    <n v="0"/>
    <n v="0"/>
    <n v="0"/>
    <n v="0"/>
    <n v="1"/>
    <n v="0"/>
  </r>
  <r>
    <n v="10469"/>
    <n v="1981"/>
    <n v="33"/>
    <x v="0"/>
    <x v="1"/>
    <x v="1"/>
    <n v="88325"/>
    <x v="0"/>
    <n v="3"/>
    <x v="0"/>
    <x v="0"/>
    <n v="0"/>
    <x v="1"/>
    <d v="2014-02-05T00:00:00"/>
    <n v="144"/>
    <n v="42"/>
    <n v="519"/>
    <n v="71"/>
    <n v="860"/>
    <n v="93"/>
    <n v="27"/>
    <n v="53"/>
    <x v="142"/>
    <n v="1.8375318426266628E-2"/>
    <x v="0"/>
    <n v="1"/>
    <n v="6"/>
    <n v="2"/>
    <n v="9"/>
    <n v="17"/>
    <n v="95.470588235294116"/>
    <n v="2"/>
    <n v="0"/>
    <n v="0"/>
    <n v="0"/>
    <n v="0"/>
    <n v="0"/>
    <n v="0"/>
    <n v="0"/>
  </r>
  <r>
    <n v="8029"/>
    <n v="1988"/>
    <n v="26"/>
    <x v="0"/>
    <x v="0"/>
    <x v="0"/>
    <n v="90247"/>
    <x v="0"/>
    <n v="3"/>
    <x v="0"/>
    <x v="0"/>
    <n v="0"/>
    <x v="0"/>
    <d v="2014-04-29T00:00:00"/>
    <n v="61"/>
    <n v="27"/>
    <n v="1184"/>
    <n v="32"/>
    <n v="352"/>
    <n v="21"/>
    <n v="16"/>
    <n v="16"/>
    <x v="143"/>
    <n v="1.7961815905237846E-2"/>
    <x v="0"/>
    <n v="1"/>
    <n v="3"/>
    <n v="4"/>
    <n v="7"/>
    <n v="14"/>
    <n v="115.78571428571429"/>
    <n v="1"/>
    <n v="1"/>
    <n v="0"/>
    <n v="0"/>
    <n v="1"/>
    <n v="1"/>
    <n v="1"/>
    <n v="0"/>
  </r>
  <r>
    <n v="5524"/>
    <n v="1957"/>
    <n v="57"/>
    <x v="1"/>
    <x v="1"/>
    <x v="0"/>
    <n v="58138"/>
    <x v="1"/>
    <n v="2"/>
    <x v="0"/>
    <x v="0"/>
    <n v="0"/>
    <x v="0"/>
    <d v="2012-09-04T00:00:00"/>
    <n v="663"/>
    <n v="58"/>
    <n v="635"/>
    <n v="88"/>
    <n v="546"/>
    <n v="172"/>
    <n v="88"/>
    <n v="88"/>
    <x v="144"/>
    <n v="2.7813134266744644E-2"/>
    <x v="0"/>
    <n v="3"/>
    <n v="8"/>
    <n v="10"/>
    <n v="4"/>
    <n v="22"/>
    <n v="73.5"/>
    <n v="7"/>
    <n v="0"/>
    <n v="0"/>
    <n v="0"/>
    <n v="0"/>
    <n v="0"/>
    <n v="1"/>
    <n v="0"/>
  </r>
  <r>
    <n v="2225"/>
    <n v="1977"/>
    <n v="37"/>
    <x v="0"/>
    <x v="1"/>
    <x v="0"/>
    <n v="82582"/>
    <x v="0"/>
    <n v="3"/>
    <x v="0"/>
    <x v="0"/>
    <n v="0"/>
    <x v="0"/>
    <d v="2014-06-07T00:00:00"/>
    <n v="22"/>
    <n v="54"/>
    <n v="510"/>
    <n v="120"/>
    <n v="550"/>
    <n v="156"/>
    <n v="40"/>
    <n v="241"/>
    <x v="144"/>
    <n v="1.9580538131796277E-2"/>
    <x v="0"/>
    <n v="1"/>
    <n v="4"/>
    <n v="9"/>
    <n v="7"/>
    <n v="20"/>
    <n v="80.849999999999994"/>
    <n v="1"/>
    <n v="1"/>
    <n v="0"/>
    <n v="1"/>
    <n v="0"/>
    <n v="0"/>
    <n v="1"/>
    <n v="0"/>
  </r>
  <r>
    <n v="9499"/>
    <n v="1954"/>
    <n v="60"/>
    <x v="2"/>
    <x v="1"/>
    <x v="1"/>
    <n v="93404"/>
    <x v="0"/>
    <n v="3"/>
    <x v="1"/>
    <x v="2"/>
    <n v="3"/>
    <x v="3"/>
    <d v="2013-05-07T00:00:00"/>
    <n v="418"/>
    <n v="97"/>
    <n v="1279"/>
    <n v="15"/>
    <n v="287"/>
    <n v="20"/>
    <n v="0"/>
    <n v="15"/>
    <x v="145"/>
    <n v="1.730118624470044E-2"/>
    <x v="0"/>
    <n v="3"/>
    <n v="3"/>
    <n v="4"/>
    <n v="7"/>
    <n v="14"/>
    <n v="115.42857142857143"/>
    <n v="5"/>
    <n v="0"/>
    <n v="0"/>
    <n v="0"/>
    <n v="1"/>
    <n v="1"/>
    <n v="0"/>
    <n v="0"/>
  </r>
  <r>
    <n v="7441"/>
    <n v="1973"/>
    <n v="41"/>
    <x v="1"/>
    <x v="1"/>
    <x v="0"/>
    <n v="71128"/>
    <x v="0"/>
    <n v="3"/>
    <x v="1"/>
    <x v="0"/>
    <n v="1"/>
    <x v="1"/>
    <d v="2012-10-06T00:00:00"/>
    <n v="631"/>
    <n v="80"/>
    <n v="958"/>
    <n v="159"/>
    <n v="447"/>
    <n v="20"/>
    <n v="0"/>
    <n v="31"/>
    <x v="146"/>
    <n v="2.2705544933078393E-2"/>
    <x v="0"/>
    <n v="3"/>
    <n v="2"/>
    <n v="10"/>
    <n v="12"/>
    <n v="24"/>
    <n v="67.291666666666671"/>
    <n v="7"/>
    <n v="0"/>
    <n v="0"/>
    <n v="0"/>
    <n v="0"/>
    <n v="0"/>
    <n v="0"/>
    <n v="0"/>
  </r>
  <r>
    <n v="6274"/>
    <n v="1948"/>
    <n v="66"/>
    <x v="2"/>
    <x v="0"/>
    <x v="1"/>
    <n v="83790"/>
    <x v="0"/>
    <n v="3"/>
    <x v="0"/>
    <x v="0"/>
    <n v="0"/>
    <x v="1"/>
    <d v="2013-11-15T00:00:00"/>
    <n v="226"/>
    <n v="81"/>
    <n v="1076"/>
    <n v="16"/>
    <n v="417"/>
    <n v="42"/>
    <n v="48"/>
    <n v="16"/>
    <x v="146"/>
    <n v="1.927437641723356E-2"/>
    <x v="0"/>
    <n v="1"/>
    <n v="8"/>
    <n v="10"/>
    <n v="6"/>
    <n v="24"/>
    <n v="67.291666666666671"/>
    <n v="3"/>
    <n v="0"/>
    <n v="0"/>
    <n v="0"/>
    <n v="1"/>
    <n v="1"/>
    <n v="0"/>
    <n v="0"/>
  </r>
  <r>
    <n v="6543"/>
    <n v="1945"/>
    <n v="69"/>
    <x v="2"/>
    <x v="0"/>
    <x v="1"/>
    <n v="62847"/>
    <x v="1"/>
    <n v="2"/>
    <x v="0"/>
    <x v="0"/>
    <n v="0"/>
    <x v="1"/>
    <d v="2013-01-15T00:00:00"/>
    <n v="530"/>
    <n v="45"/>
    <n v="521"/>
    <n v="168"/>
    <n v="706"/>
    <n v="80"/>
    <n v="76"/>
    <n v="61"/>
    <x v="147"/>
    <n v="2.5649593457126037E-2"/>
    <x v="0"/>
    <n v="1"/>
    <n v="3"/>
    <n v="6"/>
    <n v="4"/>
    <n v="13"/>
    <n v="124"/>
    <n v="2"/>
    <n v="0"/>
    <n v="0"/>
    <n v="0"/>
    <n v="0"/>
    <n v="0"/>
    <n v="0"/>
    <n v="0"/>
  </r>
  <r>
    <n v="2437"/>
    <n v="1989"/>
    <n v="25"/>
    <x v="0"/>
    <x v="1"/>
    <x v="1"/>
    <n v="48500.566909975671"/>
    <x v="1"/>
    <n v="2"/>
    <x v="0"/>
    <x v="0"/>
    <n v="0"/>
    <x v="1"/>
    <d v="2013-06-03T00:00:00"/>
    <n v="391"/>
    <n v="69"/>
    <n v="861"/>
    <n v="138"/>
    <n v="461"/>
    <n v="60"/>
    <n v="30"/>
    <n v="61"/>
    <x v="148"/>
    <n v="3.3216106586759241E-2"/>
    <x v="0"/>
    <n v="1"/>
    <n v="6"/>
    <n v="5"/>
    <n v="12"/>
    <n v="23"/>
    <n v="70.043478260869563"/>
    <n v="3"/>
    <n v="1"/>
    <n v="0"/>
    <n v="0"/>
    <n v="1"/>
    <n v="0"/>
    <n v="0"/>
    <n v="0"/>
  </r>
  <r>
    <n v="1964"/>
    <n v="1951"/>
    <n v="63"/>
    <x v="2"/>
    <x v="1"/>
    <x v="1"/>
    <n v="86610"/>
    <x v="0"/>
    <n v="3"/>
    <x v="0"/>
    <x v="0"/>
    <n v="0"/>
    <x v="1"/>
    <d v="2013-09-05T00:00:00"/>
    <n v="297"/>
    <n v="66"/>
    <n v="446"/>
    <n v="107"/>
    <n v="768"/>
    <n v="33"/>
    <n v="196"/>
    <n v="53"/>
    <x v="149"/>
    <n v="1.8508255397760073E-2"/>
    <x v="0"/>
    <n v="1"/>
    <n v="5"/>
    <n v="6"/>
    <n v="6"/>
    <n v="17"/>
    <n v="94.294117647058826"/>
    <n v="2"/>
    <n v="0"/>
    <n v="0"/>
    <n v="0"/>
    <n v="0"/>
    <n v="0"/>
    <n v="0"/>
    <n v="0"/>
  </r>
  <r>
    <n v="9938"/>
    <n v="1954"/>
    <n v="60"/>
    <x v="2"/>
    <x v="1"/>
    <x v="1"/>
    <n v="80067"/>
    <x v="0"/>
    <n v="3"/>
    <x v="0"/>
    <x v="0"/>
    <n v="0"/>
    <x v="1"/>
    <d v="2013-09-19T00:00:00"/>
    <n v="283"/>
    <n v="82"/>
    <n v="519"/>
    <n v="17"/>
    <n v="813"/>
    <n v="27"/>
    <n v="173"/>
    <n v="51"/>
    <x v="150"/>
    <n v="1.9983264016386275E-2"/>
    <x v="0"/>
    <n v="1"/>
    <n v="4"/>
    <n v="6"/>
    <n v="6"/>
    <n v="16"/>
    <n v="100"/>
    <n v="2"/>
    <n v="0"/>
    <n v="0"/>
    <n v="0"/>
    <n v="0"/>
    <n v="1"/>
    <n v="0"/>
    <n v="0"/>
  </r>
  <r>
    <n v="10955"/>
    <n v="1964"/>
    <n v="50"/>
    <x v="1"/>
    <x v="1"/>
    <x v="0"/>
    <n v="85620"/>
    <x v="0"/>
    <n v="3"/>
    <x v="0"/>
    <x v="0"/>
    <n v="0"/>
    <x v="0"/>
    <d v="2014-01-07T00:00:00"/>
    <n v="173"/>
    <n v="68"/>
    <n v="416"/>
    <n v="46"/>
    <n v="925"/>
    <n v="60"/>
    <n v="107"/>
    <n v="46"/>
    <x v="150"/>
    <n v="1.8687222611539361E-2"/>
    <x v="0"/>
    <n v="1"/>
    <n v="3"/>
    <n v="6"/>
    <n v="4"/>
    <n v="13"/>
    <n v="123.07692307692308"/>
    <n v="1"/>
    <n v="0"/>
    <n v="0"/>
    <n v="0"/>
    <n v="0"/>
    <n v="0"/>
    <n v="1"/>
    <n v="0"/>
  </r>
  <r>
    <n v="3428"/>
    <n v="1991"/>
    <n v="23"/>
    <x v="0"/>
    <x v="0"/>
    <x v="1"/>
    <n v="68682"/>
    <x v="0"/>
    <n v="3"/>
    <x v="0"/>
    <x v="0"/>
    <n v="0"/>
    <x v="1"/>
    <d v="2013-10-06T00:00:00"/>
    <n v="266"/>
    <n v="56"/>
    <n v="919"/>
    <n v="0"/>
    <n v="505"/>
    <n v="99"/>
    <n v="30"/>
    <n v="45"/>
    <x v="151"/>
    <n v="2.3266649194839988E-2"/>
    <x v="0"/>
    <n v="1"/>
    <n v="4"/>
    <n v="9"/>
    <n v="10"/>
    <n v="23"/>
    <n v="69.478260869565219"/>
    <n v="2"/>
    <n v="0"/>
    <n v="0"/>
    <n v="0"/>
    <n v="0"/>
    <n v="0"/>
    <n v="0"/>
    <n v="0"/>
  </r>
  <r>
    <n v="4500"/>
    <n v="1991"/>
    <n v="23"/>
    <x v="0"/>
    <x v="0"/>
    <x v="1"/>
    <n v="68682"/>
    <x v="0"/>
    <n v="3"/>
    <x v="0"/>
    <x v="0"/>
    <n v="0"/>
    <x v="1"/>
    <d v="2013-10-06T00:00:00"/>
    <n v="266"/>
    <n v="56"/>
    <n v="919"/>
    <n v="0"/>
    <n v="505"/>
    <n v="99"/>
    <n v="30"/>
    <n v="45"/>
    <x v="151"/>
    <n v="2.3266649194839988E-2"/>
    <x v="0"/>
    <n v="1"/>
    <n v="4"/>
    <n v="9"/>
    <n v="10"/>
    <n v="23"/>
    <n v="69.478260869565219"/>
    <n v="2"/>
    <n v="0"/>
    <n v="0"/>
    <n v="0"/>
    <n v="0"/>
    <n v="0"/>
    <n v="0"/>
    <n v="0"/>
  </r>
  <r>
    <n v="7396"/>
    <n v="1966"/>
    <n v="48"/>
    <x v="1"/>
    <x v="1"/>
    <x v="1"/>
    <n v="80398"/>
    <x v="0"/>
    <n v="3"/>
    <x v="0"/>
    <x v="0"/>
    <n v="0"/>
    <x v="1"/>
    <d v="2012-11-10T00:00:00"/>
    <n v="596"/>
    <n v="92"/>
    <n v="342"/>
    <n v="51"/>
    <n v="936"/>
    <n v="207"/>
    <n v="35"/>
    <n v="26"/>
    <x v="152"/>
    <n v="1.9863678200950273E-2"/>
    <x v="0"/>
    <n v="1"/>
    <n v="5"/>
    <n v="8"/>
    <n v="12"/>
    <n v="25"/>
    <n v="63.88"/>
    <n v="3"/>
    <n v="0"/>
    <n v="0"/>
    <n v="0"/>
    <n v="0"/>
    <n v="1"/>
    <n v="0"/>
    <n v="0"/>
  </r>
  <r>
    <n v="3426"/>
    <n v="1975"/>
    <n v="39"/>
    <x v="0"/>
    <x v="1"/>
    <x v="0"/>
    <n v="70300"/>
    <x v="0"/>
    <n v="3"/>
    <x v="1"/>
    <x v="0"/>
    <n v="1"/>
    <x v="1"/>
    <d v="2013-07-15T00:00:00"/>
    <n v="349"/>
    <n v="89"/>
    <n v="1045"/>
    <n v="61"/>
    <n v="338"/>
    <n v="60"/>
    <n v="46"/>
    <n v="46"/>
    <x v="153"/>
    <n v="2.2702702702702703E-2"/>
    <x v="0"/>
    <n v="3"/>
    <n v="5"/>
    <n v="5"/>
    <n v="13"/>
    <n v="23"/>
    <n v="69.391304347826093"/>
    <n v="8"/>
    <n v="0"/>
    <n v="0"/>
    <n v="0"/>
    <n v="0"/>
    <n v="0"/>
    <n v="0"/>
    <n v="0"/>
  </r>
  <r>
    <n v="1619"/>
    <n v="1956"/>
    <n v="58"/>
    <x v="1"/>
    <x v="1"/>
    <x v="1"/>
    <n v="90369"/>
    <x v="0"/>
    <n v="3"/>
    <x v="0"/>
    <x v="0"/>
    <n v="0"/>
    <x v="1"/>
    <d v="2014-04-28T00:00:00"/>
    <n v="62"/>
    <n v="2"/>
    <n v="292"/>
    <n v="51"/>
    <n v="981"/>
    <n v="224"/>
    <n v="23"/>
    <n v="17"/>
    <x v="154"/>
    <n v="1.7572397614226118E-2"/>
    <x v="0"/>
    <n v="1"/>
    <n v="4"/>
    <n v="6"/>
    <n v="6"/>
    <n v="16"/>
    <n v="99.25"/>
    <n v="1"/>
    <n v="0"/>
    <n v="0"/>
    <n v="0"/>
    <n v="0"/>
    <n v="0"/>
    <n v="1"/>
    <n v="0"/>
  </r>
  <r>
    <n v="5341"/>
    <n v="1962"/>
    <n v="52"/>
    <x v="1"/>
    <x v="0"/>
    <x v="0"/>
    <n v="81975"/>
    <x v="0"/>
    <n v="3"/>
    <x v="0"/>
    <x v="1"/>
    <n v="1"/>
    <x v="1"/>
    <d v="2013-01-05T00:00:00"/>
    <n v="540"/>
    <n v="2"/>
    <n v="983"/>
    <n v="76"/>
    <n v="184"/>
    <n v="180"/>
    <n v="138"/>
    <n v="27"/>
    <x v="154"/>
    <n v="1.9371759682830132E-2"/>
    <x v="0"/>
    <n v="1"/>
    <n v="6"/>
    <n v="3"/>
    <n v="4"/>
    <n v="13"/>
    <n v="122.15384615384616"/>
    <n v="7"/>
    <n v="0"/>
    <n v="0"/>
    <n v="0"/>
    <n v="0"/>
    <n v="1"/>
    <n v="0"/>
    <n v="0"/>
  </r>
  <r>
    <n v="8923"/>
    <n v="1973"/>
    <n v="41"/>
    <x v="1"/>
    <x v="1"/>
    <x v="0"/>
    <n v="83917"/>
    <x v="0"/>
    <n v="3"/>
    <x v="0"/>
    <x v="0"/>
    <n v="0"/>
    <x v="0"/>
    <d v="2013-04-18T00:00:00"/>
    <n v="437"/>
    <n v="12"/>
    <n v="514"/>
    <n v="22"/>
    <n v="732"/>
    <n v="42"/>
    <n v="198"/>
    <n v="79"/>
    <x v="155"/>
    <n v="1.8911543548982925E-2"/>
    <x v="0"/>
    <n v="1"/>
    <n v="6"/>
    <n v="7"/>
    <n v="7"/>
    <n v="20"/>
    <n v="79.349999999999994"/>
    <n v="3"/>
    <n v="0"/>
    <n v="0"/>
    <n v="0"/>
    <n v="0"/>
    <n v="0"/>
    <n v="1"/>
    <n v="0"/>
  </r>
  <r>
    <n v="10727"/>
    <n v="1970"/>
    <n v="44"/>
    <x v="1"/>
    <x v="0"/>
    <x v="1"/>
    <n v="69084"/>
    <x v="0"/>
    <n v="3"/>
    <x v="1"/>
    <x v="0"/>
    <n v="1"/>
    <x v="2"/>
    <d v="2013-11-19T00:00:00"/>
    <n v="222"/>
    <n v="43"/>
    <n v="1181"/>
    <n v="107"/>
    <n v="199"/>
    <n v="39"/>
    <n v="30"/>
    <n v="30"/>
    <x v="156"/>
    <n v="2.2957558913786116E-2"/>
    <x v="0"/>
    <n v="2"/>
    <n v="7"/>
    <n v="3"/>
    <n v="13"/>
    <n v="23"/>
    <n v="68.956521739130437"/>
    <n v="8"/>
    <n v="0"/>
    <n v="0"/>
    <n v="0"/>
    <n v="0"/>
    <n v="0"/>
    <n v="0"/>
    <n v="0"/>
  </r>
  <r>
    <n v="5299"/>
    <n v="1970"/>
    <n v="44"/>
    <x v="1"/>
    <x v="0"/>
    <x v="1"/>
    <n v="69084"/>
    <x v="0"/>
    <n v="3"/>
    <x v="1"/>
    <x v="0"/>
    <n v="1"/>
    <x v="2"/>
    <d v="2013-11-19T00:00:00"/>
    <n v="222"/>
    <n v="43"/>
    <n v="1181"/>
    <n v="107"/>
    <n v="199"/>
    <n v="39"/>
    <n v="30"/>
    <n v="30"/>
    <x v="156"/>
    <n v="2.2957558913786116E-2"/>
    <x v="0"/>
    <n v="2"/>
    <n v="7"/>
    <n v="3"/>
    <n v="13"/>
    <n v="23"/>
    <n v="68.956521739130437"/>
    <n v="8"/>
    <n v="0"/>
    <n v="0"/>
    <n v="0"/>
    <n v="0"/>
    <n v="0"/>
    <n v="0"/>
    <n v="0"/>
  </r>
  <r>
    <n v="6982"/>
    <n v="1976"/>
    <n v="38"/>
    <x v="0"/>
    <x v="1"/>
    <x v="1"/>
    <n v="74068"/>
    <x v="0"/>
    <n v="3"/>
    <x v="0"/>
    <x v="0"/>
    <n v="0"/>
    <x v="1"/>
    <d v="2013-03-19T00:00:00"/>
    <n v="467"/>
    <n v="14"/>
    <n v="783"/>
    <n v="30"/>
    <n v="537"/>
    <n v="140"/>
    <n v="76"/>
    <n v="15"/>
    <x v="157"/>
    <n v="2.1345250310525463E-2"/>
    <x v="0"/>
    <n v="1"/>
    <n v="4"/>
    <n v="10"/>
    <n v="9"/>
    <n v="23"/>
    <n v="68.739130434782609"/>
    <n v="2"/>
    <n v="0"/>
    <n v="0"/>
    <n v="0"/>
    <n v="0"/>
    <n v="0"/>
    <n v="0"/>
    <n v="0"/>
  </r>
  <r>
    <n v="3749"/>
    <n v="1973"/>
    <n v="41"/>
    <x v="1"/>
    <x v="1"/>
    <x v="1"/>
    <n v="73926"/>
    <x v="0"/>
    <n v="3"/>
    <x v="0"/>
    <x v="0"/>
    <n v="0"/>
    <x v="1"/>
    <d v="2013-03-02T00:00:00"/>
    <n v="484"/>
    <n v="54"/>
    <n v="627"/>
    <n v="91"/>
    <n v="597"/>
    <n v="159"/>
    <n v="91"/>
    <n v="15"/>
    <x v="158"/>
    <n v="2.1372724075426779E-2"/>
    <x v="0"/>
    <n v="1"/>
    <n v="6"/>
    <n v="5"/>
    <n v="12"/>
    <n v="23"/>
    <n v="68.695652173913047"/>
    <n v="3"/>
    <n v="0"/>
    <n v="0"/>
    <n v="0"/>
    <n v="0"/>
    <n v="0"/>
    <n v="0"/>
    <n v="0"/>
  </r>
  <r>
    <n v="5989"/>
    <n v="1959"/>
    <n v="55"/>
    <x v="1"/>
    <x v="0"/>
    <x v="0"/>
    <n v="78353"/>
    <x v="0"/>
    <n v="3"/>
    <x v="0"/>
    <x v="1"/>
    <n v="1"/>
    <x v="1"/>
    <d v="2013-04-16T00:00:00"/>
    <n v="439"/>
    <n v="51"/>
    <n v="752"/>
    <n v="122"/>
    <n v="476"/>
    <n v="39"/>
    <n v="153"/>
    <n v="34"/>
    <x v="159"/>
    <n v="2.011409901343918E-2"/>
    <x v="0"/>
    <n v="1"/>
    <n v="10"/>
    <n v="2"/>
    <n v="11"/>
    <n v="23"/>
    <n v="68.521739130434781"/>
    <n v="8"/>
    <n v="0"/>
    <n v="0"/>
    <n v="0"/>
    <n v="0"/>
    <n v="0"/>
    <n v="0"/>
    <n v="0"/>
  </r>
  <r>
    <n v="3507"/>
    <n v="1970"/>
    <n v="44"/>
    <x v="1"/>
    <x v="1"/>
    <x v="0"/>
    <n v="76467"/>
    <x v="0"/>
    <n v="3"/>
    <x v="1"/>
    <x v="0"/>
    <n v="1"/>
    <x v="1"/>
    <d v="2012-08-17T00:00:00"/>
    <n v="681"/>
    <n v="44"/>
    <n v="676"/>
    <n v="161"/>
    <n v="426"/>
    <n v="210"/>
    <n v="44"/>
    <n v="58"/>
    <x v="160"/>
    <n v="2.0597120326415315E-2"/>
    <x v="0"/>
    <n v="2"/>
    <n v="2"/>
    <n v="5"/>
    <n v="5"/>
    <n v="12"/>
    <n v="131.25"/>
    <n v="6"/>
    <n v="0"/>
    <n v="0"/>
    <n v="0"/>
    <n v="0"/>
    <n v="0"/>
    <n v="1"/>
    <n v="0"/>
  </r>
  <r>
    <n v="3560"/>
    <n v="1952"/>
    <n v="62"/>
    <x v="2"/>
    <x v="1"/>
    <x v="1"/>
    <n v="83844"/>
    <x v="0"/>
    <n v="3"/>
    <x v="0"/>
    <x v="0"/>
    <n v="0"/>
    <x v="1"/>
    <d v="2013-05-12T00:00:00"/>
    <n v="413"/>
    <n v="57"/>
    <n v="901"/>
    <n v="31"/>
    <n v="345"/>
    <n v="75"/>
    <n v="31"/>
    <n v="191"/>
    <x v="161"/>
    <n v="1.8772959305376653E-2"/>
    <x v="0"/>
    <n v="1"/>
    <n v="4"/>
    <n v="4"/>
    <n v="11"/>
    <n v="19"/>
    <n v="82.84210526315789"/>
    <n v="1"/>
    <n v="0"/>
    <n v="0"/>
    <n v="0"/>
    <n v="0"/>
    <n v="1"/>
    <n v="0"/>
    <n v="0"/>
  </r>
  <r>
    <n v="241"/>
    <n v="1952"/>
    <n v="62"/>
    <x v="2"/>
    <x v="1"/>
    <x v="1"/>
    <n v="83844"/>
    <x v="0"/>
    <n v="3"/>
    <x v="0"/>
    <x v="0"/>
    <n v="0"/>
    <x v="1"/>
    <d v="2013-05-12T00:00:00"/>
    <n v="413"/>
    <n v="57"/>
    <n v="901"/>
    <n v="31"/>
    <n v="345"/>
    <n v="75"/>
    <n v="31"/>
    <n v="191"/>
    <x v="161"/>
    <n v="1.8772959305376653E-2"/>
    <x v="0"/>
    <n v="1"/>
    <n v="4"/>
    <n v="4"/>
    <n v="11"/>
    <n v="19"/>
    <n v="82.84210526315789"/>
    <n v="1"/>
    <n v="0"/>
    <n v="0"/>
    <n v="0"/>
    <n v="0"/>
    <n v="1"/>
    <n v="0"/>
    <n v="0"/>
  </r>
  <r>
    <n v="7521"/>
    <n v="1952"/>
    <n v="62"/>
    <x v="2"/>
    <x v="1"/>
    <x v="1"/>
    <n v="83844"/>
    <x v="0"/>
    <n v="3"/>
    <x v="0"/>
    <x v="0"/>
    <n v="0"/>
    <x v="1"/>
    <d v="2013-05-12T00:00:00"/>
    <n v="413"/>
    <n v="57"/>
    <n v="901"/>
    <n v="31"/>
    <n v="345"/>
    <n v="75"/>
    <n v="31"/>
    <n v="191"/>
    <x v="161"/>
    <n v="1.8772959305376653E-2"/>
    <x v="0"/>
    <n v="1"/>
    <n v="4"/>
    <n v="4"/>
    <n v="11"/>
    <n v="19"/>
    <n v="82.84210526315789"/>
    <n v="1"/>
    <n v="0"/>
    <n v="0"/>
    <n v="0"/>
    <n v="0"/>
    <n v="1"/>
    <n v="0"/>
    <n v="0"/>
  </r>
  <r>
    <n v="9595"/>
    <n v="1961"/>
    <n v="53"/>
    <x v="1"/>
    <x v="1"/>
    <x v="1"/>
    <n v="64260"/>
    <x v="1"/>
    <n v="2"/>
    <x v="0"/>
    <x v="0"/>
    <n v="0"/>
    <x v="1"/>
    <d v="2013-01-11T00:00:00"/>
    <n v="534"/>
    <n v="1"/>
    <n v="539"/>
    <n v="169"/>
    <n v="816"/>
    <n v="20"/>
    <n v="0"/>
    <n v="30"/>
    <x v="161"/>
    <n v="2.4494242141300963E-2"/>
    <x v="0"/>
    <n v="1"/>
    <n v="4"/>
    <n v="5"/>
    <n v="4"/>
    <n v="13"/>
    <n v="121.07692307692308"/>
    <n v="3"/>
    <n v="0"/>
    <n v="0"/>
    <n v="0"/>
    <n v="0"/>
    <n v="0"/>
    <n v="1"/>
    <n v="0"/>
  </r>
  <r>
    <n v="4356"/>
    <n v="1971"/>
    <n v="43"/>
    <x v="1"/>
    <x v="1"/>
    <x v="1"/>
    <n v="71819"/>
    <x v="0"/>
    <n v="3"/>
    <x v="0"/>
    <x v="1"/>
    <n v="1"/>
    <x v="2"/>
    <d v="2013-08-28T00:00:00"/>
    <n v="305"/>
    <n v="70"/>
    <n v="1224"/>
    <n v="28"/>
    <n v="140"/>
    <n v="0"/>
    <n v="14"/>
    <n v="168"/>
    <x v="161"/>
    <n v="2.1916206017906125E-2"/>
    <x v="0"/>
    <n v="3"/>
    <n v="3"/>
    <n v="3"/>
    <n v="5"/>
    <n v="11"/>
    <n v="143.09090909090909"/>
    <n v="6"/>
    <n v="0"/>
    <n v="0"/>
    <n v="0"/>
    <n v="1"/>
    <n v="1"/>
    <n v="0"/>
    <n v="0"/>
  </r>
  <r>
    <n v="6262"/>
    <n v="1962"/>
    <n v="52"/>
    <x v="1"/>
    <x v="0"/>
    <x v="0"/>
    <n v="72217"/>
    <x v="0"/>
    <n v="3"/>
    <x v="0"/>
    <x v="0"/>
    <n v="0"/>
    <x v="0"/>
    <d v="2013-04-10T00:00:00"/>
    <n v="445"/>
    <n v="93"/>
    <n v="816"/>
    <n v="42"/>
    <n v="450"/>
    <n v="55"/>
    <n v="56"/>
    <n v="154"/>
    <x v="162"/>
    <n v="2.1781574975421301E-2"/>
    <x v="0"/>
    <n v="1"/>
    <n v="3"/>
    <n v="10"/>
    <n v="8"/>
    <n v="21"/>
    <n v="74.904761904761898"/>
    <n v="2"/>
    <n v="0"/>
    <n v="0"/>
    <n v="0"/>
    <n v="0"/>
    <n v="0"/>
    <n v="0"/>
    <n v="0"/>
  </r>
  <r>
    <n v="1215"/>
    <n v="1978"/>
    <n v="36"/>
    <x v="0"/>
    <x v="1"/>
    <x v="1"/>
    <n v="70440"/>
    <x v="0"/>
    <n v="3"/>
    <x v="0"/>
    <x v="0"/>
    <n v="0"/>
    <x v="1"/>
    <d v="2013-10-08T00:00:00"/>
    <n v="264"/>
    <n v="49"/>
    <n v="690"/>
    <n v="117"/>
    <n v="499"/>
    <n v="76"/>
    <n v="102"/>
    <n v="88"/>
    <x v="163"/>
    <n v="2.2316865417376489E-2"/>
    <x v="0"/>
    <n v="1"/>
    <n v="5"/>
    <n v="10"/>
    <n v="7"/>
    <n v="22"/>
    <n v="71.454545454545453"/>
    <n v="3"/>
    <n v="1"/>
    <n v="0"/>
    <n v="0"/>
    <n v="0"/>
    <n v="0"/>
    <n v="0"/>
    <n v="0"/>
  </r>
  <r>
    <n v="3179"/>
    <n v="1980"/>
    <n v="34"/>
    <x v="0"/>
    <x v="1"/>
    <x v="0"/>
    <n v="81741"/>
    <x v="0"/>
    <n v="3"/>
    <x v="0"/>
    <x v="0"/>
    <n v="0"/>
    <x v="0"/>
    <d v="2013-06-16T00:00:00"/>
    <n v="378"/>
    <n v="75"/>
    <n v="249"/>
    <n v="153"/>
    <n v="940"/>
    <n v="58"/>
    <n v="134"/>
    <n v="38"/>
    <x v="163"/>
    <n v="1.9231475024773369E-2"/>
    <x v="0"/>
    <n v="0"/>
    <n v="6"/>
    <n v="6"/>
    <n v="7"/>
    <n v="19"/>
    <n v="82.736842105263165"/>
    <n v="2"/>
    <n v="0"/>
    <n v="0"/>
    <n v="0"/>
    <n v="0"/>
    <n v="0"/>
    <n v="0"/>
    <n v="0"/>
  </r>
  <r>
    <n v="5721"/>
    <n v="1956"/>
    <n v="58"/>
    <x v="1"/>
    <x v="0"/>
    <x v="1"/>
    <n v="84117"/>
    <x v="0"/>
    <n v="3"/>
    <x v="0"/>
    <x v="0"/>
    <n v="0"/>
    <x v="1"/>
    <d v="2014-05-11T00:00:00"/>
    <n v="49"/>
    <n v="60"/>
    <n v="611"/>
    <n v="76"/>
    <n v="749"/>
    <n v="59"/>
    <n v="45"/>
    <n v="26"/>
    <x v="164"/>
    <n v="1.8616926423909556E-2"/>
    <x v="0"/>
    <n v="1"/>
    <n v="7"/>
    <n v="10"/>
    <n v="6"/>
    <n v="23"/>
    <n v="68.086956521739125"/>
    <n v="2"/>
    <n v="0"/>
    <n v="0"/>
    <n v="0"/>
    <n v="0"/>
    <n v="1"/>
    <n v="0"/>
    <n v="0"/>
  </r>
  <r>
    <n v="7313"/>
    <n v="1949"/>
    <n v="65"/>
    <x v="2"/>
    <x v="0"/>
    <x v="0"/>
    <n v="74859"/>
    <x v="0"/>
    <n v="3"/>
    <x v="0"/>
    <x v="0"/>
    <n v="0"/>
    <x v="0"/>
    <d v="2013-06-03T00:00:00"/>
    <n v="391"/>
    <n v="63"/>
    <n v="570"/>
    <n v="73"/>
    <n v="614"/>
    <n v="133"/>
    <n v="102"/>
    <n v="73"/>
    <x v="165"/>
    <n v="2.0905969890059981E-2"/>
    <x v="0"/>
    <n v="1"/>
    <n v="6"/>
    <n v="5"/>
    <n v="11"/>
    <n v="22"/>
    <n v="71.13636363636364"/>
    <n v="3"/>
    <n v="1"/>
    <n v="0"/>
    <n v="0"/>
    <n v="0"/>
    <n v="0"/>
    <n v="0"/>
    <n v="0"/>
  </r>
  <r>
    <n v="9209"/>
    <n v="1971"/>
    <n v="43"/>
    <x v="1"/>
    <x v="0"/>
    <x v="1"/>
    <n v="80573"/>
    <x v="0"/>
    <n v="3"/>
    <x v="0"/>
    <x v="0"/>
    <n v="0"/>
    <x v="1"/>
    <d v="2012-10-14T00:00:00"/>
    <n v="623"/>
    <n v="85"/>
    <n v="829"/>
    <n v="138"/>
    <n v="430"/>
    <n v="60"/>
    <n v="92"/>
    <n v="15"/>
    <x v="166"/>
    <n v="1.9410968935003041E-2"/>
    <x v="0"/>
    <n v="1"/>
    <n v="4"/>
    <n v="6"/>
    <n v="13"/>
    <n v="23"/>
    <n v="68"/>
    <n v="2"/>
    <n v="0"/>
    <n v="0"/>
    <n v="0"/>
    <n v="0"/>
    <n v="0"/>
    <n v="0"/>
    <n v="0"/>
  </r>
  <r>
    <n v="6417"/>
    <n v="1971"/>
    <n v="43"/>
    <x v="1"/>
    <x v="0"/>
    <x v="1"/>
    <n v="80573"/>
    <x v="0"/>
    <n v="3"/>
    <x v="0"/>
    <x v="0"/>
    <n v="0"/>
    <x v="1"/>
    <d v="2012-10-14T00:00:00"/>
    <n v="623"/>
    <n v="85"/>
    <n v="829"/>
    <n v="138"/>
    <n v="430"/>
    <n v="60"/>
    <n v="92"/>
    <n v="15"/>
    <x v="166"/>
    <n v="1.9410968935003041E-2"/>
    <x v="0"/>
    <n v="1"/>
    <n v="4"/>
    <n v="6"/>
    <n v="13"/>
    <n v="23"/>
    <n v="68"/>
    <n v="2"/>
    <n v="0"/>
    <n v="0"/>
    <n v="0"/>
    <n v="0"/>
    <n v="0"/>
    <n v="0"/>
    <n v="0"/>
  </r>
  <r>
    <n v="5250"/>
    <n v="1943"/>
    <n v="71"/>
    <x v="2"/>
    <x v="0"/>
    <x v="0"/>
    <n v="59240.303664921463"/>
    <x v="1"/>
    <n v="2"/>
    <x v="0"/>
    <x v="0"/>
    <n v="0"/>
    <x v="0"/>
    <d v="2013-10-30T00:00:00"/>
    <n v="242"/>
    <n v="75"/>
    <n v="532"/>
    <n v="126"/>
    <n v="490"/>
    <n v="164"/>
    <n v="126"/>
    <n v="126"/>
    <x v="166"/>
    <n v="2.640094501956624E-2"/>
    <x v="0"/>
    <n v="1"/>
    <n v="5"/>
    <n v="5"/>
    <n v="11"/>
    <n v="21"/>
    <n v="74.476190476190482"/>
    <n v="1"/>
    <n v="0"/>
    <n v="0"/>
    <n v="0"/>
    <n v="0"/>
    <n v="1"/>
    <n v="1"/>
    <n v="0"/>
  </r>
  <r>
    <n v="1357"/>
    <n v="1970"/>
    <n v="44"/>
    <x v="1"/>
    <x v="1"/>
    <x v="1"/>
    <n v="74854"/>
    <x v="0"/>
    <n v="3"/>
    <x v="1"/>
    <x v="2"/>
    <n v="3"/>
    <x v="3"/>
    <d v="2013-04-08T00:00:00"/>
    <n v="447"/>
    <n v="90"/>
    <n v="856"/>
    <n v="59"/>
    <n v="487"/>
    <n v="58"/>
    <n v="29"/>
    <n v="73"/>
    <x v="167"/>
    <n v="2.0867288321265397E-2"/>
    <x v="0"/>
    <n v="7"/>
    <n v="2"/>
    <n v="5"/>
    <n v="5"/>
    <n v="12"/>
    <n v="130.16666666666666"/>
    <n v="5"/>
    <n v="0"/>
    <n v="0"/>
    <n v="0"/>
    <n v="0"/>
    <n v="0"/>
    <n v="0"/>
    <n v="0"/>
  </r>
  <r>
    <n v="2407"/>
    <n v="1982"/>
    <n v="32"/>
    <x v="0"/>
    <x v="1"/>
    <x v="1"/>
    <n v="69109"/>
    <x v="0"/>
    <n v="3"/>
    <x v="0"/>
    <x v="0"/>
    <n v="0"/>
    <x v="1"/>
    <d v="2012-11-09T00:00:00"/>
    <n v="597"/>
    <n v="10"/>
    <n v="823"/>
    <n v="25"/>
    <n v="459"/>
    <n v="124"/>
    <n v="29"/>
    <n v="95"/>
    <x v="168"/>
    <n v="2.2500687320030677E-2"/>
    <x v="0"/>
    <n v="1"/>
    <n v="6"/>
    <n v="6"/>
    <n v="7"/>
    <n v="19"/>
    <n v="81.84210526315789"/>
    <n v="4"/>
    <n v="0"/>
    <n v="0"/>
    <n v="0"/>
    <n v="0"/>
    <n v="1"/>
    <n v="1"/>
    <n v="0"/>
  </r>
  <r>
    <n v="9064"/>
    <n v="1982"/>
    <n v="32"/>
    <x v="0"/>
    <x v="1"/>
    <x v="1"/>
    <n v="69109"/>
    <x v="0"/>
    <n v="3"/>
    <x v="0"/>
    <x v="0"/>
    <n v="0"/>
    <x v="1"/>
    <d v="2012-11-09T00:00:00"/>
    <n v="597"/>
    <n v="10"/>
    <n v="823"/>
    <n v="25"/>
    <n v="459"/>
    <n v="124"/>
    <n v="29"/>
    <n v="95"/>
    <x v="168"/>
    <n v="2.2500687320030677E-2"/>
    <x v="0"/>
    <n v="1"/>
    <n v="6"/>
    <n v="6"/>
    <n v="7"/>
    <n v="19"/>
    <n v="81.84210526315789"/>
    <n v="4"/>
    <n v="0"/>
    <n v="0"/>
    <n v="0"/>
    <n v="0"/>
    <n v="1"/>
    <n v="1"/>
    <n v="0"/>
  </r>
  <r>
    <n v="2109"/>
    <n v="1990"/>
    <n v="24"/>
    <x v="0"/>
    <x v="1"/>
    <x v="0"/>
    <n v="96843"/>
    <x v="0"/>
    <n v="3"/>
    <x v="0"/>
    <x v="0"/>
    <n v="0"/>
    <x v="0"/>
    <d v="2013-04-23T00:00:00"/>
    <n v="432"/>
    <n v="60"/>
    <n v="448"/>
    <n v="71"/>
    <n v="951"/>
    <n v="40"/>
    <n v="17"/>
    <n v="17"/>
    <x v="169"/>
    <n v="1.5943330958355276E-2"/>
    <x v="0"/>
    <n v="1"/>
    <n v="6"/>
    <n v="11"/>
    <n v="10"/>
    <n v="27"/>
    <n v="57.185185185185183"/>
    <n v="2"/>
    <n v="0"/>
    <n v="0"/>
    <n v="0"/>
    <n v="0"/>
    <n v="1"/>
    <n v="1"/>
    <n v="0"/>
  </r>
  <r>
    <n v="8427"/>
    <n v="1956"/>
    <n v="58"/>
    <x v="1"/>
    <x v="0"/>
    <x v="0"/>
    <n v="64857"/>
    <x v="1"/>
    <n v="2"/>
    <x v="0"/>
    <x v="0"/>
    <n v="0"/>
    <x v="0"/>
    <d v="2012-11-23T00:00:00"/>
    <n v="583"/>
    <n v="78"/>
    <n v="556"/>
    <n v="14"/>
    <n v="717"/>
    <n v="210"/>
    <n v="0"/>
    <n v="43"/>
    <x v="170"/>
    <n v="2.3744545692831923E-2"/>
    <x v="0"/>
    <n v="1"/>
    <n v="7"/>
    <n v="5"/>
    <n v="10"/>
    <n v="22"/>
    <n v="70"/>
    <n v="4"/>
    <n v="0"/>
    <n v="0"/>
    <n v="0"/>
    <n v="0"/>
    <n v="0"/>
    <n v="0"/>
    <n v="0"/>
  </r>
  <r>
    <n v="217"/>
    <n v="1956"/>
    <n v="58"/>
    <x v="1"/>
    <x v="0"/>
    <x v="0"/>
    <n v="64857"/>
    <x v="1"/>
    <n v="2"/>
    <x v="0"/>
    <x v="0"/>
    <n v="0"/>
    <x v="0"/>
    <d v="2012-11-23T00:00:00"/>
    <n v="583"/>
    <n v="78"/>
    <n v="556"/>
    <n v="14"/>
    <n v="717"/>
    <n v="210"/>
    <n v="0"/>
    <n v="43"/>
    <x v="170"/>
    <n v="2.3744545692831923E-2"/>
    <x v="0"/>
    <n v="1"/>
    <n v="7"/>
    <n v="5"/>
    <n v="10"/>
    <n v="22"/>
    <n v="70"/>
    <n v="4"/>
    <n v="0"/>
    <n v="0"/>
    <n v="0"/>
    <n v="0"/>
    <n v="0"/>
    <n v="0"/>
    <n v="0"/>
  </r>
  <r>
    <n v="10172"/>
    <n v="1988"/>
    <n v="26"/>
    <x v="0"/>
    <x v="1"/>
    <x v="0"/>
    <n v="68655"/>
    <x v="0"/>
    <n v="3"/>
    <x v="0"/>
    <x v="0"/>
    <n v="0"/>
    <x v="0"/>
    <d v="2012-08-10T00:00:00"/>
    <n v="688"/>
    <n v="95"/>
    <n v="456"/>
    <n v="19"/>
    <n v="832"/>
    <n v="75"/>
    <n v="118"/>
    <n v="38"/>
    <x v="171"/>
    <n v="2.2401864394435946E-2"/>
    <x v="0"/>
    <n v="1"/>
    <n v="4"/>
    <n v="5"/>
    <n v="11"/>
    <n v="20"/>
    <n v="76.900000000000006"/>
    <n v="3"/>
    <n v="0"/>
    <n v="0"/>
    <n v="0"/>
    <n v="0"/>
    <n v="0"/>
    <n v="0"/>
    <n v="0"/>
  </r>
  <r>
    <n v="6729"/>
    <n v="1988"/>
    <n v="26"/>
    <x v="0"/>
    <x v="1"/>
    <x v="0"/>
    <n v="68655"/>
    <x v="0"/>
    <n v="3"/>
    <x v="0"/>
    <x v="0"/>
    <n v="0"/>
    <x v="0"/>
    <d v="2012-08-10T00:00:00"/>
    <n v="688"/>
    <n v="95"/>
    <n v="456"/>
    <n v="19"/>
    <n v="832"/>
    <n v="75"/>
    <n v="118"/>
    <n v="38"/>
    <x v="171"/>
    <n v="2.2401864394435946E-2"/>
    <x v="0"/>
    <n v="1"/>
    <n v="4"/>
    <n v="5"/>
    <n v="11"/>
    <n v="20"/>
    <n v="76.900000000000006"/>
    <n v="3"/>
    <n v="0"/>
    <n v="0"/>
    <n v="0"/>
    <n v="0"/>
    <n v="0"/>
    <n v="0"/>
    <n v="0"/>
  </r>
  <r>
    <n v="9029"/>
    <n v="1972"/>
    <n v="42"/>
    <x v="1"/>
    <x v="0"/>
    <x v="1"/>
    <n v="70116"/>
    <x v="0"/>
    <n v="3"/>
    <x v="0"/>
    <x v="0"/>
    <n v="0"/>
    <x v="1"/>
    <d v="2013-01-26T00:00:00"/>
    <n v="519"/>
    <n v="73"/>
    <n v="707"/>
    <n v="44"/>
    <n v="603"/>
    <n v="95"/>
    <n v="58"/>
    <n v="29"/>
    <x v="172"/>
    <n v="2.1906554851959609E-2"/>
    <x v="0"/>
    <n v="1"/>
    <n v="2"/>
    <n v="8"/>
    <n v="12"/>
    <n v="22"/>
    <n v="69.818181818181813"/>
    <n v="1"/>
    <n v="0"/>
    <n v="0"/>
    <n v="0"/>
    <n v="0"/>
    <n v="0"/>
    <n v="0"/>
    <n v="0"/>
  </r>
  <r>
    <n v="9606"/>
    <n v="1965"/>
    <n v="49"/>
    <x v="1"/>
    <x v="0"/>
    <x v="1"/>
    <n v="69969"/>
    <x v="0"/>
    <n v="3"/>
    <x v="0"/>
    <x v="0"/>
    <n v="0"/>
    <x v="1"/>
    <d v="2013-08-27T00:00:00"/>
    <n v="306"/>
    <n v="64"/>
    <n v="882"/>
    <n v="29"/>
    <n v="514"/>
    <n v="38"/>
    <n v="29"/>
    <n v="44"/>
    <x v="172"/>
    <n v="2.1952578999271107E-2"/>
    <x v="0"/>
    <n v="1"/>
    <n v="4"/>
    <n v="2"/>
    <n v="6"/>
    <n v="12"/>
    <n v="128"/>
    <n v="3"/>
    <n v="1"/>
    <n v="0"/>
    <n v="0"/>
    <n v="0"/>
    <n v="1"/>
    <n v="1"/>
    <n v="0"/>
  </r>
  <r>
    <n v="3389"/>
    <n v="1970"/>
    <n v="44"/>
    <x v="1"/>
    <x v="1"/>
    <x v="1"/>
    <n v="69016"/>
    <x v="0"/>
    <n v="3"/>
    <x v="0"/>
    <x v="1"/>
    <n v="1"/>
    <x v="2"/>
    <d v="2012-11-22T00:00:00"/>
    <n v="584"/>
    <n v="61"/>
    <n v="726"/>
    <n v="53"/>
    <n v="363"/>
    <n v="123"/>
    <n v="107"/>
    <n v="161"/>
    <x v="173"/>
    <n v="2.2212240639851628E-2"/>
    <x v="0"/>
    <n v="4"/>
    <n v="8"/>
    <n v="9"/>
    <n v="13"/>
    <n v="30"/>
    <n v="51.1"/>
    <n v="5"/>
    <n v="0"/>
    <n v="0"/>
    <n v="0"/>
    <n v="0"/>
    <n v="0"/>
    <n v="0"/>
    <n v="0"/>
  </r>
  <r>
    <n v="8932"/>
    <n v="1969"/>
    <n v="45"/>
    <x v="1"/>
    <x v="0"/>
    <x v="1"/>
    <n v="65176"/>
    <x v="1"/>
    <n v="2"/>
    <x v="0"/>
    <x v="1"/>
    <n v="1"/>
    <x v="2"/>
    <d v="2012-10-29T00:00:00"/>
    <n v="608"/>
    <n v="57"/>
    <n v="960"/>
    <n v="28"/>
    <n v="183"/>
    <n v="220"/>
    <n v="70"/>
    <n v="70"/>
    <x v="174"/>
    <n v="2.3490241806800049E-2"/>
    <x v="0"/>
    <n v="4"/>
    <n v="9"/>
    <n v="6"/>
    <n v="6"/>
    <n v="21"/>
    <n v="72.904761904761898"/>
    <n v="6"/>
    <n v="0"/>
    <n v="0"/>
    <n v="0"/>
    <n v="0"/>
    <n v="0"/>
    <n v="0"/>
    <n v="0"/>
  </r>
  <r>
    <n v="5153"/>
    <n v="1967"/>
    <n v="47"/>
    <x v="1"/>
    <x v="0"/>
    <x v="1"/>
    <n v="77766"/>
    <x v="0"/>
    <n v="3"/>
    <x v="0"/>
    <x v="1"/>
    <n v="1"/>
    <x v="2"/>
    <d v="2013-02-22T00:00:00"/>
    <n v="492"/>
    <n v="97"/>
    <n v="1004"/>
    <n v="59"/>
    <n v="265"/>
    <n v="115"/>
    <n v="59"/>
    <n v="27"/>
    <x v="175"/>
    <n v="1.9661548748810535E-2"/>
    <x v="0"/>
    <n v="2"/>
    <n v="11"/>
    <n v="10"/>
    <n v="11"/>
    <n v="32"/>
    <n v="47.78125"/>
    <n v="6"/>
    <n v="0"/>
    <n v="0"/>
    <n v="1"/>
    <n v="0"/>
    <n v="0"/>
    <n v="1"/>
    <n v="0"/>
  </r>
  <r>
    <n v="4127"/>
    <n v="1967"/>
    <n v="47"/>
    <x v="1"/>
    <x v="0"/>
    <x v="1"/>
    <n v="77766"/>
    <x v="0"/>
    <n v="3"/>
    <x v="0"/>
    <x v="1"/>
    <n v="1"/>
    <x v="2"/>
    <d v="2013-02-22T00:00:00"/>
    <n v="492"/>
    <n v="97"/>
    <n v="1004"/>
    <n v="59"/>
    <n v="265"/>
    <n v="115"/>
    <n v="59"/>
    <n v="27"/>
    <x v="175"/>
    <n v="1.9661548748810535E-2"/>
    <x v="0"/>
    <n v="2"/>
    <n v="11"/>
    <n v="10"/>
    <n v="11"/>
    <n v="32"/>
    <n v="47.78125"/>
    <n v="6"/>
    <n v="0"/>
    <n v="0"/>
    <n v="1"/>
    <n v="0"/>
    <n v="0"/>
    <n v="1"/>
    <n v="0"/>
  </r>
  <r>
    <n v="7118"/>
    <n v="1957"/>
    <n v="57"/>
    <x v="1"/>
    <x v="1"/>
    <x v="1"/>
    <n v="73803"/>
    <x v="0"/>
    <n v="3"/>
    <x v="0"/>
    <x v="1"/>
    <n v="1"/>
    <x v="2"/>
    <d v="2012-08-01T00:00:00"/>
    <n v="697"/>
    <n v="61"/>
    <n v="833"/>
    <n v="80"/>
    <n v="363"/>
    <n v="52"/>
    <n v="26"/>
    <n v="174"/>
    <x v="176"/>
    <n v="2.0703765429589582E-2"/>
    <x v="0"/>
    <n v="2"/>
    <n v="9"/>
    <n v="5"/>
    <n v="6"/>
    <n v="20"/>
    <n v="76.400000000000006"/>
    <n v="6"/>
    <n v="0"/>
    <n v="0"/>
    <n v="1"/>
    <n v="0"/>
    <n v="0"/>
    <n v="1"/>
    <n v="0"/>
  </r>
  <r>
    <n v="7832"/>
    <n v="1959"/>
    <n v="55"/>
    <x v="1"/>
    <x v="0"/>
    <x v="1"/>
    <n v="77520"/>
    <x v="0"/>
    <n v="3"/>
    <x v="0"/>
    <x v="1"/>
    <n v="1"/>
    <x v="2"/>
    <d v="2013-08-28T00:00:00"/>
    <n v="305"/>
    <n v="30"/>
    <n v="940"/>
    <n v="44"/>
    <n v="396"/>
    <n v="0"/>
    <n v="88"/>
    <n v="58"/>
    <x v="177"/>
    <n v="1.9685242518059854E-2"/>
    <x v="0"/>
    <n v="1"/>
    <n v="8"/>
    <n v="7"/>
    <n v="7"/>
    <n v="22"/>
    <n v="69.36363636363636"/>
    <n v="4"/>
    <n v="1"/>
    <n v="0"/>
    <n v="1"/>
    <n v="0"/>
    <n v="1"/>
    <n v="1"/>
    <n v="0"/>
  </r>
  <r>
    <n v="3483"/>
    <n v="1958"/>
    <n v="56"/>
    <x v="1"/>
    <x v="1"/>
    <x v="1"/>
    <n v="48192"/>
    <x v="1"/>
    <n v="2"/>
    <x v="0"/>
    <x v="0"/>
    <n v="0"/>
    <x v="1"/>
    <d v="2013-04-06T00:00:00"/>
    <n v="449"/>
    <n v="76"/>
    <n v="1039"/>
    <n v="43"/>
    <n v="204"/>
    <n v="153"/>
    <n v="58"/>
    <n v="29"/>
    <x v="177"/>
    <n v="3.1665006640106241E-2"/>
    <x v="0"/>
    <n v="3"/>
    <n v="2"/>
    <n v="8"/>
    <n v="12"/>
    <n v="22"/>
    <n v="69.36363636363636"/>
    <n v="8"/>
    <n v="1"/>
    <n v="1"/>
    <n v="0"/>
    <n v="1"/>
    <n v="0"/>
    <n v="1"/>
    <n v="0"/>
  </r>
  <r>
    <n v="10736"/>
    <n v="1971"/>
    <n v="43"/>
    <x v="1"/>
    <x v="1"/>
    <x v="0"/>
    <n v="72258"/>
    <x v="0"/>
    <n v="3"/>
    <x v="0"/>
    <x v="1"/>
    <n v="1"/>
    <x v="1"/>
    <d v="2013-09-12T00:00:00"/>
    <n v="290"/>
    <n v="28"/>
    <n v="522"/>
    <n v="0"/>
    <n v="522"/>
    <n v="227"/>
    <n v="120"/>
    <n v="134"/>
    <x v="178"/>
    <n v="2.1104929557972819E-2"/>
    <x v="0"/>
    <n v="2"/>
    <n v="6"/>
    <n v="9"/>
    <n v="5"/>
    <n v="20"/>
    <n v="76.25"/>
    <n v="2"/>
    <n v="0"/>
    <n v="0"/>
    <n v="0"/>
    <n v="0"/>
    <n v="0"/>
    <n v="0"/>
    <n v="0"/>
  </r>
  <r>
    <n v="6343"/>
    <n v="1959"/>
    <n v="55"/>
    <x v="1"/>
    <x v="1"/>
    <x v="1"/>
    <n v="79823"/>
    <x v="0"/>
    <n v="3"/>
    <x v="0"/>
    <x v="1"/>
    <n v="1"/>
    <x v="2"/>
    <d v="2014-03-31T00:00:00"/>
    <n v="90"/>
    <n v="6"/>
    <n v="835"/>
    <n v="73"/>
    <n v="380"/>
    <n v="114"/>
    <n v="73"/>
    <n v="43"/>
    <x v="179"/>
    <n v="1.9017075279054909E-2"/>
    <x v="0"/>
    <n v="1"/>
    <n v="6"/>
    <n v="9"/>
    <n v="7"/>
    <n v="22"/>
    <n v="69"/>
    <n v="2"/>
    <n v="0"/>
    <n v="0"/>
    <n v="0"/>
    <n v="1"/>
    <n v="0"/>
    <n v="0"/>
    <n v="0"/>
  </r>
  <r>
    <n v="1399"/>
    <n v="1958"/>
    <n v="56"/>
    <x v="1"/>
    <x v="1"/>
    <x v="1"/>
    <n v="72905"/>
    <x v="0"/>
    <n v="3"/>
    <x v="0"/>
    <x v="0"/>
    <n v="0"/>
    <x v="1"/>
    <d v="2014-01-21T00:00:00"/>
    <n v="159"/>
    <n v="52"/>
    <n v="407"/>
    <n v="114"/>
    <n v="445"/>
    <n v="181"/>
    <n v="165"/>
    <n v="203"/>
    <x v="180"/>
    <n v="2.0780467731979974E-2"/>
    <x v="0"/>
    <n v="1"/>
    <n v="3"/>
    <n v="7"/>
    <n v="9"/>
    <n v="19"/>
    <n v="79.736842105263165"/>
    <n v="1"/>
    <n v="1"/>
    <n v="0"/>
    <n v="0"/>
    <n v="0"/>
    <n v="0"/>
    <n v="0"/>
    <n v="0"/>
  </r>
  <r>
    <n v="6050"/>
    <n v="1975"/>
    <n v="39"/>
    <x v="0"/>
    <x v="0"/>
    <x v="1"/>
    <n v="57036"/>
    <x v="1"/>
    <n v="2"/>
    <x v="0"/>
    <x v="1"/>
    <n v="1"/>
    <x v="2"/>
    <d v="2012-12-11T00:00:00"/>
    <n v="565"/>
    <n v="33"/>
    <n v="1171"/>
    <n v="43"/>
    <n v="219"/>
    <n v="19"/>
    <n v="14"/>
    <n v="47"/>
    <x v="181"/>
    <n v="2.6527105687635878E-2"/>
    <x v="0"/>
    <n v="4"/>
    <n v="6"/>
    <n v="3"/>
    <n v="13"/>
    <n v="22"/>
    <n v="68.772727272727266"/>
    <n v="9"/>
    <n v="0"/>
    <n v="0"/>
    <n v="1"/>
    <n v="0"/>
    <n v="0"/>
    <n v="0"/>
    <n v="0"/>
  </r>
  <r>
    <n v="1139"/>
    <n v="1984"/>
    <n v="30"/>
    <x v="0"/>
    <x v="0"/>
    <x v="1"/>
    <n v="73356"/>
    <x v="0"/>
    <n v="3"/>
    <x v="0"/>
    <x v="0"/>
    <n v="0"/>
    <x v="1"/>
    <d v="2014-02-06T00:00:00"/>
    <n v="143"/>
    <n v="56"/>
    <n v="1050"/>
    <n v="14"/>
    <n v="322"/>
    <n v="0"/>
    <n v="14"/>
    <n v="112"/>
    <x v="182"/>
    <n v="2.0611810894814332E-2"/>
    <x v="0"/>
    <n v="1"/>
    <n v="5"/>
    <n v="11"/>
    <n v="5"/>
    <n v="21"/>
    <n v="72"/>
    <n v="2"/>
    <n v="1"/>
    <n v="0"/>
    <n v="1"/>
    <n v="0"/>
    <n v="1"/>
    <n v="1"/>
    <n v="0"/>
  </r>
  <r>
    <n v="8395"/>
    <n v="1961"/>
    <n v="53"/>
    <x v="1"/>
    <x v="1"/>
    <x v="0"/>
    <n v="82014"/>
    <x v="0"/>
    <n v="3"/>
    <x v="0"/>
    <x v="0"/>
    <n v="0"/>
    <x v="0"/>
    <d v="2012-08-20T00:00:00"/>
    <n v="678"/>
    <n v="48"/>
    <n v="980"/>
    <n v="37"/>
    <n v="265"/>
    <n v="35"/>
    <n v="163"/>
    <n v="31"/>
    <x v="183"/>
    <n v="1.8423683761309043E-2"/>
    <x v="0"/>
    <n v="1"/>
    <n v="3"/>
    <n v="6"/>
    <n v="12"/>
    <n v="21"/>
    <n v="71.952380952380949"/>
    <n v="6"/>
    <n v="0"/>
    <n v="0"/>
    <n v="0"/>
    <n v="0"/>
    <n v="0"/>
    <n v="1"/>
    <n v="0"/>
  </r>
  <r>
    <n v="10479"/>
    <n v="1975"/>
    <n v="39"/>
    <x v="0"/>
    <x v="0"/>
    <x v="1"/>
    <n v="76618"/>
    <x v="0"/>
    <n v="3"/>
    <x v="0"/>
    <x v="0"/>
    <n v="0"/>
    <x v="1"/>
    <d v="2012-12-07T00:00:00"/>
    <n v="569"/>
    <n v="64"/>
    <n v="749"/>
    <n v="40"/>
    <n v="294"/>
    <n v="121"/>
    <n v="160"/>
    <n v="147"/>
    <x v="183"/>
    <n v="1.9721214336056801E-2"/>
    <x v="0"/>
    <n v="1"/>
    <n v="3"/>
    <n v="2"/>
    <n v="5"/>
    <n v="10"/>
    <n v="151.1"/>
    <n v="1"/>
    <n v="0"/>
    <n v="0"/>
    <n v="0"/>
    <n v="0"/>
    <n v="0"/>
    <n v="0"/>
    <n v="0"/>
  </r>
  <r>
    <n v="6320"/>
    <n v="1976"/>
    <n v="38"/>
    <x v="0"/>
    <x v="0"/>
    <x v="0"/>
    <n v="70893"/>
    <x v="0"/>
    <n v="3"/>
    <x v="0"/>
    <x v="0"/>
    <n v="0"/>
    <x v="0"/>
    <d v="2013-02-06T00:00:00"/>
    <n v="508"/>
    <n v="42"/>
    <n v="768"/>
    <n v="44"/>
    <n v="561"/>
    <n v="77"/>
    <n v="44"/>
    <n v="14"/>
    <x v="184"/>
    <n v="2.1271493659458622E-2"/>
    <x v="0"/>
    <n v="1"/>
    <n v="6"/>
    <n v="6"/>
    <n v="10"/>
    <n v="22"/>
    <n v="68.545454545454547"/>
    <n v="3"/>
    <n v="0"/>
    <n v="0"/>
    <n v="0"/>
    <n v="0"/>
    <n v="0"/>
    <n v="0"/>
    <n v="0"/>
  </r>
  <r>
    <n v="6246"/>
    <n v="1953"/>
    <n v="61"/>
    <x v="2"/>
    <x v="1"/>
    <x v="0"/>
    <n v="73892"/>
    <x v="0"/>
    <n v="3"/>
    <x v="0"/>
    <x v="0"/>
    <n v="0"/>
    <x v="0"/>
    <d v="2013-11-13T00:00:00"/>
    <n v="228"/>
    <n v="40"/>
    <n v="703"/>
    <n v="102"/>
    <n v="601"/>
    <n v="0"/>
    <n v="58"/>
    <n v="43"/>
    <x v="185"/>
    <n v="2.0394630000541331E-2"/>
    <x v="0"/>
    <n v="1"/>
    <n v="3"/>
    <n v="11"/>
    <n v="8"/>
    <n v="22"/>
    <n v="68.5"/>
    <n v="1"/>
    <n v="0"/>
    <n v="0"/>
    <n v="0"/>
    <n v="0"/>
    <n v="0"/>
    <n v="1"/>
    <n v="0"/>
  </r>
  <r>
    <n v="1915"/>
    <n v="1951"/>
    <n v="63"/>
    <x v="2"/>
    <x v="0"/>
    <x v="1"/>
    <n v="78939"/>
    <x v="0"/>
    <n v="3"/>
    <x v="0"/>
    <x v="0"/>
    <n v="0"/>
    <x v="1"/>
    <d v="2013-12-12T00:00:00"/>
    <n v="199"/>
    <n v="57"/>
    <n v="794"/>
    <n v="115"/>
    <n v="243"/>
    <n v="150"/>
    <n v="0"/>
    <n v="205"/>
    <x v="185"/>
    <n v="1.9090690279836328E-2"/>
    <x v="0"/>
    <n v="1"/>
    <n v="8"/>
    <n v="5"/>
    <n v="6"/>
    <n v="19"/>
    <n v="79.315789473684205"/>
    <n v="3"/>
    <n v="0"/>
    <n v="0"/>
    <n v="0"/>
    <n v="0"/>
    <n v="0"/>
    <n v="0"/>
    <n v="0"/>
  </r>
  <r>
    <n v="10092"/>
    <n v="1954"/>
    <n v="60"/>
    <x v="2"/>
    <x v="1"/>
    <x v="0"/>
    <n v="70044"/>
    <x v="0"/>
    <n v="3"/>
    <x v="0"/>
    <x v="1"/>
    <n v="1"/>
    <x v="1"/>
    <d v="2013-02-18T00:00:00"/>
    <n v="496"/>
    <n v="46"/>
    <n v="1073"/>
    <n v="0"/>
    <n v="250"/>
    <n v="153"/>
    <n v="14"/>
    <n v="14"/>
    <x v="186"/>
    <n v="2.1472217463308779E-2"/>
    <x v="0"/>
    <n v="4"/>
    <n v="7"/>
    <n v="10"/>
    <n v="5"/>
    <n v="22"/>
    <n v="68.36363636363636"/>
    <n v="5"/>
    <n v="0"/>
    <n v="0"/>
    <n v="0"/>
    <n v="0"/>
    <n v="0"/>
    <n v="0"/>
    <n v="0"/>
  </r>
  <r>
    <n v="10513"/>
    <n v="1992"/>
    <n v="22"/>
    <x v="0"/>
    <x v="1"/>
    <x v="1"/>
    <n v="63207"/>
    <x v="1"/>
    <n v="2"/>
    <x v="0"/>
    <x v="0"/>
    <n v="0"/>
    <x v="1"/>
    <d v="2013-01-20T00:00:00"/>
    <n v="525"/>
    <n v="68"/>
    <n v="438"/>
    <n v="169"/>
    <n v="565"/>
    <n v="91"/>
    <n v="169"/>
    <n v="70"/>
    <x v="187"/>
    <n v="2.3763190785830682E-2"/>
    <x v="0"/>
    <n v="1"/>
    <n v="2"/>
    <n v="3"/>
    <n v="6"/>
    <n v="11"/>
    <n v="136.54545454545453"/>
    <n v="7"/>
    <n v="1"/>
    <n v="0"/>
    <n v="0"/>
    <n v="0"/>
    <n v="0"/>
    <n v="0"/>
    <n v="0"/>
  </r>
  <r>
    <n v="4394"/>
    <n v="1965"/>
    <n v="49"/>
    <x v="1"/>
    <x v="0"/>
    <x v="1"/>
    <n v="81051"/>
    <x v="0"/>
    <n v="3"/>
    <x v="0"/>
    <x v="0"/>
    <n v="0"/>
    <x v="1"/>
    <d v="2014-05-23T00:00:00"/>
    <n v="37"/>
    <n v="43"/>
    <n v="1142"/>
    <n v="29"/>
    <n v="249"/>
    <n v="38"/>
    <n v="29"/>
    <n v="14"/>
    <x v="188"/>
    <n v="1.8519203958001752E-2"/>
    <x v="0"/>
    <n v="1"/>
    <n v="5"/>
    <n v="5"/>
    <n v="12"/>
    <n v="22"/>
    <n v="68.227272727272734"/>
    <n v="2"/>
    <n v="0"/>
    <n v="0"/>
    <n v="0"/>
    <n v="1"/>
    <n v="1"/>
    <n v="0"/>
    <n v="0"/>
  </r>
  <r>
    <n v="6303"/>
    <n v="1986"/>
    <n v="28"/>
    <x v="0"/>
    <x v="0"/>
    <x v="1"/>
    <n v="91820"/>
    <x v="0"/>
    <n v="3"/>
    <x v="0"/>
    <x v="0"/>
    <n v="0"/>
    <x v="1"/>
    <d v="2013-11-23T00:00:00"/>
    <n v="218"/>
    <n v="72"/>
    <n v="410"/>
    <n v="73"/>
    <n v="747"/>
    <n v="76"/>
    <n v="161"/>
    <n v="30"/>
    <x v="189"/>
    <n v="1.6303637551731649E-2"/>
    <x v="0"/>
    <n v="0"/>
    <n v="5"/>
    <n v="5"/>
    <n v="12"/>
    <n v="22"/>
    <n v="68.045454545454547"/>
    <n v="1"/>
    <n v="0"/>
    <n v="0"/>
    <n v="0"/>
    <n v="0"/>
    <n v="0"/>
    <n v="0"/>
    <n v="0"/>
  </r>
  <r>
    <n v="6974"/>
    <n v="1972"/>
    <n v="42"/>
    <x v="1"/>
    <x v="0"/>
    <x v="1"/>
    <n v="83443"/>
    <x v="0"/>
    <n v="3"/>
    <x v="0"/>
    <x v="0"/>
    <n v="0"/>
    <x v="1"/>
    <d v="2013-12-31T00:00:00"/>
    <n v="180"/>
    <n v="89"/>
    <n v="518"/>
    <n v="42"/>
    <n v="742"/>
    <n v="55"/>
    <n v="56"/>
    <n v="84"/>
    <x v="189"/>
    <n v="1.7940390446172835E-2"/>
    <x v="0"/>
    <n v="1"/>
    <n v="6"/>
    <n v="10"/>
    <n v="5"/>
    <n v="21"/>
    <n v="71.285714285714292"/>
    <n v="2"/>
    <n v="0"/>
    <n v="0"/>
    <n v="0"/>
    <n v="0"/>
    <n v="0"/>
    <n v="0"/>
    <n v="0"/>
  </r>
  <r>
    <n v="1225"/>
    <n v="1963"/>
    <n v="51"/>
    <x v="1"/>
    <x v="1"/>
    <x v="1"/>
    <n v="80124"/>
    <x v="0"/>
    <n v="3"/>
    <x v="0"/>
    <x v="0"/>
    <n v="0"/>
    <x v="1"/>
    <d v="2014-06-26T00:00:00"/>
    <n v="3"/>
    <n v="47"/>
    <n v="483"/>
    <n v="84"/>
    <n v="398"/>
    <n v="205"/>
    <n v="84"/>
    <n v="241"/>
    <x v="190"/>
    <n v="1.8658579202236535E-2"/>
    <x v="0"/>
    <n v="1"/>
    <n v="3"/>
    <n v="7"/>
    <n v="8"/>
    <n v="18"/>
    <n v="83.055555555555557"/>
    <n v="1"/>
    <n v="0"/>
    <n v="0"/>
    <n v="1"/>
    <n v="0"/>
    <n v="0"/>
    <n v="0"/>
    <n v="0"/>
  </r>
  <r>
    <n v="7059"/>
    <n v="1963"/>
    <n v="51"/>
    <x v="1"/>
    <x v="1"/>
    <x v="1"/>
    <n v="80124"/>
    <x v="0"/>
    <n v="3"/>
    <x v="0"/>
    <x v="0"/>
    <n v="0"/>
    <x v="1"/>
    <d v="2014-06-26T00:00:00"/>
    <n v="3"/>
    <n v="47"/>
    <n v="483"/>
    <n v="84"/>
    <n v="398"/>
    <n v="205"/>
    <n v="84"/>
    <n v="241"/>
    <x v="190"/>
    <n v="1.8658579202236535E-2"/>
    <x v="0"/>
    <n v="1"/>
    <n v="3"/>
    <n v="7"/>
    <n v="8"/>
    <n v="18"/>
    <n v="83.055555555555557"/>
    <n v="1"/>
    <n v="0"/>
    <n v="0"/>
    <n v="1"/>
    <n v="0"/>
    <n v="0"/>
    <n v="0"/>
    <n v="0"/>
  </r>
  <r>
    <n v="8492"/>
    <n v="1978"/>
    <n v="36"/>
    <x v="0"/>
    <x v="1"/>
    <x v="1"/>
    <n v="75437"/>
    <x v="0"/>
    <n v="3"/>
    <x v="0"/>
    <x v="0"/>
    <n v="0"/>
    <x v="1"/>
    <d v="2013-11-09T00:00:00"/>
    <n v="232"/>
    <n v="25"/>
    <n v="795"/>
    <n v="0"/>
    <n v="545"/>
    <n v="95"/>
    <n v="58"/>
    <n v="0"/>
    <x v="191"/>
    <n v="1.9791349072736192E-2"/>
    <x v="0"/>
    <n v="1"/>
    <n v="8"/>
    <n v="4"/>
    <n v="10"/>
    <n v="22"/>
    <n v="67.86363636363636"/>
    <n v="6"/>
    <n v="1"/>
    <n v="0"/>
    <n v="0"/>
    <n v="0"/>
    <n v="0"/>
    <n v="0"/>
    <n v="0"/>
  </r>
  <r>
    <n v="5544"/>
    <n v="1970"/>
    <n v="44"/>
    <x v="1"/>
    <x v="1"/>
    <x v="0"/>
    <n v="67384"/>
    <x v="1"/>
    <n v="2"/>
    <x v="0"/>
    <x v="1"/>
    <n v="1"/>
    <x v="1"/>
    <d v="2012-11-10T00:00:00"/>
    <n v="596"/>
    <n v="32"/>
    <n v="957"/>
    <n v="40"/>
    <n v="175"/>
    <n v="158"/>
    <n v="53"/>
    <n v="107"/>
    <x v="192"/>
    <n v="2.2112074082868336E-2"/>
    <x v="0"/>
    <n v="2"/>
    <n v="7"/>
    <n v="8"/>
    <n v="5"/>
    <n v="20"/>
    <n v="74.5"/>
    <n v="5"/>
    <n v="0"/>
    <n v="0"/>
    <n v="0"/>
    <n v="1"/>
    <n v="0"/>
    <n v="0"/>
    <n v="0"/>
  </r>
  <r>
    <n v="7030"/>
    <n v="1955"/>
    <n v="59"/>
    <x v="2"/>
    <x v="0"/>
    <x v="1"/>
    <n v="66465"/>
    <x v="1"/>
    <n v="2"/>
    <x v="0"/>
    <x v="1"/>
    <n v="1"/>
    <x v="2"/>
    <d v="2013-03-30T00:00:00"/>
    <n v="456"/>
    <n v="1"/>
    <n v="1200"/>
    <n v="0"/>
    <n v="204"/>
    <n v="38"/>
    <n v="29"/>
    <n v="14"/>
    <x v="193"/>
    <n v="2.2342586323628979E-2"/>
    <x v="0"/>
    <n v="3"/>
    <n v="11"/>
    <n v="9"/>
    <n v="12"/>
    <n v="32"/>
    <n v="46.40625"/>
    <n v="6"/>
    <n v="1"/>
    <n v="0"/>
    <n v="0"/>
    <n v="0"/>
    <n v="0"/>
    <n v="0"/>
    <n v="0"/>
  </r>
  <r>
    <n v="10590"/>
    <n v="1956"/>
    <n v="58"/>
    <x v="1"/>
    <x v="0"/>
    <x v="1"/>
    <n v="76542"/>
    <x v="0"/>
    <n v="3"/>
    <x v="0"/>
    <x v="0"/>
    <n v="0"/>
    <x v="1"/>
    <d v="2013-03-30T00:00:00"/>
    <n v="456"/>
    <n v="91"/>
    <n v="794"/>
    <n v="73"/>
    <n v="573"/>
    <n v="0"/>
    <n v="29"/>
    <n v="14"/>
    <x v="194"/>
    <n v="1.9374983669096704E-2"/>
    <x v="0"/>
    <n v="1"/>
    <n v="4"/>
    <n v="8"/>
    <n v="10"/>
    <n v="22"/>
    <n v="67.409090909090907"/>
    <n v="2"/>
    <n v="0"/>
    <n v="0"/>
    <n v="0"/>
    <n v="0"/>
    <n v="0"/>
    <n v="0"/>
    <n v="0"/>
  </r>
  <r>
    <n v="1685"/>
    <n v="1967"/>
    <n v="47"/>
    <x v="1"/>
    <x v="0"/>
    <x v="1"/>
    <n v="62981"/>
    <x v="1"/>
    <n v="2"/>
    <x v="0"/>
    <x v="0"/>
    <n v="0"/>
    <x v="1"/>
    <d v="2013-03-17T00:00:00"/>
    <n v="469"/>
    <n v="21"/>
    <n v="796"/>
    <n v="14"/>
    <n v="590"/>
    <n v="38"/>
    <n v="44"/>
    <n v="0"/>
    <x v="195"/>
    <n v="2.3530906146298089E-2"/>
    <x v="0"/>
    <n v="1"/>
    <n v="4"/>
    <n v="5"/>
    <n v="13"/>
    <n v="22"/>
    <n v="67.36363636363636"/>
    <n v="3"/>
    <n v="0"/>
    <n v="0"/>
    <n v="0"/>
    <n v="1"/>
    <n v="0"/>
    <n v="0"/>
    <n v="0"/>
  </r>
  <r>
    <n v="2150"/>
    <n v="1958"/>
    <n v="56"/>
    <x v="1"/>
    <x v="0"/>
    <x v="0"/>
    <n v="80995"/>
    <x v="0"/>
    <n v="3"/>
    <x v="0"/>
    <x v="1"/>
    <n v="1"/>
    <x v="1"/>
    <d v="2013-05-11T00:00:00"/>
    <n v="414"/>
    <n v="83"/>
    <n v="860"/>
    <n v="28"/>
    <n v="409"/>
    <n v="73"/>
    <n v="56"/>
    <n v="56"/>
    <x v="195"/>
    <n v="1.8297425767022656E-2"/>
    <x v="0"/>
    <n v="1"/>
    <n v="8"/>
    <n v="9"/>
    <n v="4"/>
    <n v="21"/>
    <n v="70.571428571428569"/>
    <n v="4"/>
    <n v="0"/>
    <n v="0"/>
    <n v="0"/>
    <n v="0"/>
    <n v="0"/>
    <n v="0"/>
    <n v="0"/>
  </r>
  <r>
    <n v="10394"/>
    <n v="1984"/>
    <n v="30"/>
    <x v="0"/>
    <x v="1"/>
    <x v="1"/>
    <n v="90000"/>
    <x v="0"/>
    <n v="3"/>
    <x v="0"/>
    <x v="0"/>
    <n v="0"/>
    <x v="1"/>
    <d v="2013-12-23T00:00:00"/>
    <n v="188"/>
    <n v="91"/>
    <n v="675"/>
    <n v="144"/>
    <n v="133"/>
    <n v="94"/>
    <n v="192"/>
    <n v="241"/>
    <x v="196"/>
    <n v="1.6433333333333335E-2"/>
    <x v="0"/>
    <n v="1"/>
    <n v="4"/>
    <n v="8"/>
    <n v="5"/>
    <n v="17"/>
    <n v="87"/>
    <n v="1"/>
    <n v="1"/>
    <n v="0"/>
    <n v="1"/>
    <n v="0"/>
    <n v="1"/>
    <n v="0"/>
    <n v="0"/>
  </r>
  <r>
    <n v="10102"/>
    <n v="1966"/>
    <n v="48"/>
    <x v="1"/>
    <x v="1"/>
    <x v="0"/>
    <n v="79946"/>
    <x v="0"/>
    <n v="3"/>
    <x v="0"/>
    <x v="0"/>
    <n v="0"/>
    <x v="0"/>
    <d v="2014-05-12T00:00:00"/>
    <n v="48"/>
    <n v="19"/>
    <n v="395"/>
    <n v="183"/>
    <n v="565"/>
    <n v="166"/>
    <n v="141"/>
    <n v="28"/>
    <x v="197"/>
    <n v="1.8487479048357642E-2"/>
    <x v="0"/>
    <n v="1"/>
    <n v="5"/>
    <n v="11"/>
    <n v="5"/>
    <n v="21"/>
    <n v="70.38095238095238"/>
    <n v="3"/>
    <n v="0"/>
    <n v="0"/>
    <n v="0"/>
    <n v="0"/>
    <n v="0"/>
    <n v="0"/>
    <n v="0"/>
  </r>
  <r>
    <n v="9145"/>
    <n v="1972"/>
    <n v="42"/>
    <x v="1"/>
    <x v="1"/>
    <x v="0"/>
    <n v="72504"/>
    <x v="0"/>
    <n v="3"/>
    <x v="0"/>
    <x v="1"/>
    <n v="1"/>
    <x v="1"/>
    <d v="2013-04-06T00:00:00"/>
    <n v="449"/>
    <n v="43"/>
    <n v="604"/>
    <n v="26"/>
    <n v="470"/>
    <n v="123"/>
    <n v="161"/>
    <n v="94"/>
    <x v="197"/>
    <n v="2.0385082202361248E-2"/>
    <x v="0"/>
    <n v="2"/>
    <n v="5"/>
    <n v="9"/>
    <n v="6"/>
    <n v="20"/>
    <n v="73.900000000000006"/>
    <n v="2"/>
    <n v="0"/>
    <n v="0"/>
    <n v="0"/>
    <n v="0"/>
    <n v="0"/>
    <n v="0"/>
    <n v="0"/>
  </r>
  <r>
    <n v="4501"/>
    <n v="1965"/>
    <n v="49"/>
    <x v="1"/>
    <x v="0"/>
    <x v="0"/>
    <n v="69882"/>
    <x v="0"/>
    <n v="3"/>
    <x v="0"/>
    <x v="0"/>
    <n v="0"/>
    <x v="0"/>
    <d v="2013-11-10T00:00:00"/>
    <n v="231"/>
    <n v="94"/>
    <n v="292"/>
    <n v="127"/>
    <n v="635"/>
    <n v="132"/>
    <n v="127"/>
    <n v="165"/>
    <x v="197"/>
    <n v="2.11499384677027E-2"/>
    <x v="0"/>
    <n v="1"/>
    <n v="3"/>
    <n v="7"/>
    <n v="9"/>
    <n v="19"/>
    <n v="77.78947368421052"/>
    <n v="1"/>
    <n v="0"/>
    <n v="0"/>
    <n v="0"/>
    <n v="0"/>
    <n v="0"/>
    <n v="0"/>
    <n v="0"/>
  </r>
  <r>
    <n v="1907"/>
    <n v="1950"/>
    <n v="64"/>
    <x v="2"/>
    <x v="0"/>
    <x v="0"/>
    <n v="63120"/>
    <x v="1"/>
    <n v="2"/>
    <x v="0"/>
    <x v="1"/>
    <n v="1"/>
    <x v="1"/>
    <d v="2012-09-28T00:00:00"/>
    <n v="639"/>
    <n v="53"/>
    <n v="965"/>
    <n v="69"/>
    <n v="279"/>
    <n v="54"/>
    <n v="41"/>
    <n v="69"/>
    <x v="198"/>
    <n v="2.3399873257287707E-2"/>
    <x v="0"/>
    <n v="5"/>
    <n v="8"/>
    <n v="4"/>
    <n v="9"/>
    <n v="21"/>
    <n v="70.333333333333329"/>
    <n v="7"/>
    <n v="0"/>
    <n v="0"/>
    <n v="0"/>
    <n v="0"/>
    <n v="0"/>
    <n v="1"/>
    <n v="0"/>
  </r>
  <r>
    <n v="11112"/>
    <n v="1966"/>
    <n v="48"/>
    <x v="1"/>
    <x v="1"/>
    <x v="1"/>
    <n v="70713"/>
    <x v="0"/>
    <n v="3"/>
    <x v="0"/>
    <x v="1"/>
    <n v="1"/>
    <x v="2"/>
    <d v="2012-12-03T00:00:00"/>
    <n v="573"/>
    <n v="23"/>
    <n v="736"/>
    <n v="114"/>
    <n v="279"/>
    <n v="82"/>
    <n v="76"/>
    <n v="190"/>
    <x v="198"/>
    <n v="2.0887248455022416E-2"/>
    <x v="0"/>
    <n v="6"/>
    <n v="5"/>
    <n v="6"/>
    <n v="8"/>
    <n v="19"/>
    <n v="77.736842105263165"/>
    <n v="3"/>
    <n v="0"/>
    <n v="0"/>
    <n v="0"/>
    <n v="0"/>
    <n v="0"/>
    <n v="0"/>
    <n v="0"/>
  </r>
  <r>
    <n v="4216"/>
    <n v="1981"/>
    <n v="33"/>
    <x v="0"/>
    <x v="1"/>
    <x v="0"/>
    <n v="91065"/>
    <x v="0"/>
    <n v="3"/>
    <x v="0"/>
    <x v="0"/>
    <n v="0"/>
    <x v="0"/>
    <d v="2013-02-22T00:00:00"/>
    <n v="492"/>
    <n v="33"/>
    <n v="822"/>
    <n v="114"/>
    <n v="108"/>
    <n v="179"/>
    <n v="137"/>
    <n v="114"/>
    <x v="199"/>
    <n v="1.6186240597375501E-2"/>
    <x v="0"/>
    <n v="1"/>
    <n v="7"/>
    <n v="9"/>
    <n v="9"/>
    <n v="25"/>
    <n v="58.96"/>
    <n v="3"/>
    <n v="1"/>
    <n v="0"/>
    <n v="0"/>
    <n v="0"/>
    <n v="1"/>
    <n v="1"/>
    <n v="0"/>
  </r>
  <r>
    <n v="10430"/>
    <n v="1973"/>
    <n v="41"/>
    <x v="1"/>
    <x v="1"/>
    <x v="0"/>
    <n v="89694"/>
    <x v="0"/>
    <n v="3"/>
    <x v="1"/>
    <x v="1"/>
    <n v="2"/>
    <x v="2"/>
    <d v="2013-10-09T00:00:00"/>
    <n v="263"/>
    <n v="22"/>
    <n v="1126"/>
    <n v="28"/>
    <n v="211"/>
    <n v="37"/>
    <n v="28"/>
    <n v="42"/>
    <x v="200"/>
    <n v="1.6411354159698532E-2"/>
    <x v="0"/>
    <n v="3"/>
    <n v="4"/>
    <n v="3"/>
    <n v="4"/>
    <n v="11"/>
    <n v="133.81818181818181"/>
    <n v="5"/>
    <n v="1"/>
    <n v="0"/>
    <n v="0"/>
    <n v="1"/>
    <n v="1"/>
    <n v="0"/>
    <n v="0"/>
  </r>
  <r>
    <n v="4406"/>
    <n v="1970"/>
    <n v="44"/>
    <x v="1"/>
    <x v="1"/>
    <x v="1"/>
    <n v="67419"/>
    <x v="1"/>
    <n v="2"/>
    <x v="0"/>
    <x v="1"/>
    <n v="1"/>
    <x v="2"/>
    <d v="2013-01-16T00:00:00"/>
    <n v="529"/>
    <n v="29"/>
    <n v="846"/>
    <n v="84"/>
    <n v="352"/>
    <n v="91"/>
    <n v="56"/>
    <n v="42"/>
    <x v="201"/>
    <n v="2.1818775122739879E-2"/>
    <x v="0"/>
    <n v="4"/>
    <n v="9"/>
    <n v="4"/>
    <n v="8"/>
    <n v="21"/>
    <n v="70.047619047619051"/>
    <n v="5"/>
    <n v="0"/>
    <n v="0"/>
    <n v="0"/>
    <n v="0"/>
    <n v="0"/>
    <n v="0"/>
    <n v="0"/>
  </r>
  <r>
    <n v="3599"/>
    <n v="1970"/>
    <n v="44"/>
    <x v="1"/>
    <x v="1"/>
    <x v="1"/>
    <n v="63684"/>
    <x v="1"/>
    <n v="2"/>
    <x v="0"/>
    <x v="1"/>
    <n v="1"/>
    <x v="2"/>
    <d v="2012-11-26T00:00:00"/>
    <n v="580"/>
    <n v="61"/>
    <n v="575"/>
    <n v="80"/>
    <n v="428"/>
    <n v="208"/>
    <n v="93"/>
    <n v="80"/>
    <x v="202"/>
    <n v="2.2988505747126436E-2"/>
    <x v="0"/>
    <n v="3"/>
    <n v="8"/>
    <n v="4"/>
    <n v="8"/>
    <n v="20"/>
    <n v="73.2"/>
    <n v="5"/>
    <n v="0"/>
    <n v="0"/>
    <n v="0"/>
    <n v="0"/>
    <n v="0"/>
    <n v="0"/>
    <n v="0"/>
  </r>
  <r>
    <n v="5204"/>
    <n v="1971"/>
    <n v="43"/>
    <x v="1"/>
    <x v="1"/>
    <x v="1"/>
    <n v="74538"/>
    <x v="0"/>
    <n v="3"/>
    <x v="0"/>
    <x v="0"/>
    <n v="0"/>
    <x v="1"/>
    <d v="2013-06-29T00:00:00"/>
    <n v="365"/>
    <n v="21"/>
    <n v="380"/>
    <n v="98"/>
    <n v="733"/>
    <n v="110"/>
    <n v="112"/>
    <n v="28"/>
    <x v="203"/>
    <n v="1.9600740561861063E-2"/>
    <x v="0"/>
    <n v="1"/>
    <n v="8"/>
    <n v="8"/>
    <n v="5"/>
    <n v="21"/>
    <n v="69.571428571428569"/>
    <n v="3"/>
    <n v="0"/>
    <n v="0"/>
    <n v="0"/>
    <n v="0"/>
    <n v="1"/>
    <n v="1"/>
    <n v="0"/>
  </r>
  <r>
    <n v="8732"/>
    <n v="1969"/>
    <n v="45"/>
    <x v="1"/>
    <x v="0"/>
    <x v="0"/>
    <n v="67369"/>
    <x v="1"/>
    <n v="2"/>
    <x v="0"/>
    <x v="1"/>
    <n v="1"/>
    <x v="1"/>
    <d v="2012-11-17T00:00:00"/>
    <n v="589"/>
    <n v="81"/>
    <n v="1298"/>
    <n v="0"/>
    <n v="70"/>
    <n v="37"/>
    <n v="14"/>
    <n v="42"/>
    <x v="203"/>
    <n v="2.1686532381362349E-2"/>
    <x v="0"/>
    <n v="4"/>
    <n v="7"/>
    <n v="4"/>
    <n v="10"/>
    <n v="21"/>
    <n v="69.571428571428569"/>
    <n v="4"/>
    <n v="0"/>
    <n v="0"/>
    <n v="0"/>
    <n v="1"/>
    <n v="1"/>
    <n v="1"/>
    <n v="0"/>
  </r>
  <r>
    <n v="8310"/>
    <n v="1964"/>
    <n v="50"/>
    <x v="1"/>
    <x v="1"/>
    <x v="1"/>
    <n v="68142"/>
    <x v="1"/>
    <n v="2"/>
    <x v="0"/>
    <x v="1"/>
    <n v="1"/>
    <x v="2"/>
    <d v="2012-08-29T00:00:00"/>
    <n v="669"/>
    <n v="96"/>
    <n v="897"/>
    <n v="126"/>
    <n v="196"/>
    <n v="91"/>
    <n v="112"/>
    <n v="37"/>
    <x v="204"/>
    <n v="2.1411170790408267E-2"/>
    <x v="0"/>
    <n v="3"/>
    <n v="10"/>
    <n v="4"/>
    <n v="7"/>
    <n v="21"/>
    <n v="69.476190476190482"/>
    <n v="6"/>
    <n v="0"/>
    <n v="0"/>
    <n v="0"/>
    <n v="0"/>
    <n v="0"/>
    <n v="0"/>
    <n v="0"/>
  </r>
  <r>
    <n v="10129"/>
    <n v="1966"/>
    <n v="48"/>
    <x v="1"/>
    <x v="1"/>
    <x v="1"/>
    <n v="82427"/>
    <x v="0"/>
    <n v="3"/>
    <x v="0"/>
    <x v="0"/>
    <n v="0"/>
    <x v="1"/>
    <d v="2014-03-12T00:00:00"/>
    <n v="109"/>
    <n v="35"/>
    <n v="482"/>
    <n v="147"/>
    <n v="509"/>
    <n v="104"/>
    <n v="107"/>
    <n v="107"/>
    <x v="205"/>
    <n v="1.7664114913802518E-2"/>
    <x v="0"/>
    <n v="1"/>
    <n v="3"/>
    <n v="5"/>
    <n v="12"/>
    <n v="20"/>
    <n v="72.8"/>
    <n v="1"/>
    <n v="0"/>
    <n v="0"/>
    <n v="0"/>
    <n v="0"/>
    <n v="1"/>
    <n v="0"/>
    <n v="0"/>
  </r>
  <r>
    <n v="2254"/>
    <n v="1983"/>
    <n v="31"/>
    <x v="0"/>
    <x v="1"/>
    <x v="1"/>
    <n v="69520"/>
    <x v="0"/>
    <n v="3"/>
    <x v="0"/>
    <x v="0"/>
    <n v="0"/>
    <x v="1"/>
    <d v="2013-07-07T00:00:00"/>
    <n v="357"/>
    <n v="95"/>
    <n v="627"/>
    <n v="120"/>
    <n v="414"/>
    <n v="121"/>
    <n v="80"/>
    <n v="93"/>
    <x v="206"/>
    <n v="2.0929228998849251E-2"/>
    <x v="0"/>
    <n v="1"/>
    <n v="9"/>
    <n v="6"/>
    <n v="5"/>
    <n v="20"/>
    <n v="72.75"/>
    <n v="5"/>
    <n v="0"/>
    <n v="0"/>
    <n v="0"/>
    <n v="0"/>
    <n v="0"/>
    <n v="0"/>
    <n v="0"/>
  </r>
  <r>
    <n v="7053"/>
    <n v="1966"/>
    <n v="48"/>
    <x v="1"/>
    <x v="0"/>
    <x v="0"/>
    <n v="78420"/>
    <x v="0"/>
    <n v="3"/>
    <x v="0"/>
    <x v="0"/>
    <n v="0"/>
    <x v="0"/>
    <d v="2013-06-29T00:00:00"/>
    <n v="365"/>
    <n v="75"/>
    <n v="604"/>
    <n v="28"/>
    <n v="674"/>
    <n v="91"/>
    <n v="28"/>
    <n v="28"/>
    <x v="207"/>
    <n v="1.8528436623310381E-2"/>
    <x v="0"/>
    <n v="1"/>
    <n v="3"/>
    <n v="10"/>
    <n v="8"/>
    <n v="21"/>
    <n v="69.19047619047619"/>
    <n v="1"/>
    <n v="0"/>
    <n v="0"/>
    <n v="0"/>
    <n v="0"/>
    <n v="0"/>
    <n v="0"/>
    <n v="0"/>
  </r>
  <r>
    <n v="6384"/>
    <n v="1978"/>
    <n v="36"/>
    <x v="0"/>
    <x v="1"/>
    <x v="0"/>
    <n v="71022"/>
    <x v="0"/>
    <n v="3"/>
    <x v="0"/>
    <x v="1"/>
    <n v="1"/>
    <x v="1"/>
    <d v="2014-02-11T00:00:00"/>
    <n v="138"/>
    <n v="30"/>
    <n v="909"/>
    <n v="12"/>
    <n v="278"/>
    <n v="0"/>
    <n v="12"/>
    <n v="242"/>
    <x v="207"/>
    <n v="2.0458449494522826E-2"/>
    <x v="0"/>
    <n v="3"/>
    <n v="5"/>
    <n v="2"/>
    <n v="11"/>
    <n v="18"/>
    <n v="80.722222222222229"/>
    <n v="8"/>
    <n v="0"/>
    <n v="0"/>
    <n v="1"/>
    <n v="0"/>
    <n v="0"/>
    <n v="0"/>
    <n v="0"/>
  </r>
  <r>
    <n v="10150"/>
    <n v="1961"/>
    <n v="53"/>
    <x v="1"/>
    <x v="1"/>
    <x v="0"/>
    <n v="86429"/>
    <x v="0"/>
    <n v="3"/>
    <x v="0"/>
    <x v="0"/>
    <n v="0"/>
    <x v="0"/>
    <d v="2013-11-21T00:00:00"/>
    <n v="220"/>
    <n v="10"/>
    <n v="464"/>
    <n v="28"/>
    <n v="873"/>
    <n v="29"/>
    <n v="18"/>
    <n v="37"/>
    <x v="208"/>
    <n v="1.6765206122944847E-2"/>
    <x v="0"/>
    <n v="0"/>
    <n v="7"/>
    <n v="4"/>
    <n v="7"/>
    <n v="18"/>
    <n v="80.5"/>
    <n v="2"/>
    <n v="1"/>
    <n v="0"/>
    <n v="0"/>
    <n v="0"/>
    <n v="0"/>
    <n v="1"/>
    <n v="0"/>
  </r>
  <r>
    <n v="5140"/>
    <n v="1985"/>
    <n v="29"/>
    <x v="0"/>
    <x v="0"/>
    <x v="1"/>
    <n v="64355"/>
    <x v="1"/>
    <n v="2"/>
    <x v="1"/>
    <x v="0"/>
    <n v="1"/>
    <x v="2"/>
    <d v="2012-08-24T00:00:00"/>
    <n v="674"/>
    <n v="66"/>
    <n v="1047"/>
    <n v="0"/>
    <n v="140"/>
    <n v="67"/>
    <n v="38"/>
    <n v="153"/>
    <x v="209"/>
    <n v="2.2453577810581927E-2"/>
    <x v="0"/>
    <n v="2"/>
    <n v="4"/>
    <n v="3"/>
    <n v="12"/>
    <n v="19"/>
    <n v="76.05263157894737"/>
    <n v="8"/>
    <n v="0"/>
    <n v="0"/>
    <n v="0"/>
    <n v="0"/>
    <n v="0"/>
    <n v="0"/>
    <n v="0"/>
  </r>
  <r>
    <n v="9463"/>
    <n v="1959"/>
    <n v="55"/>
    <x v="1"/>
    <x v="1"/>
    <x v="1"/>
    <n v="71706"/>
    <x v="0"/>
    <n v="3"/>
    <x v="0"/>
    <x v="1"/>
    <n v="1"/>
    <x v="2"/>
    <d v="2012-11-13T00:00:00"/>
    <n v="593"/>
    <n v="16"/>
    <n v="931"/>
    <n v="56"/>
    <n v="253"/>
    <n v="91"/>
    <n v="98"/>
    <n v="14"/>
    <x v="210"/>
    <n v="2.0123839009287926E-2"/>
    <x v="0"/>
    <n v="4"/>
    <n v="9"/>
    <n v="5"/>
    <n v="7"/>
    <n v="21"/>
    <n v="68.714285714285708"/>
    <n v="5"/>
    <n v="0"/>
    <n v="0"/>
    <n v="0"/>
    <n v="0"/>
    <n v="0"/>
    <n v="0"/>
    <n v="0"/>
  </r>
  <r>
    <n v="175"/>
    <n v="1986"/>
    <n v="28"/>
    <x v="0"/>
    <x v="1"/>
    <x v="1"/>
    <n v="71952"/>
    <x v="0"/>
    <n v="3"/>
    <x v="1"/>
    <x v="0"/>
    <n v="1"/>
    <x v="2"/>
    <d v="2013-01-10T00:00:00"/>
    <n v="535"/>
    <n v="93"/>
    <n v="656"/>
    <n v="80"/>
    <n v="455"/>
    <n v="52"/>
    <n v="107"/>
    <n v="93"/>
    <x v="210"/>
    <n v="2.0055036691127417E-2"/>
    <x v="0"/>
    <n v="2"/>
    <n v="8"/>
    <n v="4"/>
    <n v="8"/>
    <n v="20"/>
    <n v="72.150000000000006"/>
    <n v="4"/>
    <n v="0"/>
    <n v="0"/>
    <n v="1"/>
    <n v="0"/>
    <n v="1"/>
    <n v="0"/>
    <n v="0"/>
  </r>
  <r>
    <n v="6988"/>
    <n v="1986"/>
    <n v="28"/>
    <x v="0"/>
    <x v="1"/>
    <x v="1"/>
    <n v="71952"/>
    <x v="0"/>
    <n v="3"/>
    <x v="1"/>
    <x v="0"/>
    <n v="1"/>
    <x v="2"/>
    <d v="2013-01-10T00:00:00"/>
    <n v="535"/>
    <n v="93"/>
    <n v="656"/>
    <n v="80"/>
    <n v="455"/>
    <n v="52"/>
    <n v="107"/>
    <n v="93"/>
    <x v="210"/>
    <n v="2.0055036691127417E-2"/>
    <x v="0"/>
    <n v="2"/>
    <n v="8"/>
    <n v="4"/>
    <n v="8"/>
    <n v="20"/>
    <n v="72.150000000000006"/>
    <n v="4"/>
    <n v="0"/>
    <n v="0"/>
    <n v="1"/>
    <n v="0"/>
    <n v="1"/>
    <n v="0"/>
    <n v="0"/>
  </r>
  <r>
    <n v="7381"/>
    <n v="1968"/>
    <n v="46"/>
    <x v="1"/>
    <x v="1"/>
    <x v="0"/>
    <n v="75693"/>
    <x v="0"/>
    <n v="3"/>
    <x v="0"/>
    <x v="0"/>
    <n v="0"/>
    <x v="0"/>
    <d v="2012-12-06T00:00:00"/>
    <n v="570"/>
    <n v="10"/>
    <n v="797"/>
    <n v="153"/>
    <n v="293"/>
    <n v="72"/>
    <n v="97"/>
    <n v="30"/>
    <x v="211"/>
    <n v="1.9050638764482847E-2"/>
    <x v="0"/>
    <n v="1"/>
    <n v="11"/>
    <n v="4"/>
    <n v="6"/>
    <n v="21"/>
    <n v="68.666666666666671"/>
    <n v="4"/>
    <n v="1"/>
    <n v="0"/>
    <n v="0"/>
    <n v="1"/>
    <n v="1"/>
    <n v="1"/>
    <n v="0"/>
  </r>
  <r>
    <n v="7723"/>
    <n v="1979"/>
    <n v="35"/>
    <x v="0"/>
    <x v="1"/>
    <x v="1"/>
    <n v="75507"/>
    <x v="0"/>
    <n v="3"/>
    <x v="0"/>
    <x v="0"/>
    <n v="0"/>
    <x v="1"/>
    <d v="2014-05-02T00:00:00"/>
    <n v="58"/>
    <n v="56"/>
    <n v="709"/>
    <n v="93"/>
    <n v="374"/>
    <n v="104"/>
    <n v="80"/>
    <n v="80"/>
    <x v="212"/>
    <n v="1.9071079502562677E-2"/>
    <x v="0"/>
    <n v="1"/>
    <n v="8"/>
    <n v="6"/>
    <n v="6"/>
    <n v="20"/>
    <n v="72"/>
    <n v="3"/>
    <n v="0"/>
    <n v="0"/>
    <n v="0"/>
    <n v="0"/>
    <n v="0"/>
    <n v="0"/>
    <n v="0"/>
  </r>
  <r>
    <n v="2963"/>
    <n v="1979"/>
    <n v="35"/>
    <x v="0"/>
    <x v="1"/>
    <x v="1"/>
    <n v="75507"/>
    <x v="0"/>
    <n v="3"/>
    <x v="0"/>
    <x v="0"/>
    <n v="0"/>
    <x v="1"/>
    <d v="2014-05-02T00:00:00"/>
    <n v="58"/>
    <n v="56"/>
    <n v="709"/>
    <n v="93"/>
    <n v="374"/>
    <n v="104"/>
    <n v="80"/>
    <n v="80"/>
    <x v="212"/>
    <n v="1.9071079502562677E-2"/>
    <x v="0"/>
    <n v="1"/>
    <n v="8"/>
    <n v="6"/>
    <n v="6"/>
    <n v="20"/>
    <n v="72"/>
    <n v="3"/>
    <n v="0"/>
    <n v="0"/>
    <n v="0"/>
    <n v="0"/>
    <n v="0"/>
    <n v="0"/>
    <n v="0"/>
  </r>
  <r>
    <n v="6853"/>
    <n v="1982"/>
    <n v="32"/>
    <x v="0"/>
    <x v="0"/>
    <x v="0"/>
    <n v="75777"/>
    <x v="0"/>
    <n v="3"/>
    <x v="0"/>
    <x v="0"/>
    <n v="0"/>
    <x v="0"/>
    <d v="2013-07-04T00:00:00"/>
    <n v="360"/>
    <n v="12"/>
    <n v="712"/>
    <n v="26"/>
    <n v="538"/>
    <n v="69"/>
    <n v="13"/>
    <n v="80"/>
    <x v="213"/>
    <n v="1.8976734365308733E-2"/>
    <x v="0"/>
    <n v="1"/>
    <n v="3"/>
    <n v="6"/>
    <n v="11"/>
    <n v="20"/>
    <n v="71.900000000000006"/>
    <n v="1"/>
    <n v="0"/>
    <n v="0"/>
    <n v="0"/>
    <n v="1"/>
    <n v="1"/>
    <n v="1"/>
    <n v="0"/>
  </r>
  <r>
    <n v="7366"/>
    <n v="1982"/>
    <n v="32"/>
    <x v="0"/>
    <x v="0"/>
    <x v="0"/>
    <n v="75777"/>
    <x v="0"/>
    <n v="3"/>
    <x v="0"/>
    <x v="0"/>
    <n v="0"/>
    <x v="0"/>
    <d v="2013-07-04T00:00:00"/>
    <n v="360"/>
    <n v="12"/>
    <n v="712"/>
    <n v="26"/>
    <n v="538"/>
    <n v="69"/>
    <n v="13"/>
    <n v="80"/>
    <x v="213"/>
    <n v="1.8976734365308733E-2"/>
    <x v="0"/>
    <n v="1"/>
    <n v="3"/>
    <n v="6"/>
    <n v="11"/>
    <n v="20"/>
    <n v="71.900000000000006"/>
    <n v="1"/>
    <n v="0"/>
    <n v="0"/>
    <n v="0"/>
    <n v="1"/>
    <n v="1"/>
    <n v="1"/>
    <n v="0"/>
  </r>
  <r>
    <n v="3661"/>
    <n v="1995"/>
    <n v="19"/>
    <x v="0"/>
    <x v="0"/>
    <x v="0"/>
    <n v="80617"/>
    <x v="0"/>
    <n v="3"/>
    <x v="0"/>
    <x v="0"/>
    <n v="0"/>
    <x v="0"/>
    <d v="2012-10-12T00:00:00"/>
    <n v="625"/>
    <n v="42"/>
    <n v="594"/>
    <n v="51"/>
    <n v="631"/>
    <n v="72"/>
    <n v="55"/>
    <n v="32"/>
    <x v="214"/>
    <n v="1.7800215835369712E-2"/>
    <x v="0"/>
    <n v="1"/>
    <n v="4"/>
    <n v="6"/>
    <n v="8"/>
    <n v="18"/>
    <n v="79.722222222222229"/>
    <n v="2"/>
    <n v="0"/>
    <n v="0"/>
    <n v="0"/>
    <n v="0"/>
    <n v="0"/>
    <n v="0"/>
    <n v="0"/>
  </r>
  <r>
    <n v="1361"/>
    <n v="1974"/>
    <n v="40"/>
    <x v="1"/>
    <x v="0"/>
    <x v="1"/>
    <n v="82584"/>
    <x v="0"/>
    <n v="3"/>
    <x v="0"/>
    <x v="0"/>
    <n v="0"/>
    <x v="1"/>
    <d v="2013-06-04T00:00:00"/>
    <n v="390"/>
    <n v="26"/>
    <n v="1076"/>
    <n v="68"/>
    <n v="103"/>
    <n v="29"/>
    <n v="91"/>
    <n v="68"/>
    <x v="214"/>
    <n v="1.7376247214956893E-2"/>
    <x v="0"/>
    <n v="1"/>
    <n v="3"/>
    <n v="4"/>
    <n v="8"/>
    <n v="15"/>
    <n v="95.666666666666671"/>
    <n v="1"/>
    <n v="0"/>
    <n v="0"/>
    <n v="0"/>
    <n v="1"/>
    <n v="1"/>
    <n v="1"/>
    <n v="0"/>
  </r>
  <r>
    <n v="8537"/>
    <n v="1949"/>
    <n v="65"/>
    <x v="2"/>
    <x v="1"/>
    <x v="0"/>
    <n v="72643"/>
    <x v="0"/>
    <n v="3"/>
    <x v="0"/>
    <x v="0"/>
    <n v="0"/>
    <x v="0"/>
    <d v="2013-02-27T00:00:00"/>
    <n v="487"/>
    <n v="60"/>
    <n v="526"/>
    <n v="80"/>
    <n v="553"/>
    <n v="123"/>
    <n v="94"/>
    <n v="53"/>
    <x v="215"/>
    <n v="1.9671544402075906E-2"/>
    <x v="0"/>
    <n v="1"/>
    <n v="3"/>
    <n v="10"/>
    <n v="7"/>
    <n v="20"/>
    <n v="71.45"/>
    <n v="2"/>
    <n v="1"/>
    <n v="0"/>
    <n v="0"/>
    <n v="0"/>
    <n v="0"/>
    <n v="1"/>
    <n v="0"/>
  </r>
  <r>
    <n v="4310"/>
    <n v="1944"/>
    <n v="70"/>
    <x v="2"/>
    <x v="1"/>
    <x v="1"/>
    <n v="80589"/>
    <x v="0"/>
    <n v="3"/>
    <x v="0"/>
    <x v="0"/>
    <n v="0"/>
    <x v="1"/>
    <d v="2014-01-22T00:00:00"/>
    <n v="158"/>
    <n v="25"/>
    <n v="507"/>
    <n v="93"/>
    <n v="520"/>
    <n v="242"/>
    <n v="40"/>
    <n v="26"/>
    <x v="216"/>
    <n v="1.7719539887577709E-2"/>
    <x v="0"/>
    <n v="1"/>
    <n v="5"/>
    <n v="10"/>
    <n v="5"/>
    <n v="20"/>
    <n v="71.400000000000006"/>
    <n v="1"/>
    <n v="1"/>
    <n v="0"/>
    <n v="0"/>
    <n v="0"/>
    <n v="0"/>
    <n v="1"/>
    <n v="0"/>
  </r>
  <r>
    <n v="5302"/>
    <n v="1986"/>
    <n v="28"/>
    <x v="0"/>
    <x v="1"/>
    <x v="1"/>
    <n v="78394"/>
    <x v="0"/>
    <n v="3"/>
    <x v="0"/>
    <x v="0"/>
    <n v="0"/>
    <x v="1"/>
    <d v="2013-02-15T00:00:00"/>
    <n v="499"/>
    <n v="13"/>
    <n v="298"/>
    <n v="27"/>
    <n v="697"/>
    <n v="216"/>
    <n v="24"/>
    <n v="166"/>
    <x v="216"/>
    <n v="1.8215679771411076E-2"/>
    <x v="0"/>
    <n v="1"/>
    <n v="4"/>
    <n v="6"/>
    <n v="5"/>
    <n v="15"/>
    <n v="95.2"/>
    <n v="2"/>
    <n v="0"/>
    <n v="0"/>
    <n v="0"/>
    <n v="0"/>
    <n v="0"/>
    <n v="1"/>
    <n v="0"/>
  </r>
  <r>
    <n v="6406"/>
    <n v="1988"/>
    <n v="26"/>
    <x v="0"/>
    <x v="0"/>
    <x v="1"/>
    <n v="78285"/>
    <x v="0"/>
    <n v="3"/>
    <x v="0"/>
    <x v="0"/>
    <n v="0"/>
    <x v="1"/>
    <d v="2013-10-28T00:00:00"/>
    <n v="244"/>
    <n v="13"/>
    <n v="647"/>
    <n v="107"/>
    <n v="391"/>
    <n v="175"/>
    <n v="67"/>
    <n v="40"/>
    <x v="217"/>
    <n v="1.8228268506099508E-2"/>
    <x v="0"/>
    <n v="1"/>
    <n v="6"/>
    <n v="4"/>
    <n v="10"/>
    <n v="20"/>
    <n v="71.349999999999994"/>
    <n v="3"/>
    <n v="0"/>
    <n v="0"/>
    <n v="0"/>
    <n v="0"/>
    <n v="0"/>
    <n v="0"/>
    <n v="0"/>
  </r>
  <r>
    <n v="5147"/>
    <n v="1948"/>
    <n v="66"/>
    <x v="2"/>
    <x v="1"/>
    <x v="0"/>
    <n v="90842"/>
    <x v="0"/>
    <n v="3"/>
    <x v="0"/>
    <x v="0"/>
    <n v="0"/>
    <x v="0"/>
    <d v="2013-07-29T00:00:00"/>
    <n v="335"/>
    <n v="57"/>
    <n v="774"/>
    <n v="70"/>
    <n v="118"/>
    <n v="182"/>
    <n v="187"/>
    <n v="93"/>
    <x v="218"/>
    <n v="1.5675568569604368E-2"/>
    <x v="0"/>
    <n v="1"/>
    <n v="4"/>
    <n v="9"/>
    <n v="13"/>
    <n v="26"/>
    <n v="54.769230769230766"/>
    <n v="1"/>
    <n v="0"/>
    <n v="0"/>
    <n v="0"/>
    <n v="0"/>
    <n v="0"/>
    <n v="0"/>
    <n v="0"/>
  </r>
  <r>
    <n v="11074"/>
    <n v="1977"/>
    <n v="37"/>
    <x v="0"/>
    <x v="1"/>
    <x v="0"/>
    <n v="85072"/>
    <x v="0"/>
    <n v="3"/>
    <x v="0"/>
    <x v="0"/>
    <n v="0"/>
    <x v="0"/>
    <d v="2014-04-09T00:00:00"/>
    <n v="81"/>
    <n v="94"/>
    <n v="494"/>
    <n v="92"/>
    <n v="391"/>
    <n v="194"/>
    <n v="11"/>
    <n v="241"/>
    <x v="219"/>
    <n v="1.672700771111529E-2"/>
    <x v="0"/>
    <n v="1"/>
    <n v="3"/>
    <n v="4"/>
    <n v="10"/>
    <n v="17"/>
    <n v="83.705882352941174"/>
    <n v="0"/>
    <n v="0"/>
    <n v="0"/>
    <n v="0"/>
    <n v="0"/>
    <n v="0"/>
    <n v="0"/>
    <n v="0"/>
  </r>
  <r>
    <n v="10673"/>
    <n v="1976"/>
    <n v="38"/>
    <x v="0"/>
    <x v="0"/>
    <x v="1"/>
    <n v="68397"/>
    <x v="1"/>
    <n v="2"/>
    <x v="0"/>
    <x v="1"/>
    <n v="1"/>
    <x v="2"/>
    <d v="2013-11-17T00:00:00"/>
    <n v="224"/>
    <n v="6"/>
    <n v="760"/>
    <n v="80"/>
    <n v="466"/>
    <n v="17"/>
    <n v="13"/>
    <n v="80"/>
    <x v="220"/>
    <n v="2.0702662397473575E-2"/>
    <x v="0"/>
    <n v="1"/>
    <n v="6"/>
    <n v="9"/>
    <n v="5"/>
    <n v="20"/>
    <n v="70.8"/>
    <n v="3"/>
    <n v="0"/>
    <n v="0"/>
    <n v="0"/>
    <n v="0"/>
    <n v="0"/>
    <n v="0"/>
    <n v="0"/>
  </r>
  <r>
    <n v="5718"/>
    <n v="1950"/>
    <n v="64"/>
    <x v="2"/>
    <x v="1"/>
    <x v="1"/>
    <n v="80763"/>
    <x v="0"/>
    <n v="3"/>
    <x v="0"/>
    <x v="0"/>
    <n v="0"/>
    <x v="1"/>
    <d v="2013-08-15T00:00:00"/>
    <n v="318"/>
    <n v="17"/>
    <n v="674"/>
    <n v="168"/>
    <n v="108"/>
    <n v="192"/>
    <n v="42"/>
    <n v="231"/>
    <x v="221"/>
    <n v="1.7520399192699626E-2"/>
    <x v="0"/>
    <n v="1"/>
    <n v="5"/>
    <n v="11"/>
    <n v="6"/>
    <n v="22"/>
    <n v="64.318181818181813"/>
    <n v="3"/>
    <n v="1"/>
    <n v="0"/>
    <n v="0"/>
    <n v="0"/>
    <n v="1"/>
    <n v="1"/>
    <n v="0"/>
  </r>
  <r>
    <n v="7022"/>
    <n v="1971"/>
    <n v="43"/>
    <x v="1"/>
    <x v="1"/>
    <x v="1"/>
    <n v="76445"/>
    <x v="0"/>
    <n v="3"/>
    <x v="1"/>
    <x v="0"/>
    <n v="1"/>
    <x v="2"/>
    <d v="2012-09-28T00:00:00"/>
    <n v="639"/>
    <n v="2"/>
    <n v="739"/>
    <n v="107"/>
    <n v="309"/>
    <n v="140"/>
    <n v="80"/>
    <n v="35"/>
    <x v="222"/>
    <n v="1.8444633396559617E-2"/>
    <x v="0"/>
    <n v="1"/>
    <n v="2"/>
    <n v="5"/>
    <n v="13"/>
    <n v="20"/>
    <n v="70.5"/>
    <n v="6"/>
    <n v="0"/>
    <n v="0"/>
    <n v="0"/>
    <n v="0"/>
    <n v="0"/>
    <n v="0"/>
    <n v="0"/>
  </r>
  <r>
    <n v="1168"/>
    <n v="1978"/>
    <n v="36"/>
    <x v="0"/>
    <x v="0"/>
    <x v="1"/>
    <n v="72159"/>
    <x v="0"/>
    <n v="3"/>
    <x v="0"/>
    <x v="0"/>
    <n v="0"/>
    <x v="1"/>
    <d v="2012-10-29T00:00:00"/>
    <n v="608"/>
    <n v="62"/>
    <n v="322"/>
    <n v="53"/>
    <n v="899"/>
    <n v="34"/>
    <n v="40"/>
    <n v="53"/>
    <x v="223"/>
    <n v="1.9415457531285079E-2"/>
    <x v="0"/>
    <n v="1"/>
    <n v="4"/>
    <n v="6"/>
    <n v="10"/>
    <n v="20"/>
    <n v="70.05"/>
    <n v="2"/>
    <n v="0"/>
    <n v="0"/>
    <n v="0"/>
    <n v="0"/>
    <n v="0"/>
    <n v="0"/>
    <n v="0"/>
  </r>
  <r>
    <n v="8707"/>
    <n v="1956"/>
    <n v="58"/>
    <x v="1"/>
    <x v="1"/>
    <x v="1"/>
    <n v="79456"/>
    <x v="0"/>
    <n v="3"/>
    <x v="0"/>
    <x v="0"/>
    <n v="0"/>
    <x v="1"/>
    <d v="2012-08-22T00:00:00"/>
    <n v="676"/>
    <n v="12"/>
    <n v="565"/>
    <n v="42"/>
    <n v="548"/>
    <n v="64"/>
    <n v="83"/>
    <n v="99"/>
    <x v="223"/>
    <n v="1.7632400322190898E-2"/>
    <x v="0"/>
    <n v="1"/>
    <n v="5"/>
    <n v="6"/>
    <n v="4"/>
    <n v="15"/>
    <n v="93.4"/>
    <n v="3"/>
    <n v="0"/>
    <n v="0"/>
    <n v="0"/>
    <n v="0"/>
    <n v="0"/>
    <n v="1"/>
    <n v="0"/>
  </r>
  <r>
    <n v="1945"/>
    <n v="1962"/>
    <n v="52"/>
    <x v="1"/>
    <x v="1"/>
    <x v="1"/>
    <n v="71434"/>
    <x v="0"/>
    <n v="3"/>
    <x v="0"/>
    <x v="1"/>
    <n v="1"/>
    <x v="2"/>
    <d v="2013-09-18T00:00:00"/>
    <n v="284"/>
    <n v="4"/>
    <n v="711"/>
    <n v="36"/>
    <n v="217"/>
    <n v="172"/>
    <n v="96"/>
    <n v="168"/>
    <x v="224"/>
    <n v="1.9598510513200995E-2"/>
    <x v="0"/>
    <n v="3"/>
    <n v="7"/>
    <n v="4"/>
    <n v="7"/>
    <n v="18"/>
    <n v="77.777777777777771"/>
    <n v="4"/>
    <n v="1"/>
    <n v="0"/>
    <n v="0"/>
    <n v="1"/>
    <n v="0"/>
    <n v="0"/>
    <n v="0"/>
  </r>
  <r>
    <n v="3584"/>
    <n v="1955"/>
    <n v="59"/>
    <x v="2"/>
    <x v="0"/>
    <x v="0"/>
    <n v="49667"/>
    <x v="1"/>
    <n v="2"/>
    <x v="0"/>
    <x v="0"/>
    <n v="0"/>
    <x v="0"/>
    <d v="2012-08-20T00:00:00"/>
    <n v="678"/>
    <n v="35"/>
    <n v="1181"/>
    <n v="26"/>
    <n v="120"/>
    <n v="17"/>
    <n v="13"/>
    <n v="39"/>
    <x v="225"/>
    <n v="2.8107193911450258E-2"/>
    <x v="0"/>
    <n v="2"/>
    <n v="5"/>
    <n v="10"/>
    <n v="5"/>
    <n v="20"/>
    <n v="69.8"/>
    <n v="8"/>
    <n v="0"/>
    <n v="0"/>
    <n v="1"/>
    <n v="0"/>
    <n v="0"/>
    <n v="1"/>
    <n v="0"/>
  </r>
  <r>
    <n v="8601"/>
    <n v="1980"/>
    <n v="34"/>
    <x v="0"/>
    <x v="1"/>
    <x v="1"/>
    <n v="80011"/>
    <x v="0"/>
    <n v="3"/>
    <x v="0"/>
    <x v="1"/>
    <n v="1"/>
    <x v="2"/>
    <d v="2013-04-29T00:00:00"/>
    <n v="426"/>
    <n v="3"/>
    <n v="421"/>
    <n v="76"/>
    <n v="536"/>
    <n v="82"/>
    <n v="178"/>
    <n v="102"/>
    <x v="226"/>
    <n v="1.743510267338241E-2"/>
    <x v="0"/>
    <n v="2"/>
    <n v="8"/>
    <n v="6"/>
    <n v="5"/>
    <n v="19"/>
    <n v="73.421052631578945"/>
    <n v="4"/>
    <n v="0"/>
    <n v="0"/>
    <n v="0"/>
    <n v="0"/>
    <n v="0"/>
    <n v="0"/>
    <n v="0"/>
  </r>
  <r>
    <n v="4974"/>
    <n v="1970"/>
    <n v="44"/>
    <x v="1"/>
    <x v="1"/>
    <x v="0"/>
    <n v="83273"/>
    <x v="0"/>
    <n v="3"/>
    <x v="1"/>
    <x v="2"/>
    <n v="3"/>
    <x v="4"/>
    <d v="2012-09-25T00:00:00"/>
    <n v="642"/>
    <n v="98"/>
    <n v="433"/>
    <n v="89"/>
    <n v="650"/>
    <n v="16"/>
    <n v="102"/>
    <n v="102"/>
    <x v="227"/>
    <n v="1.6716102458179723E-2"/>
    <x v="0"/>
    <n v="10"/>
    <n v="4"/>
    <n v="6"/>
    <n v="9"/>
    <n v="19"/>
    <n v="73.263157894736835"/>
    <n v="7"/>
    <n v="0"/>
    <n v="0"/>
    <n v="0"/>
    <n v="0"/>
    <n v="0"/>
    <n v="0"/>
    <n v="0"/>
  </r>
  <r>
    <n v="9265"/>
    <n v="1953"/>
    <n v="61"/>
    <x v="2"/>
    <x v="1"/>
    <x v="1"/>
    <n v="75027"/>
    <x v="0"/>
    <n v="3"/>
    <x v="0"/>
    <x v="1"/>
    <n v="1"/>
    <x v="2"/>
    <d v="2013-01-09T00:00:00"/>
    <n v="536"/>
    <n v="74"/>
    <n v="925"/>
    <n v="64"/>
    <n v="179"/>
    <n v="133"/>
    <n v="12"/>
    <n v="77"/>
    <x v="228"/>
    <n v="1.8526663734388955E-2"/>
    <x v="0"/>
    <n v="2"/>
    <n v="9"/>
    <n v="4"/>
    <n v="6"/>
    <n v="19"/>
    <n v="73.15789473684211"/>
    <n v="5"/>
    <n v="0"/>
    <n v="0"/>
    <n v="0"/>
    <n v="0"/>
    <n v="0"/>
    <n v="0"/>
    <n v="0"/>
  </r>
  <r>
    <n v="2021"/>
    <n v="1975"/>
    <n v="39"/>
    <x v="0"/>
    <x v="1"/>
    <x v="1"/>
    <n v="61456"/>
    <x v="1"/>
    <n v="2"/>
    <x v="0"/>
    <x v="1"/>
    <n v="1"/>
    <x v="2"/>
    <d v="2013-03-27T00:00:00"/>
    <n v="459"/>
    <n v="47"/>
    <n v="563"/>
    <n v="76"/>
    <n v="384"/>
    <n v="84"/>
    <n v="192"/>
    <n v="89"/>
    <x v="229"/>
    <n v="2.2585264254100495E-2"/>
    <x v="0"/>
    <n v="4"/>
    <n v="6"/>
    <n v="10"/>
    <n v="13"/>
    <n v="29"/>
    <n v="47.862068965517238"/>
    <n v="4"/>
    <n v="0"/>
    <n v="0"/>
    <n v="0"/>
    <n v="0"/>
    <n v="0"/>
    <n v="0"/>
    <n v="0"/>
  </r>
  <r>
    <n v="8690"/>
    <n v="1962"/>
    <n v="52"/>
    <x v="1"/>
    <x v="1"/>
    <x v="1"/>
    <n v="86111"/>
    <x v="0"/>
    <n v="3"/>
    <x v="0"/>
    <x v="0"/>
    <n v="0"/>
    <x v="1"/>
    <d v="2013-04-19T00:00:00"/>
    <n v="436"/>
    <n v="73"/>
    <n v="399"/>
    <n v="28"/>
    <n v="756"/>
    <n v="36"/>
    <n v="40"/>
    <n v="126"/>
    <x v="230"/>
    <n v="1.6083891721150607E-2"/>
    <x v="0"/>
    <n v="1"/>
    <n v="5"/>
    <n v="7"/>
    <n v="10"/>
    <n v="22"/>
    <n v="62.954545454545453"/>
    <n v="2"/>
    <n v="0"/>
    <n v="0"/>
    <n v="0"/>
    <n v="0"/>
    <n v="0"/>
    <n v="0"/>
    <n v="0"/>
  </r>
  <r>
    <n v="528"/>
    <n v="1978"/>
    <n v="36"/>
    <x v="0"/>
    <x v="1"/>
    <x v="1"/>
    <n v="65819"/>
    <x v="1"/>
    <n v="2"/>
    <x v="0"/>
    <x v="0"/>
    <n v="0"/>
    <x v="1"/>
    <d v="2012-11-29T00:00:00"/>
    <n v="577"/>
    <n v="99"/>
    <n v="267"/>
    <n v="38"/>
    <n v="701"/>
    <n v="149"/>
    <n v="165"/>
    <n v="63"/>
    <x v="231"/>
    <n v="2.1012169738221485E-2"/>
    <x v="0"/>
    <n v="1"/>
    <n v="5"/>
    <n v="4"/>
    <n v="10"/>
    <n v="19"/>
    <n v="72.78947368421052"/>
    <n v="3"/>
    <n v="0"/>
    <n v="0"/>
    <n v="0"/>
    <n v="0"/>
    <n v="0"/>
    <n v="0"/>
    <n v="0"/>
  </r>
  <r>
    <n v="9400"/>
    <n v="1958"/>
    <n v="56"/>
    <x v="1"/>
    <x v="0"/>
    <x v="0"/>
    <n v="85485"/>
    <x v="0"/>
    <n v="3"/>
    <x v="0"/>
    <x v="0"/>
    <n v="0"/>
    <x v="0"/>
    <d v="2014-06-21T00:00:00"/>
    <n v="8"/>
    <n v="73"/>
    <n v="630"/>
    <n v="26"/>
    <n v="611"/>
    <n v="44"/>
    <n v="18"/>
    <n v="54"/>
    <x v="231"/>
    <n v="1.6178276890682575E-2"/>
    <x v="0"/>
    <n v="1"/>
    <n v="6"/>
    <n v="6"/>
    <n v="6"/>
    <n v="18"/>
    <n v="76.833333333333329"/>
    <n v="2"/>
    <n v="0"/>
    <n v="0"/>
    <n v="0"/>
    <n v="0"/>
    <n v="0"/>
    <n v="0"/>
    <n v="0"/>
  </r>
  <r>
    <n v="7960"/>
    <n v="1962"/>
    <n v="52"/>
    <x v="1"/>
    <x v="0"/>
    <x v="1"/>
    <n v="82122"/>
    <x v="0"/>
    <n v="3"/>
    <x v="0"/>
    <x v="0"/>
    <n v="0"/>
    <x v="1"/>
    <d v="2013-08-15T00:00:00"/>
    <n v="318"/>
    <n v="89"/>
    <n v="734"/>
    <n v="22"/>
    <n v="350"/>
    <n v="151"/>
    <n v="25"/>
    <n v="100"/>
    <x v="232"/>
    <n v="1.6828620832420059E-2"/>
    <x v="0"/>
    <n v="1"/>
    <n v="3"/>
    <n v="9"/>
    <n v="13"/>
    <n v="25"/>
    <n v="55.28"/>
    <n v="1"/>
    <n v="0"/>
    <n v="0"/>
    <n v="0"/>
    <n v="0"/>
    <n v="1"/>
    <n v="0"/>
    <n v="0"/>
  </r>
  <r>
    <n v="9292"/>
    <n v="1952"/>
    <n v="62"/>
    <x v="2"/>
    <x v="1"/>
    <x v="1"/>
    <n v="81795"/>
    <x v="0"/>
    <n v="3"/>
    <x v="0"/>
    <x v="0"/>
    <n v="0"/>
    <x v="1"/>
    <d v="2012-10-26T00:00:00"/>
    <n v="611"/>
    <n v="74"/>
    <n v="324"/>
    <n v="132"/>
    <n v="693"/>
    <n v="27"/>
    <n v="118"/>
    <n v="88"/>
    <x v="232"/>
    <n v="1.6895898282291093E-2"/>
    <x v="0"/>
    <n v="1"/>
    <n v="4"/>
    <n v="11"/>
    <n v="7"/>
    <n v="22"/>
    <n v="62.81818181818182"/>
    <n v="2"/>
    <n v="0"/>
    <n v="0"/>
    <n v="0"/>
    <n v="0"/>
    <n v="0"/>
    <n v="0"/>
    <n v="0"/>
  </r>
  <r>
    <n v="10240"/>
    <n v="1949"/>
    <n v="65"/>
    <x v="2"/>
    <x v="1"/>
    <x v="1"/>
    <n v="69372"/>
    <x v="0"/>
    <n v="3"/>
    <x v="0"/>
    <x v="0"/>
    <n v="0"/>
    <x v="1"/>
    <d v="2013-02-19T00:00:00"/>
    <n v="495"/>
    <n v="10"/>
    <n v="997"/>
    <n v="26"/>
    <n v="269"/>
    <n v="34"/>
    <n v="13"/>
    <n v="42"/>
    <x v="233"/>
    <n v="1.9907167156777952E-2"/>
    <x v="0"/>
    <n v="1"/>
    <n v="10"/>
    <n v="4"/>
    <n v="6"/>
    <n v="20"/>
    <n v="69.05"/>
    <n v="4"/>
    <n v="0"/>
    <n v="0"/>
    <n v="0"/>
    <n v="1"/>
    <n v="1"/>
    <n v="1"/>
    <n v="0"/>
  </r>
  <r>
    <n v="6086"/>
    <n v="1955"/>
    <n v="59"/>
    <x v="2"/>
    <x v="1"/>
    <x v="1"/>
    <n v="80395"/>
    <x v="0"/>
    <n v="3"/>
    <x v="0"/>
    <x v="0"/>
    <n v="0"/>
    <x v="1"/>
    <d v="2013-11-23T00:00:00"/>
    <n v="218"/>
    <n v="62"/>
    <n v="445"/>
    <n v="25"/>
    <n v="706"/>
    <n v="80"/>
    <n v="76"/>
    <n v="48"/>
    <x v="234"/>
    <n v="1.7165246594937497E-2"/>
    <x v="0"/>
    <n v="1"/>
    <n v="6"/>
    <n v="5"/>
    <n v="12"/>
    <n v="23"/>
    <n v="60"/>
    <n v="2"/>
    <n v="1"/>
    <n v="0"/>
    <n v="0"/>
    <n v="0"/>
    <n v="0"/>
    <n v="0"/>
    <n v="0"/>
  </r>
  <r>
    <n v="1137"/>
    <n v="1964"/>
    <n v="50"/>
    <x v="1"/>
    <x v="1"/>
    <x v="0"/>
    <n v="81246"/>
    <x v="0"/>
    <n v="3"/>
    <x v="0"/>
    <x v="0"/>
    <n v="0"/>
    <x v="0"/>
    <d v="2013-12-29T00:00:00"/>
    <n v="182"/>
    <n v="87"/>
    <n v="398"/>
    <n v="190"/>
    <n v="537"/>
    <n v="61"/>
    <n v="156"/>
    <n v="37"/>
    <x v="235"/>
    <n v="1.697314329320828E-2"/>
    <x v="0"/>
    <n v="1"/>
    <n v="4"/>
    <n v="5"/>
    <n v="7"/>
    <n v="16"/>
    <n v="86.1875"/>
    <n v="1"/>
    <n v="1"/>
    <n v="0"/>
    <n v="1"/>
    <n v="0"/>
    <n v="0"/>
    <n v="0"/>
    <n v="0"/>
  </r>
  <r>
    <n v="5067"/>
    <n v="1994"/>
    <n v="20"/>
    <x v="0"/>
    <x v="1"/>
    <x v="1"/>
    <n v="80134"/>
    <x v="0"/>
    <n v="3"/>
    <x v="0"/>
    <x v="0"/>
    <n v="0"/>
    <x v="1"/>
    <d v="2014-02-14T00:00:00"/>
    <n v="135"/>
    <n v="11"/>
    <n v="966"/>
    <n v="26"/>
    <n v="282"/>
    <n v="52"/>
    <n v="26"/>
    <n v="26"/>
    <x v="236"/>
    <n v="1.7196196371078443E-2"/>
    <x v="0"/>
    <n v="1"/>
    <n v="2"/>
    <n v="7"/>
    <n v="11"/>
    <n v="20"/>
    <n v="68.900000000000006"/>
    <n v="5"/>
    <n v="1"/>
    <n v="1"/>
    <n v="0"/>
    <n v="1"/>
    <n v="1"/>
    <n v="0"/>
    <n v="0"/>
  </r>
  <r>
    <n v="1729"/>
    <n v="1961"/>
    <n v="53"/>
    <x v="1"/>
    <x v="0"/>
    <x v="1"/>
    <n v="66426"/>
    <x v="1"/>
    <n v="2"/>
    <x v="0"/>
    <x v="1"/>
    <n v="1"/>
    <x v="2"/>
    <d v="2013-10-02T00:00:00"/>
    <n v="270"/>
    <n v="14"/>
    <n v="1043"/>
    <n v="24"/>
    <n v="97"/>
    <n v="32"/>
    <n v="24"/>
    <n v="157"/>
    <x v="237"/>
    <n v="2.0729834703278837E-2"/>
    <x v="0"/>
    <n v="2"/>
    <n v="3"/>
    <n v="5"/>
    <n v="10"/>
    <n v="18"/>
    <n v="76.5"/>
    <n v="6"/>
    <n v="0"/>
    <n v="0"/>
    <n v="0"/>
    <n v="0"/>
    <n v="0"/>
    <n v="0"/>
    <n v="0"/>
  </r>
  <r>
    <n v="10814"/>
    <n v="1947"/>
    <n v="67"/>
    <x v="2"/>
    <x v="1"/>
    <x v="1"/>
    <n v="70321"/>
    <x v="0"/>
    <n v="3"/>
    <x v="0"/>
    <x v="0"/>
    <n v="0"/>
    <x v="1"/>
    <d v="2013-01-16T00:00:00"/>
    <n v="529"/>
    <n v="6"/>
    <n v="303"/>
    <n v="23"/>
    <n v="751"/>
    <n v="82"/>
    <n v="26"/>
    <n v="191"/>
    <x v="238"/>
    <n v="1.9567412295047E-2"/>
    <x v="0"/>
    <n v="1"/>
    <n v="6"/>
    <n v="5"/>
    <n v="13"/>
    <n v="24"/>
    <n v="57.333333333333336"/>
    <n v="4"/>
    <n v="0"/>
    <n v="0"/>
    <n v="0"/>
    <n v="0"/>
    <n v="0"/>
    <n v="1"/>
    <n v="0"/>
  </r>
  <r>
    <n v="3422"/>
    <n v="1975"/>
    <n v="39"/>
    <x v="0"/>
    <x v="1"/>
    <x v="1"/>
    <n v="76068"/>
    <x v="0"/>
    <n v="3"/>
    <x v="0"/>
    <x v="1"/>
    <n v="1"/>
    <x v="2"/>
    <d v="2012-11-29T00:00:00"/>
    <n v="577"/>
    <n v="67"/>
    <n v="1115"/>
    <n v="12"/>
    <n v="128"/>
    <n v="33"/>
    <n v="12"/>
    <n v="76"/>
    <x v="238"/>
    <n v="1.8089078193195562E-2"/>
    <x v="0"/>
    <n v="1"/>
    <n v="2"/>
    <n v="3"/>
    <n v="4"/>
    <n v="9"/>
    <n v="152.88888888888889"/>
    <n v="6"/>
    <n v="0"/>
    <n v="1"/>
    <n v="0"/>
    <n v="1"/>
    <n v="0"/>
    <n v="0"/>
    <n v="0"/>
  </r>
  <r>
    <n v="6945"/>
    <n v="1952"/>
    <n v="62"/>
    <x v="2"/>
    <x v="1"/>
    <x v="0"/>
    <n v="84574"/>
    <x v="0"/>
    <n v="3"/>
    <x v="0"/>
    <x v="0"/>
    <n v="0"/>
    <x v="0"/>
    <d v="2013-06-04T00:00:00"/>
    <n v="390"/>
    <n v="72"/>
    <n v="387"/>
    <n v="20"/>
    <n v="713"/>
    <n v="38"/>
    <n v="54"/>
    <n v="163"/>
    <x v="239"/>
    <n v="1.6257951616335989E-2"/>
    <x v="0"/>
    <n v="1"/>
    <n v="9"/>
    <n v="11"/>
    <n v="11"/>
    <n v="31"/>
    <n v="44.354838709677416"/>
    <n v="5"/>
    <n v="0"/>
    <n v="0"/>
    <n v="0"/>
    <n v="0"/>
    <n v="0"/>
    <n v="0"/>
    <n v="0"/>
  </r>
  <r>
    <n v="2926"/>
    <n v="1952"/>
    <n v="62"/>
    <x v="2"/>
    <x v="0"/>
    <x v="1"/>
    <n v="55951"/>
    <x v="1"/>
    <n v="2"/>
    <x v="0"/>
    <x v="1"/>
    <n v="1"/>
    <x v="2"/>
    <d v="2012-08-23T00:00:00"/>
    <n v="675"/>
    <n v="62"/>
    <n v="1241"/>
    <n v="0"/>
    <n v="80"/>
    <n v="0"/>
    <n v="13"/>
    <n v="40"/>
    <x v="240"/>
    <n v="2.4557201837321942E-2"/>
    <x v="0"/>
    <n v="3"/>
    <n v="3"/>
    <n v="6"/>
    <n v="11"/>
    <n v="20"/>
    <n v="68.7"/>
    <n v="8"/>
    <n v="0"/>
    <n v="1"/>
    <n v="0"/>
    <n v="1"/>
    <n v="0"/>
    <n v="0"/>
    <n v="0"/>
  </r>
  <r>
    <n v="4331"/>
    <n v="1978"/>
    <n v="36"/>
    <x v="0"/>
    <x v="0"/>
    <x v="1"/>
    <n v="85738"/>
    <x v="0"/>
    <n v="3"/>
    <x v="0"/>
    <x v="0"/>
    <n v="0"/>
    <x v="1"/>
    <d v="2014-01-23T00:00:00"/>
    <n v="157"/>
    <n v="41"/>
    <n v="913"/>
    <n v="26"/>
    <n v="376"/>
    <n v="17"/>
    <n v="26"/>
    <n v="13"/>
    <x v="241"/>
    <n v="1.5990575940656417E-2"/>
    <x v="0"/>
    <n v="1"/>
    <n v="3"/>
    <n v="6"/>
    <n v="11"/>
    <n v="20"/>
    <n v="68.55"/>
    <n v="1"/>
    <n v="0"/>
    <n v="0"/>
    <n v="0"/>
    <n v="1"/>
    <n v="1"/>
    <n v="0"/>
    <n v="0"/>
  </r>
  <r>
    <n v="1245"/>
    <n v="1966"/>
    <n v="48"/>
    <x v="1"/>
    <x v="1"/>
    <x v="0"/>
    <n v="63810"/>
    <x v="1"/>
    <n v="2"/>
    <x v="0"/>
    <x v="1"/>
    <n v="1"/>
    <x v="1"/>
    <d v="2012-11-11T00:00:00"/>
    <n v="595"/>
    <n v="45"/>
    <n v="977"/>
    <n v="12"/>
    <n v="253"/>
    <n v="16"/>
    <n v="12"/>
    <n v="101"/>
    <x v="241"/>
    <n v="2.1485660554771979E-2"/>
    <x v="0"/>
    <n v="4"/>
    <n v="4"/>
    <n v="3"/>
    <n v="12"/>
    <n v="19"/>
    <n v="72.15789473684211"/>
    <n v="8"/>
    <n v="0"/>
    <n v="0"/>
    <n v="0"/>
    <n v="1"/>
    <n v="0"/>
    <n v="0"/>
    <n v="0"/>
  </r>
  <r>
    <n v="2561"/>
    <n v="1966"/>
    <n v="48"/>
    <x v="1"/>
    <x v="1"/>
    <x v="0"/>
    <n v="63810"/>
    <x v="1"/>
    <n v="2"/>
    <x v="0"/>
    <x v="1"/>
    <n v="1"/>
    <x v="1"/>
    <d v="2012-11-11T00:00:00"/>
    <n v="595"/>
    <n v="45"/>
    <n v="977"/>
    <n v="12"/>
    <n v="253"/>
    <n v="16"/>
    <n v="12"/>
    <n v="101"/>
    <x v="241"/>
    <n v="2.1485660554771979E-2"/>
    <x v="0"/>
    <n v="4"/>
    <n v="4"/>
    <n v="3"/>
    <n v="12"/>
    <n v="19"/>
    <n v="72.15789473684211"/>
    <n v="8"/>
    <n v="0"/>
    <n v="0"/>
    <n v="0"/>
    <n v="1"/>
    <n v="0"/>
    <n v="0"/>
    <n v="0"/>
  </r>
  <r>
    <n v="7959"/>
    <n v="1961"/>
    <n v="53"/>
    <x v="1"/>
    <x v="1"/>
    <x v="1"/>
    <n v="79410"/>
    <x v="0"/>
    <n v="3"/>
    <x v="0"/>
    <x v="0"/>
    <n v="0"/>
    <x v="1"/>
    <d v="2014-05-29T00:00:00"/>
    <n v="31"/>
    <n v="19"/>
    <n v="658"/>
    <n v="80"/>
    <n v="483"/>
    <n v="123"/>
    <n v="13"/>
    <n v="13"/>
    <x v="242"/>
    <n v="1.7252235234857072E-2"/>
    <x v="0"/>
    <n v="1"/>
    <n v="3"/>
    <n v="2"/>
    <n v="5"/>
    <n v="10"/>
    <n v="137"/>
    <n v="1"/>
    <n v="0"/>
    <n v="0"/>
    <n v="0"/>
    <n v="0"/>
    <n v="0"/>
    <n v="0"/>
    <n v="0"/>
  </r>
  <r>
    <n v="7428"/>
    <n v="1975"/>
    <n v="39"/>
    <x v="0"/>
    <x v="1"/>
    <x v="1"/>
    <n v="80144"/>
    <x v="0"/>
    <n v="3"/>
    <x v="0"/>
    <x v="0"/>
    <n v="0"/>
    <x v="1"/>
    <d v="2013-09-30T00:00:00"/>
    <n v="272"/>
    <n v="47"/>
    <n v="240"/>
    <n v="132"/>
    <n v="445"/>
    <n v="250"/>
    <n v="192"/>
    <n v="108"/>
    <x v="243"/>
    <n v="1.7056797764024755E-2"/>
    <x v="0"/>
    <n v="1"/>
    <n v="3"/>
    <n v="7"/>
    <n v="8"/>
    <n v="18"/>
    <n v="75.944444444444443"/>
    <n v="1"/>
    <n v="0"/>
    <n v="0"/>
    <n v="0"/>
    <n v="0"/>
    <n v="0"/>
    <n v="0"/>
    <n v="0"/>
  </r>
  <r>
    <n v="6318"/>
    <n v="1988"/>
    <n v="26"/>
    <x v="0"/>
    <x v="1"/>
    <x v="1"/>
    <n v="68487"/>
    <x v="0"/>
    <n v="3"/>
    <x v="0"/>
    <x v="0"/>
    <n v="0"/>
    <x v="1"/>
    <d v="2013-01-13T00:00:00"/>
    <n v="532"/>
    <n v="48"/>
    <n v="758"/>
    <n v="12"/>
    <n v="385"/>
    <n v="33"/>
    <n v="89"/>
    <n v="89"/>
    <x v="244"/>
    <n v="1.9945391096120431E-2"/>
    <x v="0"/>
    <n v="1"/>
    <n v="9"/>
    <n v="7"/>
    <n v="13"/>
    <n v="29"/>
    <n v="47.103448275862071"/>
    <n v="4"/>
    <n v="0"/>
    <n v="0"/>
    <n v="0"/>
    <n v="0"/>
    <n v="0"/>
    <n v="0"/>
    <n v="0"/>
  </r>
  <r>
    <n v="5396"/>
    <n v="1988"/>
    <n v="26"/>
    <x v="0"/>
    <x v="1"/>
    <x v="1"/>
    <n v="68487"/>
    <x v="0"/>
    <n v="3"/>
    <x v="0"/>
    <x v="0"/>
    <n v="0"/>
    <x v="1"/>
    <d v="2013-01-13T00:00:00"/>
    <n v="532"/>
    <n v="48"/>
    <n v="758"/>
    <n v="12"/>
    <n v="385"/>
    <n v="33"/>
    <n v="89"/>
    <n v="89"/>
    <x v="244"/>
    <n v="1.9945391096120431E-2"/>
    <x v="0"/>
    <n v="1"/>
    <n v="9"/>
    <n v="7"/>
    <n v="13"/>
    <n v="29"/>
    <n v="47.103448275862071"/>
    <n v="4"/>
    <n v="0"/>
    <n v="0"/>
    <n v="0"/>
    <n v="0"/>
    <n v="0"/>
    <n v="0"/>
    <n v="0"/>
  </r>
  <r>
    <n v="8504"/>
    <n v="1973"/>
    <n v="41"/>
    <x v="1"/>
    <x v="1"/>
    <x v="1"/>
    <n v="79593"/>
    <x v="0"/>
    <n v="3"/>
    <x v="0"/>
    <x v="0"/>
    <n v="0"/>
    <x v="1"/>
    <d v="2014-05-12T00:00:00"/>
    <n v="48"/>
    <n v="70"/>
    <n v="350"/>
    <n v="60"/>
    <n v="568"/>
    <n v="110"/>
    <n v="133"/>
    <n v="145"/>
    <x v="244"/>
    <n v="1.7162313268754791E-2"/>
    <x v="0"/>
    <n v="1"/>
    <n v="5"/>
    <n v="6"/>
    <n v="7"/>
    <n v="18"/>
    <n v="75.888888888888886"/>
    <n v="2"/>
    <n v="0"/>
    <n v="0"/>
    <n v="0"/>
    <n v="0"/>
    <n v="1"/>
    <n v="0"/>
    <n v="0"/>
  </r>
  <r>
    <n v="1020"/>
    <n v="1973"/>
    <n v="41"/>
    <x v="1"/>
    <x v="1"/>
    <x v="1"/>
    <n v="79593"/>
    <x v="0"/>
    <n v="3"/>
    <x v="0"/>
    <x v="0"/>
    <n v="0"/>
    <x v="1"/>
    <d v="2014-05-12T00:00:00"/>
    <n v="48"/>
    <n v="70"/>
    <n v="350"/>
    <n v="60"/>
    <n v="568"/>
    <n v="110"/>
    <n v="133"/>
    <n v="145"/>
    <x v="244"/>
    <n v="1.7162313268754791E-2"/>
    <x v="0"/>
    <n v="1"/>
    <n v="5"/>
    <n v="6"/>
    <n v="7"/>
    <n v="18"/>
    <n v="75.888888888888886"/>
    <n v="2"/>
    <n v="0"/>
    <n v="0"/>
    <n v="0"/>
    <n v="0"/>
    <n v="1"/>
    <n v="0"/>
    <n v="0"/>
  </r>
  <r>
    <n v="4427"/>
    <n v="1995"/>
    <n v="19"/>
    <x v="0"/>
    <x v="0"/>
    <x v="0"/>
    <n v="83257"/>
    <x v="0"/>
    <n v="3"/>
    <x v="0"/>
    <x v="0"/>
    <n v="0"/>
    <x v="0"/>
    <d v="2012-09-18T00:00:00"/>
    <n v="649"/>
    <n v="56"/>
    <n v="536"/>
    <n v="27"/>
    <n v="590"/>
    <n v="38"/>
    <n v="107"/>
    <n v="67"/>
    <x v="245"/>
    <n v="1.6395017836338087E-2"/>
    <x v="0"/>
    <n v="1"/>
    <n v="5"/>
    <n v="10"/>
    <n v="12"/>
    <n v="27"/>
    <n v="50.555555555555557"/>
    <n v="6"/>
    <n v="0"/>
    <n v="0"/>
    <n v="1"/>
    <n v="0"/>
    <n v="1"/>
    <n v="1"/>
    <n v="1"/>
  </r>
  <r>
    <n v="1911"/>
    <n v="1987"/>
    <n v="27"/>
    <x v="0"/>
    <x v="1"/>
    <x v="1"/>
    <n v="67430"/>
    <x v="1"/>
    <n v="2"/>
    <x v="0"/>
    <x v="0"/>
    <n v="0"/>
    <x v="1"/>
    <d v="2012-09-05T00:00:00"/>
    <n v="662"/>
    <n v="6"/>
    <n v="595"/>
    <n v="97"/>
    <n v="291"/>
    <n v="127"/>
    <n v="133"/>
    <n v="121"/>
    <x v="246"/>
    <n v="2.0228384991843394E-2"/>
    <x v="0"/>
    <n v="1"/>
    <n v="11"/>
    <n v="5"/>
    <n v="12"/>
    <n v="28"/>
    <n v="48.714285714285715"/>
    <n v="6"/>
    <n v="0"/>
    <n v="0"/>
    <n v="0"/>
    <n v="0"/>
    <n v="0"/>
    <n v="0"/>
    <n v="0"/>
  </r>
  <r>
    <n v="7010"/>
    <n v="1965"/>
    <n v="49"/>
    <x v="1"/>
    <x v="0"/>
    <x v="1"/>
    <n v="70924"/>
    <x v="0"/>
    <n v="3"/>
    <x v="0"/>
    <x v="0"/>
    <n v="0"/>
    <x v="1"/>
    <d v="2014-04-07T00:00:00"/>
    <n v="83"/>
    <n v="41"/>
    <n v="635"/>
    <n v="114"/>
    <n v="254"/>
    <n v="132"/>
    <n v="152"/>
    <n v="76"/>
    <x v="247"/>
    <n v="1.9217754215780272E-2"/>
    <x v="0"/>
    <n v="1"/>
    <n v="6"/>
    <n v="6"/>
    <n v="7"/>
    <n v="19"/>
    <n v="71.736842105263165"/>
    <n v="3"/>
    <n v="0"/>
    <n v="0"/>
    <n v="0"/>
    <n v="0"/>
    <n v="1"/>
    <n v="0"/>
    <n v="0"/>
  </r>
  <r>
    <n v="4767"/>
    <n v="1965"/>
    <n v="49"/>
    <x v="1"/>
    <x v="0"/>
    <x v="1"/>
    <n v="70924"/>
    <x v="0"/>
    <n v="3"/>
    <x v="0"/>
    <x v="0"/>
    <n v="0"/>
    <x v="1"/>
    <d v="2014-04-07T00:00:00"/>
    <n v="83"/>
    <n v="41"/>
    <n v="635"/>
    <n v="114"/>
    <n v="254"/>
    <n v="132"/>
    <n v="152"/>
    <n v="76"/>
    <x v="247"/>
    <n v="1.9217754215780272E-2"/>
    <x v="0"/>
    <n v="1"/>
    <n v="6"/>
    <n v="6"/>
    <n v="7"/>
    <n v="19"/>
    <n v="71.736842105263165"/>
    <n v="3"/>
    <n v="0"/>
    <n v="0"/>
    <n v="0"/>
    <n v="0"/>
    <n v="1"/>
    <n v="0"/>
    <n v="0"/>
  </r>
  <r>
    <n v="5125"/>
    <n v="1960"/>
    <n v="54"/>
    <x v="1"/>
    <x v="1"/>
    <x v="1"/>
    <n v="79530"/>
    <x v="0"/>
    <n v="3"/>
    <x v="0"/>
    <x v="0"/>
    <n v="0"/>
    <x v="1"/>
    <d v="2013-05-17T00:00:00"/>
    <n v="408"/>
    <n v="64"/>
    <n v="333"/>
    <n v="0"/>
    <n v="815"/>
    <n v="129"/>
    <n v="42"/>
    <n v="29"/>
    <x v="248"/>
    <n v="1.6949578775304917E-2"/>
    <x v="0"/>
    <n v="1"/>
    <n v="4"/>
    <n v="10"/>
    <n v="11"/>
    <n v="25"/>
    <n v="53.92"/>
    <n v="2"/>
    <n v="0"/>
    <n v="0"/>
    <n v="0"/>
    <n v="0"/>
    <n v="0"/>
    <n v="0"/>
    <n v="0"/>
  </r>
  <r>
    <n v="4149"/>
    <n v="1948"/>
    <n v="66"/>
    <x v="2"/>
    <x v="0"/>
    <x v="1"/>
    <n v="76140"/>
    <x v="0"/>
    <n v="3"/>
    <x v="0"/>
    <x v="0"/>
    <n v="0"/>
    <x v="1"/>
    <d v="2014-05-13T00:00:00"/>
    <n v="47"/>
    <n v="57"/>
    <n v="586"/>
    <n v="66"/>
    <n v="653"/>
    <n v="17"/>
    <n v="0"/>
    <n v="26"/>
    <x v="248"/>
    <n v="1.7704229051746782E-2"/>
    <x v="0"/>
    <n v="1"/>
    <n v="5"/>
    <n v="9"/>
    <n v="6"/>
    <n v="20"/>
    <n v="67.400000000000006"/>
    <n v="2"/>
    <n v="0"/>
    <n v="0"/>
    <n v="0"/>
    <n v="0"/>
    <n v="0"/>
    <n v="0"/>
    <n v="0"/>
  </r>
  <r>
    <n v="10767"/>
    <n v="1989"/>
    <n v="25"/>
    <x v="0"/>
    <x v="0"/>
    <x v="1"/>
    <n v="77845"/>
    <x v="0"/>
    <n v="3"/>
    <x v="0"/>
    <x v="0"/>
    <n v="0"/>
    <x v="1"/>
    <d v="2014-05-16T00:00:00"/>
    <n v="44"/>
    <n v="40"/>
    <n v="760"/>
    <n v="40"/>
    <n v="480"/>
    <n v="0"/>
    <n v="40"/>
    <n v="26"/>
    <x v="249"/>
    <n v="1.7290770120110478E-2"/>
    <x v="0"/>
    <n v="1"/>
    <n v="3"/>
    <n v="5"/>
    <n v="12"/>
    <n v="20"/>
    <n v="67.3"/>
    <n v="1"/>
    <n v="1"/>
    <n v="0"/>
    <n v="0"/>
    <n v="0"/>
    <n v="1"/>
    <n v="0"/>
    <n v="0"/>
  </r>
  <r>
    <n v="10343"/>
    <n v="1991"/>
    <n v="23"/>
    <x v="0"/>
    <x v="0"/>
    <x v="0"/>
    <n v="61618"/>
    <x v="1"/>
    <n v="2"/>
    <x v="0"/>
    <x v="0"/>
    <n v="0"/>
    <x v="0"/>
    <d v="2012-09-29T00:00:00"/>
    <n v="638"/>
    <n v="27"/>
    <n v="605"/>
    <n v="91"/>
    <n v="399"/>
    <n v="0"/>
    <n v="45"/>
    <n v="205"/>
    <x v="250"/>
    <n v="2.1828037261839073E-2"/>
    <x v="0"/>
    <n v="2"/>
    <n v="3"/>
    <n v="6"/>
    <n v="8"/>
    <n v="17"/>
    <n v="79.117647058823536"/>
    <n v="3"/>
    <n v="0"/>
    <n v="0"/>
    <n v="0"/>
    <n v="0"/>
    <n v="0"/>
    <n v="0"/>
    <n v="0"/>
  </r>
  <r>
    <n v="10870"/>
    <n v="1967"/>
    <n v="47"/>
    <x v="1"/>
    <x v="1"/>
    <x v="1"/>
    <n v="61223"/>
    <x v="1"/>
    <n v="2"/>
    <x v="0"/>
    <x v="1"/>
    <n v="1"/>
    <x v="2"/>
    <d v="2013-06-13T00:00:00"/>
    <n v="381"/>
    <n v="46"/>
    <n v="709"/>
    <n v="43"/>
    <n v="182"/>
    <n v="42"/>
    <n v="118"/>
    <n v="247"/>
    <x v="251"/>
    <n v="2.1903532985969327E-2"/>
    <x v="0"/>
    <n v="2"/>
    <n v="9"/>
    <n v="3"/>
    <n v="4"/>
    <n v="16"/>
    <n v="83.8125"/>
    <n v="5"/>
    <n v="0"/>
    <n v="0"/>
    <n v="0"/>
    <n v="0"/>
    <n v="0"/>
    <n v="0"/>
    <n v="0"/>
  </r>
  <r>
    <n v="9645"/>
    <n v="1968"/>
    <n v="46"/>
    <x v="1"/>
    <x v="1"/>
    <x v="1"/>
    <n v="64590"/>
    <x v="1"/>
    <n v="2"/>
    <x v="0"/>
    <x v="0"/>
    <n v="0"/>
    <x v="1"/>
    <d v="2012-10-14T00:00:00"/>
    <n v="623"/>
    <n v="98"/>
    <n v="920"/>
    <n v="138"/>
    <n v="168"/>
    <n v="36"/>
    <n v="46"/>
    <n v="30"/>
    <x v="252"/>
    <n v="2.0715281003251276E-2"/>
    <x v="0"/>
    <n v="1"/>
    <n v="9"/>
    <n v="4"/>
    <n v="10"/>
    <n v="23"/>
    <n v="58.173913043478258"/>
    <n v="6"/>
    <n v="0"/>
    <n v="0"/>
    <n v="0"/>
    <n v="0"/>
    <n v="0"/>
    <n v="0"/>
    <n v="0"/>
  </r>
  <r>
    <n v="5564"/>
    <n v="1969"/>
    <n v="45"/>
    <x v="1"/>
    <x v="1"/>
    <x v="1"/>
    <n v="62882"/>
    <x v="1"/>
    <n v="2"/>
    <x v="0"/>
    <x v="1"/>
    <n v="1"/>
    <x v="2"/>
    <d v="2012-08-09T00:00:00"/>
    <n v="689"/>
    <n v="26"/>
    <n v="509"/>
    <n v="133"/>
    <n v="497"/>
    <n v="78"/>
    <n v="24"/>
    <n v="97"/>
    <x v="252"/>
    <n v="2.1277949174644574E-2"/>
    <x v="0"/>
    <n v="2"/>
    <n v="7"/>
    <n v="5"/>
    <n v="6"/>
    <n v="18"/>
    <n v="74.333333333333329"/>
    <n v="4"/>
    <n v="0"/>
    <n v="0"/>
    <n v="0"/>
    <n v="0"/>
    <n v="0"/>
    <n v="0"/>
    <n v="0"/>
  </r>
  <r>
    <n v="10177"/>
    <n v="1954"/>
    <n v="60"/>
    <x v="2"/>
    <x v="1"/>
    <x v="0"/>
    <n v="72071"/>
    <x v="0"/>
    <n v="3"/>
    <x v="0"/>
    <x v="1"/>
    <n v="1"/>
    <x v="1"/>
    <d v="2013-02-14T00:00:00"/>
    <n v="500"/>
    <n v="4"/>
    <n v="531"/>
    <n v="69"/>
    <n v="300"/>
    <n v="150"/>
    <n v="138"/>
    <n v="150"/>
    <x v="252"/>
    <n v="1.8565026154764051E-2"/>
    <x v="0"/>
    <n v="3"/>
    <n v="5"/>
    <n v="4"/>
    <n v="8"/>
    <n v="17"/>
    <n v="78.705882352941174"/>
    <n v="2"/>
    <n v="0"/>
    <n v="0"/>
    <n v="0"/>
    <n v="0"/>
    <n v="0"/>
    <n v="0"/>
    <n v="0"/>
  </r>
  <r>
    <n v="2429"/>
    <n v="1954"/>
    <n v="60"/>
    <x v="2"/>
    <x v="1"/>
    <x v="0"/>
    <n v="72071"/>
    <x v="0"/>
    <n v="3"/>
    <x v="0"/>
    <x v="1"/>
    <n v="1"/>
    <x v="1"/>
    <d v="2013-02-14T00:00:00"/>
    <n v="500"/>
    <n v="4"/>
    <n v="531"/>
    <n v="69"/>
    <n v="300"/>
    <n v="150"/>
    <n v="138"/>
    <n v="150"/>
    <x v="252"/>
    <n v="1.8565026154764051E-2"/>
    <x v="0"/>
    <n v="3"/>
    <n v="5"/>
    <n v="4"/>
    <n v="8"/>
    <n v="17"/>
    <n v="78.705882352941174"/>
    <n v="2"/>
    <n v="0"/>
    <n v="0"/>
    <n v="0"/>
    <n v="0"/>
    <n v="0"/>
    <n v="0"/>
    <n v="0"/>
  </r>
  <r>
    <n v="3434"/>
    <n v="1951"/>
    <n v="63"/>
    <x v="2"/>
    <x v="1"/>
    <x v="0"/>
    <n v="80872"/>
    <x v="0"/>
    <n v="3"/>
    <x v="0"/>
    <x v="0"/>
    <n v="0"/>
    <x v="0"/>
    <d v="2014-05-12T00:00:00"/>
    <n v="48"/>
    <n v="60"/>
    <n v="483"/>
    <n v="72"/>
    <n v="567"/>
    <n v="94"/>
    <n v="12"/>
    <n v="108"/>
    <x v="253"/>
    <n v="1.6519932733208034E-2"/>
    <x v="0"/>
    <n v="1"/>
    <n v="4"/>
    <n v="4"/>
    <n v="10"/>
    <n v="18"/>
    <n v="74.222222222222229"/>
    <n v="1"/>
    <n v="0"/>
    <n v="0"/>
    <n v="0"/>
    <n v="0"/>
    <n v="0"/>
    <n v="0"/>
    <n v="0"/>
  </r>
  <r>
    <n v="1867"/>
    <n v="1957"/>
    <n v="57"/>
    <x v="1"/>
    <x v="1"/>
    <x v="0"/>
    <n v="64849"/>
    <x v="1"/>
    <n v="2"/>
    <x v="0"/>
    <x v="0"/>
    <n v="0"/>
    <x v="0"/>
    <d v="2012-11-13T00:00:00"/>
    <n v="593"/>
    <n v="42"/>
    <n v="652"/>
    <n v="48"/>
    <n v="350"/>
    <n v="94"/>
    <n v="84"/>
    <n v="108"/>
    <x v="253"/>
    <n v="2.0601705500470323E-2"/>
    <x v="0"/>
    <n v="1"/>
    <n v="9"/>
    <n v="3"/>
    <n v="6"/>
    <n v="18"/>
    <n v="74.222222222222229"/>
    <n v="5"/>
    <n v="0"/>
    <n v="0"/>
    <n v="0"/>
    <n v="0"/>
    <n v="0"/>
    <n v="1"/>
    <n v="0"/>
  </r>
  <r>
    <n v="7072"/>
    <n v="1973"/>
    <n v="41"/>
    <x v="1"/>
    <x v="1"/>
    <x v="1"/>
    <n v="67432"/>
    <x v="1"/>
    <n v="2"/>
    <x v="0"/>
    <x v="1"/>
    <n v="1"/>
    <x v="2"/>
    <d v="2013-03-29T00:00:00"/>
    <n v="457"/>
    <n v="69"/>
    <n v="432"/>
    <n v="79"/>
    <n v="341"/>
    <n v="177"/>
    <n v="136"/>
    <n v="170"/>
    <x v="254"/>
    <n v="1.9797722149721201E-2"/>
    <x v="0"/>
    <n v="2"/>
    <n v="8"/>
    <n v="5"/>
    <n v="4"/>
    <n v="17"/>
    <n v="78.529411764705884"/>
    <n v="4"/>
    <n v="0"/>
    <n v="0"/>
    <n v="0"/>
    <n v="0"/>
    <n v="0"/>
    <n v="0"/>
    <n v="0"/>
  </r>
  <r>
    <n v="2565"/>
    <n v="1955"/>
    <n v="59"/>
    <x v="2"/>
    <x v="0"/>
    <x v="0"/>
    <n v="70638"/>
    <x v="0"/>
    <n v="3"/>
    <x v="0"/>
    <x v="0"/>
    <n v="0"/>
    <x v="0"/>
    <d v="2013-06-01T00:00:00"/>
    <n v="393"/>
    <n v="69"/>
    <n v="1016"/>
    <n v="12"/>
    <n v="215"/>
    <n v="16"/>
    <n v="12"/>
    <n v="63"/>
    <x v="255"/>
    <n v="1.8885019394660099E-2"/>
    <x v="0"/>
    <n v="1"/>
    <n v="4"/>
    <n v="5"/>
    <n v="10"/>
    <n v="19"/>
    <n v="70.21052631578948"/>
    <n v="3"/>
    <n v="0"/>
    <n v="0"/>
    <n v="0"/>
    <n v="1"/>
    <n v="0"/>
    <n v="0"/>
    <n v="0"/>
  </r>
  <r>
    <n v="9790"/>
    <n v="1957"/>
    <n v="57"/>
    <x v="1"/>
    <x v="1"/>
    <x v="0"/>
    <n v="78499"/>
    <x v="0"/>
    <n v="3"/>
    <x v="0"/>
    <x v="0"/>
    <n v="0"/>
    <x v="0"/>
    <d v="2013-11-23T00:00:00"/>
    <n v="218"/>
    <n v="12"/>
    <n v="912"/>
    <n v="72"/>
    <n v="170"/>
    <n v="47"/>
    <n v="36"/>
    <n v="97"/>
    <x v="255"/>
    <n v="1.6993847055376501E-2"/>
    <x v="0"/>
    <n v="1"/>
    <n v="11"/>
    <n v="3"/>
    <n v="4"/>
    <n v="18"/>
    <n v="74.111111111111114"/>
    <n v="4"/>
    <n v="0"/>
    <n v="0"/>
    <n v="0"/>
    <n v="0"/>
    <n v="1"/>
    <n v="1"/>
    <n v="0"/>
  </r>
  <r>
    <n v="10057"/>
    <n v="1951"/>
    <n v="63"/>
    <x v="2"/>
    <x v="1"/>
    <x v="0"/>
    <n v="72282"/>
    <x v="0"/>
    <n v="3"/>
    <x v="0"/>
    <x v="0"/>
    <n v="0"/>
    <x v="0"/>
    <d v="2013-07-19T00:00:00"/>
    <n v="345"/>
    <n v="70"/>
    <n v="503"/>
    <n v="27"/>
    <n v="419"/>
    <n v="90"/>
    <n v="139"/>
    <n v="153"/>
    <x v="256"/>
    <n v="1.841398965164218E-2"/>
    <x v="0"/>
    <n v="1"/>
    <n v="5"/>
    <n v="7"/>
    <n v="9"/>
    <n v="21"/>
    <n v="63.38095238095238"/>
    <n v="7"/>
    <n v="0"/>
    <n v="0"/>
    <n v="0"/>
    <n v="0"/>
    <n v="0"/>
    <n v="1"/>
    <n v="0"/>
  </r>
  <r>
    <n v="3828"/>
    <n v="1951"/>
    <n v="63"/>
    <x v="2"/>
    <x v="1"/>
    <x v="1"/>
    <n v="71107"/>
    <x v="0"/>
    <n v="3"/>
    <x v="0"/>
    <x v="1"/>
    <n v="1"/>
    <x v="2"/>
    <d v="2013-02-17T00:00:00"/>
    <n v="497"/>
    <n v="61"/>
    <n v="533"/>
    <n v="10"/>
    <n v="217"/>
    <n v="198"/>
    <n v="174"/>
    <n v="195"/>
    <x v="257"/>
    <n v="1.8662016397823E-2"/>
    <x v="0"/>
    <n v="2"/>
    <n v="7"/>
    <n v="6"/>
    <n v="13"/>
    <n v="26"/>
    <n v="51.03846153846154"/>
    <n v="4"/>
    <n v="0"/>
    <n v="0"/>
    <n v="0"/>
    <n v="0"/>
    <n v="0"/>
    <n v="0"/>
    <n v="0"/>
  </r>
  <r>
    <n v="146"/>
    <n v="1960"/>
    <n v="54"/>
    <x v="1"/>
    <x v="0"/>
    <x v="0"/>
    <n v="76045"/>
    <x v="0"/>
    <n v="3"/>
    <x v="0"/>
    <x v="0"/>
    <n v="0"/>
    <x v="0"/>
    <d v="2013-11-15T00:00:00"/>
    <n v="226"/>
    <n v="78"/>
    <n v="760"/>
    <n v="53"/>
    <n v="400"/>
    <n v="17"/>
    <n v="93"/>
    <n v="0"/>
    <x v="258"/>
    <n v="1.7397593530146624E-2"/>
    <x v="0"/>
    <n v="1"/>
    <n v="4"/>
    <n v="5"/>
    <n v="11"/>
    <n v="20"/>
    <n v="66.150000000000006"/>
    <n v="2"/>
    <n v="1"/>
    <n v="0"/>
    <n v="0"/>
    <n v="0"/>
    <n v="0"/>
    <n v="0"/>
    <n v="0"/>
  </r>
  <r>
    <n v="10163"/>
    <n v="1984"/>
    <n v="30"/>
    <x v="0"/>
    <x v="0"/>
    <x v="0"/>
    <n v="82733"/>
    <x v="0"/>
    <n v="3"/>
    <x v="0"/>
    <x v="0"/>
    <n v="0"/>
    <x v="0"/>
    <d v="2013-09-10T00:00:00"/>
    <n v="292"/>
    <n v="28"/>
    <n v="712"/>
    <n v="50"/>
    <n v="420"/>
    <n v="65"/>
    <n v="38"/>
    <n v="38"/>
    <x v="258"/>
    <n v="1.5991200609188596E-2"/>
    <x v="0"/>
    <n v="1"/>
    <n v="8"/>
    <n v="4"/>
    <n v="7"/>
    <n v="19"/>
    <n v="69.631578947368425"/>
    <n v="4"/>
    <n v="0"/>
    <n v="0"/>
    <n v="0"/>
    <n v="0"/>
    <n v="0"/>
    <n v="1"/>
    <n v="0"/>
  </r>
  <r>
    <n v="6566"/>
    <n v="1954"/>
    <n v="60"/>
    <x v="2"/>
    <x v="0"/>
    <x v="1"/>
    <n v="72550"/>
    <x v="0"/>
    <n v="3"/>
    <x v="1"/>
    <x v="1"/>
    <n v="2"/>
    <x v="4"/>
    <d v="2012-11-08T00:00:00"/>
    <n v="598"/>
    <n v="39"/>
    <n v="826"/>
    <n v="50"/>
    <n v="317"/>
    <n v="50"/>
    <n v="38"/>
    <n v="38"/>
    <x v="259"/>
    <n v="1.8180565127498279E-2"/>
    <x v="0"/>
    <n v="9"/>
    <n v="5"/>
    <n v="2"/>
    <n v="12"/>
    <n v="19"/>
    <n v="69.421052631578945"/>
    <n v="8"/>
    <n v="0"/>
    <n v="0"/>
    <n v="0"/>
    <n v="0"/>
    <n v="0"/>
    <n v="0"/>
    <n v="0"/>
  </r>
  <r>
    <n v="6349"/>
    <n v="1987"/>
    <n v="27"/>
    <x v="0"/>
    <x v="0"/>
    <x v="0"/>
    <n v="61787"/>
    <x v="1"/>
    <n v="2"/>
    <x v="0"/>
    <x v="0"/>
    <n v="0"/>
    <x v="0"/>
    <d v="2013-07-06T00:00:00"/>
    <n v="358"/>
    <n v="71"/>
    <n v="621"/>
    <n v="73"/>
    <n v="414"/>
    <n v="78"/>
    <n v="48"/>
    <n v="85"/>
    <x v="259"/>
    <n v="2.1347532652499716E-2"/>
    <x v="0"/>
    <n v="1"/>
    <n v="8"/>
    <n v="4"/>
    <n v="6"/>
    <n v="18"/>
    <n v="73.277777777777771"/>
    <n v="5"/>
    <n v="0"/>
    <n v="0"/>
    <n v="0"/>
    <n v="0"/>
    <n v="0"/>
    <n v="0"/>
    <n v="0"/>
  </r>
  <r>
    <n v="8204"/>
    <n v="1971"/>
    <n v="43"/>
    <x v="1"/>
    <x v="0"/>
    <x v="1"/>
    <n v="78041"/>
    <x v="0"/>
    <n v="3"/>
    <x v="0"/>
    <x v="0"/>
    <n v="0"/>
    <x v="1"/>
    <d v="2012-12-16T00:00:00"/>
    <n v="560"/>
    <n v="93"/>
    <n v="482"/>
    <n v="35"/>
    <n v="553"/>
    <n v="72"/>
    <n v="160"/>
    <n v="17"/>
    <x v="259"/>
    <n v="1.6901372355556693E-2"/>
    <x v="0"/>
    <n v="1"/>
    <n v="4"/>
    <n v="4"/>
    <n v="9"/>
    <n v="17"/>
    <n v="77.588235294117652"/>
    <n v="2"/>
    <n v="0"/>
    <n v="0"/>
    <n v="0"/>
    <n v="0"/>
    <n v="0"/>
    <n v="0"/>
    <n v="0"/>
  </r>
  <r>
    <n v="10314"/>
    <n v="1948"/>
    <n v="66"/>
    <x v="2"/>
    <x v="0"/>
    <x v="1"/>
    <n v="83837"/>
    <x v="0"/>
    <n v="3"/>
    <x v="0"/>
    <x v="0"/>
    <n v="0"/>
    <x v="1"/>
    <d v="2012-12-16T00:00:00"/>
    <n v="560"/>
    <n v="79"/>
    <n v="847"/>
    <n v="66"/>
    <n v="119"/>
    <n v="86"/>
    <n v="89"/>
    <n v="111"/>
    <x v="260"/>
    <n v="1.5720982382480288E-2"/>
    <x v="0"/>
    <n v="1"/>
    <n v="9"/>
    <n v="10"/>
    <n v="5"/>
    <n v="24"/>
    <n v="54.916666666666664"/>
    <n v="4"/>
    <n v="1"/>
    <n v="0"/>
    <n v="0"/>
    <n v="1"/>
    <n v="0"/>
    <n v="1"/>
    <n v="0"/>
  </r>
  <r>
    <n v="9305"/>
    <n v="1976"/>
    <n v="38"/>
    <x v="0"/>
    <x v="0"/>
    <x v="0"/>
    <n v="79689"/>
    <x v="0"/>
    <n v="3"/>
    <x v="0"/>
    <x v="0"/>
    <n v="0"/>
    <x v="0"/>
    <d v="2013-05-12T00:00:00"/>
    <n v="413"/>
    <n v="65"/>
    <n v="311"/>
    <n v="26"/>
    <n v="640"/>
    <n v="180"/>
    <n v="37"/>
    <n v="121"/>
    <x v="261"/>
    <n v="1.65016501650165E-2"/>
    <x v="0"/>
    <n v="1"/>
    <n v="4"/>
    <n v="9"/>
    <n v="13"/>
    <n v="26"/>
    <n v="50.57692307692308"/>
    <n v="2"/>
    <n v="0"/>
    <n v="0"/>
    <n v="0"/>
    <n v="0"/>
    <n v="0"/>
    <n v="0"/>
    <n v="0"/>
  </r>
  <r>
    <n v="2114"/>
    <n v="1946"/>
    <n v="68"/>
    <x v="2"/>
    <x v="0"/>
    <x v="0"/>
    <n v="82800"/>
    <x v="0"/>
    <n v="3"/>
    <x v="0"/>
    <x v="0"/>
    <n v="0"/>
    <x v="0"/>
    <d v="2012-11-24T00:00:00"/>
    <n v="582"/>
    <n v="23"/>
    <n v="1006"/>
    <n v="22"/>
    <n v="115"/>
    <n v="59"/>
    <n v="68"/>
    <n v="45"/>
    <x v="261"/>
    <n v="1.5881642512077295E-2"/>
    <x v="0"/>
    <n v="1"/>
    <n v="7"/>
    <n v="6"/>
    <n v="12"/>
    <n v="25"/>
    <n v="52.6"/>
    <n v="3"/>
    <n v="1"/>
    <n v="0"/>
    <n v="0"/>
    <n v="0"/>
    <n v="1"/>
    <n v="1"/>
    <n v="0"/>
  </r>
  <r>
    <n v="4261"/>
    <n v="1946"/>
    <n v="68"/>
    <x v="2"/>
    <x v="0"/>
    <x v="0"/>
    <n v="82800"/>
    <x v="0"/>
    <n v="3"/>
    <x v="0"/>
    <x v="0"/>
    <n v="0"/>
    <x v="0"/>
    <d v="2012-11-24T00:00:00"/>
    <n v="582"/>
    <n v="23"/>
    <n v="1006"/>
    <n v="22"/>
    <n v="115"/>
    <n v="59"/>
    <n v="68"/>
    <n v="45"/>
    <x v="261"/>
    <n v="1.5881642512077295E-2"/>
    <x v="0"/>
    <n v="1"/>
    <n v="7"/>
    <n v="6"/>
    <n v="12"/>
    <n v="25"/>
    <n v="52.6"/>
    <n v="3"/>
    <n v="1"/>
    <n v="0"/>
    <n v="0"/>
    <n v="0"/>
    <n v="1"/>
    <n v="1"/>
    <n v="0"/>
  </r>
  <r>
    <n v="6059"/>
    <n v="1953"/>
    <n v="61"/>
    <x v="2"/>
    <x v="0"/>
    <x v="1"/>
    <n v="64504"/>
    <x v="1"/>
    <n v="2"/>
    <x v="1"/>
    <x v="2"/>
    <n v="3"/>
    <x v="3"/>
    <d v="2013-03-04T00:00:00"/>
    <n v="482"/>
    <n v="81"/>
    <n v="986"/>
    <n v="36"/>
    <n v="168"/>
    <n v="16"/>
    <n v="0"/>
    <n v="108"/>
    <x v="262"/>
    <n v="2.0370829715986607E-2"/>
    <x v="0"/>
    <n v="7"/>
    <n v="11"/>
    <n v="3"/>
    <n v="4"/>
    <n v="18"/>
    <n v="73"/>
    <n v="7"/>
    <n v="0"/>
    <n v="0"/>
    <n v="0"/>
    <n v="0"/>
    <n v="0"/>
    <n v="1"/>
    <n v="0"/>
  </r>
  <r>
    <n v="8015"/>
    <n v="1962"/>
    <n v="52"/>
    <x v="1"/>
    <x v="0"/>
    <x v="0"/>
    <n v="85696"/>
    <x v="0"/>
    <n v="3"/>
    <x v="0"/>
    <x v="0"/>
    <n v="0"/>
    <x v="0"/>
    <d v="2013-05-03T00:00:00"/>
    <n v="422"/>
    <n v="88"/>
    <n v="714"/>
    <n v="76"/>
    <n v="395"/>
    <n v="116"/>
    <n v="0"/>
    <n v="12"/>
    <x v="263"/>
    <n v="1.5321601941747573E-2"/>
    <x v="0"/>
    <n v="1"/>
    <n v="4"/>
    <n v="6"/>
    <n v="9"/>
    <n v="19"/>
    <n v="69.10526315789474"/>
    <n v="1"/>
    <n v="0"/>
    <n v="0"/>
    <n v="0"/>
    <n v="0"/>
    <n v="0"/>
    <n v="1"/>
    <n v="0"/>
  </r>
  <r>
    <n v="1745"/>
    <n v="1962"/>
    <n v="52"/>
    <x v="1"/>
    <x v="0"/>
    <x v="0"/>
    <n v="85696"/>
    <x v="0"/>
    <n v="3"/>
    <x v="0"/>
    <x v="0"/>
    <n v="0"/>
    <x v="0"/>
    <d v="2013-05-03T00:00:00"/>
    <n v="422"/>
    <n v="88"/>
    <n v="714"/>
    <n v="76"/>
    <n v="395"/>
    <n v="116"/>
    <n v="0"/>
    <n v="12"/>
    <x v="263"/>
    <n v="1.5321601941747573E-2"/>
    <x v="0"/>
    <n v="1"/>
    <n v="4"/>
    <n v="6"/>
    <n v="9"/>
    <n v="19"/>
    <n v="69.10526315789474"/>
    <n v="1"/>
    <n v="0"/>
    <n v="0"/>
    <n v="0"/>
    <n v="0"/>
    <n v="0"/>
    <n v="1"/>
    <n v="0"/>
  </r>
  <r>
    <n v="2131"/>
    <n v="1959"/>
    <n v="55"/>
    <x v="1"/>
    <x v="0"/>
    <x v="0"/>
    <n v="62859"/>
    <x v="1"/>
    <n v="2"/>
    <x v="0"/>
    <x v="1"/>
    <n v="1"/>
    <x v="1"/>
    <d v="2012-12-30T00:00:00"/>
    <n v="546"/>
    <n v="37"/>
    <n v="1063"/>
    <n v="89"/>
    <n v="102"/>
    <n v="16"/>
    <n v="12"/>
    <n v="25"/>
    <x v="264"/>
    <n v="2.0792567492324089E-2"/>
    <x v="0"/>
    <n v="4"/>
    <n v="9"/>
    <n v="4"/>
    <n v="6"/>
    <n v="19"/>
    <n v="68.78947368421052"/>
    <n v="6"/>
    <n v="0"/>
    <n v="0"/>
    <n v="0"/>
    <n v="0"/>
    <n v="0"/>
    <n v="0"/>
    <n v="0"/>
  </r>
  <r>
    <n v="9750"/>
    <n v="1961"/>
    <n v="53"/>
    <x v="1"/>
    <x v="0"/>
    <x v="0"/>
    <n v="64325"/>
    <x v="1"/>
    <n v="2"/>
    <x v="0"/>
    <x v="1"/>
    <n v="1"/>
    <x v="1"/>
    <d v="2013-02-07T00:00:00"/>
    <n v="507"/>
    <n v="41"/>
    <n v="731"/>
    <n v="60"/>
    <n v="353"/>
    <n v="78"/>
    <n v="12"/>
    <n v="73"/>
    <x v="264"/>
    <n v="2.0318694131364168E-2"/>
    <x v="0"/>
    <n v="5"/>
    <n v="10"/>
    <n v="3"/>
    <n v="5"/>
    <n v="18"/>
    <n v="72.611111111111114"/>
    <n v="7"/>
    <n v="0"/>
    <n v="0"/>
    <n v="0"/>
    <n v="0"/>
    <n v="0"/>
    <n v="0"/>
    <n v="0"/>
  </r>
  <r>
    <n v="4837"/>
    <n v="1965"/>
    <n v="49"/>
    <x v="1"/>
    <x v="0"/>
    <x v="1"/>
    <n v="71322"/>
    <x v="0"/>
    <n v="3"/>
    <x v="0"/>
    <x v="1"/>
    <n v="1"/>
    <x v="2"/>
    <d v="2013-02-16T00:00:00"/>
    <n v="498"/>
    <n v="57"/>
    <n v="753"/>
    <n v="43"/>
    <n v="226"/>
    <n v="69"/>
    <n v="10"/>
    <n v="204"/>
    <x v="265"/>
    <n v="1.8297299570959873E-2"/>
    <x v="0"/>
    <n v="2"/>
    <n v="8"/>
    <n v="5"/>
    <n v="13"/>
    <n v="26"/>
    <n v="50.192307692307693"/>
    <n v="4"/>
    <n v="0"/>
    <n v="0"/>
    <n v="0"/>
    <n v="0"/>
    <n v="0"/>
    <n v="0"/>
    <n v="0"/>
  </r>
  <r>
    <n v="6055"/>
    <n v="1979"/>
    <n v="35"/>
    <x v="0"/>
    <x v="1"/>
    <x v="1"/>
    <n v="71626"/>
    <x v="0"/>
    <n v="3"/>
    <x v="0"/>
    <x v="0"/>
    <n v="0"/>
    <x v="1"/>
    <d v="2012-11-01T00:00:00"/>
    <n v="605"/>
    <n v="94"/>
    <n v="546"/>
    <n v="72"/>
    <n v="376"/>
    <n v="94"/>
    <n v="145"/>
    <n v="72"/>
    <x v="265"/>
    <n v="1.82196409125178E-2"/>
    <x v="0"/>
    <n v="1"/>
    <n v="5"/>
    <n v="5"/>
    <n v="8"/>
    <n v="18"/>
    <n v="72.5"/>
    <n v="3"/>
    <n v="0"/>
    <n v="0"/>
    <n v="0"/>
    <n v="1"/>
    <n v="0"/>
    <n v="0"/>
    <n v="0"/>
  </r>
  <r>
    <n v="4207"/>
    <n v="1981"/>
    <n v="33"/>
    <x v="0"/>
    <x v="0"/>
    <x v="1"/>
    <n v="87171"/>
    <x v="0"/>
    <n v="3"/>
    <x v="0"/>
    <x v="0"/>
    <n v="0"/>
    <x v="1"/>
    <d v="2013-05-01T00:00:00"/>
    <n v="424"/>
    <n v="27"/>
    <n v="1001"/>
    <n v="44"/>
    <n v="107"/>
    <n v="58"/>
    <n v="44"/>
    <n v="44"/>
    <x v="266"/>
    <n v="1.489027314129699E-2"/>
    <x v="0"/>
    <n v="1"/>
    <n v="6"/>
    <n v="7"/>
    <n v="11"/>
    <n v="24"/>
    <n v="54.083333333333336"/>
    <n v="2"/>
    <n v="0"/>
    <n v="0"/>
    <n v="1"/>
    <n v="0"/>
    <n v="1"/>
    <n v="0"/>
    <n v="0"/>
  </r>
  <r>
    <n v="10424"/>
    <n v="1968"/>
    <n v="46"/>
    <x v="1"/>
    <x v="1"/>
    <x v="0"/>
    <n v="75922"/>
    <x v="0"/>
    <n v="3"/>
    <x v="0"/>
    <x v="0"/>
    <n v="0"/>
    <x v="0"/>
    <d v="2013-12-09T00:00:00"/>
    <n v="202"/>
    <n v="60"/>
    <n v="265"/>
    <n v="138"/>
    <n v="553"/>
    <n v="224"/>
    <n v="23"/>
    <n v="92"/>
    <x v="267"/>
    <n v="1.7056979531624564E-2"/>
    <x v="0"/>
    <n v="1"/>
    <n v="4"/>
    <n v="4"/>
    <n v="9"/>
    <n v="17"/>
    <n v="76.17647058823529"/>
    <n v="1"/>
    <n v="0"/>
    <n v="0"/>
    <n v="0"/>
    <n v="0"/>
    <n v="0"/>
    <n v="0"/>
    <n v="0"/>
  </r>
  <r>
    <n v="10095"/>
    <n v="1975"/>
    <n v="39"/>
    <x v="0"/>
    <x v="0"/>
    <x v="0"/>
    <n v="74165"/>
    <x v="0"/>
    <n v="3"/>
    <x v="0"/>
    <x v="0"/>
    <n v="0"/>
    <x v="0"/>
    <d v="2013-05-01T00:00:00"/>
    <n v="424"/>
    <n v="9"/>
    <n v="1001"/>
    <n v="12"/>
    <n v="240"/>
    <n v="16"/>
    <n v="12"/>
    <n v="12"/>
    <x v="268"/>
    <n v="1.7434099642688598E-2"/>
    <x v="0"/>
    <n v="1"/>
    <n v="5"/>
    <n v="4"/>
    <n v="10"/>
    <n v="19"/>
    <n v="68.05263157894737"/>
    <n v="2"/>
    <n v="0"/>
    <n v="0"/>
    <n v="0"/>
    <n v="0"/>
    <n v="0"/>
    <n v="0"/>
    <n v="0"/>
  </r>
  <r>
    <n v="4322"/>
    <n v="1958"/>
    <n v="56"/>
    <x v="1"/>
    <x v="0"/>
    <x v="1"/>
    <n v="77863"/>
    <x v="0"/>
    <n v="3"/>
    <x v="0"/>
    <x v="0"/>
    <n v="0"/>
    <x v="1"/>
    <d v="2013-11-27T00:00:00"/>
    <n v="214"/>
    <n v="20"/>
    <n v="881"/>
    <n v="38"/>
    <n v="319"/>
    <n v="16"/>
    <n v="25"/>
    <n v="12"/>
    <x v="269"/>
    <n v="1.6580404042998601E-2"/>
    <x v="0"/>
    <n v="1"/>
    <n v="4"/>
    <n v="5"/>
    <n v="10"/>
    <n v="19"/>
    <n v="67.94736842105263"/>
    <n v="2"/>
    <n v="0"/>
    <n v="0"/>
    <n v="0"/>
    <n v="0"/>
    <n v="0"/>
    <n v="0"/>
    <n v="0"/>
  </r>
  <r>
    <n v="10648"/>
    <n v="1982"/>
    <n v="32"/>
    <x v="0"/>
    <x v="0"/>
    <x v="1"/>
    <n v="66664"/>
    <x v="1"/>
    <n v="2"/>
    <x v="0"/>
    <x v="0"/>
    <n v="0"/>
    <x v="1"/>
    <d v="2012-09-25T00:00:00"/>
    <n v="642"/>
    <n v="78"/>
    <n v="398"/>
    <n v="96"/>
    <n v="447"/>
    <n v="220"/>
    <n v="96"/>
    <n v="32"/>
    <x v="270"/>
    <n v="1.9335773430937238E-2"/>
    <x v="0"/>
    <n v="1"/>
    <n v="5"/>
    <n v="7"/>
    <n v="6"/>
    <n v="18"/>
    <n v="71.611111111111114"/>
    <n v="3"/>
    <n v="0"/>
    <n v="0"/>
    <n v="0"/>
    <n v="0"/>
    <n v="0"/>
    <n v="0"/>
    <n v="0"/>
  </r>
  <r>
    <n v="5120"/>
    <n v="1982"/>
    <n v="32"/>
    <x v="0"/>
    <x v="0"/>
    <x v="1"/>
    <n v="66664"/>
    <x v="1"/>
    <n v="2"/>
    <x v="0"/>
    <x v="0"/>
    <n v="0"/>
    <x v="1"/>
    <d v="2012-09-25T00:00:00"/>
    <n v="642"/>
    <n v="78"/>
    <n v="398"/>
    <n v="96"/>
    <n v="447"/>
    <n v="220"/>
    <n v="96"/>
    <n v="32"/>
    <x v="270"/>
    <n v="1.9335773430937238E-2"/>
    <x v="0"/>
    <n v="1"/>
    <n v="5"/>
    <n v="7"/>
    <n v="6"/>
    <n v="18"/>
    <n v="71.611111111111114"/>
    <n v="3"/>
    <n v="0"/>
    <n v="0"/>
    <n v="0"/>
    <n v="0"/>
    <n v="0"/>
    <n v="0"/>
    <n v="0"/>
  </r>
  <r>
    <n v="2416"/>
    <n v="1969"/>
    <n v="45"/>
    <x v="1"/>
    <x v="0"/>
    <x v="0"/>
    <n v="66582"/>
    <x v="1"/>
    <n v="2"/>
    <x v="0"/>
    <x v="0"/>
    <n v="0"/>
    <x v="0"/>
    <d v="2014-03-03T00:00:00"/>
    <n v="118"/>
    <n v="83"/>
    <n v="789"/>
    <n v="25"/>
    <n v="420"/>
    <n v="16"/>
    <n v="38"/>
    <n v="0"/>
    <x v="271"/>
    <n v="1.9344567600853083E-2"/>
    <x v="0"/>
    <n v="1"/>
    <n v="2"/>
    <n v="8"/>
    <n v="9"/>
    <n v="19"/>
    <n v="67.78947368421052"/>
    <n v="1"/>
    <n v="0"/>
    <n v="0"/>
    <n v="0"/>
    <n v="0"/>
    <n v="0"/>
    <n v="0"/>
    <n v="0"/>
  </r>
  <r>
    <n v="10319"/>
    <n v="1971"/>
    <n v="43"/>
    <x v="1"/>
    <x v="1"/>
    <x v="1"/>
    <n v="66303"/>
    <x v="1"/>
    <n v="2"/>
    <x v="0"/>
    <x v="1"/>
    <n v="1"/>
    <x v="2"/>
    <d v="2013-02-26T00:00:00"/>
    <n v="488"/>
    <n v="56"/>
    <n v="1090"/>
    <n v="12"/>
    <n v="96"/>
    <n v="16"/>
    <n v="12"/>
    <n v="60"/>
    <x v="272"/>
    <n v="1.9395804111427838E-2"/>
    <x v="0"/>
    <n v="4"/>
    <n v="3"/>
    <n v="4"/>
    <n v="11"/>
    <n v="18"/>
    <n v="71.444444444444443"/>
    <n v="8"/>
    <n v="0"/>
    <n v="0"/>
    <n v="0"/>
    <n v="1"/>
    <n v="0"/>
    <n v="0"/>
    <n v="0"/>
  </r>
  <r>
    <n v="7214"/>
    <n v="1957"/>
    <n v="57"/>
    <x v="1"/>
    <x v="1"/>
    <x v="1"/>
    <n v="62187"/>
    <x v="1"/>
    <n v="2"/>
    <x v="0"/>
    <x v="0"/>
    <n v="0"/>
    <x v="1"/>
    <d v="2013-07-05T00:00:00"/>
    <n v="359"/>
    <n v="49"/>
    <n v="792"/>
    <n v="0"/>
    <n v="275"/>
    <n v="45"/>
    <n v="45"/>
    <n v="126"/>
    <x v="273"/>
    <n v="2.0631321658867607E-2"/>
    <x v="0"/>
    <n v="1"/>
    <n v="4"/>
    <n v="8"/>
    <n v="5"/>
    <n v="17"/>
    <n v="75.470588235294116"/>
    <n v="3"/>
    <n v="0"/>
    <n v="0"/>
    <n v="0"/>
    <n v="0"/>
    <n v="0"/>
    <n v="0"/>
    <n v="0"/>
  </r>
  <r>
    <n v="5602"/>
    <n v="1989"/>
    <n v="25"/>
    <x v="0"/>
    <x v="0"/>
    <x v="1"/>
    <n v="66973"/>
    <x v="1"/>
    <n v="2"/>
    <x v="0"/>
    <x v="0"/>
    <n v="0"/>
    <x v="1"/>
    <d v="2013-05-17T00:00:00"/>
    <n v="408"/>
    <n v="98"/>
    <n v="466"/>
    <n v="22"/>
    <n v="432"/>
    <n v="147"/>
    <n v="113"/>
    <n v="102"/>
    <x v="274"/>
    <n v="1.9142042315560003E-2"/>
    <x v="0"/>
    <n v="1"/>
    <n v="8"/>
    <n v="7"/>
    <n v="12"/>
    <n v="27"/>
    <n v="47.481481481481481"/>
    <n v="3"/>
    <n v="0"/>
    <n v="0"/>
    <n v="0"/>
    <n v="0"/>
    <n v="0"/>
    <n v="0"/>
    <n v="0"/>
  </r>
  <r>
    <n v="1631"/>
    <n v="1965"/>
    <n v="49"/>
    <x v="1"/>
    <x v="0"/>
    <x v="1"/>
    <n v="65220"/>
    <x v="1"/>
    <n v="2"/>
    <x v="0"/>
    <x v="0"/>
    <n v="0"/>
    <x v="1"/>
    <d v="2012-09-03T00:00:00"/>
    <n v="664"/>
    <n v="3"/>
    <n v="890"/>
    <n v="63"/>
    <n v="292"/>
    <n v="0"/>
    <n v="25"/>
    <n v="12"/>
    <x v="274"/>
    <n v="1.9656547071450474E-2"/>
    <x v="0"/>
    <n v="4"/>
    <n v="8"/>
    <n v="4"/>
    <n v="7"/>
    <n v="19"/>
    <n v="67.473684210526315"/>
    <n v="6"/>
    <n v="0"/>
    <n v="0"/>
    <n v="0"/>
    <n v="0"/>
    <n v="0"/>
    <n v="1"/>
    <n v="0"/>
  </r>
  <r>
    <n v="2930"/>
    <n v="1978"/>
    <n v="36"/>
    <x v="0"/>
    <x v="0"/>
    <x v="0"/>
    <n v="68092"/>
    <x v="1"/>
    <n v="2"/>
    <x v="0"/>
    <x v="0"/>
    <n v="0"/>
    <x v="0"/>
    <d v="2013-12-16T00:00:00"/>
    <n v="195"/>
    <n v="7"/>
    <n v="852"/>
    <n v="60"/>
    <n v="207"/>
    <n v="78"/>
    <n v="36"/>
    <n v="48"/>
    <x v="275"/>
    <n v="1.8812782705751041E-2"/>
    <x v="0"/>
    <n v="2"/>
    <n v="2"/>
    <n v="6"/>
    <n v="10"/>
    <n v="18"/>
    <n v="71.166666666666671"/>
    <n v="5"/>
    <n v="0"/>
    <n v="0"/>
    <n v="0"/>
    <n v="0"/>
    <n v="0"/>
    <n v="0"/>
    <n v="0"/>
  </r>
  <r>
    <n v="2181"/>
    <n v="1970"/>
    <n v="44"/>
    <x v="1"/>
    <x v="1"/>
    <x v="1"/>
    <n v="70617"/>
    <x v="0"/>
    <n v="3"/>
    <x v="0"/>
    <x v="0"/>
    <n v="0"/>
    <x v="1"/>
    <d v="2013-06-23T00:00:00"/>
    <n v="371"/>
    <n v="45"/>
    <n v="353"/>
    <n v="61"/>
    <n v="753"/>
    <n v="40"/>
    <n v="46"/>
    <n v="27"/>
    <x v="276"/>
    <n v="1.8125947009926788E-2"/>
    <x v="0"/>
    <n v="1"/>
    <n v="3"/>
    <n v="3"/>
    <n v="7"/>
    <n v="13"/>
    <n v="98.461538461538467"/>
    <n v="2"/>
    <n v="0"/>
    <n v="0"/>
    <n v="0"/>
    <n v="0"/>
    <n v="0"/>
    <n v="0"/>
    <n v="0"/>
  </r>
  <r>
    <n v="9365"/>
    <n v="1976"/>
    <n v="38"/>
    <x v="0"/>
    <x v="0"/>
    <x v="0"/>
    <n v="60000"/>
    <x v="1"/>
    <n v="2"/>
    <x v="0"/>
    <x v="1"/>
    <n v="1"/>
    <x v="1"/>
    <d v="2012-12-22T00:00:00"/>
    <n v="554"/>
    <n v="57"/>
    <n v="1048"/>
    <n v="0"/>
    <n v="217"/>
    <n v="0"/>
    <n v="0"/>
    <n v="12"/>
    <x v="277"/>
    <n v="2.1283333333333335E-2"/>
    <x v="0"/>
    <n v="5"/>
    <n v="11"/>
    <n v="3"/>
    <n v="5"/>
    <n v="19"/>
    <n v="67.21052631578948"/>
    <n v="6"/>
    <n v="0"/>
    <n v="0"/>
    <n v="0"/>
    <n v="0"/>
    <n v="0"/>
    <n v="0"/>
    <n v="0"/>
  </r>
  <r>
    <n v="9369"/>
    <n v="1979"/>
    <n v="35"/>
    <x v="0"/>
    <x v="0"/>
    <x v="0"/>
    <n v="88194"/>
    <x v="0"/>
    <n v="3"/>
    <x v="0"/>
    <x v="1"/>
    <n v="1"/>
    <x v="1"/>
    <d v="2014-03-19T00:00:00"/>
    <n v="102"/>
    <n v="19"/>
    <n v="688"/>
    <n v="14"/>
    <n v="309"/>
    <n v="201"/>
    <n v="24"/>
    <n v="38"/>
    <x v="278"/>
    <n v="1.4445427126561898E-2"/>
    <x v="0"/>
    <n v="1"/>
    <n v="11"/>
    <n v="10"/>
    <n v="10"/>
    <n v="31"/>
    <n v="41.096774193548384"/>
    <n v="5"/>
    <n v="1"/>
    <n v="0"/>
    <n v="1"/>
    <n v="0"/>
    <n v="0"/>
    <n v="1"/>
    <n v="0"/>
  </r>
  <r>
    <n v="10868"/>
    <n v="1951"/>
    <n v="63"/>
    <x v="2"/>
    <x v="1"/>
    <x v="0"/>
    <n v="70792"/>
    <x v="0"/>
    <n v="3"/>
    <x v="0"/>
    <x v="0"/>
    <n v="0"/>
    <x v="0"/>
    <d v="2013-02-06T00:00:00"/>
    <n v="508"/>
    <n v="82"/>
    <n v="344"/>
    <n v="45"/>
    <n v="654"/>
    <n v="104"/>
    <n v="11"/>
    <n v="114"/>
    <x v="279"/>
    <n v="1.7968131992315516E-2"/>
    <x v="0"/>
    <n v="2"/>
    <n v="3"/>
    <n v="4"/>
    <n v="10"/>
    <n v="17"/>
    <n v="74.82352941176471"/>
    <n v="3"/>
    <n v="0"/>
    <n v="0"/>
    <n v="0"/>
    <n v="0"/>
    <n v="0"/>
    <n v="0"/>
    <n v="0"/>
  </r>
  <r>
    <n v="6422"/>
    <n v="1954"/>
    <n v="60"/>
    <x v="2"/>
    <x v="1"/>
    <x v="1"/>
    <n v="86718"/>
    <x v="0"/>
    <n v="3"/>
    <x v="0"/>
    <x v="0"/>
    <n v="0"/>
    <x v="1"/>
    <d v="2013-01-17T00:00:00"/>
    <n v="528"/>
    <n v="20"/>
    <n v="344"/>
    <n v="189"/>
    <n v="482"/>
    <n v="50"/>
    <n v="33"/>
    <n v="172"/>
    <x v="280"/>
    <n v="1.4645171705989529E-2"/>
    <x v="0"/>
    <n v="1"/>
    <n v="5"/>
    <n v="6"/>
    <n v="5"/>
    <n v="16"/>
    <n v="79.375"/>
    <n v="2"/>
    <n v="0"/>
    <n v="0"/>
    <n v="0"/>
    <n v="0"/>
    <n v="0"/>
    <n v="0"/>
    <n v="0"/>
  </r>
  <r>
    <n v="7476"/>
    <n v="1964"/>
    <n v="50"/>
    <x v="1"/>
    <x v="0"/>
    <x v="0"/>
    <n v="63972"/>
    <x v="1"/>
    <n v="2"/>
    <x v="0"/>
    <x v="1"/>
    <n v="1"/>
    <x v="1"/>
    <d v="2012-12-02T00:00:00"/>
    <n v="574"/>
    <n v="93"/>
    <n v="928"/>
    <n v="63"/>
    <n v="254"/>
    <n v="0"/>
    <n v="12"/>
    <n v="12"/>
    <x v="281"/>
    <n v="1.9836803601575689E-2"/>
    <x v="0"/>
    <n v="4"/>
    <n v="5"/>
    <n v="4"/>
    <n v="10"/>
    <n v="19"/>
    <n v="66.78947368421052"/>
    <n v="4"/>
    <n v="0"/>
    <n v="0"/>
    <n v="0"/>
    <n v="1"/>
    <n v="0"/>
    <n v="0"/>
    <n v="0"/>
  </r>
  <r>
    <n v="2909"/>
    <n v="1974"/>
    <n v="40"/>
    <x v="1"/>
    <x v="0"/>
    <x v="1"/>
    <n v="78128"/>
    <x v="0"/>
    <n v="3"/>
    <x v="0"/>
    <x v="1"/>
    <n v="1"/>
    <x v="2"/>
    <d v="2014-02-19T00:00:00"/>
    <n v="130"/>
    <n v="89"/>
    <n v="934"/>
    <n v="24"/>
    <n v="230"/>
    <n v="16"/>
    <n v="24"/>
    <n v="36"/>
    <x v="282"/>
    <n v="1.6178578742576284E-2"/>
    <x v="0"/>
    <n v="2"/>
    <n v="8"/>
    <n v="4"/>
    <n v="6"/>
    <n v="18"/>
    <n v="70.222222222222229"/>
    <n v="3"/>
    <n v="0"/>
    <n v="0"/>
    <n v="0"/>
    <n v="1"/>
    <n v="1"/>
    <n v="0"/>
    <n v="0"/>
  </r>
  <r>
    <n v="5832"/>
    <n v="1960"/>
    <n v="54"/>
    <x v="1"/>
    <x v="0"/>
    <x v="1"/>
    <n v="92556"/>
    <x v="0"/>
    <n v="3"/>
    <x v="0"/>
    <x v="0"/>
    <n v="0"/>
    <x v="1"/>
    <d v="2014-04-20T00:00:00"/>
    <n v="70"/>
    <n v="32"/>
    <n v="493"/>
    <n v="183"/>
    <n v="352"/>
    <n v="184"/>
    <n v="23"/>
    <n v="28"/>
    <x v="283"/>
    <n v="1.3645792817321405E-2"/>
    <x v="0"/>
    <n v="0"/>
    <n v="3"/>
    <n v="5"/>
    <n v="13"/>
    <n v="21"/>
    <n v="60.142857142857146"/>
    <n v="0"/>
    <n v="0"/>
    <n v="0"/>
    <n v="0"/>
    <n v="0"/>
    <n v="0"/>
    <n v="0"/>
    <n v="0"/>
  </r>
  <r>
    <n v="3491"/>
    <n v="1975"/>
    <n v="39"/>
    <x v="0"/>
    <x v="1"/>
    <x v="1"/>
    <n v="55914"/>
    <x v="1"/>
    <n v="2"/>
    <x v="0"/>
    <x v="1"/>
    <n v="1"/>
    <x v="2"/>
    <d v="2013-04-29T00:00:00"/>
    <n v="426"/>
    <n v="32"/>
    <n v="384"/>
    <n v="60"/>
    <n v="364"/>
    <n v="119"/>
    <n v="101"/>
    <n v="232"/>
    <x v="284"/>
    <n v="2.2534606717458956E-2"/>
    <x v="0"/>
    <n v="4"/>
    <n v="11"/>
    <n v="6"/>
    <n v="8"/>
    <n v="25"/>
    <n v="50.4"/>
    <n v="7"/>
    <n v="0"/>
    <n v="0"/>
    <n v="0"/>
    <n v="0"/>
    <n v="0"/>
    <n v="0"/>
    <n v="0"/>
  </r>
  <r>
    <n v="5080"/>
    <n v="1993"/>
    <n v="21"/>
    <x v="0"/>
    <x v="1"/>
    <x v="0"/>
    <n v="70515"/>
    <x v="0"/>
    <n v="3"/>
    <x v="0"/>
    <x v="0"/>
    <n v="0"/>
    <x v="0"/>
    <d v="2013-10-21T00:00:00"/>
    <n v="251"/>
    <n v="12"/>
    <n v="420"/>
    <n v="0"/>
    <n v="452"/>
    <n v="182"/>
    <n v="64"/>
    <n v="140"/>
    <x v="285"/>
    <n v="1.7840175849110119E-2"/>
    <x v="0"/>
    <n v="1"/>
    <n v="6"/>
    <n v="6"/>
    <n v="4"/>
    <n v="16"/>
    <n v="78.625"/>
    <n v="2"/>
    <n v="0"/>
    <n v="0"/>
    <n v="0"/>
    <n v="0"/>
    <n v="0"/>
    <n v="1"/>
    <n v="0"/>
  </r>
  <r>
    <n v="1402"/>
    <n v="1954"/>
    <n v="60"/>
    <x v="2"/>
    <x v="0"/>
    <x v="1"/>
    <n v="66991"/>
    <x v="1"/>
    <n v="2"/>
    <x v="0"/>
    <x v="0"/>
    <n v="0"/>
    <x v="1"/>
    <d v="2012-09-11T00:00:00"/>
    <n v="656"/>
    <n v="1"/>
    <n v="496"/>
    <n v="36"/>
    <n v="460"/>
    <n v="189"/>
    <n v="60"/>
    <n v="12"/>
    <x v="286"/>
    <n v="1.8704005015599112E-2"/>
    <x v="0"/>
    <n v="3"/>
    <n v="4"/>
    <n v="8"/>
    <n v="6"/>
    <n v="18"/>
    <n v="69.611111111111114"/>
    <n v="3"/>
    <n v="0"/>
    <n v="0"/>
    <n v="0"/>
    <n v="0"/>
    <n v="0"/>
    <n v="0"/>
    <n v="0"/>
  </r>
  <r>
    <n v="4654"/>
    <n v="1992"/>
    <n v="22"/>
    <x v="0"/>
    <x v="1"/>
    <x v="1"/>
    <n v="75114"/>
    <x v="0"/>
    <n v="3"/>
    <x v="0"/>
    <x v="0"/>
    <n v="0"/>
    <x v="1"/>
    <d v="2013-11-07T00:00:00"/>
    <n v="234"/>
    <n v="40"/>
    <n v="571"/>
    <n v="12"/>
    <n v="523"/>
    <n v="63"/>
    <n v="60"/>
    <n v="24"/>
    <x v="286"/>
    <n v="1.6681311073834439E-2"/>
    <x v="0"/>
    <n v="1"/>
    <n v="3"/>
    <n v="10"/>
    <n v="5"/>
    <n v="18"/>
    <n v="69.611111111111114"/>
    <n v="2"/>
    <n v="0"/>
    <n v="0"/>
    <n v="0"/>
    <n v="0"/>
    <n v="0"/>
    <n v="0"/>
    <n v="0"/>
  </r>
  <r>
    <n v="4507"/>
    <n v="1952"/>
    <n v="62"/>
    <x v="2"/>
    <x v="1"/>
    <x v="0"/>
    <n v="72228"/>
    <x v="0"/>
    <n v="3"/>
    <x v="0"/>
    <x v="0"/>
    <n v="0"/>
    <x v="0"/>
    <d v="2012-11-27T00:00:00"/>
    <n v="579"/>
    <n v="87"/>
    <n v="631"/>
    <n v="28"/>
    <n v="491"/>
    <n v="30"/>
    <n v="14"/>
    <n v="56"/>
    <x v="287"/>
    <n v="1.7306307803068063E-2"/>
    <x v="0"/>
    <n v="1"/>
    <n v="6"/>
    <n v="7"/>
    <n v="8"/>
    <n v="21"/>
    <n v="59.523809523809526"/>
    <n v="3"/>
    <n v="0"/>
    <n v="0"/>
    <n v="0"/>
    <n v="0"/>
    <n v="0"/>
    <n v="0"/>
    <n v="0"/>
  </r>
  <r>
    <n v="3202"/>
    <n v="1987"/>
    <n v="27"/>
    <x v="0"/>
    <x v="0"/>
    <x v="1"/>
    <n v="51563"/>
    <x v="1"/>
    <n v="2"/>
    <x v="0"/>
    <x v="0"/>
    <n v="0"/>
    <x v="1"/>
    <d v="2012-10-01T00:00:00"/>
    <n v="636"/>
    <n v="60"/>
    <n v="1166"/>
    <n v="0"/>
    <n v="48"/>
    <n v="0"/>
    <n v="0"/>
    <n v="36"/>
    <x v="287"/>
    <n v="2.4242189166650507E-2"/>
    <x v="0"/>
    <n v="1"/>
    <n v="4"/>
    <n v="4"/>
    <n v="10"/>
    <n v="18"/>
    <n v="69.444444444444443"/>
    <n v="8"/>
    <n v="0"/>
    <n v="0"/>
    <n v="0"/>
    <n v="1"/>
    <n v="1"/>
    <n v="0"/>
    <n v="0"/>
  </r>
  <r>
    <n v="1513"/>
    <n v="1979"/>
    <n v="35"/>
    <x v="0"/>
    <x v="0"/>
    <x v="1"/>
    <n v="60839"/>
    <x v="1"/>
    <n v="2"/>
    <x v="1"/>
    <x v="1"/>
    <n v="2"/>
    <x v="4"/>
    <d v="2012-08-28T00:00:00"/>
    <n v="670"/>
    <n v="72"/>
    <n v="600"/>
    <n v="21"/>
    <n v="128"/>
    <n v="223"/>
    <n v="150"/>
    <n v="128"/>
    <x v="287"/>
    <n v="2.0546031328588569E-2"/>
    <x v="0"/>
    <n v="13"/>
    <n v="2"/>
    <n v="2"/>
    <n v="12"/>
    <n v="16"/>
    <n v="78.125"/>
    <n v="8"/>
    <n v="0"/>
    <n v="0"/>
    <n v="0"/>
    <n v="0"/>
    <n v="0"/>
    <n v="0"/>
    <n v="0"/>
  </r>
  <r>
    <n v="7079"/>
    <n v="1962"/>
    <n v="52"/>
    <x v="1"/>
    <x v="1"/>
    <x v="0"/>
    <n v="63887"/>
    <x v="1"/>
    <n v="2"/>
    <x v="0"/>
    <x v="1"/>
    <n v="1"/>
    <x v="1"/>
    <d v="2012-09-08T00:00:00"/>
    <n v="659"/>
    <n v="38"/>
    <n v="897"/>
    <n v="23"/>
    <n v="207"/>
    <n v="15"/>
    <n v="11"/>
    <n v="92"/>
    <x v="288"/>
    <n v="1.9487532674879085E-2"/>
    <x v="0"/>
    <n v="5"/>
    <n v="9"/>
    <n v="6"/>
    <n v="12"/>
    <n v="27"/>
    <n v="46.111111111111114"/>
    <n v="6"/>
    <n v="0"/>
    <n v="0"/>
    <n v="0"/>
    <n v="0"/>
    <n v="0"/>
    <n v="0"/>
    <n v="0"/>
  </r>
  <r>
    <n v="1232"/>
    <n v="1982"/>
    <n v="32"/>
    <x v="0"/>
    <x v="0"/>
    <x v="1"/>
    <n v="70038"/>
    <x v="0"/>
    <n v="3"/>
    <x v="0"/>
    <x v="0"/>
    <n v="0"/>
    <x v="1"/>
    <d v="2013-10-25T00:00:00"/>
    <n v="247"/>
    <n v="54"/>
    <n v="587"/>
    <n v="54"/>
    <n v="348"/>
    <n v="71"/>
    <n v="54"/>
    <n v="130"/>
    <x v="289"/>
    <n v="1.7761786458779519E-2"/>
    <x v="0"/>
    <n v="1"/>
    <n v="4"/>
    <n v="4"/>
    <n v="8"/>
    <n v="16"/>
    <n v="77.75"/>
    <n v="2"/>
    <n v="0"/>
    <n v="0"/>
    <n v="0"/>
    <n v="0"/>
    <n v="0"/>
    <n v="0"/>
    <n v="0"/>
  </r>
  <r>
    <n v="2345"/>
    <n v="1982"/>
    <n v="32"/>
    <x v="0"/>
    <x v="0"/>
    <x v="1"/>
    <n v="70038"/>
    <x v="0"/>
    <n v="3"/>
    <x v="0"/>
    <x v="0"/>
    <n v="0"/>
    <x v="1"/>
    <d v="2013-10-25T00:00:00"/>
    <n v="247"/>
    <n v="54"/>
    <n v="587"/>
    <n v="54"/>
    <n v="348"/>
    <n v="71"/>
    <n v="54"/>
    <n v="130"/>
    <x v="289"/>
    <n v="1.7761786458779519E-2"/>
    <x v="0"/>
    <n v="1"/>
    <n v="4"/>
    <n v="4"/>
    <n v="8"/>
    <n v="16"/>
    <n v="77.75"/>
    <n v="2"/>
    <n v="0"/>
    <n v="0"/>
    <n v="0"/>
    <n v="0"/>
    <n v="0"/>
    <n v="0"/>
    <n v="0"/>
  </r>
  <r>
    <n v="7106"/>
    <n v="1943"/>
    <n v="71"/>
    <x v="2"/>
    <x v="0"/>
    <x v="1"/>
    <n v="75865"/>
    <x v="0"/>
    <n v="3"/>
    <x v="0"/>
    <x v="0"/>
    <n v="0"/>
    <x v="1"/>
    <d v="2014-03-31T00:00:00"/>
    <n v="90"/>
    <n v="73"/>
    <n v="483"/>
    <n v="0"/>
    <n v="591"/>
    <n v="156"/>
    <n v="0"/>
    <n v="12"/>
    <x v="290"/>
    <n v="1.6371185658735913E-2"/>
    <x v="0"/>
    <n v="1"/>
    <n v="3"/>
    <n v="5"/>
    <n v="10"/>
    <n v="18"/>
    <n v="69"/>
    <n v="1"/>
    <n v="0"/>
    <n v="0"/>
    <n v="0"/>
    <n v="0"/>
    <n v="0"/>
    <n v="0"/>
    <n v="0"/>
  </r>
  <r>
    <n v="7270"/>
    <n v="1981"/>
    <n v="33"/>
    <x v="0"/>
    <x v="1"/>
    <x v="0"/>
    <n v="56981"/>
    <x v="1"/>
    <n v="2"/>
    <x v="0"/>
    <x v="0"/>
    <n v="0"/>
    <x v="0"/>
    <d v="2014-01-25T00:00:00"/>
    <n v="155"/>
    <n v="91"/>
    <n v="908"/>
    <n v="48"/>
    <n v="217"/>
    <n v="32"/>
    <n v="12"/>
    <n v="24"/>
    <x v="291"/>
    <n v="2.1779189554412874E-2"/>
    <x v="0"/>
    <n v="1"/>
    <n v="2"/>
    <n v="3"/>
    <n v="13"/>
    <n v="18"/>
    <n v="68.944444444444443"/>
    <n v="6"/>
    <n v="0"/>
    <n v="0"/>
    <n v="0"/>
    <n v="1"/>
    <n v="0"/>
    <n v="0"/>
    <n v="0"/>
  </r>
  <r>
    <n v="4673"/>
    <n v="1963"/>
    <n v="51"/>
    <x v="1"/>
    <x v="0"/>
    <x v="1"/>
    <n v="81300"/>
    <x v="0"/>
    <n v="3"/>
    <x v="0"/>
    <x v="1"/>
    <n v="1"/>
    <x v="2"/>
    <d v="2012-10-30T00:00:00"/>
    <n v="607"/>
    <n v="17"/>
    <n v="1004"/>
    <n v="12"/>
    <n v="145"/>
    <n v="32"/>
    <n v="12"/>
    <n v="36"/>
    <x v="291"/>
    <n v="1.5264452644526446E-2"/>
    <x v="0"/>
    <n v="3"/>
    <n v="10"/>
    <n v="3"/>
    <n v="5"/>
    <n v="18"/>
    <n v="68.944444444444443"/>
    <n v="5"/>
    <n v="1"/>
    <n v="0"/>
    <n v="0"/>
    <n v="0"/>
    <n v="0"/>
    <n v="1"/>
    <n v="0"/>
  </r>
  <r>
    <n v="2798"/>
    <n v="1977"/>
    <n v="37"/>
    <x v="0"/>
    <x v="0"/>
    <x v="1"/>
    <n v="102160"/>
    <x v="0"/>
    <n v="3"/>
    <x v="0"/>
    <x v="0"/>
    <n v="0"/>
    <x v="1"/>
    <d v="2012-11-02T00:00:00"/>
    <n v="604"/>
    <n v="54"/>
    <n v="763"/>
    <n v="29"/>
    <n v="138"/>
    <n v="76"/>
    <n v="176"/>
    <n v="58"/>
    <x v="292"/>
    <n v="1.2137823022709476E-2"/>
    <x v="0"/>
    <n v="0"/>
    <n v="7"/>
    <n v="9"/>
    <n v="10"/>
    <n v="26"/>
    <n v="47.692307692307693"/>
    <n v="4"/>
    <n v="1"/>
    <n v="0"/>
    <n v="0"/>
    <n v="1"/>
    <n v="1"/>
    <n v="1"/>
    <n v="0"/>
  </r>
  <r>
    <n v="10156"/>
    <n v="1975"/>
    <n v="39"/>
    <x v="0"/>
    <x v="1"/>
    <x v="0"/>
    <n v="84196"/>
    <x v="0"/>
    <n v="3"/>
    <x v="0"/>
    <x v="1"/>
    <n v="1"/>
    <x v="1"/>
    <d v="2013-06-03T00:00:00"/>
    <n v="391"/>
    <n v="56"/>
    <n v="215"/>
    <n v="63"/>
    <n v="507"/>
    <n v="231"/>
    <n v="31"/>
    <n v="190"/>
    <x v="293"/>
    <n v="1.4691909354363628E-2"/>
    <x v="0"/>
    <n v="1"/>
    <n v="8"/>
    <n v="4"/>
    <n v="7"/>
    <n v="19"/>
    <n v="65.10526315789474"/>
    <n v="3"/>
    <n v="0"/>
    <n v="0"/>
    <n v="0"/>
    <n v="0"/>
    <n v="0"/>
    <n v="0"/>
    <n v="0"/>
  </r>
  <r>
    <n v="202"/>
    <n v="1948"/>
    <n v="66"/>
    <x v="2"/>
    <x v="0"/>
    <x v="0"/>
    <n v="82032"/>
    <x v="0"/>
    <n v="3"/>
    <x v="0"/>
    <x v="0"/>
    <n v="0"/>
    <x v="0"/>
    <d v="2014-04-05T00:00:00"/>
    <n v="85"/>
    <n v="54"/>
    <n v="332"/>
    <n v="194"/>
    <n v="377"/>
    <n v="149"/>
    <n v="125"/>
    <n v="57"/>
    <x v="294"/>
    <n v="1.5042910083869709E-2"/>
    <x v="0"/>
    <n v="0"/>
    <n v="4"/>
    <n v="6"/>
    <n v="7"/>
    <n v="17"/>
    <n v="72.588235294117652"/>
    <n v="1"/>
    <n v="0"/>
    <n v="0"/>
    <n v="0"/>
    <n v="0"/>
    <n v="0"/>
    <n v="0"/>
    <n v="0"/>
  </r>
  <r>
    <n v="9589"/>
    <n v="1948"/>
    <n v="66"/>
    <x v="2"/>
    <x v="0"/>
    <x v="0"/>
    <n v="82032"/>
    <x v="0"/>
    <n v="3"/>
    <x v="0"/>
    <x v="0"/>
    <n v="0"/>
    <x v="0"/>
    <d v="2014-04-05T00:00:00"/>
    <n v="85"/>
    <n v="54"/>
    <n v="332"/>
    <n v="194"/>
    <n v="377"/>
    <n v="149"/>
    <n v="125"/>
    <n v="57"/>
    <x v="294"/>
    <n v="1.5042910083869709E-2"/>
    <x v="0"/>
    <n v="0"/>
    <n v="4"/>
    <n v="6"/>
    <n v="7"/>
    <n v="17"/>
    <n v="72.588235294117652"/>
    <n v="1"/>
    <n v="0"/>
    <n v="0"/>
    <n v="0"/>
    <n v="0"/>
    <n v="0"/>
    <n v="0"/>
    <n v="0"/>
  </r>
  <r>
    <n v="1829"/>
    <n v="1961"/>
    <n v="53"/>
    <x v="1"/>
    <x v="0"/>
    <x v="0"/>
    <n v="54959"/>
    <x v="1"/>
    <n v="2"/>
    <x v="0"/>
    <x v="1"/>
    <n v="1"/>
    <x v="1"/>
    <d v="2013-01-19T00:00:00"/>
    <n v="526"/>
    <n v="55"/>
    <n v="1148"/>
    <n v="0"/>
    <n v="60"/>
    <n v="0"/>
    <n v="0"/>
    <n v="24"/>
    <x v="295"/>
    <n v="2.2416710638839862E-2"/>
    <x v="0"/>
    <n v="3"/>
    <n v="9"/>
    <n v="5"/>
    <n v="4"/>
    <n v="18"/>
    <n v="68.444444444444443"/>
    <n v="7"/>
    <n v="0"/>
    <n v="0"/>
    <n v="0"/>
    <n v="1"/>
    <n v="0"/>
    <n v="1"/>
    <n v="0"/>
  </r>
  <r>
    <n v="2730"/>
    <n v="1955"/>
    <n v="59"/>
    <x v="2"/>
    <x v="1"/>
    <x v="0"/>
    <n v="80317"/>
    <x v="0"/>
    <n v="3"/>
    <x v="0"/>
    <x v="0"/>
    <n v="0"/>
    <x v="0"/>
    <d v="2013-08-20T00:00:00"/>
    <n v="313"/>
    <n v="64"/>
    <n v="536"/>
    <n v="11"/>
    <n v="387"/>
    <n v="149"/>
    <n v="91"/>
    <n v="57"/>
    <x v="296"/>
    <n v="1.5326767683055891E-2"/>
    <x v="0"/>
    <n v="1"/>
    <n v="3"/>
    <n v="4"/>
    <n v="10"/>
    <n v="17"/>
    <n v="72.411764705882348"/>
    <n v="1"/>
    <n v="0"/>
    <n v="0"/>
    <n v="0"/>
    <n v="0"/>
    <n v="0"/>
    <n v="0"/>
    <n v="0"/>
  </r>
  <r>
    <n v="3194"/>
    <n v="1974"/>
    <n v="40"/>
    <x v="1"/>
    <x v="0"/>
    <x v="0"/>
    <n v="71466"/>
    <x v="0"/>
    <n v="3"/>
    <x v="0"/>
    <x v="0"/>
    <n v="0"/>
    <x v="0"/>
    <d v="2014-04-05T00:00:00"/>
    <n v="85"/>
    <n v="86"/>
    <n v="412"/>
    <n v="12"/>
    <n v="546"/>
    <n v="78"/>
    <n v="182"/>
    <n v="0"/>
    <x v="297"/>
    <n v="1.7210981445722442E-2"/>
    <x v="0"/>
    <n v="1"/>
    <n v="4"/>
    <n v="4"/>
    <n v="10"/>
    <n v="18"/>
    <n v="68.333333333333329"/>
    <n v="1"/>
    <n v="0"/>
    <n v="0"/>
    <n v="0"/>
    <n v="0"/>
    <n v="0"/>
    <n v="0"/>
    <n v="0"/>
  </r>
  <r>
    <n v="2574"/>
    <n v="1977"/>
    <n v="37"/>
    <x v="0"/>
    <x v="0"/>
    <x v="1"/>
    <n v="61996"/>
    <x v="1"/>
    <n v="2"/>
    <x v="0"/>
    <x v="1"/>
    <n v="1"/>
    <x v="2"/>
    <d v="2013-01-31T00:00:00"/>
    <n v="514"/>
    <n v="27"/>
    <n v="1050"/>
    <n v="12"/>
    <n v="144"/>
    <n v="0"/>
    <n v="0"/>
    <n v="24"/>
    <x v="297"/>
    <n v="1.983998967675334E-2"/>
    <x v="0"/>
    <n v="3"/>
    <n v="6"/>
    <n v="4"/>
    <n v="8"/>
    <n v="18"/>
    <n v="68.333333333333329"/>
    <n v="5"/>
    <n v="1"/>
    <n v="1"/>
    <n v="0"/>
    <n v="1"/>
    <n v="0"/>
    <n v="1"/>
    <n v="0"/>
  </r>
  <r>
    <n v="9516"/>
    <n v="1971"/>
    <n v="43"/>
    <x v="1"/>
    <x v="0"/>
    <x v="0"/>
    <n v="49118"/>
    <x v="1"/>
    <n v="2"/>
    <x v="0"/>
    <x v="0"/>
    <n v="0"/>
    <x v="0"/>
    <d v="2012-08-18T00:00:00"/>
    <n v="680"/>
    <n v="90"/>
    <n v="620"/>
    <n v="54"/>
    <n v="239"/>
    <n v="99"/>
    <n v="98"/>
    <n v="119"/>
    <x v="298"/>
    <n v="2.5021377091901137E-2"/>
    <x v="0"/>
    <n v="2"/>
    <n v="9"/>
    <n v="7"/>
    <n v="10"/>
    <n v="26"/>
    <n v="47.269230769230766"/>
    <n v="7"/>
    <n v="0"/>
    <n v="1"/>
    <n v="0"/>
    <n v="1"/>
    <n v="0"/>
    <n v="1"/>
    <n v="0"/>
  </r>
  <r>
    <n v="4483"/>
    <n v="1993"/>
    <n v="21"/>
    <x v="0"/>
    <x v="1"/>
    <x v="0"/>
    <n v="72354"/>
    <x v="0"/>
    <n v="3"/>
    <x v="0"/>
    <x v="0"/>
    <n v="0"/>
    <x v="0"/>
    <d v="2013-04-17T00:00:00"/>
    <n v="438"/>
    <n v="67"/>
    <n v="315"/>
    <n v="26"/>
    <n v="473"/>
    <n v="220"/>
    <n v="12"/>
    <n v="182"/>
    <x v="299"/>
    <n v="1.6972109351245265E-2"/>
    <x v="0"/>
    <n v="1"/>
    <n v="2"/>
    <n v="10"/>
    <n v="6"/>
    <n v="18"/>
    <n v="68.222222222222229"/>
    <n v="1"/>
    <n v="0"/>
    <n v="0"/>
    <n v="0"/>
    <n v="0"/>
    <n v="0"/>
    <n v="0"/>
    <n v="0"/>
  </r>
  <r>
    <n v="1446"/>
    <n v="1956"/>
    <n v="58"/>
    <x v="1"/>
    <x v="0"/>
    <x v="0"/>
    <n v="86424"/>
    <x v="0"/>
    <n v="3"/>
    <x v="0"/>
    <x v="0"/>
    <n v="0"/>
    <x v="0"/>
    <d v="2014-04-05T00:00:00"/>
    <n v="85"/>
    <n v="12"/>
    <n v="387"/>
    <n v="68"/>
    <n v="569"/>
    <n v="89"/>
    <n v="45"/>
    <n v="68"/>
    <x v="300"/>
    <n v="1.4185874294177543E-2"/>
    <x v="0"/>
    <n v="1"/>
    <n v="6"/>
    <n v="9"/>
    <n v="12"/>
    <n v="27"/>
    <n v="45.407407407407405"/>
    <n v="1"/>
    <n v="0"/>
    <n v="0"/>
    <n v="0"/>
    <n v="0"/>
    <n v="0"/>
    <n v="0"/>
    <n v="0"/>
  </r>
  <r>
    <n v="4012"/>
    <n v="1972"/>
    <n v="42"/>
    <x v="1"/>
    <x v="0"/>
    <x v="1"/>
    <n v="62220"/>
    <x v="1"/>
    <n v="2"/>
    <x v="0"/>
    <x v="1"/>
    <n v="1"/>
    <x v="2"/>
    <d v="2012-08-11T00:00:00"/>
    <n v="687"/>
    <n v="55"/>
    <n v="799"/>
    <n v="12"/>
    <n v="375"/>
    <n v="16"/>
    <n v="12"/>
    <n v="12"/>
    <x v="300"/>
    <n v="1.9704275152684025E-2"/>
    <x v="0"/>
    <n v="5"/>
    <n v="7"/>
    <n v="6"/>
    <n v="5"/>
    <n v="18"/>
    <n v="68.111111111111114"/>
    <n v="6"/>
    <n v="0"/>
    <n v="0"/>
    <n v="0"/>
    <n v="0"/>
    <n v="0"/>
    <n v="1"/>
    <n v="0"/>
  </r>
  <r>
    <n v="1351"/>
    <n v="1956"/>
    <n v="58"/>
    <x v="1"/>
    <x v="0"/>
    <x v="1"/>
    <n v="58656"/>
    <x v="1"/>
    <n v="2"/>
    <x v="0"/>
    <x v="1"/>
    <n v="1"/>
    <x v="2"/>
    <d v="2012-09-20T00:00:00"/>
    <n v="647"/>
    <n v="25"/>
    <n v="962"/>
    <n v="12"/>
    <n v="194"/>
    <n v="16"/>
    <n v="24"/>
    <n v="12"/>
    <x v="301"/>
    <n v="2.079923622476814E-2"/>
    <x v="0"/>
    <n v="4"/>
    <n v="7"/>
    <n v="8"/>
    <n v="13"/>
    <n v="28"/>
    <n v="43.571428571428569"/>
    <n v="6"/>
    <n v="0"/>
    <n v="0"/>
    <n v="0"/>
    <n v="0"/>
    <n v="1"/>
    <n v="0"/>
    <n v="0"/>
  </r>
  <r>
    <n v="2886"/>
    <n v="1971"/>
    <n v="43"/>
    <x v="1"/>
    <x v="0"/>
    <x v="0"/>
    <n v="74290"/>
    <x v="0"/>
    <n v="3"/>
    <x v="0"/>
    <x v="1"/>
    <n v="1"/>
    <x v="1"/>
    <d v="2013-08-12T00:00:00"/>
    <n v="321"/>
    <n v="70"/>
    <n v="1121"/>
    <n v="0"/>
    <n v="72"/>
    <n v="0"/>
    <n v="12"/>
    <n v="12"/>
    <x v="302"/>
    <n v="1.6381747206891908E-2"/>
    <x v="0"/>
    <n v="4"/>
    <n v="10"/>
    <n v="8"/>
    <n v="10"/>
    <n v="28"/>
    <n v="43.464285714285715"/>
    <n v="6"/>
    <n v="1"/>
    <n v="0"/>
    <n v="0"/>
    <n v="1"/>
    <n v="0"/>
    <n v="0"/>
    <n v="0"/>
  </r>
  <r>
    <n v="7734"/>
    <n v="1993"/>
    <n v="21"/>
    <x v="0"/>
    <x v="1"/>
    <x v="0"/>
    <n v="79244"/>
    <x v="0"/>
    <n v="3"/>
    <x v="0"/>
    <x v="0"/>
    <n v="0"/>
    <x v="0"/>
    <d v="2012-12-19T00:00:00"/>
    <n v="557"/>
    <n v="58"/>
    <n v="471"/>
    <n v="102"/>
    <n v="125"/>
    <n v="212"/>
    <n v="61"/>
    <n v="245"/>
    <x v="303"/>
    <n v="1.5345010347786583E-2"/>
    <x v="0"/>
    <n v="1"/>
    <n v="4"/>
    <n v="10"/>
    <n v="7"/>
    <n v="21"/>
    <n v="57.904761904761905"/>
    <n v="1"/>
    <n v="1"/>
    <n v="0"/>
    <n v="0"/>
    <n v="0"/>
    <n v="1"/>
    <n v="1"/>
    <n v="0"/>
  </r>
  <r>
    <n v="4073"/>
    <n v="1954"/>
    <n v="60"/>
    <x v="2"/>
    <x v="0"/>
    <x v="1"/>
    <n v="63564"/>
    <x v="1"/>
    <n v="2"/>
    <x v="0"/>
    <x v="0"/>
    <n v="0"/>
    <x v="1"/>
    <d v="2014-01-29T00:00:00"/>
    <n v="151"/>
    <n v="0"/>
    <n v="769"/>
    <n v="80"/>
    <n v="252"/>
    <n v="15"/>
    <n v="34"/>
    <n v="65"/>
    <x v="304"/>
    <n v="1.9114593165942988E-2"/>
    <x v="0"/>
    <n v="1"/>
    <n v="10"/>
    <n v="10"/>
    <n v="7"/>
    <n v="27"/>
    <n v="45"/>
    <n v="6"/>
    <n v="0"/>
    <n v="0"/>
    <n v="1"/>
    <n v="0"/>
    <n v="0"/>
    <n v="1"/>
    <n v="0"/>
  </r>
  <r>
    <n v="257"/>
    <n v="1959"/>
    <n v="55"/>
    <x v="1"/>
    <x v="0"/>
    <x v="1"/>
    <n v="75032"/>
    <x v="0"/>
    <n v="3"/>
    <x v="0"/>
    <x v="1"/>
    <n v="1"/>
    <x v="2"/>
    <d v="2013-04-28T00:00:00"/>
    <n v="427"/>
    <n v="74"/>
    <n v="952"/>
    <n v="12"/>
    <n v="180"/>
    <n v="47"/>
    <n v="12"/>
    <n v="12"/>
    <x v="304"/>
    <n v="1.6193090947862244E-2"/>
    <x v="0"/>
    <n v="2"/>
    <n v="5"/>
    <n v="4"/>
    <n v="9"/>
    <n v="18"/>
    <n v="67.5"/>
    <n v="3"/>
    <n v="0"/>
    <n v="0"/>
    <n v="0"/>
    <n v="0"/>
    <n v="0"/>
    <n v="0"/>
    <n v="0"/>
  </r>
  <r>
    <n v="9274"/>
    <n v="1961"/>
    <n v="53"/>
    <x v="1"/>
    <x v="0"/>
    <x v="1"/>
    <n v="80950"/>
    <x v="0"/>
    <n v="3"/>
    <x v="0"/>
    <x v="0"/>
    <n v="0"/>
    <x v="1"/>
    <d v="2013-03-28T00:00:00"/>
    <n v="458"/>
    <n v="44"/>
    <n v="525"/>
    <n v="147"/>
    <n v="112"/>
    <n v="219"/>
    <n v="147"/>
    <n v="63"/>
    <x v="305"/>
    <n v="1.4984558369363805E-2"/>
    <x v="0"/>
    <n v="1"/>
    <n v="6"/>
    <n v="7"/>
    <n v="9"/>
    <n v="22"/>
    <n v="55.136363636363633"/>
    <n v="2"/>
    <n v="1"/>
    <n v="0"/>
    <n v="0"/>
    <n v="0"/>
    <n v="0"/>
    <n v="0"/>
    <n v="0"/>
  </r>
  <r>
    <n v="6721"/>
    <n v="1951"/>
    <n v="63"/>
    <x v="2"/>
    <x v="1"/>
    <x v="1"/>
    <n v="71965"/>
    <x v="0"/>
    <n v="3"/>
    <x v="0"/>
    <x v="1"/>
    <n v="1"/>
    <x v="2"/>
    <d v="2013-07-29T00:00:00"/>
    <n v="335"/>
    <n v="21"/>
    <n v="572"/>
    <n v="19"/>
    <n v="286"/>
    <n v="50"/>
    <n v="38"/>
    <n v="248"/>
    <x v="305"/>
    <n v="1.6855415827138193E-2"/>
    <x v="0"/>
    <n v="3"/>
    <n v="6"/>
    <n v="3"/>
    <n v="5"/>
    <n v="14"/>
    <n v="86.642857142857139"/>
    <n v="3"/>
    <n v="0"/>
    <n v="0"/>
    <n v="0"/>
    <n v="0"/>
    <n v="0"/>
    <n v="0"/>
    <n v="0"/>
  </r>
  <r>
    <n v="10701"/>
    <n v="1973"/>
    <n v="41"/>
    <x v="1"/>
    <x v="1"/>
    <x v="1"/>
    <n v="65308"/>
    <x v="1"/>
    <n v="2"/>
    <x v="0"/>
    <x v="0"/>
    <n v="0"/>
    <x v="1"/>
    <d v="2013-09-11T00:00:00"/>
    <n v="291"/>
    <n v="60"/>
    <n v="713"/>
    <n v="0"/>
    <n v="264"/>
    <n v="120"/>
    <n v="80"/>
    <n v="34"/>
    <x v="306"/>
    <n v="1.8542904391498746E-2"/>
    <x v="0"/>
    <n v="1"/>
    <n v="7"/>
    <n v="8"/>
    <n v="12"/>
    <n v="27"/>
    <n v="44.851851851851855"/>
    <n v="4"/>
    <n v="1"/>
    <n v="0"/>
    <n v="0"/>
    <n v="0"/>
    <n v="1"/>
    <n v="0"/>
    <n v="0"/>
  </r>
  <r>
    <n v="8985"/>
    <n v="1964"/>
    <n v="50"/>
    <x v="1"/>
    <x v="0"/>
    <x v="1"/>
    <n v="68316"/>
    <x v="1"/>
    <n v="2"/>
    <x v="0"/>
    <x v="1"/>
    <n v="1"/>
    <x v="2"/>
    <d v="2012-11-04T00:00:00"/>
    <n v="602"/>
    <n v="54"/>
    <n v="806"/>
    <n v="80"/>
    <n v="161"/>
    <n v="120"/>
    <n v="11"/>
    <n v="33"/>
    <x v="306"/>
    <n v="1.7726447684290648E-2"/>
    <x v="0"/>
    <n v="5"/>
    <n v="10"/>
    <n v="7"/>
    <n v="10"/>
    <n v="27"/>
    <n v="44.851851851851855"/>
    <n v="6"/>
    <n v="0"/>
    <n v="0"/>
    <n v="0"/>
    <n v="0"/>
    <n v="0"/>
    <n v="0"/>
    <n v="0"/>
  </r>
  <r>
    <n v="4945"/>
    <n v="1953"/>
    <n v="61"/>
    <x v="2"/>
    <x v="1"/>
    <x v="0"/>
    <n v="53653"/>
    <x v="1"/>
    <n v="2"/>
    <x v="0"/>
    <x v="0"/>
    <n v="0"/>
    <x v="0"/>
    <d v="2012-11-07T00:00:00"/>
    <n v="599"/>
    <n v="29"/>
    <n v="815"/>
    <n v="10"/>
    <n v="239"/>
    <n v="28"/>
    <n v="10"/>
    <n v="108"/>
    <x v="307"/>
    <n v="2.255232699010307E-2"/>
    <x v="0"/>
    <n v="2"/>
    <n v="10"/>
    <n v="4"/>
    <n v="12"/>
    <n v="26"/>
    <n v="46.53846153846154"/>
    <n v="6"/>
    <n v="0"/>
    <n v="0"/>
    <n v="0"/>
    <n v="0"/>
    <n v="0"/>
    <n v="0"/>
    <n v="0"/>
  </r>
  <r>
    <n v="2079"/>
    <n v="1947"/>
    <n v="67"/>
    <x v="2"/>
    <x v="0"/>
    <x v="1"/>
    <n v="81044"/>
    <x v="0"/>
    <n v="3"/>
    <x v="0"/>
    <x v="0"/>
    <n v="0"/>
    <x v="1"/>
    <d v="2013-12-27T00:00:00"/>
    <n v="184"/>
    <n v="0"/>
    <n v="450"/>
    <n v="26"/>
    <n v="535"/>
    <n v="73"/>
    <n v="98"/>
    <n v="26"/>
    <x v="308"/>
    <n v="1.4905483441093726E-2"/>
    <x v="0"/>
    <n v="1"/>
    <n v="5"/>
    <n v="6"/>
    <n v="10"/>
    <n v="21"/>
    <n v="57.523809523809526"/>
    <n v="1"/>
    <n v="0"/>
    <n v="0"/>
    <n v="0"/>
    <n v="0"/>
    <n v="0"/>
    <n v="0"/>
    <n v="0"/>
  </r>
  <r>
    <n v="3968"/>
    <n v="1970"/>
    <n v="44"/>
    <x v="1"/>
    <x v="0"/>
    <x v="0"/>
    <n v="65706"/>
    <x v="1"/>
    <n v="2"/>
    <x v="0"/>
    <x v="0"/>
    <n v="0"/>
    <x v="0"/>
    <d v="2013-06-28T00:00:00"/>
    <n v="366"/>
    <n v="77"/>
    <n v="918"/>
    <n v="10"/>
    <n v="129"/>
    <n v="13"/>
    <n v="0"/>
    <n v="129"/>
    <x v="309"/>
    <n v="1.8247953002769914E-2"/>
    <x v="0"/>
    <n v="1"/>
    <n v="11"/>
    <n v="3"/>
    <n v="12"/>
    <n v="26"/>
    <n v="46.115384615384613"/>
    <n v="7"/>
    <n v="0"/>
    <n v="1"/>
    <n v="0"/>
    <n v="1"/>
    <n v="1"/>
    <n v="1"/>
    <n v="0"/>
  </r>
  <r>
    <n v="9760"/>
    <n v="1963"/>
    <n v="51"/>
    <x v="1"/>
    <x v="0"/>
    <x v="0"/>
    <n v="52278"/>
    <x v="1"/>
    <n v="2"/>
    <x v="0"/>
    <x v="1"/>
    <n v="1"/>
    <x v="1"/>
    <d v="2013-01-25T00:00:00"/>
    <n v="520"/>
    <n v="24"/>
    <n v="953"/>
    <n v="0"/>
    <n v="71"/>
    <n v="0"/>
    <n v="0"/>
    <n v="174"/>
    <x v="310"/>
    <n v="2.291594934771797E-2"/>
    <x v="0"/>
    <n v="6"/>
    <n v="10"/>
    <n v="5"/>
    <n v="10"/>
    <n v="25"/>
    <n v="47.92"/>
    <n v="8"/>
    <n v="0"/>
    <n v="0"/>
    <n v="0"/>
    <n v="0"/>
    <n v="0"/>
    <n v="1"/>
    <n v="0"/>
  </r>
  <r>
    <n v="7101"/>
    <n v="1963"/>
    <n v="51"/>
    <x v="1"/>
    <x v="0"/>
    <x v="0"/>
    <n v="52278"/>
    <x v="1"/>
    <n v="2"/>
    <x v="0"/>
    <x v="1"/>
    <n v="1"/>
    <x v="1"/>
    <d v="2013-01-25T00:00:00"/>
    <n v="520"/>
    <n v="24"/>
    <n v="953"/>
    <n v="0"/>
    <n v="71"/>
    <n v="0"/>
    <n v="0"/>
    <n v="174"/>
    <x v="310"/>
    <n v="2.291594934771797E-2"/>
    <x v="0"/>
    <n v="6"/>
    <n v="10"/>
    <n v="5"/>
    <n v="10"/>
    <n v="25"/>
    <n v="47.92"/>
    <n v="8"/>
    <n v="0"/>
    <n v="0"/>
    <n v="0"/>
    <n v="0"/>
    <n v="0"/>
    <n v="0"/>
    <n v="0"/>
  </r>
  <r>
    <n v="10981"/>
    <n v="1988"/>
    <n v="26"/>
    <x v="0"/>
    <x v="1"/>
    <x v="1"/>
    <n v="84219"/>
    <x v="0"/>
    <n v="3"/>
    <x v="0"/>
    <x v="0"/>
    <n v="0"/>
    <x v="1"/>
    <d v="2014-02-02T00:00:00"/>
    <n v="147"/>
    <n v="27"/>
    <n v="434"/>
    <n v="137"/>
    <n v="400"/>
    <n v="45"/>
    <n v="137"/>
    <n v="45"/>
    <x v="310"/>
    <n v="1.4224818627625596E-2"/>
    <x v="0"/>
    <n v="1"/>
    <n v="3"/>
    <n v="4"/>
    <n v="10"/>
    <n v="17"/>
    <n v="70.470588235294116"/>
    <n v="1"/>
    <n v="0"/>
    <n v="0"/>
    <n v="0"/>
    <n v="0"/>
    <n v="0"/>
    <n v="0"/>
    <n v="0"/>
  </r>
  <r>
    <n v="486"/>
    <n v="1988"/>
    <n v="26"/>
    <x v="0"/>
    <x v="1"/>
    <x v="1"/>
    <n v="84219"/>
    <x v="0"/>
    <n v="3"/>
    <x v="0"/>
    <x v="0"/>
    <n v="0"/>
    <x v="1"/>
    <d v="2014-02-02T00:00:00"/>
    <n v="147"/>
    <n v="27"/>
    <n v="434"/>
    <n v="137"/>
    <n v="400"/>
    <n v="45"/>
    <n v="137"/>
    <n v="45"/>
    <x v="310"/>
    <n v="1.4224818627625596E-2"/>
    <x v="0"/>
    <n v="1"/>
    <n v="3"/>
    <n v="4"/>
    <n v="10"/>
    <n v="17"/>
    <n v="70.470588235294116"/>
    <n v="1"/>
    <n v="0"/>
    <n v="0"/>
    <n v="0"/>
    <n v="0"/>
    <n v="0"/>
    <n v="0"/>
    <n v="0"/>
  </r>
  <r>
    <n v="0"/>
    <n v="1985"/>
    <n v="29"/>
    <x v="0"/>
    <x v="1"/>
    <x v="1"/>
    <n v="70951"/>
    <x v="0"/>
    <n v="3"/>
    <x v="0"/>
    <x v="0"/>
    <n v="0"/>
    <x v="1"/>
    <d v="2013-05-04T00:00:00"/>
    <n v="421"/>
    <n v="66"/>
    <n v="239"/>
    <n v="10"/>
    <n v="554"/>
    <n v="254"/>
    <n v="87"/>
    <n v="54"/>
    <x v="310"/>
    <n v="1.6884892390523036E-2"/>
    <x v="0"/>
    <n v="1"/>
    <n v="3"/>
    <n v="4"/>
    <n v="9"/>
    <n v="16"/>
    <n v="74.875"/>
    <n v="1"/>
    <n v="0"/>
    <n v="0"/>
    <n v="0"/>
    <n v="0"/>
    <n v="0"/>
    <n v="0"/>
    <n v="0"/>
  </r>
  <r>
    <n v="8755"/>
    <n v="1946"/>
    <n v="68"/>
    <x v="2"/>
    <x v="0"/>
    <x v="1"/>
    <n v="68657"/>
    <x v="0"/>
    <n v="3"/>
    <x v="0"/>
    <x v="0"/>
    <n v="0"/>
    <x v="1"/>
    <d v="2013-02-20T00:00:00"/>
    <n v="494"/>
    <n v="4"/>
    <n v="482"/>
    <n v="34"/>
    <n v="471"/>
    <n v="119"/>
    <n v="68"/>
    <n v="22"/>
    <x v="311"/>
    <n v="1.7419928048123281E-2"/>
    <x v="1"/>
    <n v="1"/>
    <n v="3"/>
    <n v="5"/>
    <n v="9"/>
    <n v="17"/>
    <n v="70.352941176470594"/>
    <n v="7"/>
    <n v="0"/>
    <n v="0"/>
    <n v="0"/>
    <n v="0"/>
    <n v="0"/>
    <n v="0"/>
    <n v="0"/>
  </r>
  <r>
    <n v="158"/>
    <n v="1945"/>
    <n v="69"/>
    <x v="2"/>
    <x v="0"/>
    <x v="1"/>
    <n v="71604"/>
    <x v="0"/>
    <n v="3"/>
    <x v="0"/>
    <x v="0"/>
    <n v="0"/>
    <x v="1"/>
    <d v="2013-11-17T00:00:00"/>
    <n v="224"/>
    <n v="3"/>
    <n v="345"/>
    <n v="53"/>
    <n v="528"/>
    <n v="98"/>
    <n v="75"/>
    <n v="97"/>
    <x v="311"/>
    <n v="1.6702977487291212E-2"/>
    <x v="1"/>
    <n v="1"/>
    <n v="8"/>
    <n v="3"/>
    <n v="5"/>
    <n v="16"/>
    <n v="74.75"/>
    <n v="4"/>
    <n v="0"/>
    <n v="0"/>
    <n v="1"/>
    <n v="0"/>
    <n v="0"/>
    <n v="1"/>
    <n v="0"/>
  </r>
  <r>
    <n v="6658"/>
    <n v="1972"/>
    <n v="42"/>
    <x v="1"/>
    <x v="1"/>
    <x v="1"/>
    <n v="59868"/>
    <x v="1"/>
    <n v="2"/>
    <x v="0"/>
    <x v="1"/>
    <n v="1"/>
    <x v="2"/>
    <d v="2013-07-22T00:00:00"/>
    <n v="342"/>
    <n v="37"/>
    <n v="771"/>
    <n v="51"/>
    <n v="154"/>
    <n v="54"/>
    <n v="10"/>
    <n v="154"/>
    <x v="312"/>
    <n v="1.9943876528362398E-2"/>
    <x v="1"/>
    <n v="7"/>
    <n v="11"/>
    <n v="2"/>
    <n v="12"/>
    <n v="25"/>
    <n v="47.76"/>
    <n v="6"/>
    <n v="0"/>
    <n v="0"/>
    <n v="0"/>
    <n v="0"/>
    <n v="0"/>
    <n v="0"/>
    <n v="0"/>
  </r>
  <r>
    <n v="988"/>
    <n v="1965"/>
    <n v="49"/>
    <x v="1"/>
    <x v="1"/>
    <x v="1"/>
    <n v="81168"/>
    <x v="0"/>
    <n v="3"/>
    <x v="0"/>
    <x v="0"/>
    <n v="0"/>
    <x v="1"/>
    <d v="2014-05-07T00:00:00"/>
    <n v="53"/>
    <n v="84"/>
    <n v="410"/>
    <n v="0"/>
    <n v="592"/>
    <n v="147"/>
    <n v="22"/>
    <n v="22"/>
    <x v="313"/>
    <n v="1.4697910506603587E-2"/>
    <x v="1"/>
    <n v="1"/>
    <n v="6"/>
    <n v="4"/>
    <n v="7"/>
    <n v="17"/>
    <n v="70.17647058823529"/>
    <n v="3"/>
    <n v="1"/>
    <n v="0"/>
    <n v="0"/>
    <n v="0"/>
    <n v="0"/>
    <n v="0"/>
    <n v="0"/>
  </r>
  <r>
    <n v="2931"/>
    <n v="1978"/>
    <n v="36"/>
    <x v="0"/>
    <x v="1"/>
    <x v="0"/>
    <n v="71847"/>
    <x v="0"/>
    <n v="3"/>
    <x v="0"/>
    <x v="0"/>
    <n v="0"/>
    <x v="0"/>
    <d v="2012-09-21T00:00:00"/>
    <n v="646"/>
    <n v="95"/>
    <n v="737"/>
    <n v="21"/>
    <n v="106"/>
    <n v="55"/>
    <n v="63"/>
    <n v="210"/>
    <x v="314"/>
    <n v="1.6590811028992163E-2"/>
    <x v="1"/>
    <n v="0"/>
    <n v="6"/>
    <n v="7"/>
    <n v="9"/>
    <n v="22"/>
    <n v="54.18181818181818"/>
    <n v="3"/>
    <n v="1"/>
    <n v="0"/>
    <n v="0"/>
    <n v="0"/>
    <n v="0"/>
    <n v="0"/>
    <n v="0"/>
  </r>
  <r>
    <n v="7348"/>
    <n v="1958"/>
    <n v="56"/>
    <x v="1"/>
    <x v="0"/>
    <x v="0"/>
    <n v="71691"/>
    <x v="0"/>
    <n v="3"/>
    <x v="0"/>
    <x v="0"/>
    <n v="0"/>
    <x v="0"/>
    <d v="2014-03-17T00:00:00"/>
    <n v="104"/>
    <n v="0"/>
    <n v="336"/>
    <n v="130"/>
    <n v="411"/>
    <n v="240"/>
    <n v="32"/>
    <n v="43"/>
    <x v="314"/>
    <n v="1.6626912722656959E-2"/>
    <x v="1"/>
    <n v="1"/>
    <n v="4"/>
    <n v="7"/>
    <n v="5"/>
    <n v="16"/>
    <n v="74.5"/>
    <n v="2"/>
    <n v="0"/>
    <n v="0"/>
    <n v="0"/>
    <n v="0"/>
    <n v="0"/>
    <n v="1"/>
    <n v="0"/>
  </r>
  <r>
    <n v="7966"/>
    <n v="1959"/>
    <n v="55"/>
    <x v="1"/>
    <x v="1"/>
    <x v="0"/>
    <n v="80982"/>
    <x v="0"/>
    <n v="3"/>
    <x v="1"/>
    <x v="1"/>
    <n v="2"/>
    <x v="2"/>
    <d v="2013-01-08T00:00:00"/>
    <n v="537"/>
    <n v="48"/>
    <n v="505"/>
    <n v="137"/>
    <n v="401"/>
    <n v="104"/>
    <n v="22"/>
    <n v="22"/>
    <x v="315"/>
    <n v="1.4706971919685856E-2"/>
    <x v="1"/>
    <n v="3"/>
    <n v="11"/>
    <n v="5"/>
    <n v="11"/>
    <n v="27"/>
    <n v="44.111111111111114"/>
    <n v="5"/>
    <n v="0"/>
    <n v="0"/>
    <n v="0"/>
    <n v="0"/>
    <n v="0"/>
    <n v="0"/>
    <n v="1"/>
  </r>
  <r>
    <n v="1826"/>
    <n v="1970"/>
    <n v="44"/>
    <x v="1"/>
    <x v="1"/>
    <x v="0"/>
    <n v="84835"/>
    <x v="0"/>
    <n v="3"/>
    <x v="0"/>
    <x v="0"/>
    <n v="0"/>
    <x v="0"/>
    <d v="2014-06-16T00:00:00"/>
    <n v="13"/>
    <n v="0"/>
    <n v="189"/>
    <n v="104"/>
    <n v="379"/>
    <n v="111"/>
    <n v="189"/>
    <n v="218"/>
    <x v="316"/>
    <n v="1.4027229327518124E-2"/>
    <x v="1"/>
    <n v="1"/>
    <n v="4"/>
    <n v="4"/>
    <n v="6"/>
    <n v="14"/>
    <n v="85"/>
    <n v="1"/>
    <n v="0"/>
    <n v="0"/>
    <n v="0"/>
    <n v="0"/>
    <n v="0"/>
    <n v="1"/>
    <n v="0"/>
  </r>
  <r>
    <n v="5758"/>
    <n v="1982"/>
    <n v="32"/>
    <x v="0"/>
    <x v="1"/>
    <x v="1"/>
    <n v="65169"/>
    <x v="1"/>
    <n v="2"/>
    <x v="0"/>
    <x v="0"/>
    <n v="0"/>
    <x v="1"/>
    <d v="2014-01-14T00:00:00"/>
    <n v="166"/>
    <n v="23"/>
    <n v="1074"/>
    <n v="0"/>
    <n v="69"/>
    <n v="0"/>
    <n v="0"/>
    <n v="46"/>
    <x v="317"/>
    <n v="1.8244871027635841E-2"/>
    <x v="1"/>
    <n v="1"/>
    <n v="10"/>
    <n v="4"/>
    <n v="13"/>
    <n v="27"/>
    <n v="44.037037037037038"/>
    <n v="6"/>
    <n v="1"/>
    <n v="1"/>
    <n v="1"/>
    <n v="0"/>
    <n v="1"/>
    <n v="1"/>
    <n v="0"/>
  </r>
  <r>
    <n v="11056"/>
    <n v="1974"/>
    <n v="40"/>
    <x v="1"/>
    <x v="1"/>
    <x v="1"/>
    <n v="72099"/>
    <x v="0"/>
    <n v="3"/>
    <x v="0"/>
    <x v="0"/>
    <n v="0"/>
    <x v="1"/>
    <d v="2012-10-27T00:00:00"/>
    <n v="610"/>
    <n v="18"/>
    <n v="546"/>
    <n v="91"/>
    <n v="410"/>
    <n v="119"/>
    <n v="0"/>
    <n v="22"/>
    <x v="318"/>
    <n v="1.6477343652477845E-2"/>
    <x v="1"/>
    <n v="1"/>
    <n v="3"/>
    <n v="4"/>
    <n v="10"/>
    <n v="17"/>
    <n v="69.882352941176464"/>
    <n v="1"/>
    <n v="0"/>
    <n v="0"/>
    <n v="0"/>
    <n v="0"/>
    <n v="0"/>
    <n v="0"/>
    <n v="0"/>
  </r>
  <r>
    <n v="8746"/>
    <n v="1989"/>
    <n v="25"/>
    <x v="0"/>
    <x v="1"/>
    <x v="1"/>
    <n v="75433"/>
    <x v="0"/>
    <n v="3"/>
    <x v="1"/>
    <x v="0"/>
    <n v="1"/>
    <x v="2"/>
    <d v="2014-04-05T00:00:00"/>
    <n v="85"/>
    <n v="28"/>
    <n v="800"/>
    <n v="0"/>
    <n v="297"/>
    <n v="0"/>
    <n v="34"/>
    <n v="57"/>
    <x v="318"/>
    <n v="1.5749075338379753E-2"/>
    <x v="1"/>
    <n v="2"/>
    <n v="2"/>
    <n v="5"/>
    <n v="10"/>
    <n v="17"/>
    <n v="69.882352941176464"/>
    <n v="6"/>
    <n v="1"/>
    <n v="0"/>
    <n v="0"/>
    <n v="1"/>
    <n v="0"/>
    <n v="0"/>
    <n v="0"/>
  </r>
  <r>
    <n v="6810"/>
    <n v="1983"/>
    <n v="31"/>
    <x v="0"/>
    <x v="1"/>
    <x v="0"/>
    <n v="82025"/>
    <x v="0"/>
    <n v="3"/>
    <x v="0"/>
    <x v="0"/>
    <n v="0"/>
    <x v="0"/>
    <d v="2013-05-28T00:00:00"/>
    <n v="397"/>
    <n v="76"/>
    <n v="267"/>
    <n v="98"/>
    <n v="606"/>
    <n v="48"/>
    <n v="70"/>
    <n v="98"/>
    <x v="319"/>
    <n v="1.4471197805547089E-2"/>
    <x v="1"/>
    <n v="1"/>
    <n v="3"/>
    <n v="2"/>
    <n v="6"/>
    <n v="11"/>
    <n v="107.90909090909091"/>
    <n v="1"/>
    <n v="0"/>
    <n v="0"/>
    <n v="0"/>
    <n v="0"/>
    <n v="1"/>
    <n v="1"/>
    <n v="0"/>
  </r>
  <r>
    <n v="10159"/>
    <n v="1970"/>
    <n v="44"/>
    <x v="1"/>
    <x v="1"/>
    <x v="0"/>
    <n v="58710"/>
    <x v="1"/>
    <n v="2"/>
    <x v="0"/>
    <x v="1"/>
    <n v="1"/>
    <x v="1"/>
    <d v="2013-03-31T00:00:00"/>
    <n v="455"/>
    <n v="77"/>
    <n v="440"/>
    <n v="81"/>
    <n v="368"/>
    <n v="0"/>
    <n v="122"/>
    <n v="174"/>
    <x v="320"/>
    <n v="2.0183955033214102E-2"/>
    <x v="1"/>
    <n v="6"/>
    <n v="11"/>
    <n v="5"/>
    <n v="9"/>
    <n v="25"/>
    <n v="47.4"/>
    <n v="6"/>
    <n v="0"/>
    <n v="0"/>
    <n v="0"/>
    <n v="0"/>
    <n v="0"/>
    <n v="0"/>
    <n v="0"/>
  </r>
  <r>
    <n v="9707"/>
    <n v="1969"/>
    <n v="45"/>
    <x v="1"/>
    <x v="0"/>
    <x v="1"/>
    <n v="55212"/>
    <x v="1"/>
    <n v="2"/>
    <x v="0"/>
    <x v="1"/>
    <n v="1"/>
    <x v="2"/>
    <d v="2012-11-23T00:00:00"/>
    <n v="583"/>
    <n v="65"/>
    <n v="1103"/>
    <n v="0"/>
    <n v="45"/>
    <n v="0"/>
    <n v="0"/>
    <n v="34"/>
    <x v="321"/>
    <n v="2.1408389480547706E-2"/>
    <x v="1"/>
    <n v="3"/>
    <n v="4"/>
    <n v="2"/>
    <n v="11"/>
    <n v="17"/>
    <n v="69.529411764705884"/>
    <n v="8"/>
    <n v="0"/>
    <n v="1"/>
    <n v="0"/>
    <n v="1"/>
    <n v="0"/>
    <n v="0"/>
    <n v="0"/>
  </r>
  <r>
    <n v="10872"/>
    <n v="1969"/>
    <n v="45"/>
    <x v="1"/>
    <x v="0"/>
    <x v="1"/>
    <n v="55212"/>
    <x v="1"/>
    <n v="2"/>
    <x v="0"/>
    <x v="1"/>
    <n v="1"/>
    <x v="2"/>
    <d v="2012-11-23T00:00:00"/>
    <n v="583"/>
    <n v="65"/>
    <n v="1103"/>
    <n v="0"/>
    <n v="45"/>
    <n v="0"/>
    <n v="0"/>
    <n v="34"/>
    <x v="321"/>
    <n v="2.1408389480547706E-2"/>
    <x v="1"/>
    <n v="3"/>
    <n v="4"/>
    <n v="2"/>
    <n v="11"/>
    <n v="17"/>
    <n v="69.529411764705884"/>
    <n v="8"/>
    <n v="0"/>
    <n v="1"/>
    <n v="0"/>
    <n v="1"/>
    <n v="0"/>
    <n v="0"/>
    <n v="0"/>
  </r>
  <r>
    <n v="1456"/>
    <n v="1979"/>
    <n v="35"/>
    <x v="0"/>
    <x v="1"/>
    <x v="0"/>
    <n v="60474"/>
    <x v="1"/>
    <n v="2"/>
    <x v="0"/>
    <x v="1"/>
    <n v="1"/>
    <x v="1"/>
    <d v="2013-04-01T00:00:00"/>
    <n v="454"/>
    <n v="25"/>
    <n v="265"/>
    <n v="199"/>
    <n v="303"/>
    <n v="234"/>
    <n v="9"/>
    <n v="170"/>
    <x v="322"/>
    <n v="1.9512517776234414E-2"/>
    <x v="1"/>
    <n v="7"/>
    <n v="10"/>
    <n v="2"/>
    <n v="12"/>
    <n v="24"/>
    <n v="49.166666666666664"/>
    <n v="7"/>
    <n v="0"/>
    <n v="0"/>
    <n v="0"/>
    <n v="0"/>
    <n v="0"/>
    <n v="0"/>
    <n v="0"/>
  </r>
  <r>
    <n v="2849"/>
    <n v="1979"/>
    <n v="35"/>
    <x v="0"/>
    <x v="1"/>
    <x v="0"/>
    <n v="60474"/>
    <x v="1"/>
    <n v="2"/>
    <x v="0"/>
    <x v="1"/>
    <n v="1"/>
    <x v="1"/>
    <d v="2013-04-01T00:00:00"/>
    <n v="454"/>
    <n v="25"/>
    <n v="265"/>
    <n v="199"/>
    <n v="303"/>
    <n v="234"/>
    <n v="9"/>
    <n v="170"/>
    <x v="322"/>
    <n v="1.9512517776234414E-2"/>
    <x v="1"/>
    <n v="7"/>
    <n v="10"/>
    <n v="2"/>
    <n v="12"/>
    <n v="24"/>
    <n v="49.166666666666664"/>
    <n v="7"/>
    <n v="0"/>
    <n v="0"/>
    <n v="0"/>
    <n v="0"/>
    <n v="0"/>
    <n v="0"/>
    <n v="0"/>
  </r>
  <r>
    <n v="2831"/>
    <n v="1976"/>
    <n v="38"/>
    <x v="0"/>
    <x v="1"/>
    <x v="1"/>
    <n v="78416"/>
    <x v="0"/>
    <n v="3"/>
    <x v="0"/>
    <x v="1"/>
    <n v="1"/>
    <x v="2"/>
    <d v="2014-06-27T00:00:00"/>
    <n v="2"/>
    <n v="99"/>
    <n v="453"/>
    <n v="38"/>
    <n v="279"/>
    <n v="188"/>
    <n v="38"/>
    <n v="183"/>
    <x v="323"/>
    <n v="1.5035196898592123E-2"/>
    <x v="1"/>
    <n v="2"/>
    <n v="7"/>
    <n v="7"/>
    <n v="10"/>
    <n v="24"/>
    <n v="49.125"/>
    <n v="3"/>
    <n v="0"/>
    <n v="0"/>
    <n v="0"/>
    <n v="0"/>
    <n v="0"/>
    <n v="0"/>
    <n v="0"/>
  </r>
  <r>
    <n v="6409"/>
    <n v="1967"/>
    <n v="47"/>
    <x v="1"/>
    <x v="1"/>
    <x v="0"/>
    <n v="57136"/>
    <x v="1"/>
    <n v="2"/>
    <x v="0"/>
    <x v="0"/>
    <n v="0"/>
    <x v="0"/>
    <d v="2013-05-18T00:00:00"/>
    <n v="407"/>
    <n v="18"/>
    <n v="267"/>
    <n v="140"/>
    <n v="599"/>
    <n v="34"/>
    <n v="12"/>
    <n v="127"/>
    <x v="323"/>
    <n v="2.0634976197143658E-2"/>
    <x v="1"/>
    <n v="1"/>
    <n v="7"/>
    <n v="5"/>
    <n v="7"/>
    <n v="19"/>
    <n v="62.05263157894737"/>
    <n v="6"/>
    <n v="0"/>
    <n v="0"/>
    <n v="0"/>
    <n v="0"/>
    <n v="0"/>
    <n v="1"/>
    <n v="0"/>
  </r>
  <r>
    <n v="701"/>
    <n v="1971"/>
    <n v="43"/>
    <x v="1"/>
    <x v="1"/>
    <x v="1"/>
    <n v="73691"/>
    <x v="0"/>
    <n v="3"/>
    <x v="0"/>
    <x v="1"/>
    <n v="1"/>
    <x v="2"/>
    <d v="2013-11-06T00:00:00"/>
    <n v="235"/>
    <n v="58"/>
    <n v="707"/>
    <n v="21"/>
    <n v="250"/>
    <n v="85"/>
    <n v="43"/>
    <n v="73"/>
    <x v="323"/>
    <n v="1.5999240070022118E-2"/>
    <x v="1"/>
    <n v="2"/>
    <n v="6"/>
    <n v="2"/>
    <n v="8"/>
    <n v="16"/>
    <n v="73.6875"/>
    <n v="2"/>
    <n v="0"/>
    <n v="0"/>
    <n v="1"/>
    <n v="0"/>
    <n v="0"/>
    <n v="0"/>
    <n v="0"/>
  </r>
  <r>
    <n v="4491"/>
    <n v="1949"/>
    <n v="65"/>
    <x v="2"/>
    <x v="0"/>
    <x v="1"/>
    <n v="62845"/>
    <x v="1"/>
    <n v="2"/>
    <x v="1"/>
    <x v="1"/>
    <n v="2"/>
    <x v="4"/>
    <d v="2012-10-01T00:00:00"/>
    <n v="636"/>
    <n v="3"/>
    <n v="1099"/>
    <n v="0"/>
    <n v="45"/>
    <n v="0"/>
    <n v="0"/>
    <n v="34"/>
    <x v="324"/>
    <n v="1.8744530193332803E-2"/>
    <x v="1"/>
    <n v="11"/>
    <n v="3"/>
    <n v="4"/>
    <n v="10"/>
    <n v="17"/>
    <n v="69.294117647058826"/>
    <n v="8"/>
    <n v="0"/>
    <n v="0"/>
    <n v="0"/>
    <n v="1"/>
    <n v="0"/>
    <n v="0"/>
    <n v="0"/>
  </r>
  <r>
    <n v="873"/>
    <n v="1949"/>
    <n v="65"/>
    <x v="2"/>
    <x v="0"/>
    <x v="1"/>
    <n v="62845"/>
    <x v="1"/>
    <n v="2"/>
    <x v="1"/>
    <x v="1"/>
    <n v="2"/>
    <x v="4"/>
    <d v="2012-10-01T00:00:00"/>
    <n v="636"/>
    <n v="3"/>
    <n v="1099"/>
    <n v="0"/>
    <n v="45"/>
    <n v="0"/>
    <n v="0"/>
    <n v="34"/>
    <x v="324"/>
    <n v="1.8744530193332803E-2"/>
    <x v="1"/>
    <n v="11"/>
    <n v="3"/>
    <n v="4"/>
    <n v="10"/>
    <n v="17"/>
    <n v="69.294117647058826"/>
    <n v="8"/>
    <n v="0"/>
    <n v="0"/>
    <n v="0"/>
    <n v="1"/>
    <n v="0"/>
    <n v="1"/>
    <n v="0"/>
  </r>
  <r>
    <n v="7861"/>
    <n v="1952"/>
    <n v="62"/>
    <x v="2"/>
    <x v="0"/>
    <x v="1"/>
    <n v="77027"/>
    <x v="0"/>
    <n v="3"/>
    <x v="0"/>
    <x v="1"/>
    <n v="1"/>
    <x v="2"/>
    <d v="2014-02-05T00:00:00"/>
    <n v="144"/>
    <n v="23"/>
    <n v="820"/>
    <n v="57"/>
    <n v="242"/>
    <n v="45"/>
    <n v="0"/>
    <n v="11"/>
    <x v="325"/>
    <n v="1.5254391317330286E-2"/>
    <x v="1"/>
    <n v="2"/>
    <n v="8"/>
    <n v="3"/>
    <n v="6"/>
    <n v="17"/>
    <n v="69.117647058823536"/>
    <n v="4"/>
    <n v="0"/>
    <n v="0"/>
    <n v="0"/>
    <n v="0"/>
    <n v="0"/>
    <n v="0"/>
    <n v="0"/>
  </r>
  <r>
    <n v="6661"/>
    <n v="1974"/>
    <n v="40"/>
    <x v="1"/>
    <x v="1"/>
    <x v="1"/>
    <n v="67445"/>
    <x v="1"/>
    <n v="2"/>
    <x v="0"/>
    <x v="1"/>
    <n v="1"/>
    <x v="2"/>
    <d v="2012-08-12T00:00:00"/>
    <n v="686"/>
    <n v="63"/>
    <n v="757"/>
    <n v="80"/>
    <n v="217"/>
    <n v="29"/>
    <n v="80"/>
    <n v="11"/>
    <x v="326"/>
    <n v="1.7406775891467122E-2"/>
    <x v="1"/>
    <n v="5"/>
    <n v="9"/>
    <n v="6"/>
    <n v="12"/>
    <n v="27"/>
    <n v="43.481481481481481"/>
    <n v="6"/>
    <n v="0"/>
    <n v="0"/>
    <n v="0"/>
    <n v="0"/>
    <n v="0"/>
    <n v="0"/>
    <n v="0"/>
  </r>
  <r>
    <n v="5462"/>
    <n v="1974"/>
    <n v="40"/>
    <x v="1"/>
    <x v="1"/>
    <x v="1"/>
    <n v="67445"/>
    <x v="1"/>
    <n v="2"/>
    <x v="0"/>
    <x v="1"/>
    <n v="1"/>
    <x v="2"/>
    <d v="2012-08-12T00:00:00"/>
    <n v="686"/>
    <n v="63"/>
    <n v="757"/>
    <n v="80"/>
    <n v="217"/>
    <n v="29"/>
    <n v="80"/>
    <n v="11"/>
    <x v="326"/>
    <n v="1.7406775891467122E-2"/>
    <x v="1"/>
    <n v="5"/>
    <n v="9"/>
    <n v="6"/>
    <n v="12"/>
    <n v="27"/>
    <n v="43.481481481481481"/>
    <n v="6"/>
    <n v="0"/>
    <n v="0"/>
    <n v="0"/>
    <n v="0"/>
    <n v="0"/>
    <n v="0"/>
    <n v="0"/>
  </r>
  <r>
    <n v="10897"/>
    <n v="1974"/>
    <n v="40"/>
    <x v="1"/>
    <x v="1"/>
    <x v="1"/>
    <n v="67445"/>
    <x v="1"/>
    <n v="2"/>
    <x v="0"/>
    <x v="1"/>
    <n v="1"/>
    <x v="2"/>
    <d v="2012-08-12T00:00:00"/>
    <n v="686"/>
    <n v="63"/>
    <n v="757"/>
    <n v="80"/>
    <n v="217"/>
    <n v="29"/>
    <n v="80"/>
    <n v="11"/>
    <x v="326"/>
    <n v="1.7406775891467122E-2"/>
    <x v="1"/>
    <n v="5"/>
    <n v="9"/>
    <n v="6"/>
    <n v="12"/>
    <n v="27"/>
    <n v="43.481481481481481"/>
    <n v="6"/>
    <n v="0"/>
    <n v="0"/>
    <n v="0"/>
    <n v="0"/>
    <n v="0"/>
    <n v="0"/>
    <n v="0"/>
  </r>
  <r>
    <n v="10676"/>
    <n v="1982"/>
    <n v="32"/>
    <x v="0"/>
    <x v="1"/>
    <x v="1"/>
    <n v="63211"/>
    <x v="1"/>
    <n v="2"/>
    <x v="0"/>
    <x v="0"/>
    <n v="0"/>
    <x v="1"/>
    <d v="2012-11-02T00:00:00"/>
    <n v="604"/>
    <n v="3"/>
    <n v="145"/>
    <n v="193"/>
    <n v="459"/>
    <n v="205"/>
    <n v="26"/>
    <n v="145"/>
    <x v="327"/>
    <n v="1.8556896742655551E-2"/>
    <x v="1"/>
    <n v="2"/>
    <n v="3"/>
    <n v="8"/>
    <n v="7"/>
    <n v="18"/>
    <n v="65.166666666666671"/>
    <n v="2"/>
    <n v="0"/>
    <n v="0"/>
    <n v="0"/>
    <n v="0"/>
    <n v="0"/>
    <n v="1"/>
    <n v="0"/>
  </r>
  <r>
    <n v="9799"/>
    <n v="1968"/>
    <n v="46"/>
    <x v="1"/>
    <x v="0"/>
    <x v="0"/>
    <n v="83664"/>
    <x v="0"/>
    <n v="3"/>
    <x v="1"/>
    <x v="1"/>
    <n v="2"/>
    <x v="2"/>
    <d v="2013-05-08T00:00:00"/>
    <n v="417"/>
    <n v="57"/>
    <n v="866"/>
    <n v="21"/>
    <n v="151"/>
    <n v="28"/>
    <n v="21"/>
    <n v="86"/>
    <x v="327"/>
    <n v="1.4020367183017786E-2"/>
    <x v="1"/>
    <n v="3"/>
    <n v="2"/>
    <n v="2"/>
    <n v="12"/>
    <n v="16"/>
    <n v="73.3125"/>
    <n v="5"/>
    <n v="0"/>
    <n v="0"/>
    <n v="0"/>
    <n v="0"/>
    <n v="0"/>
    <n v="0"/>
    <n v="0"/>
  </r>
  <r>
    <n v="5909"/>
    <n v="1964"/>
    <n v="50"/>
    <x v="1"/>
    <x v="1"/>
    <x v="1"/>
    <n v="58512"/>
    <x v="1"/>
    <n v="2"/>
    <x v="0"/>
    <x v="1"/>
    <n v="1"/>
    <x v="2"/>
    <d v="2013-09-19T00:00:00"/>
    <n v="283"/>
    <n v="25"/>
    <n v="895"/>
    <n v="10"/>
    <n v="101"/>
    <n v="13"/>
    <n v="0"/>
    <n v="152"/>
    <x v="328"/>
    <n v="2.0012988788624557E-2"/>
    <x v="1"/>
    <n v="5"/>
    <n v="3"/>
    <n v="4"/>
    <n v="8"/>
    <n v="15"/>
    <n v="78.066666666666663"/>
    <n v="8"/>
    <n v="0"/>
    <n v="0"/>
    <n v="0"/>
    <n v="0"/>
    <n v="0"/>
    <n v="0"/>
    <n v="0"/>
  </r>
  <r>
    <n v="4518"/>
    <n v="1979"/>
    <n v="35"/>
    <x v="0"/>
    <x v="1"/>
    <x v="1"/>
    <n v="85693"/>
    <x v="0"/>
    <n v="3"/>
    <x v="0"/>
    <x v="1"/>
    <n v="1"/>
    <x v="2"/>
    <d v="2013-04-20T00:00:00"/>
    <n v="435"/>
    <n v="59"/>
    <n v="386"/>
    <n v="172"/>
    <n v="183"/>
    <n v="185"/>
    <n v="132"/>
    <n v="111"/>
    <x v="329"/>
    <n v="1.3641721027388469E-2"/>
    <x v="1"/>
    <n v="2"/>
    <n v="9"/>
    <n v="5"/>
    <n v="11"/>
    <n v="25"/>
    <n v="46.76"/>
    <n v="5"/>
    <n v="0"/>
    <n v="0"/>
    <n v="0"/>
    <n v="0"/>
    <n v="0"/>
    <n v="0"/>
    <n v="0"/>
  </r>
  <r>
    <n v="4369"/>
    <n v="1957"/>
    <n v="57"/>
    <x v="1"/>
    <x v="0"/>
    <x v="0"/>
    <n v="65487"/>
    <x v="1"/>
    <n v="2"/>
    <x v="0"/>
    <x v="0"/>
    <n v="0"/>
    <x v="0"/>
    <d v="2014-01-10T00:00:00"/>
    <n v="170"/>
    <n v="48"/>
    <n v="240"/>
    <n v="67"/>
    <n v="500"/>
    <n v="199"/>
    <n v="0"/>
    <n v="163"/>
    <x v="329"/>
    <n v="1.7850871165269441E-2"/>
    <x v="1"/>
    <n v="3"/>
    <n v="3"/>
    <n v="5"/>
    <n v="6"/>
    <n v="14"/>
    <n v="83.5"/>
    <n v="2"/>
    <n v="0"/>
    <n v="0"/>
    <n v="0"/>
    <n v="0"/>
    <n v="0"/>
    <n v="0"/>
    <n v="0"/>
  </r>
  <r>
    <n v="10652"/>
    <n v="1957"/>
    <n v="57"/>
    <x v="1"/>
    <x v="0"/>
    <x v="1"/>
    <n v="65487"/>
    <x v="1"/>
    <n v="2"/>
    <x v="0"/>
    <x v="0"/>
    <n v="0"/>
    <x v="1"/>
    <d v="2014-01-10T00:00:00"/>
    <n v="170"/>
    <n v="48"/>
    <n v="240"/>
    <n v="67"/>
    <n v="500"/>
    <n v="199"/>
    <n v="0"/>
    <n v="163"/>
    <x v="329"/>
    <n v="1.7850871165269441E-2"/>
    <x v="1"/>
    <n v="3"/>
    <n v="3"/>
    <n v="5"/>
    <n v="6"/>
    <n v="14"/>
    <n v="83.5"/>
    <n v="2"/>
    <n v="0"/>
    <n v="0"/>
    <n v="0"/>
    <n v="0"/>
    <n v="0"/>
    <n v="0"/>
    <n v="0"/>
  </r>
  <r>
    <n v="4756"/>
    <n v="1952"/>
    <n v="62"/>
    <x v="2"/>
    <x v="0"/>
    <x v="0"/>
    <n v="63998"/>
    <x v="1"/>
    <n v="2"/>
    <x v="0"/>
    <x v="0"/>
    <n v="0"/>
    <x v="0"/>
    <d v="2013-12-20T00:00:00"/>
    <n v="191"/>
    <n v="42"/>
    <n v="176"/>
    <n v="29"/>
    <n v="818"/>
    <n v="0"/>
    <n v="33"/>
    <n v="112"/>
    <x v="330"/>
    <n v="1.8250570330322822E-2"/>
    <x v="1"/>
    <n v="1"/>
    <n v="7"/>
    <n v="6"/>
    <n v="11"/>
    <n v="24"/>
    <n v="48.666666666666664"/>
    <n v="4"/>
    <n v="0"/>
    <n v="0"/>
    <n v="0"/>
    <n v="0"/>
    <n v="0"/>
    <n v="1"/>
    <n v="0"/>
  </r>
  <r>
    <n v="2004"/>
    <n v="1969"/>
    <n v="45"/>
    <x v="1"/>
    <x v="1"/>
    <x v="0"/>
    <n v="72679"/>
    <x v="0"/>
    <n v="3"/>
    <x v="0"/>
    <x v="1"/>
    <n v="1"/>
    <x v="1"/>
    <d v="2013-09-18T00:00:00"/>
    <n v="284"/>
    <n v="65"/>
    <n v="619"/>
    <n v="54"/>
    <n v="260"/>
    <n v="127"/>
    <n v="54"/>
    <n v="54"/>
    <x v="330"/>
    <n v="1.60706669051583E-2"/>
    <x v="1"/>
    <n v="1"/>
    <n v="4"/>
    <n v="7"/>
    <n v="5"/>
    <n v="16"/>
    <n v="73"/>
    <n v="1"/>
    <n v="0"/>
    <n v="0"/>
    <n v="0"/>
    <n v="0"/>
    <n v="0"/>
    <n v="0"/>
    <n v="0"/>
  </r>
  <r>
    <n v="9930"/>
    <n v="1944"/>
    <n v="70"/>
    <x v="2"/>
    <x v="0"/>
    <x v="0"/>
    <n v="82716"/>
    <x v="0"/>
    <n v="3"/>
    <x v="0"/>
    <x v="0"/>
    <n v="0"/>
    <x v="0"/>
    <d v="2013-11-05T00:00:00"/>
    <n v="236"/>
    <n v="8"/>
    <n v="606"/>
    <n v="148"/>
    <n v="228"/>
    <n v="15"/>
    <n v="148"/>
    <n v="22"/>
    <x v="331"/>
    <n v="1.4108515885681126E-2"/>
    <x v="1"/>
    <n v="1"/>
    <n v="6"/>
    <n v="8"/>
    <n v="13"/>
    <n v="27"/>
    <n v="43.222222222222221"/>
    <n v="2"/>
    <n v="0"/>
    <n v="0"/>
    <n v="0"/>
    <n v="0"/>
    <n v="0"/>
    <n v="0"/>
    <n v="0"/>
  </r>
  <r>
    <n v="8584"/>
    <n v="1952"/>
    <n v="62"/>
    <x v="2"/>
    <x v="0"/>
    <x v="1"/>
    <n v="85431"/>
    <x v="0"/>
    <n v="3"/>
    <x v="0"/>
    <x v="0"/>
    <n v="0"/>
    <x v="1"/>
    <d v="2013-06-08T00:00:00"/>
    <n v="386"/>
    <n v="54"/>
    <n v="376"/>
    <n v="53"/>
    <n v="462"/>
    <n v="168"/>
    <n v="53"/>
    <n v="53"/>
    <x v="332"/>
    <n v="1.3636736079409113E-2"/>
    <x v="1"/>
    <n v="1"/>
    <n v="2"/>
    <n v="7"/>
    <n v="7"/>
    <n v="16"/>
    <n v="72.8125"/>
    <n v="0"/>
    <n v="0"/>
    <n v="0"/>
    <n v="0"/>
    <n v="0"/>
    <n v="0"/>
    <n v="0"/>
    <n v="0"/>
  </r>
  <r>
    <n v="10675"/>
    <n v="1956"/>
    <n v="58"/>
    <x v="1"/>
    <x v="0"/>
    <x v="1"/>
    <n v="66334"/>
    <x v="1"/>
    <n v="2"/>
    <x v="0"/>
    <x v="1"/>
    <n v="1"/>
    <x v="2"/>
    <d v="2013-04-03T00:00:00"/>
    <n v="452"/>
    <n v="82"/>
    <n v="909"/>
    <n v="11"/>
    <n v="218"/>
    <n v="0"/>
    <n v="0"/>
    <n v="23"/>
    <x v="333"/>
    <n v="1.7502336659933067E-2"/>
    <x v="1"/>
    <n v="2"/>
    <n v="9"/>
    <n v="3"/>
    <n v="5"/>
    <n v="17"/>
    <n v="68.294117647058826"/>
    <n v="5"/>
    <n v="0"/>
    <n v="0"/>
    <n v="0"/>
    <n v="0"/>
    <n v="0"/>
    <n v="1"/>
    <n v="0"/>
  </r>
  <r>
    <n v="6606"/>
    <n v="1969"/>
    <n v="45"/>
    <x v="1"/>
    <x v="0"/>
    <x v="1"/>
    <n v="70091"/>
    <x v="0"/>
    <n v="3"/>
    <x v="1"/>
    <x v="0"/>
    <n v="1"/>
    <x v="2"/>
    <d v="2013-03-31T00:00:00"/>
    <n v="455"/>
    <n v="11"/>
    <n v="964"/>
    <n v="34"/>
    <n v="137"/>
    <n v="15"/>
    <n v="0"/>
    <n v="11"/>
    <x v="333"/>
    <n v="1.6564180850608495E-2"/>
    <x v="1"/>
    <n v="2"/>
    <n v="5"/>
    <n v="2"/>
    <n v="10"/>
    <n v="17"/>
    <n v="68.294117647058826"/>
    <n v="8"/>
    <n v="0"/>
    <n v="0"/>
    <n v="0"/>
    <n v="1"/>
    <n v="0"/>
    <n v="0"/>
    <n v="0"/>
  </r>
  <r>
    <n v="8370"/>
    <n v="1976"/>
    <n v="38"/>
    <x v="0"/>
    <x v="0"/>
    <x v="1"/>
    <n v="75484"/>
    <x v="0"/>
    <n v="3"/>
    <x v="0"/>
    <x v="1"/>
    <n v="1"/>
    <x v="2"/>
    <d v="2012-08-02T00:00:00"/>
    <n v="696"/>
    <n v="50"/>
    <n v="378"/>
    <n v="97"/>
    <n v="259"/>
    <n v="197"/>
    <n v="194"/>
    <n v="34"/>
    <x v="334"/>
    <n v="1.5354247257696995E-2"/>
    <x v="1"/>
    <n v="2"/>
    <n v="7"/>
    <n v="3"/>
    <n v="6"/>
    <n v="16"/>
    <n v="72.4375"/>
    <n v="4"/>
    <n v="0"/>
    <n v="0"/>
    <n v="0"/>
    <n v="0"/>
    <n v="0"/>
    <n v="0"/>
    <n v="0"/>
  </r>
  <r>
    <n v="4964"/>
    <n v="1958"/>
    <n v="56"/>
    <x v="1"/>
    <x v="0"/>
    <x v="1"/>
    <n v="74250"/>
    <x v="0"/>
    <n v="3"/>
    <x v="0"/>
    <x v="0"/>
    <n v="0"/>
    <x v="1"/>
    <d v="2014-01-26T00:00:00"/>
    <n v="154"/>
    <n v="90"/>
    <n v="680"/>
    <n v="11"/>
    <n v="392"/>
    <n v="75"/>
    <n v="0"/>
    <n v="0"/>
    <x v="335"/>
    <n v="1.5595959595959595E-2"/>
    <x v="1"/>
    <n v="1"/>
    <n v="2"/>
    <n v="11"/>
    <n v="4"/>
    <n v="17"/>
    <n v="68.117647058823536"/>
    <n v="1"/>
    <n v="0"/>
    <n v="0"/>
    <n v="0"/>
    <n v="0"/>
    <n v="0"/>
    <n v="0"/>
    <n v="0"/>
  </r>
  <r>
    <n v="6071"/>
    <n v="1989"/>
    <n v="25"/>
    <x v="0"/>
    <x v="1"/>
    <x v="0"/>
    <n v="81217"/>
    <x v="0"/>
    <n v="3"/>
    <x v="0"/>
    <x v="0"/>
    <n v="0"/>
    <x v="0"/>
    <d v="2013-07-19T00:00:00"/>
    <n v="345"/>
    <n v="77"/>
    <n v="493"/>
    <n v="70"/>
    <n v="324"/>
    <n v="146"/>
    <n v="40"/>
    <n v="84"/>
    <x v="336"/>
    <n v="1.4245785980767573E-2"/>
    <x v="1"/>
    <n v="1"/>
    <n v="3"/>
    <n v="7"/>
    <n v="11"/>
    <n v="21"/>
    <n v="55.095238095238095"/>
    <n v="1"/>
    <n v="0"/>
    <n v="0"/>
    <n v="0"/>
    <n v="0"/>
    <n v="0"/>
    <n v="0"/>
    <n v="0"/>
  </r>
  <r>
    <n v="295"/>
    <n v="1989"/>
    <n v="25"/>
    <x v="0"/>
    <x v="1"/>
    <x v="0"/>
    <n v="81217"/>
    <x v="0"/>
    <n v="3"/>
    <x v="0"/>
    <x v="0"/>
    <n v="0"/>
    <x v="0"/>
    <d v="2013-07-19T00:00:00"/>
    <n v="345"/>
    <n v="77"/>
    <n v="493"/>
    <n v="70"/>
    <n v="324"/>
    <n v="146"/>
    <n v="40"/>
    <n v="84"/>
    <x v="336"/>
    <n v="1.4245785980767573E-2"/>
    <x v="1"/>
    <n v="1"/>
    <n v="3"/>
    <n v="7"/>
    <n v="11"/>
    <n v="21"/>
    <n v="55.095238095238095"/>
    <n v="1"/>
    <n v="0"/>
    <n v="0"/>
    <n v="0"/>
    <n v="0"/>
    <n v="0"/>
    <n v="0"/>
    <n v="0"/>
  </r>
  <r>
    <n v="6963"/>
    <n v="1947"/>
    <n v="67"/>
    <x v="2"/>
    <x v="1"/>
    <x v="0"/>
    <n v="77457"/>
    <x v="0"/>
    <n v="3"/>
    <x v="0"/>
    <x v="0"/>
    <n v="0"/>
    <x v="0"/>
    <d v="2014-03-05T00:00:00"/>
    <n v="116"/>
    <n v="85"/>
    <n v="675"/>
    <n v="11"/>
    <n v="400"/>
    <n v="15"/>
    <n v="45"/>
    <n v="11"/>
    <x v="336"/>
    <n v="1.4937320061453452E-2"/>
    <x v="1"/>
    <n v="1"/>
    <n v="2"/>
    <n v="5"/>
    <n v="10"/>
    <n v="17"/>
    <n v="68.058823529411768"/>
    <n v="1"/>
    <n v="0"/>
    <n v="0"/>
    <n v="0"/>
    <n v="0"/>
    <n v="1"/>
    <n v="0"/>
    <n v="0"/>
  </r>
  <r>
    <n v="10530"/>
    <n v="1959"/>
    <n v="55"/>
    <x v="1"/>
    <x v="0"/>
    <x v="0"/>
    <n v="67786"/>
    <x v="1"/>
    <n v="2"/>
    <x v="0"/>
    <x v="0"/>
    <n v="0"/>
    <x v="0"/>
    <d v="2013-12-07T00:00:00"/>
    <n v="204"/>
    <n v="0"/>
    <n v="431"/>
    <n v="82"/>
    <n v="441"/>
    <n v="80"/>
    <n v="20"/>
    <n v="102"/>
    <x v="337"/>
    <n v="1.7053668899182722E-2"/>
    <x v="1"/>
    <n v="1"/>
    <n v="3"/>
    <n v="6"/>
    <n v="6"/>
    <n v="15"/>
    <n v="77.066666666666663"/>
    <n v="1"/>
    <n v="0"/>
    <n v="0"/>
    <n v="0"/>
    <n v="0"/>
    <n v="0"/>
    <n v="1"/>
    <n v="0"/>
  </r>
  <r>
    <n v="375"/>
    <n v="1954"/>
    <n v="60"/>
    <x v="2"/>
    <x v="1"/>
    <x v="0"/>
    <n v="76773"/>
    <x v="0"/>
    <n v="3"/>
    <x v="0"/>
    <x v="0"/>
    <n v="0"/>
    <x v="0"/>
    <d v="2013-02-25T00:00:00"/>
    <n v="489"/>
    <n v="79"/>
    <n v="516"/>
    <n v="56"/>
    <n v="449"/>
    <n v="86"/>
    <n v="33"/>
    <n v="16"/>
    <x v="337"/>
    <n v="1.5057376942414651E-2"/>
    <x v="1"/>
    <n v="1"/>
    <n v="2"/>
    <n v="2"/>
    <n v="11"/>
    <n v="15"/>
    <n v="77.066666666666663"/>
    <n v="1"/>
    <n v="0"/>
    <n v="0"/>
    <n v="0"/>
    <n v="0"/>
    <n v="0"/>
    <n v="0"/>
    <n v="0"/>
  </r>
  <r>
    <n v="3759"/>
    <n v="1958"/>
    <n v="56"/>
    <x v="1"/>
    <x v="1"/>
    <x v="1"/>
    <n v="65196"/>
    <x v="1"/>
    <n v="2"/>
    <x v="0"/>
    <x v="2"/>
    <n v="2"/>
    <x v="4"/>
    <d v="2013-07-25T00:00:00"/>
    <n v="339"/>
    <n v="34"/>
    <n v="743"/>
    <n v="19"/>
    <n v="181"/>
    <n v="12"/>
    <n v="0"/>
    <n v="200"/>
    <x v="338"/>
    <n v="1.7715810785937789E-2"/>
    <x v="1"/>
    <n v="2"/>
    <n v="7"/>
    <n v="6"/>
    <n v="11"/>
    <n v="24"/>
    <n v="48.125"/>
    <n v="5"/>
    <n v="0"/>
    <n v="0"/>
    <n v="1"/>
    <n v="0"/>
    <n v="0"/>
    <n v="0"/>
    <n v="0"/>
  </r>
  <r>
    <n v="3298"/>
    <n v="1956"/>
    <n v="58"/>
    <x v="1"/>
    <x v="0"/>
    <x v="1"/>
    <n v="52973"/>
    <x v="1"/>
    <n v="2"/>
    <x v="0"/>
    <x v="1"/>
    <n v="1"/>
    <x v="2"/>
    <d v="2012-11-08T00:00:00"/>
    <n v="598"/>
    <n v="92"/>
    <n v="856"/>
    <n v="0"/>
    <n v="76"/>
    <n v="12"/>
    <n v="9"/>
    <n v="199"/>
    <x v="339"/>
    <n v="2.1746927680138937E-2"/>
    <x v="1"/>
    <n v="7"/>
    <n v="9"/>
    <n v="6"/>
    <n v="9"/>
    <n v="24"/>
    <n v="48"/>
    <n v="8"/>
    <n v="0"/>
    <n v="0"/>
    <n v="0"/>
    <n v="0"/>
    <n v="0"/>
    <n v="0"/>
    <n v="0"/>
  </r>
  <r>
    <n v="3619"/>
    <n v="1960"/>
    <n v="54"/>
    <x v="1"/>
    <x v="0"/>
    <x v="0"/>
    <n v="87305"/>
    <x v="0"/>
    <n v="3"/>
    <x v="0"/>
    <x v="0"/>
    <n v="0"/>
    <x v="0"/>
    <d v="2012-09-23T00:00:00"/>
    <n v="644"/>
    <n v="19"/>
    <n v="345"/>
    <n v="25"/>
    <n v="501"/>
    <n v="63"/>
    <n v="138"/>
    <n v="80"/>
    <x v="339"/>
    <n v="1.3195120554378329E-2"/>
    <x v="1"/>
    <n v="1"/>
    <n v="5"/>
    <n v="3"/>
    <n v="8"/>
    <n v="16"/>
    <n v="72"/>
    <n v="2"/>
    <n v="0"/>
    <n v="0"/>
    <n v="0"/>
    <n v="0"/>
    <n v="1"/>
    <n v="1"/>
    <n v="0"/>
  </r>
  <r>
    <n v="7972"/>
    <n v="1955"/>
    <n v="59"/>
    <x v="2"/>
    <x v="1"/>
    <x v="0"/>
    <n v="72906"/>
    <x v="0"/>
    <n v="3"/>
    <x v="0"/>
    <x v="0"/>
    <n v="0"/>
    <x v="0"/>
    <d v="2013-09-17T00:00:00"/>
    <n v="285"/>
    <n v="79"/>
    <n v="400"/>
    <n v="32"/>
    <n v="519"/>
    <n v="71"/>
    <n v="75"/>
    <n v="54"/>
    <x v="340"/>
    <n v="1.5787452335884564E-2"/>
    <x v="1"/>
    <n v="1"/>
    <n v="3"/>
    <n v="4"/>
    <n v="9"/>
    <n v="16"/>
    <n v="71.9375"/>
    <n v="1"/>
    <n v="0"/>
    <n v="0"/>
    <n v="0"/>
    <n v="0"/>
    <n v="0"/>
    <n v="0"/>
    <n v="0"/>
  </r>
  <r>
    <n v="8727"/>
    <n v="1978"/>
    <n v="36"/>
    <x v="0"/>
    <x v="1"/>
    <x v="0"/>
    <n v="63693"/>
    <x v="1"/>
    <n v="2"/>
    <x v="0"/>
    <x v="1"/>
    <n v="1"/>
    <x v="1"/>
    <d v="2013-10-14T00:00:00"/>
    <n v="258"/>
    <n v="63"/>
    <n v="587"/>
    <n v="43"/>
    <n v="337"/>
    <n v="42"/>
    <n v="87"/>
    <n v="54"/>
    <x v="341"/>
    <n v="1.8055359301650104E-2"/>
    <x v="1"/>
    <n v="3"/>
    <n v="11"/>
    <n v="6"/>
    <n v="9"/>
    <n v="26"/>
    <n v="44.230769230769234"/>
    <n v="6"/>
    <n v="0"/>
    <n v="0"/>
    <n v="0"/>
    <n v="0"/>
    <n v="0"/>
    <n v="0"/>
    <n v="0"/>
  </r>
  <r>
    <n v="3056"/>
    <n v="1978"/>
    <n v="36"/>
    <x v="0"/>
    <x v="1"/>
    <x v="0"/>
    <n v="63693"/>
    <x v="1"/>
    <n v="2"/>
    <x v="0"/>
    <x v="1"/>
    <n v="1"/>
    <x v="1"/>
    <d v="2013-10-14T00:00:00"/>
    <n v="258"/>
    <n v="63"/>
    <n v="587"/>
    <n v="43"/>
    <n v="337"/>
    <n v="42"/>
    <n v="87"/>
    <n v="54"/>
    <x v="341"/>
    <n v="1.8055359301650104E-2"/>
    <x v="1"/>
    <n v="3"/>
    <n v="11"/>
    <n v="6"/>
    <n v="9"/>
    <n v="26"/>
    <n v="44.230769230769234"/>
    <n v="6"/>
    <n v="0"/>
    <n v="0"/>
    <n v="0"/>
    <n v="0"/>
    <n v="0"/>
    <n v="0"/>
    <n v="0"/>
  </r>
  <r>
    <n v="1440"/>
    <n v="1978"/>
    <n v="36"/>
    <x v="0"/>
    <x v="0"/>
    <x v="1"/>
    <n v="52513"/>
    <x v="1"/>
    <n v="2"/>
    <x v="0"/>
    <x v="0"/>
    <n v="0"/>
    <x v="1"/>
    <d v="2012-09-04T00:00:00"/>
    <n v="663"/>
    <n v="84"/>
    <n v="367"/>
    <n v="17"/>
    <n v="241"/>
    <n v="104"/>
    <n v="188"/>
    <n v="232"/>
    <x v="342"/>
    <n v="2.1880296307580979E-2"/>
    <x v="1"/>
    <n v="2"/>
    <n v="9"/>
    <n v="5"/>
    <n v="9"/>
    <n v="23"/>
    <n v="49.956521739130437"/>
    <n v="7"/>
    <n v="0"/>
    <n v="0"/>
    <n v="0"/>
    <n v="0"/>
    <n v="0"/>
    <n v="0"/>
    <n v="0"/>
  </r>
  <r>
    <n v="2008"/>
    <n v="1978"/>
    <n v="36"/>
    <x v="0"/>
    <x v="1"/>
    <x v="1"/>
    <n v="77583"/>
    <x v="0"/>
    <n v="3"/>
    <x v="0"/>
    <x v="0"/>
    <n v="0"/>
    <x v="1"/>
    <d v="2014-02-10T00:00:00"/>
    <n v="139"/>
    <n v="93"/>
    <n v="372"/>
    <n v="23"/>
    <n v="384"/>
    <n v="250"/>
    <n v="12"/>
    <n v="108"/>
    <x v="342"/>
    <n v="1.4809945477746413E-2"/>
    <x v="1"/>
    <n v="1"/>
    <n v="4"/>
    <n v="5"/>
    <n v="9"/>
    <n v="18"/>
    <n v="63.833333333333336"/>
    <n v="2"/>
    <n v="1"/>
    <n v="0"/>
    <n v="0"/>
    <n v="0"/>
    <n v="0"/>
    <n v="0"/>
    <n v="0"/>
  </r>
  <r>
    <n v="9495"/>
    <n v="1982"/>
    <n v="32"/>
    <x v="0"/>
    <x v="1"/>
    <x v="1"/>
    <n v="71853"/>
    <x v="0"/>
    <n v="3"/>
    <x v="0"/>
    <x v="0"/>
    <n v="0"/>
    <x v="1"/>
    <d v="2013-05-08T00:00:00"/>
    <n v="417"/>
    <n v="29"/>
    <n v="358"/>
    <n v="108"/>
    <n v="413"/>
    <n v="141"/>
    <n v="97"/>
    <n v="32"/>
    <x v="342"/>
    <n v="1.5990981587407624E-2"/>
    <x v="1"/>
    <n v="1"/>
    <n v="2"/>
    <n v="8"/>
    <n v="6"/>
    <n v="16"/>
    <n v="71.8125"/>
    <n v="1"/>
    <n v="0"/>
    <n v="0"/>
    <n v="0"/>
    <n v="0"/>
    <n v="0"/>
    <n v="0"/>
    <n v="0"/>
  </r>
  <r>
    <n v="2631"/>
    <n v="1982"/>
    <n v="32"/>
    <x v="0"/>
    <x v="1"/>
    <x v="1"/>
    <n v="71853"/>
    <x v="0"/>
    <n v="3"/>
    <x v="0"/>
    <x v="0"/>
    <n v="0"/>
    <x v="1"/>
    <d v="2013-05-08T00:00:00"/>
    <n v="417"/>
    <n v="29"/>
    <n v="358"/>
    <n v="108"/>
    <n v="413"/>
    <n v="141"/>
    <n v="97"/>
    <n v="32"/>
    <x v="342"/>
    <n v="1.5990981587407624E-2"/>
    <x v="1"/>
    <n v="1"/>
    <n v="2"/>
    <n v="8"/>
    <n v="6"/>
    <n v="16"/>
    <n v="71.8125"/>
    <n v="1"/>
    <n v="0"/>
    <n v="0"/>
    <n v="0"/>
    <n v="0"/>
    <n v="0"/>
    <n v="0"/>
    <n v="0"/>
  </r>
  <r>
    <n v="10992"/>
    <n v="1967"/>
    <n v="47"/>
    <x v="1"/>
    <x v="1"/>
    <x v="1"/>
    <n v="75702"/>
    <x v="0"/>
    <n v="3"/>
    <x v="1"/>
    <x v="1"/>
    <n v="2"/>
    <x v="4"/>
    <d v="2012-08-29T00:00:00"/>
    <n v="669"/>
    <n v="77"/>
    <n v="650"/>
    <n v="28"/>
    <n v="353"/>
    <n v="45"/>
    <n v="42"/>
    <n v="30"/>
    <x v="343"/>
    <n v="1.5164724842144197E-2"/>
    <x v="1"/>
    <n v="5"/>
    <n v="4"/>
    <n v="6"/>
    <n v="11"/>
    <n v="21"/>
    <n v="54.666666666666664"/>
    <n v="8"/>
    <n v="0"/>
    <n v="0"/>
    <n v="0"/>
    <n v="0"/>
    <n v="0"/>
    <n v="0"/>
    <n v="0"/>
  </r>
  <r>
    <n v="1092"/>
    <n v="1980"/>
    <n v="34"/>
    <x v="0"/>
    <x v="1"/>
    <x v="1"/>
    <n v="61014"/>
    <x v="1"/>
    <n v="2"/>
    <x v="0"/>
    <x v="1"/>
    <n v="1"/>
    <x v="2"/>
    <d v="2012-08-11T00:00:00"/>
    <n v="687"/>
    <n v="17"/>
    <n v="269"/>
    <n v="129"/>
    <n v="495"/>
    <n v="182"/>
    <n v="43"/>
    <n v="29"/>
    <x v="344"/>
    <n v="1.879896417215721E-2"/>
    <x v="1"/>
    <n v="4"/>
    <n v="9"/>
    <n v="3"/>
    <n v="4"/>
    <n v="16"/>
    <n v="71.6875"/>
    <n v="7"/>
    <n v="0"/>
    <n v="0"/>
    <n v="0"/>
    <n v="0"/>
    <n v="0"/>
    <n v="0"/>
    <n v="0"/>
  </r>
  <r>
    <n v="6327"/>
    <n v="1967"/>
    <n v="47"/>
    <x v="1"/>
    <x v="1"/>
    <x v="1"/>
    <n v="65777"/>
    <x v="1"/>
    <n v="2"/>
    <x v="0"/>
    <x v="0"/>
    <n v="0"/>
    <x v="1"/>
    <d v="2013-12-19T00:00:00"/>
    <n v="192"/>
    <n v="87"/>
    <n v="565"/>
    <n v="32"/>
    <n v="435"/>
    <n v="28"/>
    <n v="32"/>
    <n v="54"/>
    <x v="345"/>
    <n v="1.7422503306626938E-2"/>
    <x v="1"/>
    <n v="1"/>
    <n v="2"/>
    <n v="8"/>
    <n v="6"/>
    <n v="16"/>
    <n v="71.625"/>
    <n v="1"/>
    <n v="0"/>
    <n v="0"/>
    <n v="0"/>
    <n v="0"/>
    <n v="0"/>
    <n v="0"/>
    <n v="0"/>
  </r>
  <r>
    <n v="2674"/>
    <n v="1958"/>
    <n v="56"/>
    <x v="1"/>
    <x v="0"/>
    <x v="0"/>
    <n v="75154"/>
    <x v="0"/>
    <n v="3"/>
    <x v="0"/>
    <x v="1"/>
    <n v="1"/>
    <x v="1"/>
    <d v="2012-09-04T00:00:00"/>
    <n v="663"/>
    <n v="79"/>
    <n v="543"/>
    <n v="10"/>
    <n v="205"/>
    <n v="160"/>
    <n v="143"/>
    <n v="82"/>
    <x v="346"/>
    <n v="1.5208771322883679E-2"/>
    <x v="1"/>
    <n v="1"/>
    <n v="6"/>
    <n v="3"/>
    <n v="6"/>
    <n v="15"/>
    <n v="76.2"/>
    <n v="3"/>
    <n v="0"/>
    <n v="0"/>
    <n v="0"/>
    <n v="0"/>
    <n v="0"/>
    <n v="1"/>
    <n v="0"/>
  </r>
  <r>
    <n v="269"/>
    <n v="1963"/>
    <n v="51"/>
    <x v="1"/>
    <x v="0"/>
    <x v="0"/>
    <n v="46757"/>
    <x v="1"/>
    <n v="2"/>
    <x v="0"/>
    <x v="1"/>
    <n v="1"/>
    <x v="1"/>
    <d v="2012-11-16T00:00:00"/>
    <n v="590"/>
    <n v="71"/>
    <n v="777"/>
    <n v="30"/>
    <n v="163"/>
    <n v="0"/>
    <n v="51"/>
    <n v="122"/>
    <x v="346"/>
    <n v="2.4445537566567574E-2"/>
    <x v="1"/>
    <n v="6"/>
    <n v="4"/>
    <n v="4"/>
    <n v="7"/>
    <n v="15"/>
    <n v="76.2"/>
    <n v="9"/>
    <n v="0"/>
    <n v="0"/>
    <n v="0"/>
    <n v="0"/>
    <n v="0"/>
    <n v="0"/>
    <n v="0"/>
  </r>
  <r>
    <n v="8969"/>
    <n v="1977"/>
    <n v="37"/>
    <x v="0"/>
    <x v="1"/>
    <x v="1"/>
    <n v="71855"/>
    <x v="0"/>
    <n v="3"/>
    <x v="0"/>
    <x v="1"/>
    <n v="1"/>
    <x v="2"/>
    <d v="2013-01-16T00:00:00"/>
    <n v="529"/>
    <n v="59"/>
    <n v="548"/>
    <n v="31"/>
    <n v="422"/>
    <n v="0"/>
    <n v="112"/>
    <n v="28"/>
    <x v="347"/>
    <n v="1.5879201169020946E-2"/>
    <x v="1"/>
    <n v="4"/>
    <n v="5"/>
    <n v="5"/>
    <n v="11"/>
    <n v="21"/>
    <n v="54.333333333333336"/>
    <n v="3"/>
    <n v="0"/>
    <n v="0"/>
    <n v="0"/>
    <n v="0"/>
    <n v="0"/>
    <n v="0"/>
    <n v="0"/>
  </r>
  <r>
    <n v="9224"/>
    <n v="1972"/>
    <n v="42"/>
    <x v="1"/>
    <x v="0"/>
    <x v="0"/>
    <n v="55260"/>
    <x v="1"/>
    <n v="2"/>
    <x v="0"/>
    <x v="1"/>
    <n v="1"/>
    <x v="1"/>
    <d v="2012-12-12T00:00:00"/>
    <n v="564"/>
    <n v="81"/>
    <n v="825"/>
    <n v="8"/>
    <n v="53"/>
    <n v="11"/>
    <n v="0"/>
    <n v="242"/>
    <x v="348"/>
    <n v="2.0611653999276149E-2"/>
    <x v="1"/>
    <n v="2"/>
    <n v="8"/>
    <n v="10"/>
    <n v="5"/>
    <n v="23"/>
    <n v="49.521739130434781"/>
    <n v="6"/>
    <n v="0"/>
    <n v="0"/>
    <n v="0"/>
    <n v="0"/>
    <n v="0"/>
    <n v="0"/>
    <n v="0"/>
  </r>
  <r>
    <n v="3595"/>
    <n v="1963"/>
    <n v="51"/>
    <x v="1"/>
    <x v="1"/>
    <x v="1"/>
    <n v="77226"/>
    <x v="0"/>
    <n v="3"/>
    <x v="0"/>
    <x v="1"/>
    <n v="1"/>
    <x v="2"/>
    <d v="2014-02-28T00:00:00"/>
    <n v="121"/>
    <n v="29"/>
    <n v="631"/>
    <n v="43"/>
    <n v="239"/>
    <n v="128"/>
    <n v="76"/>
    <n v="21"/>
    <x v="349"/>
    <n v="1.473596975112009E-2"/>
    <x v="1"/>
    <n v="2"/>
    <n v="6"/>
    <n v="8"/>
    <n v="12"/>
    <n v="26"/>
    <n v="43.769230769230766"/>
    <n v="3"/>
    <n v="0"/>
    <n v="0"/>
    <n v="0"/>
    <n v="0"/>
    <n v="0"/>
    <n v="0"/>
    <n v="0"/>
  </r>
  <r>
    <n v="7215"/>
    <n v="1983"/>
    <n v="31"/>
    <x v="0"/>
    <x v="1"/>
    <x v="0"/>
    <n v="101970"/>
    <x v="0"/>
    <n v="3"/>
    <x v="0"/>
    <x v="0"/>
    <n v="0"/>
    <x v="0"/>
    <d v="2013-03-12T00:00:00"/>
    <n v="474"/>
    <n v="69"/>
    <n v="722"/>
    <n v="27"/>
    <n v="102"/>
    <n v="44"/>
    <n v="72"/>
    <n v="168"/>
    <x v="350"/>
    <n v="1.1130724722957733E-2"/>
    <x v="1"/>
    <n v="0"/>
    <n v="6"/>
    <n v="8"/>
    <n v="13"/>
    <n v="27"/>
    <n v="42.037037037037038"/>
    <n v="2"/>
    <n v="1"/>
    <n v="0"/>
    <n v="0"/>
    <n v="1"/>
    <n v="1"/>
    <n v="1"/>
    <n v="0"/>
  </r>
  <r>
    <n v="454"/>
    <n v="1980"/>
    <n v="34"/>
    <x v="0"/>
    <x v="1"/>
    <x v="1"/>
    <n v="69508"/>
    <x v="0"/>
    <n v="3"/>
    <x v="1"/>
    <x v="0"/>
    <n v="1"/>
    <x v="2"/>
    <d v="2012-11-14T00:00:00"/>
    <n v="592"/>
    <n v="48"/>
    <n v="824"/>
    <n v="32"/>
    <n v="162"/>
    <n v="42"/>
    <n v="32"/>
    <n v="43"/>
    <x v="350"/>
    <n v="1.6329055648270703E-2"/>
    <x v="1"/>
    <n v="2"/>
    <n v="11"/>
    <n v="4"/>
    <n v="11"/>
    <n v="26"/>
    <n v="43.653846153846153"/>
    <n v="6"/>
    <n v="0"/>
    <n v="0"/>
    <n v="0"/>
    <n v="0"/>
    <n v="0"/>
    <n v="0"/>
    <n v="0"/>
  </r>
  <r>
    <n v="6652"/>
    <n v="1965"/>
    <n v="49"/>
    <x v="1"/>
    <x v="1"/>
    <x v="1"/>
    <n v="77343"/>
    <x v="0"/>
    <n v="3"/>
    <x v="0"/>
    <x v="0"/>
    <n v="0"/>
    <x v="1"/>
    <d v="2014-06-09T00:00:00"/>
    <n v="20"/>
    <n v="28"/>
    <n v="227"/>
    <n v="151"/>
    <n v="573"/>
    <n v="98"/>
    <n v="54"/>
    <n v="31"/>
    <x v="351"/>
    <n v="1.4661960358403475E-2"/>
    <x v="1"/>
    <n v="1"/>
    <n v="3"/>
    <n v="4"/>
    <n v="9"/>
    <n v="16"/>
    <n v="70.875"/>
    <n v="1"/>
    <n v="0"/>
    <n v="0"/>
    <n v="0"/>
    <n v="0"/>
    <n v="0"/>
    <n v="0"/>
    <n v="0"/>
  </r>
  <r>
    <n v="9349"/>
    <n v="1985"/>
    <n v="29"/>
    <x v="0"/>
    <x v="1"/>
    <x v="1"/>
    <n v="92533"/>
    <x v="0"/>
    <n v="3"/>
    <x v="0"/>
    <x v="0"/>
    <n v="0"/>
    <x v="1"/>
    <d v="2013-12-19T00:00:00"/>
    <n v="192"/>
    <n v="84"/>
    <n v="693"/>
    <n v="21"/>
    <n v="118"/>
    <n v="110"/>
    <n v="147"/>
    <n v="42"/>
    <x v="352"/>
    <n v="1.2222666508164655E-2"/>
    <x v="1"/>
    <n v="1"/>
    <n v="6"/>
    <n v="5"/>
    <n v="11"/>
    <n v="22"/>
    <n v="51.409090909090907"/>
    <n v="2"/>
    <n v="1"/>
    <n v="0"/>
    <n v="0"/>
    <n v="0"/>
    <n v="1"/>
    <n v="0"/>
    <n v="0"/>
  </r>
  <r>
    <n v="6428"/>
    <n v="1950"/>
    <n v="64"/>
    <x v="2"/>
    <x v="0"/>
    <x v="0"/>
    <n v="76842"/>
    <x v="0"/>
    <n v="3"/>
    <x v="0"/>
    <x v="0"/>
    <n v="0"/>
    <x v="0"/>
    <d v="2014-05-03T00:00:00"/>
    <n v="57"/>
    <n v="37"/>
    <n v="605"/>
    <n v="10"/>
    <n v="345"/>
    <n v="84"/>
    <n v="54"/>
    <n v="32"/>
    <x v="353"/>
    <n v="1.470549959657479E-2"/>
    <x v="1"/>
    <n v="1"/>
    <n v="1"/>
    <n v="8"/>
    <n v="7"/>
    <n v="16"/>
    <n v="70.625"/>
    <n v="0"/>
    <n v="0"/>
    <n v="0"/>
    <n v="0"/>
    <n v="0"/>
    <n v="0"/>
    <n v="0"/>
    <n v="0"/>
  </r>
  <r>
    <n v="8920"/>
    <n v="1967"/>
    <n v="47"/>
    <x v="1"/>
    <x v="0"/>
    <x v="0"/>
    <n v="59235"/>
    <x v="1"/>
    <n v="2"/>
    <x v="1"/>
    <x v="0"/>
    <n v="1"/>
    <x v="1"/>
    <d v="2013-01-12T00:00:00"/>
    <n v="533"/>
    <n v="4"/>
    <n v="448"/>
    <n v="40"/>
    <n v="469"/>
    <n v="80"/>
    <n v="0"/>
    <n v="91"/>
    <x v="354"/>
    <n v="1.9042795644466953E-2"/>
    <x v="1"/>
    <n v="3"/>
    <n v="11"/>
    <n v="2"/>
    <n v="12"/>
    <n v="25"/>
    <n v="45.12"/>
    <n v="7"/>
    <n v="0"/>
    <n v="0"/>
    <n v="0"/>
    <n v="0"/>
    <n v="0"/>
    <n v="0"/>
    <n v="0"/>
  </r>
  <r>
    <n v="2669"/>
    <n v="1993"/>
    <n v="21"/>
    <x v="0"/>
    <x v="1"/>
    <x v="0"/>
    <n v="74293"/>
    <x v="0"/>
    <n v="3"/>
    <x v="0"/>
    <x v="0"/>
    <n v="0"/>
    <x v="0"/>
    <d v="2014-05-04T00:00:00"/>
    <n v="56"/>
    <n v="66"/>
    <n v="375"/>
    <n v="152"/>
    <n v="335"/>
    <n v="93"/>
    <n v="91"/>
    <n v="81"/>
    <x v="355"/>
    <n v="1.5169666051983364E-2"/>
    <x v="1"/>
    <n v="1"/>
    <n v="5"/>
    <n v="4"/>
    <n v="6"/>
    <n v="15"/>
    <n v="75.13333333333334"/>
    <n v="2"/>
    <n v="0"/>
    <n v="0"/>
    <n v="0"/>
    <n v="0"/>
    <n v="0"/>
    <n v="0"/>
    <n v="0"/>
  </r>
  <r>
    <n v="10037"/>
    <n v="1993"/>
    <n v="21"/>
    <x v="0"/>
    <x v="1"/>
    <x v="0"/>
    <n v="74293"/>
    <x v="0"/>
    <n v="3"/>
    <x v="0"/>
    <x v="0"/>
    <n v="0"/>
    <x v="0"/>
    <d v="2014-05-04T00:00:00"/>
    <n v="56"/>
    <n v="66"/>
    <n v="375"/>
    <n v="152"/>
    <n v="335"/>
    <n v="93"/>
    <n v="91"/>
    <n v="81"/>
    <x v="355"/>
    <n v="1.5169666051983364E-2"/>
    <x v="1"/>
    <n v="1"/>
    <n v="5"/>
    <n v="4"/>
    <n v="6"/>
    <n v="15"/>
    <n v="75.13333333333334"/>
    <n v="2"/>
    <n v="0"/>
    <n v="0"/>
    <n v="0"/>
    <n v="0"/>
    <n v="0"/>
    <n v="0"/>
    <n v="0"/>
  </r>
  <r>
    <n v="5796"/>
    <n v="1963"/>
    <n v="51"/>
    <x v="1"/>
    <x v="1"/>
    <x v="1"/>
    <n v="77437"/>
    <x v="0"/>
    <n v="3"/>
    <x v="0"/>
    <x v="0"/>
    <n v="0"/>
    <x v="1"/>
    <d v="2013-11-26T00:00:00"/>
    <n v="215"/>
    <n v="70"/>
    <n v="560"/>
    <n v="21"/>
    <n v="442"/>
    <n v="29"/>
    <n v="44"/>
    <n v="29"/>
    <x v="356"/>
    <n v="1.4527938840605912E-2"/>
    <x v="1"/>
    <n v="1"/>
    <n v="4"/>
    <n v="5"/>
    <n v="13"/>
    <n v="22"/>
    <n v="51.136363636363633"/>
    <n v="1"/>
    <n v="0"/>
    <n v="0"/>
    <n v="0"/>
    <n v="0"/>
    <n v="1"/>
    <n v="0"/>
    <n v="0"/>
  </r>
  <r>
    <n v="4002"/>
    <n v="1960"/>
    <n v="54"/>
    <x v="1"/>
    <x v="0"/>
    <x v="1"/>
    <n v="77037"/>
    <x v="0"/>
    <n v="3"/>
    <x v="0"/>
    <x v="1"/>
    <n v="1"/>
    <x v="2"/>
    <d v="2013-10-13T00:00:00"/>
    <n v="259"/>
    <n v="3"/>
    <n v="463"/>
    <n v="96"/>
    <n v="333"/>
    <n v="168"/>
    <n v="53"/>
    <n v="10"/>
    <x v="357"/>
    <n v="1.4577410854524448E-2"/>
    <x v="1"/>
    <n v="1"/>
    <n v="7"/>
    <n v="7"/>
    <n v="12"/>
    <n v="26"/>
    <n v="43.192307692307693"/>
    <n v="3"/>
    <n v="0"/>
    <n v="0"/>
    <n v="0"/>
    <n v="0"/>
    <n v="0"/>
    <n v="0"/>
    <n v="0"/>
  </r>
  <r>
    <n v="9206"/>
    <n v="1968"/>
    <n v="46"/>
    <x v="1"/>
    <x v="1"/>
    <x v="1"/>
    <n v="77382"/>
    <x v="0"/>
    <n v="3"/>
    <x v="0"/>
    <x v="1"/>
    <n v="1"/>
    <x v="2"/>
    <d v="2014-01-07T00:00:00"/>
    <n v="173"/>
    <n v="36"/>
    <n v="491"/>
    <n v="48"/>
    <n v="231"/>
    <n v="112"/>
    <n v="105"/>
    <n v="134"/>
    <x v="358"/>
    <n v="1.4486573104856426E-2"/>
    <x v="1"/>
    <n v="2"/>
    <n v="5"/>
    <n v="7"/>
    <n v="12"/>
    <n v="24"/>
    <n v="46.708333333333336"/>
    <n v="1"/>
    <n v="0"/>
    <n v="0"/>
    <n v="0"/>
    <n v="0"/>
    <n v="1"/>
    <n v="0"/>
    <n v="0"/>
  </r>
  <r>
    <n v="9370"/>
    <n v="1945"/>
    <n v="69"/>
    <x v="2"/>
    <x v="0"/>
    <x v="1"/>
    <n v="65846"/>
    <x v="1"/>
    <n v="2"/>
    <x v="0"/>
    <x v="0"/>
    <n v="0"/>
    <x v="1"/>
    <d v="2013-05-17T00:00:00"/>
    <n v="408"/>
    <n v="68"/>
    <n v="562"/>
    <n v="81"/>
    <n v="276"/>
    <n v="80"/>
    <n v="40"/>
    <n v="81"/>
    <x v="359"/>
    <n v="1.7009385535947514E-2"/>
    <x v="1"/>
    <n v="1"/>
    <n v="6"/>
    <n v="3"/>
    <n v="6"/>
    <n v="15"/>
    <n v="74.666666666666671"/>
    <n v="4"/>
    <n v="0"/>
    <n v="0"/>
    <n v="0"/>
    <n v="0"/>
    <n v="0"/>
    <n v="0"/>
    <n v="0"/>
  </r>
  <r>
    <n v="8957"/>
    <n v="1952"/>
    <n v="62"/>
    <x v="2"/>
    <x v="0"/>
    <x v="0"/>
    <n v="64831"/>
    <x v="1"/>
    <n v="2"/>
    <x v="1"/>
    <x v="1"/>
    <n v="2"/>
    <x v="2"/>
    <d v="2013-06-10T00:00:00"/>
    <n v="384"/>
    <n v="51"/>
    <n v="480"/>
    <n v="86"/>
    <n v="249"/>
    <n v="75"/>
    <n v="86"/>
    <n v="144"/>
    <x v="359"/>
    <n v="1.727568601440669E-2"/>
    <x v="1"/>
    <n v="8"/>
    <n v="6"/>
    <n v="3"/>
    <n v="5"/>
    <n v="14"/>
    <n v="80"/>
    <n v="6"/>
    <n v="0"/>
    <n v="0"/>
    <n v="0"/>
    <n v="0"/>
    <n v="0"/>
    <n v="0"/>
    <n v="0"/>
  </r>
  <r>
    <n v="3233"/>
    <n v="1965"/>
    <n v="49"/>
    <x v="1"/>
    <x v="0"/>
    <x v="1"/>
    <n v="62745"/>
    <x v="1"/>
    <n v="2"/>
    <x v="0"/>
    <x v="1"/>
    <n v="1"/>
    <x v="2"/>
    <d v="2013-03-23T00:00:00"/>
    <n v="463"/>
    <n v="89"/>
    <n v="562"/>
    <n v="21"/>
    <n v="464"/>
    <n v="28"/>
    <n v="10"/>
    <n v="32"/>
    <x v="360"/>
    <n v="1.780221531596143E-2"/>
    <x v="1"/>
    <n v="3"/>
    <n v="7"/>
    <n v="8"/>
    <n v="11"/>
    <n v="26"/>
    <n v="42.96153846153846"/>
    <n v="5"/>
    <n v="0"/>
    <n v="0"/>
    <n v="0"/>
    <n v="0"/>
    <n v="0"/>
    <n v="0"/>
    <n v="0"/>
  </r>
  <r>
    <n v="6637"/>
    <n v="1988"/>
    <n v="26"/>
    <x v="0"/>
    <x v="1"/>
    <x v="0"/>
    <n v="66951"/>
    <x v="1"/>
    <n v="2"/>
    <x v="0"/>
    <x v="0"/>
    <n v="0"/>
    <x v="0"/>
    <d v="2013-11-02T00:00:00"/>
    <n v="239"/>
    <n v="46"/>
    <n v="277"/>
    <n v="162"/>
    <n v="305"/>
    <n v="173"/>
    <n v="76"/>
    <n v="124"/>
    <x v="360"/>
    <n v="1.6683843407865454E-2"/>
    <x v="1"/>
    <n v="1"/>
    <n v="3"/>
    <n v="4"/>
    <n v="7"/>
    <n v="14"/>
    <n v="79.785714285714292"/>
    <n v="1"/>
    <n v="0"/>
    <n v="0"/>
    <n v="0"/>
    <n v="0"/>
    <n v="0"/>
    <n v="0"/>
    <n v="0"/>
  </r>
  <r>
    <n v="25"/>
    <n v="1958"/>
    <n v="56"/>
    <x v="1"/>
    <x v="1"/>
    <x v="1"/>
    <n v="65148"/>
    <x v="1"/>
    <n v="2"/>
    <x v="0"/>
    <x v="1"/>
    <n v="1"/>
    <x v="2"/>
    <d v="2012-11-16T00:00:00"/>
    <n v="590"/>
    <n v="9"/>
    <n v="460"/>
    <n v="35"/>
    <n v="422"/>
    <n v="33"/>
    <n v="12"/>
    <n v="153"/>
    <x v="361"/>
    <n v="1.7114876895683674E-2"/>
    <x v="1"/>
    <n v="2"/>
    <n v="6"/>
    <n v="6"/>
    <n v="7"/>
    <n v="19"/>
    <n v="58.684210526315788"/>
    <n v="4"/>
    <n v="0"/>
    <n v="0"/>
    <n v="0"/>
    <n v="0"/>
    <n v="0"/>
    <n v="0"/>
    <n v="0"/>
  </r>
  <r>
    <n v="5303"/>
    <n v="1974"/>
    <n v="40"/>
    <x v="1"/>
    <x v="0"/>
    <x v="1"/>
    <n v="79632"/>
    <x v="0"/>
    <n v="3"/>
    <x v="0"/>
    <x v="0"/>
    <n v="0"/>
    <x v="1"/>
    <d v="2014-04-08T00:00:00"/>
    <n v="82"/>
    <n v="42"/>
    <n v="471"/>
    <n v="0"/>
    <n v="510"/>
    <n v="99"/>
    <n v="21"/>
    <n v="12"/>
    <x v="362"/>
    <n v="1.3976793248945147E-2"/>
    <x v="1"/>
    <n v="1"/>
    <n v="6"/>
    <n v="4"/>
    <n v="9"/>
    <n v="19"/>
    <n v="58.578947368421055"/>
    <n v="2"/>
    <n v="0"/>
    <n v="0"/>
    <n v="0"/>
    <n v="0"/>
    <n v="0"/>
    <n v="0"/>
    <n v="0"/>
  </r>
  <r>
    <n v="10089"/>
    <n v="1974"/>
    <n v="40"/>
    <x v="1"/>
    <x v="1"/>
    <x v="0"/>
    <n v="102692"/>
    <x v="0"/>
    <n v="3"/>
    <x v="0"/>
    <x v="0"/>
    <n v="0"/>
    <x v="0"/>
    <d v="2013-04-05T00:00:00"/>
    <n v="450"/>
    <n v="5"/>
    <n v="168"/>
    <n v="148"/>
    <n v="444"/>
    <n v="32"/>
    <n v="172"/>
    <n v="148"/>
    <x v="363"/>
    <n v="1.082849686441008E-2"/>
    <x v="1"/>
    <n v="1"/>
    <n v="6"/>
    <n v="9"/>
    <n v="13"/>
    <n v="28"/>
    <n v="39.714285714285715"/>
    <n v="2"/>
    <n v="1"/>
    <n v="1"/>
    <n v="0"/>
    <n v="1"/>
    <n v="1"/>
    <n v="1"/>
    <n v="0"/>
  </r>
  <r>
    <n v="4786"/>
    <n v="1977"/>
    <n v="37"/>
    <x v="0"/>
    <x v="1"/>
    <x v="1"/>
    <n v="75330"/>
    <x v="0"/>
    <n v="3"/>
    <x v="1"/>
    <x v="1"/>
    <n v="2"/>
    <x v="4"/>
    <d v="2012-10-04T00:00:00"/>
    <n v="633"/>
    <n v="94"/>
    <n v="555"/>
    <n v="82"/>
    <n v="257"/>
    <n v="93"/>
    <n v="61"/>
    <n v="61"/>
    <x v="364"/>
    <n v="1.4721890349130493E-2"/>
    <x v="1"/>
    <n v="4"/>
    <n v="10"/>
    <n v="3"/>
    <n v="12"/>
    <n v="25"/>
    <n v="44.36"/>
    <n v="6"/>
    <n v="0"/>
    <n v="0"/>
    <n v="0"/>
    <n v="0"/>
    <n v="0"/>
    <n v="0"/>
    <n v="0"/>
  </r>
  <r>
    <n v="8091"/>
    <n v="1956"/>
    <n v="58"/>
    <x v="1"/>
    <x v="1"/>
    <x v="1"/>
    <n v="63943"/>
    <x v="1"/>
    <n v="2"/>
    <x v="0"/>
    <x v="1"/>
    <n v="1"/>
    <x v="2"/>
    <d v="2012-09-02T00:00:00"/>
    <n v="665"/>
    <n v="50"/>
    <n v="423"/>
    <n v="184"/>
    <n v="368"/>
    <n v="13"/>
    <n v="97"/>
    <n v="21"/>
    <x v="365"/>
    <n v="1.7296654833210828E-2"/>
    <x v="1"/>
    <n v="1"/>
    <n v="6"/>
    <n v="4"/>
    <n v="6"/>
    <n v="16"/>
    <n v="69.125"/>
    <n v="5"/>
    <n v="0"/>
    <n v="0"/>
    <n v="0"/>
    <n v="0"/>
    <n v="0"/>
    <n v="0"/>
    <n v="0"/>
  </r>
  <r>
    <n v="9952"/>
    <n v="1947"/>
    <n v="67"/>
    <x v="2"/>
    <x v="0"/>
    <x v="1"/>
    <n v="78093"/>
    <x v="0"/>
    <n v="3"/>
    <x v="0"/>
    <x v="0"/>
    <n v="0"/>
    <x v="1"/>
    <d v="2013-12-11T00:00:00"/>
    <n v="200"/>
    <n v="53"/>
    <n v="368"/>
    <n v="32"/>
    <n v="639"/>
    <n v="13"/>
    <n v="43"/>
    <n v="10"/>
    <x v="366"/>
    <n v="1.4149795756341798E-2"/>
    <x v="1"/>
    <n v="1"/>
    <n v="4"/>
    <n v="7"/>
    <n v="5"/>
    <n v="16"/>
    <n v="69.0625"/>
    <n v="1"/>
    <n v="0"/>
    <n v="0"/>
    <n v="0"/>
    <n v="0"/>
    <n v="0"/>
    <n v="0"/>
    <n v="0"/>
  </r>
  <r>
    <n v="1524"/>
    <n v="1983"/>
    <n v="31"/>
    <x v="0"/>
    <x v="0"/>
    <x v="0"/>
    <n v="81698"/>
    <x v="0"/>
    <n v="3"/>
    <x v="0"/>
    <x v="0"/>
    <n v="0"/>
    <x v="0"/>
    <d v="2013-03-01T00:00:00"/>
    <n v="485"/>
    <n v="1"/>
    <n v="709"/>
    <n v="45"/>
    <n v="115"/>
    <n v="30"/>
    <n v="160"/>
    <n v="45"/>
    <x v="367"/>
    <n v="1.3513182697250851E-2"/>
    <x v="1"/>
    <n v="1"/>
    <n v="8"/>
    <n v="2"/>
    <n v="5"/>
    <n v="15"/>
    <n v="73.599999999999994"/>
    <n v="5"/>
    <n v="1"/>
    <n v="0"/>
    <n v="0"/>
    <n v="0"/>
    <n v="0"/>
    <n v="1"/>
    <n v="0"/>
  </r>
  <r>
    <n v="819"/>
    <n v="1945"/>
    <n v="69"/>
    <x v="2"/>
    <x v="1"/>
    <x v="0"/>
    <n v="63285"/>
    <x v="1"/>
    <n v="2"/>
    <x v="0"/>
    <x v="0"/>
    <n v="0"/>
    <x v="0"/>
    <d v="2013-11-05T00:00:00"/>
    <n v="236"/>
    <n v="84"/>
    <n v="508"/>
    <n v="124"/>
    <n v="249"/>
    <n v="50"/>
    <n v="38"/>
    <n v="134"/>
    <x v="368"/>
    <n v="1.7429090621790315E-2"/>
    <x v="1"/>
    <n v="1"/>
    <n v="6"/>
    <n v="5"/>
    <n v="13"/>
    <n v="24"/>
    <n v="45.958333333333336"/>
    <n v="3"/>
    <n v="0"/>
    <n v="0"/>
    <n v="0"/>
    <n v="0"/>
    <n v="0"/>
    <n v="0"/>
    <n v="0"/>
  </r>
  <r>
    <n v="709"/>
    <n v="1952"/>
    <n v="62"/>
    <x v="2"/>
    <x v="1"/>
    <x v="0"/>
    <n v="51537"/>
    <x v="1"/>
    <n v="2"/>
    <x v="0"/>
    <x v="1"/>
    <n v="1"/>
    <x v="1"/>
    <d v="2012-12-09T00:00:00"/>
    <n v="567"/>
    <n v="27"/>
    <n v="787"/>
    <n v="20"/>
    <n v="204"/>
    <n v="0"/>
    <n v="0"/>
    <n v="92"/>
    <x v="368"/>
    <n v="2.140209946252207E-2"/>
    <x v="1"/>
    <n v="3"/>
    <n v="2"/>
    <n v="2"/>
    <n v="11"/>
    <n v="15"/>
    <n v="73.533333333333331"/>
    <n v="8"/>
    <n v="0"/>
    <n v="0"/>
    <n v="0"/>
    <n v="0"/>
    <n v="0"/>
    <n v="0"/>
    <n v="0"/>
  </r>
  <r>
    <n v="6439"/>
    <n v="1958"/>
    <n v="56"/>
    <x v="1"/>
    <x v="1"/>
    <x v="1"/>
    <n v="61074"/>
    <x v="1"/>
    <n v="2"/>
    <x v="0"/>
    <x v="1"/>
    <n v="1"/>
    <x v="2"/>
    <d v="2012-08-17T00:00:00"/>
    <n v="681"/>
    <n v="37"/>
    <n v="789"/>
    <n v="0"/>
    <n v="133"/>
    <n v="0"/>
    <n v="28"/>
    <n v="152"/>
    <x v="369"/>
    <n v="1.8043684710351376E-2"/>
    <x v="1"/>
    <n v="7"/>
    <n v="11"/>
    <n v="5"/>
    <n v="8"/>
    <n v="24"/>
    <n v="45.916666666666664"/>
    <n v="7"/>
    <n v="0"/>
    <n v="0"/>
    <n v="0"/>
    <n v="0"/>
    <n v="0"/>
    <n v="0"/>
    <n v="0"/>
  </r>
  <r>
    <n v="2125"/>
    <n v="1959"/>
    <n v="55"/>
    <x v="1"/>
    <x v="1"/>
    <x v="0"/>
    <n v="63033"/>
    <x v="1"/>
    <n v="2"/>
    <x v="0"/>
    <x v="0"/>
    <n v="0"/>
    <x v="0"/>
    <d v="2013-11-15T00:00:00"/>
    <n v="226"/>
    <n v="82"/>
    <n v="194"/>
    <n v="61"/>
    <n v="480"/>
    <n v="225"/>
    <n v="112"/>
    <n v="30"/>
    <x v="369"/>
    <n v="1.7482905779512319E-2"/>
    <x v="1"/>
    <n v="1"/>
    <n v="3"/>
    <n v="4"/>
    <n v="8"/>
    <n v="15"/>
    <n v="73.466666666666669"/>
    <n v="2"/>
    <n v="0"/>
    <n v="0"/>
    <n v="0"/>
    <n v="0"/>
    <n v="0"/>
    <n v="0"/>
    <n v="0"/>
  </r>
  <r>
    <n v="6521"/>
    <n v="1954"/>
    <n v="60"/>
    <x v="2"/>
    <x v="1"/>
    <x v="1"/>
    <n v="77972"/>
    <x v="0"/>
    <n v="3"/>
    <x v="0"/>
    <x v="0"/>
    <n v="0"/>
    <x v="1"/>
    <d v="2014-03-18T00:00:00"/>
    <n v="103"/>
    <n v="18"/>
    <n v="613"/>
    <n v="22"/>
    <n v="319"/>
    <n v="33"/>
    <n v="102"/>
    <n v="12"/>
    <x v="370"/>
    <n v="1.4120453496126815E-2"/>
    <x v="1"/>
    <n v="1"/>
    <n v="4"/>
    <n v="6"/>
    <n v="9"/>
    <n v="19"/>
    <n v="57.94736842105263"/>
    <n v="1"/>
    <n v="0"/>
    <n v="0"/>
    <n v="0"/>
    <n v="0"/>
    <n v="0"/>
    <n v="0"/>
    <n v="0"/>
  </r>
  <r>
    <n v="309"/>
    <n v="1961"/>
    <n v="53"/>
    <x v="1"/>
    <x v="0"/>
    <x v="1"/>
    <n v="63342"/>
    <x v="1"/>
    <n v="2"/>
    <x v="0"/>
    <x v="1"/>
    <n v="1"/>
    <x v="2"/>
    <d v="2012-10-16T00:00:00"/>
    <n v="621"/>
    <n v="48"/>
    <n v="918"/>
    <n v="21"/>
    <n v="118"/>
    <n v="13"/>
    <n v="10"/>
    <n v="21"/>
    <x v="370"/>
    <n v="1.7381831959837075E-2"/>
    <x v="1"/>
    <n v="3"/>
    <n v="8"/>
    <n v="3"/>
    <n v="5"/>
    <n v="16"/>
    <n v="68.8125"/>
    <n v="6"/>
    <n v="0"/>
    <n v="0"/>
    <n v="0"/>
    <n v="1"/>
    <n v="0"/>
    <n v="0"/>
    <n v="0"/>
  </r>
  <r>
    <n v="3571"/>
    <n v="1961"/>
    <n v="53"/>
    <x v="1"/>
    <x v="0"/>
    <x v="1"/>
    <n v="63342"/>
    <x v="1"/>
    <n v="2"/>
    <x v="0"/>
    <x v="1"/>
    <n v="1"/>
    <x v="2"/>
    <d v="2012-10-16T00:00:00"/>
    <n v="621"/>
    <n v="48"/>
    <n v="918"/>
    <n v="21"/>
    <n v="118"/>
    <n v="13"/>
    <n v="10"/>
    <n v="21"/>
    <x v="370"/>
    <n v="1.7381831959837075E-2"/>
    <x v="1"/>
    <n v="3"/>
    <n v="8"/>
    <n v="3"/>
    <n v="5"/>
    <n v="16"/>
    <n v="68.8125"/>
    <n v="6"/>
    <n v="0"/>
    <n v="0"/>
    <n v="0"/>
    <n v="1"/>
    <n v="0"/>
    <n v="1"/>
    <n v="0"/>
  </r>
  <r>
    <n v="5682"/>
    <n v="1953"/>
    <n v="61"/>
    <x v="2"/>
    <x v="0"/>
    <x v="0"/>
    <n v="64108"/>
    <x v="1"/>
    <n v="2"/>
    <x v="0"/>
    <x v="1"/>
    <n v="1"/>
    <x v="1"/>
    <d v="2013-03-23T00:00:00"/>
    <n v="463"/>
    <n v="8"/>
    <n v="948"/>
    <n v="10"/>
    <n v="86"/>
    <n v="13"/>
    <n v="21"/>
    <n v="21"/>
    <x v="371"/>
    <n v="1.7142946278155612E-2"/>
    <x v="1"/>
    <n v="4"/>
    <n v="6"/>
    <n v="9"/>
    <n v="11"/>
    <n v="26"/>
    <n v="42.269230769230766"/>
    <n v="5"/>
    <n v="0"/>
    <n v="0"/>
    <n v="0"/>
    <n v="0"/>
    <n v="0"/>
    <n v="0"/>
    <n v="0"/>
  </r>
  <r>
    <n v="8908"/>
    <n v="1959"/>
    <n v="55"/>
    <x v="1"/>
    <x v="1"/>
    <x v="1"/>
    <n v="87195"/>
    <x v="0"/>
    <n v="3"/>
    <x v="0"/>
    <x v="0"/>
    <n v="0"/>
    <x v="1"/>
    <d v="2014-05-08T00:00:00"/>
    <n v="52"/>
    <n v="35"/>
    <n v="217"/>
    <n v="76"/>
    <n v="690"/>
    <n v="50"/>
    <n v="26"/>
    <n v="38"/>
    <x v="372"/>
    <n v="1.2580996616778485E-2"/>
    <x v="1"/>
    <n v="1"/>
    <n v="3"/>
    <n v="11"/>
    <n v="5"/>
    <n v="19"/>
    <n v="57.736842105263158"/>
    <n v="1"/>
    <n v="0"/>
    <n v="0"/>
    <n v="0"/>
    <n v="0"/>
    <n v="0"/>
    <n v="1"/>
    <n v="0"/>
  </r>
  <r>
    <n v="2410"/>
    <n v="1969"/>
    <n v="45"/>
    <x v="1"/>
    <x v="1"/>
    <x v="0"/>
    <n v="81657"/>
    <x v="0"/>
    <n v="3"/>
    <x v="0"/>
    <x v="0"/>
    <n v="0"/>
    <x v="0"/>
    <d v="2014-01-22T00:00:00"/>
    <n v="158"/>
    <n v="69"/>
    <n v="364"/>
    <n v="40"/>
    <n v="425"/>
    <n v="158"/>
    <n v="60"/>
    <n v="50"/>
    <x v="372"/>
    <n v="1.3434243236954578E-2"/>
    <x v="1"/>
    <n v="1"/>
    <n v="3"/>
    <n v="4"/>
    <n v="8"/>
    <n v="15"/>
    <n v="73.13333333333334"/>
    <n v="1"/>
    <n v="0"/>
    <n v="0"/>
    <n v="0"/>
    <n v="0"/>
    <n v="0"/>
    <n v="0"/>
    <n v="0"/>
  </r>
  <r>
    <n v="3867"/>
    <n v="1947"/>
    <n v="67"/>
    <x v="2"/>
    <x v="0"/>
    <x v="1"/>
    <n v="73059"/>
    <x v="0"/>
    <n v="3"/>
    <x v="0"/>
    <x v="1"/>
    <n v="1"/>
    <x v="2"/>
    <d v="2013-08-31T00:00:00"/>
    <n v="302"/>
    <n v="36"/>
    <n v="410"/>
    <n v="112"/>
    <n v="420"/>
    <n v="0"/>
    <n v="82"/>
    <n v="71"/>
    <x v="373"/>
    <n v="1.4987886502689608E-2"/>
    <x v="1"/>
    <n v="1"/>
    <n v="9"/>
    <n v="3"/>
    <n v="13"/>
    <n v="25"/>
    <n v="43.8"/>
    <n v="4"/>
    <n v="0"/>
    <n v="0"/>
    <n v="0"/>
    <n v="0"/>
    <n v="0"/>
    <n v="0"/>
    <n v="0"/>
  </r>
  <r>
    <n v="3859"/>
    <n v="1947"/>
    <n v="67"/>
    <x v="2"/>
    <x v="0"/>
    <x v="1"/>
    <n v="73059"/>
    <x v="0"/>
    <n v="3"/>
    <x v="0"/>
    <x v="1"/>
    <n v="1"/>
    <x v="2"/>
    <d v="2013-08-31T00:00:00"/>
    <n v="302"/>
    <n v="36"/>
    <n v="410"/>
    <n v="112"/>
    <n v="420"/>
    <n v="0"/>
    <n v="82"/>
    <n v="71"/>
    <x v="373"/>
    <n v="1.4987886502689608E-2"/>
    <x v="1"/>
    <n v="1"/>
    <n v="9"/>
    <n v="3"/>
    <n v="13"/>
    <n v="25"/>
    <n v="43.8"/>
    <n v="4"/>
    <n v="0"/>
    <n v="0"/>
    <n v="0"/>
    <n v="0"/>
    <n v="0"/>
    <n v="0"/>
    <n v="0"/>
  </r>
  <r>
    <n v="10383"/>
    <n v="1966"/>
    <n v="48"/>
    <x v="1"/>
    <x v="1"/>
    <x v="0"/>
    <n v="70287"/>
    <x v="0"/>
    <n v="3"/>
    <x v="0"/>
    <x v="0"/>
    <n v="0"/>
    <x v="0"/>
    <d v="2013-04-02T00:00:00"/>
    <n v="453"/>
    <n v="30"/>
    <n v="295"/>
    <n v="35"/>
    <n v="482"/>
    <n v="121"/>
    <n v="120"/>
    <n v="40"/>
    <x v="374"/>
    <n v="1.5550528547242022E-2"/>
    <x v="1"/>
    <n v="1"/>
    <n v="5"/>
    <n v="5"/>
    <n v="10"/>
    <n v="20"/>
    <n v="54.65"/>
    <n v="3"/>
    <n v="0"/>
    <n v="0"/>
    <n v="0"/>
    <n v="0"/>
    <n v="0"/>
    <n v="1"/>
    <n v="0"/>
  </r>
  <r>
    <n v="4679"/>
    <n v="1977"/>
    <n v="37"/>
    <x v="0"/>
    <x v="0"/>
    <x v="1"/>
    <n v="78710"/>
    <x v="0"/>
    <n v="3"/>
    <x v="0"/>
    <x v="1"/>
    <n v="1"/>
    <x v="2"/>
    <d v="2014-05-23T00:00:00"/>
    <n v="37"/>
    <n v="42"/>
    <n v="721"/>
    <n v="0"/>
    <n v="152"/>
    <n v="119"/>
    <n v="50"/>
    <n v="50"/>
    <x v="375"/>
    <n v="1.3873713632321179E-2"/>
    <x v="1"/>
    <n v="3"/>
    <n v="7"/>
    <n v="6"/>
    <n v="12"/>
    <n v="25"/>
    <n v="43.68"/>
    <n v="4"/>
    <n v="0"/>
    <n v="0"/>
    <n v="0"/>
    <n v="0"/>
    <n v="0"/>
    <n v="0"/>
    <n v="0"/>
  </r>
  <r>
    <n v="8041"/>
    <n v="1971"/>
    <n v="43"/>
    <x v="1"/>
    <x v="0"/>
    <x v="0"/>
    <n v="47111"/>
    <x v="1"/>
    <n v="2"/>
    <x v="0"/>
    <x v="1"/>
    <n v="1"/>
    <x v="1"/>
    <d v="2012-09-08T00:00:00"/>
    <n v="659"/>
    <n v="35"/>
    <n v="595"/>
    <n v="71"/>
    <n v="153"/>
    <n v="120"/>
    <n v="112"/>
    <n v="41"/>
    <x v="375"/>
    <n v="2.3179299951179129E-2"/>
    <x v="1"/>
    <n v="6"/>
    <n v="3"/>
    <n v="2"/>
    <n v="10"/>
    <n v="15"/>
    <n v="72.8"/>
    <n v="9"/>
    <n v="0"/>
    <n v="0"/>
    <n v="0"/>
    <n v="0"/>
    <n v="0"/>
    <n v="0"/>
    <n v="0"/>
  </r>
  <r>
    <n v="3520"/>
    <n v="1990"/>
    <n v="24"/>
    <x v="0"/>
    <x v="0"/>
    <x v="0"/>
    <n v="91172"/>
    <x v="0"/>
    <n v="3"/>
    <x v="0"/>
    <x v="0"/>
    <n v="0"/>
    <x v="0"/>
    <d v="2013-03-27T00:00:00"/>
    <n v="459"/>
    <n v="94"/>
    <n v="162"/>
    <n v="28"/>
    <n v="818"/>
    <n v="0"/>
    <n v="28"/>
    <n v="56"/>
    <x v="375"/>
    <n v="1.1977361470626946E-2"/>
    <x v="1"/>
    <n v="0"/>
    <n v="4"/>
    <n v="3"/>
    <n v="7"/>
    <n v="14"/>
    <n v="78"/>
    <n v="3"/>
    <n v="1"/>
    <n v="1"/>
    <n v="1"/>
    <n v="0"/>
    <n v="1"/>
    <n v="1"/>
    <n v="0"/>
  </r>
  <r>
    <n v="9888"/>
    <n v="1969"/>
    <n v="45"/>
    <x v="1"/>
    <x v="1"/>
    <x v="1"/>
    <n v="68695"/>
    <x v="0"/>
    <n v="3"/>
    <x v="0"/>
    <x v="0"/>
    <n v="0"/>
    <x v="1"/>
    <d v="2014-06-25T00:00:00"/>
    <n v="4"/>
    <n v="3"/>
    <n v="458"/>
    <n v="81"/>
    <n v="356"/>
    <n v="106"/>
    <n v="50"/>
    <n v="40"/>
    <x v="376"/>
    <n v="1.5881796346167844E-2"/>
    <x v="1"/>
    <n v="1"/>
    <n v="4"/>
    <n v="4"/>
    <n v="7"/>
    <n v="15"/>
    <n v="72.733333333333334"/>
    <n v="2"/>
    <n v="0"/>
    <n v="0"/>
    <n v="0"/>
    <n v="0"/>
    <n v="0"/>
    <n v="0"/>
    <n v="0"/>
  </r>
  <r>
    <n v="4399"/>
    <n v="1969"/>
    <n v="45"/>
    <x v="1"/>
    <x v="1"/>
    <x v="1"/>
    <n v="68695"/>
    <x v="0"/>
    <n v="3"/>
    <x v="0"/>
    <x v="0"/>
    <n v="0"/>
    <x v="1"/>
    <d v="2014-06-25T00:00:00"/>
    <n v="4"/>
    <n v="3"/>
    <n v="458"/>
    <n v="81"/>
    <n v="356"/>
    <n v="106"/>
    <n v="50"/>
    <n v="40"/>
    <x v="376"/>
    <n v="1.5881796346167844E-2"/>
    <x v="1"/>
    <n v="1"/>
    <n v="4"/>
    <n v="4"/>
    <n v="7"/>
    <n v="15"/>
    <n v="72.733333333333334"/>
    <n v="2"/>
    <n v="0"/>
    <n v="0"/>
    <n v="0"/>
    <n v="0"/>
    <n v="0"/>
    <n v="0"/>
    <n v="0"/>
  </r>
  <r>
    <n v="10413"/>
    <n v="1984"/>
    <n v="30"/>
    <x v="0"/>
    <x v="1"/>
    <x v="1"/>
    <n v="72570"/>
    <x v="0"/>
    <n v="3"/>
    <x v="0"/>
    <x v="0"/>
    <n v="0"/>
    <x v="1"/>
    <d v="2014-04-25T00:00:00"/>
    <n v="65"/>
    <n v="67"/>
    <n v="274"/>
    <n v="83"/>
    <n v="216"/>
    <n v="151"/>
    <n v="141"/>
    <n v="224"/>
    <x v="377"/>
    <n v="1.5006200909466721E-2"/>
    <x v="1"/>
    <n v="1"/>
    <n v="4"/>
    <n v="6"/>
    <n v="12"/>
    <n v="22"/>
    <n v="49.5"/>
    <n v="1"/>
    <n v="0"/>
    <n v="0"/>
    <n v="0"/>
    <n v="0"/>
    <n v="0"/>
    <n v="0"/>
    <n v="0"/>
  </r>
  <r>
    <n v="10061"/>
    <n v="1950"/>
    <n v="64"/>
    <x v="2"/>
    <x v="1"/>
    <x v="1"/>
    <n v="59462"/>
    <x v="1"/>
    <n v="2"/>
    <x v="0"/>
    <x v="1"/>
    <n v="1"/>
    <x v="2"/>
    <d v="2013-01-05T00:00:00"/>
    <n v="540"/>
    <n v="29"/>
    <n v="724"/>
    <n v="17"/>
    <n v="143"/>
    <n v="0"/>
    <n v="8"/>
    <n v="196"/>
    <x v="378"/>
    <n v="1.8297400020180956E-2"/>
    <x v="1"/>
    <n v="2"/>
    <n v="9"/>
    <n v="2"/>
    <n v="12"/>
    <n v="23"/>
    <n v="47.304347826086953"/>
    <n v="7"/>
    <n v="0"/>
    <n v="0"/>
    <n v="0"/>
    <n v="0"/>
    <n v="0"/>
    <n v="0"/>
    <n v="0"/>
  </r>
  <r>
    <n v="1079"/>
    <n v="1971"/>
    <n v="43"/>
    <x v="1"/>
    <x v="0"/>
    <x v="1"/>
    <n v="71969"/>
    <x v="0"/>
    <n v="3"/>
    <x v="0"/>
    <x v="1"/>
    <n v="1"/>
    <x v="2"/>
    <d v="2012-10-16T00:00:00"/>
    <n v="621"/>
    <n v="59"/>
    <n v="1000"/>
    <n v="0"/>
    <n v="76"/>
    <n v="0"/>
    <n v="0"/>
    <n v="10"/>
    <x v="379"/>
    <n v="1.5089830343620169E-2"/>
    <x v="1"/>
    <n v="3"/>
    <n v="3"/>
    <n v="4"/>
    <n v="9"/>
    <n v="16"/>
    <n v="67.875"/>
    <n v="8"/>
    <n v="0"/>
    <n v="0"/>
    <n v="0"/>
    <n v="1"/>
    <n v="0"/>
    <n v="0"/>
    <n v="0"/>
  </r>
  <r>
    <n v="5407"/>
    <n v="1954"/>
    <n v="60"/>
    <x v="2"/>
    <x v="1"/>
    <x v="1"/>
    <n v="53103"/>
    <x v="1"/>
    <n v="2"/>
    <x v="0"/>
    <x v="1"/>
    <n v="1"/>
    <x v="2"/>
    <d v="2013-09-12T00:00:00"/>
    <n v="290"/>
    <n v="70"/>
    <n v="729"/>
    <n v="17"/>
    <n v="133"/>
    <n v="11"/>
    <n v="0"/>
    <n v="195"/>
    <x v="380"/>
    <n v="2.0431990659661413E-2"/>
    <x v="1"/>
    <n v="5"/>
    <n v="10"/>
    <n v="6"/>
    <n v="7"/>
    <n v="23"/>
    <n v="47.173913043478258"/>
    <n v="7"/>
    <n v="0"/>
    <n v="0"/>
    <n v="1"/>
    <n v="0"/>
    <n v="0"/>
    <n v="0"/>
    <n v="0"/>
  </r>
  <r>
    <n v="2995"/>
    <n v="1957"/>
    <n v="57"/>
    <x v="1"/>
    <x v="0"/>
    <x v="1"/>
    <n v="66636"/>
    <x v="1"/>
    <n v="2"/>
    <x v="0"/>
    <x v="0"/>
    <n v="0"/>
    <x v="1"/>
    <d v="2013-08-17T00:00:00"/>
    <n v="316"/>
    <n v="64"/>
    <n v="291"/>
    <n v="10"/>
    <n v="689"/>
    <n v="84"/>
    <n v="10"/>
    <n v="0"/>
    <x v="381"/>
    <n v="1.6267483042199413E-2"/>
    <x v="1"/>
    <n v="1"/>
    <n v="3"/>
    <n v="4"/>
    <n v="9"/>
    <n v="16"/>
    <n v="67.75"/>
    <n v="1"/>
    <n v="0"/>
    <n v="0"/>
    <n v="0"/>
    <n v="0"/>
    <n v="0"/>
    <n v="0"/>
    <n v="0"/>
  </r>
  <r>
    <n v="238"/>
    <n v="1967"/>
    <n v="47"/>
    <x v="1"/>
    <x v="0"/>
    <x v="1"/>
    <n v="67309"/>
    <x v="1"/>
    <n v="2"/>
    <x v="1"/>
    <x v="1"/>
    <n v="2"/>
    <x v="4"/>
    <d v="2013-01-23T00:00:00"/>
    <n v="522"/>
    <n v="76"/>
    <n v="515"/>
    <n v="47"/>
    <n v="181"/>
    <n v="149"/>
    <n v="95"/>
    <n v="95"/>
    <x v="382"/>
    <n v="1.6075116254884191E-2"/>
    <x v="1"/>
    <n v="15"/>
    <n v="9"/>
    <n v="6"/>
    <n v="9"/>
    <n v="24"/>
    <n v="45.083333333333336"/>
    <n v="7"/>
    <n v="0"/>
    <n v="0"/>
    <n v="0"/>
    <n v="0"/>
    <n v="0"/>
    <n v="0"/>
    <n v="0"/>
  </r>
  <r>
    <n v="8852"/>
    <n v="1976"/>
    <n v="38"/>
    <x v="0"/>
    <x v="1"/>
    <x v="1"/>
    <n v="61064"/>
    <x v="1"/>
    <n v="2"/>
    <x v="0"/>
    <x v="1"/>
    <n v="1"/>
    <x v="2"/>
    <d v="2012-08-31T00:00:00"/>
    <n v="667"/>
    <n v="80"/>
    <n v="387"/>
    <n v="126"/>
    <n v="342"/>
    <n v="0"/>
    <n v="45"/>
    <n v="180"/>
    <x v="383"/>
    <n v="1.7686361849862439E-2"/>
    <x v="1"/>
    <n v="5"/>
    <n v="8"/>
    <n v="4"/>
    <n v="11"/>
    <n v="23"/>
    <n v="46.956521739130437"/>
    <n v="6"/>
    <n v="0"/>
    <n v="0"/>
    <n v="0"/>
    <n v="0"/>
    <n v="0"/>
    <n v="0"/>
    <n v="0"/>
  </r>
  <r>
    <n v="4640"/>
    <n v="1967"/>
    <n v="47"/>
    <x v="1"/>
    <x v="1"/>
    <x v="0"/>
    <n v="70647"/>
    <x v="0"/>
    <n v="3"/>
    <x v="0"/>
    <x v="1"/>
    <n v="1"/>
    <x v="1"/>
    <d v="2012-09-21T00:00:00"/>
    <n v="646"/>
    <n v="65"/>
    <n v="561"/>
    <n v="85"/>
    <n v="171"/>
    <n v="25"/>
    <n v="123"/>
    <n v="114"/>
    <x v="384"/>
    <n v="1.527311846221354E-2"/>
    <x v="1"/>
    <n v="2"/>
    <n v="4"/>
    <n v="7"/>
    <n v="13"/>
    <n v="24"/>
    <n v="44.958333333333336"/>
    <n v="2"/>
    <n v="0"/>
    <n v="0"/>
    <n v="0"/>
    <n v="0"/>
    <n v="0"/>
    <n v="0"/>
    <n v="0"/>
  </r>
  <r>
    <n v="4070"/>
    <n v="1969"/>
    <n v="45"/>
    <x v="1"/>
    <x v="0"/>
    <x v="1"/>
    <n v="94871"/>
    <x v="0"/>
    <n v="3"/>
    <x v="0"/>
    <x v="2"/>
    <n v="2"/>
    <x v="4"/>
    <d v="2012-09-01T00:00:00"/>
    <n v="666"/>
    <n v="99"/>
    <n v="169"/>
    <n v="24"/>
    <n v="553"/>
    <n v="188"/>
    <n v="0"/>
    <n v="144"/>
    <x v="385"/>
    <n v="1.1362797904522983E-2"/>
    <x v="1"/>
    <n v="1"/>
    <n v="8"/>
    <n v="5"/>
    <n v="4"/>
    <n v="17"/>
    <n v="63.411764705882355"/>
    <n v="7"/>
    <n v="0"/>
    <n v="0"/>
    <n v="0"/>
    <n v="1"/>
    <n v="1"/>
    <n v="1"/>
    <n v="0"/>
  </r>
  <r>
    <n v="4137"/>
    <n v="1948"/>
    <n v="66"/>
    <x v="2"/>
    <x v="1"/>
    <x v="1"/>
    <n v="70666"/>
    <x v="0"/>
    <n v="3"/>
    <x v="0"/>
    <x v="0"/>
    <n v="0"/>
    <x v="1"/>
    <d v="2013-12-06T00:00:00"/>
    <n v="205"/>
    <n v="29"/>
    <n v="398"/>
    <n v="40"/>
    <n v="367"/>
    <n v="119"/>
    <n v="122"/>
    <n v="30"/>
    <x v="386"/>
    <n v="1.5226558741120199E-2"/>
    <x v="1"/>
    <n v="1"/>
    <n v="7"/>
    <n v="4"/>
    <n v="4"/>
    <n v="15"/>
    <n v="71.733333333333334"/>
    <n v="4"/>
    <n v="0"/>
    <n v="0"/>
    <n v="0"/>
    <n v="0"/>
    <n v="0"/>
    <n v="0"/>
    <n v="0"/>
  </r>
  <r>
    <n v="2797"/>
    <n v="1977"/>
    <n v="37"/>
    <x v="0"/>
    <x v="1"/>
    <x v="1"/>
    <n v="72117"/>
    <x v="0"/>
    <n v="3"/>
    <x v="0"/>
    <x v="1"/>
    <n v="1"/>
    <x v="2"/>
    <d v="2013-08-20T00:00:00"/>
    <n v="313"/>
    <n v="34"/>
    <n v="707"/>
    <n v="20"/>
    <n v="171"/>
    <n v="65"/>
    <n v="60"/>
    <n v="50"/>
    <x v="387"/>
    <n v="1.4878600052692153E-2"/>
    <x v="1"/>
    <n v="1"/>
    <n v="9"/>
    <n v="7"/>
    <n v="9"/>
    <n v="25"/>
    <n v="42.92"/>
    <n v="5"/>
    <n v="0"/>
    <n v="0"/>
    <n v="0"/>
    <n v="0"/>
    <n v="0"/>
    <n v="0"/>
    <n v="0"/>
  </r>
  <r>
    <n v="3523"/>
    <n v="1962"/>
    <n v="52"/>
    <x v="1"/>
    <x v="1"/>
    <x v="1"/>
    <n v="75072"/>
    <x v="0"/>
    <n v="3"/>
    <x v="0"/>
    <x v="1"/>
    <n v="1"/>
    <x v="2"/>
    <d v="2013-01-23T00:00:00"/>
    <n v="522"/>
    <n v="83"/>
    <n v="583"/>
    <n v="34"/>
    <n v="309"/>
    <n v="0"/>
    <n v="22"/>
    <n v="125"/>
    <x v="387"/>
    <n v="1.4292945439045183E-2"/>
    <x v="1"/>
    <n v="2"/>
    <n v="5"/>
    <n v="4"/>
    <n v="8"/>
    <n v="17"/>
    <n v="63.117647058823529"/>
    <n v="3"/>
    <n v="0"/>
    <n v="0"/>
    <n v="0"/>
    <n v="0"/>
    <n v="0"/>
    <n v="0"/>
    <n v="0"/>
  </r>
  <r>
    <n v="7342"/>
    <n v="1961"/>
    <n v="53"/>
    <x v="1"/>
    <x v="0"/>
    <x v="0"/>
    <n v="59184"/>
    <x v="1"/>
    <n v="2"/>
    <x v="0"/>
    <x v="1"/>
    <n v="1"/>
    <x v="1"/>
    <d v="2012-09-09T00:00:00"/>
    <n v="658"/>
    <n v="6"/>
    <n v="341"/>
    <n v="142"/>
    <n v="113"/>
    <n v="259"/>
    <n v="151"/>
    <n v="66"/>
    <x v="388"/>
    <n v="1.8113003514463367E-2"/>
    <x v="1"/>
    <n v="3"/>
    <n v="6"/>
    <n v="6"/>
    <n v="12"/>
    <n v="24"/>
    <n v="44.666666666666664"/>
    <n v="5"/>
    <n v="0"/>
    <n v="0"/>
    <n v="0"/>
    <n v="0"/>
    <n v="0"/>
    <n v="0"/>
    <n v="0"/>
  </r>
  <r>
    <n v="796"/>
    <n v="1965"/>
    <n v="49"/>
    <x v="1"/>
    <x v="0"/>
    <x v="0"/>
    <n v="60161"/>
    <x v="1"/>
    <n v="2"/>
    <x v="0"/>
    <x v="1"/>
    <n v="1"/>
    <x v="1"/>
    <d v="2012-10-23T00:00:00"/>
    <n v="614"/>
    <n v="17"/>
    <n v="584"/>
    <n v="44"/>
    <n v="212"/>
    <n v="46"/>
    <n v="8"/>
    <n v="177"/>
    <x v="389"/>
    <n v="1.7802230681005966E-2"/>
    <x v="1"/>
    <n v="3"/>
    <n v="11"/>
    <n v="4"/>
    <n v="8"/>
    <n v="23"/>
    <n v="46.565217391304351"/>
    <n v="8"/>
    <n v="0"/>
    <n v="0"/>
    <n v="0"/>
    <n v="0"/>
    <n v="0"/>
    <n v="0"/>
    <n v="0"/>
  </r>
  <r>
    <n v="6694"/>
    <n v="1964"/>
    <n v="50"/>
    <x v="1"/>
    <x v="1"/>
    <x v="1"/>
    <n v="75236"/>
    <x v="0"/>
    <n v="3"/>
    <x v="0"/>
    <x v="1"/>
    <n v="1"/>
    <x v="2"/>
    <d v="2013-11-25T00:00:00"/>
    <n v="216"/>
    <n v="27"/>
    <n v="438"/>
    <n v="66"/>
    <n v="400"/>
    <n v="12"/>
    <n v="38"/>
    <n v="114"/>
    <x v="390"/>
    <n v="1.4195332021904407E-2"/>
    <x v="1"/>
    <n v="1"/>
    <n v="8"/>
    <n v="3"/>
    <n v="13"/>
    <n v="24"/>
    <n v="44.5"/>
    <n v="4"/>
    <n v="0"/>
    <n v="0"/>
    <n v="0"/>
    <n v="0"/>
    <n v="0"/>
    <n v="0"/>
    <n v="0"/>
  </r>
  <r>
    <n v="10091"/>
    <n v="1956"/>
    <n v="58"/>
    <x v="1"/>
    <x v="1"/>
    <x v="0"/>
    <n v="60230"/>
    <x v="1"/>
    <n v="2"/>
    <x v="0"/>
    <x v="1"/>
    <n v="1"/>
    <x v="1"/>
    <d v="2013-05-20T00:00:00"/>
    <n v="405"/>
    <n v="78"/>
    <n v="520"/>
    <n v="20"/>
    <n v="367"/>
    <n v="39"/>
    <n v="81"/>
    <n v="40"/>
    <x v="391"/>
    <n v="1.7715424207205711E-2"/>
    <x v="1"/>
    <n v="2"/>
    <n v="6"/>
    <n v="3"/>
    <n v="6"/>
    <n v="15"/>
    <n v="71.13333333333334"/>
    <n v="5"/>
    <n v="0"/>
    <n v="0"/>
    <n v="0"/>
    <n v="0"/>
    <n v="0"/>
    <n v="0"/>
    <n v="0"/>
  </r>
  <r>
    <n v="5332"/>
    <n v="1960"/>
    <n v="54"/>
    <x v="1"/>
    <x v="0"/>
    <x v="1"/>
    <n v="82504"/>
    <x v="0"/>
    <n v="3"/>
    <x v="0"/>
    <x v="0"/>
    <n v="0"/>
    <x v="1"/>
    <d v="2013-07-27T00:00:00"/>
    <n v="337"/>
    <n v="2"/>
    <n v="362"/>
    <n v="50"/>
    <n v="431"/>
    <n v="134"/>
    <n v="35"/>
    <n v="54"/>
    <x v="392"/>
    <n v="1.2920585668573644E-2"/>
    <x v="1"/>
    <n v="1"/>
    <n v="3"/>
    <n v="6"/>
    <n v="7"/>
    <n v="16"/>
    <n v="66.625"/>
    <n v="1"/>
    <n v="0"/>
    <n v="0"/>
    <n v="0"/>
    <n v="0"/>
    <n v="0"/>
    <n v="0"/>
    <n v="0"/>
  </r>
  <r>
    <n v="2324"/>
    <n v="1972"/>
    <n v="42"/>
    <x v="1"/>
    <x v="1"/>
    <x v="1"/>
    <n v="77044"/>
    <x v="0"/>
    <n v="3"/>
    <x v="0"/>
    <x v="1"/>
    <n v="1"/>
    <x v="2"/>
    <d v="2013-10-27T00:00:00"/>
    <n v="245"/>
    <n v="12"/>
    <n v="625"/>
    <n v="38"/>
    <n v="242"/>
    <n v="50"/>
    <n v="34"/>
    <n v="76"/>
    <x v="393"/>
    <n v="1.3823269819843206E-2"/>
    <x v="1"/>
    <n v="2"/>
    <n v="7"/>
    <n v="11"/>
    <n v="11"/>
    <n v="29"/>
    <n v="36.724137931034484"/>
    <n v="4"/>
    <n v="0"/>
    <n v="0"/>
    <n v="1"/>
    <n v="0"/>
    <n v="0"/>
    <n v="0"/>
    <n v="0"/>
  </r>
  <r>
    <n v="9120"/>
    <n v="1962"/>
    <n v="52"/>
    <x v="1"/>
    <x v="1"/>
    <x v="0"/>
    <n v="66565"/>
    <x v="1"/>
    <n v="2"/>
    <x v="0"/>
    <x v="1"/>
    <n v="1"/>
    <x v="1"/>
    <d v="2012-12-05T00:00:00"/>
    <n v="571"/>
    <n v="80"/>
    <n v="747"/>
    <n v="10"/>
    <n v="161"/>
    <n v="65"/>
    <n v="40"/>
    <n v="42"/>
    <x v="393"/>
    <n v="1.5999399083602494E-2"/>
    <x v="1"/>
    <n v="4"/>
    <n v="4"/>
    <n v="2"/>
    <n v="9"/>
    <n v="15"/>
    <n v="71"/>
    <n v="8"/>
    <n v="0"/>
    <n v="0"/>
    <n v="0"/>
    <n v="0"/>
    <n v="0"/>
    <n v="0"/>
    <n v="0"/>
  </r>
  <r>
    <n v="5084"/>
    <n v="1975"/>
    <n v="39"/>
    <x v="0"/>
    <x v="1"/>
    <x v="0"/>
    <n v="58330"/>
    <x v="1"/>
    <n v="2"/>
    <x v="0"/>
    <x v="1"/>
    <n v="1"/>
    <x v="1"/>
    <d v="2013-12-25T00:00:00"/>
    <n v="186"/>
    <n v="87"/>
    <n v="445"/>
    <n v="53"/>
    <n v="213"/>
    <n v="104"/>
    <n v="98"/>
    <n v="151"/>
    <x v="394"/>
    <n v="1.8241042345276872E-2"/>
    <x v="1"/>
    <n v="1"/>
    <n v="6"/>
    <n v="4"/>
    <n v="13"/>
    <n v="23"/>
    <n v="46.260869565217391"/>
    <n v="4"/>
    <n v="0"/>
    <n v="0"/>
    <n v="0"/>
    <n v="0"/>
    <n v="0"/>
    <n v="0"/>
    <n v="0"/>
  </r>
  <r>
    <n v="7094"/>
    <n v="1975"/>
    <n v="39"/>
    <x v="0"/>
    <x v="1"/>
    <x v="0"/>
    <n v="58330"/>
    <x v="1"/>
    <n v="2"/>
    <x v="0"/>
    <x v="1"/>
    <n v="1"/>
    <x v="1"/>
    <d v="2013-12-25T00:00:00"/>
    <n v="186"/>
    <n v="87"/>
    <n v="445"/>
    <n v="53"/>
    <n v="213"/>
    <n v="104"/>
    <n v="98"/>
    <n v="151"/>
    <x v="394"/>
    <n v="1.8241042345276872E-2"/>
    <x v="1"/>
    <n v="1"/>
    <n v="6"/>
    <n v="4"/>
    <n v="13"/>
    <n v="23"/>
    <n v="46.260869565217391"/>
    <n v="4"/>
    <n v="0"/>
    <n v="0"/>
    <n v="0"/>
    <n v="0"/>
    <n v="0"/>
    <n v="0"/>
    <n v="0"/>
  </r>
  <r>
    <n v="2072"/>
    <n v="1969"/>
    <n v="45"/>
    <x v="1"/>
    <x v="0"/>
    <x v="1"/>
    <n v="53374"/>
    <x v="1"/>
    <n v="2"/>
    <x v="0"/>
    <x v="1"/>
    <n v="1"/>
    <x v="2"/>
    <d v="2012-08-16T00:00:00"/>
    <n v="682"/>
    <n v="34"/>
    <n v="896"/>
    <n v="10"/>
    <n v="101"/>
    <n v="13"/>
    <n v="10"/>
    <n v="34"/>
    <x v="394"/>
    <n v="1.9934799715217145E-2"/>
    <x v="1"/>
    <n v="6"/>
    <n v="4"/>
    <n v="2"/>
    <n v="9"/>
    <n v="15"/>
    <n v="70.933333333333337"/>
    <n v="9"/>
    <n v="0"/>
    <n v="0"/>
    <n v="1"/>
    <n v="0"/>
    <n v="0"/>
    <n v="1"/>
    <n v="0"/>
  </r>
  <r>
    <n v="1031"/>
    <n v="1989"/>
    <n v="25"/>
    <x v="0"/>
    <x v="0"/>
    <x v="1"/>
    <n v="85710"/>
    <x v="0"/>
    <n v="3"/>
    <x v="0"/>
    <x v="0"/>
    <n v="0"/>
    <x v="1"/>
    <d v="2013-05-05T00:00:00"/>
    <n v="420"/>
    <n v="5"/>
    <n v="600"/>
    <n v="20"/>
    <n v="350"/>
    <n v="29"/>
    <n v="30"/>
    <n v="33"/>
    <x v="395"/>
    <n v="1.2390619530976549E-2"/>
    <x v="1"/>
    <n v="1"/>
    <n v="6"/>
    <n v="9"/>
    <n v="10"/>
    <n v="25"/>
    <n v="42.48"/>
    <n v="2"/>
    <n v="0"/>
    <n v="0"/>
    <n v="0"/>
    <n v="0"/>
    <n v="1"/>
    <n v="0"/>
    <n v="0"/>
  </r>
  <r>
    <n v="6931"/>
    <n v="1967"/>
    <n v="47"/>
    <x v="1"/>
    <x v="1"/>
    <x v="0"/>
    <n v="76982"/>
    <x v="0"/>
    <n v="3"/>
    <x v="0"/>
    <x v="0"/>
    <n v="0"/>
    <x v="0"/>
    <d v="2014-02-15T00:00:00"/>
    <n v="134"/>
    <n v="19"/>
    <n v="464"/>
    <n v="151"/>
    <n v="292"/>
    <n v="65"/>
    <n v="60"/>
    <n v="30"/>
    <x v="395"/>
    <n v="1.3795432698552908E-2"/>
    <x v="1"/>
    <n v="1"/>
    <n v="8"/>
    <n v="3"/>
    <n v="4"/>
    <n v="15"/>
    <n v="70.8"/>
    <n v="4"/>
    <n v="0"/>
    <n v="0"/>
    <n v="0"/>
    <n v="0"/>
    <n v="1"/>
    <n v="1"/>
    <n v="0"/>
  </r>
  <r>
    <n v="1453"/>
    <n v="1943"/>
    <n v="71"/>
    <x v="2"/>
    <x v="0"/>
    <x v="0"/>
    <n v="57513"/>
    <x v="1"/>
    <n v="2"/>
    <x v="0"/>
    <x v="0"/>
    <n v="0"/>
    <x v="0"/>
    <d v="2013-07-06T00:00:00"/>
    <n v="358"/>
    <n v="59"/>
    <n v="735"/>
    <n v="40"/>
    <n v="183"/>
    <n v="52"/>
    <n v="20"/>
    <n v="30"/>
    <x v="396"/>
    <n v="1.8430615686888183E-2"/>
    <x v="1"/>
    <n v="2"/>
    <n v="9"/>
    <n v="3"/>
    <n v="13"/>
    <n v="25"/>
    <n v="42.4"/>
    <n v="6"/>
    <n v="0"/>
    <n v="0"/>
    <n v="0"/>
    <n v="0"/>
    <n v="0"/>
    <n v="0"/>
    <n v="0"/>
  </r>
  <r>
    <n v="11084"/>
    <n v="1976"/>
    <n v="38"/>
    <x v="0"/>
    <x v="0"/>
    <x v="1"/>
    <n v="65104"/>
    <x v="1"/>
    <n v="2"/>
    <x v="0"/>
    <x v="1"/>
    <n v="1"/>
    <x v="2"/>
    <d v="2013-11-14T00:00:00"/>
    <n v="227"/>
    <n v="4"/>
    <n v="738"/>
    <n v="0"/>
    <n v="232"/>
    <n v="13"/>
    <n v="20"/>
    <n v="50"/>
    <x v="397"/>
    <n v="1.6174121405750797E-2"/>
    <x v="1"/>
    <n v="2"/>
    <n v="3"/>
    <n v="5"/>
    <n v="7"/>
    <n v="15"/>
    <n v="70.2"/>
    <n v="7"/>
    <n v="0"/>
    <n v="0"/>
    <n v="0"/>
    <n v="0"/>
    <n v="0"/>
    <n v="1"/>
    <n v="0"/>
  </r>
  <r>
    <n v="5172"/>
    <n v="1976"/>
    <n v="38"/>
    <x v="0"/>
    <x v="0"/>
    <x v="1"/>
    <n v="65104"/>
    <x v="1"/>
    <n v="2"/>
    <x v="0"/>
    <x v="1"/>
    <n v="1"/>
    <x v="2"/>
    <d v="2013-11-14T00:00:00"/>
    <n v="227"/>
    <n v="4"/>
    <n v="738"/>
    <n v="0"/>
    <n v="232"/>
    <n v="13"/>
    <n v="20"/>
    <n v="50"/>
    <x v="397"/>
    <n v="1.6174121405750797E-2"/>
    <x v="1"/>
    <n v="2"/>
    <n v="3"/>
    <n v="5"/>
    <n v="7"/>
    <n v="15"/>
    <n v="70.2"/>
    <n v="7"/>
    <n v="0"/>
    <n v="0"/>
    <n v="0"/>
    <n v="0"/>
    <n v="0"/>
    <n v="0"/>
    <n v="0"/>
  </r>
  <r>
    <n v="7849"/>
    <n v="1970"/>
    <n v="44"/>
    <x v="1"/>
    <x v="0"/>
    <x v="1"/>
    <n v="80336"/>
    <x v="0"/>
    <n v="3"/>
    <x v="0"/>
    <x v="0"/>
    <n v="0"/>
    <x v="1"/>
    <d v="2013-09-09T00:00:00"/>
    <n v="293"/>
    <n v="12"/>
    <n v="209"/>
    <n v="19"/>
    <n v="456"/>
    <n v="160"/>
    <n v="142"/>
    <n v="66"/>
    <x v="398"/>
    <n v="1.3095000995817566E-2"/>
    <x v="1"/>
    <n v="1"/>
    <n v="2"/>
    <n v="9"/>
    <n v="13"/>
    <n v="24"/>
    <n v="43.833333333333336"/>
    <n v="1"/>
    <n v="0"/>
    <n v="0"/>
    <n v="0"/>
    <n v="0"/>
    <n v="0"/>
    <n v="0"/>
    <n v="0"/>
  </r>
  <r>
    <n v="2863"/>
    <n v="1970"/>
    <n v="44"/>
    <x v="1"/>
    <x v="1"/>
    <x v="0"/>
    <n v="52704.93097014926"/>
    <x v="1"/>
    <n v="2"/>
    <x v="1"/>
    <x v="2"/>
    <n v="3"/>
    <x v="4"/>
    <d v="2013-08-23T00:00:00"/>
    <n v="310"/>
    <n v="67"/>
    <n v="738"/>
    <n v="20"/>
    <n v="172"/>
    <n v="52"/>
    <n v="50"/>
    <n v="20"/>
    <x v="398"/>
    <n v="1.996018172561171E-2"/>
    <x v="1"/>
    <n v="6"/>
    <n v="2"/>
    <n v="3"/>
    <n v="10"/>
    <n v="15"/>
    <n v="70.13333333333334"/>
    <n v="7"/>
    <n v="1"/>
    <n v="0"/>
    <n v="0"/>
    <n v="1"/>
    <n v="0"/>
    <n v="0"/>
    <n v="0"/>
  </r>
  <r>
    <n v="9817"/>
    <n v="1970"/>
    <n v="44"/>
    <x v="1"/>
    <x v="0"/>
    <x v="0"/>
    <n v="44802"/>
    <x v="1"/>
    <n v="2"/>
    <x v="0"/>
    <x v="0"/>
    <n v="0"/>
    <x v="0"/>
    <d v="2012-08-21T00:00:00"/>
    <n v="677"/>
    <n v="71"/>
    <n v="853"/>
    <n v="10"/>
    <n v="143"/>
    <n v="13"/>
    <n v="10"/>
    <n v="20"/>
    <x v="399"/>
    <n v="2.3414133297620644E-2"/>
    <x v="1"/>
    <n v="2"/>
    <n v="9"/>
    <n v="4"/>
    <n v="12"/>
    <n v="25"/>
    <n v="41.96"/>
    <n v="8"/>
    <n v="0"/>
    <n v="0"/>
    <n v="0"/>
    <n v="0"/>
    <n v="0"/>
    <n v="0"/>
    <n v="0"/>
  </r>
  <r>
    <n v="8602"/>
    <n v="1964"/>
    <n v="50"/>
    <x v="1"/>
    <x v="1"/>
    <x v="0"/>
    <n v="69932"/>
    <x v="0"/>
    <n v="3"/>
    <x v="0"/>
    <x v="1"/>
    <n v="1"/>
    <x v="1"/>
    <d v="2013-06-12T00:00:00"/>
    <n v="382"/>
    <n v="97"/>
    <n v="412"/>
    <n v="172"/>
    <n v="153"/>
    <n v="150"/>
    <n v="105"/>
    <n v="57"/>
    <x v="399"/>
    <n v="1.5000285992106618E-2"/>
    <x v="1"/>
    <n v="2"/>
    <n v="7"/>
    <n v="6"/>
    <n v="11"/>
    <n v="24"/>
    <n v="43.708333333333336"/>
    <n v="4"/>
    <n v="0"/>
    <n v="0"/>
    <n v="0"/>
    <n v="0"/>
    <n v="0"/>
    <n v="0"/>
    <n v="0"/>
  </r>
  <r>
    <n v="9153"/>
    <n v="1964"/>
    <n v="50"/>
    <x v="1"/>
    <x v="0"/>
    <x v="1"/>
    <n v="59304"/>
    <x v="1"/>
    <n v="2"/>
    <x v="0"/>
    <x v="1"/>
    <n v="1"/>
    <x v="2"/>
    <d v="2013-07-29T00:00:00"/>
    <n v="335"/>
    <n v="81"/>
    <n v="418"/>
    <n v="61"/>
    <n v="428"/>
    <n v="80"/>
    <n v="51"/>
    <n v="10"/>
    <x v="400"/>
    <n v="1.7671657898286793E-2"/>
    <x v="1"/>
    <n v="3"/>
    <n v="7"/>
    <n v="8"/>
    <n v="10"/>
    <n v="25"/>
    <n v="41.92"/>
    <n v="5"/>
    <n v="0"/>
    <n v="0"/>
    <n v="0"/>
    <n v="0"/>
    <n v="0"/>
    <n v="0"/>
    <n v="0"/>
  </r>
  <r>
    <n v="7706"/>
    <n v="1975"/>
    <n v="39"/>
    <x v="0"/>
    <x v="0"/>
    <x v="1"/>
    <n v="46772"/>
    <x v="1"/>
    <n v="2"/>
    <x v="0"/>
    <x v="1"/>
    <n v="1"/>
    <x v="2"/>
    <d v="2012-11-07T00:00:00"/>
    <n v="599"/>
    <n v="88"/>
    <n v="350"/>
    <n v="104"/>
    <n v="189"/>
    <n v="197"/>
    <n v="151"/>
    <n v="57"/>
    <x v="400"/>
    <n v="2.2406568032155991E-2"/>
    <x v="1"/>
    <n v="6"/>
    <n v="11"/>
    <n v="8"/>
    <n v="5"/>
    <n v="24"/>
    <n v="43.666666666666664"/>
    <n v="8"/>
    <n v="0"/>
    <n v="0"/>
    <n v="1"/>
    <n v="0"/>
    <n v="0"/>
    <n v="0"/>
    <n v="0"/>
  </r>
  <r>
    <n v="2075"/>
    <n v="1969"/>
    <n v="45"/>
    <x v="1"/>
    <x v="1"/>
    <x v="1"/>
    <n v="72460"/>
    <x v="0"/>
    <n v="3"/>
    <x v="0"/>
    <x v="0"/>
    <n v="0"/>
    <x v="1"/>
    <d v="2013-11-14T00:00:00"/>
    <n v="227"/>
    <n v="56"/>
    <n v="377"/>
    <n v="10"/>
    <n v="540"/>
    <n v="80"/>
    <n v="30"/>
    <n v="10"/>
    <x v="401"/>
    <n v="1.4449351366271046E-2"/>
    <x v="1"/>
    <n v="1"/>
    <n v="3"/>
    <n v="5"/>
    <n v="7"/>
    <n v="15"/>
    <n v="69.8"/>
    <n v="1"/>
    <n v="0"/>
    <n v="0"/>
    <n v="0"/>
    <n v="0"/>
    <n v="0"/>
    <n v="0"/>
    <n v="0"/>
  </r>
  <r>
    <n v="10770"/>
    <n v="1959"/>
    <n v="55"/>
    <x v="1"/>
    <x v="1"/>
    <x v="1"/>
    <n v="65492"/>
    <x v="1"/>
    <n v="2"/>
    <x v="0"/>
    <x v="0"/>
    <n v="0"/>
    <x v="1"/>
    <d v="2014-01-26T00:00:00"/>
    <n v="154"/>
    <n v="73"/>
    <n v="247"/>
    <n v="161"/>
    <n v="295"/>
    <n v="210"/>
    <n v="85"/>
    <n v="47"/>
    <x v="402"/>
    <n v="1.595614731570268E-2"/>
    <x v="1"/>
    <n v="2"/>
    <n v="4"/>
    <n v="7"/>
    <n v="13"/>
    <n v="24"/>
    <n v="43.541666666666664"/>
    <n v="2"/>
    <n v="0"/>
    <n v="0"/>
    <n v="0"/>
    <n v="0"/>
    <n v="0"/>
    <n v="0"/>
    <n v="0"/>
  </r>
  <r>
    <n v="7279"/>
    <n v="1969"/>
    <n v="45"/>
    <x v="1"/>
    <x v="0"/>
    <x v="1"/>
    <n v="69476"/>
    <x v="0"/>
    <n v="3"/>
    <x v="0"/>
    <x v="0"/>
    <n v="0"/>
    <x v="1"/>
    <d v="2013-09-30T00:00:00"/>
    <n v="272"/>
    <n v="3"/>
    <n v="260"/>
    <n v="86"/>
    <n v="559"/>
    <n v="63"/>
    <n v="9"/>
    <n v="67"/>
    <x v="403"/>
    <n v="1.5026771834878232E-2"/>
    <x v="1"/>
    <n v="1"/>
    <n v="4"/>
    <n v="6"/>
    <n v="4"/>
    <n v="14"/>
    <n v="74.571428571428569"/>
    <n v="2"/>
    <n v="0"/>
    <n v="0"/>
    <n v="0"/>
    <n v="0"/>
    <n v="0"/>
    <n v="0"/>
    <n v="0"/>
  </r>
  <r>
    <n v="9904"/>
    <n v="1956"/>
    <n v="58"/>
    <x v="1"/>
    <x v="1"/>
    <x v="1"/>
    <n v="71391"/>
    <x v="0"/>
    <n v="3"/>
    <x v="0"/>
    <x v="1"/>
    <n v="1"/>
    <x v="2"/>
    <d v="2013-03-29T00:00:00"/>
    <n v="457"/>
    <n v="50"/>
    <n v="336"/>
    <n v="123"/>
    <n v="274"/>
    <n v="46"/>
    <n v="123"/>
    <n v="141"/>
    <x v="404"/>
    <n v="1.4609684694149123E-2"/>
    <x v="1"/>
    <n v="5"/>
    <n v="6"/>
    <n v="5"/>
    <n v="12"/>
    <n v="23"/>
    <n v="45.347826086956523"/>
    <n v="3"/>
    <n v="0"/>
    <n v="0"/>
    <n v="0"/>
    <n v="0"/>
    <n v="0"/>
    <n v="0"/>
    <n v="0"/>
  </r>
  <r>
    <n v="3170"/>
    <n v="1957"/>
    <n v="57"/>
    <x v="1"/>
    <x v="0"/>
    <x v="1"/>
    <n v="68148"/>
    <x v="1"/>
    <n v="2"/>
    <x v="0"/>
    <x v="0"/>
    <n v="0"/>
    <x v="1"/>
    <d v="2013-08-31T00:00:00"/>
    <n v="302"/>
    <n v="86"/>
    <n v="389"/>
    <n v="66"/>
    <n v="408"/>
    <n v="37"/>
    <n v="57"/>
    <n v="85"/>
    <x v="405"/>
    <n v="1.5290250630979633E-2"/>
    <x v="1"/>
    <n v="1"/>
    <n v="4"/>
    <n v="4"/>
    <n v="6"/>
    <n v="14"/>
    <n v="74.428571428571431"/>
    <n v="2"/>
    <n v="0"/>
    <n v="0"/>
    <n v="0"/>
    <n v="0"/>
    <n v="0"/>
    <n v="0"/>
    <n v="0"/>
  </r>
  <r>
    <n v="9999"/>
    <n v="1965"/>
    <n v="49"/>
    <x v="1"/>
    <x v="1"/>
    <x v="1"/>
    <n v="75276"/>
    <x v="0"/>
    <n v="3"/>
    <x v="0"/>
    <x v="0"/>
    <n v="0"/>
    <x v="1"/>
    <d v="2012-09-27T00:00:00"/>
    <n v="640"/>
    <n v="2"/>
    <n v="610"/>
    <n v="105"/>
    <n v="125"/>
    <n v="137"/>
    <n v="42"/>
    <n v="21"/>
    <x v="406"/>
    <n v="1.3815824432754132E-2"/>
    <x v="1"/>
    <n v="1"/>
    <n v="9"/>
    <n v="4"/>
    <n v="9"/>
    <n v="22"/>
    <n v="47.272727272727273"/>
    <n v="5"/>
    <n v="0"/>
    <n v="0"/>
    <n v="0"/>
    <n v="0"/>
    <n v="0"/>
    <n v="0"/>
    <n v="0"/>
  </r>
  <r>
    <n v="1570"/>
    <n v="1951"/>
    <n v="63"/>
    <x v="2"/>
    <x v="0"/>
    <x v="1"/>
    <n v="69702"/>
    <x v="0"/>
    <n v="3"/>
    <x v="0"/>
    <x v="1"/>
    <n v="1"/>
    <x v="2"/>
    <d v="2013-02-19T00:00:00"/>
    <n v="495"/>
    <n v="8"/>
    <n v="664"/>
    <n v="9"/>
    <n v="240"/>
    <n v="50"/>
    <n v="19"/>
    <n v="57"/>
    <x v="407"/>
    <n v="1.4906315457232217E-2"/>
    <x v="1"/>
    <n v="2"/>
    <n v="7"/>
    <n v="7"/>
    <n v="10"/>
    <n v="24"/>
    <n v="43.291666666666664"/>
    <n v="4"/>
    <n v="0"/>
    <n v="0"/>
    <n v="0"/>
    <n v="0"/>
    <n v="0"/>
    <n v="0"/>
    <n v="0"/>
  </r>
  <r>
    <n v="8659"/>
    <n v="1952"/>
    <n v="62"/>
    <x v="2"/>
    <x v="0"/>
    <x v="1"/>
    <n v="69805"/>
    <x v="0"/>
    <n v="3"/>
    <x v="0"/>
    <x v="1"/>
    <n v="1"/>
    <x v="2"/>
    <d v="2014-01-21T00:00:00"/>
    <n v="159"/>
    <n v="50"/>
    <n v="750"/>
    <n v="71"/>
    <n v="174"/>
    <n v="13"/>
    <n v="10"/>
    <n v="20"/>
    <x v="408"/>
    <n v="1.4869994986032519E-2"/>
    <x v="1"/>
    <n v="2"/>
    <n v="6"/>
    <n v="8"/>
    <n v="11"/>
    <n v="25"/>
    <n v="41.52"/>
    <n v="2"/>
    <n v="0"/>
    <n v="0"/>
    <n v="0"/>
    <n v="0"/>
    <n v="0"/>
    <n v="0"/>
    <n v="0"/>
  </r>
  <r>
    <n v="9559"/>
    <n v="1961"/>
    <n v="53"/>
    <x v="1"/>
    <x v="0"/>
    <x v="1"/>
    <n v="57072"/>
    <x v="1"/>
    <n v="2"/>
    <x v="0"/>
    <x v="1"/>
    <n v="1"/>
    <x v="2"/>
    <d v="2014-01-24T00:00:00"/>
    <n v="156"/>
    <n v="79"/>
    <n v="944"/>
    <n v="0"/>
    <n v="60"/>
    <n v="0"/>
    <n v="0"/>
    <n v="30"/>
    <x v="409"/>
    <n v="1.8117465657415194E-2"/>
    <x v="1"/>
    <n v="2"/>
    <n v="7"/>
    <n v="5"/>
    <n v="13"/>
    <n v="25"/>
    <n v="41.36"/>
    <n v="5"/>
    <n v="0"/>
    <n v="0"/>
    <n v="1"/>
    <n v="0"/>
    <n v="0"/>
    <n v="0"/>
    <n v="0"/>
  </r>
  <r>
    <n v="2793"/>
    <n v="1976"/>
    <n v="38"/>
    <x v="0"/>
    <x v="0"/>
    <x v="0"/>
    <n v="70179"/>
    <x v="0"/>
    <n v="3"/>
    <x v="0"/>
    <x v="1"/>
    <n v="1"/>
    <x v="1"/>
    <d v="2013-07-21T00:00:00"/>
    <n v="343"/>
    <n v="10"/>
    <n v="532"/>
    <n v="88"/>
    <n v="168"/>
    <n v="69"/>
    <n v="44"/>
    <n v="133"/>
    <x v="409"/>
    <n v="1.47337522620727E-2"/>
    <x v="1"/>
    <n v="3"/>
    <n v="7"/>
    <n v="3"/>
    <n v="13"/>
    <n v="23"/>
    <n v="44.956521739130437"/>
    <n v="5"/>
    <n v="0"/>
    <n v="0"/>
    <n v="0"/>
    <n v="0"/>
    <n v="0"/>
    <n v="0"/>
    <n v="0"/>
  </r>
  <r>
    <n v="1071"/>
    <n v="1976"/>
    <n v="38"/>
    <x v="0"/>
    <x v="0"/>
    <x v="0"/>
    <n v="70179"/>
    <x v="0"/>
    <n v="3"/>
    <x v="0"/>
    <x v="1"/>
    <n v="1"/>
    <x v="1"/>
    <d v="2013-07-21T00:00:00"/>
    <n v="343"/>
    <n v="10"/>
    <n v="532"/>
    <n v="88"/>
    <n v="168"/>
    <n v="69"/>
    <n v="44"/>
    <n v="133"/>
    <x v="409"/>
    <n v="1.47337522620727E-2"/>
    <x v="1"/>
    <n v="3"/>
    <n v="7"/>
    <n v="3"/>
    <n v="13"/>
    <n v="23"/>
    <n v="44.956521739130437"/>
    <n v="5"/>
    <n v="0"/>
    <n v="0"/>
    <n v="0"/>
    <n v="0"/>
    <n v="0"/>
    <n v="0"/>
    <n v="0"/>
  </r>
  <r>
    <n v="10562"/>
    <n v="1946"/>
    <n v="68"/>
    <x v="2"/>
    <x v="0"/>
    <x v="1"/>
    <n v="66835"/>
    <x v="1"/>
    <n v="2"/>
    <x v="0"/>
    <x v="0"/>
    <n v="0"/>
    <x v="1"/>
    <d v="2013-09-28T00:00:00"/>
    <n v="274"/>
    <n v="21"/>
    <n v="620"/>
    <n v="26"/>
    <n v="195"/>
    <n v="34"/>
    <n v="17"/>
    <n v="141"/>
    <x v="410"/>
    <n v="1.5455973666492108E-2"/>
    <x v="1"/>
    <n v="1"/>
    <n v="6"/>
    <n v="4"/>
    <n v="13"/>
    <n v="23"/>
    <n v="44.913043478260867"/>
    <n v="2"/>
    <n v="0"/>
    <n v="0"/>
    <n v="0"/>
    <n v="0"/>
    <n v="0"/>
    <n v="0"/>
    <n v="0"/>
  </r>
  <r>
    <n v="7881"/>
    <n v="1946"/>
    <n v="68"/>
    <x v="2"/>
    <x v="0"/>
    <x v="1"/>
    <n v="66835"/>
    <x v="1"/>
    <n v="2"/>
    <x v="0"/>
    <x v="0"/>
    <n v="0"/>
    <x v="1"/>
    <d v="2013-09-28T00:00:00"/>
    <n v="274"/>
    <n v="21"/>
    <n v="620"/>
    <n v="26"/>
    <n v="195"/>
    <n v="34"/>
    <n v="17"/>
    <n v="141"/>
    <x v="410"/>
    <n v="1.5455973666492108E-2"/>
    <x v="1"/>
    <n v="1"/>
    <n v="6"/>
    <n v="4"/>
    <n v="13"/>
    <n v="23"/>
    <n v="44.913043478260867"/>
    <n v="2"/>
    <n v="0"/>
    <n v="0"/>
    <n v="0"/>
    <n v="0"/>
    <n v="0"/>
    <n v="0"/>
    <n v="0"/>
  </r>
  <r>
    <n v="4998"/>
    <n v="1962"/>
    <n v="52"/>
    <x v="1"/>
    <x v="1"/>
    <x v="1"/>
    <n v="76081"/>
    <x v="0"/>
    <n v="3"/>
    <x v="0"/>
    <x v="0"/>
    <n v="0"/>
    <x v="1"/>
    <d v="2014-05-23T00:00:00"/>
    <n v="37"/>
    <n v="85"/>
    <n v="292"/>
    <n v="30"/>
    <n v="415"/>
    <n v="63"/>
    <n v="33"/>
    <n v="200"/>
    <x v="410"/>
    <n v="1.3577634363375876E-2"/>
    <x v="1"/>
    <n v="1"/>
    <n v="4"/>
    <n v="5"/>
    <n v="4"/>
    <n v="13"/>
    <n v="79.461538461538467"/>
    <n v="2"/>
    <n v="1"/>
    <n v="0"/>
    <n v="0"/>
    <n v="0"/>
    <n v="0"/>
    <n v="0"/>
    <n v="0"/>
  </r>
  <r>
    <n v="7321"/>
    <n v="1962"/>
    <n v="52"/>
    <x v="1"/>
    <x v="1"/>
    <x v="1"/>
    <n v="76081"/>
    <x v="0"/>
    <n v="3"/>
    <x v="0"/>
    <x v="0"/>
    <n v="0"/>
    <x v="1"/>
    <d v="2014-05-23T00:00:00"/>
    <n v="37"/>
    <n v="85"/>
    <n v="292"/>
    <n v="30"/>
    <n v="415"/>
    <n v="63"/>
    <n v="33"/>
    <n v="200"/>
    <x v="410"/>
    <n v="1.3577634363375876E-2"/>
    <x v="1"/>
    <n v="1"/>
    <n v="4"/>
    <n v="5"/>
    <n v="4"/>
    <n v="13"/>
    <n v="79.461538461538467"/>
    <n v="2"/>
    <n v="1"/>
    <n v="0"/>
    <n v="0"/>
    <n v="0"/>
    <n v="0"/>
    <n v="0"/>
    <n v="0"/>
  </r>
  <r>
    <n v="9185"/>
    <n v="1966"/>
    <n v="48"/>
    <x v="1"/>
    <x v="0"/>
    <x v="0"/>
    <n v="69759"/>
    <x v="0"/>
    <n v="3"/>
    <x v="0"/>
    <x v="0"/>
    <n v="0"/>
    <x v="0"/>
    <d v="2013-10-28T00:00:00"/>
    <n v="244"/>
    <n v="38"/>
    <n v="452"/>
    <n v="20"/>
    <n v="514"/>
    <n v="13"/>
    <n v="30"/>
    <n v="0"/>
    <x v="411"/>
    <n v="1.475078484496624E-2"/>
    <x v="1"/>
    <n v="3"/>
    <n v="4"/>
    <n v="6"/>
    <n v="5"/>
    <n v="15"/>
    <n v="68.599999999999994"/>
    <n v="3"/>
    <n v="0"/>
    <n v="0"/>
    <n v="0"/>
    <n v="0"/>
    <n v="0"/>
    <n v="1"/>
    <n v="0"/>
  </r>
  <r>
    <n v="9204"/>
    <n v="1970"/>
    <n v="44"/>
    <x v="1"/>
    <x v="1"/>
    <x v="0"/>
    <n v="66731"/>
    <x v="1"/>
    <n v="2"/>
    <x v="0"/>
    <x v="1"/>
    <n v="1"/>
    <x v="1"/>
    <d v="2012-09-12T00:00:00"/>
    <n v="655"/>
    <n v="33"/>
    <n v="371"/>
    <n v="159"/>
    <n v="194"/>
    <n v="58"/>
    <n v="106"/>
    <n v="141"/>
    <x v="411"/>
    <n v="1.542011958460086E-2"/>
    <x v="1"/>
    <n v="4"/>
    <n v="4"/>
    <n v="3"/>
    <n v="6"/>
    <n v="13"/>
    <n v="79.15384615384616"/>
    <n v="3"/>
    <n v="0"/>
    <n v="0"/>
    <n v="0"/>
    <n v="0"/>
    <n v="0"/>
    <n v="0"/>
    <n v="0"/>
  </r>
  <r>
    <n v="17"/>
    <n v="1971"/>
    <n v="43"/>
    <x v="1"/>
    <x v="0"/>
    <x v="1"/>
    <n v="60491"/>
    <x v="1"/>
    <n v="2"/>
    <x v="0"/>
    <x v="1"/>
    <n v="1"/>
    <x v="2"/>
    <d v="2013-09-06T00:00:00"/>
    <n v="296"/>
    <n v="81"/>
    <n v="637"/>
    <n v="47"/>
    <n v="237"/>
    <n v="12"/>
    <n v="19"/>
    <n v="76"/>
    <x v="412"/>
    <n v="1.6994263609462566E-2"/>
    <x v="1"/>
    <n v="4"/>
    <n v="6"/>
    <n v="11"/>
    <n v="7"/>
    <n v="24"/>
    <n v="42.833333333333336"/>
    <n v="5"/>
    <n v="0"/>
    <n v="0"/>
    <n v="0"/>
    <n v="0"/>
    <n v="0"/>
    <n v="0"/>
    <n v="0"/>
  </r>
  <r>
    <n v="437"/>
    <n v="1976"/>
    <n v="38"/>
    <x v="0"/>
    <x v="0"/>
    <x v="0"/>
    <n v="75012"/>
    <x v="0"/>
    <n v="3"/>
    <x v="0"/>
    <x v="0"/>
    <n v="0"/>
    <x v="0"/>
    <d v="2014-01-25T00:00:00"/>
    <n v="155"/>
    <n v="41"/>
    <n v="294"/>
    <n v="142"/>
    <n v="218"/>
    <n v="164"/>
    <n v="58"/>
    <n v="151"/>
    <x v="413"/>
    <n v="1.3691142750493254E-2"/>
    <x v="1"/>
    <n v="1"/>
    <n v="3"/>
    <n v="8"/>
    <n v="11"/>
    <n v="22"/>
    <n v="46.68181818181818"/>
    <n v="1"/>
    <n v="0"/>
    <n v="0"/>
    <n v="0"/>
    <n v="0"/>
    <n v="0"/>
    <n v="0"/>
    <n v="0"/>
  </r>
  <r>
    <n v="2350"/>
    <n v="1972"/>
    <n v="42"/>
    <x v="1"/>
    <x v="1"/>
    <x v="1"/>
    <n v="59666"/>
    <x v="1"/>
    <n v="2"/>
    <x v="1"/>
    <x v="1"/>
    <n v="2"/>
    <x v="4"/>
    <d v="2013-03-22T00:00:00"/>
    <n v="464"/>
    <n v="87"/>
    <n v="623"/>
    <n v="53"/>
    <n v="178"/>
    <n v="23"/>
    <n v="17"/>
    <n v="133"/>
    <x v="413"/>
    <n v="1.7212482821037108E-2"/>
    <x v="1"/>
    <n v="7"/>
    <n v="3"/>
    <n v="2"/>
    <n v="8"/>
    <n v="13"/>
    <n v="79"/>
    <n v="8"/>
    <n v="0"/>
    <n v="0"/>
    <n v="0"/>
    <n v="1"/>
    <n v="0"/>
    <n v="0"/>
    <n v="0"/>
  </r>
  <r>
    <n v="640"/>
    <n v="1951"/>
    <n v="63"/>
    <x v="2"/>
    <x v="1"/>
    <x v="1"/>
    <n v="57304"/>
    <x v="1"/>
    <n v="2"/>
    <x v="0"/>
    <x v="1"/>
    <n v="1"/>
    <x v="2"/>
    <d v="2013-03-11T00:00:00"/>
    <n v="475"/>
    <n v="61"/>
    <n v="356"/>
    <n v="80"/>
    <n v="329"/>
    <n v="138"/>
    <n v="17"/>
    <n v="106"/>
    <x v="414"/>
    <n v="1.790450928381963E-2"/>
    <x v="1"/>
    <n v="2"/>
    <n v="7"/>
    <n v="6"/>
    <n v="10"/>
    <n v="23"/>
    <n v="44.608695652173914"/>
    <n v="5"/>
    <n v="0"/>
    <n v="0"/>
    <n v="0"/>
    <n v="0"/>
    <n v="0"/>
    <n v="0"/>
    <n v="0"/>
  </r>
  <r>
    <n v="6906"/>
    <n v="1953"/>
    <n v="61"/>
    <x v="2"/>
    <x v="0"/>
    <x v="0"/>
    <n v="84953"/>
    <x v="0"/>
    <n v="3"/>
    <x v="0"/>
    <x v="0"/>
    <n v="0"/>
    <x v="0"/>
    <d v="2013-06-03T00:00:00"/>
    <n v="391"/>
    <n v="73"/>
    <n v="167"/>
    <n v="48"/>
    <n v="602"/>
    <n v="63"/>
    <n v="72"/>
    <n v="72"/>
    <x v="415"/>
    <n v="1.2053723823761374E-2"/>
    <x v="1"/>
    <n v="1"/>
    <n v="3"/>
    <n v="10"/>
    <n v="4"/>
    <n v="17"/>
    <n v="60.235294117647058"/>
    <n v="2"/>
    <n v="1"/>
    <n v="0"/>
    <n v="0"/>
    <n v="1"/>
    <n v="1"/>
    <n v="1"/>
    <n v="0"/>
  </r>
  <r>
    <n v="7055"/>
    <n v="1952"/>
    <n v="62"/>
    <x v="2"/>
    <x v="0"/>
    <x v="1"/>
    <n v="61010"/>
    <x v="1"/>
    <n v="2"/>
    <x v="0"/>
    <x v="1"/>
    <n v="1"/>
    <x v="2"/>
    <d v="2012-10-09T00:00:00"/>
    <n v="628"/>
    <n v="57"/>
    <n v="888"/>
    <n v="0"/>
    <n v="57"/>
    <n v="0"/>
    <n v="0"/>
    <n v="76"/>
    <x v="416"/>
    <n v="1.6734961481724306E-2"/>
    <x v="1"/>
    <n v="2"/>
    <n v="8"/>
    <n v="5"/>
    <n v="11"/>
    <n v="24"/>
    <n v="42.541666666666664"/>
    <n v="5"/>
    <n v="0"/>
    <n v="0"/>
    <n v="0"/>
    <n v="0"/>
    <n v="0"/>
    <n v="0"/>
    <n v="0"/>
  </r>
  <r>
    <n v="1008"/>
    <n v="1981"/>
    <n v="33"/>
    <x v="0"/>
    <x v="0"/>
    <x v="1"/>
    <n v="44953"/>
    <x v="1"/>
    <n v="2"/>
    <x v="0"/>
    <x v="0"/>
    <n v="0"/>
    <x v="1"/>
    <d v="2012-12-21T00:00:00"/>
    <n v="555"/>
    <n v="31"/>
    <n v="728"/>
    <n v="17"/>
    <n v="133"/>
    <n v="11"/>
    <n v="8"/>
    <n v="124"/>
    <x v="416"/>
    <n v="2.2712610949213622E-2"/>
    <x v="1"/>
    <n v="1"/>
    <n v="7"/>
    <n v="3"/>
    <n v="13"/>
    <n v="23"/>
    <n v="44.391304347826086"/>
    <n v="6"/>
    <n v="0"/>
    <n v="0"/>
    <n v="1"/>
    <n v="0"/>
    <n v="0"/>
    <n v="0"/>
    <n v="0"/>
  </r>
  <r>
    <n v="9855"/>
    <n v="1952"/>
    <n v="62"/>
    <x v="2"/>
    <x v="0"/>
    <x v="0"/>
    <n v="62000"/>
    <x v="1"/>
    <n v="2"/>
    <x v="0"/>
    <x v="1"/>
    <n v="1"/>
    <x v="1"/>
    <d v="2013-08-25T00:00:00"/>
    <n v="308"/>
    <n v="25"/>
    <n v="899"/>
    <n v="0"/>
    <n v="101"/>
    <n v="0"/>
    <n v="0"/>
    <n v="20"/>
    <x v="417"/>
    <n v="1.6451612903225808E-2"/>
    <x v="1"/>
    <n v="1"/>
    <n v="6"/>
    <n v="6"/>
    <n v="13"/>
    <n v="25"/>
    <n v="40.799999999999997"/>
    <n v="4"/>
    <n v="1"/>
    <n v="0"/>
    <n v="0"/>
    <n v="0"/>
    <n v="0"/>
    <n v="0"/>
    <n v="0"/>
  </r>
  <r>
    <n v="1077"/>
    <n v="1974"/>
    <n v="40"/>
    <x v="1"/>
    <x v="1"/>
    <x v="1"/>
    <n v="56715"/>
    <x v="1"/>
    <n v="2"/>
    <x v="0"/>
    <x v="0"/>
    <n v="0"/>
    <x v="1"/>
    <d v="2012-12-05T00:00:00"/>
    <n v="571"/>
    <n v="52"/>
    <n v="258"/>
    <n v="105"/>
    <n v="239"/>
    <n v="237"/>
    <n v="172"/>
    <n v="9"/>
    <x v="417"/>
    <n v="1.798466014281936E-2"/>
    <x v="1"/>
    <n v="1"/>
    <n v="7"/>
    <n v="3"/>
    <n v="4"/>
    <n v="14"/>
    <n v="72.857142857142861"/>
    <n v="4"/>
    <n v="0"/>
    <n v="0"/>
    <n v="0"/>
    <n v="0"/>
    <n v="0"/>
    <n v="0"/>
    <n v="0"/>
  </r>
  <r>
    <n v="1081"/>
    <n v="1957"/>
    <n v="57"/>
    <x v="1"/>
    <x v="0"/>
    <x v="1"/>
    <n v="75283"/>
    <x v="0"/>
    <n v="3"/>
    <x v="1"/>
    <x v="2"/>
    <n v="3"/>
    <x v="3"/>
    <d v="2013-03-27T00:00:00"/>
    <n v="459"/>
    <n v="26"/>
    <n v="733"/>
    <n v="9"/>
    <n v="180"/>
    <n v="12"/>
    <n v="19"/>
    <n v="66"/>
    <x v="418"/>
    <n v="1.3535592364810117E-2"/>
    <x v="1"/>
    <n v="11"/>
    <n v="6"/>
    <n v="3"/>
    <n v="5"/>
    <n v="14"/>
    <n v="72.785714285714292"/>
    <n v="4"/>
    <n v="0"/>
    <n v="0"/>
    <n v="0"/>
    <n v="0"/>
    <n v="0"/>
    <n v="0"/>
    <n v="0"/>
  </r>
  <r>
    <n v="9723"/>
    <n v="1960"/>
    <n v="54"/>
    <x v="1"/>
    <x v="1"/>
    <x v="1"/>
    <n v="67716"/>
    <x v="1"/>
    <n v="2"/>
    <x v="0"/>
    <x v="1"/>
    <n v="1"/>
    <x v="2"/>
    <d v="2013-01-10T00:00:00"/>
    <n v="535"/>
    <n v="8"/>
    <n v="530"/>
    <n v="142"/>
    <n v="217"/>
    <n v="62"/>
    <n v="9"/>
    <n v="56"/>
    <x v="419"/>
    <n v="1.5003839565243074E-2"/>
    <x v="1"/>
    <n v="4"/>
    <n v="7"/>
    <n v="4"/>
    <n v="13"/>
    <n v="24"/>
    <n v="42.333333333333336"/>
    <n v="5"/>
    <n v="0"/>
    <n v="0"/>
    <n v="0"/>
    <n v="1"/>
    <n v="0"/>
    <n v="0"/>
    <n v="0"/>
  </r>
  <r>
    <n v="9907"/>
    <n v="1969"/>
    <n v="45"/>
    <x v="1"/>
    <x v="0"/>
    <x v="1"/>
    <n v="66476"/>
    <x v="1"/>
    <n v="2"/>
    <x v="0"/>
    <x v="1"/>
    <n v="1"/>
    <x v="2"/>
    <d v="2013-12-04T00:00:00"/>
    <n v="207"/>
    <n v="80"/>
    <n v="742"/>
    <n v="28"/>
    <n v="152"/>
    <n v="25"/>
    <n v="9"/>
    <n v="57"/>
    <x v="420"/>
    <n v="1.5238582345508154E-2"/>
    <x v="1"/>
    <n v="2"/>
    <n v="6"/>
    <n v="8"/>
    <n v="10"/>
    <n v="24"/>
    <n v="42.208333333333336"/>
    <n v="4"/>
    <n v="0"/>
    <n v="0"/>
    <n v="0"/>
    <n v="0"/>
    <n v="0"/>
    <n v="0"/>
    <n v="0"/>
  </r>
  <r>
    <n v="8925"/>
    <n v="1965"/>
    <n v="49"/>
    <x v="1"/>
    <x v="0"/>
    <x v="1"/>
    <n v="70053"/>
    <x v="0"/>
    <n v="3"/>
    <x v="0"/>
    <x v="1"/>
    <n v="1"/>
    <x v="2"/>
    <d v="2013-07-03T00:00:00"/>
    <n v="361"/>
    <n v="38"/>
    <n v="512"/>
    <n v="53"/>
    <n v="98"/>
    <n v="81"/>
    <n v="179"/>
    <n v="89"/>
    <x v="421"/>
    <n v="1.4446205016202019E-2"/>
    <x v="1"/>
    <n v="3"/>
    <n v="8"/>
    <n v="5"/>
    <n v="10"/>
    <n v="23"/>
    <n v="44"/>
    <n v="5"/>
    <n v="0"/>
    <n v="0"/>
    <n v="0"/>
    <n v="0"/>
    <n v="0"/>
    <n v="0"/>
    <n v="0"/>
  </r>
  <r>
    <n v="9940"/>
    <n v="1958"/>
    <n v="56"/>
    <x v="1"/>
    <x v="1"/>
    <x v="1"/>
    <n v="64961"/>
    <x v="1"/>
    <n v="2"/>
    <x v="0"/>
    <x v="1"/>
    <n v="1"/>
    <x v="2"/>
    <d v="2012-12-23T00:00:00"/>
    <n v="553"/>
    <n v="97"/>
    <n v="382"/>
    <n v="114"/>
    <n v="276"/>
    <n v="75"/>
    <n v="124"/>
    <n v="38"/>
    <x v="422"/>
    <n v="1.553239636089346E-2"/>
    <x v="1"/>
    <n v="2"/>
    <n v="6"/>
    <n v="4"/>
    <n v="4"/>
    <n v="14"/>
    <n v="72.071428571428569"/>
    <n v="3"/>
    <n v="0"/>
    <n v="0"/>
    <n v="0"/>
    <n v="0"/>
    <n v="0"/>
    <n v="0"/>
    <n v="0"/>
  </r>
  <r>
    <n v="9504"/>
    <n v="1949"/>
    <n v="65"/>
    <x v="2"/>
    <x v="0"/>
    <x v="1"/>
    <n v="81698"/>
    <x v="0"/>
    <n v="3"/>
    <x v="0"/>
    <x v="0"/>
    <n v="0"/>
    <x v="1"/>
    <d v="2013-11-06T00:00:00"/>
    <n v="235"/>
    <n v="4"/>
    <n v="179"/>
    <n v="28"/>
    <n v="520"/>
    <n v="111"/>
    <n v="123"/>
    <n v="47"/>
    <x v="423"/>
    <n v="1.2338123332272516E-2"/>
    <x v="1"/>
    <n v="1"/>
    <n v="3"/>
    <n v="8"/>
    <n v="13"/>
    <n v="24"/>
    <n v="42"/>
    <n v="1"/>
    <n v="0"/>
    <n v="0"/>
    <n v="0"/>
    <n v="0"/>
    <n v="0"/>
    <n v="1"/>
    <n v="0"/>
  </r>
  <r>
    <n v="3767"/>
    <n v="1968"/>
    <n v="46"/>
    <x v="1"/>
    <x v="1"/>
    <x v="1"/>
    <n v="61314"/>
    <x v="1"/>
    <n v="2"/>
    <x v="0"/>
    <x v="1"/>
    <n v="1"/>
    <x v="2"/>
    <d v="2013-04-25T00:00:00"/>
    <n v="430"/>
    <n v="1"/>
    <n v="378"/>
    <n v="0"/>
    <n v="189"/>
    <n v="97"/>
    <n v="172"/>
    <n v="172"/>
    <x v="423"/>
    <n v="1.643996477150406E-2"/>
    <x v="1"/>
    <n v="2"/>
    <n v="5"/>
    <n v="5"/>
    <n v="12"/>
    <n v="22"/>
    <n v="45.81818181818182"/>
    <n v="3"/>
    <n v="0"/>
    <n v="0"/>
    <n v="0"/>
    <n v="0"/>
    <n v="0"/>
    <n v="0"/>
    <n v="0"/>
  </r>
  <r>
    <n v="3870"/>
    <n v="1978"/>
    <n v="36"/>
    <x v="0"/>
    <x v="0"/>
    <x v="1"/>
    <n v="63855"/>
    <x v="1"/>
    <n v="2"/>
    <x v="0"/>
    <x v="0"/>
    <n v="0"/>
    <x v="1"/>
    <d v="2013-02-09T00:00:00"/>
    <n v="505"/>
    <n v="28"/>
    <n v="359"/>
    <n v="35"/>
    <n v="314"/>
    <n v="93"/>
    <n v="116"/>
    <n v="89"/>
    <x v="424"/>
    <n v="1.5754443661420404E-2"/>
    <x v="1"/>
    <n v="1"/>
    <n v="7"/>
    <n v="3"/>
    <n v="13"/>
    <n v="23"/>
    <n v="43.739130434782609"/>
    <n v="4"/>
    <n v="0"/>
    <n v="0"/>
    <n v="0"/>
    <n v="0"/>
    <n v="0"/>
    <n v="0"/>
    <n v="0"/>
  </r>
  <r>
    <n v="6202"/>
    <n v="1960"/>
    <n v="54"/>
    <x v="1"/>
    <x v="1"/>
    <x v="1"/>
    <n v="63381"/>
    <x v="1"/>
    <n v="2"/>
    <x v="0"/>
    <x v="1"/>
    <n v="1"/>
    <x v="2"/>
    <d v="2012-10-05T00:00:00"/>
    <n v="632"/>
    <n v="78"/>
    <n v="571"/>
    <n v="50"/>
    <n v="142"/>
    <n v="33"/>
    <n v="50"/>
    <n v="159"/>
    <x v="425"/>
    <n v="1.5856486959814457E-2"/>
    <x v="1"/>
    <n v="4"/>
    <n v="4"/>
    <n v="5"/>
    <n v="13"/>
    <n v="22"/>
    <n v="45.68181818181818"/>
    <n v="2"/>
    <n v="0"/>
    <n v="0"/>
    <n v="0"/>
    <n v="0"/>
    <n v="0"/>
    <n v="0"/>
    <n v="0"/>
  </r>
  <r>
    <n v="3856"/>
    <n v="1960"/>
    <n v="54"/>
    <x v="1"/>
    <x v="1"/>
    <x v="1"/>
    <n v="63381"/>
    <x v="1"/>
    <n v="2"/>
    <x v="0"/>
    <x v="1"/>
    <n v="1"/>
    <x v="2"/>
    <d v="2012-10-05T00:00:00"/>
    <n v="632"/>
    <n v="78"/>
    <n v="571"/>
    <n v="50"/>
    <n v="142"/>
    <n v="33"/>
    <n v="50"/>
    <n v="159"/>
    <x v="425"/>
    <n v="1.5856486959814457E-2"/>
    <x v="1"/>
    <n v="4"/>
    <n v="4"/>
    <n v="5"/>
    <n v="13"/>
    <n v="22"/>
    <n v="45.68181818181818"/>
    <n v="2"/>
    <n v="0"/>
    <n v="0"/>
    <n v="0"/>
    <n v="0"/>
    <n v="0"/>
    <n v="0"/>
    <n v="0"/>
  </r>
  <r>
    <n v="1277"/>
    <n v="1960"/>
    <n v="54"/>
    <x v="1"/>
    <x v="1"/>
    <x v="1"/>
    <n v="78468"/>
    <x v="0"/>
    <n v="3"/>
    <x v="0"/>
    <x v="0"/>
    <n v="0"/>
    <x v="1"/>
    <d v="2014-04-09T00:00:00"/>
    <n v="81"/>
    <n v="29"/>
    <n v="434"/>
    <n v="22"/>
    <n v="388"/>
    <n v="104"/>
    <n v="22"/>
    <n v="34"/>
    <x v="426"/>
    <n v="1.2795024723454148E-2"/>
    <x v="1"/>
    <n v="1"/>
    <n v="10"/>
    <n v="7"/>
    <n v="10"/>
    <n v="27"/>
    <n v="37.185185185185183"/>
    <n v="4"/>
    <n v="1"/>
    <n v="0"/>
    <n v="0"/>
    <n v="0"/>
    <n v="0"/>
    <n v="0"/>
    <n v="0"/>
  </r>
  <r>
    <n v="6905"/>
    <n v="1994"/>
    <n v="20"/>
    <x v="0"/>
    <x v="1"/>
    <x v="1"/>
    <n v="80685"/>
    <x v="0"/>
    <n v="3"/>
    <x v="0"/>
    <x v="0"/>
    <n v="0"/>
    <x v="1"/>
    <d v="2012-08-22T00:00:00"/>
    <n v="676"/>
    <n v="55"/>
    <n v="241"/>
    <n v="45"/>
    <n v="604"/>
    <n v="34"/>
    <n v="26"/>
    <n v="54"/>
    <x v="426"/>
    <n v="1.244345293425048E-2"/>
    <x v="1"/>
    <n v="1"/>
    <n v="6"/>
    <n v="4"/>
    <n v="10"/>
    <n v="20"/>
    <n v="50.2"/>
    <n v="2"/>
    <n v="0"/>
    <n v="0"/>
    <n v="0"/>
    <n v="0"/>
    <n v="0"/>
    <n v="0"/>
    <n v="0"/>
  </r>
  <r>
    <n v="10925"/>
    <n v="1983"/>
    <n v="31"/>
    <x v="0"/>
    <x v="1"/>
    <x v="1"/>
    <n v="76630"/>
    <x v="0"/>
    <n v="3"/>
    <x v="0"/>
    <x v="0"/>
    <n v="0"/>
    <x v="1"/>
    <d v="2014-01-14T00:00:00"/>
    <n v="166"/>
    <n v="93"/>
    <n v="255"/>
    <n v="31"/>
    <n v="446"/>
    <n v="40"/>
    <n v="56"/>
    <n v="175"/>
    <x v="427"/>
    <n v="1.308886858932533E-2"/>
    <x v="1"/>
    <n v="1"/>
    <n v="3"/>
    <n v="10"/>
    <n v="11"/>
    <n v="24"/>
    <n v="41.791666666666664"/>
    <n v="1"/>
    <n v="0"/>
    <n v="0"/>
    <n v="0"/>
    <n v="0"/>
    <n v="0"/>
    <n v="0"/>
    <n v="0"/>
  </r>
  <r>
    <n v="2807"/>
    <n v="1969"/>
    <n v="45"/>
    <x v="1"/>
    <x v="1"/>
    <x v="1"/>
    <n v="56796"/>
    <x v="1"/>
    <n v="2"/>
    <x v="0"/>
    <x v="1"/>
    <n v="1"/>
    <x v="2"/>
    <d v="2013-02-16T00:00:00"/>
    <n v="498"/>
    <n v="24"/>
    <n v="656"/>
    <n v="38"/>
    <n v="161"/>
    <n v="62"/>
    <n v="47"/>
    <n v="37"/>
    <x v="428"/>
    <n v="1.7624480597225156E-2"/>
    <x v="1"/>
    <n v="3"/>
    <n v="8"/>
    <n v="9"/>
    <n v="7"/>
    <n v="24"/>
    <n v="41.708333333333336"/>
    <n v="7"/>
    <n v="0"/>
    <n v="0"/>
    <n v="0"/>
    <n v="0"/>
    <n v="0"/>
    <n v="0"/>
    <n v="0"/>
  </r>
  <r>
    <n v="1052"/>
    <n v="1969"/>
    <n v="45"/>
    <x v="1"/>
    <x v="1"/>
    <x v="1"/>
    <n v="56796"/>
    <x v="1"/>
    <n v="2"/>
    <x v="0"/>
    <x v="1"/>
    <n v="1"/>
    <x v="2"/>
    <d v="2013-02-16T00:00:00"/>
    <n v="498"/>
    <n v="24"/>
    <n v="656"/>
    <n v="38"/>
    <n v="161"/>
    <n v="62"/>
    <n v="47"/>
    <n v="37"/>
    <x v="428"/>
    <n v="1.7624480597225156E-2"/>
    <x v="1"/>
    <n v="3"/>
    <n v="8"/>
    <n v="9"/>
    <n v="7"/>
    <n v="24"/>
    <n v="41.708333333333336"/>
    <n v="7"/>
    <n v="0"/>
    <n v="0"/>
    <n v="0"/>
    <n v="0"/>
    <n v="0"/>
    <n v="0"/>
    <n v="0"/>
  </r>
  <r>
    <n v="9256"/>
    <n v="1971"/>
    <n v="43"/>
    <x v="1"/>
    <x v="1"/>
    <x v="0"/>
    <n v="58350"/>
    <x v="1"/>
    <n v="2"/>
    <x v="0"/>
    <x v="1"/>
    <n v="1"/>
    <x v="1"/>
    <d v="2013-01-04T00:00:00"/>
    <n v="541"/>
    <n v="5"/>
    <n v="493"/>
    <n v="26"/>
    <n v="206"/>
    <n v="116"/>
    <n v="80"/>
    <n v="80"/>
    <x v="428"/>
    <n v="1.715509854327335E-2"/>
    <x v="1"/>
    <n v="4"/>
    <n v="8"/>
    <n v="3"/>
    <n v="12"/>
    <n v="23"/>
    <n v="43.521739130434781"/>
    <n v="6"/>
    <n v="0"/>
    <n v="0"/>
    <n v="0"/>
    <n v="0"/>
    <n v="0"/>
    <n v="0"/>
    <n v="0"/>
  </r>
  <r>
    <n v="10505"/>
    <n v="1960"/>
    <n v="54"/>
    <x v="1"/>
    <x v="0"/>
    <x v="1"/>
    <n v="73113"/>
    <x v="0"/>
    <n v="3"/>
    <x v="0"/>
    <x v="0"/>
    <n v="0"/>
    <x v="1"/>
    <d v="2013-12-26T00:00:00"/>
    <n v="185"/>
    <n v="86"/>
    <n v="741"/>
    <n v="19"/>
    <n v="154"/>
    <n v="50"/>
    <n v="9"/>
    <n v="28"/>
    <x v="428"/>
    <n v="1.3691135639352783E-2"/>
    <x v="1"/>
    <n v="1"/>
    <n v="3"/>
    <n v="4"/>
    <n v="7"/>
    <n v="14"/>
    <n v="71.5"/>
    <n v="2"/>
    <n v="0"/>
    <n v="0"/>
    <n v="0"/>
    <n v="0"/>
    <n v="0"/>
    <n v="0"/>
    <n v="0"/>
  </r>
  <r>
    <n v="1740"/>
    <n v="1944"/>
    <n v="70"/>
    <x v="2"/>
    <x v="1"/>
    <x v="1"/>
    <n v="55956"/>
    <x v="1"/>
    <n v="2"/>
    <x v="0"/>
    <x v="0"/>
    <n v="0"/>
    <x v="1"/>
    <d v="2014-04-07T00:00:00"/>
    <n v="83"/>
    <n v="22"/>
    <n v="760"/>
    <n v="38"/>
    <n v="104"/>
    <n v="50"/>
    <n v="9"/>
    <n v="38"/>
    <x v="429"/>
    <n v="1.785331331760669E-2"/>
    <x v="1"/>
    <n v="2"/>
    <n v="7"/>
    <n v="3"/>
    <n v="4"/>
    <n v="14"/>
    <n v="71.357142857142861"/>
    <n v="4"/>
    <n v="0"/>
    <n v="0"/>
    <n v="0"/>
    <n v="1"/>
    <n v="0"/>
    <n v="0"/>
    <n v="0"/>
  </r>
  <r>
    <n v="9353"/>
    <n v="1959"/>
    <n v="55"/>
    <x v="1"/>
    <x v="1"/>
    <x v="0"/>
    <n v="62450"/>
    <x v="1"/>
    <n v="2"/>
    <x v="0"/>
    <x v="1"/>
    <n v="1"/>
    <x v="1"/>
    <d v="2014-01-06T00:00:00"/>
    <n v="174"/>
    <n v="61"/>
    <n v="515"/>
    <n v="47"/>
    <n v="267"/>
    <n v="62"/>
    <n v="66"/>
    <n v="38"/>
    <x v="430"/>
    <n v="1.5932746196957566E-2"/>
    <x v="1"/>
    <n v="2"/>
    <n v="5"/>
    <n v="5"/>
    <n v="4"/>
    <n v="14"/>
    <n v="71.071428571428569"/>
    <n v="3"/>
    <n v="0"/>
    <n v="0"/>
    <n v="0"/>
    <n v="1"/>
    <n v="0"/>
    <n v="0"/>
    <n v="0"/>
  </r>
  <r>
    <n v="2882"/>
    <n v="1975"/>
    <n v="39"/>
    <x v="0"/>
    <x v="0"/>
    <x v="0"/>
    <n v="67893"/>
    <x v="1"/>
    <n v="2"/>
    <x v="0"/>
    <x v="1"/>
    <n v="1"/>
    <x v="1"/>
    <d v="2012-10-01T00:00:00"/>
    <n v="636"/>
    <n v="31"/>
    <n v="711"/>
    <n v="28"/>
    <n v="142"/>
    <n v="49"/>
    <n v="18"/>
    <n v="47"/>
    <x v="430"/>
    <n v="1.4655413665620903E-2"/>
    <x v="1"/>
    <n v="2"/>
    <n v="3"/>
    <n v="2"/>
    <n v="9"/>
    <n v="14"/>
    <n v="71.071428571428569"/>
    <n v="8"/>
    <n v="0"/>
    <n v="0"/>
    <n v="0"/>
    <n v="0"/>
    <n v="0"/>
    <n v="0"/>
    <n v="0"/>
  </r>
  <r>
    <n v="123"/>
    <n v="1951"/>
    <n v="63"/>
    <x v="2"/>
    <x v="1"/>
    <x v="0"/>
    <n v="67046"/>
    <x v="1"/>
    <n v="2"/>
    <x v="0"/>
    <x v="1"/>
    <n v="1"/>
    <x v="1"/>
    <d v="2013-01-06T00:00:00"/>
    <n v="539"/>
    <n v="92"/>
    <n v="544"/>
    <n v="35"/>
    <n v="133"/>
    <n v="23"/>
    <n v="151"/>
    <n v="107"/>
    <x v="431"/>
    <n v="1.4810726963577246E-2"/>
    <x v="1"/>
    <n v="2"/>
    <n v="4"/>
    <n v="5"/>
    <n v="4"/>
    <n v="13"/>
    <n v="76.384615384615387"/>
    <n v="2"/>
    <n v="0"/>
    <n v="0"/>
    <n v="0"/>
    <n v="0"/>
    <n v="0"/>
    <n v="0"/>
    <n v="0"/>
  </r>
  <r>
    <n v="8534"/>
    <n v="1952"/>
    <n v="62"/>
    <x v="2"/>
    <x v="1"/>
    <x v="1"/>
    <n v="67433"/>
    <x v="1"/>
    <n v="2"/>
    <x v="0"/>
    <x v="2"/>
    <n v="2"/>
    <x v="4"/>
    <d v="2013-07-16T00:00:00"/>
    <n v="348"/>
    <n v="51"/>
    <n v="615"/>
    <n v="28"/>
    <n v="259"/>
    <n v="12"/>
    <n v="48"/>
    <n v="30"/>
    <x v="432"/>
    <n v="1.471089822490472E-2"/>
    <x v="1"/>
    <n v="4"/>
    <n v="6"/>
    <n v="5"/>
    <n v="13"/>
    <n v="24"/>
    <n v="41.333333333333336"/>
    <n v="4"/>
    <n v="0"/>
    <n v="0"/>
    <n v="0"/>
    <n v="1"/>
    <n v="0"/>
    <n v="0"/>
    <n v="0"/>
  </r>
  <r>
    <n v="10486"/>
    <n v="1948"/>
    <n v="66"/>
    <x v="2"/>
    <x v="1"/>
    <x v="1"/>
    <n v="77142"/>
    <x v="0"/>
    <n v="3"/>
    <x v="0"/>
    <x v="0"/>
    <n v="0"/>
    <x v="1"/>
    <d v="2013-05-29T00:00:00"/>
    <n v="396"/>
    <n v="54"/>
    <n v="476"/>
    <n v="75"/>
    <n v="162"/>
    <n v="29"/>
    <n v="151"/>
    <n v="97"/>
    <x v="433"/>
    <n v="1.2833475927510305E-2"/>
    <x v="1"/>
    <n v="1"/>
    <n v="4"/>
    <n v="4"/>
    <n v="8"/>
    <n v="16"/>
    <n v="61.875"/>
    <n v="2"/>
    <n v="0"/>
    <n v="0"/>
    <n v="0"/>
    <n v="0"/>
    <n v="0"/>
    <n v="0"/>
    <n v="0"/>
  </r>
  <r>
    <n v="2928"/>
    <n v="1975"/>
    <n v="39"/>
    <x v="0"/>
    <x v="0"/>
    <x v="0"/>
    <n v="52614"/>
    <x v="1"/>
    <n v="2"/>
    <x v="0"/>
    <x v="1"/>
    <n v="1"/>
    <x v="1"/>
    <d v="2012-12-01T00:00:00"/>
    <n v="575"/>
    <n v="63"/>
    <n v="789"/>
    <n v="0"/>
    <n v="142"/>
    <n v="12"/>
    <n v="9"/>
    <n v="38"/>
    <x v="433"/>
    <n v="1.8816284639069449E-2"/>
    <x v="1"/>
    <n v="2"/>
    <n v="2"/>
    <n v="4"/>
    <n v="8"/>
    <n v="14"/>
    <n v="70.714285714285708"/>
    <n v="8"/>
    <n v="0"/>
    <n v="0"/>
    <n v="0"/>
    <n v="0"/>
    <n v="0"/>
    <n v="0"/>
    <n v="0"/>
  </r>
  <r>
    <n v="2920"/>
    <n v="1975"/>
    <n v="39"/>
    <x v="0"/>
    <x v="0"/>
    <x v="0"/>
    <n v="52614"/>
    <x v="1"/>
    <n v="2"/>
    <x v="0"/>
    <x v="1"/>
    <n v="1"/>
    <x v="1"/>
    <d v="2012-12-01T00:00:00"/>
    <n v="575"/>
    <n v="63"/>
    <n v="789"/>
    <n v="0"/>
    <n v="142"/>
    <n v="12"/>
    <n v="9"/>
    <n v="38"/>
    <x v="433"/>
    <n v="1.8816284639069449E-2"/>
    <x v="1"/>
    <n v="2"/>
    <n v="2"/>
    <n v="4"/>
    <n v="8"/>
    <n v="14"/>
    <n v="70.714285714285708"/>
    <n v="8"/>
    <n v="0"/>
    <n v="0"/>
    <n v="0"/>
    <n v="0"/>
    <n v="0"/>
    <n v="0"/>
    <n v="0"/>
  </r>
  <r>
    <n v="7631"/>
    <n v="1978"/>
    <n v="36"/>
    <x v="0"/>
    <x v="0"/>
    <x v="1"/>
    <n v="61346"/>
    <x v="1"/>
    <n v="2"/>
    <x v="1"/>
    <x v="0"/>
    <n v="1"/>
    <x v="2"/>
    <d v="2013-10-06T00:00:00"/>
    <n v="266"/>
    <n v="34"/>
    <n v="562"/>
    <n v="58"/>
    <n v="168"/>
    <n v="43"/>
    <n v="16"/>
    <n v="142"/>
    <x v="434"/>
    <n v="1.612167052456558E-2"/>
    <x v="1"/>
    <n v="1"/>
    <n v="5"/>
    <n v="7"/>
    <n v="10"/>
    <n v="22"/>
    <n v="44.954545454545453"/>
    <n v="3"/>
    <n v="0"/>
    <n v="0"/>
    <n v="0"/>
    <n v="0"/>
    <n v="0"/>
    <n v="0"/>
    <n v="0"/>
  </r>
  <r>
    <n v="5545"/>
    <n v="1972"/>
    <n v="42"/>
    <x v="1"/>
    <x v="0"/>
    <x v="1"/>
    <n v="78075"/>
    <x v="0"/>
    <n v="3"/>
    <x v="0"/>
    <x v="0"/>
    <n v="0"/>
    <x v="1"/>
    <d v="2014-04-05T00:00:00"/>
    <n v="85"/>
    <n v="72"/>
    <n v="572"/>
    <n v="8"/>
    <n v="259"/>
    <n v="34"/>
    <n v="35"/>
    <n v="80"/>
    <x v="435"/>
    <n v="1.2654498879282741E-2"/>
    <x v="1"/>
    <n v="1"/>
    <n v="3"/>
    <n v="5"/>
    <n v="5"/>
    <n v="13"/>
    <n v="76"/>
    <n v="1"/>
    <n v="0"/>
    <n v="0"/>
    <n v="0"/>
    <n v="0"/>
    <n v="0"/>
    <n v="0"/>
    <n v="0"/>
  </r>
  <r>
    <n v="5798"/>
    <n v="1973"/>
    <n v="41"/>
    <x v="1"/>
    <x v="0"/>
    <x v="1"/>
    <n v="53408.685009487665"/>
    <x v="1"/>
    <n v="2"/>
    <x v="0"/>
    <x v="0"/>
    <n v="0"/>
    <x v="1"/>
    <d v="2013-11-23T00:00:00"/>
    <n v="218"/>
    <n v="87"/>
    <n v="445"/>
    <n v="37"/>
    <n v="359"/>
    <n v="98"/>
    <n v="28"/>
    <n v="18"/>
    <x v="436"/>
    <n v="1.8442693352682657E-2"/>
    <x v="1"/>
    <n v="1"/>
    <n v="2"/>
    <n v="4"/>
    <n v="8"/>
    <n v="14"/>
    <n v="70.357142857142861"/>
    <n v="1"/>
    <n v="0"/>
    <n v="0"/>
    <n v="0"/>
    <n v="0"/>
    <n v="0"/>
    <n v="0"/>
    <n v="0"/>
  </r>
  <r>
    <n v="1371"/>
    <n v="1976"/>
    <n v="38"/>
    <x v="0"/>
    <x v="1"/>
    <x v="0"/>
    <n v="79941"/>
    <x v="0"/>
    <n v="3"/>
    <x v="0"/>
    <x v="0"/>
    <n v="0"/>
    <x v="0"/>
    <d v="2014-06-28T00:00:00"/>
    <n v="1"/>
    <n v="72"/>
    <n v="123"/>
    <n v="164"/>
    <n v="266"/>
    <n v="227"/>
    <n v="30"/>
    <n v="174"/>
    <x v="437"/>
    <n v="1.2309077944984426E-2"/>
    <x v="1"/>
    <n v="1"/>
    <n v="2"/>
    <n v="4"/>
    <n v="9"/>
    <n v="15"/>
    <n v="65.599999999999994"/>
    <n v="1"/>
    <n v="0"/>
    <n v="0"/>
    <n v="0"/>
    <n v="0"/>
    <n v="0"/>
    <n v="0"/>
    <n v="0"/>
  </r>
  <r>
    <n v="6281"/>
    <n v="1966"/>
    <n v="48"/>
    <x v="1"/>
    <x v="1"/>
    <x v="0"/>
    <n v="55686"/>
    <x v="1"/>
    <n v="2"/>
    <x v="0"/>
    <x v="1"/>
    <n v="1"/>
    <x v="1"/>
    <d v="2013-02-14T00:00:00"/>
    <n v="500"/>
    <n v="27"/>
    <n v="673"/>
    <n v="0"/>
    <n v="199"/>
    <n v="37"/>
    <n v="47"/>
    <n v="26"/>
    <x v="438"/>
    <n v="1.7634593973350574E-2"/>
    <x v="1"/>
    <n v="2"/>
    <n v="6"/>
    <n v="3"/>
    <n v="5"/>
    <n v="14"/>
    <n v="70.142857142857139"/>
    <n v="4"/>
    <n v="0"/>
    <n v="0"/>
    <n v="1"/>
    <n v="0"/>
    <n v="0"/>
    <n v="0"/>
    <n v="0"/>
  </r>
  <r>
    <n v="6295"/>
    <n v="1977"/>
    <n v="37"/>
    <x v="0"/>
    <x v="1"/>
    <x v="1"/>
    <n v="54233"/>
    <x v="1"/>
    <n v="2"/>
    <x v="0"/>
    <x v="1"/>
    <n v="1"/>
    <x v="2"/>
    <d v="2013-02-04T00:00:00"/>
    <n v="510"/>
    <n v="46"/>
    <n v="652"/>
    <n v="8"/>
    <n v="158"/>
    <n v="21"/>
    <n v="0"/>
    <n v="142"/>
    <x v="439"/>
    <n v="1.8088617631331478E-2"/>
    <x v="1"/>
    <n v="4"/>
    <n v="11"/>
    <n v="6"/>
    <n v="5"/>
    <n v="22"/>
    <n v="44.590909090909093"/>
    <n v="8"/>
    <n v="0"/>
    <n v="0"/>
    <n v="0"/>
    <n v="0"/>
    <n v="0"/>
    <n v="0"/>
    <n v="0"/>
  </r>
  <r>
    <n v="6583"/>
    <n v="1955"/>
    <n v="59"/>
    <x v="2"/>
    <x v="0"/>
    <x v="1"/>
    <n v="72635"/>
    <x v="0"/>
    <n v="3"/>
    <x v="0"/>
    <x v="0"/>
    <n v="0"/>
    <x v="1"/>
    <d v="2013-06-03T00:00:00"/>
    <n v="391"/>
    <n v="54"/>
    <n v="390"/>
    <n v="22"/>
    <n v="323"/>
    <n v="104"/>
    <n v="35"/>
    <n v="107"/>
    <x v="439"/>
    <n v="1.3505885592345288E-2"/>
    <x v="1"/>
    <n v="1"/>
    <n v="6"/>
    <n v="8"/>
    <n v="6"/>
    <n v="20"/>
    <n v="49.05"/>
    <n v="3"/>
    <n v="1"/>
    <n v="0"/>
    <n v="0"/>
    <n v="0"/>
    <n v="0"/>
    <n v="0"/>
    <n v="0"/>
  </r>
  <r>
    <n v="3433"/>
    <n v="1955"/>
    <n v="59"/>
    <x v="2"/>
    <x v="0"/>
    <x v="1"/>
    <n v="72635"/>
    <x v="0"/>
    <n v="3"/>
    <x v="0"/>
    <x v="0"/>
    <n v="0"/>
    <x v="1"/>
    <d v="2013-06-03T00:00:00"/>
    <n v="391"/>
    <n v="54"/>
    <n v="390"/>
    <n v="22"/>
    <n v="323"/>
    <n v="104"/>
    <n v="35"/>
    <n v="107"/>
    <x v="439"/>
    <n v="1.3505885592345288E-2"/>
    <x v="1"/>
    <n v="1"/>
    <n v="6"/>
    <n v="8"/>
    <n v="6"/>
    <n v="20"/>
    <n v="49.05"/>
    <n v="3"/>
    <n v="1"/>
    <n v="0"/>
    <n v="0"/>
    <n v="0"/>
    <n v="0"/>
    <n v="0"/>
    <n v="0"/>
  </r>
  <r>
    <n v="291"/>
    <n v="1970"/>
    <n v="44"/>
    <x v="1"/>
    <x v="1"/>
    <x v="1"/>
    <n v="72940"/>
    <x v="0"/>
    <n v="3"/>
    <x v="0"/>
    <x v="0"/>
    <n v="0"/>
    <x v="1"/>
    <d v="2013-06-19T00:00:00"/>
    <n v="375"/>
    <n v="13"/>
    <n v="182"/>
    <n v="74"/>
    <n v="298"/>
    <n v="162"/>
    <n v="149"/>
    <n v="116"/>
    <x v="439"/>
    <n v="1.344941047436249E-2"/>
    <x v="1"/>
    <n v="1"/>
    <n v="3"/>
    <n v="3"/>
    <n v="6"/>
    <n v="12"/>
    <n v="81.75"/>
    <n v="1"/>
    <n v="0"/>
    <n v="0"/>
    <n v="0"/>
    <n v="0"/>
    <n v="0"/>
    <n v="0"/>
    <n v="0"/>
  </r>
  <r>
    <n v="4646"/>
    <n v="1951"/>
    <n v="63"/>
    <x v="2"/>
    <x v="0"/>
    <x v="1"/>
    <n v="78497"/>
    <x v="0"/>
    <n v="3"/>
    <x v="0"/>
    <x v="0"/>
    <n v="0"/>
    <x v="1"/>
    <d v="2013-12-01T00:00:00"/>
    <n v="210"/>
    <n v="44"/>
    <n v="207"/>
    <n v="26"/>
    <n v="447"/>
    <n v="75"/>
    <n v="0"/>
    <n v="223"/>
    <x v="440"/>
    <n v="1.2459074869103278E-2"/>
    <x v="1"/>
    <n v="1"/>
    <n v="5"/>
    <n v="7"/>
    <n v="12"/>
    <n v="24"/>
    <n v="40.75"/>
    <n v="2"/>
    <n v="1"/>
    <n v="0"/>
    <n v="0"/>
    <n v="0"/>
    <n v="0"/>
    <n v="0"/>
    <n v="0"/>
  </r>
  <r>
    <n v="6935"/>
    <n v="1951"/>
    <n v="63"/>
    <x v="2"/>
    <x v="0"/>
    <x v="1"/>
    <n v="78497"/>
    <x v="0"/>
    <n v="3"/>
    <x v="0"/>
    <x v="0"/>
    <n v="0"/>
    <x v="1"/>
    <d v="2013-12-01T00:00:00"/>
    <n v="210"/>
    <n v="44"/>
    <n v="207"/>
    <n v="26"/>
    <n v="447"/>
    <n v="75"/>
    <n v="0"/>
    <n v="223"/>
    <x v="440"/>
    <n v="1.2459074869103278E-2"/>
    <x v="1"/>
    <n v="1"/>
    <n v="5"/>
    <n v="7"/>
    <n v="12"/>
    <n v="24"/>
    <n v="40.75"/>
    <n v="2"/>
    <n v="1"/>
    <n v="0"/>
    <n v="0"/>
    <n v="0"/>
    <n v="0"/>
    <n v="0"/>
    <n v="0"/>
  </r>
  <r>
    <n v="716"/>
    <n v="1949"/>
    <n v="65"/>
    <x v="2"/>
    <x v="0"/>
    <x v="1"/>
    <n v="67911"/>
    <x v="1"/>
    <n v="2"/>
    <x v="0"/>
    <x v="1"/>
    <n v="1"/>
    <x v="2"/>
    <d v="2014-05-22T00:00:00"/>
    <n v="38"/>
    <n v="63"/>
    <n v="529"/>
    <n v="0"/>
    <n v="356"/>
    <n v="63"/>
    <n v="28"/>
    <n v="0"/>
    <x v="441"/>
    <n v="1.437175126268204E-2"/>
    <x v="1"/>
    <n v="3"/>
    <n v="6"/>
    <n v="7"/>
    <n v="11"/>
    <n v="24"/>
    <n v="40.666666666666664"/>
    <n v="3"/>
    <n v="0"/>
    <n v="0"/>
    <n v="0"/>
    <n v="0"/>
    <n v="0"/>
    <n v="0"/>
    <n v="0"/>
  </r>
  <r>
    <n v="6544"/>
    <n v="1949"/>
    <n v="65"/>
    <x v="2"/>
    <x v="0"/>
    <x v="1"/>
    <n v="67911"/>
    <x v="1"/>
    <n v="2"/>
    <x v="0"/>
    <x v="1"/>
    <n v="1"/>
    <x v="2"/>
    <d v="2014-05-22T00:00:00"/>
    <n v="38"/>
    <n v="63"/>
    <n v="529"/>
    <n v="0"/>
    <n v="356"/>
    <n v="63"/>
    <n v="28"/>
    <n v="0"/>
    <x v="441"/>
    <n v="1.437175126268204E-2"/>
    <x v="1"/>
    <n v="3"/>
    <n v="6"/>
    <n v="7"/>
    <n v="11"/>
    <n v="24"/>
    <n v="40.666666666666664"/>
    <n v="3"/>
    <n v="0"/>
    <n v="0"/>
    <n v="0"/>
    <n v="0"/>
    <n v="0"/>
    <n v="0"/>
    <n v="0"/>
  </r>
  <r>
    <n v="9167"/>
    <n v="1956"/>
    <n v="58"/>
    <x v="1"/>
    <x v="1"/>
    <x v="1"/>
    <n v="67131"/>
    <x v="1"/>
    <n v="2"/>
    <x v="0"/>
    <x v="1"/>
    <n v="1"/>
    <x v="2"/>
    <d v="2013-03-26T00:00:00"/>
    <n v="460"/>
    <n v="72"/>
    <n v="465"/>
    <n v="71"/>
    <n v="250"/>
    <n v="93"/>
    <n v="35"/>
    <n v="62"/>
    <x v="441"/>
    <n v="1.4538737691975391E-2"/>
    <x v="1"/>
    <n v="3"/>
    <n v="9"/>
    <n v="2"/>
    <n v="12"/>
    <n v="23"/>
    <n v="42.434782608695649"/>
    <n v="6"/>
    <n v="0"/>
    <n v="0"/>
    <n v="0"/>
    <n v="0"/>
    <n v="0"/>
    <n v="0"/>
    <n v="0"/>
  </r>
  <r>
    <n v="9308"/>
    <n v="1954"/>
    <n v="60"/>
    <x v="2"/>
    <x v="1"/>
    <x v="1"/>
    <n v="62820"/>
    <x v="1"/>
    <n v="2"/>
    <x v="0"/>
    <x v="0"/>
    <n v="0"/>
    <x v="1"/>
    <d v="2013-05-11T00:00:00"/>
    <n v="414"/>
    <n v="51"/>
    <n v="398"/>
    <n v="61"/>
    <n v="265"/>
    <n v="138"/>
    <n v="61"/>
    <n v="53"/>
    <x v="441"/>
    <n v="1.5536453358802929E-2"/>
    <x v="1"/>
    <n v="1"/>
    <n v="3"/>
    <n v="4"/>
    <n v="6"/>
    <n v="13"/>
    <n v="75.07692307692308"/>
    <n v="1"/>
    <n v="0"/>
    <n v="0"/>
    <n v="0"/>
    <n v="0"/>
    <n v="0"/>
    <n v="0"/>
    <n v="0"/>
  </r>
  <r>
    <n v="544"/>
    <n v="1954"/>
    <n v="60"/>
    <x v="2"/>
    <x v="1"/>
    <x v="1"/>
    <n v="62820"/>
    <x v="1"/>
    <n v="2"/>
    <x v="0"/>
    <x v="0"/>
    <n v="0"/>
    <x v="1"/>
    <d v="2013-05-11T00:00:00"/>
    <n v="414"/>
    <n v="51"/>
    <n v="398"/>
    <n v="61"/>
    <n v="265"/>
    <n v="138"/>
    <n v="61"/>
    <n v="53"/>
    <x v="441"/>
    <n v="1.5536453358802929E-2"/>
    <x v="1"/>
    <n v="1"/>
    <n v="3"/>
    <n v="4"/>
    <n v="6"/>
    <n v="13"/>
    <n v="75.07692307692308"/>
    <n v="1"/>
    <n v="0"/>
    <n v="0"/>
    <n v="0"/>
    <n v="0"/>
    <n v="0"/>
    <n v="0"/>
    <n v="0"/>
  </r>
  <r>
    <n v="3503"/>
    <n v="1950"/>
    <n v="64"/>
    <x v="2"/>
    <x v="1"/>
    <x v="0"/>
    <n v="82460"/>
    <x v="0"/>
    <n v="3"/>
    <x v="0"/>
    <x v="0"/>
    <n v="0"/>
    <x v="0"/>
    <d v="2013-12-02T00:00:00"/>
    <n v="209"/>
    <n v="78"/>
    <n v="255"/>
    <n v="47"/>
    <n v="573"/>
    <n v="52"/>
    <n v="32"/>
    <n v="15"/>
    <x v="442"/>
    <n v="1.1811787533349502E-2"/>
    <x v="1"/>
    <n v="1"/>
    <n v="5"/>
    <n v="3"/>
    <n v="6"/>
    <n v="14"/>
    <n v="69.571428571428569"/>
    <n v="1"/>
    <n v="0"/>
    <n v="0"/>
    <n v="0"/>
    <n v="0"/>
    <n v="0"/>
    <n v="0"/>
    <n v="0"/>
  </r>
  <r>
    <n v="10833"/>
    <n v="1975"/>
    <n v="39"/>
    <x v="0"/>
    <x v="1"/>
    <x v="1"/>
    <n v="65106"/>
    <x v="1"/>
    <n v="2"/>
    <x v="0"/>
    <x v="1"/>
    <n v="1"/>
    <x v="2"/>
    <d v="2014-05-24T00:00:00"/>
    <n v="36"/>
    <n v="55"/>
    <n v="790"/>
    <n v="19"/>
    <n v="133"/>
    <n v="12"/>
    <n v="0"/>
    <n v="19"/>
    <x v="443"/>
    <n v="1.4944859152766258E-2"/>
    <x v="1"/>
    <n v="3"/>
    <n v="8"/>
    <n v="3"/>
    <n v="13"/>
    <n v="24"/>
    <n v="40.541666666666664"/>
    <n v="6"/>
    <n v="0"/>
    <n v="0"/>
    <n v="0"/>
    <n v="1"/>
    <n v="0"/>
    <n v="0"/>
    <n v="0"/>
  </r>
  <r>
    <n v="178"/>
    <n v="1956"/>
    <n v="58"/>
    <x v="1"/>
    <x v="1"/>
    <x v="1"/>
    <n v="62503"/>
    <x v="1"/>
    <n v="2"/>
    <x v="0"/>
    <x v="1"/>
    <n v="1"/>
    <x v="2"/>
    <d v="2013-02-18T00:00:00"/>
    <n v="496"/>
    <n v="40"/>
    <n v="478"/>
    <n v="0"/>
    <n v="193"/>
    <n v="110"/>
    <n v="75"/>
    <n v="117"/>
    <x v="443"/>
    <n v="1.5567252771866951E-2"/>
    <x v="1"/>
    <n v="4"/>
    <n v="8"/>
    <n v="3"/>
    <n v="11"/>
    <n v="22"/>
    <n v="44.227272727272727"/>
    <n v="5"/>
    <n v="0"/>
    <n v="0"/>
    <n v="0"/>
    <n v="0"/>
    <n v="0"/>
    <n v="0"/>
    <n v="0"/>
  </r>
  <r>
    <n v="1993"/>
    <n v="1949"/>
    <n v="65"/>
    <x v="2"/>
    <x v="0"/>
    <x v="1"/>
    <n v="58607"/>
    <x v="1"/>
    <n v="2"/>
    <x v="0"/>
    <x v="1"/>
    <n v="1"/>
    <x v="2"/>
    <d v="2012-12-23T00:00:00"/>
    <n v="553"/>
    <n v="63"/>
    <n v="867"/>
    <n v="0"/>
    <n v="86"/>
    <n v="0"/>
    <n v="0"/>
    <n v="19"/>
    <x v="444"/>
    <n v="1.6585049567457811E-2"/>
    <x v="1"/>
    <n v="3"/>
    <n v="2"/>
    <n v="3"/>
    <n v="9"/>
    <n v="14"/>
    <n v="69.428571428571431"/>
    <n v="8"/>
    <n v="0"/>
    <n v="0"/>
    <n v="0"/>
    <n v="1"/>
    <n v="0"/>
    <n v="0"/>
    <n v="0"/>
  </r>
  <r>
    <n v="6233"/>
    <n v="1976"/>
    <n v="38"/>
    <x v="0"/>
    <x v="1"/>
    <x v="1"/>
    <n v="65991"/>
    <x v="1"/>
    <n v="2"/>
    <x v="0"/>
    <x v="1"/>
    <n v="1"/>
    <x v="2"/>
    <d v="2012-09-07T00:00:00"/>
    <n v="660"/>
    <n v="21"/>
    <n v="507"/>
    <n v="19"/>
    <n v="364"/>
    <n v="25"/>
    <n v="47"/>
    <n v="9"/>
    <x v="445"/>
    <n v="1.4714127684078131E-2"/>
    <x v="1"/>
    <n v="3"/>
    <n v="9"/>
    <n v="5"/>
    <n v="10"/>
    <n v="24"/>
    <n v="40.458333333333336"/>
    <n v="7"/>
    <n v="0"/>
    <n v="0"/>
    <n v="0"/>
    <n v="0"/>
    <n v="0"/>
    <n v="0"/>
    <n v="0"/>
  </r>
  <r>
    <n v="4743"/>
    <n v="1969"/>
    <n v="45"/>
    <x v="1"/>
    <x v="0"/>
    <x v="1"/>
    <n v="56242"/>
    <x v="1"/>
    <n v="2"/>
    <x v="0"/>
    <x v="1"/>
    <n v="1"/>
    <x v="2"/>
    <d v="2013-03-03T00:00:00"/>
    <n v="483"/>
    <n v="72"/>
    <n v="689"/>
    <n v="8"/>
    <n v="167"/>
    <n v="11"/>
    <n v="8"/>
    <n v="88"/>
    <x v="445"/>
    <n v="1.7264677643042566E-2"/>
    <x v="1"/>
    <n v="5"/>
    <n v="8"/>
    <n v="4"/>
    <n v="11"/>
    <n v="23"/>
    <n v="42.217391304347828"/>
    <n v="6"/>
    <n v="0"/>
    <n v="0"/>
    <n v="0"/>
    <n v="0"/>
    <n v="0"/>
    <n v="0"/>
    <n v="0"/>
  </r>
  <r>
    <n v="5077"/>
    <n v="1979"/>
    <n v="35"/>
    <x v="0"/>
    <x v="1"/>
    <x v="1"/>
    <n v="77298"/>
    <x v="0"/>
    <n v="3"/>
    <x v="0"/>
    <x v="1"/>
    <n v="1"/>
    <x v="2"/>
    <d v="2013-11-02T00:00:00"/>
    <n v="239"/>
    <n v="46"/>
    <n v="425"/>
    <n v="115"/>
    <n v="292"/>
    <n v="23"/>
    <n v="35"/>
    <n v="79"/>
    <x v="446"/>
    <n v="1.2535900023286502E-2"/>
    <x v="1"/>
    <n v="1"/>
    <n v="6"/>
    <n v="6"/>
    <n v="11"/>
    <n v="23"/>
    <n v="42.130434782608695"/>
    <n v="3"/>
    <n v="0"/>
    <n v="0"/>
    <n v="0"/>
    <n v="0"/>
    <n v="0"/>
    <n v="0"/>
    <n v="0"/>
  </r>
  <r>
    <n v="6173"/>
    <n v="1979"/>
    <n v="35"/>
    <x v="0"/>
    <x v="1"/>
    <x v="1"/>
    <n v="77298"/>
    <x v="0"/>
    <n v="3"/>
    <x v="0"/>
    <x v="1"/>
    <n v="1"/>
    <x v="2"/>
    <d v="2013-11-02T00:00:00"/>
    <n v="239"/>
    <n v="46"/>
    <n v="425"/>
    <n v="115"/>
    <n v="292"/>
    <n v="23"/>
    <n v="35"/>
    <n v="79"/>
    <x v="446"/>
    <n v="1.2535900023286502E-2"/>
    <x v="1"/>
    <n v="1"/>
    <n v="6"/>
    <n v="6"/>
    <n v="11"/>
    <n v="23"/>
    <n v="42.130434782608695"/>
    <n v="3"/>
    <n v="0"/>
    <n v="0"/>
    <n v="0"/>
    <n v="0"/>
    <n v="0"/>
    <n v="0"/>
    <n v="0"/>
  </r>
  <r>
    <n v="7290"/>
    <n v="1985"/>
    <n v="29"/>
    <x v="0"/>
    <x v="1"/>
    <x v="0"/>
    <n v="70596"/>
    <x v="0"/>
    <n v="3"/>
    <x v="0"/>
    <x v="0"/>
    <n v="0"/>
    <x v="0"/>
    <d v="2012-10-05T00:00:00"/>
    <n v="632"/>
    <n v="68"/>
    <n v="347"/>
    <n v="44"/>
    <n v="534"/>
    <n v="17"/>
    <n v="0"/>
    <n v="26"/>
    <x v="447"/>
    <n v="1.371182503257975E-2"/>
    <x v="1"/>
    <n v="1"/>
    <n v="3"/>
    <n v="5"/>
    <n v="12"/>
    <n v="20"/>
    <n v="48.4"/>
    <n v="2"/>
    <n v="0"/>
    <n v="0"/>
    <n v="0"/>
    <n v="0"/>
    <n v="0"/>
    <n v="0"/>
    <n v="0"/>
  </r>
  <r>
    <n v="8895"/>
    <n v="1985"/>
    <n v="29"/>
    <x v="0"/>
    <x v="1"/>
    <x v="0"/>
    <n v="70596"/>
    <x v="0"/>
    <n v="3"/>
    <x v="0"/>
    <x v="0"/>
    <n v="0"/>
    <x v="0"/>
    <d v="2012-10-05T00:00:00"/>
    <n v="632"/>
    <n v="68"/>
    <n v="347"/>
    <n v="44"/>
    <n v="534"/>
    <n v="17"/>
    <n v="0"/>
    <n v="26"/>
    <x v="447"/>
    <n v="1.371182503257975E-2"/>
    <x v="1"/>
    <n v="1"/>
    <n v="3"/>
    <n v="5"/>
    <n v="12"/>
    <n v="20"/>
    <n v="48.4"/>
    <n v="2"/>
    <n v="0"/>
    <n v="0"/>
    <n v="0"/>
    <n v="0"/>
    <n v="0"/>
    <n v="0"/>
    <n v="0"/>
  </r>
  <r>
    <n v="3535"/>
    <n v="1965"/>
    <n v="49"/>
    <x v="1"/>
    <x v="1"/>
    <x v="0"/>
    <n v="66294"/>
    <x v="1"/>
    <n v="2"/>
    <x v="0"/>
    <x v="0"/>
    <n v="0"/>
    <x v="0"/>
    <d v="2014-03-17T00:00:00"/>
    <n v="104"/>
    <n v="68"/>
    <n v="251"/>
    <n v="108"/>
    <n v="334"/>
    <n v="65"/>
    <n v="92"/>
    <n v="117"/>
    <x v="448"/>
    <n v="1.4586538751621565E-2"/>
    <x v="1"/>
    <n v="1"/>
    <n v="4"/>
    <n v="3"/>
    <n v="5"/>
    <n v="12"/>
    <n v="80.583333333333329"/>
    <n v="2"/>
    <n v="0"/>
    <n v="0"/>
    <n v="0"/>
    <n v="0"/>
    <n v="0"/>
    <n v="0"/>
    <n v="0"/>
  </r>
  <r>
    <n v="7922"/>
    <n v="1951"/>
    <n v="63"/>
    <x v="2"/>
    <x v="0"/>
    <x v="0"/>
    <n v="64950"/>
    <x v="1"/>
    <n v="2"/>
    <x v="0"/>
    <x v="1"/>
    <n v="1"/>
    <x v="1"/>
    <d v="2012-08-12T00:00:00"/>
    <n v="686"/>
    <n v="29"/>
    <n v="819"/>
    <n v="0"/>
    <n v="72"/>
    <n v="12"/>
    <n v="0"/>
    <n v="63"/>
    <x v="449"/>
    <n v="1.4872979214780601E-2"/>
    <x v="1"/>
    <n v="2"/>
    <n v="11"/>
    <n v="2"/>
    <n v="10"/>
    <n v="23"/>
    <n v="42"/>
    <n v="7"/>
    <n v="0"/>
    <n v="0"/>
    <n v="0"/>
    <n v="1"/>
    <n v="0"/>
    <n v="0"/>
    <n v="0"/>
  </r>
  <r>
    <n v="5114"/>
    <n v="1965"/>
    <n v="49"/>
    <x v="1"/>
    <x v="0"/>
    <x v="1"/>
    <n v="74806"/>
    <x v="0"/>
    <n v="3"/>
    <x v="0"/>
    <x v="1"/>
    <n v="1"/>
    <x v="2"/>
    <d v="2012-12-19T00:00:00"/>
    <n v="557"/>
    <n v="1"/>
    <n v="670"/>
    <n v="9"/>
    <n v="249"/>
    <n v="0"/>
    <n v="28"/>
    <n v="9"/>
    <x v="450"/>
    <n v="1.2900034756570328E-2"/>
    <x v="1"/>
    <n v="2"/>
    <n v="5"/>
    <n v="4"/>
    <n v="5"/>
    <n v="14"/>
    <n v="68.928571428571431"/>
    <n v="4"/>
    <n v="0"/>
    <n v="0"/>
    <n v="0"/>
    <n v="0"/>
    <n v="0"/>
    <n v="0"/>
    <n v="0"/>
  </r>
  <r>
    <n v="3852"/>
    <n v="1961"/>
    <n v="53"/>
    <x v="1"/>
    <x v="0"/>
    <x v="1"/>
    <n v="74881"/>
    <x v="0"/>
    <n v="3"/>
    <x v="1"/>
    <x v="1"/>
    <n v="2"/>
    <x v="4"/>
    <d v="2013-03-08T00:00:00"/>
    <n v="478"/>
    <n v="48"/>
    <n v="505"/>
    <n v="72"/>
    <n v="270"/>
    <n v="36"/>
    <n v="27"/>
    <n v="54"/>
    <x v="451"/>
    <n v="1.2873759698721973E-2"/>
    <x v="1"/>
    <n v="4"/>
    <n v="9"/>
    <n v="2"/>
    <n v="12"/>
    <n v="23"/>
    <n v="41.913043478260867"/>
    <n v="5"/>
    <n v="0"/>
    <n v="0"/>
    <n v="0"/>
    <n v="0"/>
    <n v="0"/>
    <n v="0"/>
    <n v="0"/>
  </r>
  <r>
    <n v="1000"/>
    <n v="1961"/>
    <n v="53"/>
    <x v="1"/>
    <x v="0"/>
    <x v="1"/>
    <n v="74881"/>
    <x v="0"/>
    <n v="3"/>
    <x v="1"/>
    <x v="1"/>
    <n v="2"/>
    <x v="4"/>
    <d v="2013-03-08T00:00:00"/>
    <n v="478"/>
    <n v="48"/>
    <n v="505"/>
    <n v="72"/>
    <n v="270"/>
    <n v="36"/>
    <n v="27"/>
    <n v="54"/>
    <x v="451"/>
    <n v="1.2873759698721973E-2"/>
    <x v="1"/>
    <n v="4"/>
    <n v="9"/>
    <n v="2"/>
    <n v="12"/>
    <n v="23"/>
    <n v="41.913043478260867"/>
    <n v="5"/>
    <n v="0"/>
    <n v="0"/>
    <n v="0"/>
    <n v="0"/>
    <n v="0"/>
    <n v="0"/>
    <n v="0"/>
  </r>
  <r>
    <n v="9624"/>
    <n v="1958"/>
    <n v="56"/>
    <x v="1"/>
    <x v="0"/>
    <x v="1"/>
    <n v="65488"/>
    <x v="1"/>
    <n v="2"/>
    <x v="0"/>
    <x v="0"/>
    <n v="0"/>
    <x v="1"/>
    <d v="2014-06-13T00:00:00"/>
    <n v="16"/>
    <n v="46"/>
    <n v="603"/>
    <n v="45"/>
    <n v="207"/>
    <n v="36"/>
    <n v="18"/>
    <n v="54"/>
    <x v="452"/>
    <n v="1.4704984119227949E-2"/>
    <x v="1"/>
    <n v="1"/>
    <n v="3"/>
    <n v="4"/>
    <n v="6"/>
    <n v="13"/>
    <n v="74.07692307692308"/>
    <n v="1"/>
    <n v="0"/>
    <n v="0"/>
    <n v="0"/>
    <n v="0"/>
    <n v="0"/>
    <n v="0"/>
    <n v="0"/>
  </r>
  <r>
    <n v="2802"/>
    <n v="1992"/>
    <n v="22"/>
    <x v="0"/>
    <x v="0"/>
    <x v="1"/>
    <n v="87000"/>
    <x v="0"/>
    <n v="3"/>
    <x v="0"/>
    <x v="0"/>
    <n v="0"/>
    <x v="1"/>
    <d v="2012-12-15T00:00:00"/>
    <n v="561"/>
    <n v="61"/>
    <n v="196"/>
    <n v="25"/>
    <n v="607"/>
    <n v="67"/>
    <n v="17"/>
    <n v="49"/>
    <x v="453"/>
    <n v="1.1045977011494254E-2"/>
    <x v="1"/>
    <n v="1"/>
    <n v="4"/>
    <n v="6"/>
    <n v="7"/>
    <n v="17"/>
    <n v="56.529411764705884"/>
    <n v="2"/>
    <n v="0"/>
    <n v="0"/>
    <n v="0"/>
    <n v="0"/>
    <n v="0"/>
    <n v="0"/>
    <n v="0"/>
  </r>
  <r>
    <n v="10548"/>
    <n v="1995"/>
    <n v="19"/>
    <x v="0"/>
    <x v="1"/>
    <x v="0"/>
    <n v="71163"/>
    <x v="0"/>
    <n v="3"/>
    <x v="0"/>
    <x v="0"/>
    <n v="0"/>
    <x v="0"/>
    <d v="2014-03-09T00:00:00"/>
    <n v="112"/>
    <n v="30"/>
    <n v="283"/>
    <n v="17"/>
    <n v="372"/>
    <n v="138"/>
    <n v="106"/>
    <n v="44"/>
    <x v="454"/>
    <n v="1.349015640150078E-2"/>
    <x v="1"/>
    <n v="1"/>
    <n v="3"/>
    <n v="8"/>
    <n v="12"/>
    <n v="23"/>
    <n v="41.739130434782609"/>
    <n v="1"/>
    <n v="0"/>
    <n v="0"/>
    <n v="0"/>
    <n v="0"/>
    <n v="0"/>
    <n v="0"/>
    <n v="0"/>
  </r>
  <r>
    <n v="1628"/>
    <n v="1971"/>
    <n v="43"/>
    <x v="1"/>
    <x v="1"/>
    <x v="1"/>
    <n v="71796"/>
    <x v="0"/>
    <n v="3"/>
    <x v="0"/>
    <x v="0"/>
    <n v="0"/>
    <x v="1"/>
    <d v="2013-10-24T00:00:00"/>
    <n v="248"/>
    <n v="54"/>
    <n v="354"/>
    <n v="21"/>
    <n v="311"/>
    <n v="167"/>
    <n v="75"/>
    <n v="32"/>
    <x v="454"/>
    <n v="1.3371218452281465E-2"/>
    <x v="1"/>
    <n v="1"/>
    <n v="9"/>
    <n v="3"/>
    <n v="4"/>
    <n v="16"/>
    <n v="60"/>
    <n v="4"/>
    <n v="0"/>
    <n v="0"/>
    <n v="0"/>
    <n v="0"/>
    <n v="0"/>
    <n v="0"/>
    <n v="0"/>
  </r>
  <r>
    <n v="3254"/>
    <n v="1971"/>
    <n v="43"/>
    <x v="1"/>
    <x v="1"/>
    <x v="1"/>
    <n v="70886"/>
    <x v="0"/>
    <n v="3"/>
    <x v="1"/>
    <x v="0"/>
    <n v="1"/>
    <x v="2"/>
    <d v="2013-10-14T00:00:00"/>
    <n v="258"/>
    <n v="65"/>
    <n v="407"/>
    <n v="70"/>
    <n v="239"/>
    <n v="103"/>
    <n v="88"/>
    <n v="53"/>
    <x v="454"/>
    <n v="1.3542871653076771E-2"/>
    <x v="1"/>
    <n v="1"/>
    <n v="5"/>
    <n v="4"/>
    <n v="4"/>
    <n v="13"/>
    <n v="73.84615384615384"/>
    <n v="2"/>
    <n v="0"/>
    <n v="0"/>
    <n v="0"/>
    <n v="0"/>
    <n v="0"/>
    <n v="0"/>
    <n v="0"/>
  </r>
  <r>
    <n v="3445"/>
    <n v="1956"/>
    <n v="58"/>
    <x v="1"/>
    <x v="1"/>
    <x v="0"/>
    <n v="60714"/>
    <x v="1"/>
    <n v="2"/>
    <x v="0"/>
    <x v="0"/>
    <n v="0"/>
    <x v="0"/>
    <d v="2013-01-17T00:00:00"/>
    <n v="528"/>
    <n v="56"/>
    <n v="216"/>
    <n v="162"/>
    <n v="224"/>
    <n v="101"/>
    <n v="92"/>
    <n v="162"/>
    <x v="455"/>
    <n v="1.5762427117304082E-2"/>
    <x v="1"/>
    <n v="2"/>
    <n v="7"/>
    <n v="4"/>
    <n v="10"/>
    <n v="21"/>
    <n v="45.571428571428569"/>
    <n v="5"/>
    <n v="0"/>
    <n v="0"/>
    <n v="0"/>
    <n v="0"/>
    <n v="0"/>
    <n v="1"/>
    <n v="0"/>
  </r>
  <r>
    <n v="3412"/>
    <n v="1951"/>
    <n v="63"/>
    <x v="2"/>
    <x v="0"/>
    <x v="1"/>
    <n v="67381"/>
    <x v="1"/>
    <n v="2"/>
    <x v="0"/>
    <x v="1"/>
    <n v="1"/>
    <x v="2"/>
    <d v="2013-01-15T00:00:00"/>
    <n v="530"/>
    <n v="67"/>
    <n v="815"/>
    <n v="8"/>
    <n v="53"/>
    <n v="11"/>
    <n v="0"/>
    <n v="70"/>
    <x v="455"/>
    <n v="1.4202816817797302E-2"/>
    <x v="1"/>
    <n v="4"/>
    <n v="2"/>
    <n v="2"/>
    <n v="9"/>
    <n v="13"/>
    <n v="73.615384615384613"/>
    <n v="7"/>
    <n v="0"/>
    <n v="0"/>
    <n v="0"/>
    <n v="1"/>
    <n v="0"/>
    <n v="0"/>
    <n v="0"/>
  </r>
  <r>
    <n v="143"/>
    <n v="1970"/>
    <n v="44"/>
    <x v="1"/>
    <x v="1"/>
    <x v="0"/>
    <n v="61209"/>
    <x v="1"/>
    <n v="2"/>
    <x v="0"/>
    <x v="0"/>
    <n v="0"/>
    <x v="0"/>
    <d v="2013-08-25T00:00:00"/>
    <n v="308"/>
    <n v="73"/>
    <n v="466"/>
    <n v="0"/>
    <n v="224"/>
    <n v="119"/>
    <n v="49"/>
    <n v="99"/>
    <x v="455"/>
    <n v="1.5634955643777877E-2"/>
    <x v="1"/>
    <n v="1"/>
    <n v="5"/>
    <n v="3"/>
    <n v="4"/>
    <n v="12"/>
    <n v="79.75"/>
    <n v="2"/>
    <n v="0"/>
    <n v="0"/>
    <n v="0"/>
    <n v="0"/>
    <n v="0"/>
    <n v="0"/>
    <n v="0"/>
  </r>
  <r>
    <n v="2415"/>
    <n v="1962"/>
    <n v="52"/>
    <x v="1"/>
    <x v="1"/>
    <x v="1"/>
    <n v="62568"/>
    <x v="1"/>
    <n v="2"/>
    <x v="0"/>
    <x v="1"/>
    <n v="1"/>
    <x v="2"/>
    <d v="2014-04-07T00:00:00"/>
    <n v="83"/>
    <n v="99"/>
    <n v="362"/>
    <n v="17"/>
    <n v="398"/>
    <n v="80"/>
    <n v="35"/>
    <n v="61"/>
    <x v="456"/>
    <n v="1.5231428206111751E-2"/>
    <x v="1"/>
    <n v="3"/>
    <n v="5"/>
    <n v="3"/>
    <n v="5"/>
    <n v="13"/>
    <n v="73.307692307692307"/>
    <n v="4"/>
    <n v="1"/>
    <n v="0"/>
    <n v="0"/>
    <n v="0"/>
    <n v="0"/>
    <n v="0"/>
    <n v="0"/>
  </r>
  <r>
    <n v="3336"/>
    <n v="1948"/>
    <n v="66"/>
    <x v="2"/>
    <x v="0"/>
    <x v="1"/>
    <n v="66375"/>
    <x v="1"/>
    <n v="2"/>
    <x v="0"/>
    <x v="1"/>
    <n v="1"/>
    <x v="2"/>
    <d v="2013-11-21T00:00:00"/>
    <n v="220"/>
    <n v="96"/>
    <n v="712"/>
    <n v="0"/>
    <n v="45"/>
    <n v="0"/>
    <n v="0"/>
    <n v="191"/>
    <x v="457"/>
    <n v="1.4282485875706215E-2"/>
    <x v="1"/>
    <n v="3"/>
    <n v="2"/>
    <n v="4"/>
    <n v="5"/>
    <n v="11"/>
    <n v="86.181818181818187"/>
    <n v="7"/>
    <n v="0"/>
    <n v="0"/>
    <n v="1"/>
    <n v="0"/>
    <n v="0"/>
    <n v="0"/>
    <n v="0"/>
  </r>
  <r>
    <n v="6461"/>
    <n v="1969"/>
    <n v="45"/>
    <x v="1"/>
    <x v="0"/>
    <x v="0"/>
    <n v="62772"/>
    <x v="1"/>
    <n v="2"/>
    <x v="0"/>
    <x v="1"/>
    <n v="1"/>
    <x v="1"/>
    <d v="2013-05-19T00:00:00"/>
    <n v="406"/>
    <n v="74"/>
    <n v="581"/>
    <n v="49"/>
    <n v="157"/>
    <n v="43"/>
    <n v="8"/>
    <n v="108"/>
    <x v="458"/>
    <n v="1.5070413560186071E-2"/>
    <x v="1"/>
    <n v="1"/>
    <n v="5"/>
    <n v="6"/>
    <n v="11"/>
    <n v="22"/>
    <n v="43"/>
    <n v="2"/>
    <n v="0"/>
    <n v="0"/>
    <n v="0"/>
    <n v="1"/>
    <n v="0"/>
    <n v="0"/>
    <n v="0"/>
  </r>
  <r>
    <n v="10151"/>
    <n v="1960"/>
    <n v="54"/>
    <x v="1"/>
    <x v="1"/>
    <x v="0"/>
    <n v="62204"/>
    <x v="1"/>
    <n v="2"/>
    <x v="0"/>
    <x v="2"/>
    <n v="2"/>
    <x v="2"/>
    <d v="2012-09-12T00:00:00"/>
    <n v="655"/>
    <n v="38"/>
    <n v="317"/>
    <n v="46"/>
    <n v="247"/>
    <n v="151"/>
    <n v="46"/>
    <n v="139"/>
    <x v="458"/>
    <n v="1.5208025207382162E-2"/>
    <x v="1"/>
    <n v="1"/>
    <n v="4"/>
    <n v="5"/>
    <n v="12"/>
    <n v="21"/>
    <n v="45.047619047619051"/>
    <n v="3"/>
    <n v="0"/>
    <n v="0"/>
    <n v="0"/>
    <n v="0"/>
    <n v="0"/>
    <n v="0"/>
    <n v="0"/>
  </r>
  <r>
    <n v="10584"/>
    <n v="1976"/>
    <n v="38"/>
    <x v="0"/>
    <x v="1"/>
    <x v="1"/>
    <n v="65665"/>
    <x v="1"/>
    <n v="2"/>
    <x v="0"/>
    <x v="1"/>
    <n v="1"/>
    <x v="2"/>
    <d v="2013-12-02T00:00:00"/>
    <n v="209"/>
    <n v="77"/>
    <n v="225"/>
    <n v="162"/>
    <n v="387"/>
    <n v="106"/>
    <n v="36"/>
    <n v="29"/>
    <x v="459"/>
    <n v="1.4391228203761517E-2"/>
    <x v="1"/>
    <n v="1"/>
    <n v="5"/>
    <n v="10"/>
    <n v="8"/>
    <n v="23"/>
    <n v="41.086956521739133"/>
    <n v="3"/>
    <n v="0"/>
    <n v="0"/>
    <n v="0"/>
    <n v="0"/>
    <n v="0"/>
    <n v="0"/>
    <n v="0"/>
  </r>
  <r>
    <n v="3967"/>
    <n v="1971"/>
    <n v="43"/>
    <x v="1"/>
    <x v="0"/>
    <x v="1"/>
    <n v="78931"/>
    <x v="0"/>
    <n v="3"/>
    <x v="0"/>
    <x v="0"/>
    <n v="0"/>
    <x v="1"/>
    <d v="2013-10-25T00:00:00"/>
    <n v="247"/>
    <n v="19"/>
    <n v="331"/>
    <n v="197"/>
    <n v="170"/>
    <n v="58"/>
    <n v="152"/>
    <n v="35"/>
    <x v="460"/>
    <n v="1.1947143707795416E-2"/>
    <x v="1"/>
    <n v="1"/>
    <n v="2"/>
    <n v="8"/>
    <n v="13"/>
    <n v="23"/>
    <n v="41"/>
    <n v="1"/>
    <n v="0"/>
    <n v="0"/>
    <n v="0"/>
    <n v="0"/>
    <n v="0"/>
    <n v="0"/>
    <n v="0"/>
  </r>
  <r>
    <n v="4320"/>
    <n v="1979"/>
    <n v="35"/>
    <x v="0"/>
    <x v="1"/>
    <x v="0"/>
    <n v="60152"/>
    <x v="1"/>
    <n v="2"/>
    <x v="0"/>
    <x v="1"/>
    <n v="1"/>
    <x v="1"/>
    <d v="2013-03-28T00:00:00"/>
    <n v="458"/>
    <n v="6"/>
    <n v="325"/>
    <n v="83"/>
    <n v="300"/>
    <n v="86"/>
    <n v="58"/>
    <n v="91"/>
    <x v="460"/>
    <n v="1.5676951722303496E-2"/>
    <x v="1"/>
    <n v="1"/>
    <n v="6"/>
    <n v="4"/>
    <n v="12"/>
    <n v="22"/>
    <n v="42.863636363636367"/>
    <n v="3"/>
    <n v="0"/>
    <n v="0"/>
    <n v="0"/>
    <n v="0"/>
    <n v="0"/>
    <n v="0"/>
    <n v="0"/>
  </r>
  <r>
    <n v="1411"/>
    <n v="1952"/>
    <n v="62"/>
    <x v="2"/>
    <x v="1"/>
    <x v="0"/>
    <n v="82623"/>
    <x v="0"/>
    <n v="3"/>
    <x v="0"/>
    <x v="0"/>
    <n v="0"/>
    <x v="0"/>
    <d v="2013-11-10T00:00:00"/>
    <n v="231"/>
    <n v="58"/>
    <n v="204"/>
    <n v="34"/>
    <n v="204"/>
    <n v="172"/>
    <n v="153"/>
    <n v="173"/>
    <x v="461"/>
    <n v="1.1376977354973797E-2"/>
    <x v="1"/>
    <n v="1"/>
    <n v="2"/>
    <n v="9"/>
    <n v="4"/>
    <n v="15"/>
    <n v="62.666666666666664"/>
    <n v="1"/>
    <n v="0"/>
    <n v="0"/>
    <n v="0"/>
    <n v="0"/>
    <n v="0"/>
    <n v="0"/>
    <n v="0"/>
  </r>
  <r>
    <n v="6181"/>
    <n v="1950"/>
    <n v="64"/>
    <x v="2"/>
    <x v="0"/>
    <x v="1"/>
    <n v="52203"/>
    <x v="1"/>
    <n v="2"/>
    <x v="0"/>
    <x v="0"/>
    <n v="0"/>
    <x v="1"/>
    <d v="2012-07-31T00:00:00"/>
    <n v="698"/>
    <n v="36"/>
    <n v="488"/>
    <n v="21"/>
    <n v="238"/>
    <n v="56"/>
    <n v="108"/>
    <n v="28"/>
    <x v="462"/>
    <n v="1.7987471984368713E-2"/>
    <x v="1"/>
    <n v="1"/>
    <n v="8"/>
    <n v="7"/>
    <n v="11"/>
    <n v="26"/>
    <n v="36.115384615384613"/>
    <n v="6"/>
    <n v="0"/>
    <n v="0"/>
    <n v="0"/>
    <n v="0"/>
    <n v="0"/>
    <n v="0"/>
    <n v="0"/>
  </r>
  <r>
    <n v="10972"/>
    <n v="1949"/>
    <n v="65"/>
    <x v="2"/>
    <x v="1"/>
    <x v="0"/>
    <n v="72298"/>
    <x v="0"/>
    <n v="3"/>
    <x v="0"/>
    <x v="0"/>
    <n v="0"/>
    <x v="0"/>
    <d v="2014-03-10T00:00:00"/>
    <n v="111"/>
    <n v="52"/>
    <n v="625"/>
    <n v="35"/>
    <n v="169"/>
    <n v="58"/>
    <n v="17"/>
    <n v="35"/>
    <x v="462"/>
    <n v="1.2987911145536529E-2"/>
    <x v="1"/>
    <n v="1"/>
    <n v="4"/>
    <n v="3"/>
    <n v="6"/>
    <n v="13"/>
    <n v="72.230769230769226"/>
    <n v="1"/>
    <n v="0"/>
    <n v="0"/>
    <n v="0"/>
    <n v="1"/>
    <n v="1"/>
    <n v="0"/>
    <n v="0"/>
  </r>
  <r>
    <n v="11013"/>
    <n v="1987"/>
    <n v="27"/>
    <x v="0"/>
    <x v="1"/>
    <x v="1"/>
    <n v="67605"/>
    <x v="1"/>
    <n v="2"/>
    <x v="0"/>
    <x v="0"/>
    <n v="0"/>
    <x v="1"/>
    <d v="2013-03-31T00:00:00"/>
    <n v="455"/>
    <n v="84"/>
    <n v="336"/>
    <n v="28"/>
    <n v="282"/>
    <n v="184"/>
    <n v="54"/>
    <n v="54"/>
    <x v="463"/>
    <n v="1.3874713408771541E-2"/>
    <x v="1"/>
    <n v="1"/>
    <n v="2"/>
    <n v="8"/>
    <n v="6"/>
    <n v="16"/>
    <n v="58.625"/>
    <n v="1"/>
    <n v="0"/>
    <n v="0"/>
    <n v="0"/>
    <n v="0"/>
    <n v="0"/>
    <n v="0"/>
    <n v="0"/>
  </r>
  <r>
    <n v="6001"/>
    <n v="1979"/>
    <n v="35"/>
    <x v="0"/>
    <x v="1"/>
    <x v="1"/>
    <n v="56775"/>
    <x v="1"/>
    <n v="2"/>
    <x v="0"/>
    <x v="1"/>
    <n v="1"/>
    <x v="2"/>
    <d v="2013-01-02T00:00:00"/>
    <n v="543"/>
    <n v="62"/>
    <n v="614"/>
    <n v="35"/>
    <n v="160"/>
    <n v="58"/>
    <n v="35"/>
    <n v="35"/>
    <x v="464"/>
    <n v="1.6503742844561867E-2"/>
    <x v="1"/>
    <n v="2"/>
    <n v="5"/>
    <n v="8"/>
    <n v="10"/>
    <n v="23"/>
    <n v="40.739130434782609"/>
    <n v="5"/>
    <n v="0"/>
    <n v="0"/>
    <n v="0"/>
    <n v="0"/>
    <n v="0"/>
    <n v="0"/>
    <n v="0"/>
  </r>
  <r>
    <n v="1212"/>
    <n v="1973"/>
    <n v="41"/>
    <x v="1"/>
    <x v="1"/>
    <x v="1"/>
    <n v="52845"/>
    <x v="1"/>
    <n v="2"/>
    <x v="1"/>
    <x v="0"/>
    <n v="1"/>
    <x v="2"/>
    <d v="2013-08-13T00:00:00"/>
    <n v="320"/>
    <n v="7"/>
    <n v="384"/>
    <n v="25"/>
    <n v="292"/>
    <n v="130"/>
    <n v="41"/>
    <n v="64"/>
    <x v="465"/>
    <n v="1.7712177121771217E-2"/>
    <x v="1"/>
    <n v="3"/>
    <n v="8"/>
    <n v="8"/>
    <n v="6"/>
    <n v="22"/>
    <n v="42.545454545454547"/>
    <n v="6"/>
    <n v="0"/>
    <n v="0"/>
    <n v="1"/>
    <n v="0"/>
    <n v="0"/>
    <n v="0"/>
    <n v="0"/>
  </r>
  <r>
    <n v="2591"/>
    <n v="1959"/>
    <n v="55"/>
    <x v="1"/>
    <x v="1"/>
    <x v="0"/>
    <n v="76320"/>
    <x v="0"/>
    <n v="3"/>
    <x v="0"/>
    <x v="1"/>
    <n v="1"/>
    <x v="1"/>
    <d v="2014-06-22T00:00:00"/>
    <n v="7"/>
    <n v="49"/>
    <n v="526"/>
    <n v="35"/>
    <n v="214"/>
    <n v="69"/>
    <n v="53"/>
    <n v="35"/>
    <x v="466"/>
    <n v="1.2211740041928721E-2"/>
    <x v="1"/>
    <n v="2"/>
    <n v="6"/>
    <n v="3"/>
    <n v="4"/>
    <n v="13"/>
    <n v="71.692307692307693"/>
    <n v="2"/>
    <n v="0"/>
    <n v="0"/>
    <n v="0"/>
    <n v="0"/>
    <n v="0"/>
    <n v="0"/>
    <n v="0"/>
  </r>
  <r>
    <n v="3945"/>
    <n v="1947"/>
    <n v="67"/>
    <x v="2"/>
    <x v="0"/>
    <x v="0"/>
    <n v="68117"/>
    <x v="1"/>
    <n v="2"/>
    <x v="0"/>
    <x v="1"/>
    <n v="1"/>
    <x v="1"/>
    <d v="2013-03-10T00:00:00"/>
    <n v="476"/>
    <n v="80"/>
    <n v="618"/>
    <n v="44"/>
    <n v="215"/>
    <n v="0"/>
    <n v="17"/>
    <n v="36"/>
    <x v="467"/>
    <n v="1.3652979432447114E-2"/>
    <x v="1"/>
    <n v="2"/>
    <n v="11"/>
    <n v="8"/>
    <n v="4"/>
    <n v="23"/>
    <n v="40.434782608695649"/>
    <n v="6"/>
    <n v="0"/>
    <n v="0"/>
    <n v="1"/>
    <n v="0"/>
    <n v="0"/>
    <n v="1"/>
    <n v="0"/>
  </r>
  <r>
    <n v="10983"/>
    <n v="1952"/>
    <n v="62"/>
    <x v="2"/>
    <x v="1"/>
    <x v="1"/>
    <n v="75278"/>
    <x v="0"/>
    <n v="3"/>
    <x v="0"/>
    <x v="0"/>
    <n v="0"/>
    <x v="1"/>
    <d v="2013-01-29T00:00:00"/>
    <n v="516"/>
    <n v="17"/>
    <n v="304"/>
    <n v="98"/>
    <n v="230"/>
    <n v="150"/>
    <n v="74"/>
    <n v="74"/>
    <x v="467"/>
    <n v="1.2354207072451447E-2"/>
    <x v="1"/>
    <n v="1"/>
    <n v="6"/>
    <n v="3"/>
    <n v="13"/>
    <n v="22"/>
    <n v="42.272727272727273"/>
    <n v="3"/>
    <n v="0"/>
    <n v="0"/>
    <n v="0"/>
    <n v="0"/>
    <n v="0"/>
    <n v="0"/>
    <n v="0"/>
  </r>
  <r>
    <n v="7129"/>
    <n v="1962"/>
    <n v="52"/>
    <x v="1"/>
    <x v="0"/>
    <x v="1"/>
    <n v="54693"/>
    <x v="1"/>
    <n v="2"/>
    <x v="0"/>
    <x v="1"/>
    <n v="1"/>
    <x v="2"/>
    <d v="2013-02-17T00:00:00"/>
    <n v="497"/>
    <n v="72"/>
    <n v="686"/>
    <n v="17"/>
    <n v="142"/>
    <n v="23"/>
    <n v="26"/>
    <n v="35"/>
    <x v="468"/>
    <n v="1.6985720293273363E-2"/>
    <x v="1"/>
    <n v="8"/>
    <n v="6"/>
    <n v="4"/>
    <n v="13"/>
    <n v="23"/>
    <n v="40.391304347826086"/>
    <n v="6"/>
    <n v="0"/>
    <n v="0"/>
    <n v="0"/>
    <n v="0"/>
    <n v="0"/>
    <n v="0"/>
    <n v="0"/>
  </r>
  <r>
    <n v="2891"/>
    <n v="1963"/>
    <n v="51"/>
    <x v="1"/>
    <x v="1"/>
    <x v="0"/>
    <n v="68118"/>
    <x v="1"/>
    <n v="2"/>
    <x v="0"/>
    <x v="1"/>
    <n v="1"/>
    <x v="1"/>
    <d v="2013-10-18T00:00:00"/>
    <n v="254"/>
    <n v="51"/>
    <n v="595"/>
    <n v="23"/>
    <n v="123"/>
    <n v="10"/>
    <n v="23"/>
    <n v="154"/>
    <x v="469"/>
    <n v="1.3623418186088846E-2"/>
    <x v="1"/>
    <n v="2"/>
    <n v="8"/>
    <n v="9"/>
    <n v="4"/>
    <n v="21"/>
    <n v="44.19047619047619"/>
    <n v="6"/>
    <n v="0"/>
    <n v="0"/>
    <n v="0"/>
    <n v="0"/>
    <n v="0"/>
    <n v="0"/>
    <n v="0"/>
  </r>
  <r>
    <n v="5011"/>
    <n v="1963"/>
    <n v="51"/>
    <x v="1"/>
    <x v="1"/>
    <x v="0"/>
    <n v="68118"/>
    <x v="1"/>
    <n v="2"/>
    <x v="0"/>
    <x v="1"/>
    <n v="1"/>
    <x v="1"/>
    <d v="2013-10-18T00:00:00"/>
    <n v="254"/>
    <n v="51"/>
    <n v="595"/>
    <n v="23"/>
    <n v="123"/>
    <n v="10"/>
    <n v="23"/>
    <n v="154"/>
    <x v="469"/>
    <n v="1.3623418186088846E-2"/>
    <x v="1"/>
    <n v="2"/>
    <n v="8"/>
    <n v="9"/>
    <n v="4"/>
    <n v="21"/>
    <n v="44.19047619047619"/>
    <n v="6"/>
    <n v="0"/>
    <n v="0"/>
    <n v="0"/>
    <n v="0"/>
    <n v="0"/>
    <n v="0"/>
    <n v="0"/>
  </r>
  <r>
    <n v="8624"/>
    <n v="1958"/>
    <n v="56"/>
    <x v="1"/>
    <x v="1"/>
    <x v="1"/>
    <n v="81320"/>
    <x v="0"/>
    <n v="3"/>
    <x v="0"/>
    <x v="0"/>
    <n v="0"/>
    <x v="1"/>
    <d v="2013-02-06T00:00:00"/>
    <n v="508"/>
    <n v="61"/>
    <n v="183"/>
    <n v="33"/>
    <n v="493"/>
    <n v="59"/>
    <n v="103"/>
    <n v="57"/>
    <x v="469"/>
    <n v="1.1411706837186423E-2"/>
    <x v="1"/>
    <n v="1"/>
    <n v="4"/>
    <n v="3"/>
    <n v="10"/>
    <n v="17"/>
    <n v="54.588235294117645"/>
    <n v="2"/>
    <n v="0"/>
    <n v="0"/>
    <n v="0"/>
    <n v="0"/>
    <n v="0"/>
    <n v="0"/>
    <n v="0"/>
  </r>
  <r>
    <n v="1459"/>
    <n v="1966"/>
    <n v="48"/>
    <x v="1"/>
    <x v="0"/>
    <x v="1"/>
    <n v="69063"/>
    <x v="0"/>
    <n v="3"/>
    <x v="0"/>
    <x v="1"/>
    <n v="1"/>
    <x v="2"/>
    <d v="2012-11-07T00:00:00"/>
    <n v="599"/>
    <n v="16"/>
    <n v="666"/>
    <n v="35"/>
    <n v="124"/>
    <n v="69"/>
    <n v="8"/>
    <n v="26"/>
    <x v="469"/>
    <n v="1.3437006790901061E-2"/>
    <x v="1"/>
    <n v="1"/>
    <n v="5"/>
    <n v="3"/>
    <n v="5"/>
    <n v="13"/>
    <n v="71.384615384615387"/>
    <n v="3"/>
    <n v="0"/>
    <n v="0"/>
    <n v="0"/>
    <n v="0"/>
    <n v="0"/>
    <n v="0"/>
    <n v="0"/>
  </r>
  <r>
    <n v="3643"/>
    <n v="1974"/>
    <n v="40"/>
    <x v="1"/>
    <x v="0"/>
    <x v="1"/>
    <n v="63206"/>
    <x v="1"/>
    <n v="2"/>
    <x v="0"/>
    <x v="0"/>
    <n v="0"/>
    <x v="1"/>
    <d v="2014-03-20T00:00:00"/>
    <n v="101"/>
    <n v="65"/>
    <n v="750"/>
    <n v="8"/>
    <n v="125"/>
    <n v="11"/>
    <n v="8"/>
    <n v="26"/>
    <x v="469"/>
    <n v="1.4682150428756764E-2"/>
    <x v="1"/>
    <n v="1"/>
    <n v="4"/>
    <n v="3"/>
    <n v="6"/>
    <n v="13"/>
    <n v="71.384615384615387"/>
    <n v="2"/>
    <n v="0"/>
    <n v="0"/>
    <n v="0"/>
    <n v="0"/>
    <n v="1"/>
    <n v="0"/>
    <n v="0"/>
  </r>
  <r>
    <n v="10286"/>
    <n v="1962"/>
    <n v="52"/>
    <x v="1"/>
    <x v="1"/>
    <x v="1"/>
    <n v="83715"/>
    <x v="0"/>
    <n v="3"/>
    <x v="0"/>
    <x v="0"/>
    <n v="0"/>
    <x v="1"/>
    <d v="2014-02-03T00:00:00"/>
    <n v="146"/>
    <n v="2"/>
    <n v="318"/>
    <n v="8"/>
    <n v="407"/>
    <n v="150"/>
    <n v="35"/>
    <n v="8"/>
    <x v="470"/>
    <n v="1.1061339067072807E-2"/>
    <x v="1"/>
    <n v="1"/>
    <n v="2"/>
    <n v="8"/>
    <n v="13"/>
    <n v="23"/>
    <n v="40.260869565217391"/>
    <n v="0"/>
    <n v="0"/>
    <n v="0"/>
    <n v="0"/>
    <n v="0"/>
    <n v="0"/>
    <n v="0"/>
    <n v="0"/>
  </r>
  <r>
    <n v="7851"/>
    <n v="1949"/>
    <n v="65"/>
    <x v="2"/>
    <x v="1"/>
    <x v="0"/>
    <n v="70165"/>
    <x v="0"/>
    <n v="3"/>
    <x v="0"/>
    <x v="0"/>
    <n v="0"/>
    <x v="0"/>
    <d v="2013-09-22T00:00:00"/>
    <n v="280"/>
    <n v="60"/>
    <n v="161"/>
    <n v="0"/>
    <n v="253"/>
    <n v="199"/>
    <n v="191"/>
    <n v="122"/>
    <x v="470"/>
    <n v="1.3197463122639492E-2"/>
    <x v="1"/>
    <n v="1"/>
    <n v="3"/>
    <n v="7"/>
    <n v="11"/>
    <n v="21"/>
    <n v="44.095238095238095"/>
    <n v="1"/>
    <n v="0"/>
    <n v="0"/>
    <n v="0"/>
    <n v="0"/>
    <n v="0"/>
    <n v="0"/>
    <n v="0"/>
  </r>
  <r>
    <n v="3762"/>
    <n v="1986"/>
    <n v="28"/>
    <x v="0"/>
    <x v="0"/>
    <x v="0"/>
    <n v="69867"/>
    <x v="0"/>
    <n v="3"/>
    <x v="0"/>
    <x v="0"/>
    <n v="0"/>
    <x v="0"/>
    <d v="2013-04-02T00:00:00"/>
    <n v="453"/>
    <n v="30"/>
    <n v="196"/>
    <n v="0"/>
    <n v="512"/>
    <n v="33"/>
    <n v="130"/>
    <n v="54"/>
    <x v="471"/>
    <n v="1.3239440651523609E-2"/>
    <x v="1"/>
    <n v="1"/>
    <n v="3"/>
    <n v="5"/>
    <n v="8"/>
    <n v="16"/>
    <n v="57.8125"/>
    <n v="1"/>
    <n v="1"/>
    <n v="0"/>
    <n v="0"/>
    <n v="0"/>
    <n v="0"/>
    <n v="1"/>
    <n v="0"/>
  </r>
  <r>
    <n v="10678"/>
    <n v="1959"/>
    <n v="55"/>
    <x v="1"/>
    <x v="1"/>
    <x v="1"/>
    <n v="71232"/>
    <x v="0"/>
    <n v="3"/>
    <x v="0"/>
    <x v="1"/>
    <n v="1"/>
    <x v="2"/>
    <d v="2013-11-28T00:00:00"/>
    <n v="213"/>
    <n v="91"/>
    <n v="653"/>
    <n v="17"/>
    <n v="170"/>
    <n v="34"/>
    <n v="26"/>
    <n v="17"/>
    <x v="472"/>
    <n v="1.2873427672955975E-2"/>
    <x v="1"/>
    <n v="2"/>
    <n v="11"/>
    <n v="2"/>
    <n v="10"/>
    <n v="23"/>
    <n v="39.869565217391305"/>
    <n v="7"/>
    <n v="0"/>
    <n v="0"/>
    <n v="0"/>
    <n v="0"/>
    <n v="0"/>
    <n v="0"/>
    <n v="0"/>
  </r>
  <r>
    <n v="3924"/>
    <n v="1965"/>
    <n v="49"/>
    <x v="1"/>
    <x v="0"/>
    <x v="0"/>
    <n v="57912"/>
    <x v="1"/>
    <n v="2"/>
    <x v="0"/>
    <x v="1"/>
    <n v="1"/>
    <x v="1"/>
    <d v="2014-03-17T00:00:00"/>
    <n v="104"/>
    <n v="34"/>
    <n v="801"/>
    <n v="0"/>
    <n v="80"/>
    <n v="0"/>
    <n v="0"/>
    <n v="35"/>
    <x v="473"/>
    <n v="1.5817101809642214E-2"/>
    <x v="1"/>
    <n v="5"/>
    <n v="8"/>
    <n v="3"/>
    <n v="12"/>
    <n v="23"/>
    <n v="39.826086956521742"/>
    <n v="5"/>
    <n v="0"/>
    <n v="0"/>
    <n v="0"/>
    <n v="1"/>
    <n v="0"/>
    <n v="0"/>
    <n v="0"/>
  </r>
  <r>
    <n v="10882"/>
    <n v="1976"/>
    <n v="38"/>
    <x v="0"/>
    <x v="1"/>
    <x v="1"/>
    <n v="53858"/>
    <x v="1"/>
    <n v="2"/>
    <x v="0"/>
    <x v="1"/>
    <n v="1"/>
    <x v="2"/>
    <d v="2012-11-09T00:00:00"/>
    <n v="597"/>
    <n v="50"/>
    <n v="407"/>
    <n v="53"/>
    <n v="221"/>
    <n v="58"/>
    <n v="150"/>
    <n v="26"/>
    <x v="474"/>
    <n v="1.69891195365591E-2"/>
    <x v="1"/>
    <n v="4"/>
    <n v="4"/>
    <n v="3"/>
    <n v="6"/>
    <n v="13"/>
    <n v="70.384615384615387"/>
    <n v="4"/>
    <n v="0"/>
    <n v="0"/>
    <n v="0"/>
    <n v="0"/>
    <n v="0"/>
    <n v="0"/>
    <n v="0"/>
  </r>
  <r>
    <n v="8093"/>
    <n v="1969"/>
    <n v="45"/>
    <x v="1"/>
    <x v="0"/>
    <x v="1"/>
    <n v="79734"/>
    <x v="0"/>
    <n v="3"/>
    <x v="0"/>
    <x v="0"/>
    <n v="0"/>
    <x v="1"/>
    <d v="2014-06-28T00:00:00"/>
    <n v="1"/>
    <n v="72"/>
    <n v="572"/>
    <n v="8"/>
    <n v="232"/>
    <n v="23"/>
    <n v="62"/>
    <n v="17"/>
    <x v="475"/>
    <n v="1.146311485689919E-2"/>
    <x v="1"/>
    <n v="1"/>
    <n v="4"/>
    <n v="3"/>
    <n v="6"/>
    <n v="13"/>
    <n v="70.307692307692307"/>
    <n v="1"/>
    <n v="1"/>
    <n v="0"/>
    <n v="0"/>
    <n v="0"/>
    <n v="0"/>
    <n v="0"/>
    <n v="0"/>
  </r>
  <r>
    <n v="4339"/>
    <n v="1970"/>
    <n v="44"/>
    <x v="1"/>
    <x v="0"/>
    <x v="1"/>
    <n v="67353"/>
    <x v="1"/>
    <n v="2"/>
    <x v="0"/>
    <x v="1"/>
    <n v="1"/>
    <x v="2"/>
    <d v="2013-12-31T00:00:00"/>
    <n v="180"/>
    <n v="37"/>
    <n v="702"/>
    <n v="17"/>
    <n v="151"/>
    <n v="0"/>
    <n v="8"/>
    <n v="35"/>
    <x v="476"/>
    <n v="1.3555446676465785E-2"/>
    <x v="1"/>
    <n v="5"/>
    <n v="5"/>
    <n v="6"/>
    <n v="12"/>
    <n v="23"/>
    <n v="39.695652173913047"/>
    <n v="2"/>
    <n v="0"/>
    <n v="0"/>
    <n v="0"/>
    <n v="0"/>
    <n v="0"/>
    <n v="0"/>
    <n v="0"/>
  </r>
  <r>
    <n v="2683"/>
    <n v="1969"/>
    <n v="45"/>
    <x v="1"/>
    <x v="1"/>
    <x v="1"/>
    <n v="52413"/>
    <x v="1"/>
    <n v="2"/>
    <x v="0"/>
    <x v="2"/>
    <n v="2"/>
    <x v="4"/>
    <d v="2013-02-02T00:00:00"/>
    <n v="512"/>
    <n v="56"/>
    <n v="295"/>
    <n v="106"/>
    <n v="271"/>
    <n v="75"/>
    <n v="98"/>
    <n v="65"/>
    <x v="477"/>
    <n v="1.7362104821322954E-2"/>
    <x v="1"/>
    <n v="4"/>
    <n v="6"/>
    <n v="4"/>
    <n v="12"/>
    <n v="22"/>
    <n v="41.363636363636367"/>
    <n v="6"/>
    <n v="0"/>
    <n v="0"/>
    <n v="0"/>
    <n v="0"/>
    <n v="0"/>
    <n v="0"/>
    <n v="0"/>
  </r>
  <r>
    <n v="3283"/>
    <n v="1972"/>
    <n v="42"/>
    <x v="1"/>
    <x v="0"/>
    <x v="1"/>
    <n v="70932"/>
    <x v="0"/>
    <n v="3"/>
    <x v="0"/>
    <x v="1"/>
    <n v="1"/>
    <x v="2"/>
    <d v="2014-01-19T00:00:00"/>
    <n v="161"/>
    <n v="57"/>
    <n v="200"/>
    <n v="193"/>
    <n v="100"/>
    <n v="46"/>
    <n v="185"/>
    <n v="185"/>
    <x v="478"/>
    <n v="1.2815090509220098E-2"/>
    <x v="1"/>
    <n v="2"/>
    <n v="6"/>
    <n v="2"/>
    <n v="12"/>
    <n v="20"/>
    <n v="45.45"/>
    <n v="3"/>
    <n v="0"/>
    <n v="0"/>
    <n v="0"/>
    <n v="0"/>
    <n v="0"/>
    <n v="0"/>
    <n v="0"/>
  </r>
  <r>
    <n v="4391"/>
    <n v="1968"/>
    <n v="46"/>
    <x v="1"/>
    <x v="0"/>
    <x v="0"/>
    <n v="63841"/>
    <x v="1"/>
    <n v="2"/>
    <x v="0"/>
    <x v="1"/>
    <n v="1"/>
    <x v="1"/>
    <d v="2013-04-21T00:00:00"/>
    <n v="434"/>
    <n v="64"/>
    <n v="635"/>
    <n v="15"/>
    <n v="100"/>
    <n v="20"/>
    <n v="7"/>
    <n v="131"/>
    <x v="479"/>
    <n v="1.4222834855343744E-2"/>
    <x v="1"/>
    <n v="1"/>
    <n v="9"/>
    <n v="3"/>
    <n v="9"/>
    <n v="21"/>
    <n v="43.238095238095241"/>
    <n v="6"/>
    <n v="0"/>
    <n v="0"/>
    <n v="0"/>
    <n v="0"/>
    <n v="0"/>
    <n v="0"/>
    <n v="0"/>
  </r>
  <r>
    <n v="6283"/>
    <n v="1968"/>
    <n v="46"/>
    <x v="1"/>
    <x v="0"/>
    <x v="0"/>
    <n v="63841"/>
    <x v="1"/>
    <n v="2"/>
    <x v="0"/>
    <x v="1"/>
    <n v="1"/>
    <x v="1"/>
    <d v="2013-04-21T00:00:00"/>
    <n v="434"/>
    <n v="64"/>
    <n v="635"/>
    <n v="15"/>
    <n v="100"/>
    <n v="20"/>
    <n v="7"/>
    <n v="131"/>
    <x v="479"/>
    <n v="1.4222834855343744E-2"/>
    <x v="1"/>
    <n v="1"/>
    <n v="9"/>
    <n v="3"/>
    <n v="9"/>
    <n v="21"/>
    <n v="43.238095238095241"/>
    <n v="6"/>
    <n v="0"/>
    <n v="0"/>
    <n v="0"/>
    <n v="0"/>
    <n v="0"/>
    <n v="0"/>
    <n v="0"/>
  </r>
  <r>
    <n v="3421"/>
    <n v="1968"/>
    <n v="46"/>
    <x v="1"/>
    <x v="0"/>
    <x v="0"/>
    <n v="63841"/>
    <x v="1"/>
    <n v="2"/>
    <x v="0"/>
    <x v="1"/>
    <n v="1"/>
    <x v="1"/>
    <d v="2013-04-21T00:00:00"/>
    <n v="434"/>
    <n v="64"/>
    <n v="635"/>
    <n v="15"/>
    <n v="100"/>
    <n v="20"/>
    <n v="7"/>
    <n v="131"/>
    <x v="479"/>
    <n v="1.4222834855343744E-2"/>
    <x v="1"/>
    <n v="1"/>
    <n v="9"/>
    <n v="3"/>
    <n v="9"/>
    <n v="21"/>
    <n v="43.238095238095241"/>
    <n v="6"/>
    <n v="0"/>
    <n v="0"/>
    <n v="0"/>
    <n v="0"/>
    <n v="0"/>
    <n v="0"/>
    <n v="0"/>
  </r>
  <r>
    <n v="2666"/>
    <n v="1972"/>
    <n v="42"/>
    <x v="1"/>
    <x v="0"/>
    <x v="1"/>
    <n v="76234"/>
    <x v="0"/>
    <n v="3"/>
    <x v="0"/>
    <x v="1"/>
    <n v="1"/>
    <x v="2"/>
    <d v="2014-02-06T00:00:00"/>
    <n v="143"/>
    <n v="21"/>
    <n v="519"/>
    <n v="50"/>
    <n v="167"/>
    <n v="130"/>
    <n v="0"/>
    <n v="41"/>
    <x v="480"/>
    <n v="1.1897578508277147E-2"/>
    <x v="1"/>
    <n v="1"/>
    <n v="8"/>
    <n v="3"/>
    <n v="11"/>
    <n v="22"/>
    <n v="41.227272727272727"/>
    <n v="3"/>
    <n v="0"/>
    <n v="0"/>
    <n v="0"/>
    <n v="1"/>
    <n v="0"/>
    <n v="0"/>
    <n v="0"/>
  </r>
  <r>
    <n v="10128"/>
    <n v="1958"/>
    <n v="56"/>
    <x v="1"/>
    <x v="1"/>
    <x v="1"/>
    <n v="53977"/>
    <x v="1"/>
    <n v="2"/>
    <x v="0"/>
    <x v="1"/>
    <n v="1"/>
    <x v="2"/>
    <d v="2013-06-08T00:00:00"/>
    <n v="386"/>
    <n v="21"/>
    <n v="620"/>
    <n v="16"/>
    <n v="165"/>
    <n v="0"/>
    <n v="24"/>
    <n v="82"/>
    <x v="480"/>
    <n v="1.6803453322711524E-2"/>
    <x v="1"/>
    <n v="5"/>
    <n v="5"/>
    <n v="5"/>
    <n v="12"/>
    <n v="22"/>
    <n v="41.227272727272727"/>
    <n v="5"/>
    <n v="0"/>
    <n v="0"/>
    <n v="0"/>
    <n v="0"/>
    <n v="0"/>
    <n v="0"/>
    <n v="0"/>
  </r>
  <r>
    <n v="9284"/>
    <n v="1958"/>
    <n v="56"/>
    <x v="1"/>
    <x v="1"/>
    <x v="1"/>
    <n v="53977"/>
    <x v="1"/>
    <n v="2"/>
    <x v="0"/>
    <x v="1"/>
    <n v="1"/>
    <x v="2"/>
    <d v="2013-06-08T00:00:00"/>
    <n v="386"/>
    <n v="21"/>
    <n v="620"/>
    <n v="16"/>
    <n v="165"/>
    <n v="0"/>
    <n v="24"/>
    <n v="82"/>
    <x v="480"/>
    <n v="1.6803453322711524E-2"/>
    <x v="1"/>
    <n v="5"/>
    <n v="5"/>
    <n v="5"/>
    <n v="12"/>
    <n v="22"/>
    <n v="41.227272727272727"/>
    <n v="5"/>
    <n v="0"/>
    <n v="0"/>
    <n v="0"/>
    <n v="0"/>
    <n v="0"/>
    <n v="0"/>
    <n v="0"/>
  </r>
  <r>
    <n v="2875"/>
    <n v="1978"/>
    <n v="36"/>
    <x v="0"/>
    <x v="1"/>
    <x v="1"/>
    <n v="67023"/>
    <x v="1"/>
    <n v="2"/>
    <x v="0"/>
    <x v="0"/>
    <n v="0"/>
    <x v="1"/>
    <d v="2014-03-04T00:00:00"/>
    <n v="117"/>
    <n v="93"/>
    <n v="444"/>
    <n v="44"/>
    <n v="382"/>
    <n v="11"/>
    <n v="8"/>
    <n v="17"/>
    <x v="481"/>
    <n v="1.3517747638870238E-2"/>
    <x v="1"/>
    <n v="1"/>
    <n v="3"/>
    <n v="7"/>
    <n v="13"/>
    <n v="23"/>
    <n v="39.391304347826086"/>
    <n v="2"/>
    <n v="0"/>
    <n v="0"/>
    <n v="0"/>
    <n v="0"/>
    <n v="0"/>
    <n v="0"/>
    <n v="1"/>
  </r>
  <r>
    <n v="564"/>
    <n v="1981"/>
    <n v="33"/>
    <x v="0"/>
    <x v="0"/>
    <x v="1"/>
    <n v="56937"/>
    <x v="1"/>
    <n v="2"/>
    <x v="1"/>
    <x v="0"/>
    <n v="1"/>
    <x v="2"/>
    <d v="2012-08-04T00:00:00"/>
    <n v="694"/>
    <n v="81"/>
    <n v="746"/>
    <n v="8"/>
    <n v="125"/>
    <n v="11"/>
    <n v="8"/>
    <n v="8"/>
    <x v="481"/>
    <n v="1.5912324147742241E-2"/>
    <x v="1"/>
    <n v="7"/>
    <n v="8"/>
    <n v="6"/>
    <n v="9"/>
    <n v="23"/>
    <n v="39.391304347826086"/>
    <n v="6"/>
    <n v="0"/>
    <n v="0"/>
    <n v="0"/>
    <n v="1"/>
    <n v="0"/>
    <n v="1"/>
    <n v="0"/>
  </r>
  <r>
    <n v="3463"/>
    <n v="1975"/>
    <n v="39"/>
    <x v="0"/>
    <x v="0"/>
    <x v="1"/>
    <n v="69283"/>
    <x v="0"/>
    <n v="3"/>
    <x v="0"/>
    <x v="1"/>
    <n v="1"/>
    <x v="2"/>
    <d v="2014-06-14T00:00:00"/>
    <n v="15"/>
    <n v="41"/>
    <n v="674"/>
    <n v="62"/>
    <n v="134"/>
    <n v="0"/>
    <n v="26"/>
    <n v="8"/>
    <x v="482"/>
    <n v="1.3047933836583288E-2"/>
    <x v="1"/>
    <n v="4"/>
    <n v="7"/>
    <n v="3"/>
    <n v="13"/>
    <n v="23"/>
    <n v="39.304347826086953"/>
    <n v="5"/>
    <n v="0"/>
    <n v="0"/>
    <n v="0"/>
    <n v="0"/>
    <n v="0"/>
    <n v="0"/>
    <n v="0"/>
  </r>
  <r>
    <n v="1272"/>
    <n v="1965"/>
    <n v="49"/>
    <x v="1"/>
    <x v="0"/>
    <x v="0"/>
    <n v="55250"/>
    <x v="1"/>
    <n v="2"/>
    <x v="0"/>
    <x v="1"/>
    <n v="1"/>
    <x v="1"/>
    <d v="2012-10-21T00:00:00"/>
    <n v="616"/>
    <n v="49"/>
    <n v="664"/>
    <n v="58"/>
    <n v="83"/>
    <n v="32"/>
    <n v="0"/>
    <n v="66"/>
    <x v="483"/>
    <n v="1.6343891402714934E-2"/>
    <x v="1"/>
    <n v="4"/>
    <n v="7"/>
    <n v="5"/>
    <n v="10"/>
    <n v="22"/>
    <n v="41.045454545454547"/>
    <n v="5"/>
    <n v="0"/>
    <n v="0"/>
    <n v="0"/>
    <n v="0"/>
    <n v="0"/>
    <n v="0"/>
    <n v="0"/>
  </r>
  <r>
    <n v="2968"/>
    <n v="1943"/>
    <n v="71"/>
    <x v="2"/>
    <x v="0"/>
    <x v="0"/>
    <n v="48948"/>
    <x v="1"/>
    <n v="2"/>
    <x v="0"/>
    <x v="0"/>
    <n v="0"/>
    <x v="0"/>
    <d v="2013-02-01T00:00:00"/>
    <n v="513"/>
    <n v="53"/>
    <n v="437"/>
    <n v="8"/>
    <n v="206"/>
    <n v="160"/>
    <n v="49"/>
    <n v="42"/>
    <x v="484"/>
    <n v="1.8427719212225219E-2"/>
    <x v="1"/>
    <n v="2"/>
    <n v="7"/>
    <n v="10"/>
    <n v="5"/>
    <n v="22"/>
    <n v="41"/>
    <n v="6"/>
    <n v="0"/>
    <n v="0"/>
    <n v="1"/>
    <n v="0"/>
    <n v="0"/>
    <n v="1"/>
    <n v="0"/>
  </r>
  <r>
    <n v="8800"/>
    <n v="1943"/>
    <n v="71"/>
    <x v="2"/>
    <x v="0"/>
    <x v="0"/>
    <n v="48948"/>
    <x v="1"/>
    <n v="2"/>
    <x v="0"/>
    <x v="0"/>
    <n v="0"/>
    <x v="0"/>
    <d v="2013-02-01T00:00:00"/>
    <n v="513"/>
    <n v="53"/>
    <n v="437"/>
    <n v="8"/>
    <n v="206"/>
    <n v="160"/>
    <n v="49"/>
    <n v="42"/>
    <x v="484"/>
    <n v="1.8427719212225219E-2"/>
    <x v="1"/>
    <n v="2"/>
    <n v="7"/>
    <n v="10"/>
    <n v="5"/>
    <n v="22"/>
    <n v="41"/>
    <n v="6"/>
    <n v="0"/>
    <n v="0"/>
    <n v="1"/>
    <n v="0"/>
    <n v="0"/>
    <n v="1"/>
    <n v="0"/>
  </r>
  <r>
    <n v="6457"/>
    <n v="1976"/>
    <n v="38"/>
    <x v="0"/>
    <x v="1"/>
    <x v="0"/>
    <n v="64892"/>
    <x v="1"/>
    <n v="2"/>
    <x v="0"/>
    <x v="1"/>
    <n v="1"/>
    <x v="1"/>
    <d v="2014-05-29T00:00:00"/>
    <n v="31"/>
    <n v="77"/>
    <n v="527"/>
    <n v="24"/>
    <n v="230"/>
    <n v="32"/>
    <n v="24"/>
    <n v="65"/>
    <x v="484"/>
    <n v="1.390001849226407E-2"/>
    <x v="1"/>
    <n v="2"/>
    <n v="6"/>
    <n v="4"/>
    <n v="12"/>
    <n v="22"/>
    <n v="41"/>
    <n v="4"/>
    <n v="0"/>
    <n v="0"/>
    <n v="0"/>
    <n v="0"/>
    <n v="0"/>
    <n v="0"/>
    <n v="0"/>
  </r>
  <r>
    <n v="5278"/>
    <n v="1964"/>
    <n v="50"/>
    <x v="1"/>
    <x v="1"/>
    <x v="1"/>
    <n v="82224"/>
    <x v="0"/>
    <n v="3"/>
    <x v="0"/>
    <x v="0"/>
    <n v="0"/>
    <x v="1"/>
    <d v="2014-01-25T00:00:00"/>
    <n v="155"/>
    <n v="83"/>
    <n v="307"/>
    <n v="26"/>
    <n v="360"/>
    <n v="138"/>
    <n v="31"/>
    <n v="40"/>
    <x v="484"/>
    <n v="1.0970033080365829E-2"/>
    <x v="1"/>
    <n v="1"/>
    <n v="6"/>
    <n v="9"/>
    <n v="5"/>
    <n v="20"/>
    <n v="45.1"/>
    <n v="3"/>
    <n v="1"/>
    <n v="0"/>
    <n v="0"/>
    <n v="0"/>
    <n v="0"/>
    <n v="0"/>
    <n v="0"/>
  </r>
  <r>
    <n v="8439"/>
    <n v="1964"/>
    <n v="50"/>
    <x v="1"/>
    <x v="1"/>
    <x v="1"/>
    <n v="63404"/>
    <x v="1"/>
    <n v="2"/>
    <x v="0"/>
    <x v="2"/>
    <n v="2"/>
    <x v="4"/>
    <d v="2014-06-06T00:00:00"/>
    <n v="23"/>
    <n v="97"/>
    <n v="734"/>
    <n v="26"/>
    <n v="70"/>
    <n v="11"/>
    <n v="44"/>
    <n v="17"/>
    <x v="484"/>
    <n v="1.4226231783483692E-2"/>
    <x v="1"/>
    <n v="2"/>
    <n v="6"/>
    <n v="3"/>
    <n v="4"/>
    <n v="13"/>
    <n v="69.384615384615387"/>
    <n v="4"/>
    <n v="1"/>
    <n v="0"/>
    <n v="0"/>
    <n v="0"/>
    <n v="0"/>
    <n v="0"/>
    <n v="0"/>
  </r>
  <r>
    <n v="6200"/>
    <n v="1951"/>
    <n v="63"/>
    <x v="2"/>
    <x v="1"/>
    <x v="1"/>
    <n v="75903"/>
    <x v="0"/>
    <n v="3"/>
    <x v="0"/>
    <x v="1"/>
    <n v="1"/>
    <x v="2"/>
    <d v="2013-04-08T00:00:00"/>
    <n v="447"/>
    <n v="50"/>
    <n v="340"/>
    <n v="108"/>
    <n v="185"/>
    <n v="130"/>
    <n v="38"/>
    <n v="100"/>
    <x v="485"/>
    <n v="1.187041355414147E-2"/>
    <x v="1"/>
    <n v="2"/>
    <n v="6"/>
    <n v="6"/>
    <n v="9"/>
    <n v="21"/>
    <n v="42.904761904761905"/>
    <n v="3"/>
    <n v="0"/>
    <n v="0"/>
    <n v="0"/>
    <n v="0"/>
    <n v="0"/>
    <n v="0"/>
    <n v="0"/>
  </r>
  <r>
    <n v="6142"/>
    <n v="1943"/>
    <n v="71"/>
    <x v="2"/>
    <x v="0"/>
    <x v="1"/>
    <n v="65073"/>
    <x v="1"/>
    <n v="2"/>
    <x v="0"/>
    <x v="0"/>
    <n v="0"/>
    <x v="1"/>
    <d v="2013-08-20T00:00:00"/>
    <n v="313"/>
    <n v="65"/>
    <n v="629"/>
    <n v="17"/>
    <n v="177"/>
    <n v="69"/>
    <n v="0"/>
    <n v="8"/>
    <x v="486"/>
    <n v="1.3830620994882669E-2"/>
    <x v="1"/>
    <n v="1"/>
    <n v="5"/>
    <n v="3"/>
    <n v="5"/>
    <n v="13"/>
    <n v="69.230769230769226"/>
    <n v="2"/>
    <n v="0"/>
    <n v="0"/>
    <n v="0"/>
    <n v="0"/>
    <n v="0"/>
    <n v="0"/>
    <n v="1"/>
  </r>
  <r>
    <n v="9426"/>
    <n v="1964"/>
    <n v="50"/>
    <x v="1"/>
    <x v="0"/>
    <x v="0"/>
    <n v="58308"/>
    <x v="1"/>
    <n v="2"/>
    <x v="0"/>
    <x v="1"/>
    <n v="1"/>
    <x v="1"/>
    <d v="2013-01-12T00:00:00"/>
    <n v="533"/>
    <n v="77"/>
    <n v="691"/>
    <n v="0"/>
    <n v="69"/>
    <n v="10"/>
    <n v="0"/>
    <n v="130"/>
    <x v="486"/>
    <n v="1.5435274747890512E-2"/>
    <x v="1"/>
    <n v="4"/>
    <n v="2"/>
    <n v="6"/>
    <n v="3"/>
    <n v="11"/>
    <n v="81.818181818181813"/>
    <n v="8"/>
    <n v="0"/>
    <n v="0"/>
    <n v="0"/>
    <n v="0"/>
    <n v="0"/>
    <n v="0"/>
    <n v="0"/>
  </r>
  <r>
    <n v="4138"/>
    <n v="1962"/>
    <n v="52"/>
    <x v="1"/>
    <x v="1"/>
    <x v="0"/>
    <n v="76624"/>
    <x v="0"/>
    <n v="3"/>
    <x v="0"/>
    <x v="1"/>
    <n v="1"/>
    <x v="1"/>
    <d v="2014-05-24T00:00:00"/>
    <n v="36"/>
    <n v="68"/>
    <n v="411"/>
    <n v="106"/>
    <n v="147"/>
    <n v="54"/>
    <n v="115"/>
    <n v="66"/>
    <x v="487"/>
    <n v="1.1732616412612236E-2"/>
    <x v="1"/>
    <n v="1"/>
    <n v="5"/>
    <n v="10"/>
    <n v="7"/>
    <n v="22"/>
    <n v="40.863636363636367"/>
    <n v="1"/>
    <n v="0"/>
    <n v="0"/>
    <n v="1"/>
    <n v="0"/>
    <n v="0"/>
    <n v="0"/>
    <n v="0"/>
  </r>
  <r>
    <n v="2426"/>
    <n v="1964"/>
    <n v="50"/>
    <x v="1"/>
    <x v="0"/>
    <x v="0"/>
    <n v="78825"/>
    <x v="0"/>
    <n v="3"/>
    <x v="0"/>
    <x v="0"/>
    <n v="0"/>
    <x v="0"/>
    <d v="2012-09-14T00:00:00"/>
    <n v="653"/>
    <n v="35"/>
    <n v="483"/>
    <n v="74"/>
    <n v="114"/>
    <n v="169"/>
    <n v="37"/>
    <n v="18"/>
    <x v="488"/>
    <n v="1.1354265778623533E-2"/>
    <x v="1"/>
    <n v="1"/>
    <n v="5"/>
    <n v="10"/>
    <n v="13"/>
    <n v="28"/>
    <n v="31.964285714285715"/>
    <n v="3"/>
    <n v="0"/>
    <n v="0"/>
    <n v="0"/>
    <n v="0"/>
    <n v="0"/>
    <n v="1"/>
    <n v="0"/>
  </r>
  <r>
    <n v="4122"/>
    <n v="1975"/>
    <n v="39"/>
    <x v="0"/>
    <x v="1"/>
    <x v="1"/>
    <n v="79205"/>
    <x v="0"/>
    <n v="3"/>
    <x v="0"/>
    <x v="0"/>
    <n v="0"/>
    <x v="1"/>
    <d v="2012-08-29T00:00:00"/>
    <n v="669"/>
    <n v="73"/>
    <n v="504"/>
    <n v="23"/>
    <n v="117"/>
    <n v="179"/>
    <n v="28"/>
    <n v="44"/>
    <x v="488"/>
    <n v="1.1299791679818193E-2"/>
    <x v="1"/>
    <n v="1"/>
    <n v="6"/>
    <n v="5"/>
    <n v="4"/>
    <n v="15"/>
    <n v="59.666666666666664"/>
    <n v="4"/>
    <n v="1"/>
    <n v="0"/>
    <n v="0"/>
    <n v="0"/>
    <n v="0"/>
    <n v="1"/>
    <n v="0"/>
  </r>
  <r>
    <n v="10711"/>
    <n v="1945"/>
    <n v="69"/>
    <x v="2"/>
    <x v="1"/>
    <x v="1"/>
    <n v="69755"/>
    <x v="0"/>
    <n v="3"/>
    <x v="0"/>
    <x v="0"/>
    <n v="0"/>
    <x v="1"/>
    <d v="2013-10-02T00:00:00"/>
    <n v="270"/>
    <n v="23"/>
    <n v="217"/>
    <n v="77"/>
    <n v="373"/>
    <n v="111"/>
    <n v="23"/>
    <n v="93"/>
    <x v="489"/>
    <n v="1.2816285570926815E-2"/>
    <x v="1"/>
    <n v="1"/>
    <n v="3"/>
    <n v="6"/>
    <n v="12"/>
    <n v="21"/>
    <n v="42.571428571428569"/>
    <n v="1"/>
    <n v="0"/>
    <n v="0"/>
    <n v="0"/>
    <n v="0"/>
    <n v="0"/>
    <n v="0"/>
    <n v="0"/>
  </r>
  <r>
    <n v="1992"/>
    <n v="1964"/>
    <n v="50"/>
    <x v="1"/>
    <x v="1"/>
    <x v="1"/>
    <n v="60597"/>
    <x v="1"/>
    <n v="2"/>
    <x v="0"/>
    <x v="1"/>
    <n v="1"/>
    <x v="2"/>
    <d v="2014-01-01T00:00:00"/>
    <n v="179"/>
    <n v="2"/>
    <n v="522"/>
    <n v="0"/>
    <n v="257"/>
    <n v="32"/>
    <n v="16"/>
    <n v="66"/>
    <x v="490"/>
    <n v="1.4736703137118999E-2"/>
    <x v="1"/>
    <n v="4"/>
    <n v="2"/>
    <n v="2"/>
    <n v="8"/>
    <n v="12"/>
    <n v="74.416666666666671"/>
    <n v="7"/>
    <n v="1"/>
    <n v="0"/>
    <n v="0"/>
    <n v="0"/>
    <n v="0"/>
    <n v="1"/>
    <n v="0"/>
  </r>
  <r>
    <n v="5185"/>
    <n v="1955"/>
    <n v="59"/>
    <x v="2"/>
    <x v="1"/>
    <x v="1"/>
    <n v="74268"/>
    <x v="0"/>
    <n v="3"/>
    <x v="0"/>
    <x v="0"/>
    <n v="0"/>
    <x v="1"/>
    <d v="2013-02-14T00:00:00"/>
    <n v="500"/>
    <n v="83"/>
    <n v="199"/>
    <n v="66"/>
    <n v="315"/>
    <n v="97"/>
    <n v="174"/>
    <n v="41"/>
    <x v="491"/>
    <n v="1.2010556363440512E-2"/>
    <x v="1"/>
    <n v="1"/>
    <n v="4"/>
    <n v="3"/>
    <n v="5"/>
    <n v="12"/>
    <n v="74.333333333333329"/>
    <n v="2"/>
    <n v="0"/>
    <n v="0"/>
    <n v="0"/>
    <n v="0"/>
    <n v="0"/>
    <n v="0"/>
    <n v="0"/>
  </r>
  <r>
    <n v="3916"/>
    <n v="1971"/>
    <n v="43"/>
    <x v="1"/>
    <x v="0"/>
    <x v="1"/>
    <n v="49269"/>
    <x v="1"/>
    <n v="2"/>
    <x v="1"/>
    <x v="0"/>
    <n v="1"/>
    <x v="2"/>
    <d v="2012-08-15T00:00:00"/>
    <n v="683"/>
    <n v="92"/>
    <n v="639"/>
    <n v="8"/>
    <n v="166"/>
    <n v="11"/>
    <n v="8"/>
    <n v="58"/>
    <x v="492"/>
    <n v="1.8064097099596096E-2"/>
    <x v="1"/>
    <n v="3"/>
    <n v="7"/>
    <n v="3"/>
    <n v="12"/>
    <n v="22"/>
    <n v="40.454545454545453"/>
    <n v="7"/>
    <n v="0"/>
    <n v="0"/>
    <n v="0"/>
    <n v="0"/>
    <n v="0"/>
    <n v="0"/>
    <n v="0"/>
  </r>
  <r>
    <n v="10681"/>
    <n v="1970"/>
    <n v="44"/>
    <x v="1"/>
    <x v="0"/>
    <x v="1"/>
    <n v="62466"/>
    <x v="1"/>
    <n v="2"/>
    <x v="0"/>
    <x v="1"/>
    <n v="1"/>
    <x v="2"/>
    <d v="2014-01-15T00:00:00"/>
    <n v="165"/>
    <n v="13"/>
    <n v="129"/>
    <n v="129"/>
    <n v="259"/>
    <n v="168"/>
    <n v="121"/>
    <n v="83"/>
    <x v="493"/>
    <n v="1.423174206768482E-2"/>
    <x v="1"/>
    <n v="5"/>
    <n v="6"/>
    <n v="3"/>
    <n v="12"/>
    <n v="21"/>
    <n v="42.333333333333336"/>
    <n v="4"/>
    <n v="0"/>
    <n v="0"/>
    <n v="0"/>
    <n v="0"/>
    <n v="0"/>
    <n v="0"/>
    <n v="0"/>
  </r>
  <r>
    <n v="5156"/>
    <n v="1970"/>
    <n v="44"/>
    <x v="1"/>
    <x v="0"/>
    <x v="1"/>
    <n v="62466"/>
    <x v="1"/>
    <n v="2"/>
    <x v="0"/>
    <x v="1"/>
    <n v="1"/>
    <x v="2"/>
    <d v="2014-01-15T00:00:00"/>
    <n v="165"/>
    <n v="13"/>
    <n v="129"/>
    <n v="129"/>
    <n v="259"/>
    <n v="168"/>
    <n v="121"/>
    <n v="83"/>
    <x v="493"/>
    <n v="1.423174206768482E-2"/>
    <x v="1"/>
    <n v="5"/>
    <n v="6"/>
    <n v="3"/>
    <n v="12"/>
    <n v="21"/>
    <n v="42.333333333333336"/>
    <n v="4"/>
    <n v="0"/>
    <n v="0"/>
    <n v="0"/>
    <n v="0"/>
    <n v="0"/>
    <n v="0"/>
    <n v="0"/>
  </r>
  <r>
    <n v="1012"/>
    <n v="1952"/>
    <n v="62"/>
    <x v="2"/>
    <x v="1"/>
    <x v="0"/>
    <n v="61823"/>
    <x v="1"/>
    <n v="2"/>
    <x v="0"/>
    <x v="1"/>
    <n v="1"/>
    <x v="1"/>
    <d v="2013-02-18T00:00:00"/>
    <n v="496"/>
    <n v="26"/>
    <n v="523"/>
    <n v="7"/>
    <n v="134"/>
    <n v="37"/>
    <n v="14"/>
    <n v="169"/>
    <x v="494"/>
    <n v="1.4298885528039726E-2"/>
    <x v="1"/>
    <n v="4"/>
    <n v="8"/>
    <n v="2"/>
    <n v="10"/>
    <n v="20"/>
    <n v="44.2"/>
    <n v="7"/>
    <n v="0"/>
    <n v="0"/>
    <n v="0"/>
    <n v="0"/>
    <n v="0"/>
    <n v="0"/>
    <n v="0"/>
  </r>
  <r>
    <n v="10299"/>
    <n v="1969"/>
    <n v="45"/>
    <x v="1"/>
    <x v="0"/>
    <x v="0"/>
    <n v="48240"/>
    <x v="1"/>
    <n v="2"/>
    <x v="0"/>
    <x v="0"/>
    <n v="0"/>
    <x v="0"/>
    <d v="2012-11-09T00:00:00"/>
    <n v="597"/>
    <n v="73"/>
    <n v="389"/>
    <n v="91"/>
    <n v="248"/>
    <n v="64"/>
    <n v="49"/>
    <n v="41"/>
    <x v="495"/>
    <n v="1.828358208955224E-2"/>
    <x v="1"/>
    <n v="3"/>
    <n v="6"/>
    <n v="3"/>
    <n v="13"/>
    <n v="22"/>
    <n v="40.090909090909093"/>
    <n v="5"/>
    <n v="0"/>
    <n v="0"/>
    <n v="0"/>
    <n v="0"/>
    <n v="0"/>
    <n v="1"/>
    <n v="0"/>
  </r>
  <r>
    <n v="10099"/>
    <n v="1984"/>
    <n v="30"/>
    <x v="0"/>
    <x v="1"/>
    <x v="1"/>
    <n v="55434"/>
    <x v="1"/>
    <n v="2"/>
    <x v="1"/>
    <x v="0"/>
    <n v="1"/>
    <x v="2"/>
    <d v="2013-10-05T00:00:00"/>
    <n v="267"/>
    <n v="21"/>
    <n v="238"/>
    <n v="115"/>
    <n v="215"/>
    <n v="169"/>
    <n v="69"/>
    <n v="76"/>
    <x v="495"/>
    <n v="1.5910812858534473E-2"/>
    <x v="1"/>
    <n v="3"/>
    <n v="5"/>
    <n v="3"/>
    <n v="13"/>
    <n v="21"/>
    <n v="42"/>
    <n v="4"/>
    <n v="0"/>
    <n v="0"/>
    <n v="0"/>
    <n v="0"/>
    <n v="0"/>
    <n v="0"/>
    <n v="0"/>
  </r>
  <r>
    <n v="5847"/>
    <n v="1969"/>
    <n v="45"/>
    <x v="1"/>
    <x v="1"/>
    <x v="0"/>
    <n v="69901"/>
    <x v="0"/>
    <n v="3"/>
    <x v="0"/>
    <x v="1"/>
    <n v="1"/>
    <x v="1"/>
    <d v="2013-05-29T00:00:00"/>
    <n v="396"/>
    <n v="95"/>
    <n v="312"/>
    <n v="21"/>
    <n v="206"/>
    <n v="102"/>
    <n v="92"/>
    <n v="149"/>
    <x v="495"/>
    <n v="1.2617845238265547E-2"/>
    <x v="1"/>
    <n v="3"/>
    <n v="7"/>
    <n v="3"/>
    <n v="10"/>
    <n v="20"/>
    <n v="44.1"/>
    <n v="5"/>
    <n v="0"/>
    <n v="0"/>
    <n v="0"/>
    <n v="0"/>
    <n v="0"/>
    <n v="0"/>
    <n v="0"/>
  </r>
  <r>
    <n v="9166"/>
    <n v="1968"/>
    <n v="46"/>
    <x v="1"/>
    <x v="1"/>
    <x v="1"/>
    <n v="63967"/>
    <x v="1"/>
    <n v="2"/>
    <x v="0"/>
    <x v="1"/>
    <n v="1"/>
    <x v="2"/>
    <d v="2013-08-09T00:00:00"/>
    <n v="324"/>
    <n v="57"/>
    <n v="387"/>
    <n v="84"/>
    <n v="141"/>
    <n v="73"/>
    <n v="35"/>
    <n v="162"/>
    <x v="495"/>
    <n v="1.3788359622930573E-2"/>
    <x v="1"/>
    <n v="3"/>
    <n v="4"/>
    <n v="4"/>
    <n v="12"/>
    <n v="20"/>
    <n v="44.1"/>
    <n v="2"/>
    <n v="0"/>
    <n v="0"/>
    <n v="0"/>
    <n v="0"/>
    <n v="0"/>
    <n v="0"/>
    <n v="0"/>
  </r>
  <r>
    <n v="5221"/>
    <n v="1957"/>
    <n v="57"/>
    <x v="1"/>
    <x v="1"/>
    <x v="1"/>
    <n v="52852"/>
    <x v="1"/>
    <n v="2"/>
    <x v="0"/>
    <x v="1"/>
    <n v="1"/>
    <x v="2"/>
    <d v="2012-12-01T00:00:00"/>
    <n v="575"/>
    <n v="93"/>
    <n v="714"/>
    <n v="8"/>
    <n v="99"/>
    <n v="11"/>
    <n v="0"/>
    <n v="47"/>
    <x v="496"/>
    <n v="1.6631347914932263E-2"/>
    <x v="1"/>
    <n v="4"/>
    <n v="10"/>
    <n v="7"/>
    <n v="5"/>
    <n v="22"/>
    <n v="39.954545454545453"/>
    <n v="8"/>
    <n v="0"/>
    <n v="0"/>
    <n v="1"/>
    <n v="0"/>
    <n v="0"/>
    <n v="0"/>
    <n v="0"/>
  </r>
  <r>
    <n v="3498"/>
    <n v="1976"/>
    <n v="38"/>
    <x v="0"/>
    <x v="0"/>
    <x v="1"/>
    <n v="55424"/>
    <x v="1"/>
    <n v="2"/>
    <x v="0"/>
    <x v="1"/>
    <n v="1"/>
    <x v="2"/>
    <d v="2012-11-25T00:00:00"/>
    <n v="581"/>
    <n v="6"/>
    <n v="462"/>
    <n v="61"/>
    <n v="184"/>
    <n v="10"/>
    <n v="53"/>
    <n v="107"/>
    <x v="497"/>
    <n v="1.5823469976905313E-2"/>
    <x v="1"/>
    <n v="4"/>
    <n v="7"/>
    <n v="5"/>
    <n v="9"/>
    <n v="21"/>
    <n v="41.761904761904759"/>
    <n v="6"/>
    <n v="0"/>
    <n v="0"/>
    <n v="1"/>
    <n v="0"/>
    <n v="0"/>
    <n v="1"/>
    <n v="0"/>
  </r>
  <r>
    <n v="9949"/>
    <n v="1976"/>
    <n v="38"/>
    <x v="0"/>
    <x v="1"/>
    <x v="1"/>
    <n v="59809"/>
    <x v="1"/>
    <n v="2"/>
    <x v="0"/>
    <x v="2"/>
    <n v="2"/>
    <x v="4"/>
    <d v="2012-10-18T00:00:00"/>
    <n v="619"/>
    <n v="36"/>
    <n v="598"/>
    <n v="16"/>
    <n v="141"/>
    <n v="32"/>
    <n v="41"/>
    <n v="49"/>
    <x v="497"/>
    <n v="1.466334498152452E-2"/>
    <x v="1"/>
    <n v="3"/>
    <n v="3"/>
    <n v="3"/>
    <n v="6"/>
    <n v="12"/>
    <n v="73.083333333333329"/>
    <n v="8"/>
    <n v="0"/>
    <n v="0"/>
    <n v="0"/>
    <n v="0"/>
    <n v="0"/>
    <n v="0"/>
    <n v="0"/>
  </r>
  <r>
    <n v="9323"/>
    <n v="1949"/>
    <n v="65"/>
    <x v="2"/>
    <x v="0"/>
    <x v="1"/>
    <n v="49912"/>
    <x v="1"/>
    <n v="2"/>
    <x v="0"/>
    <x v="1"/>
    <n v="1"/>
    <x v="2"/>
    <d v="2012-09-07T00:00:00"/>
    <n v="660"/>
    <n v="5"/>
    <n v="520"/>
    <n v="8"/>
    <n v="223"/>
    <n v="32"/>
    <n v="49"/>
    <n v="42"/>
    <x v="498"/>
    <n v="1.7510819041513064E-2"/>
    <x v="1"/>
    <n v="4"/>
    <n v="10"/>
    <n v="5"/>
    <n v="7"/>
    <n v="22"/>
    <n v="39.727272727272727"/>
    <n v="8"/>
    <n v="0"/>
    <n v="0"/>
    <n v="1"/>
    <n v="0"/>
    <n v="0"/>
    <n v="1"/>
    <n v="0"/>
  </r>
  <r>
    <n v="1146"/>
    <n v="1949"/>
    <n v="65"/>
    <x v="2"/>
    <x v="0"/>
    <x v="1"/>
    <n v="49912"/>
    <x v="1"/>
    <n v="2"/>
    <x v="0"/>
    <x v="1"/>
    <n v="1"/>
    <x v="2"/>
    <d v="2012-09-07T00:00:00"/>
    <n v="660"/>
    <n v="5"/>
    <n v="520"/>
    <n v="8"/>
    <n v="223"/>
    <n v="32"/>
    <n v="49"/>
    <n v="42"/>
    <x v="498"/>
    <n v="1.7510819041513064E-2"/>
    <x v="1"/>
    <n v="4"/>
    <n v="10"/>
    <n v="5"/>
    <n v="7"/>
    <n v="22"/>
    <n v="39.727272727272727"/>
    <n v="8"/>
    <n v="0"/>
    <n v="0"/>
    <n v="1"/>
    <n v="0"/>
    <n v="0"/>
    <n v="1"/>
    <n v="0"/>
  </r>
  <r>
    <n v="4084"/>
    <n v="1975"/>
    <n v="39"/>
    <x v="0"/>
    <x v="1"/>
    <x v="1"/>
    <n v="60934"/>
    <x v="1"/>
    <n v="2"/>
    <x v="0"/>
    <x v="1"/>
    <n v="1"/>
    <x v="2"/>
    <d v="2014-01-17T00:00:00"/>
    <n v="163"/>
    <n v="41"/>
    <n v="224"/>
    <n v="155"/>
    <n v="155"/>
    <n v="192"/>
    <n v="93"/>
    <n v="54"/>
    <x v="499"/>
    <n v="1.4326976728919815E-2"/>
    <x v="1"/>
    <n v="2"/>
    <n v="6"/>
    <n v="4"/>
    <n v="11"/>
    <n v="21"/>
    <n v="41.571428571428569"/>
    <n v="4"/>
    <n v="0"/>
    <n v="0"/>
    <n v="0"/>
    <n v="0"/>
    <n v="0"/>
    <n v="0"/>
    <n v="0"/>
  </r>
  <r>
    <n v="2937"/>
    <n v="1974"/>
    <n v="40"/>
    <x v="1"/>
    <x v="0"/>
    <x v="0"/>
    <n v="68352"/>
    <x v="1"/>
    <n v="2"/>
    <x v="0"/>
    <x v="1"/>
    <n v="1"/>
    <x v="1"/>
    <d v="2013-08-28T00:00:00"/>
    <n v="305"/>
    <n v="47"/>
    <n v="614"/>
    <n v="16"/>
    <n v="132"/>
    <n v="43"/>
    <n v="33"/>
    <n v="33"/>
    <x v="500"/>
    <n v="1.2742860486891387E-2"/>
    <x v="1"/>
    <n v="3"/>
    <n v="8"/>
    <n v="5"/>
    <n v="9"/>
    <n v="22"/>
    <n v="39.590909090909093"/>
    <n v="6"/>
    <n v="0"/>
    <n v="0"/>
    <n v="0"/>
    <n v="0"/>
    <n v="0"/>
    <n v="0"/>
    <n v="0"/>
  </r>
  <r>
    <n v="4990"/>
    <n v="1954"/>
    <n v="60"/>
    <x v="2"/>
    <x v="1"/>
    <x v="1"/>
    <n v="59111"/>
    <x v="1"/>
    <n v="2"/>
    <x v="0"/>
    <x v="0"/>
    <n v="0"/>
    <x v="1"/>
    <d v="2013-05-02T00:00:00"/>
    <n v="423"/>
    <n v="90"/>
    <n v="524"/>
    <n v="0"/>
    <n v="134"/>
    <n v="28"/>
    <n v="28"/>
    <n v="155"/>
    <x v="501"/>
    <n v="1.4701155453299725E-2"/>
    <x v="1"/>
    <n v="1"/>
    <n v="11"/>
    <n v="1"/>
    <n v="8"/>
    <n v="20"/>
    <n v="43.45"/>
    <n v="7"/>
    <n v="0"/>
    <n v="0"/>
    <n v="0"/>
    <n v="0"/>
    <n v="0"/>
    <n v="0"/>
    <n v="0"/>
  </r>
  <r>
    <n v="2276"/>
    <n v="1955"/>
    <n v="59"/>
    <x v="2"/>
    <x v="1"/>
    <x v="0"/>
    <n v="57959"/>
    <x v="1"/>
    <n v="2"/>
    <x v="0"/>
    <x v="1"/>
    <n v="1"/>
    <x v="1"/>
    <d v="2013-05-02T00:00:00"/>
    <n v="423"/>
    <n v="71"/>
    <n v="430"/>
    <n v="16"/>
    <n v="322"/>
    <n v="43"/>
    <n v="24"/>
    <n v="33"/>
    <x v="502"/>
    <n v="1.4976103797512035E-2"/>
    <x v="1"/>
    <n v="5"/>
    <n v="4"/>
    <n v="7"/>
    <n v="11"/>
    <n v="22"/>
    <n v="39.454545454545453"/>
    <n v="3"/>
    <n v="0"/>
    <n v="0"/>
    <n v="0"/>
    <n v="0"/>
    <n v="0"/>
    <n v="0"/>
    <n v="0"/>
  </r>
  <r>
    <n v="3799"/>
    <n v="1955"/>
    <n v="59"/>
    <x v="2"/>
    <x v="1"/>
    <x v="1"/>
    <n v="67225"/>
    <x v="1"/>
    <n v="2"/>
    <x v="0"/>
    <x v="1"/>
    <n v="1"/>
    <x v="2"/>
    <d v="2013-11-26T00:00:00"/>
    <n v="215"/>
    <n v="4"/>
    <n v="315"/>
    <n v="35"/>
    <n v="322"/>
    <n v="46"/>
    <n v="7"/>
    <n v="143"/>
    <x v="502"/>
    <n v="1.2911863146150986E-2"/>
    <x v="1"/>
    <n v="3"/>
    <n v="7"/>
    <n v="2"/>
    <n v="11"/>
    <n v="20"/>
    <n v="43.4"/>
    <n v="5"/>
    <n v="0"/>
    <n v="0"/>
    <n v="0"/>
    <n v="0"/>
    <n v="0"/>
    <n v="0"/>
    <n v="0"/>
  </r>
  <r>
    <n v="4790"/>
    <n v="1958"/>
    <n v="56"/>
    <x v="1"/>
    <x v="1"/>
    <x v="0"/>
    <n v="79803"/>
    <x v="0"/>
    <n v="3"/>
    <x v="0"/>
    <x v="1"/>
    <n v="1"/>
    <x v="1"/>
    <d v="2014-06-02T00:00:00"/>
    <n v="27"/>
    <n v="54"/>
    <n v="574"/>
    <n v="8"/>
    <n v="216"/>
    <n v="21"/>
    <n v="16"/>
    <n v="33"/>
    <x v="502"/>
    <n v="1.0876784080798967E-2"/>
    <x v="1"/>
    <n v="1"/>
    <n v="4"/>
    <n v="3"/>
    <n v="5"/>
    <n v="12"/>
    <n v="72.333333333333329"/>
    <n v="1"/>
    <n v="0"/>
    <n v="0"/>
    <n v="0"/>
    <n v="0"/>
    <n v="0"/>
    <n v="0"/>
    <n v="0"/>
  </r>
  <r>
    <n v="6312"/>
    <n v="1959"/>
    <n v="55"/>
    <x v="1"/>
    <x v="1"/>
    <x v="1"/>
    <n v="65031"/>
    <x v="1"/>
    <n v="2"/>
    <x v="0"/>
    <x v="1"/>
    <n v="1"/>
    <x v="2"/>
    <d v="2013-03-17T00:00:00"/>
    <n v="469"/>
    <n v="29"/>
    <n v="258"/>
    <n v="107"/>
    <n v="291"/>
    <n v="84"/>
    <n v="37"/>
    <n v="86"/>
    <x v="503"/>
    <n v="1.3270594024388368E-2"/>
    <x v="1"/>
    <n v="4"/>
    <n v="10"/>
    <n v="3"/>
    <n v="13"/>
    <n v="26"/>
    <n v="33.192307692307693"/>
    <n v="7"/>
    <n v="0"/>
    <n v="0"/>
    <n v="0"/>
    <n v="0"/>
    <n v="0"/>
    <n v="0"/>
    <n v="0"/>
  </r>
  <r>
    <n v="3834"/>
    <n v="1962"/>
    <n v="52"/>
    <x v="1"/>
    <x v="1"/>
    <x v="0"/>
    <n v="69627"/>
    <x v="0"/>
    <n v="3"/>
    <x v="0"/>
    <x v="1"/>
    <n v="1"/>
    <x v="1"/>
    <d v="2013-03-17T00:00:00"/>
    <n v="469"/>
    <n v="35"/>
    <n v="231"/>
    <n v="161"/>
    <n v="215"/>
    <n v="171"/>
    <n v="30"/>
    <n v="53"/>
    <x v="504"/>
    <n v="1.2365892541686414E-2"/>
    <x v="1"/>
    <n v="2"/>
    <n v="8"/>
    <n v="2"/>
    <n v="11"/>
    <n v="21"/>
    <n v="41"/>
    <n v="5"/>
    <n v="0"/>
    <n v="0"/>
    <n v="0"/>
    <n v="0"/>
    <n v="0"/>
    <n v="0"/>
    <n v="0"/>
  </r>
  <r>
    <n v="9988"/>
    <n v="1976"/>
    <n v="38"/>
    <x v="0"/>
    <x v="0"/>
    <x v="0"/>
    <n v="70379"/>
    <x v="0"/>
    <n v="3"/>
    <x v="0"/>
    <x v="1"/>
    <n v="1"/>
    <x v="1"/>
    <d v="2013-03-03T00:00:00"/>
    <n v="483"/>
    <n v="84"/>
    <n v="553"/>
    <n v="25"/>
    <n v="142"/>
    <n v="65"/>
    <n v="67"/>
    <n v="8"/>
    <x v="505"/>
    <n v="1.2219554128362153E-2"/>
    <x v="1"/>
    <n v="3"/>
    <n v="6"/>
    <n v="3"/>
    <n v="13"/>
    <n v="22"/>
    <n v="39.090909090909093"/>
    <n v="4"/>
    <n v="0"/>
    <n v="0"/>
    <n v="0"/>
    <n v="0"/>
    <n v="0"/>
    <n v="0"/>
    <n v="0"/>
  </r>
  <r>
    <n v="3732"/>
    <n v="1955"/>
    <n v="59"/>
    <x v="2"/>
    <x v="0"/>
    <x v="1"/>
    <n v="52750"/>
    <x v="1"/>
    <n v="2"/>
    <x v="0"/>
    <x v="1"/>
    <n v="1"/>
    <x v="2"/>
    <d v="2013-02-04T00:00:00"/>
    <n v="510"/>
    <n v="72"/>
    <n v="393"/>
    <n v="0"/>
    <n v="239"/>
    <n v="90"/>
    <n v="69"/>
    <n v="69"/>
    <x v="505"/>
    <n v="1.6303317535545023E-2"/>
    <x v="1"/>
    <n v="6"/>
    <n v="5"/>
    <n v="7"/>
    <n v="9"/>
    <n v="21"/>
    <n v="40.952380952380949"/>
    <n v="4"/>
    <n v="0"/>
    <n v="0"/>
    <n v="0"/>
    <n v="0"/>
    <n v="0"/>
    <n v="0"/>
    <n v="0"/>
  </r>
  <r>
    <n v="961"/>
    <n v="1972"/>
    <n v="42"/>
    <x v="1"/>
    <x v="1"/>
    <x v="1"/>
    <n v="74716"/>
    <x v="0"/>
    <n v="3"/>
    <x v="0"/>
    <x v="1"/>
    <n v="1"/>
    <x v="2"/>
    <d v="2013-09-12T00:00:00"/>
    <n v="290"/>
    <n v="92"/>
    <n v="133"/>
    <n v="27"/>
    <n v="421"/>
    <n v="13"/>
    <n v="195"/>
    <n v="71"/>
    <x v="505"/>
    <n v="1.1510252154826275E-2"/>
    <x v="1"/>
    <n v="2"/>
    <n v="7"/>
    <n v="3"/>
    <n v="5"/>
    <n v="15"/>
    <n v="57.333333333333336"/>
    <n v="4"/>
    <n v="0"/>
    <n v="0"/>
    <n v="0"/>
    <n v="0"/>
    <n v="0"/>
    <n v="0"/>
    <n v="0"/>
  </r>
  <r>
    <n v="8952"/>
    <n v="1953"/>
    <n v="61"/>
    <x v="2"/>
    <x v="0"/>
    <x v="1"/>
    <n v="65569"/>
    <x v="1"/>
    <n v="2"/>
    <x v="0"/>
    <x v="1"/>
    <n v="1"/>
    <x v="2"/>
    <d v="2012-11-05T00:00:00"/>
    <n v="601"/>
    <n v="96"/>
    <n v="397"/>
    <n v="46"/>
    <n v="288"/>
    <n v="20"/>
    <n v="38"/>
    <n v="70"/>
    <x v="506"/>
    <n v="1.310070307614879E-2"/>
    <x v="1"/>
    <n v="2"/>
    <n v="6"/>
    <n v="5"/>
    <n v="10"/>
    <n v="21"/>
    <n v="40.904761904761905"/>
    <n v="3"/>
    <n v="0"/>
    <n v="0"/>
    <n v="0"/>
    <n v="0"/>
    <n v="0"/>
    <n v="0"/>
    <n v="0"/>
  </r>
  <r>
    <n v="8148"/>
    <n v="1956"/>
    <n v="58"/>
    <x v="1"/>
    <x v="0"/>
    <x v="1"/>
    <n v="50898"/>
    <x v="1"/>
    <n v="2"/>
    <x v="1"/>
    <x v="1"/>
    <n v="2"/>
    <x v="4"/>
    <d v="2013-01-08T00:00:00"/>
    <n v="537"/>
    <n v="88"/>
    <n v="285"/>
    <n v="28"/>
    <n v="242"/>
    <n v="55"/>
    <n v="114"/>
    <n v="135"/>
    <x v="506"/>
    <n v="1.6876891036975913E-2"/>
    <x v="1"/>
    <n v="13"/>
    <n v="6"/>
    <n v="2"/>
    <n v="12"/>
    <n v="20"/>
    <n v="42.95"/>
    <n v="5"/>
    <n v="0"/>
    <n v="0"/>
    <n v="0"/>
    <n v="0"/>
    <n v="0"/>
    <n v="0"/>
    <n v="0"/>
  </r>
  <r>
    <n v="6445"/>
    <n v="1967"/>
    <n v="47"/>
    <x v="1"/>
    <x v="1"/>
    <x v="1"/>
    <n v="66825"/>
    <x v="1"/>
    <n v="2"/>
    <x v="0"/>
    <x v="0"/>
    <n v="0"/>
    <x v="1"/>
    <d v="2013-07-14T00:00:00"/>
    <n v="350"/>
    <n v="73"/>
    <n v="243"/>
    <n v="101"/>
    <n v="405"/>
    <n v="29"/>
    <n v="40"/>
    <n v="40"/>
    <x v="507"/>
    <n v="1.2839506172839505E-2"/>
    <x v="1"/>
    <n v="1"/>
    <n v="4"/>
    <n v="5"/>
    <n v="6"/>
    <n v="15"/>
    <n v="57.2"/>
    <n v="2"/>
    <n v="0"/>
    <n v="0"/>
    <n v="0"/>
    <n v="0"/>
    <n v="0"/>
    <n v="0"/>
    <n v="0"/>
  </r>
  <r>
    <n v="1490"/>
    <n v="1962"/>
    <n v="52"/>
    <x v="1"/>
    <x v="1"/>
    <x v="1"/>
    <n v="55759"/>
    <x v="1"/>
    <n v="2"/>
    <x v="0"/>
    <x v="1"/>
    <n v="1"/>
    <x v="2"/>
    <d v="2012-11-28T00:00:00"/>
    <n v="578"/>
    <n v="84"/>
    <n v="675"/>
    <n v="0"/>
    <n v="85"/>
    <n v="10"/>
    <n v="7"/>
    <n v="77"/>
    <x v="508"/>
    <n v="1.5315913126132103E-2"/>
    <x v="1"/>
    <n v="5"/>
    <n v="10"/>
    <n v="3"/>
    <n v="8"/>
    <n v="21"/>
    <n v="40.666666666666664"/>
    <n v="8"/>
    <n v="0"/>
    <n v="0"/>
    <n v="0"/>
    <n v="0"/>
    <n v="0"/>
    <n v="0"/>
    <n v="0"/>
  </r>
  <r>
    <n v="10991"/>
    <n v="1960"/>
    <n v="54"/>
    <x v="1"/>
    <x v="0"/>
    <x v="1"/>
    <n v="89058"/>
    <x v="0"/>
    <n v="3"/>
    <x v="0"/>
    <x v="0"/>
    <n v="0"/>
    <x v="1"/>
    <d v="2012-12-07T00:00:00"/>
    <n v="569"/>
    <n v="18"/>
    <n v="454"/>
    <n v="194"/>
    <n v="106"/>
    <n v="31"/>
    <n v="22"/>
    <n v="43"/>
    <x v="509"/>
    <n v="9.5443418895551219E-3"/>
    <x v="1"/>
    <n v="1"/>
    <n v="5"/>
    <n v="4"/>
    <n v="4"/>
    <n v="13"/>
    <n v="65.384615384615387"/>
    <n v="2"/>
    <n v="0"/>
    <n v="0"/>
    <n v="0"/>
    <n v="0"/>
    <n v="0"/>
    <n v="0"/>
    <n v="0"/>
  </r>
  <r>
    <n v="2736"/>
    <n v="1978"/>
    <n v="36"/>
    <x v="0"/>
    <x v="1"/>
    <x v="1"/>
    <n v="73807"/>
    <x v="0"/>
    <n v="3"/>
    <x v="0"/>
    <x v="1"/>
    <n v="1"/>
    <x v="2"/>
    <d v="2013-01-02T00:00:00"/>
    <n v="543"/>
    <n v="88"/>
    <n v="366"/>
    <n v="124"/>
    <n v="156"/>
    <n v="71"/>
    <n v="78"/>
    <n v="54"/>
    <x v="510"/>
    <n v="1.150297397265842E-2"/>
    <x v="1"/>
    <n v="2"/>
    <n v="5"/>
    <n v="5"/>
    <n v="11"/>
    <n v="21"/>
    <n v="40.428571428571431"/>
    <n v="2"/>
    <n v="0"/>
    <n v="0"/>
    <n v="0"/>
    <n v="0"/>
    <n v="0"/>
    <n v="0"/>
    <n v="0"/>
  </r>
  <r>
    <n v="1184"/>
    <n v="1968"/>
    <n v="46"/>
    <x v="1"/>
    <x v="0"/>
    <x v="0"/>
    <n v="69674"/>
    <x v="0"/>
    <n v="3"/>
    <x v="0"/>
    <x v="2"/>
    <n v="2"/>
    <x v="2"/>
    <d v="2013-05-22T00:00:00"/>
    <n v="403"/>
    <n v="46"/>
    <n v="554"/>
    <n v="41"/>
    <n v="215"/>
    <n v="11"/>
    <n v="0"/>
    <n v="24"/>
    <x v="511"/>
    <n v="1.2127909980767574E-2"/>
    <x v="1"/>
    <n v="3"/>
    <n v="10"/>
    <n v="2"/>
    <n v="10"/>
    <n v="22"/>
    <n v="38.409090909090907"/>
    <n v="5"/>
    <n v="0"/>
    <n v="0"/>
    <n v="0"/>
    <n v="0"/>
    <n v="0"/>
    <n v="0"/>
    <n v="0"/>
  </r>
  <r>
    <n v="2535"/>
    <n v="1978"/>
    <n v="36"/>
    <x v="0"/>
    <x v="0"/>
    <x v="1"/>
    <n v="88097"/>
    <x v="0"/>
    <n v="3"/>
    <x v="1"/>
    <x v="0"/>
    <n v="1"/>
    <x v="2"/>
    <d v="2012-08-18T00:00:00"/>
    <n v="680"/>
    <n v="24"/>
    <n v="163"/>
    <n v="0"/>
    <n v="480"/>
    <n v="0"/>
    <n v="126"/>
    <n v="75"/>
    <x v="512"/>
    <n v="9.5803489335618691E-3"/>
    <x v="1"/>
    <n v="1"/>
    <n v="6"/>
    <n v="5"/>
    <n v="8"/>
    <n v="19"/>
    <n v="44.421052631578945"/>
    <n v="9"/>
    <n v="1"/>
    <n v="0"/>
    <n v="0"/>
    <n v="1"/>
    <n v="1"/>
    <n v="1"/>
    <n v="0"/>
  </r>
  <r>
    <n v="8235"/>
    <n v="1956"/>
    <n v="58"/>
    <x v="1"/>
    <x v="0"/>
    <x v="1"/>
    <n v="69245"/>
    <x v="0"/>
    <n v="3"/>
    <x v="0"/>
    <x v="1"/>
    <n v="1"/>
    <x v="2"/>
    <d v="2014-01-24T00:00:00"/>
    <n v="156"/>
    <n v="8"/>
    <n v="428"/>
    <n v="30"/>
    <n v="214"/>
    <n v="80"/>
    <n v="30"/>
    <n v="61"/>
    <x v="513"/>
    <n v="1.2174164199581197E-2"/>
    <x v="1"/>
    <n v="2"/>
    <n v="6"/>
    <n v="5"/>
    <n v="10"/>
    <n v="21"/>
    <n v="40.142857142857146"/>
    <n v="3"/>
    <n v="0"/>
    <n v="0"/>
    <n v="0"/>
    <n v="0"/>
    <n v="0"/>
    <n v="0"/>
    <n v="0"/>
  </r>
  <r>
    <n v="4390"/>
    <n v="1954"/>
    <n v="60"/>
    <x v="2"/>
    <x v="1"/>
    <x v="1"/>
    <n v="75315"/>
    <x v="0"/>
    <n v="3"/>
    <x v="0"/>
    <x v="1"/>
    <n v="1"/>
    <x v="2"/>
    <d v="2014-04-15T00:00:00"/>
    <n v="75"/>
    <n v="14"/>
    <n v="459"/>
    <n v="15"/>
    <n v="171"/>
    <n v="142"/>
    <n v="23"/>
    <n v="31"/>
    <x v="514"/>
    <n v="1.1166434309234549E-2"/>
    <x v="1"/>
    <n v="2"/>
    <n v="5"/>
    <n v="4"/>
    <n v="12"/>
    <n v="21"/>
    <n v="40.047619047619051"/>
    <n v="2"/>
    <n v="0"/>
    <n v="0"/>
    <n v="0"/>
    <n v="0"/>
    <n v="0"/>
    <n v="0"/>
    <n v="0"/>
  </r>
  <r>
    <n v="1951"/>
    <n v="1981"/>
    <n v="33"/>
    <x v="0"/>
    <x v="2"/>
    <x v="1"/>
    <n v="34445"/>
    <x v="1"/>
    <n v="2"/>
    <x v="0"/>
    <x v="0"/>
    <n v="0"/>
    <x v="1"/>
    <d v="2013-01-27T00:00:00"/>
    <n v="518"/>
    <n v="92"/>
    <n v="228"/>
    <n v="122"/>
    <n v="122"/>
    <n v="208"/>
    <n v="129"/>
    <n v="30"/>
    <x v="515"/>
    <n v="2.4357671650457251E-2"/>
    <x v="1"/>
    <n v="6"/>
    <n v="11"/>
    <n v="2"/>
    <n v="8"/>
    <n v="21"/>
    <n v="39.952380952380949"/>
    <n v="9"/>
    <n v="0"/>
    <n v="0"/>
    <n v="0"/>
    <n v="0"/>
    <n v="0"/>
    <n v="0"/>
    <n v="0"/>
  </r>
  <r>
    <n v="11101"/>
    <n v="1991"/>
    <n v="23"/>
    <x v="0"/>
    <x v="1"/>
    <x v="1"/>
    <n v="89891"/>
    <x v="0"/>
    <n v="3"/>
    <x v="0"/>
    <x v="0"/>
    <n v="0"/>
    <x v="1"/>
    <d v="2013-04-15T00:00:00"/>
    <n v="440"/>
    <n v="17"/>
    <n v="412"/>
    <n v="22"/>
    <n v="132"/>
    <n v="59"/>
    <n v="28"/>
    <n v="183"/>
    <x v="516"/>
    <n v="9.3001524068037963E-3"/>
    <x v="1"/>
    <n v="1"/>
    <n v="11"/>
    <n v="6"/>
    <n v="8"/>
    <n v="25"/>
    <n v="33.44"/>
    <n v="4"/>
    <n v="0"/>
    <n v="0"/>
    <n v="0"/>
    <n v="0"/>
    <n v="1"/>
    <n v="0"/>
    <n v="0"/>
  </r>
  <r>
    <n v="2579"/>
    <n v="1957"/>
    <n v="57"/>
    <x v="1"/>
    <x v="1"/>
    <x v="1"/>
    <n v="71113"/>
    <x v="0"/>
    <n v="3"/>
    <x v="0"/>
    <x v="1"/>
    <n v="1"/>
    <x v="2"/>
    <d v="2013-12-17T00:00:00"/>
    <n v="194"/>
    <n v="95"/>
    <n v="495"/>
    <n v="33"/>
    <n v="255"/>
    <n v="11"/>
    <n v="33"/>
    <n v="8"/>
    <x v="517"/>
    <n v="1.1741875606429204E-2"/>
    <x v="1"/>
    <n v="4"/>
    <n v="6"/>
    <n v="7"/>
    <n v="9"/>
    <n v="22"/>
    <n v="37.954545454545453"/>
    <n v="4"/>
    <n v="0"/>
    <n v="0"/>
    <n v="0"/>
    <n v="0"/>
    <n v="0"/>
    <n v="0"/>
    <n v="0"/>
  </r>
  <r>
    <n v="3766"/>
    <n v="1959"/>
    <n v="55"/>
    <x v="1"/>
    <x v="0"/>
    <x v="0"/>
    <n v="33051"/>
    <x v="1"/>
    <n v="2"/>
    <x v="0"/>
    <x v="0"/>
    <n v="0"/>
    <x v="0"/>
    <d v="2012-08-16T00:00:00"/>
    <n v="682"/>
    <n v="15"/>
    <n v="100"/>
    <n v="71"/>
    <n v="243"/>
    <n v="108"/>
    <n v="94"/>
    <n v="219"/>
    <x v="517"/>
    <n v="2.5263985961090436E-2"/>
    <x v="1"/>
    <n v="3"/>
    <n v="9"/>
    <n v="1"/>
    <n v="8"/>
    <n v="18"/>
    <n v="46.388888888888886"/>
    <n v="9"/>
    <n v="0"/>
    <n v="0"/>
    <n v="0"/>
    <n v="0"/>
    <n v="0"/>
    <n v="1"/>
    <n v="0"/>
  </r>
  <r>
    <n v="6999"/>
    <n v="1980"/>
    <n v="34"/>
    <x v="0"/>
    <x v="0"/>
    <x v="1"/>
    <n v="69661"/>
    <x v="0"/>
    <n v="3"/>
    <x v="0"/>
    <x v="0"/>
    <n v="0"/>
    <x v="1"/>
    <d v="2014-05-13T00:00:00"/>
    <n v="47"/>
    <n v="80"/>
    <n v="656"/>
    <n v="16"/>
    <n v="106"/>
    <n v="32"/>
    <n v="16"/>
    <n v="8"/>
    <x v="518"/>
    <n v="1.1972265686682649E-2"/>
    <x v="1"/>
    <n v="1"/>
    <n v="7"/>
    <n v="3"/>
    <n v="12"/>
    <n v="22"/>
    <n v="37.909090909090907"/>
    <n v="3"/>
    <n v="0"/>
    <n v="0"/>
    <n v="0"/>
    <n v="0"/>
    <n v="0"/>
    <n v="0"/>
    <n v="0"/>
  </r>
  <r>
    <n v="4508"/>
    <n v="1952"/>
    <n v="62"/>
    <x v="2"/>
    <x v="1"/>
    <x v="0"/>
    <n v="75127"/>
    <x v="0"/>
    <n v="3"/>
    <x v="0"/>
    <x v="0"/>
    <n v="0"/>
    <x v="0"/>
    <d v="2014-05-22T00:00:00"/>
    <n v="38"/>
    <n v="92"/>
    <n v="203"/>
    <n v="35"/>
    <n v="305"/>
    <n v="46"/>
    <n v="17"/>
    <n v="227"/>
    <x v="519"/>
    <n v="1.1087891170950524E-2"/>
    <x v="1"/>
    <n v="1"/>
    <n v="2"/>
    <n v="11"/>
    <n v="5"/>
    <n v="18"/>
    <n v="46.277777777777779"/>
    <n v="1"/>
    <n v="0"/>
    <n v="0"/>
    <n v="0"/>
    <n v="0"/>
    <n v="0"/>
    <n v="0"/>
    <n v="0"/>
  </r>
  <r>
    <n v="4843"/>
    <n v="1952"/>
    <n v="62"/>
    <x v="2"/>
    <x v="1"/>
    <x v="0"/>
    <n v="75127"/>
    <x v="0"/>
    <n v="3"/>
    <x v="0"/>
    <x v="0"/>
    <n v="0"/>
    <x v="0"/>
    <d v="2014-05-22T00:00:00"/>
    <n v="38"/>
    <n v="92"/>
    <n v="203"/>
    <n v="35"/>
    <n v="305"/>
    <n v="46"/>
    <n v="17"/>
    <n v="227"/>
    <x v="519"/>
    <n v="1.1087891170950524E-2"/>
    <x v="1"/>
    <n v="1"/>
    <n v="2"/>
    <n v="11"/>
    <n v="5"/>
    <n v="18"/>
    <n v="46.277777777777779"/>
    <n v="1"/>
    <n v="0"/>
    <n v="0"/>
    <n v="0"/>
    <n v="0"/>
    <n v="0"/>
    <n v="0"/>
    <n v="0"/>
  </r>
  <r>
    <n v="5841"/>
    <n v="1966"/>
    <n v="48"/>
    <x v="1"/>
    <x v="1"/>
    <x v="1"/>
    <n v="60894"/>
    <x v="1"/>
    <n v="2"/>
    <x v="0"/>
    <x v="1"/>
    <n v="1"/>
    <x v="2"/>
    <d v="2013-06-28T00:00:00"/>
    <n v="366"/>
    <n v="61"/>
    <n v="606"/>
    <n v="7"/>
    <n v="155"/>
    <n v="10"/>
    <n v="0"/>
    <n v="54"/>
    <x v="520"/>
    <n v="1.3663086675206096E-2"/>
    <x v="1"/>
    <n v="5"/>
    <n v="10"/>
    <n v="3"/>
    <n v="8"/>
    <n v="21"/>
    <n v="39.61904761904762"/>
    <n v="7"/>
    <n v="0"/>
    <n v="0"/>
    <n v="0"/>
    <n v="0"/>
    <n v="0"/>
    <n v="0"/>
    <n v="0"/>
  </r>
  <r>
    <n v="7488"/>
    <n v="1963"/>
    <n v="51"/>
    <x v="1"/>
    <x v="0"/>
    <x v="0"/>
    <n v="64191"/>
    <x v="1"/>
    <n v="2"/>
    <x v="0"/>
    <x v="1"/>
    <n v="1"/>
    <x v="1"/>
    <d v="2013-01-22T00:00:00"/>
    <n v="523"/>
    <n v="30"/>
    <n v="420"/>
    <n v="15"/>
    <n v="186"/>
    <n v="151"/>
    <n v="38"/>
    <n v="15"/>
    <x v="521"/>
    <n v="1.2852269009674254E-2"/>
    <x v="1"/>
    <n v="3"/>
    <n v="5"/>
    <n v="3"/>
    <n v="13"/>
    <n v="21"/>
    <n v="39.285714285714285"/>
    <n v="3"/>
    <n v="0"/>
    <n v="0"/>
    <n v="0"/>
    <n v="0"/>
    <n v="0"/>
    <n v="0"/>
    <n v="0"/>
  </r>
  <r>
    <n v="2295"/>
    <n v="1954"/>
    <n v="60"/>
    <x v="2"/>
    <x v="0"/>
    <x v="1"/>
    <n v="62670"/>
    <x v="1"/>
    <n v="2"/>
    <x v="0"/>
    <x v="1"/>
    <n v="1"/>
    <x v="2"/>
    <d v="2014-02-02T00:00:00"/>
    <n v="147"/>
    <n v="57"/>
    <n v="539"/>
    <n v="30"/>
    <n v="92"/>
    <n v="80"/>
    <n v="46"/>
    <n v="38"/>
    <x v="521"/>
    <n v="1.3164193393968406E-2"/>
    <x v="1"/>
    <n v="1"/>
    <n v="5"/>
    <n v="3"/>
    <n v="13"/>
    <n v="21"/>
    <n v="39.285714285714285"/>
    <n v="3"/>
    <n v="0"/>
    <n v="0"/>
    <n v="0"/>
    <n v="0"/>
    <n v="0"/>
    <n v="0"/>
    <n v="0"/>
  </r>
  <r>
    <n v="7119"/>
    <n v="1982"/>
    <n v="32"/>
    <x v="0"/>
    <x v="1"/>
    <x v="0"/>
    <n v="68627"/>
    <x v="0"/>
    <n v="3"/>
    <x v="0"/>
    <x v="0"/>
    <n v="0"/>
    <x v="0"/>
    <d v="2013-01-12T00:00:00"/>
    <n v="533"/>
    <n v="45"/>
    <n v="395"/>
    <n v="15"/>
    <n v="263"/>
    <n v="60"/>
    <n v="54"/>
    <n v="38"/>
    <x v="521"/>
    <n v="1.2021507569906888E-2"/>
    <x v="1"/>
    <n v="1"/>
    <n v="2"/>
    <n v="3"/>
    <n v="6"/>
    <n v="11"/>
    <n v="75"/>
    <n v="1"/>
    <n v="0"/>
    <n v="0"/>
    <n v="0"/>
    <n v="0"/>
    <n v="0"/>
    <n v="0"/>
    <n v="0"/>
  </r>
  <r>
    <n v="3091"/>
    <n v="1981"/>
    <n v="33"/>
    <x v="0"/>
    <x v="0"/>
    <x v="1"/>
    <n v="75774"/>
    <x v="0"/>
    <n v="3"/>
    <x v="1"/>
    <x v="0"/>
    <n v="1"/>
    <x v="2"/>
    <d v="2014-05-02T00:00:00"/>
    <n v="58"/>
    <n v="27"/>
    <n v="340"/>
    <n v="21"/>
    <n v="134"/>
    <n v="258"/>
    <n v="14"/>
    <n v="56"/>
    <x v="522"/>
    <n v="1.0861245282022857E-2"/>
    <x v="1"/>
    <n v="1"/>
    <n v="7"/>
    <n v="5"/>
    <n v="8"/>
    <n v="20"/>
    <n v="41.15"/>
    <n v="4"/>
    <n v="0"/>
    <n v="0"/>
    <n v="0"/>
    <n v="0"/>
    <n v="0"/>
    <n v="0"/>
    <n v="0"/>
  </r>
  <r>
    <n v="762"/>
    <n v="1981"/>
    <n v="33"/>
    <x v="0"/>
    <x v="0"/>
    <x v="1"/>
    <n v="75774"/>
    <x v="0"/>
    <n v="3"/>
    <x v="1"/>
    <x v="0"/>
    <n v="1"/>
    <x v="2"/>
    <d v="2014-05-02T00:00:00"/>
    <n v="58"/>
    <n v="27"/>
    <n v="340"/>
    <n v="21"/>
    <n v="134"/>
    <n v="258"/>
    <n v="14"/>
    <n v="56"/>
    <x v="522"/>
    <n v="1.0861245282022857E-2"/>
    <x v="1"/>
    <n v="1"/>
    <n v="7"/>
    <n v="5"/>
    <n v="8"/>
    <n v="20"/>
    <n v="41.15"/>
    <n v="4"/>
    <n v="0"/>
    <n v="0"/>
    <n v="0"/>
    <n v="0"/>
    <n v="0"/>
    <n v="0"/>
    <n v="0"/>
  </r>
  <r>
    <n v="7165"/>
    <n v="1972"/>
    <n v="42"/>
    <x v="1"/>
    <x v="1"/>
    <x v="1"/>
    <n v="64474"/>
    <x v="1"/>
    <n v="2"/>
    <x v="0"/>
    <x v="1"/>
    <n v="1"/>
    <x v="2"/>
    <d v="2013-10-22T00:00:00"/>
    <n v="250"/>
    <n v="59"/>
    <n v="381"/>
    <n v="35"/>
    <n v="172"/>
    <n v="56"/>
    <n v="86"/>
    <n v="93"/>
    <x v="522"/>
    <n v="1.2764835437540714E-2"/>
    <x v="1"/>
    <n v="2"/>
    <n v="8"/>
    <n v="2"/>
    <n v="10"/>
    <n v="20"/>
    <n v="41.15"/>
    <n v="5"/>
    <n v="0"/>
    <n v="0"/>
    <n v="0"/>
    <n v="0"/>
    <n v="0"/>
    <n v="0"/>
    <n v="0"/>
  </r>
  <r>
    <n v="7143"/>
    <n v="1955"/>
    <n v="59"/>
    <x v="2"/>
    <x v="0"/>
    <x v="1"/>
    <n v="74805"/>
    <x v="0"/>
    <n v="3"/>
    <x v="0"/>
    <x v="1"/>
    <n v="1"/>
    <x v="2"/>
    <d v="2013-11-06T00:00:00"/>
    <n v="235"/>
    <n v="14"/>
    <n v="209"/>
    <n v="162"/>
    <n v="209"/>
    <n v="41"/>
    <n v="162"/>
    <n v="37"/>
    <x v="523"/>
    <n v="1.096183410199853E-2"/>
    <x v="1"/>
    <n v="5"/>
    <n v="4"/>
    <n v="7"/>
    <n v="10"/>
    <n v="21"/>
    <n v="39.047619047619051"/>
    <n v="2"/>
    <n v="0"/>
    <n v="0"/>
    <n v="0"/>
    <n v="0"/>
    <n v="0"/>
    <n v="0"/>
    <n v="0"/>
  </r>
  <r>
    <n v="10858"/>
    <n v="1975"/>
    <n v="39"/>
    <x v="0"/>
    <x v="1"/>
    <x v="1"/>
    <n v="76532"/>
    <x v="0"/>
    <n v="3"/>
    <x v="1"/>
    <x v="1"/>
    <n v="2"/>
    <x v="4"/>
    <d v="2013-09-09T00:00:00"/>
    <n v="293"/>
    <n v="38"/>
    <n v="355"/>
    <n v="30"/>
    <n v="177"/>
    <n v="90"/>
    <n v="138"/>
    <n v="30"/>
    <x v="523"/>
    <n v="1.0714472377567553E-2"/>
    <x v="1"/>
    <n v="4"/>
    <n v="9"/>
    <n v="5"/>
    <n v="7"/>
    <n v="21"/>
    <n v="39.047619047619051"/>
    <n v="5"/>
    <n v="0"/>
    <n v="0"/>
    <n v="0"/>
    <n v="0"/>
    <n v="0"/>
    <n v="0"/>
    <n v="0"/>
  </r>
  <r>
    <n v="2453"/>
    <n v="1960"/>
    <n v="54"/>
    <x v="1"/>
    <x v="1"/>
    <x v="1"/>
    <n v="62807"/>
    <x v="1"/>
    <n v="2"/>
    <x v="0"/>
    <x v="1"/>
    <n v="1"/>
    <x v="2"/>
    <d v="2012-08-31T00:00:00"/>
    <n v="667"/>
    <n v="83"/>
    <n v="526"/>
    <n v="28"/>
    <n v="135"/>
    <n v="10"/>
    <n v="21"/>
    <n v="99"/>
    <x v="524"/>
    <n v="1.3039947776521725E-2"/>
    <x v="1"/>
    <n v="3"/>
    <n v="5"/>
    <n v="3"/>
    <n v="12"/>
    <n v="20"/>
    <n v="40.950000000000003"/>
    <n v="5"/>
    <n v="0"/>
    <n v="0"/>
    <n v="0"/>
    <n v="0"/>
    <n v="0"/>
    <n v="0"/>
    <n v="0"/>
  </r>
  <r>
    <n v="7787"/>
    <n v="1960"/>
    <n v="54"/>
    <x v="1"/>
    <x v="1"/>
    <x v="1"/>
    <n v="62807"/>
    <x v="1"/>
    <n v="2"/>
    <x v="0"/>
    <x v="1"/>
    <n v="1"/>
    <x v="2"/>
    <d v="2012-08-31T00:00:00"/>
    <n v="667"/>
    <n v="83"/>
    <n v="526"/>
    <n v="28"/>
    <n v="135"/>
    <n v="10"/>
    <n v="21"/>
    <n v="99"/>
    <x v="524"/>
    <n v="1.3039947776521725E-2"/>
    <x v="1"/>
    <n v="3"/>
    <n v="5"/>
    <n v="3"/>
    <n v="12"/>
    <n v="20"/>
    <n v="40.950000000000003"/>
    <n v="5"/>
    <n v="0"/>
    <n v="0"/>
    <n v="0"/>
    <n v="0"/>
    <n v="0"/>
    <n v="0"/>
    <n v="0"/>
  </r>
  <r>
    <n v="7828"/>
    <n v="1981"/>
    <n v="33"/>
    <x v="0"/>
    <x v="0"/>
    <x v="1"/>
    <n v="77882"/>
    <x v="0"/>
    <n v="3"/>
    <x v="0"/>
    <x v="0"/>
    <n v="0"/>
    <x v="1"/>
    <d v="2014-04-30T00:00:00"/>
    <n v="60"/>
    <n v="29"/>
    <n v="68"/>
    <n v="129"/>
    <n v="396"/>
    <n v="188"/>
    <n v="22"/>
    <n v="15"/>
    <x v="525"/>
    <n v="1.0503068745024524E-2"/>
    <x v="1"/>
    <n v="1"/>
    <n v="3"/>
    <n v="3"/>
    <n v="5"/>
    <n v="11"/>
    <n v="74.36363636363636"/>
    <n v="1"/>
    <n v="0"/>
    <n v="0"/>
    <n v="0"/>
    <n v="0"/>
    <n v="0"/>
    <n v="0"/>
    <n v="0"/>
  </r>
  <r>
    <n v="7000"/>
    <n v="1972"/>
    <n v="42"/>
    <x v="1"/>
    <x v="0"/>
    <x v="0"/>
    <n v="65704"/>
    <x v="1"/>
    <n v="2"/>
    <x v="0"/>
    <x v="0"/>
    <n v="0"/>
    <x v="0"/>
    <d v="2013-10-13T00:00:00"/>
    <n v="259"/>
    <n v="18"/>
    <n v="279"/>
    <n v="172"/>
    <n v="74"/>
    <n v="38"/>
    <n v="8"/>
    <n v="246"/>
    <x v="526"/>
    <n v="1.2434554973821989E-2"/>
    <x v="1"/>
    <n v="1"/>
    <n v="2"/>
    <n v="10"/>
    <n v="10"/>
    <n v="22"/>
    <n v="37.136363636363633"/>
    <n v="1"/>
    <n v="0"/>
    <n v="0"/>
    <n v="0"/>
    <n v="0"/>
    <n v="0"/>
    <n v="0"/>
    <n v="0"/>
  </r>
  <r>
    <n v="2495"/>
    <n v="1974"/>
    <n v="40"/>
    <x v="1"/>
    <x v="0"/>
    <x v="1"/>
    <n v="83891"/>
    <x v="0"/>
    <n v="3"/>
    <x v="0"/>
    <x v="1"/>
    <n v="1"/>
    <x v="2"/>
    <d v="2014-06-20T00:00:00"/>
    <n v="9"/>
    <n v="24"/>
    <n v="217"/>
    <n v="38"/>
    <n v="350"/>
    <n v="111"/>
    <n v="85"/>
    <n v="15"/>
    <x v="527"/>
    <n v="9.726907534777271E-3"/>
    <x v="1"/>
    <n v="1"/>
    <n v="4"/>
    <n v="7"/>
    <n v="10"/>
    <n v="21"/>
    <n v="38.857142857142854"/>
    <n v="1"/>
    <n v="0"/>
    <n v="0"/>
    <n v="0"/>
    <n v="0"/>
    <n v="0"/>
    <n v="0"/>
    <n v="0"/>
  </r>
  <r>
    <n v="2570"/>
    <n v="1968"/>
    <n v="46"/>
    <x v="1"/>
    <x v="1"/>
    <x v="1"/>
    <n v="56534"/>
    <x v="1"/>
    <n v="2"/>
    <x v="0"/>
    <x v="1"/>
    <n v="1"/>
    <x v="2"/>
    <d v="2013-07-23T00:00:00"/>
    <n v="341"/>
    <n v="35"/>
    <n v="691"/>
    <n v="7"/>
    <n v="61"/>
    <n v="10"/>
    <n v="0"/>
    <n v="46"/>
    <x v="528"/>
    <n v="1.4416103583684154E-2"/>
    <x v="1"/>
    <n v="4"/>
    <n v="10"/>
    <n v="4"/>
    <n v="7"/>
    <n v="21"/>
    <n v="38.80952380952381"/>
    <n v="8"/>
    <n v="0"/>
    <n v="1"/>
    <n v="0"/>
    <n v="1"/>
    <n v="0"/>
    <n v="1"/>
    <n v="0"/>
  </r>
  <r>
    <n v="7005"/>
    <n v="1981"/>
    <n v="33"/>
    <x v="0"/>
    <x v="1"/>
    <x v="0"/>
    <n v="58684"/>
    <x v="1"/>
    <n v="2"/>
    <x v="0"/>
    <x v="0"/>
    <n v="0"/>
    <x v="0"/>
    <d v="2014-06-16T00:00:00"/>
    <n v="13"/>
    <n v="71"/>
    <n v="479"/>
    <n v="35"/>
    <n v="179"/>
    <n v="28"/>
    <n v="7"/>
    <n v="85"/>
    <x v="529"/>
    <n v="1.3853861359143889E-2"/>
    <x v="1"/>
    <n v="1"/>
    <n v="5"/>
    <n v="3"/>
    <n v="12"/>
    <n v="20"/>
    <n v="40.65"/>
    <n v="2"/>
    <n v="0"/>
    <n v="0"/>
    <n v="0"/>
    <n v="1"/>
    <n v="0"/>
    <n v="0"/>
    <n v="0"/>
  </r>
  <r>
    <n v="6299"/>
    <n v="1968"/>
    <n v="46"/>
    <x v="1"/>
    <x v="0"/>
    <x v="0"/>
    <n v="42564"/>
    <x v="1"/>
    <n v="2"/>
    <x v="0"/>
    <x v="1"/>
    <n v="1"/>
    <x v="1"/>
    <d v="2013-01-02T00:00:00"/>
    <n v="543"/>
    <n v="28"/>
    <n v="324"/>
    <n v="48"/>
    <n v="186"/>
    <n v="39"/>
    <n v="18"/>
    <n v="198"/>
    <x v="529"/>
    <n v="1.9100648435297435E-2"/>
    <x v="1"/>
    <n v="6"/>
    <n v="6"/>
    <n v="8"/>
    <n v="4"/>
    <n v="18"/>
    <n v="45.166666666666664"/>
    <n v="7"/>
    <n v="0"/>
    <n v="0"/>
    <n v="1"/>
    <n v="0"/>
    <n v="0"/>
    <n v="1"/>
    <n v="0"/>
  </r>
  <r>
    <n v="760"/>
    <n v="1975"/>
    <n v="39"/>
    <x v="0"/>
    <x v="0"/>
    <x v="0"/>
    <n v="60554"/>
    <x v="1"/>
    <n v="2"/>
    <x v="1"/>
    <x v="0"/>
    <n v="1"/>
    <x v="1"/>
    <d v="2013-08-09T00:00:00"/>
    <n v="324"/>
    <n v="8"/>
    <n v="588"/>
    <n v="7"/>
    <n v="76"/>
    <n v="110"/>
    <n v="15"/>
    <n v="15"/>
    <x v="530"/>
    <n v="1.339300459094362E-2"/>
    <x v="1"/>
    <n v="2"/>
    <n v="8"/>
    <n v="4"/>
    <n v="9"/>
    <n v="21"/>
    <n v="38.61904761904762"/>
    <n v="6"/>
    <n v="0"/>
    <n v="0"/>
    <n v="0"/>
    <n v="0"/>
    <n v="0"/>
    <n v="0"/>
    <n v="0"/>
  </r>
  <r>
    <n v="4058"/>
    <n v="1955"/>
    <n v="59"/>
    <x v="2"/>
    <x v="0"/>
    <x v="0"/>
    <n v="61284"/>
    <x v="1"/>
    <n v="2"/>
    <x v="0"/>
    <x v="0"/>
    <n v="0"/>
    <x v="0"/>
    <d v="2013-10-12T00:00:00"/>
    <n v="260"/>
    <n v="76"/>
    <n v="618"/>
    <n v="15"/>
    <n v="106"/>
    <n v="20"/>
    <n v="7"/>
    <n v="45"/>
    <x v="530"/>
    <n v="1.3233470400104431E-2"/>
    <x v="1"/>
    <n v="1"/>
    <n v="11"/>
    <n v="2"/>
    <n v="8"/>
    <n v="21"/>
    <n v="38.61904761904762"/>
    <n v="6"/>
    <n v="0"/>
    <n v="0"/>
    <n v="0"/>
    <n v="1"/>
    <n v="0"/>
    <n v="0"/>
    <n v="0"/>
  </r>
  <r>
    <n v="6815"/>
    <n v="1980"/>
    <n v="34"/>
    <x v="0"/>
    <x v="0"/>
    <x v="1"/>
    <n v="96547"/>
    <x v="0"/>
    <n v="3"/>
    <x v="0"/>
    <x v="0"/>
    <n v="0"/>
    <x v="1"/>
    <d v="2014-05-23T00:00:00"/>
    <n v="37"/>
    <n v="4"/>
    <n v="448"/>
    <n v="21"/>
    <n v="125"/>
    <n v="52"/>
    <n v="101"/>
    <n v="62"/>
    <x v="531"/>
    <n v="8.3793385604938528E-3"/>
    <x v="1"/>
    <n v="0"/>
    <n v="7"/>
    <n v="6"/>
    <n v="8"/>
    <n v="21"/>
    <n v="38.523809523809526"/>
    <n v="2"/>
    <n v="1"/>
    <n v="0"/>
    <n v="1"/>
    <n v="0"/>
    <n v="1"/>
    <n v="1"/>
    <n v="0"/>
  </r>
  <r>
    <n v="843"/>
    <n v="1971"/>
    <n v="43"/>
    <x v="1"/>
    <x v="1"/>
    <x v="1"/>
    <n v="64722"/>
    <x v="1"/>
    <n v="2"/>
    <x v="1"/>
    <x v="0"/>
    <n v="1"/>
    <x v="2"/>
    <d v="2014-05-26T00:00:00"/>
    <n v="34"/>
    <n v="47"/>
    <n v="303"/>
    <n v="0"/>
    <n v="280"/>
    <n v="60"/>
    <n v="147"/>
    <n v="15"/>
    <x v="532"/>
    <n v="1.2437810945273632E-2"/>
    <x v="1"/>
    <n v="4"/>
    <n v="8"/>
    <n v="2"/>
    <n v="11"/>
    <n v="21"/>
    <n v="38.333333333333336"/>
    <n v="6"/>
    <n v="0"/>
    <n v="0"/>
    <n v="0"/>
    <n v="0"/>
    <n v="0"/>
    <n v="0"/>
    <n v="0"/>
  </r>
  <r>
    <n v="7646"/>
    <n v="1989"/>
    <n v="25"/>
    <x v="0"/>
    <x v="1"/>
    <x v="0"/>
    <n v="64449"/>
    <x v="1"/>
    <n v="2"/>
    <x v="1"/>
    <x v="0"/>
    <n v="1"/>
    <x v="1"/>
    <d v="2014-02-18T00:00:00"/>
    <n v="131"/>
    <n v="70"/>
    <n v="218"/>
    <n v="63"/>
    <n v="282"/>
    <n v="137"/>
    <n v="35"/>
    <n v="70"/>
    <x v="532"/>
    <n v="1.2490496361464104E-2"/>
    <x v="1"/>
    <n v="4"/>
    <n v="5"/>
    <n v="3"/>
    <n v="12"/>
    <n v="20"/>
    <n v="40.25"/>
    <n v="4"/>
    <n v="0"/>
    <n v="0"/>
    <n v="0"/>
    <n v="0"/>
    <n v="0"/>
    <n v="0"/>
    <n v="0"/>
  </r>
  <r>
    <n v="5543"/>
    <n v="1966"/>
    <n v="48"/>
    <x v="1"/>
    <x v="1"/>
    <x v="1"/>
    <n v="57811"/>
    <x v="1"/>
    <n v="2"/>
    <x v="0"/>
    <x v="1"/>
    <n v="1"/>
    <x v="2"/>
    <d v="2013-06-24T00:00:00"/>
    <n v="370"/>
    <n v="49"/>
    <n v="545"/>
    <n v="7"/>
    <n v="114"/>
    <n v="37"/>
    <n v="21"/>
    <n v="78"/>
    <x v="533"/>
    <n v="1.3872792375153518E-2"/>
    <x v="1"/>
    <n v="5"/>
    <n v="7"/>
    <n v="2"/>
    <n v="11"/>
    <n v="20"/>
    <n v="40.1"/>
    <n v="5"/>
    <n v="0"/>
    <n v="0"/>
    <n v="0"/>
    <n v="1"/>
    <n v="0"/>
    <n v="0"/>
    <n v="0"/>
  </r>
  <r>
    <n v="1743"/>
    <n v="1974"/>
    <n v="40"/>
    <x v="1"/>
    <x v="1"/>
    <x v="0"/>
    <n v="69719"/>
    <x v="0"/>
    <n v="3"/>
    <x v="0"/>
    <x v="0"/>
    <n v="0"/>
    <x v="0"/>
    <d v="2014-05-26T00:00:00"/>
    <n v="34"/>
    <n v="99"/>
    <n v="273"/>
    <n v="86"/>
    <n v="208"/>
    <n v="177"/>
    <n v="14"/>
    <n v="43"/>
    <x v="534"/>
    <n v="1.1488977179821856E-2"/>
    <x v="1"/>
    <n v="1"/>
    <n v="2"/>
    <n v="3"/>
    <n v="5"/>
    <n v="10"/>
    <n v="80.099999999999994"/>
    <n v="1"/>
    <n v="0"/>
    <n v="0"/>
    <n v="0"/>
    <n v="0"/>
    <n v="0"/>
    <n v="0"/>
    <n v="0"/>
  </r>
  <r>
    <n v="7793"/>
    <n v="1976"/>
    <n v="38"/>
    <x v="0"/>
    <x v="1"/>
    <x v="1"/>
    <n v="62061"/>
    <x v="1"/>
    <n v="2"/>
    <x v="0"/>
    <x v="1"/>
    <n v="1"/>
    <x v="2"/>
    <d v="2013-08-31T00:00:00"/>
    <n v="302"/>
    <n v="12"/>
    <n v="641"/>
    <n v="7"/>
    <n v="84"/>
    <n v="0"/>
    <n v="30"/>
    <n v="38"/>
    <x v="535"/>
    <n v="1.2890543175263048E-2"/>
    <x v="1"/>
    <n v="3"/>
    <n v="10"/>
    <n v="4"/>
    <n v="7"/>
    <n v="21"/>
    <n v="38.095238095238095"/>
    <n v="6"/>
    <n v="0"/>
    <n v="0"/>
    <n v="0"/>
    <n v="1"/>
    <n v="0"/>
    <n v="0"/>
    <n v="0"/>
  </r>
  <r>
    <n v="5136"/>
    <n v="1973"/>
    <n v="41"/>
    <x v="1"/>
    <x v="1"/>
    <x v="0"/>
    <n v="65333"/>
    <x v="1"/>
    <n v="2"/>
    <x v="0"/>
    <x v="1"/>
    <n v="1"/>
    <x v="1"/>
    <d v="2014-01-17T00:00:00"/>
    <n v="163"/>
    <n v="58"/>
    <n v="654"/>
    <n v="7"/>
    <n v="92"/>
    <n v="0"/>
    <n v="15"/>
    <n v="30"/>
    <x v="536"/>
    <n v="1.221434803238792E-2"/>
    <x v="1"/>
    <n v="7"/>
    <n v="9"/>
    <n v="4"/>
    <n v="8"/>
    <n v="21"/>
    <n v="38"/>
    <n v="6"/>
    <n v="0"/>
    <n v="0"/>
    <n v="0"/>
    <n v="1"/>
    <n v="1"/>
    <n v="0"/>
    <n v="0"/>
  </r>
  <r>
    <n v="618"/>
    <n v="1977"/>
    <n v="37"/>
    <x v="0"/>
    <x v="0"/>
    <x v="1"/>
    <n v="69389"/>
    <x v="0"/>
    <n v="3"/>
    <x v="0"/>
    <x v="1"/>
    <n v="1"/>
    <x v="2"/>
    <d v="2012-09-28T00:00:00"/>
    <n v="639"/>
    <n v="17"/>
    <n v="422"/>
    <n v="7"/>
    <n v="238"/>
    <n v="69"/>
    <n v="46"/>
    <n v="15"/>
    <x v="537"/>
    <n v="1.1485970398766376E-2"/>
    <x v="1"/>
    <n v="1"/>
    <n v="7"/>
    <n v="2"/>
    <n v="12"/>
    <n v="21"/>
    <n v="37.952380952380949"/>
    <n v="4"/>
    <n v="0"/>
    <n v="0"/>
    <n v="0"/>
    <n v="0"/>
    <n v="0"/>
    <n v="0"/>
    <n v="0"/>
  </r>
  <r>
    <n v="5519"/>
    <n v="1956"/>
    <n v="58"/>
    <x v="1"/>
    <x v="1"/>
    <x v="1"/>
    <n v="64090"/>
    <x v="1"/>
    <n v="2"/>
    <x v="0"/>
    <x v="1"/>
    <n v="1"/>
    <x v="2"/>
    <d v="2013-08-07T00:00:00"/>
    <n v="326"/>
    <n v="8"/>
    <n v="316"/>
    <n v="58"/>
    <n v="161"/>
    <n v="76"/>
    <n v="51"/>
    <n v="135"/>
    <x v="537"/>
    <n v="1.2435637384927445E-2"/>
    <x v="1"/>
    <n v="1"/>
    <n v="6"/>
    <n v="9"/>
    <n v="4"/>
    <n v="19"/>
    <n v="41.94736842105263"/>
    <n v="5"/>
    <n v="0"/>
    <n v="0"/>
    <n v="0"/>
    <n v="0"/>
    <n v="0"/>
    <n v="1"/>
    <n v="0"/>
  </r>
  <r>
    <n v="10507"/>
    <n v="1977"/>
    <n v="37"/>
    <x v="0"/>
    <x v="0"/>
    <x v="0"/>
    <n v="59601"/>
    <x v="1"/>
    <n v="2"/>
    <x v="0"/>
    <x v="1"/>
    <n v="1"/>
    <x v="1"/>
    <d v="2013-07-25T00:00:00"/>
    <n v="339"/>
    <n v="14"/>
    <n v="691"/>
    <n v="7"/>
    <n v="69"/>
    <n v="0"/>
    <n v="7"/>
    <n v="23"/>
    <x v="537"/>
    <n v="1.3372258854717203E-2"/>
    <x v="1"/>
    <n v="4"/>
    <n v="2"/>
    <n v="2"/>
    <n v="7"/>
    <n v="11"/>
    <n v="72.454545454545453"/>
    <n v="8"/>
    <n v="0"/>
    <n v="0"/>
    <n v="0"/>
    <n v="1"/>
    <n v="0"/>
    <n v="0"/>
    <n v="0"/>
  </r>
  <r>
    <n v="9780"/>
    <n v="1971"/>
    <n v="43"/>
    <x v="1"/>
    <x v="0"/>
    <x v="1"/>
    <n v="71499"/>
    <x v="0"/>
    <n v="3"/>
    <x v="0"/>
    <x v="1"/>
    <n v="1"/>
    <x v="2"/>
    <d v="2013-06-25T00:00:00"/>
    <n v="369"/>
    <n v="12"/>
    <n v="465"/>
    <n v="25"/>
    <n v="132"/>
    <n v="136"/>
    <n v="0"/>
    <n v="37"/>
    <x v="538"/>
    <n v="1.1119036629882936E-2"/>
    <x v="1"/>
    <n v="2"/>
    <n v="8"/>
    <n v="3"/>
    <n v="13"/>
    <n v="24"/>
    <n v="33.125"/>
    <n v="4"/>
    <n v="0"/>
    <n v="0"/>
    <n v="0"/>
    <n v="0"/>
    <n v="0"/>
    <n v="0"/>
    <n v="0"/>
  </r>
  <r>
    <n v="448"/>
    <n v="1978"/>
    <n v="36"/>
    <x v="0"/>
    <x v="0"/>
    <x v="0"/>
    <n v="54880"/>
    <x v="1"/>
    <n v="2"/>
    <x v="1"/>
    <x v="0"/>
    <n v="1"/>
    <x v="1"/>
    <d v="2013-03-01T00:00:00"/>
    <n v="485"/>
    <n v="57"/>
    <n v="308"/>
    <n v="85"/>
    <n v="137"/>
    <n v="102"/>
    <n v="45"/>
    <n v="118"/>
    <x v="538"/>
    <n v="1.4486151603498542E-2"/>
    <x v="1"/>
    <n v="2"/>
    <n v="6"/>
    <n v="2"/>
    <n v="11"/>
    <n v="19"/>
    <n v="41.842105263157897"/>
    <n v="5"/>
    <n v="0"/>
    <n v="0"/>
    <n v="0"/>
    <n v="0"/>
    <n v="0"/>
    <n v="0"/>
    <n v="0"/>
  </r>
  <r>
    <n v="10524"/>
    <n v="1963"/>
    <n v="51"/>
    <x v="1"/>
    <x v="0"/>
    <x v="0"/>
    <n v="49476"/>
    <x v="1"/>
    <n v="2"/>
    <x v="0"/>
    <x v="1"/>
    <n v="1"/>
    <x v="1"/>
    <d v="2013-06-20T00:00:00"/>
    <n v="374"/>
    <n v="29"/>
    <n v="386"/>
    <n v="23"/>
    <n v="95"/>
    <n v="54"/>
    <n v="41"/>
    <n v="196"/>
    <x v="538"/>
    <n v="1.6068396798447734E-2"/>
    <x v="1"/>
    <n v="4"/>
    <n v="2"/>
    <n v="11"/>
    <n v="5"/>
    <n v="18"/>
    <n v="44.166666666666664"/>
    <n v="2"/>
    <n v="0"/>
    <n v="0"/>
    <n v="0"/>
    <n v="0"/>
    <n v="0"/>
    <n v="0"/>
    <n v="0"/>
  </r>
  <r>
    <n v="8402"/>
    <n v="1953"/>
    <n v="61"/>
    <x v="2"/>
    <x v="0"/>
    <x v="1"/>
    <n v="67087"/>
    <x v="1"/>
    <n v="2"/>
    <x v="0"/>
    <x v="1"/>
    <n v="1"/>
    <x v="2"/>
    <d v="2013-12-17T00:00:00"/>
    <n v="194"/>
    <n v="40"/>
    <n v="329"/>
    <n v="35"/>
    <n v="222"/>
    <n v="130"/>
    <n v="35"/>
    <n v="43"/>
    <x v="539"/>
    <n v="1.1835377942075216E-2"/>
    <x v="1"/>
    <n v="2"/>
    <n v="7"/>
    <n v="5"/>
    <n v="8"/>
    <n v="20"/>
    <n v="39.700000000000003"/>
    <n v="4"/>
    <n v="0"/>
    <n v="0"/>
    <n v="0"/>
    <n v="0"/>
    <n v="0"/>
    <n v="0"/>
    <n v="0"/>
  </r>
  <r>
    <n v="378"/>
    <n v="1971"/>
    <n v="43"/>
    <x v="1"/>
    <x v="1"/>
    <x v="1"/>
    <n v="52531"/>
    <x v="1"/>
    <n v="2"/>
    <x v="0"/>
    <x v="0"/>
    <n v="0"/>
    <x v="1"/>
    <d v="2012-12-30T00:00:00"/>
    <n v="546"/>
    <n v="68"/>
    <n v="283"/>
    <n v="112"/>
    <n v="151"/>
    <n v="51"/>
    <n v="72"/>
    <n v="125"/>
    <x v="539"/>
    <n v="1.511488454436428E-2"/>
    <x v="1"/>
    <n v="2"/>
    <n v="7"/>
    <n v="2"/>
    <n v="10"/>
    <n v="19"/>
    <n v="41.789473684210527"/>
    <n v="6"/>
    <n v="0"/>
    <n v="0"/>
    <n v="0"/>
    <n v="0"/>
    <n v="0"/>
    <n v="0"/>
    <n v="0"/>
  </r>
  <r>
    <n v="5589"/>
    <n v="1964"/>
    <n v="50"/>
    <x v="1"/>
    <x v="1"/>
    <x v="0"/>
    <n v="51983"/>
    <x v="1"/>
    <n v="2"/>
    <x v="0"/>
    <x v="1"/>
    <n v="1"/>
    <x v="1"/>
    <d v="2012-08-31T00:00:00"/>
    <n v="667"/>
    <n v="95"/>
    <n v="631"/>
    <n v="0"/>
    <n v="115"/>
    <n v="10"/>
    <n v="7"/>
    <n v="30"/>
    <x v="540"/>
    <n v="1.5254987207356251E-2"/>
    <x v="1"/>
    <n v="3"/>
    <n v="9"/>
    <n v="2"/>
    <n v="10"/>
    <n v="21"/>
    <n v="37.761904761904759"/>
    <n v="7"/>
    <n v="0"/>
    <n v="0"/>
    <n v="0"/>
    <n v="0"/>
    <n v="0"/>
    <n v="0"/>
    <n v="0"/>
  </r>
  <r>
    <n v="5207"/>
    <n v="1963"/>
    <n v="51"/>
    <x v="1"/>
    <x v="0"/>
    <x v="1"/>
    <n v="53378"/>
    <x v="1"/>
    <n v="2"/>
    <x v="1"/>
    <x v="1"/>
    <n v="2"/>
    <x v="4"/>
    <d v="2012-09-24T00:00:00"/>
    <n v="643"/>
    <n v="41"/>
    <n v="489"/>
    <n v="6"/>
    <n v="152"/>
    <n v="8"/>
    <n v="6"/>
    <n v="132"/>
    <x v="540"/>
    <n v="1.4856307842182172E-2"/>
    <x v="1"/>
    <n v="10"/>
    <n v="9"/>
    <n v="4"/>
    <n v="6"/>
    <n v="19"/>
    <n v="41.736842105263158"/>
    <n v="8"/>
    <n v="0"/>
    <n v="0"/>
    <n v="0"/>
    <n v="0"/>
    <n v="0"/>
    <n v="1"/>
    <n v="0"/>
  </r>
  <r>
    <n v="9710"/>
    <n v="1969"/>
    <n v="45"/>
    <x v="1"/>
    <x v="0"/>
    <x v="0"/>
    <n v="58086"/>
    <x v="1"/>
    <n v="2"/>
    <x v="0"/>
    <x v="1"/>
    <n v="1"/>
    <x v="1"/>
    <d v="2013-01-20T00:00:00"/>
    <n v="525"/>
    <n v="80"/>
    <n v="708"/>
    <n v="7"/>
    <n v="62"/>
    <n v="0"/>
    <n v="0"/>
    <n v="15"/>
    <x v="541"/>
    <n v="1.3634955066625348E-2"/>
    <x v="1"/>
    <n v="2"/>
    <n v="11"/>
    <n v="3"/>
    <n v="7"/>
    <n v="21"/>
    <n v="37.714285714285715"/>
    <n v="8"/>
    <n v="0"/>
    <n v="0"/>
    <n v="0"/>
    <n v="0"/>
    <n v="0"/>
    <n v="0"/>
    <n v="0"/>
  </r>
  <r>
    <n v="4828"/>
    <n v="1954"/>
    <n v="60"/>
    <x v="2"/>
    <x v="1"/>
    <x v="0"/>
    <n v="79865"/>
    <x v="0"/>
    <n v="3"/>
    <x v="0"/>
    <x v="1"/>
    <n v="1"/>
    <x v="1"/>
    <d v="2014-06-18T00:00:00"/>
    <n v="11"/>
    <n v="12"/>
    <n v="71"/>
    <n v="99"/>
    <n v="278"/>
    <n v="185"/>
    <n v="121"/>
    <n v="38"/>
    <x v="541"/>
    <n v="9.9167344894509485E-3"/>
    <x v="1"/>
    <n v="1"/>
    <n v="5"/>
    <n v="10"/>
    <n v="5"/>
    <n v="20"/>
    <n v="39.6"/>
    <n v="1"/>
    <n v="0"/>
    <n v="0"/>
    <n v="0"/>
    <n v="0"/>
    <n v="0"/>
    <n v="0"/>
    <n v="0"/>
  </r>
  <r>
    <n v="1627"/>
    <n v="1957"/>
    <n v="57"/>
    <x v="1"/>
    <x v="0"/>
    <x v="0"/>
    <n v="77297"/>
    <x v="0"/>
    <n v="3"/>
    <x v="0"/>
    <x v="0"/>
    <n v="0"/>
    <x v="0"/>
    <d v="2013-01-26T00:00:00"/>
    <n v="519"/>
    <n v="84"/>
    <n v="408"/>
    <n v="61"/>
    <n v="109"/>
    <n v="48"/>
    <n v="122"/>
    <n v="41"/>
    <x v="542"/>
    <n v="1.0207381916503874E-2"/>
    <x v="1"/>
    <n v="1"/>
    <n v="5"/>
    <n v="7"/>
    <n v="9"/>
    <n v="21"/>
    <n v="37.571428571428569"/>
    <n v="4"/>
    <n v="1"/>
    <n v="0"/>
    <n v="0"/>
    <n v="0"/>
    <n v="0"/>
    <n v="0"/>
    <n v="0"/>
  </r>
  <r>
    <n v="4405"/>
    <n v="1956"/>
    <n v="58"/>
    <x v="1"/>
    <x v="0"/>
    <x v="1"/>
    <n v="63915"/>
    <x v="1"/>
    <n v="2"/>
    <x v="0"/>
    <x v="2"/>
    <n v="2"/>
    <x v="4"/>
    <d v="2013-07-30T00:00:00"/>
    <n v="334"/>
    <n v="2"/>
    <n v="622"/>
    <n v="7"/>
    <n v="115"/>
    <n v="30"/>
    <n v="0"/>
    <n v="15"/>
    <x v="542"/>
    <n v="1.2344520065712274E-2"/>
    <x v="1"/>
    <n v="2"/>
    <n v="6"/>
    <n v="3"/>
    <n v="12"/>
    <n v="21"/>
    <n v="37.571428571428569"/>
    <n v="5"/>
    <n v="0"/>
    <n v="0"/>
    <n v="0"/>
    <n v="0"/>
    <n v="0"/>
    <n v="0"/>
    <n v="0"/>
  </r>
  <r>
    <n v="7683"/>
    <n v="1968"/>
    <n v="46"/>
    <x v="1"/>
    <x v="0"/>
    <x v="1"/>
    <n v="70777"/>
    <x v="0"/>
    <n v="3"/>
    <x v="0"/>
    <x v="1"/>
    <n v="1"/>
    <x v="2"/>
    <d v="2014-02-25T00:00:00"/>
    <n v="124"/>
    <n v="80"/>
    <n v="554"/>
    <n v="35"/>
    <n v="113"/>
    <n v="0"/>
    <n v="7"/>
    <n v="78"/>
    <x v="543"/>
    <n v="1.1119431453720841E-2"/>
    <x v="1"/>
    <n v="3"/>
    <n v="5"/>
    <n v="3"/>
    <n v="12"/>
    <n v="20"/>
    <n v="39.35"/>
    <n v="3"/>
    <n v="0"/>
    <n v="0"/>
    <n v="0"/>
    <n v="0"/>
    <n v="0"/>
    <n v="0"/>
    <n v="0"/>
  </r>
  <r>
    <n v="3673"/>
    <n v="1971"/>
    <n v="43"/>
    <x v="1"/>
    <x v="1"/>
    <x v="0"/>
    <n v="55239"/>
    <x v="1"/>
    <n v="2"/>
    <x v="0"/>
    <x v="1"/>
    <n v="1"/>
    <x v="1"/>
    <d v="2013-07-14T00:00:00"/>
    <n v="350"/>
    <n v="59"/>
    <n v="371"/>
    <n v="17"/>
    <n v="238"/>
    <n v="23"/>
    <n v="24"/>
    <n v="106"/>
    <x v="544"/>
    <n v="1.410235522004381E-2"/>
    <x v="1"/>
    <n v="3"/>
    <n v="7"/>
    <n v="5"/>
    <n v="11"/>
    <n v="23"/>
    <n v="33.869565217391305"/>
    <n v="5"/>
    <n v="0"/>
    <n v="0"/>
    <n v="0"/>
    <n v="0"/>
    <n v="0"/>
    <n v="0"/>
    <n v="0"/>
  </r>
  <r>
    <n v="535"/>
    <n v="1987"/>
    <n v="27"/>
    <x v="0"/>
    <x v="1"/>
    <x v="0"/>
    <n v="81361"/>
    <x v="0"/>
    <n v="3"/>
    <x v="0"/>
    <x v="0"/>
    <n v="0"/>
    <x v="0"/>
    <d v="2014-02-25T00:00:00"/>
    <n v="124"/>
    <n v="18"/>
    <n v="163"/>
    <n v="23"/>
    <n v="424"/>
    <n v="27"/>
    <n v="65"/>
    <n v="76"/>
    <x v="545"/>
    <n v="9.5623210137535178E-3"/>
    <x v="1"/>
    <n v="1"/>
    <n v="3"/>
    <n v="10"/>
    <n v="13"/>
    <n v="26"/>
    <n v="29.923076923076923"/>
    <n v="1"/>
    <n v="0"/>
    <n v="0"/>
    <n v="0"/>
    <n v="0"/>
    <n v="0"/>
    <n v="0"/>
    <n v="0"/>
  </r>
  <r>
    <n v="4608"/>
    <n v="1987"/>
    <n v="27"/>
    <x v="0"/>
    <x v="1"/>
    <x v="0"/>
    <n v="81361"/>
    <x v="0"/>
    <n v="3"/>
    <x v="0"/>
    <x v="0"/>
    <n v="0"/>
    <x v="0"/>
    <d v="2014-02-25T00:00:00"/>
    <n v="124"/>
    <n v="18"/>
    <n v="163"/>
    <n v="23"/>
    <n v="424"/>
    <n v="27"/>
    <n v="65"/>
    <n v="76"/>
    <x v="545"/>
    <n v="9.5623210137535178E-3"/>
    <x v="1"/>
    <n v="1"/>
    <n v="3"/>
    <n v="10"/>
    <n v="13"/>
    <n v="26"/>
    <n v="29.923076923076923"/>
    <n v="1"/>
    <n v="0"/>
    <n v="0"/>
    <n v="0"/>
    <n v="0"/>
    <n v="0"/>
    <n v="1"/>
    <n v="0"/>
  </r>
  <r>
    <n v="4607"/>
    <n v="1959"/>
    <n v="55"/>
    <x v="1"/>
    <x v="1"/>
    <x v="1"/>
    <n v="71367"/>
    <x v="0"/>
    <n v="3"/>
    <x v="0"/>
    <x v="0"/>
    <n v="0"/>
    <x v="1"/>
    <d v="2013-08-23T00:00:00"/>
    <n v="310"/>
    <n v="24"/>
    <n v="227"/>
    <n v="23"/>
    <n v="389"/>
    <n v="42"/>
    <n v="21"/>
    <n v="75"/>
    <x v="546"/>
    <n v="1.0887384925806045E-2"/>
    <x v="1"/>
    <n v="1"/>
    <n v="4"/>
    <n v="5"/>
    <n v="7"/>
    <n v="16"/>
    <n v="48.5625"/>
    <n v="2"/>
    <n v="0"/>
    <n v="0"/>
    <n v="0"/>
    <n v="0"/>
    <n v="0"/>
    <n v="0"/>
    <n v="0"/>
  </r>
  <r>
    <n v="4944"/>
    <n v="1959"/>
    <n v="55"/>
    <x v="1"/>
    <x v="1"/>
    <x v="1"/>
    <n v="71367"/>
    <x v="0"/>
    <n v="3"/>
    <x v="0"/>
    <x v="0"/>
    <n v="0"/>
    <x v="1"/>
    <d v="2013-08-23T00:00:00"/>
    <n v="310"/>
    <n v="24"/>
    <n v="227"/>
    <n v="23"/>
    <n v="389"/>
    <n v="42"/>
    <n v="21"/>
    <n v="75"/>
    <x v="546"/>
    <n v="1.0887384925806045E-2"/>
    <x v="1"/>
    <n v="1"/>
    <n v="4"/>
    <n v="5"/>
    <n v="7"/>
    <n v="16"/>
    <n v="48.5625"/>
    <n v="2"/>
    <n v="0"/>
    <n v="0"/>
    <n v="0"/>
    <n v="0"/>
    <n v="0"/>
    <n v="0"/>
    <n v="0"/>
  </r>
  <r>
    <n v="4141"/>
    <n v="1965"/>
    <n v="49"/>
    <x v="1"/>
    <x v="1"/>
    <x v="1"/>
    <n v="71613"/>
    <x v="0"/>
    <n v="3"/>
    <x v="0"/>
    <x v="0"/>
    <n v="0"/>
    <x v="1"/>
    <d v="2013-08-21T00:00:00"/>
    <n v="312"/>
    <n v="26"/>
    <n v="426"/>
    <n v="49"/>
    <n v="127"/>
    <n v="111"/>
    <n v="21"/>
    <n v="42"/>
    <x v="547"/>
    <n v="1.0836021392763883E-2"/>
    <x v="1"/>
    <n v="1"/>
    <n v="8"/>
    <n v="2"/>
    <n v="10"/>
    <n v="20"/>
    <n v="38.799999999999997"/>
    <n v="4"/>
    <n v="0"/>
    <n v="0"/>
    <n v="0"/>
    <n v="0"/>
    <n v="0"/>
    <n v="0"/>
    <n v="0"/>
  </r>
  <r>
    <n v="6250"/>
    <n v="1949"/>
    <n v="65"/>
    <x v="2"/>
    <x v="0"/>
    <x v="0"/>
    <n v="54356"/>
    <x v="1"/>
    <n v="2"/>
    <x v="0"/>
    <x v="1"/>
    <n v="1"/>
    <x v="1"/>
    <d v="2012-11-19T00:00:00"/>
    <n v="587"/>
    <n v="62"/>
    <n v="710"/>
    <n v="15"/>
    <n v="30"/>
    <n v="20"/>
    <n v="0"/>
    <n v="0"/>
    <x v="548"/>
    <n v="1.4257855618514975E-2"/>
    <x v="1"/>
    <n v="3"/>
    <n v="11"/>
    <n v="2"/>
    <n v="8"/>
    <n v="21"/>
    <n v="36.904761904761905"/>
    <n v="8"/>
    <n v="0"/>
    <n v="0"/>
    <n v="0"/>
    <n v="0"/>
    <n v="0"/>
    <n v="1"/>
    <n v="0"/>
  </r>
  <r>
    <n v="6912"/>
    <n v="1967"/>
    <n v="47"/>
    <x v="1"/>
    <x v="0"/>
    <x v="1"/>
    <n v="63246"/>
    <x v="1"/>
    <n v="2"/>
    <x v="0"/>
    <x v="2"/>
    <n v="2"/>
    <x v="4"/>
    <d v="2013-08-20T00:00:00"/>
    <n v="313"/>
    <n v="60"/>
    <n v="593"/>
    <n v="30"/>
    <n v="91"/>
    <n v="29"/>
    <n v="22"/>
    <n v="7"/>
    <x v="549"/>
    <n v="1.2206305537109066E-2"/>
    <x v="1"/>
    <n v="1"/>
    <n v="6"/>
    <n v="3"/>
    <n v="12"/>
    <n v="21"/>
    <n v="36.761904761904759"/>
    <n v="4"/>
    <n v="0"/>
    <n v="0"/>
    <n v="0"/>
    <n v="0"/>
    <n v="0"/>
    <n v="0"/>
    <n v="0"/>
  </r>
  <r>
    <n v="2304"/>
    <n v="1963"/>
    <n v="51"/>
    <x v="1"/>
    <x v="0"/>
    <x v="1"/>
    <n v="66313"/>
    <x v="1"/>
    <n v="2"/>
    <x v="0"/>
    <x v="1"/>
    <n v="1"/>
    <x v="2"/>
    <d v="2013-09-16T00:00:00"/>
    <n v="286"/>
    <n v="86"/>
    <n v="625"/>
    <n v="7"/>
    <n v="99"/>
    <n v="10"/>
    <n v="22"/>
    <n v="7"/>
    <x v="550"/>
    <n v="1.1611599535536019E-2"/>
    <x v="1"/>
    <n v="2"/>
    <n v="6"/>
    <n v="3"/>
    <n v="12"/>
    <n v="21"/>
    <n v="36.666666666666664"/>
    <n v="4"/>
    <n v="0"/>
    <n v="0"/>
    <n v="0"/>
    <n v="0"/>
    <n v="0"/>
    <n v="0"/>
    <n v="0"/>
  </r>
  <r>
    <n v="3900"/>
    <n v="1972"/>
    <n v="42"/>
    <x v="1"/>
    <x v="1"/>
    <x v="1"/>
    <n v="65685"/>
    <x v="1"/>
    <n v="2"/>
    <x v="0"/>
    <x v="1"/>
    <n v="1"/>
    <x v="2"/>
    <d v="2014-03-29T00:00:00"/>
    <n v="92"/>
    <n v="54"/>
    <n v="642"/>
    <n v="14"/>
    <n v="49"/>
    <n v="0"/>
    <n v="7"/>
    <n v="57"/>
    <x v="551"/>
    <n v="1.170739133744386E-2"/>
    <x v="1"/>
    <n v="1"/>
    <n v="9"/>
    <n v="2"/>
    <n v="9"/>
    <n v="20"/>
    <n v="38.450000000000003"/>
    <n v="5"/>
    <n v="0"/>
    <n v="0"/>
    <n v="0"/>
    <n v="0"/>
    <n v="0"/>
    <n v="0"/>
    <n v="0"/>
  </r>
  <r>
    <n v="9958"/>
    <n v="1972"/>
    <n v="42"/>
    <x v="1"/>
    <x v="1"/>
    <x v="1"/>
    <n v="65685"/>
    <x v="1"/>
    <n v="2"/>
    <x v="0"/>
    <x v="1"/>
    <n v="1"/>
    <x v="2"/>
    <d v="2014-03-29T00:00:00"/>
    <n v="92"/>
    <n v="54"/>
    <n v="642"/>
    <n v="14"/>
    <n v="49"/>
    <n v="0"/>
    <n v="7"/>
    <n v="57"/>
    <x v="551"/>
    <n v="1.170739133744386E-2"/>
    <x v="1"/>
    <n v="1"/>
    <n v="9"/>
    <n v="2"/>
    <n v="9"/>
    <n v="20"/>
    <n v="38.450000000000003"/>
    <n v="5"/>
    <n v="0"/>
    <n v="0"/>
    <n v="0"/>
    <n v="0"/>
    <n v="0"/>
    <n v="0"/>
    <n v="0"/>
  </r>
  <r>
    <n v="6722"/>
    <n v="1954"/>
    <n v="60"/>
    <x v="2"/>
    <x v="0"/>
    <x v="1"/>
    <n v="70421"/>
    <x v="0"/>
    <n v="3"/>
    <x v="0"/>
    <x v="1"/>
    <n v="1"/>
    <x v="2"/>
    <d v="2014-06-28T00:00:00"/>
    <n v="1"/>
    <n v="98"/>
    <n v="479"/>
    <n v="28"/>
    <n v="136"/>
    <n v="75"/>
    <n v="14"/>
    <n v="35"/>
    <x v="552"/>
    <n v="1.0891637437696142E-2"/>
    <x v="1"/>
    <n v="3"/>
    <n v="10"/>
    <n v="3"/>
    <n v="7"/>
    <n v="20"/>
    <n v="38.35"/>
    <n v="6"/>
    <n v="0"/>
    <n v="0"/>
    <n v="0"/>
    <n v="0"/>
    <n v="0"/>
    <n v="0"/>
    <n v="0"/>
  </r>
  <r>
    <n v="3807"/>
    <n v="1955"/>
    <n v="59"/>
    <x v="2"/>
    <x v="1"/>
    <x v="1"/>
    <n v="59925"/>
    <x v="1"/>
    <n v="2"/>
    <x v="0"/>
    <x v="1"/>
    <n v="1"/>
    <x v="2"/>
    <d v="2012-11-30T00:00:00"/>
    <n v="576"/>
    <n v="83"/>
    <n v="473"/>
    <n v="21"/>
    <n v="176"/>
    <n v="19"/>
    <n v="21"/>
    <n v="56"/>
    <x v="553"/>
    <n v="1.278264497288277E-2"/>
    <x v="1"/>
    <n v="3"/>
    <n v="9"/>
    <n v="2"/>
    <n v="9"/>
    <n v="20"/>
    <n v="38.299999999999997"/>
    <n v="6"/>
    <n v="0"/>
    <n v="0"/>
    <n v="0"/>
    <n v="0"/>
    <n v="0"/>
    <n v="0"/>
    <n v="0"/>
  </r>
  <r>
    <n v="5935"/>
    <n v="1956"/>
    <n v="58"/>
    <x v="1"/>
    <x v="0"/>
    <x v="0"/>
    <n v="55284"/>
    <x v="1"/>
    <n v="2"/>
    <x v="0"/>
    <x v="1"/>
    <n v="1"/>
    <x v="1"/>
    <d v="2012-12-24T00:00:00"/>
    <n v="552"/>
    <n v="60"/>
    <n v="547"/>
    <n v="7"/>
    <n v="140"/>
    <n v="0"/>
    <n v="7"/>
    <n v="63"/>
    <x v="554"/>
    <n v="1.3819549960205485E-2"/>
    <x v="1"/>
    <n v="3"/>
    <n v="7"/>
    <n v="5"/>
    <n v="8"/>
    <n v="20"/>
    <n v="38.200000000000003"/>
    <n v="5"/>
    <n v="0"/>
    <n v="0"/>
    <n v="0"/>
    <n v="0"/>
    <n v="0"/>
    <n v="0"/>
    <n v="0"/>
  </r>
  <r>
    <n v="5782"/>
    <n v="1982"/>
    <n v="32"/>
    <x v="0"/>
    <x v="0"/>
    <x v="1"/>
    <n v="58582"/>
    <x v="1"/>
    <n v="2"/>
    <x v="0"/>
    <x v="1"/>
    <n v="1"/>
    <x v="2"/>
    <d v="2013-09-28T00:00:00"/>
    <n v="274"/>
    <n v="15"/>
    <n v="402"/>
    <n v="35"/>
    <n v="106"/>
    <n v="101"/>
    <n v="77"/>
    <n v="42"/>
    <x v="555"/>
    <n v="1.3024478508756956E-2"/>
    <x v="1"/>
    <n v="2"/>
    <n v="9"/>
    <n v="2"/>
    <n v="9"/>
    <n v="20"/>
    <n v="38.15"/>
    <n v="5"/>
    <n v="0"/>
    <n v="0"/>
    <n v="0"/>
    <n v="1"/>
    <n v="0"/>
    <n v="0"/>
    <n v="0"/>
  </r>
  <r>
    <n v="5121"/>
    <n v="1977"/>
    <n v="37"/>
    <x v="0"/>
    <x v="1"/>
    <x v="0"/>
    <n v="56628"/>
    <x v="1"/>
    <n v="2"/>
    <x v="0"/>
    <x v="1"/>
    <n v="1"/>
    <x v="1"/>
    <d v="2014-03-21T00:00:00"/>
    <n v="100"/>
    <n v="30"/>
    <n v="479"/>
    <n v="5"/>
    <n v="82"/>
    <n v="7"/>
    <n v="17"/>
    <n v="171"/>
    <x v="556"/>
    <n v="1.3438581620399803E-2"/>
    <x v="1"/>
    <n v="2"/>
    <n v="7"/>
    <n v="6"/>
    <n v="5"/>
    <n v="18"/>
    <n v="42.277777777777779"/>
    <n v="5"/>
    <n v="0"/>
    <n v="0"/>
    <n v="1"/>
    <n v="0"/>
    <n v="0"/>
    <n v="0"/>
    <n v="0"/>
  </r>
  <r>
    <n v="10582"/>
    <n v="1979"/>
    <n v="35"/>
    <x v="0"/>
    <x v="1"/>
    <x v="1"/>
    <n v="72063"/>
    <x v="0"/>
    <n v="3"/>
    <x v="0"/>
    <x v="1"/>
    <n v="1"/>
    <x v="2"/>
    <d v="2013-07-03T00:00:00"/>
    <n v="361"/>
    <n v="3"/>
    <n v="180"/>
    <n v="32"/>
    <n v="348"/>
    <n v="76"/>
    <n v="32"/>
    <n v="90"/>
    <x v="557"/>
    <n v="1.051857402550546E-2"/>
    <x v="1"/>
    <n v="2"/>
    <n v="5"/>
    <n v="2"/>
    <n v="12"/>
    <n v="19"/>
    <n v="39.89473684210526"/>
    <n v="2"/>
    <n v="0"/>
    <n v="0"/>
    <n v="0"/>
    <n v="0"/>
    <n v="0"/>
    <n v="0"/>
    <n v="0"/>
  </r>
  <r>
    <n v="9500"/>
    <n v="1959"/>
    <n v="55"/>
    <x v="1"/>
    <x v="1"/>
    <x v="1"/>
    <n v="58113"/>
    <x v="1"/>
    <n v="2"/>
    <x v="0"/>
    <x v="1"/>
    <n v="1"/>
    <x v="2"/>
    <d v="2013-01-25T00:00:00"/>
    <n v="520"/>
    <n v="66"/>
    <n v="221"/>
    <n v="104"/>
    <n v="169"/>
    <n v="102"/>
    <n v="78"/>
    <n v="84"/>
    <x v="557"/>
    <n v="1.3043553077624628E-2"/>
    <x v="1"/>
    <n v="3"/>
    <n v="9"/>
    <n v="2"/>
    <n v="8"/>
    <n v="19"/>
    <n v="39.89473684210526"/>
    <n v="7"/>
    <n v="0"/>
    <n v="0"/>
    <n v="0"/>
    <n v="0"/>
    <n v="0"/>
    <n v="0"/>
    <n v="1"/>
  </r>
  <r>
    <n v="850"/>
    <n v="1968"/>
    <n v="46"/>
    <x v="1"/>
    <x v="1"/>
    <x v="0"/>
    <n v="70566"/>
    <x v="0"/>
    <n v="3"/>
    <x v="0"/>
    <x v="1"/>
    <n v="1"/>
    <x v="1"/>
    <d v="2013-10-06T00:00:00"/>
    <n v="266"/>
    <n v="4"/>
    <n v="381"/>
    <n v="28"/>
    <n v="215"/>
    <n v="84"/>
    <n v="28"/>
    <n v="21"/>
    <x v="558"/>
    <n v="1.0727545843607402E-2"/>
    <x v="1"/>
    <n v="2"/>
    <n v="6"/>
    <n v="5"/>
    <n v="9"/>
    <n v="20"/>
    <n v="37.85"/>
    <n v="3"/>
    <n v="0"/>
    <n v="0"/>
    <n v="0"/>
    <n v="0"/>
    <n v="0"/>
    <n v="0"/>
    <n v="0"/>
  </r>
  <r>
    <n v="10245"/>
    <n v="1986"/>
    <n v="28"/>
    <x v="0"/>
    <x v="0"/>
    <x v="0"/>
    <n v="80910"/>
    <x v="0"/>
    <n v="3"/>
    <x v="0"/>
    <x v="0"/>
    <n v="0"/>
    <x v="0"/>
    <d v="2012-10-31T00:00:00"/>
    <n v="606"/>
    <n v="71"/>
    <n v="160"/>
    <n v="80"/>
    <n v="369"/>
    <n v="67"/>
    <n v="39"/>
    <n v="41"/>
    <x v="559"/>
    <n v="9.3437152391546169E-3"/>
    <x v="1"/>
    <n v="1"/>
    <n v="3"/>
    <n v="3"/>
    <n v="8"/>
    <n v="14"/>
    <n v="54"/>
    <n v="1"/>
    <n v="0"/>
    <n v="0"/>
    <n v="0"/>
    <n v="0"/>
    <n v="0"/>
    <n v="0"/>
    <n v="0"/>
  </r>
  <r>
    <n v="8581"/>
    <n v="1971"/>
    <n v="43"/>
    <x v="1"/>
    <x v="0"/>
    <x v="1"/>
    <n v="49505"/>
    <x v="1"/>
    <n v="2"/>
    <x v="1"/>
    <x v="1"/>
    <n v="2"/>
    <x v="4"/>
    <d v="2013-03-05T00:00:00"/>
    <n v="481"/>
    <n v="4"/>
    <n v="604"/>
    <n v="0"/>
    <n v="100"/>
    <n v="19"/>
    <n v="0"/>
    <n v="28"/>
    <x v="560"/>
    <n v="1.5170184829815169E-2"/>
    <x v="1"/>
    <n v="9"/>
    <n v="10"/>
    <n v="2"/>
    <n v="8"/>
    <n v="20"/>
    <n v="37.549999999999997"/>
    <n v="8"/>
    <n v="0"/>
    <n v="0"/>
    <n v="0"/>
    <n v="0"/>
    <n v="0"/>
    <n v="0"/>
    <n v="0"/>
  </r>
  <r>
    <n v="1518"/>
    <n v="1965"/>
    <n v="49"/>
    <x v="1"/>
    <x v="0"/>
    <x v="1"/>
    <n v="62694"/>
    <x v="1"/>
    <n v="2"/>
    <x v="1"/>
    <x v="1"/>
    <n v="2"/>
    <x v="4"/>
    <d v="2013-06-17T00:00:00"/>
    <n v="377"/>
    <n v="29"/>
    <n v="379"/>
    <n v="6"/>
    <n v="157"/>
    <n v="25"/>
    <n v="91"/>
    <n v="91"/>
    <x v="561"/>
    <n v="1.1946916770344849E-2"/>
    <x v="1"/>
    <n v="5"/>
    <n v="9"/>
    <n v="3"/>
    <n v="7"/>
    <n v="19"/>
    <n v="39.421052631578945"/>
    <n v="7"/>
    <n v="0"/>
    <n v="0"/>
    <n v="0"/>
    <n v="0"/>
    <n v="0"/>
    <n v="0"/>
    <n v="0"/>
  </r>
  <r>
    <n v="832"/>
    <n v="1966"/>
    <n v="48"/>
    <x v="1"/>
    <x v="0"/>
    <x v="1"/>
    <n v="65814"/>
    <x v="1"/>
    <n v="2"/>
    <x v="0"/>
    <x v="1"/>
    <n v="1"/>
    <x v="2"/>
    <d v="2014-03-02T00:00:00"/>
    <n v="119"/>
    <n v="90"/>
    <n v="561"/>
    <n v="14"/>
    <n v="113"/>
    <n v="10"/>
    <n v="14"/>
    <n v="35"/>
    <x v="562"/>
    <n v="1.1350168657124625E-2"/>
    <x v="1"/>
    <n v="3"/>
    <n v="8"/>
    <n v="2"/>
    <n v="10"/>
    <n v="20"/>
    <n v="37.35"/>
    <n v="5"/>
    <n v="0"/>
    <n v="0"/>
    <n v="0"/>
    <n v="0"/>
    <n v="0"/>
    <n v="0"/>
    <n v="0"/>
  </r>
  <r>
    <n v="3594"/>
    <n v="1973"/>
    <n v="41"/>
    <x v="1"/>
    <x v="0"/>
    <x v="1"/>
    <n v="54108"/>
    <x v="1"/>
    <n v="2"/>
    <x v="1"/>
    <x v="1"/>
    <n v="2"/>
    <x v="4"/>
    <d v="2012-11-05T00:00:00"/>
    <n v="601"/>
    <n v="74"/>
    <n v="539"/>
    <n v="6"/>
    <n v="91"/>
    <n v="8"/>
    <n v="6"/>
    <n v="97"/>
    <x v="562"/>
    <n v="1.3805721889554225E-2"/>
    <x v="1"/>
    <n v="13"/>
    <n v="8"/>
    <n v="2"/>
    <n v="9"/>
    <n v="19"/>
    <n v="39.315789473684212"/>
    <n v="8"/>
    <n v="0"/>
    <n v="0"/>
    <n v="0"/>
    <n v="0"/>
    <n v="0"/>
    <n v="0"/>
    <n v="0"/>
  </r>
  <r>
    <n v="9286"/>
    <n v="1960"/>
    <n v="54"/>
    <x v="1"/>
    <x v="0"/>
    <x v="1"/>
    <n v="83151"/>
    <x v="0"/>
    <n v="3"/>
    <x v="0"/>
    <x v="0"/>
    <n v="0"/>
    <x v="1"/>
    <d v="2012-10-10T00:00:00"/>
    <n v="627"/>
    <n v="93"/>
    <n v="407"/>
    <n v="28"/>
    <n v="100"/>
    <n v="120"/>
    <n v="74"/>
    <n v="18"/>
    <x v="562"/>
    <n v="8.9836562398527987E-3"/>
    <x v="1"/>
    <n v="1"/>
    <n v="5"/>
    <n v="9"/>
    <n v="4"/>
    <n v="18"/>
    <n v="41.5"/>
    <n v="3"/>
    <n v="0"/>
    <n v="0"/>
    <n v="0"/>
    <n v="0"/>
    <n v="0"/>
    <n v="0"/>
    <n v="0"/>
  </r>
  <r>
    <n v="466"/>
    <n v="1944"/>
    <n v="70"/>
    <x v="2"/>
    <x v="1"/>
    <x v="1"/>
    <n v="65275"/>
    <x v="1"/>
    <n v="2"/>
    <x v="0"/>
    <x v="0"/>
    <n v="0"/>
    <x v="1"/>
    <d v="2013-04-03T00:00:00"/>
    <n v="452"/>
    <n v="9"/>
    <n v="388"/>
    <n v="14"/>
    <n v="218"/>
    <n v="91"/>
    <n v="14"/>
    <n v="21"/>
    <x v="563"/>
    <n v="1.1428571428571429E-2"/>
    <x v="1"/>
    <n v="1"/>
    <n v="4"/>
    <n v="3"/>
    <n v="13"/>
    <n v="20"/>
    <n v="37.299999999999997"/>
    <n v="2"/>
    <n v="0"/>
    <n v="0"/>
    <n v="0"/>
    <n v="0"/>
    <n v="0"/>
    <n v="0"/>
    <n v="0"/>
  </r>
  <r>
    <n v="10742"/>
    <n v="1983"/>
    <n v="31"/>
    <x v="0"/>
    <x v="0"/>
    <x v="1"/>
    <n v="86580"/>
    <x v="0"/>
    <n v="3"/>
    <x v="0"/>
    <x v="0"/>
    <n v="0"/>
    <x v="1"/>
    <d v="2013-02-27T00:00:00"/>
    <n v="487"/>
    <n v="72"/>
    <n v="532"/>
    <n v="21"/>
    <n v="127"/>
    <n v="26"/>
    <n v="20"/>
    <n v="20"/>
    <x v="563"/>
    <n v="8.6163086163086166E-3"/>
    <x v="1"/>
    <n v="0"/>
    <n v="4"/>
    <n v="2"/>
    <n v="5"/>
    <n v="11"/>
    <n v="67.818181818181813"/>
    <n v="1"/>
    <n v="0"/>
    <n v="0"/>
    <n v="0"/>
    <n v="0"/>
    <n v="1"/>
    <n v="0"/>
    <n v="0"/>
  </r>
  <r>
    <n v="7732"/>
    <n v="1978"/>
    <n v="36"/>
    <x v="0"/>
    <x v="1"/>
    <x v="1"/>
    <n v="64813"/>
    <x v="1"/>
    <n v="2"/>
    <x v="1"/>
    <x v="0"/>
    <n v="1"/>
    <x v="2"/>
    <d v="2014-01-02T00:00:00"/>
    <n v="178"/>
    <n v="81"/>
    <n v="293"/>
    <n v="0"/>
    <n v="124"/>
    <n v="179"/>
    <n v="97"/>
    <n v="52"/>
    <x v="564"/>
    <n v="1.1494607563297487E-2"/>
    <x v="1"/>
    <n v="1"/>
    <n v="7"/>
    <n v="2"/>
    <n v="10"/>
    <n v="19"/>
    <n v="39.210526315789473"/>
    <n v="5"/>
    <n v="0"/>
    <n v="0"/>
    <n v="0"/>
    <n v="0"/>
    <n v="0"/>
    <n v="0"/>
    <n v="0"/>
  </r>
  <r>
    <n v="3478"/>
    <n v="1971"/>
    <n v="43"/>
    <x v="1"/>
    <x v="0"/>
    <x v="1"/>
    <n v="60585"/>
    <x v="1"/>
    <n v="2"/>
    <x v="1"/>
    <x v="1"/>
    <n v="2"/>
    <x v="4"/>
    <d v="2013-06-24T00:00:00"/>
    <n v="370"/>
    <n v="17"/>
    <n v="267"/>
    <n v="42"/>
    <n v="309"/>
    <n v="55"/>
    <n v="42"/>
    <n v="21"/>
    <x v="565"/>
    <n v="1.2148221506973674E-2"/>
    <x v="1"/>
    <n v="10"/>
    <n v="7"/>
    <n v="4"/>
    <n v="9"/>
    <n v="20"/>
    <n v="36.799999999999997"/>
    <n v="5"/>
    <n v="0"/>
    <n v="0"/>
    <n v="0"/>
    <n v="0"/>
    <n v="0"/>
    <n v="1"/>
    <n v="0"/>
  </r>
  <r>
    <n v="5562"/>
    <n v="1974"/>
    <n v="40"/>
    <x v="1"/>
    <x v="1"/>
    <x v="1"/>
    <n v="60093"/>
    <x v="1"/>
    <n v="2"/>
    <x v="0"/>
    <x v="1"/>
    <n v="1"/>
    <x v="2"/>
    <d v="2013-06-26T00:00:00"/>
    <n v="368"/>
    <n v="92"/>
    <n v="502"/>
    <n v="12"/>
    <n v="109"/>
    <n v="16"/>
    <n v="6"/>
    <n v="90"/>
    <x v="566"/>
    <n v="1.2231041885078129E-2"/>
    <x v="1"/>
    <n v="2"/>
    <n v="7"/>
    <n v="2"/>
    <n v="10"/>
    <n v="19"/>
    <n v="38.684210526315788"/>
    <n v="6"/>
    <n v="0"/>
    <n v="0"/>
    <n v="0"/>
    <n v="0"/>
    <n v="0"/>
    <n v="0"/>
    <n v="0"/>
  </r>
  <r>
    <n v="3427"/>
    <n v="1955"/>
    <n v="59"/>
    <x v="2"/>
    <x v="0"/>
    <x v="1"/>
    <n v="59821"/>
    <x v="1"/>
    <n v="2"/>
    <x v="0"/>
    <x v="1"/>
    <n v="1"/>
    <x v="2"/>
    <d v="2013-04-12T00:00:00"/>
    <n v="443"/>
    <n v="11"/>
    <n v="629"/>
    <n v="0"/>
    <n v="70"/>
    <n v="0"/>
    <n v="0"/>
    <n v="35"/>
    <x v="567"/>
    <n v="1.2269938650306749E-2"/>
    <x v="1"/>
    <n v="6"/>
    <n v="11"/>
    <n v="2"/>
    <n v="7"/>
    <n v="20"/>
    <n v="36.700000000000003"/>
    <n v="8"/>
    <n v="0"/>
    <n v="0"/>
    <n v="0"/>
    <n v="0"/>
    <n v="0"/>
    <n v="0"/>
    <n v="0"/>
  </r>
  <r>
    <n v="9977"/>
    <n v="1973"/>
    <n v="41"/>
    <x v="1"/>
    <x v="1"/>
    <x v="0"/>
    <n v="78901"/>
    <x v="0"/>
    <n v="3"/>
    <x v="0"/>
    <x v="1"/>
    <n v="1"/>
    <x v="1"/>
    <d v="2013-09-17T00:00:00"/>
    <n v="285"/>
    <n v="99"/>
    <n v="321"/>
    <n v="11"/>
    <n v="309"/>
    <n v="33"/>
    <n v="26"/>
    <n v="34"/>
    <x v="567"/>
    <n v="9.302797176208159E-3"/>
    <x v="1"/>
    <n v="3"/>
    <n v="9"/>
    <n v="3"/>
    <n v="5"/>
    <n v="17"/>
    <n v="43.176470588235297"/>
    <n v="4"/>
    <n v="0"/>
    <n v="0"/>
    <n v="0"/>
    <n v="0"/>
    <n v="0"/>
    <n v="0"/>
    <n v="0"/>
  </r>
  <r>
    <n v="9699"/>
    <n v="1966"/>
    <n v="48"/>
    <x v="1"/>
    <x v="1"/>
    <x v="0"/>
    <n v="67272"/>
    <x v="1"/>
    <n v="2"/>
    <x v="0"/>
    <x v="1"/>
    <n v="1"/>
    <x v="1"/>
    <d v="2013-12-21T00:00:00"/>
    <n v="190"/>
    <n v="12"/>
    <n v="357"/>
    <n v="35"/>
    <n v="271"/>
    <n v="28"/>
    <n v="28"/>
    <n v="14"/>
    <x v="568"/>
    <n v="1.0896063741229634E-2"/>
    <x v="1"/>
    <n v="3"/>
    <n v="6"/>
    <n v="2"/>
    <n v="12"/>
    <n v="20"/>
    <n v="36.65"/>
    <n v="5"/>
    <n v="0"/>
    <n v="0"/>
    <n v="0"/>
    <n v="0"/>
    <n v="0"/>
    <n v="0"/>
    <n v="0"/>
  </r>
  <r>
    <n v="2408"/>
    <n v="1976"/>
    <n v="38"/>
    <x v="0"/>
    <x v="1"/>
    <x v="1"/>
    <n v="58597"/>
    <x v="1"/>
    <n v="2"/>
    <x v="1"/>
    <x v="1"/>
    <n v="2"/>
    <x v="4"/>
    <d v="2012-11-20T00:00:00"/>
    <n v="586"/>
    <n v="20"/>
    <n v="490"/>
    <n v="0"/>
    <n v="184"/>
    <n v="10"/>
    <n v="28"/>
    <n v="21"/>
    <x v="568"/>
    <n v="1.2509172824547332E-2"/>
    <x v="1"/>
    <n v="12"/>
    <n v="7"/>
    <n v="4"/>
    <n v="9"/>
    <n v="20"/>
    <n v="36.65"/>
    <n v="7"/>
    <n v="0"/>
    <n v="0"/>
    <n v="0"/>
    <n v="0"/>
    <n v="0"/>
    <n v="0"/>
    <n v="0"/>
  </r>
  <r>
    <n v="6892"/>
    <n v="1968"/>
    <n v="46"/>
    <x v="1"/>
    <x v="1"/>
    <x v="0"/>
    <n v="61671"/>
    <x v="1"/>
    <n v="2"/>
    <x v="0"/>
    <x v="1"/>
    <n v="1"/>
    <x v="1"/>
    <d v="2014-06-03T00:00:00"/>
    <n v="26"/>
    <n v="23"/>
    <n v="641"/>
    <n v="7"/>
    <n v="56"/>
    <n v="0"/>
    <n v="0"/>
    <n v="28"/>
    <x v="569"/>
    <n v="1.1869436201780416E-2"/>
    <x v="1"/>
    <n v="8"/>
    <n v="10"/>
    <n v="4"/>
    <n v="6"/>
    <n v="20"/>
    <n v="36.6"/>
    <n v="8"/>
    <n v="1"/>
    <n v="0"/>
    <n v="0"/>
    <n v="1"/>
    <n v="0"/>
    <n v="0"/>
    <n v="0"/>
  </r>
  <r>
    <n v="4915"/>
    <n v="1956"/>
    <n v="58"/>
    <x v="1"/>
    <x v="0"/>
    <x v="1"/>
    <n v="53230"/>
    <x v="1"/>
    <n v="2"/>
    <x v="0"/>
    <x v="1"/>
    <n v="1"/>
    <x v="2"/>
    <d v="2012-08-03T00:00:00"/>
    <n v="695"/>
    <n v="86"/>
    <n v="176"/>
    <n v="72"/>
    <n v="98"/>
    <n v="136"/>
    <n v="21"/>
    <n v="229"/>
    <x v="569"/>
    <n v="1.3751643809881645E-2"/>
    <x v="1"/>
    <n v="4"/>
    <n v="5"/>
    <n v="2"/>
    <n v="12"/>
    <n v="19"/>
    <n v="38.526315789473685"/>
    <n v="5"/>
    <n v="0"/>
    <n v="0"/>
    <n v="0"/>
    <n v="0"/>
    <n v="0"/>
    <n v="0"/>
    <n v="0"/>
  </r>
  <r>
    <n v="5186"/>
    <n v="1955"/>
    <n v="59"/>
    <x v="2"/>
    <x v="0"/>
    <x v="1"/>
    <n v="58482"/>
    <x v="1"/>
    <n v="2"/>
    <x v="0"/>
    <x v="1"/>
    <n v="1"/>
    <x v="2"/>
    <d v="2014-03-12T00:00:00"/>
    <n v="109"/>
    <n v="59"/>
    <n v="576"/>
    <n v="7"/>
    <n v="115"/>
    <n v="19"/>
    <n v="7"/>
    <n v="7"/>
    <x v="570"/>
    <n v="1.2499572518039738E-2"/>
    <x v="1"/>
    <n v="2"/>
    <n v="7"/>
    <n v="4"/>
    <n v="9"/>
    <n v="20"/>
    <n v="36.549999999999997"/>
    <n v="6"/>
    <n v="0"/>
    <n v="0"/>
    <n v="0"/>
    <n v="1"/>
    <n v="0"/>
    <n v="0"/>
    <n v="0"/>
  </r>
  <r>
    <n v="2829"/>
    <n v="1955"/>
    <n v="59"/>
    <x v="2"/>
    <x v="1"/>
    <x v="1"/>
    <n v="65210"/>
    <x v="1"/>
    <n v="2"/>
    <x v="0"/>
    <x v="1"/>
    <n v="1"/>
    <x v="2"/>
    <d v="2014-03-10T00:00:00"/>
    <n v="111"/>
    <n v="25"/>
    <n v="626"/>
    <n v="0"/>
    <n v="70"/>
    <n v="0"/>
    <n v="7"/>
    <n v="28"/>
    <x v="570"/>
    <n v="1.1209937126207636E-2"/>
    <x v="1"/>
    <n v="2"/>
    <n v="9"/>
    <n v="3"/>
    <n v="8"/>
    <n v="20"/>
    <n v="36.549999999999997"/>
    <n v="6"/>
    <n v="1"/>
    <n v="0"/>
    <n v="0"/>
    <n v="1"/>
    <n v="0"/>
    <n v="0"/>
    <n v="0"/>
  </r>
  <r>
    <n v="999"/>
    <n v="1991"/>
    <n v="23"/>
    <x v="0"/>
    <x v="1"/>
    <x v="0"/>
    <n v="86037"/>
    <x v="0"/>
    <n v="3"/>
    <x v="0"/>
    <x v="0"/>
    <n v="0"/>
    <x v="0"/>
    <d v="2013-01-02T00:00:00"/>
    <n v="543"/>
    <n v="95"/>
    <n v="490"/>
    <n v="44"/>
    <n v="125"/>
    <n v="29"/>
    <n v="20"/>
    <n v="22"/>
    <x v="571"/>
    <n v="8.4847216895056771E-3"/>
    <x v="1"/>
    <n v="1"/>
    <n v="6"/>
    <n v="7"/>
    <n v="11"/>
    <n v="24"/>
    <n v="30.416666666666668"/>
    <n v="3"/>
    <n v="0"/>
    <n v="0"/>
    <n v="0"/>
    <n v="1"/>
    <n v="1"/>
    <n v="1"/>
    <n v="0"/>
  </r>
  <r>
    <n v="8939"/>
    <n v="1959"/>
    <n v="55"/>
    <x v="1"/>
    <x v="1"/>
    <x v="0"/>
    <n v="61250"/>
    <x v="1"/>
    <n v="2"/>
    <x v="0"/>
    <x v="1"/>
    <n v="1"/>
    <x v="1"/>
    <d v="2012-12-16T00:00:00"/>
    <n v="560"/>
    <n v="49"/>
    <n v="382"/>
    <n v="138"/>
    <n v="65"/>
    <n v="60"/>
    <n v="26"/>
    <n v="59"/>
    <x v="571"/>
    <n v="1.1918367346938775E-2"/>
    <x v="1"/>
    <n v="6"/>
    <n v="5"/>
    <n v="2"/>
    <n v="12"/>
    <n v="19"/>
    <n v="38.421052631578945"/>
    <n v="5"/>
    <n v="0"/>
    <n v="0"/>
    <n v="0"/>
    <n v="0"/>
    <n v="0"/>
    <n v="0"/>
    <n v="0"/>
  </r>
  <r>
    <n v="10446"/>
    <n v="1957"/>
    <n v="57"/>
    <x v="1"/>
    <x v="0"/>
    <x v="1"/>
    <n v="82017"/>
    <x v="0"/>
    <n v="3"/>
    <x v="0"/>
    <x v="0"/>
    <n v="0"/>
    <x v="1"/>
    <d v="2012-11-07T00:00:00"/>
    <n v="599"/>
    <n v="58"/>
    <n v="184"/>
    <n v="23"/>
    <n v="446"/>
    <n v="30"/>
    <n v="23"/>
    <n v="23"/>
    <x v="572"/>
    <n v="8.8884011851201577E-3"/>
    <x v="1"/>
    <n v="1"/>
    <n v="5"/>
    <n v="4"/>
    <n v="7"/>
    <n v="16"/>
    <n v="45.5625"/>
    <n v="2"/>
    <n v="1"/>
    <n v="0"/>
    <n v="0"/>
    <n v="1"/>
    <n v="1"/>
    <n v="1"/>
    <n v="0"/>
  </r>
  <r>
    <n v="5596"/>
    <n v="1956"/>
    <n v="58"/>
    <x v="1"/>
    <x v="0"/>
    <x v="1"/>
    <n v="58821"/>
    <x v="1"/>
    <n v="2"/>
    <x v="0"/>
    <x v="1"/>
    <n v="1"/>
    <x v="2"/>
    <d v="2013-10-12T00:00:00"/>
    <n v="260"/>
    <n v="44"/>
    <n v="513"/>
    <n v="14"/>
    <n v="154"/>
    <n v="19"/>
    <n v="0"/>
    <n v="28"/>
    <x v="573"/>
    <n v="1.2376532190884209E-2"/>
    <x v="1"/>
    <n v="1"/>
    <n v="9"/>
    <n v="2"/>
    <n v="9"/>
    <n v="20"/>
    <n v="36.4"/>
    <n v="6"/>
    <n v="0"/>
    <n v="0"/>
    <n v="0"/>
    <n v="0"/>
    <n v="0"/>
    <n v="0"/>
    <n v="0"/>
  </r>
  <r>
    <n v="7801"/>
    <n v="1959"/>
    <n v="55"/>
    <x v="1"/>
    <x v="1"/>
    <x v="1"/>
    <n v="54753"/>
    <x v="1"/>
    <n v="2"/>
    <x v="0"/>
    <x v="1"/>
    <n v="1"/>
    <x v="2"/>
    <d v="2013-09-12T00:00:00"/>
    <n v="290"/>
    <n v="87"/>
    <n v="197"/>
    <n v="107"/>
    <n v="227"/>
    <n v="7"/>
    <n v="59"/>
    <n v="131"/>
    <x v="573"/>
    <n v="1.3296075100907712E-2"/>
    <x v="1"/>
    <n v="3"/>
    <n v="5"/>
    <n v="2"/>
    <n v="11"/>
    <n v="18"/>
    <n v="40.444444444444443"/>
    <n v="4"/>
    <n v="0"/>
    <n v="0"/>
    <n v="0"/>
    <n v="0"/>
    <n v="0"/>
    <n v="0"/>
    <n v="0"/>
  </r>
  <r>
    <n v="6613"/>
    <n v="1970"/>
    <n v="44"/>
    <x v="1"/>
    <x v="0"/>
    <x v="1"/>
    <n v="44511"/>
    <x v="1"/>
    <n v="2"/>
    <x v="1"/>
    <x v="0"/>
    <n v="1"/>
    <x v="2"/>
    <d v="2012-10-12T00:00:00"/>
    <n v="625"/>
    <n v="39"/>
    <n v="513"/>
    <n v="7"/>
    <n v="133"/>
    <n v="46"/>
    <n v="14"/>
    <n v="14"/>
    <x v="574"/>
    <n v="1.6333041270697131E-2"/>
    <x v="1"/>
    <n v="6"/>
    <n v="8"/>
    <n v="4"/>
    <n v="8"/>
    <n v="20"/>
    <n v="36.35"/>
    <n v="8"/>
    <n v="0"/>
    <n v="0"/>
    <n v="0"/>
    <n v="0"/>
    <n v="0"/>
    <n v="0"/>
    <n v="0"/>
  </r>
  <r>
    <n v="425"/>
    <n v="1985"/>
    <n v="29"/>
    <x v="0"/>
    <x v="1"/>
    <x v="1"/>
    <n v="55357"/>
    <x v="1"/>
    <n v="2"/>
    <x v="2"/>
    <x v="0"/>
    <n v="2"/>
    <x v="4"/>
    <d v="2013-02-19T00:00:00"/>
    <n v="495"/>
    <n v="66"/>
    <n v="374"/>
    <n v="64"/>
    <n v="116"/>
    <n v="84"/>
    <n v="25"/>
    <n v="64"/>
    <x v="574"/>
    <n v="1.3132937117257076E-2"/>
    <x v="1"/>
    <n v="3"/>
    <n v="6"/>
    <n v="2"/>
    <n v="11"/>
    <n v="19"/>
    <n v="38.263157894736842"/>
    <n v="5"/>
    <n v="0"/>
    <n v="0"/>
    <n v="0"/>
    <n v="0"/>
    <n v="0"/>
    <n v="0"/>
    <n v="0"/>
  </r>
  <r>
    <n v="9687"/>
    <n v="1975"/>
    <n v="39"/>
    <x v="0"/>
    <x v="1"/>
    <x v="0"/>
    <n v="73170"/>
    <x v="0"/>
    <n v="3"/>
    <x v="0"/>
    <x v="0"/>
    <n v="0"/>
    <x v="0"/>
    <d v="2014-05-31T00:00:00"/>
    <n v="29"/>
    <n v="1"/>
    <n v="184"/>
    <n v="174"/>
    <n v="256"/>
    <n v="50"/>
    <n v="30"/>
    <n v="32"/>
    <x v="575"/>
    <n v="9.9220992209922091E-3"/>
    <x v="1"/>
    <n v="1"/>
    <n v="5"/>
    <n v="4"/>
    <n v="6"/>
    <n v="15"/>
    <n v="48.4"/>
    <n v="2"/>
    <n v="0"/>
    <n v="0"/>
    <n v="0"/>
    <n v="0"/>
    <n v="0"/>
    <n v="0"/>
    <n v="0"/>
  </r>
  <r>
    <n v="1295"/>
    <n v="1963"/>
    <n v="51"/>
    <x v="1"/>
    <x v="1"/>
    <x v="1"/>
    <n v="52704.930970149253"/>
    <x v="1"/>
    <n v="2"/>
    <x v="0"/>
    <x v="1"/>
    <n v="1"/>
    <x v="2"/>
    <d v="2013-08-11T00:00:00"/>
    <n v="322"/>
    <n v="96"/>
    <n v="231"/>
    <n v="65"/>
    <n v="196"/>
    <n v="38"/>
    <n v="71"/>
    <n v="124"/>
    <x v="576"/>
    <n v="1.3755828660711495E-2"/>
    <x v="1"/>
    <n v="1"/>
    <n v="6"/>
    <n v="5"/>
    <n v="7"/>
    <n v="18"/>
    <n v="40.277777777777779"/>
    <n v="4"/>
    <n v="0"/>
    <n v="0"/>
    <n v="0"/>
    <n v="0"/>
    <n v="0"/>
    <n v="0"/>
    <n v="0"/>
  </r>
  <r>
    <n v="9597"/>
    <n v="1969"/>
    <n v="45"/>
    <x v="1"/>
    <x v="1"/>
    <x v="1"/>
    <n v="73448"/>
    <x v="0"/>
    <n v="3"/>
    <x v="0"/>
    <x v="0"/>
    <n v="0"/>
    <x v="1"/>
    <d v="2014-02-10T00:00:00"/>
    <n v="139"/>
    <n v="10"/>
    <n v="236"/>
    <n v="106"/>
    <n v="189"/>
    <n v="23"/>
    <n v="41"/>
    <n v="130"/>
    <x v="576"/>
    <n v="9.870929092691428E-3"/>
    <x v="1"/>
    <n v="1"/>
    <n v="7"/>
    <n v="2"/>
    <n v="9"/>
    <n v="18"/>
    <n v="40.277777777777779"/>
    <n v="4"/>
    <n v="0"/>
    <n v="0"/>
    <n v="0"/>
    <n v="0"/>
    <n v="0"/>
    <n v="0"/>
    <n v="0"/>
  </r>
  <r>
    <n v="4128"/>
    <n v="1962"/>
    <n v="52"/>
    <x v="1"/>
    <x v="0"/>
    <x v="1"/>
    <n v="56067"/>
    <x v="1"/>
    <n v="2"/>
    <x v="0"/>
    <x v="1"/>
    <n v="1"/>
    <x v="2"/>
    <d v="2013-07-20T00:00:00"/>
    <n v="344"/>
    <n v="51"/>
    <n v="517"/>
    <n v="12"/>
    <n v="54"/>
    <n v="16"/>
    <n v="6"/>
    <n v="120"/>
    <x v="576"/>
    <n v="1.2930957604294862E-2"/>
    <x v="1"/>
    <n v="2"/>
    <n v="7"/>
    <n v="4"/>
    <n v="7"/>
    <n v="18"/>
    <n v="40.277777777777779"/>
    <n v="5"/>
    <n v="0"/>
    <n v="0"/>
    <n v="0"/>
    <n v="0"/>
    <n v="0"/>
    <n v="0"/>
    <n v="0"/>
  </r>
  <r>
    <n v="9984"/>
    <n v="1981"/>
    <n v="33"/>
    <x v="0"/>
    <x v="0"/>
    <x v="1"/>
    <n v="56337"/>
    <x v="1"/>
    <n v="2"/>
    <x v="1"/>
    <x v="1"/>
    <n v="2"/>
    <x v="4"/>
    <d v="2013-03-27T00:00:00"/>
    <n v="459"/>
    <n v="25"/>
    <n v="349"/>
    <n v="16"/>
    <n v="144"/>
    <n v="28"/>
    <n v="5"/>
    <n v="182"/>
    <x v="577"/>
    <n v="1.2851234535030264E-2"/>
    <x v="1"/>
    <n v="5"/>
    <n v="8"/>
    <n v="5"/>
    <n v="4"/>
    <n v="17"/>
    <n v="42.588235294117645"/>
    <n v="8"/>
    <n v="1"/>
    <n v="0"/>
    <n v="1"/>
    <n v="0"/>
    <n v="0"/>
    <n v="1"/>
    <n v="0"/>
  </r>
  <r>
    <n v="7187"/>
    <n v="1969"/>
    <n v="45"/>
    <x v="1"/>
    <x v="0"/>
    <x v="1"/>
    <n v="53408.685009487665"/>
    <x v="1"/>
    <n v="2"/>
    <x v="1"/>
    <x v="1"/>
    <n v="2"/>
    <x v="4"/>
    <d v="2013-05-18T00:00:00"/>
    <n v="407"/>
    <n v="52"/>
    <n v="375"/>
    <n v="42"/>
    <n v="48"/>
    <n v="94"/>
    <n v="66"/>
    <n v="96"/>
    <x v="578"/>
    <n v="1.3499677063232686E-2"/>
    <x v="1"/>
    <n v="7"/>
    <n v="4"/>
    <n v="10"/>
    <n v="4"/>
    <n v="18"/>
    <n v="40.055555555555557"/>
    <n v="3"/>
    <n v="0"/>
    <n v="0"/>
    <n v="0"/>
    <n v="0"/>
    <n v="0"/>
    <n v="0"/>
    <n v="0"/>
  </r>
  <r>
    <n v="7446"/>
    <n v="1967"/>
    <n v="47"/>
    <x v="1"/>
    <x v="0"/>
    <x v="1"/>
    <n v="62513"/>
    <x v="1"/>
    <n v="2"/>
    <x v="0"/>
    <x v="1"/>
    <n v="1"/>
    <x v="2"/>
    <d v="2013-09-09T00:00:00"/>
    <n v="293"/>
    <n v="16"/>
    <n v="520"/>
    <n v="42"/>
    <n v="98"/>
    <n v="0"/>
    <n v="42"/>
    <n v="14"/>
    <x v="579"/>
    <n v="1.1453617647529314E-2"/>
    <x v="1"/>
    <n v="2"/>
    <n v="6"/>
    <n v="4"/>
    <n v="10"/>
    <n v="20"/>
    <n v="35.799999999999997"/>
    <n v="6"/>
    <n v="0"/>
    <n v="0"/>
    <n v="0"/>
    <n v="0"/>
    <n v="0"/>
    <n v="0"/>
    <n v="0"/>
  </r>
  <r>
    <n v="2712"/>
    <n v="1956"/>
    <n v="58"/>
    <x v="1"/>
    <x v="1"/>
    <x v="1"/>
    <n v="71866"/>
    <x v="0"/>
    <n v="3"/>
    <x v="0"/>
    <x v="1"/>
    <n v="1"/>
    <x v="2"/>
    <d v="2013-12-25T00:00:00"/>
    <n v="186"/>
    <n v="85"/>
    <n v="184"/>
    <n v="178"/>
    <n v="178"/>
    <n v="103"/>
    <n v="39"/>
    <n v="33"/>
    <x v="580"/>
    <n v="9.949071883783708E-3"/>
    <x v="1"/>
    <n v="1"/>
    <n v="6"/>
    <n v="3"/>
    <n v="10"/>
    <n v="19"/>
    <n v="37.631578947368418"/>
    <n v="3"/>
    <n v="0"/>
    <n v="0"/>
    <n v="0"/>
    <n v="0"/>
    <n v="0"/>
    <n v="0"/>
    <n v="0"/>
  </r>
  <r>
    <n v="4785"/>
    <n v="1970"/>
    <n v="44"/>
    <x v="1"/>
    <x v="0"/>
    <x v="1"/>
    <n v="77622"/>
    <x v="0"/>
    <n v="3"/>
    <x v="0"/>
    <x v="2"/>
    <n v="2"/>
    <x v="4"/>
    <d v="2014-04-14T00:00:00"/>
    <n v="76"/>
    <n v="3"/>
    <n v="520"/>
    <n v="7"/>
    <n v="154"/>
    <n v="19"/>
    <n v="0"/>
    <n v="14"/>
    <x v="581"/>
    <n v="9.1984231274638631E-3"/>
    <x v="1"/>
    <n v="2"/>
    <n v="6"/>
    <n v="3"/>
    <n v="11"/>
    <n v="20"/>
    <n v="35.700000000000003"/>
    <n v="3"/>
    <n v="0"/>
    <n v="0"/>
    <n v="0"/>
    <n v="0"/>
    <n v="0"/>
    <n v="0"/>
    <n v="0"/>
  </r>
  <r>
    <n v="7718"/>
    <n v="1947"/>
    <n v="67"/>
    <x v="2"/>
    <x v="0"/>
    <x v="1"/>
    <n v="66000"/>
    <x v="1"/>
    <n v="2"/>
    <x v="0"/>
    <x v="0"/>
    <n v="0"/>
    <x v="1"/>
    <d v="2014-04-20T00:00:00"/>
    <n v="70"/>
    <n v="36"/>
    <n v="244"/>
    <n v="51"/>
    <n v="270"/>
    <n v="101"/>
    <n v="0"/>
    <n v="45"/>
    <x v="582"/>
    <n v="1.0772727272727272E-2"/>
    <x v="1"/>
    <n v="1"/>
    <n v="1"/>
    <n v="3"/>
    <n v="5"/>
    <n v="9"/>
    <n v="79"/>
    <n v="1"/>
    <n v="0"/>
    <n v="0"/>
    <n v="0"/>
    <n v="0"/>
    <n v="0"/>
    <n v="0"/>
    <n v="0"/>
  </r>
  <r>
    <n v="4656"/>
    <n v="1990"/>
    <n v="24"/>
    <x v="0"/>
    <x v="0"/>
    <x v="0"/>
    <n v="51250"/>
    <x v="1"/>
    <n v="2"/>
    <x v="1"/>
    <x v="0"/>
    <n v="1"/>
    <x v="1"/>
    <d v="2013-03-30T00:00:00"/>
    <n v="456"/>
    <n v="28"/>
    <n v="342"/>
    <n v="32"/>
    <n v="230"/>
    <n v="34"/>
    <n v="32"/>
    <n v="40"/>
    <x v="583"/>
    <n v="1.3853658536585366E-2"/>
    <x v="1"/>
    <n v="5"/>
    <n v="10"/>
    <n v="5"/>
    <n v="4"/>
    <n v="19"/>
    <n v="37.368421052631582"/>
    <n v="9"/>
    <n v="0"/>
    <n v="0"/>
    <n v="1"/>
    <n v="0"/>
    <n v="0"/>
    <n v="0"/>
    <n v="0"/>
  </r>
  <r>
    <n v="550"/>
    <n v="1952"/>
    <n v="62"/>
    <x v="2"/>
    <x v="1"/>
    <x v="0"/>
    <n v="62335"/>
    <x v="1"/>
    <n v="2"/>
    <x v="0"/>
    <x v="1"/>
    <n v="1"/>
    <x v="1"/>
    <d v="2013-05-23T00:00:00"/>
    <n v="402"/>
    <n v="87"/>
    <n v="243"/>
    <n v="131"/>
    <n v="217"/>
    <n v="85"/>
    <n v="6"/>
    <n v="26"/>
    <x v="584"/>
    <n v="1.1357985080612818E-2"/>
    <x v="1"/>
    <n v="2"/>
    <n v="3"/>
    <n v="3"/>
    <n v="13"/>
    <n v="19"/>
    <n v="37.263157894736842"/>
    <n v="2"/>
    <n v="0"/>
    <n v="0"/>
    <n v="0"/>
    <n v="0"/>
    <n v="0"/>
    <n v="0"/>
    <n v="0"/>
  </r>
  <r>
    <n v="10968"/>
    <n v="1969"/>
    <n v="45"/>
    <x v="1"/>
    <x v="1"/>
    <x v="0"/>
    <n v="57731"/>
    <x v="1"/>
    <n v="2"/>
    <x v="0"/>
    <x v="1"/>
    <n v="1"/>
    <x v="1"/>
    <d v="2012-11-23T00:00:00"/>
    <n v="583"/>
    <n v="0"/>
    <n v="266"/>
    <n v="21"/>
    <n v="300"/>
    <n v="65"/>
    <n v="8"/>
    <n v="44"/>
    <x v="585"/>
    <n v="1.2194488229893817E-2"/>
    <x v="1"/>
    <n v="4"/>
    <n v="8"/>
    <n v="8"/>
    <n v="6"/>
    <n v="22"/>
    <n v="32"/>
    <n v="6"/>
    <n v="0"/>
    <n v="0"/>
    <n v="0"/>
    <n v="0"/>
    <n v="0"/>
    <n v="0"/>
    <n v="0"/>
  </r>
  <r>
    <n v="3717"/>
    <n v="1959"/>
    <n v="55"/>
    <x v="1"/>
    <x v="1"/>
    <x v="1"/>
    <n v="61180"/>
    <x v="1"/>
    <n v="2"/>
    <x v="0"/>
    <x v="1"/>
    <n v="1"/>
    <x v="2"/>
    <d v="2014-04-23T00:00:00"/>
    <n v="67"/>
    <n v="70"/>
    <n v="403"/>
    <n v="24"/>
    <n v="29"/>
    <n v="6"/>
    <n v="24"/>
    <n v="218"/>
    <x v="585"/>
    <n v="1.1507028440666884E-2"/>
    <x v="1"/>
    <n v="2"/>
    <n v="5"/>
    <n v="5"/>
    <n v="6"/>
    <n v="16"/>
    <n v="44"/>
    <n v="3"/>
    <n v="0"/>
    <n v="0"/>
    <n v="1"/>
    <n v="0"/>
    <n v="0"/>
    <n v="0"/>
    <n v="0"/>
  </r>
  <r>
    <n v="8911"/>
    <n v="1967"/>
    <n v="47"/>
    <x v="1"/>
    <x v="0"/>
    <x v="1"/>
    <n v="56320"/>
    <x v="1"/>
    <n v="2"/>
    <x v="0"/>
    <x v="1"/>
    <n v="1"/>
    <x v="2"/>
    <d v="2013-04-08T00:00:00"/>
    <n v="447"/>
    <n v="11"/>
    <n v="201"/>
    <n v="53"/>
    <n v="172"/>
    <n v="116"/>
    <n v="77"/>
    <n v="83"/>
    <x v="586"/>
    <n v="1.2464488636363636E-2"/>
    <x v="1"/>
    <n v="3"/>
    <n v="5"/>
    <n v="4"/>
    <n v="9"/>
    <n v="18"/>
    <n v="39"/>
    <n v="4"/>
    <n v="0"/>
    <n v="0"/>
    <n v="0"/>
    <n v="0"/>
    <n v="0"/>
    <n v="0"/>
    <n v="0"/>
  </r>
  <r>
    <n v="2134"/>
    <n v="1952"/>
    <n v="62"/>
    <x v="2"/>
    <x v="1"/>
    <x v="0"/>
    <n v="53700"/>
    <x v="1"/>
    <n v="2"/>
    <x v="0"/>
    <x v="1"/>
    <n v="1"/>
    <x v="1"/>
    <d v="2012-08-17T00:00:00"/>
    <n v="681"/>
    <n v="94"/>
    <n v="263"/>
    <n v="5"/>
    <n v="233"/>
    <n v="69"/>
    <n v="41"/>
    <n v="83"/>
    <x v="587"/>
    <n v="1.292364990689013E-2"/>
    <x v="1"/>
    <n v="4"/>
    <n v="5"/>
    <n v="5"/>
    <n v="8"/>
    <n v="18"/>
    <n v="38.555555555555557"/>
    <n v="5"/>
    <n v="0"/>
    <n v="0"/>
    <n v="0"/>
    <n v="0"/>
    <n v="0"/>
    <n v="0"/>
    <n v="0"/>
  </r>
  <r>
    <n v="1378"/>
    <n v="1972"/>
    <n v="42"/>
    <x v="1"/>
    <x v="0"/>
    <x v="1"/>
    <n v="50334"/>
    <x v="1"/>
    <n v="2"/>
    <x v="0"/>
    <x v="1"/>
    <n v="1"/>
    <x v="2"/>
    <d v="2013-07-24T00:00:00"/>
    <n v="340"/>
    <n v="24"/>
    <n v="284"/>
    <n v="16"/>
    <n v="160"/>
    <n v="84"/>
    <n v="16"/>
    <n v="134"/>
    <x v="587"/>
    <n v="1.3787896849048357E-2"/>
    <x v="1"/>
    <n v="6"/>
    <n v="7"/>
    <n v="4"/>
    <n v="6"/>
    <n v="17"/>
    <n v="40.823529411764703"/>
    <n v="6"/>
    <n v="0"/>
    <n v="0"/>
    <n v="0"/>
    <n v="0"/>
    <n v="0"/>
    <n v="0"/>
    <n v="0"/>
  </r>
  <r>
    <n v="10704"/>
    <n v="1969"/>
    <n v="45"/>
    <x v="1"/>
    <x v="1"/>
    <x v="0"/>
    <n v="54803"/>
    <x v="1"/>
    <n v="2"/>
    <x v="0"/>
    <x v="1"/>
    <n v="1"/>
    <x v="1"/>
    <d v="2012-08-21T00:00:00"/>
    <n v="677"/>
    <n v="65"/>
    <n v="404"/>
    <n v="0"/>
    <n v="92"/>
    <n v="28"/>
    <n v="27"/>
    <n v="142"/>
    <x v="588"/>
    <n v="1.2645293140886448E-2"/>
    <x v="1"/>
    <n v="2"/>
    <n v="6"/>
    <n v="2"/>
    <n v="9"/>
    <n v="17"/>
    <n v="40.764705882352942"/>
    <n v="4"/>
    <n v="0"/>
    <n v="0"/>
    <n v="0"/>
    <n v="0"/>
    <n v="0"/>
    <n v="0"/>
    <n v="0"/>
  </r>
  <r>
    <n v="1618"/>
    <n v="1965"/>
    <n v="49"/>
    <x v="1"/>
    <x v="1"/>
    <x v="1"/>
    <n v="56046"/>
    <x v="1"/>
    <n v="2"/>
    <x v="0"/>
    <x v="0"/>
    <n v="0"/>
    <x v="1"/>
    <d v="2013-01-02T00:00:00"/>
    <n v="543"/>
    <n v="9"/>
    <n v="577"/>
    <n v="0"/>
    <n v="64"/>
    <n v="0"/>
    <n v="0"/>
    <n v="51"/>
    <x v="589"/>
    <n v="1.2347000678014489E-2"/>
    <x v="1"/>
    <n v="2"/>
    <n v="10"/>
    <n v="1"/>
    <n v="8"/>
    <n v="19"/>
    <n v="36.421052631578945"/>
    <n v="8"/>
    <n v="0"/>
    <n v="0"/>
    <n v="1"/>
    <n v="0"/>
    <n v="0"/>
    <n v="1"/>
    <n v="0"/>
  </r>
  <r>
    <n v="5631"/>
    <n v="1991"/>
    <n v="23"/>
    <x v="0"/>
    <x v="1"/>
    <x v="0"/>
    <n v="49767"/>
    <x v="1"/>
    <n v="2"/>
    <x v="0"/>
    <x v="0"/>
    <n v="0"/>
    <x v="0"/>
    <d v="2013-05-02T00:00:00"/>
    <n v="423"/>
    <n v="92"/>
    <n v="202"/>
    <n v="47"/>
    <n v="197"/>
    <n v="55"/>
    <n v="42"/>
    <n v="149"/>
    <x v="589"/>
    <n v="1.3904796350995639E-2"/>
    <x v="1"/>
    <n v="1"/>
    <n v="5"/>
    <n v="4"/>
    <n v="8"/>
    <n v="17"/>
    <n v="40.705882352941174"/>
    <n v="4"/>
    <n v="0"/>
    <n v="0"/>
    <n v="0"/>
    <n v="0"/>
    <n v="0"/>
    <n v="0"/>
    <n v="0"/>
  </r>
  <r>
    <n v="966"/>
    <n v="1966"/>
    <n v="48"/>
    <x v="1"/>
    <x v="1"/>
    <x v="1"/>
    <n v="44529"/>
    <x v="1"/>
    <n v="2"/>
    <x v="0"/>
    <x v="1"/>
    <n v="1"/>
    <x v="2"/>
    <d v="2013-07-05T00:00:00"/>
    <n v="359"/>
    <n v="98"/>
    <n v="538"/>
    <n v="13"/>
    <n v="91"/>
    <n v="17"/>
    <n v="6"/>
    <n v="26"/>
    <x v="590"/>
    <n v="1.5517977048664915E-2"/>
    <x v="1"/>
    <n v="6"/>
    <n v="6"/>
    <n v="2"/>
    <n v="11"/>
    <n v="19"/>
    <n v="36.368421052631582"/>
    <n v="5"/>
    <n v="0"/>
    <n v="0"/>
    <n v="0"/>
    <n v="1"/>
    <n v="0"/>
    <n v="0"/>
    <n v="0"/>
  </r>
  <r>
    <n v="1927"/>
    <n v="1973"/>
    <n v="41"/>
    <x v="1"/>
    <x v="0"/>
    <x v="1"/>
    <n v="69401"/>
    <x v="0"/>
    <n v="3"/>
    <x v="0"/>
    <x v="1"/>
    <n v="1"/>
    <x v="2"/>
    <d v="2014-03-23T00:00:00"/>
    <n v="98"/>
    <n v="41"/>
    <n v="399"/>
    <n v="27"/>
    <n v="159"/>
    <n v="58"/>
    <n v="8"/>
    <n v="39"/>
    <x v="591"/>
    <n v="9.9422198527398739E-3"/>
    <x v="1"/>
    <n v="4"/>
    <n v="4"/>
    <n v="4"/>
    <n v="5"/>
    <n v="13"/>
    <n v="53.07692307692308"/>
    <n v="2"/>
    <n v="0"/>
    <n v="0"/>
    <n v="0"/>
    <n v="0"/>
    <n v="0"/>
    <n v="0"/>
    <n v="0"/>
  </r>
  <r>
    <n v="10142"/>
    <n v="1976"/>
    <n v="38"/>
    <x v="0"/>
    <x v="0"/>
    <x v="0"/>
    <n v="66476"/>
    <x v="1"/>
    <n v="2"/>
    <x v="0"/>
    <x v="1"/>
    <n v="1"/>
    <x v="1"/>
    <d v="2013-03-07T00:00:00"/>
    <n v="479"/>
    <n v="99"/>
    <n v="372"/>
    <n v="18"/>
    <n v="126"/>
    <n v="47"/>
    <n v="48"/>
    <n v="78"/>
    <x v="592"/>
    <n v="1.0364642878632891E-2"/>
    <x v="1"/>
    <n v="2"/>
    <n v="5"/>
    <n v="2"/>
    <n v="11"/>
    <n v="18"/>
    <n v="38.277777777777779"/>
    <n v="4"/>
    <n v="0"/>
    <n v="0"/>
    <n v="0"/>
    <n v="0"/>
    <n v="0"/>
    <n v="0"/>
    <n v="0"/>
  </r>
  <r>
    <n v="7397"/>
    <n v="1951"/>
    <n v="63"/>
    <x v="2"/>
    <x v="1"/>
    <x v="0"/>
    <n v="49090"/>
    <x v="1"/>
    <n v="2"/>
    <x v="0"/>
    <x v="1"/>
    <n v="1"/>
    <x v="1"/>
    <d v="2013-07-19T00:00:00"/>
    <n v="345"/>
    <n v="45"/>
    <n v="494"/>
    <n v="5"/>
    <n v="82"/>
    <n v="7"/>
    <n v="0"/>
    <n v="100"/>
    <x v="593"/>
    <n v="1.4015074353228763E-2"/>
    <x v="1"/>
    <n v="3"/>
    <n v="7"/>
    <n v="2"/>
    <n v="9"/>
    <n v="18"/>
    <n v="38.222222222222221"/>
    <n v="7"/>
    <n v="0"/>
    <n v="0"/>
    <n v="0"/>
    <n v="0"/>
    <n v="0"/>
    <n v="0"/>
    <n v="0"/>
  </r>
  <r>
    <n v="6715"/>
    <n v="1948"/>
    <n v="66"/>
    <x v="2"/>
    <x v="0"/>
    <x v="0"/>
    <n v="60200"/>
    <x v="1"/>
    <n v="2"/>
    <x v="0"/>
    <x v="1"/>
    <n v="1"/>
    <x v="1"/>
    <d v="2013-01-02T00:00:00"/>
    <n v="543"/>
    <n v="3"/>
    <n v="502"/>
    <n v="19"/>
    <n v="132"/>
    <n v="0"/>
    <n v="6"/>
    <n v="26"/>
    <x v="594"/>
    <n v="1.1378737541528239E-2"/>
    <x v="1"/>
    <n v="6"/>
    <n v="6"/>
    <n v="2"/>
    <n v="11"/>
    <n v="19"/>
    <n v="36.05263157894737"/>
    <n v="6"/>
    <n v="0"/>
    <n v="0"/>
    <n v="0"/>
    <n v="0"/>
    <n v="0"/>
    <n v="0"/>
    <n v="0"/>
  </r>
  <r>
    <n v="1118"/>
    <n v="1956"/>
    <n v="58"/>
    <x v="1"/>
    <x v="0"/>
    <x v="1"/>
    <n v="50965"/>
    <x v="1"/>
    <n v="2"/>
    <x v="0"/>
    <x v="1"/>
    <n v="1"/>
    <x v="2"/>
    <d v="2013-02-20T00:00:00"/>
    <n v="494"/>
    <n v="87"/>
    <n v="544"/>
    <n v="13"/>
    <n v="85"/>
    <n v="8"/>
    <n v="6"/>
    <n v="29"/>
    <x v="594"/>
    <n v="1.3440596487785735E-2"/>
    <x v="1"/>
    <n v="3"/>
    <n v="10"/>
    <n v="4"/>
    <n v="5"/>
    <n v="19"/>
    <n v="36.05263157894737"/>
    <n v="8"/>
    <n v="0"/>
    <n v="0"/>
    <n v="1"/>
    <n v="0"/>
    <n v="0"/>
    <n v="0"/>
    <n v="0"/>
  </r>
  <r>
    <n v="5430"/>
    <n v="1956"/>
    <n v="58"/>
    <x v="1"/>
    <x v="1"/>
    <x v="1"/>
    <n v="54450"/>
    <x v="1"/>
    <n v="2"/>
    <x v="1"/>
    <x v="1"/>
    <n v="2"/>
    <x v="4"/>
    <d v="2012-09-14T00:00:00"/>
    <n v="653"/>
    <n v="0"/>
    <n v="454"/>
    <n v="0"/>
    <n v="171"/>
    <n v="8"/>
    <n v="19"/>
    <n v="32"/>
    <x v="595"/>
    <n v="1.256198347107438E-2"/>
    <x v="1"/>
    <n v="12"/>
    <n v="9"/>
    <n v="2"/>
    <n v="8"/>
    <n v="19"/>
    <n v="36"/>
    <n v="8"/>
    <n v="0"/>
    <n v="0"/>
    <n v="0"/>
    <n v="0"/>
    <n v="0"/>
    <n v="0"/>
    <n v="0"/>
  </r>
  <r>
    <n v="8432"/>
    <n v="1956"/>
    <n v="58"/>
    <x v="1"/>
    <x v="1"/>
    <x v="1"/>
    <n v="54450"/>
    <x v="1"/>
    <n v="2"/>
    <x v="1"/>
    <x v="1"/>
    <n v="2"/>
    <x v="4"/>
    <d v="2012-09-14T00:00:00"/>
    <n v="653"/>
    <n v="0"/>
    <n v="454"/>
    <n v="0"/>
    <n v="171"/>
    <n v="8"/>
    <n v="19"/>
    <n v="32"/>
    <x v="595"/>
    <n v="1.256198347107438E-2"/>
    <x v="1"/>
    <n v="12"/>
    <n v="9"/>
    <n v="2"/>
    <n v="8"/>
    <n v="19"/>
    <n v="36"/>
    <n v="8"/>
    <n v="0"/>
    <n v="0"/>
    <n v="0"/>
    <n v="0"/>
    <n v="0"/>
    <n v="0"/>
    <n v="0"/>
  </r>
  <r>
    <n v="4324"/>
    <n v="1989"/>
    <n v="25"/>
    <x v="0"/>
    <x v="1"/>
    <x v="1"/>
    <n v="42387"/>
    <x v="1"/>
    <n v="2"/>
    <x v="1"/>
    <x v="0"/>
    <n v="1"/>
    <x v="2"/>
    <d v="2012-10-29T00:00:00"/>
    <n v="608"/>
    <n v="42"/>
    <n v="235"/>
    <n v="0"/>
    <n v="235"/>
    <n v="19"/>
    <n v="4"/>
    <n v="191"/>
    <x v="595"/>
    <n v="1.6137023143888457E-2"/>
    <x v="1"/>
    <n v="5"/>
    <n v="8"/>
    <n v="1"/>
    <n v="7"/>
    <n v="16"/>
    <n v="42.75"/>
    <n v="8"/>
    <n v="0"/>
    <n v="0"/>
    <n v="0"/>
    <n v="0"/>
    <n v="0"/>
    <n v="0"/>
    <n v="0"/>
  </r>
  <r>
    <n v="1328"/>
    <n v="1982"/>
    <n v="32"/>
    <x v="0"/>
    <x v="0"/>
    <x v="1"/>
    <n v="57937"/>
    <x v="1"/>
    <n v="2"/>
    <x v="0"/>
    <x v="1"/>
    <n v="1"/>
    <x v="2"/>
    <d v="2014-02-16T00:00:00"/>
    <n v="133"/>
    <n v="56"/>
    <n v="261"/>
    <n v="42"/>
    <n v="144"/>
    <n v="55"/>
    <n v="48"/>
    <n v="133"/>
    <x v="596"/>
    <n v="1.1788667000362463E-2"/>
    <x v="1"/>
    <n v="3"/>
    <n v="4"/>
    <n v="4"/>
    <n v="9"/>
    <n v="17"/>
    <n v="40.176470588235297"/>
    <n v="3"/>
    <n v="0"/>
    <n v="0"/>
    <n v="0"/>
    <n v="0"/>
    <n v="0"/>
    <n v="0"/>
    <n v="0"/>
  </r>
  <r>
    <n v="6605"/>
    <n v="1944"/>
    <n v="70"/>
    <x v="2"/>
    <x v="0"/>
    <x v="0"/>
    <n v="55614"/>
    <x v="1"/>
    <n v="2"/>
    <x v="0"/>
    <x v="0"/>
    <n v="0"/>
    <x v="0"/>
    <d v="2013-11-27T00:00:00"/>
    <n v="214"/>
    <n v="85"/>
    <n v="504"/>
    <n v="13"/>
    <n v="131"/>
    <n v="8"/>
    <n v="0"/>
    <n v="26"/>
    <x v="597"/>
    <n v="1.2263099219620958E-2"/>
    <x v="1"/>
    <n v="1"/>
    <n v="9"/>
    <n v="4"/>
    <n v="6"/>
    <n v="19"/>
    <n v="35.89473684210526"/>
    <n v="7"/>
    <n v="0"/>
    <n v="0"/>
    <n v="0"/>
    <n v="1"/>
    <n v="0"/>
    <n v="0"/>
    <n v="0"/>
  </r>
  <r>
    <n v="1802"/>
    <n v="1971"/>
    <n v="43"/>
    <x v="1"/>
    <x v="1"/>
    <x v="1"/>
    <n v="64795"/>
    <x v="1"/>
    <n v="2"/>
    <x v="0"/>
    <x v="1"/>
    <n v="1"/>
    <x v="2"/>
    <d v="2013-01-17T00:00:00"/>
    <n v="528"/>
    <n v="23"/>
    <n v="412"/>
    <n v="5"/>
    <n v="119"/>
    <n v="38"/>
    <n v="29"/>
    <n v="77"/>
    <x v="598"/>
    <n v="1.0494636931862027E-2"/>
    <x v="1"/>
    <n v="3"/>
    <n v="3"/>
    <n v="3"/>
    <n v="12"/>
    <n v="18"/>
    <n v="37.777777777777779"/>
    <n v="2"/>
    <n v="0"/>
    <n v="0"/>
    <n v="0"/>
    <n v="0"/>
    <n v="0"/>
    <n v="0"/>
    <n v="0"/>
  </r>
  <r>
    <n v="8560"/>
    <n v="1992"/>
    <n v="22"/>
    <x v="0"/>
    <x v="1"/>
    <x v="0"/>
    <n v="48789"/>
    <x v="1"/>
    <n v="2"/>
    <x v="0"/>
    <x v="0"/>
    <n v="0"/>
    <x v="0"/>
    <d v="2012-09-10T00:00:00"/>
    <n v="657"/>
    <n v="94"/>
    <n v="351"/>
    <n v="16"/>
    <n v="156"/>
    <n v="7"/>
    <n v="5"/>
    <n v="145"/>
    <x v="598"/>
    <n v="1.3937567894402427E-2"/>
    <x v="1"/>
    <n v="1"/>
    <n v="6"/>
    <n v="4"/>
    <n v="7"/>
    <n v="17"/>
    <n v="40"/>
    <n v="6"/>
    <n v="0"/>
    <n v="0"/>
    <n v="0"/>
    <n v="0"/>
    <n v="0"/>
    <n v="0"/>
    <n v="0"/>
  </r>
  <r>
    <n v="4286"/>
    <n v="1970"/>
    <n v="44"/>
    <x v="1"/>
    <x v="0"/>
    <x v="0"/>
    <n v="57642"/>
    <x v="1"/>
    <n v="2"/>
    <x v="0"/>
    <x v="1"/>
    <n v="1"/>
    <x v="1"/>
    <d v="2014-01-09T00:00:00"/>
    <n v="171"/>
    <n v="24"/>
    <n v="580"/>
    <n v="6"/>
    <n v="58"/>
    <n v="8"/>
    <n v="0"/>
    <n v="27"/>
    <x v="599"/>
    <n v="1.1779605149023282E-2"/>
    <x v="1"/>
    <n v="3"/>
    <n v="7"/>
    <n v="6"/>
    <n v="6"/>
    <n v="19"/>
    <n v="35.736842105263158"/>
    <n v="4"/>
    <n v="0"/>
    <n v="0"/>
    <n v="1"/>
    <n v="0"/>
    <n v="0"/>
    <n v="0"/>
    <n v="0"/>
  </r>
  <r>
    <n v="591"/>
    <n v="1957"/>
    <n v="57"/>
    <x v="1"/>
    <x v="1"/>
    <x v="0"/>
    <n v="66033"/>
    <x v="1"/>
    <n v="2"/>
    <x v="0"/>
    <x v="1"/>
    <n v="1"/>
    <x v="1"/>
    <d v="2013-01-20T00:00:00"/>
    <n v="525"/>
    <n v="76"/>
    <n v="293"/>
    <n v="35"/>
    <n v="179"/>
    <n v="46"/>
    <n v="59"/>
    <n v="65"/>
    <x v="600"/>
    <n v="1.0252449532809352E-2"/>
    <x v="1"/>
    <n v="2"/>
    <n v="8"/>
    <n v="3"/>
    <n v="7"/>
    <n v="18"/>
    <n v="37.611111111111114"/>
    <n v="7"/>
    <n v="0"/>
    <n v="0"/>
    <n v="0"/>
    <n v="0"/>
    <n v="0"/>
    <n v="0"/>
    <n v="0"/>
  </r>
  <r>
    <n v="3197"/>
    <n v="1980"/>
    <n v="34"/>
    <x v="0"/>
    <x v="1"/>
    <x v="1"/>
    <n v="77353"/>
    <x v="0"/>
    <n v="3"/>
    <x v="0"/>
    <x v="1"/>
    <n v="1"/>
    <x v="2"/>
    <d v="2013-12-16T00:00:00"/>
    <n v="195"/>
    <n v="38"/>
    <n v="275"/>
    <n v="59"/>
    <n v="107"/>
    <n v="69"/>
    <n v="101"/>
    <n v="59"/>
    <x v="601"/>
    <n v="8.661590371414167E-3"/>
    <x v="1"/>
    <n v="2"/>
    <n v="6"/>
    <n v="4"/>
    <n v="8"/>
    <n v="18"/>
    <n v="37.222222222222221"/>
    <n v="4"/>
    <n v="0"/>
    <n v="0"/>
    <n v="0"/>
    <n v="0"/>
    <n v="0"/>
    <n v="0"/>
    <n v="0"/>
  </r>
  <r>
    <n v="9596"/>
    <n v="1980"/>
    <n v="34"/>
    <x v="0"/>
    <x v="0"/>
    <x v="0"/>
    <n v="65295"/>
    <x v="1"/>
    <n v="2"/>
    <x v="0"/>
    <x v="0"/>
    <n v="0"/>
    <x v="0"/>
    <d v="2013-12-23T00:00:00"/>
    <n v="188"/>
    <n v="19"/>
    <n v="365"/>
    <n v="32"/>
    <n v="117"/>
    <n v="34"/>
    <n v="110"/>
    <n v="6"/>
    <x v="602"/>
    <n v="1.0169231947316027E-2"/>
    <x v="1"/>
    <n v="1"/>
    <n v="3"/>
    <n v="3"/>
    <n v="13"/>
    <n v="19"/>
    <n v="34.94736842105263"/>
    <n v="2"/>
    <n v="0"/>
    <n v="0"/>
    <n v="0"/>
    <n v="0"/>
    <n v="0"/>
    <n v="0"/>
    <n v="0"/>
  </r>
  <r>
    <n v="5883"/>
    <n v="1972"/>
    <n v="42"/>
    <x v="1"/>
    <x v="1"/>
    <x v="1"/>
    <n v="77981"/>
    <x v="0"/>
    <n v="3"/>
    <x v="1"/>
    <x v="0"/>
    <n v="1"/>
    <x v="2"/>
    <d v="2013-05-26T00:00:00"/>
    <n v="399"/>
    <n v="78"/>
    <n v="138"/>
    <n v="120"/>
    <n v="204"/>
    <n v="16"/>
    <n v="126"/>
    <n v="60"/>
    <x v="602"/>
    <n v="8.5148946538259312E-3"/>
    <x v="1"/>
    <n v="3"/>
    <n v="7"/>
    <n v="4"/>
    <n v="7"/>
    <n v="18"/>
    <n v="36.888888888888886"/>
    <n v="5"/>
    <n v="0"/>
    <n v="0"/>
    <n v="0"/>
    <n v="0"/>
    <n v="0"/>
    <n v="0"/>
    <n v="0"/>
  </r>
  <r>
    <n v="3136"/>
    <n v="1962"/>
    <n v="52"/>
    <x v="1"/>
    <x v="0"/>
    <x v="0"/>
    <n v="59432"/>
    <x v="1"/>
    <n v="2"/>
    <x v="0"/>
    <x v="1"/>
    <n v="1"/>
    <x v="1"/>
    <d v="2013-04-13T00:00:00"/>
    <n v="442"/>
    <n v="88"/>
    <n v="317"/>
    <n v="25"/>
    <n v="265"/>
    <n v="25"/>
    <n v="19"/>
    <n v="12"/>
    <x v="603"/>
    <n v="1.1155606407322655E-2"/>
    <x v="1"/>
    <n v="3"/>
    <n v="5"/>
    <n v="3"/>
    <n v="11"/>
    <n v="19"/>
    <n v="34.89473684210526"/>
    <n v="5"/>
    <n v="0"/>
    <n v="0"/>
    <n v="0"/>
    <n v="0"/>
    <n v="0"/>
    <n v="0"/>
    <n v="0"/>
  </r>
  <r>
    <n v="3933"/>
    <n v="1980"/>
    <n v="34"/>
    <x v="0"/>
    <x v="1"/>
    <x v="1"/>
    <n v="44010"/>
    <x v="1"/>
    <n v="2"/>
    <x v="1"/>
    <x v="0"/>
    <n v="1"/>
    <x v="2"/>
    <d v="2012-10-13T00:00:00"/>
    <n v="624"/>
    <n v="46"/>
    <n v="186"/>
    <n v="36"/>
    <n v="234"/>
    <n v="86"/>
    <n v="72"/>
    <n v="48"/>
    <x v="604"/>
    <n v="1.5042035900931606E-2"/>
    <x v="1"/>
    <n v="6"/>
    <n v="10"/>
    <n v="2"/>
    <n v="6"/>
    <n v="18"/>
    <n v="36.777777777777779"/>
    <n v="9"/>
    <n v="0"/>
    <n v="0"/>
    <n v="0"/>
    <n v="0"/>
    <n v="0"/>
    <n v="0"/>
    <n v="0"/>
  </r>
  <r>
    <n v="7822"/>
    <n v="1976"/>
    <n v="38"/>
    <x v="0"/>
    <x v="1"/>
    <x v="1"/>
    <n v="54058"/>
    <x v="1"/>
    <n v="2"/>
    <x v="0"/>
    <x v="1"/>
    <n v="1"/>
    <x v="2"/>
    <d v="2013-06-04T00:00:00"/>
    <n v="390"/>
    <n v="56"/>
    <n v="198"/>
    <n v="18"/>
    <n v="252"/>
    <n v="32"/>
    <n v="108"/>
    <n v="54"/>
    <x v="604"/>
    <n v="1.2246106034259499E-2"/>
    <x v="1"/>
    <n v="2"/>
    <n v="4"/>
    <n v="6"/>
    <n v="8"/>
    <n v="18"/>
    <n v="36.777777777777779"/>
    <n v="3"/>
    <n v="0"/>
    <n v="0"/>
    <n v="0"/>
    <n v="0"/>
    <n v="0"/>
    <n v="0"/>
    <n v="0"/>
  </r>
  <r>
    <n v="11051"/>
    <n v="1956"/>
    <n v="58"/>
    <x v="1"/>
    <x v="0"/>
    <x v="1"/>
    <n v="77376"/>
    <x v="0"/>
    <n v="3"/>
    <x v="1"/>
    <x v="1"/>
    <n v="2"/>
    <x v="4"/>
    <d v="2014-05-10T00:00:00"/>
    <n v="50"/>
    <n v="72"/>
    <n v="492"/>
    <n v="19"/>
    <n v="110"/>
    <n v="16"/>
    <n v="12"/>
    <n v="12"/>
    <x v="605"/>
    <n v="8.5427005789909024E-3"/>
    <x v="1"/>
    <n v="4"/>
    <n v="6"/>
    <n v="3"/>
    <n v="10"/>
    <n v="19"/>
    <n v="34.789473684210527"/>
    <n v="4"/>
    <n v="0"/>
    <n v="0"/>
    <n v="0"/>
    <n v="0"/>
    <n v="0"/>
    <n v="0"/>
    <n v="0"/>
  </r>
  <r>
    <n v="8132"/>
    <n v="1975"/>
    <n v="39"/>
    <x v="0"/>
    <x v="0"/>
    <x v="1"/>
    <n v="60631"/>
    <x v="1"/>
    <n v="2"/>
    <x v="1"/>
    <x v="1"/>
    <n v="2"/>
    <x v="4"/>
    <d v="2013-04-05T00:00:00"/>
    <n v="450"/>
    <n v="88"/>
    <n v="565"/>
    <n v="6"/>
    <n v="65"/>
    <n v="0"/>
    <n v="6"/>
    <n v="19"/>
    <x v="605"/>
    <n v="1.090201382131253E-2"/>
    <x v="1"/>
    <n v="5"/>
    <n v="9"/>
    <n v="2"/>
    <n v="8"/>
    <n v="19"/>
    <n v="34.789473684210527"/>
    <n v="7"/>
    <n v="0"/>
    <n v="0"/>
    <n v="0"/>
    <n v="1"/>
    <n v="0"/>
    <n v="0"/>
    <n v="0"/>
  </r>
  <r>
    <n v="1958"/>
    <n v="1973"/>
    <n v="41"/>
    <x v="1"/>
    <x v="0"/>
    <x v="1"/>
    <n v="55012"/>
    <x v="1"/>
    <n v="2"/>
    <x v="0"/>
    <x v="1"/>
    <n v="1"/>
    <x v="2"/>
    <d v="2014-03-21T00:00:00"/>
    <n v="100"/>
    <n v="85"/>
    <n v="582"/>
    <n v="0"/>
    <n v="65"/>
    <n v="0"/>
    <n v="0"/>
    <n v="13"/>
    <x v="606"/>
    <n v="1.199738238929688E-2"/>
    <x v="1"/>
    <n v="6"/>
    <n v="8"/>
    <n v="2"/>
    <n v="9"/>
    <n v="19"/>
    <n v="34.736842105263158"/>
    <n v="5"/>
    <n v="0"/>
    <n v="0"/>
    <n v="0"/>
    <n v="0"/>
    <n v="0"/>
    <n v="0"/>
    <n v="0"/>
  </r>
  <r>
    <n v="9805"/>
    <n v="1953"/>
    <n v="61"/>
    <x v="2"/>
    <x v="0"/>
    <x v="1"/>
    <n v="56129"/>
    <x v="1"/>
    <n v="2"/>
    <x v="0"/>
    <x v="1"/>
    <n v="1"/>
    <x v="2"/>
    <d v="2013-06-20T00:00:00"/>
    <n v="374"/>
    <n v="65"/>
    <n v="320"/>
    <n v="48"/>
    <n v="133"/>
    <n v="39"/>
    <n v="72"/>
    <n v="48"/>
    <x v="606"/>
    <n v="1.1758627447487039E-2"/>
    <x v="1"/>
    <n v="4"/>
    <n v="6"/>
    <n v="2"/>
    <n v="10"/>
    <n v="18"/>
    <n v="36.666666666666664"/>
    <n v="4"/>
    <n v="0"/>
    <n v="0"/>
    <n v="0"/>
    <n v="0"/>
    <n v="0"/>
    <n v="0"/>
    <n v="0"/>
  </r>
  <r>
    <n v="849"/>
    <n v="1953"/>
    <n v="61"/>
    <x v="2"/>
    <x v="0"/>
    <x v="1"/>
    <n v="56129"/>
    <x v="1"/>
    <n v="2"/>
    <x v="0"/>
    <x v="1"/>
    <n v="1"/>
    <x v="2"/>
    <d v="2013-06-20T00:00:00"/>
    <n v="374"/>
    <n v="65"/>
    <n v="320"/>
    <n v="48"/>
    <n v="133"/>
    <n v="39"/>
    <n v="72"/>
    <n v="48"/>
    <x v="606"/>
    <n v="1.1758627447487039E-2"/>
    <x v="1"/>
    <n v="4"/>
    <n v="6"/>
    <n v="2"/>
    <n v="10"/>
    <n v="18"/>
    <n v="36.666666666666664"/>
    <n v="4"/>
    <n v="0"/>
    <n v="0"/>
    <n v="0"/>
    <n v="0"/>
    <n v="0"/>
    <n v="0"/>
    <n v="0"/>
  </r>
  <r>
    <n v="4603"/>
    <n v="1960"/>
    <n v="54"/>
    <x v="1"/>
    <x v="0"/>
    <x v="1"/>
    <n v="65695"/>
    <x v="1"/>
    <n v="2"/>
    <x v="0"/>
    <x v="1"/>
    <n v="1"/>
    <x v="2"/>
    <d v="2014-01-31T00:00:00"/>
    <n v="149"/>
    <n v="50"/>
    <n v="371"/>
    <n v="32"/>
    <n v="189"/>
    <n v="0"/>
    <n v="58"/>
    <n v="6"/>
    <x v="607"/>
    <n v="9.9855392343405121E-3"/>
    <x v="1"/>
    <n v="2"/>
    <n v="5"/>
    <n v="4"/>
    <n v="10"/>
    <n v="19"/>
    <n v="34.526315789473685"/>
    <n v="4"/>
    <n v="0"/>
    <n v="0"/>
    <n v="0"/>
    <n v="0"/>
    <n v="0"/>
    <n v="0"/>
    <n v="0"/>
  </r>
  <r>
    <n v="3678"/>
    <n v="1973"/>
    <n v="41"/>
    <x v="1"/>
    <x v="1"/>
    <x v="0"/>
    <n v="60208"/>
    <x v="1"/>
    <n v="2"/>
    <x v="1"/>
    <x v="1"/>
    <n v="2"/>
    <x v="2"/>
    <d v="2012-10-07T00:00:00"/>
    <n v="630"/>
    <n v="13"/>
    <n v="488"/>
    <n v="23"/>
    <n v="71"/>
    <n v="15"/>
    <n v="0"/>
    <n v="59"/>
    <x v="607"/>
    <n v="1.0895562051554611E-2"/>
    <x v="1"/>
    <n v="11"/>
    <n v="8"/>
    <n v="3"/>
    <n v="7"/>
    <n v="18"/>
    <n v="36.444444444444443"/>
    <n v="7"/>
    <n v="0"/>
    <n v="0"/>
    <n v="0"/>
    <n v="1"/>
    <n v="0"/>
    <n v="1"/>
    <n v="0"/>
  </r>
  <r>
    <n v="5863"/>
    <n v="1953"/>
    <n v="61"/>
    <x v="2"/>
    <x v="1"/>
    <x v="1"/>
    <n v="47703"/>
    <x v="1"/>
    <n v="2"/>
    <x v="0"/>
    <x v="1"/>
    <n v="1"/>
    <x v="2"/>
    <d v="2013-05-29T00:00:00"/>
    <n v="396"/>
    <n v="95"/>
    <n v="359"/>
    <n v="0"/>
    <n v="134"/>
    <n v="13"/>
    <n v="26"/>
    <n v="123"/>
    <x v="608"/>
    <n v="1.3730792612623943E-2"/>
    <x v="1"/>
    <n v="4"/>
    <n v="6"/>
    <n v="3"/>
    <n v="8"/>
    <n v="17"/>
    <n v="38.529411764705884"/>
    <n v="5"/>
    <n v="0"/>
    <n v="0"/>
    <n v="0"/>
    <n v="0"/>
    <n v="0"/>
    <n v="0"/>
    <n v="0"/>
  </r>
  <r>
    <n v="8897"/>
    <n v="1965"/>
    <n v="49"/>
    <x v="1"/>
    <x v="1"/>
    <x v="0"/>
    <n v="42720"/>
    <x v="1"/>
    <n v="2"/>
    <x v="1"/>
    <x v="1"/>
    <n v="2"/>
    <x v="2"/>
    <d v="2013-04-24T00:00:00"/>
    <n v="431"/>
    <n v="9"/>
    <n v="392"/>
    <n v="5"/>
    <n v="91"/>
    <n v="28"/>
    <n v="26"/>
    <n v="112"/>
    <x v="609"/>
    <n v="1.5308988764044944E-2"/>
    <x v="1"/>
    <n v="8"/>
    <n v="7"/>
    <n v="3"/>
    <n v="7"/>
    <n v="17"/>
    <n v="38.470588235294116"/>
    <n v="8"/>
    <n v="0"/>
    <n v="0"/>
    <n v="0"/>
    <n v="0"/>
    <n v="0"/>
    <n v="1"/>
    <n v="0"/>
  </r>
  <r>
    <n v="1162"/>
    <n v="1987"/>
    <n v="27"/>
    <x v="0"/>
    <x v="0"/>
    <x v="0"/>
    <n v="42000"/>
    <x v="1"/>
    <n v="2"/>
    <x v="0"/>
    <x v="0"/>
    <n v="0"/>
    <x v="0"/>
    <d v="2013-01-10T00:00:00"/>
    <n v="535"/>
    <n v="23"/>
    <n v="124"/>
    <n v="83"/>
    <n v="267"/>
    <n v="85"/>
    <n v="59"/>
    <n v="35"/>
    <x v="610"/>
    <n v="1.5547619047619048E-2"/>
    <x v="1"/>
    <n v="2"/>
    <n v="5"/>
    <n v="2"/>
    <n v="11"/>
    <n v="18"/>
    <n v="36.277777777777779"/>
    <n v="5"/>
    <n v="0"/>
    <n v="0"/>
    <n v="0"/>
    <n v="0"/>
    <n v="0"/>
    <n v="1"/>
    <n v="0"/>
  </r>
  <r>
    <n v="10643"/>
    <n v="1987"/>
    <n v="27"/>
    <x v="0"/>
    <x v="0"/>
    <x v="0"/>
    <n v="42000"/>
    <x v="1"/>
    <n v="2"/>
    <x v="0"/>
    <x v="0"/>
    <n v="0"/>
    <x v="0"/>
    <d v="2013-01-10T00:00:00"/>
    <n v="535"/>
    <n v="23"/>
    <n v="124"/>
    <n v="83"/>
    <n v="267"/>
    <n v="85"/>
    <n v="59"/>
    <n v="35"/>
    <x v="610"/>
    <n v="1.5547619047619048E-2"/>
    <x v="1"/>
    <n v="2"/>
    <n v="5"/>
    <n v="2"/>
    <n v="11"/>
    <n v="18"/>
    <n v="36.277777777777779"/>
    <n v="5"/>
    <n v="0"/>
    <n v="0"/>
    <n v="0"/>
    <n v="0"/>
    <n v="0"/>
    <n v="1"/>
    <n v="0"/>
  </r>
  <r>
    <n v="4478"/>
    <n v="1979"/>
    <n v="35"/>
    <x v="0"/>
    <x v="1"/>
    <x v="1"/>
    <n v="63777"/>
    <x v="1"/>
    <n v="2"/>
    <x v="1"/>
    <x v="1"/>
    <n v="2"/>
    <x v="4"/>
    <d v="2013-03-24T00:00:00"/>
    <n v="462"/>
    <n v="87"/>
    <n v="457"/>
    <n v="5"/>
    <n v="106"/>
    <n v="15"/>
    <n v="17"/>
    <n v="53"/>
    <x v="610"/>
    <n v="1.0238800821612807E-2"/>
    <x v="1"/>
    <n v="8"/>
    <n v="11"/>
    <n v="1"/>
    <n v="6"/>
    <n v="18"/>
    <n v="36.277777777777779"/>
    <n v="8"/>
    <n v="0"/>
    <n v="0"/>
    <n v="0"/>
    <n v="0"/>
    <n v="0"/>
    <n v="0"/>
    <n v="0"/>
  </r>
  <r>
    <n v="4477"/>
    <n v="1958"/>
    <n v="56"/>
    <x v="1"/>
    <x v="1"/>
    <x v="1"/>
    <n v="69096"/>
    <x v="0"/>
    <n v="3"/>
    <x v="0"/>
    <x v="1"/>
    <n v="1"/>
    <x v="2"/>
    <d v="2013-09-27T00:00:00"/>
    <n v="275"/>
    <n v="4"/>
    <n v="247"/>
    <n v="49"/>
    <n v="159"/>
    <n v="7"/>
    <n v="82"/>
    <n v="109"/>
    <x v="610"/>
    <n v="9.4506194280421438E-3"/>
    <x v="1"/>
    <n v="1"/>
    <n v="5"/>
    <n v="2"/>
    <n v="10"/>
    <n v="17"/>
    <n v="38.411764705882355"/>
    <n v="4"/>
    <n v="0"/>
    <n v="0"/>
    <n v="0"/>
    <n v="0"/>
    <n v="0"/>
    <n v="0"/>
    <n v="0"/>
  </r>
  <r>
    <n v="851"/>
    <n v="1972"/>
    <n v="42"/>
    <x v="1"/>
    <x v="0"/>
    <x v="1"/>
    <n v="57136"/>
    <x v="1"/>
    <n v="2"/>
    <x v="1"/>
    <x v="1"/>
    <n v="2"/>
    <x v="4"/>
    <d v="2013-07-09T00:00:00"/>
    <n v="355"/>
    <n v="48"/>
    <n v="306"/>
    <n v="5"/>
    <n v="109"/>
    <n v="21"/>
    <n v="109"/>
    <n v="92"/>
    <x v="611"/>
    <n v="1.1236348361803417E-2"/>
    <x v="1"/>
    <n v="9"/>
    <n v="5"/>
    <n v="2"/>
    <n v="10"/>
    <n v="17"/>
    <n v="37.764705882352942"/>
    <n v="6"/>
    <n v="0"/>
    <n v="0"/>
    <n v="0"/>
    <n v="0"/>
    <n v="0"/>
    <n v="0"/>
    <n v="0"/>
  </r>
  <r>
    <n v="810"/>
    <n v="1975"/>
    <n v="39"/>
    <x v="0"/>
    <x v="1"/>
    <x v="1"/>
    <n v="74190"/>
    <x v="0"/>
    <n v="3"/>
    <x v="0"/>
    <x v="1"/>
    <n v="1"/>
    <x v="2"/>
    <d v="2014-05-12T00:00:00"/>
    <n v="48"/>
    <n v="49"/>
    <n v="151"/>
    <n v="81"/>
    <n v="86"/>
    <n v="168"/>
    <n v="91"/>
    <n v="64"/>
    <x v="612"/>
    <n v="8.6399784337511786E-3"/>
    <x v="1"/>
    <n v="2"/>
    <n v="4"/>
    <n v="2"/>
    <n v="11"/>
    <n v="17"/>
    <n v="37.705882352941174"/>
    <n v="2"/>
    <n v="0"/>
    <n v="0"/>
    <n v="0"/>
    <n v="0"/>
    <n v="0"/>
    <n v="0"/>
    <n v="0"/>
  </r>
  <r>
    <n v="7725"/>
    <n v="1965"/>
    <n v="49"/>
    <x v="1"/>
    <x v="0"/>
    <x v="1"/>
    <n v="76800"/>
    <x v="0"/>
    <n v="3"/>
    <x v="0"/>
    <x v="0"/>
    <n v="0"/>
    <x v="1"/>
    <d v="2014-03-08T00:00:00"/>
    <n v="113"/>
    <n v="33"/>
    <n v="173"/>
    <n v="26"/>
    <n v="255"/>
    <n v="35"/>
    <n v="71"/>
    <n v="81"/>
    <x v="612"/>
    <n v="8.3463541666666669E-3"/>
    <x v="1"/>
    <n v="1"/>
    <n v="4"/>
    <n v="4"/>
    <n v="7"/>
    <n v="15"/>
    <n v="42.733333333333334"/>
    <n v="1"/>
    <n v="0"/>
    <n v="0"/>
    <n v="0"/>
    <n v="0"/>
    <n v="0"/>
    <n v="0"/>
    <n v="0"/>
  </r>
  <r>
    <n v="5872"/>
    <n v="1951"/>
    <n v="63"/>
    <x v="2"/>
    <x v="1"/>
    <x v="0"/>
    <n v="60689"/>
    <x v="1"/>
    <n v="2"/>
    <x v="0"/>
    <x v="1"/>
    <n v="1"/>
    <x v="1"/>
    <d v="2013-06-01T00:00:00"/>
    <n v="393"/>
    <n v="23"/>
    <n v="240"/>
    <n v="90"/>
    <n v="216"/>
    <n v="63"/>
    <n v="6"/>
    <n v="24"/>
    <x v="613"/>
    <n v="1.052909093904991E-2"/>
    <x v="1"/>
    <n v="4"/>
    <n v="4"/>
    <n v="4"/>
    <n v="10"/>
    <n v="18"/>
    <n v="35.5"/>
    <n v="3"/>
    <n v="0"/>
    <n v="0"/>
    <n v="0"/>
    <n v="0"/>
    <n v="0"/>
    <n v="0"/>
    <n v="0"/>
  </r>
  <r>
    <n v="5209"/>
    <n v="1954"/>
    <n v="60"/>
    <x v="2"/>
    <x v="1"/>
    <x v="0"/>
    <n v="50002"/>
    <x v="1"/>
    <n v="2"/>
    <x v="0"/>
    <x v="1"/>
    <n v="1"/>
    <x v="1"/>
    <d v="2013-06-17T00:00:00"/>
    <n v="377"/>
    <n v="21"/>
    <n v="443"/>
    <n v="5"/>
    <n v="71"/>
    <n v="21"/>
    <n v="16"/>
    <n v="82"/>
    <x v="614"/>
    <n v="1.2759489620415183E-2"/>
    <x v="1"/>
    <n v="2"/>
    <n v="8"/>
    <n v="2"/>
    <n v="7"/>
    <n v="17"/>
    <n v="37.529411764705884"/>
    <n v="7"/>
    <n v="0"/>
    <n v="0"/>
    <n v="0"/>
    <n v="0"/>
    <n v="0"/>
    <n v="0"/>
    <n v="0"/>
  </r>
  <r>
    <n v="5255"/>
    <n v="1986"/>
    <n v="28"/>
    <x v="0"/>
    <x v="1"/>
    <x v="0"/>
    <n v="48500.566909975671"/>
    <x v="1"/>
    <n v="2"/>
    <x v="1"/>
    <x v="0"/>
    <n v="1"/>
    <x v="1"/>
    <d v="2013-02-20T00:00:00"/>
    <n v="494"/>
    <n v="19"/>
    <n v="5"/>
    <n v="1"/>
    <n v="3"/>
    <n v="3"/>
    <n v="263"/>
    <n v="362"/>
    <x v="615"/>
    <n v="1.3133867098550984E-2"/>
    <x v="1"/>
    <n v="0"/>
    <n v="27"/>
    <n v="0"/>
    <n v="0"/>
    <n v="27"/>
    <n v="23.592592592592592"/>
    <n v="1"/>
    <n v="0"/>
    <n v="0"/>
    <n v="0"/>
    <n v="0"/>
    <n v="0"/>
    <n v="0"/>
    <n v="0"/>
  </r>
  <r>
    <n v="9483"/>
    <n v="1959"/>
    <n v="55"/>
    <x v="1"/>
    <x v="1"/>
    <x v="1"/>
    <n v="57957"/>
    <x v="1"/>
    <n v="2"/>
    <x v="0"/>
    <x v="1"/>
    <n v="1"/>
    <x v="2"/>
    <d v="2013-08-19T00:00:00"/>
    <n v="314"/>
    <n v="24"/>
    <n v="290"/>
    <n v="59"/>
    <n v="177"/>
    <n v="77"/>
    <n v="5"/>
    <n v="29"/>
    <x v="615"/>
    <n v="1.0990907051779767E-2"/>
    <x v="1"/>
    <n v="7"/>
    <n v="4"/>
    <n v="6"/>
    <n v="8"/>
    <n v="18"/>
    <n v="35.388888888888886"/>
    <n v="3"/>
    <n v="0"/>
    <n v="0"/>
    <n v="0"/>
    <n v="0"/>
    <n v="0"/>
    <n v="0"/>
    <n v="1"/>
  </r>
  <r>
    <n v="6991"/>
    <n v="1951"/>
    <n v="63"/>
    <x v="2"/>
    <x v="1"/>
    <x v="0"/>
    <n v="43185"/>
    <x v="1"/>
    <n v="2"/>
    <x v="0"/>
    <x v="1"/>
    <n v="1"/>
    <x v="1"/>
    <d v="2013-04-10T00:00:00"/>
    <n v="445"/>
    <n v="88"/>
    <n v="537"/>
    <n v="6"/>
    <n v="42"/>
    <n v="16"/>
    <n v="6"/>
    <n v="30"/>
    <x v="615"/>
    <n v="1.4750492069005442E-2"/>
    <x v="1"/>
    <n v="2"/>
    <n v="9"/>
    <n v="3"/>
    <n v="6"/>
    <n v="18"/>
    <n v="35.388888888888886"/>
    <n v="8"/>
    <n v="0"/>
    <n v="0"/>
    <n v="0"/>
    <n v="0"/>
    <n v="0"/>
    <n v="0"/>
    <n v="0"/>
  </r>
  <r>
    <n v="10888"/>
    <n v="1961"/>
    <n v="53"/>
    <x v="1"/>
    <x v="1"/>
    <x v="0"/>
    <n v="45938"/>
    <x v="1"/>
    <n v="2"/>
    <x v="0"/>
    <x v="0"/>
    <n v="0"/>
    <x v="0"/>
    <d v="2013-11-03T00:00:00"/>
    <n v="238"/>
    <n v="46"/>
    <n v="273"/>
    <n v="11"/>
    <n v="178"/>
    <n v="62"/>
    <n v="83"/>
    <n v="29"/>
    <x v="616"/>
    <n v="1.3844747268056946E-2"/>
    <x v="1"/>
    <n v="2"/>
    <n v="8"/>
    <n v="4"/>
    <n v="6"/>
    <n v="18"/>
    <n v="35.333333333333336"/>
    <n v="6"/>
    <n v="0"/>
    <n v="0"/>
    <n v="0"/>
    <n v="0"/>
    <n v="0"/>
    <n v="0"/>
    <n v="0"/>
  </r>
  <r>
    <n v="9336"/>
    <n v="1969"/>
    <n v="45"/>
    <x v="1"/>
    <x v="0"/>
    <x v="0"/>
    <n v="62187"/>
    <x v="1"/>
    <n v="2"/>
    <x v="0"/>
    <x v="1"/>
    <n v="1"/>
    <x v="1"/>
    <d v="2014-03-22T00:00:00"/>
    <n v="99"/>
    <n v="38"/>
    <n v="512"/>
    <n v="0"/>
    <n v="83"/>
    <n v="0"/>
    <n v="0"/>
    <n v="41"/>
    <x v="616"/>
    <n v="1.0227217907279656E-2"/>
    <x v="1"/>
    <n v="3"/>
    <n v="6"/>
    <n v="2"/>
    <n v="10"/>
    <n v="18"/>
    <n v="35.333333333333336"/>
    <n v="4"/>
    <n v="0"/>
    <n v="0"/>
    <n v="0"/>
    <n v="0"/>
    <n v="0"/>
    <n v="0"/>
    <n v="0"/>
  </r>
  <r>
    <n v="2320"/>
    <n v="1978"/>
    <n v="36"/>
    <x v="0"/>
    <x v="0"/>
    <x v="1"/>
    <n v="47025"/>
    <x v="1"/>
    <n v="2"/>
    <x v="0"/>
    <x v="1"/>
    <n v="1"/>
    <x v="2"/>
    <d v="2013-09-12T00:00:00"/>
    <n v="290"/>
    <n v="98"/>
    <n v="508"/>
    <n v="11"/>
    <n v="59"/>
    <n v="23"/>
    <n v="5"/>
    <n v="29"/>
    <x v="617"/>
    <n v="1.3503455608718767E-2"/>
    <x v="1"/>
    <n v="5"/>
    <n v="11"/>
    <n v="1"/>
    <n v="6"/>
    <n v="18"/>
    <n v="35.277777777777779"/>
    <n v="9"/>
    <n v="0"/>
    <n v="0"/>
    <n v="0"/>
    <n v="0"/>
    <n v="0"/>
    <n v="0"/>
    <n v="0"/>
  </r>
  <r>
    <n v="7712"/>
    <n v="1946"/>
    <n v="68"/>
    <x v="2"/>
    <x v="0"/>
    <x v="0"/>
    <n v="62159"/>
    <x v="1"/>
    <n v="2"/>
    <x v="0"/>
    <x v="0"/>
    <n v="0"/>
    <x v="0"/>
    <d v="2014-04-28T00:00:00"/>
    <n v="62"/>
    <n v="68"/>
    <n v="182"/>
    <n v="17"/>
    <n v="259"/>
    <n v="77"/>
    <n v="70"/>
    <n v="29"/>
    <x v="618"/>
    <n v="1.0199649286507182E-2"/>
    <x v="1"/>
    <n v="1"/>
    <n v="6"/>
    <n v="2"/>
    <n v="10"/>
    <n v="18"/>
    <n v="35.222222222222221"/>
    <n v="4"/>
    <n v="0"/>
    <n v="0"/>
    <n v="0"/>
    <n v="0"/>
    <n v="0"/>
    <n v="0"/>
    <n v="0"/>
  </r>
  <r>
    <n v="10478"/>
    <n v="1950"/>
    <n v="64"/>
    <x v="2"/>
    <x v="0"/>
    <x v="1"/>
    <n v="55517"/>
    <x v="1"/>
    <n v="2"/>
    <x v="1"/>
    <x v="1"/>
    <n v="2"/>
    <x v="4"/>
    <d v="2012-09-27T00:00:00"/>
    <n v="640"/>
    <n v="53"/>
    <n v="483"/>
    <n v="0"/>
    <n v="108"/>
    <n v="0"/>
    <n v="6"/>
    <n v="36"/>
    <x v="619"/>
    <n v="1.1401912927571735E-2"/>
    <x v="1"/>
    <n v="5"/>
    <n v="11"/>
    <n v="1"/>
    <n v="6"/>
    <n v="18"/>
    <n v="35.166666666666664"/>
    <n v="9"/>
    <n v="0"/>
    <n v="0"/>
    <n v="0"/>
    <n v="0"/>
    <n v="0"/>
    <n v="1"/>
    <n v="0"/>
  </r>
  <r>
    <n v="433"/>
    <n v="1958"/>
    <n v="56"/>
    <x v="1"/>
    <x v="0"/>
    <x v="0"/>
    <n v="61331"/>
    <x v="1"/>
    <n v="2"/>
    <x v="1"/>
    <x v="1"/>
    <n v="2"/>
    <x v="2"/>
    <d v="2013-03-10T00:00:00"/>
    <n v="476"/>
    <n v="42"/>
    <n v="534"/>
    <n v="5"/>
    <n v="47"/>
    <n v="0"/>
    <n v="5"/>
    <n v="41"/>
    <x v="620"/>
    <n v="1.0304739854233585E-2"/>
    <x v="1"/>
    <n v="5"/>
    <n v="11"/>
    <n v="1"/>
    <n v="6"/>
    <n v="18"/>
    <n v="35.111111111111114"/>
    <n v="8"/>
    <n v="0"/>
    <n v="0"/>
    <n v="0"/>
    <n v="0"/>
    <n v="0"/>
    <n v="0"/>
    <n v="0"/>
  </r>
  <r>
    <n v="2607"/>
    <n v="1953"/>
    <n v="61"/>
    <x v="2"/>
    <x v="1"/>
    <x v="0"/>
    <n v="40464"/>
    <x v="1"/>
    <n v="2"/>
    <x v="0"/>
    <x v="1"/>
    <n v="1"/>
    <x v="1"/>
    <d v="2013-01-11T00:00:00"/>
    <n v="534"/>
    <n v="78"/>
    <n v="424"/>
    <n v="17"/>
    <n v="118"/>
    <n v="7"/>
    <n v="23"/>
    <n v="41"/>
    <x v="621"/>
    <n v="1.5569395017793594E-2"/>
    <x v="1"/>
    <n v="6"/>
    <n v="8"/>
    <n v="2"/>
    <n v="8"/>
    <n v="18"/>
    <n v="35"/>
    <n v="8"/>
    <n v="0"/>
    <n v="0"/>
    <n v="0"/>
    <n v="0"/>
    <n v="0"/>
    <n v="0"/>
    <n v="0"/>
  </r>
  <r>
    <n v="10846"/>
    <n v="1978"/>
    <n v="36"/>
    <x v="0"/>
    <x v="0"/>
    <x v="1"/>
    <n v="43783"/>
    <x v="1"/>
    <n v="2"/>
    <x v="1"/>
    <x v="0"/>
    <n v="1"/>
    <x v="2"/>
    <d v="2014-05-29T00:00:00"/>
    <n v="31"/>
    <n v="22"/>
    <n v="327"/>
    <n v="9"/>
    <n v="125"/>
    <n v="25"/>
    <n v="4"/>
    <n v="139"/>
    <x v="622"/>
    <n v="1.4366306557339607E-2"/>
    <x v="1"/>
    <n v="6"/>
    <n v="7"/>
    <n v="1"/>
    <n v="8"/>
    <n v="16"/>
    <n v="39.3125"/>
    <n v="7"/>
    <n v="0"/>
    <n v="0"/>
    <n v="1"/>
    <n v="0"/>
    <n v="0"/>
    <n v="0"/>
    <n v="0"/>
  </r>
  <r>
    <n v="2118"/>
    <n v="1964"/>
    <n v="50"/>
    <x v="1"/>
    <x v="0"/>
    <x v="1"/>
    <n v="62905"/>
    <x v="1"/>
    <n v="2"/>
    <x v="0"/>
    <x v="1"/>
    <n v="1"/>
    <x v="2"/>
    <d v="2013-09-10T00:00:00"/>
    <n v="292"/>
    <n v="68"/>
    <n v="166"/>
    <n v="75"/>
    <n v="96"/>
    <n v="119"/>
    <n v="107"/>
    <n v="59"/>
    <x v="623"/>
    <n v="9.887926237977903E-3"/>
    <x v="1"/>
    <n v="3"/>
    <n v="7"/>
    <n v="2"/>
    <n v="8"/>
    <n v="17"/>
    <n v="36.588235294117645"/>
    <n v="4"/>
    <n v="0"/>
    <n v="0"/>
    <n v="0"/>
    <n v="0"/>
    <n v="0"/>
    <n v="0"/>
    <n v="0"/>
  </r>
  <r>
    <n v="9729"/>
    <n v="1955"/>
    <n v="59"/>
    <x v="2"/>
    <x v="1"/>
    <x v="0"/>
    <n v="58275"/>
    <x v="1"/>
    <n v="2"/>
    <x v="1"/>
    <x v="1"/>
    <n v="2"/>
    <x v="2"/>
    <d v="2013-06-02T00:00:00"/>
    <n v="392"/>
    <n v="48"/>
    <n v="189"/>
    <n v="10"/>
    <n v="253"/>
    <n v="56"/>
    <n v="43"/>
    <n v="64"/>
    <x v="624"/>
    <n v="1.0553410553410553E-2"/>
    <x v="1"/>
    <n v="6"/>
    <n v="8"/>
    <n v="2"/>
    <n v="7"/>
    <n v="17"/>
    <n v="36.176470588235297"/>
    <n v="7"/>
    <n v="0"/>
    <n v="0"/>
    <n v="0"/>
    <n v="0"/>
    <n v="0"/>
    <n v="0"/>
    <n v="0"/>
  </r>
  <r>
    <n v="10196"/>
    <n v="1978"/>
    <n v="36"/>
    <x v="0"/>
    <x v="1"/>
    <x v="1"/>
    <n v="71427"/>
    <x v="0"/>
    <n v="3"/>
    <x v="2"/>
    <x v="0"/>
    <n v="2"/>
    <x v="4"/>
    <d v="2014-03-12T00:00:00"/>
    <n v="109"/>
    <n v="26"/>
    <n v="212"/>
    <n v="123"/>
    <n v="177"/>
    <n v="15"/>
    <n v="64"/>
    <n v="23"/>
    <x v="625"/>
    <n v="8.5961891161605557E-3"/>
    <x v="1"/>
    <n v="2"/>
    <n v="8"/>
    <n v="2"/>
    <n v="8"/>
    <n v="18"/>
    <n v="34.111111111111114"/>
    <n v="4"/>
    <n v="0"/>
    <n v="0"/>
    <n v="0"/>
    <n v="0"/>
    <n v="0"/>
    <n v="0"/>
    <n v="0"/>
  </r>
  <r>
    <n v="7250"/>
    <n v="1978"/>
    <n v="36"/>
    <x v="0"/>
    <x v="1"/>
    <x v="1"/>
    <n v="57867"/>
    <x v="1"/>
    <n v="2"/>
    <x v="1"/>
    <x v="0"/>
    <n v="1"/>
    <x v="2"/>
    <d v="2013-10-01T00:00:00"/>
    <n v="271"/>
    <n v="48"/>
    <n v="344"/>
    <n v="35"/>
    <n v="178"/>
    <n v="15"/>
    <n v="23"/>
    <n v="17"/>
    <x v="626"/>
    <n v="1.0575975944839028E-2"/>
    <x v="1"/>
    <n v="7"/>
    <n v="7"/>
    <n v="2"/>
    <n v="9"/>
    <n v="18"/>
    <n v="34"/>
    <n v="6"/>
    <n v="0"/>
    <n v="0"/>
    <n v="0"/>
    <n v="0"/>
    <n v="0"/>
    <n v="0"/>
    <n v="0"/>
  </r>
  <r>
    <n v="3076"/>
    <n v="1975"/>
    <n v="39"/>
    <x v="0"/>
    <x v="1"/>
    <x v="1"/>
    <n v="66653"/>
    <x v="1"/>
    <n v="2"/>
    <x v="1"/>
    <x v="1"/>
    <n v="2"/>
    <x v="4"/>
    <d v="2012-09-07T00:00:00"/>
    <n v="660"/>
    <n v="18"/>
    <n v="452"/>
    <n v="18"/>
    <n v="102"/>
    <n v="16"/>
    <n v="18"/>
    <n v="6"/>
    <x v="626"/>
    <n v="9.1818822858686037E-3"/>
    <x v="1"/>
    <n v="4"/>
    <n v="4"/>
    <n v="2"/>
    <n v="12"/>
    <n v="18"/>
    <n v="34"/>
    <n v="3"/>
    <n v="0"/>
    <n v="0"/>
    <n v="0"/>
    <n v="0"/>
    <n v="0"/>
    <n v="0"/>
    <n v="0"/>
  </r>
  <r>
    <n v="6575"/>
    <n v="1981"/>
    <n v="33"/>
    <x v="0"/>
    <x v="1"/>
    <x v="1"/>
    <n v="56386"/>
    <x v="1"/>
    <n v="2"/>
    <x v="1"/>
    <x v="1"/>
    <n v="2"/>
    <x v="4"/>
    <d v="2012-10-27T00:00:00"/>
    <n v="610"/>
    <n v="51"/>
    <n v="230"/>
    <n v="48"/>
    <n v="214"/>
    <n v="13"/>
    <n v="32"/>
    <n v="75"/>
    <x v="626"/>
    <n v="1.0853758025041677E-2"/>
    <x v="1"/>
    <n v="8"/>
    <n v="9"/>
    <n v="1"/>
    <n v="7"/>
    <n v="17"/>
    <n v="36"/>
    <n v="9"/>
    <n v="0"/>
    <n v="0"/>
    <n v="0"/>
    <n v="0"/>
    <n v="0"/>
    <n v="0"/>
    <n v="0"/>
  </r>
  <r>
    <n v="5057"/>
    <n v="1961"/>
    <n v="53"/>
    <x v="1"/>
    <x v="0"/>
    <x v="1"/>
    <n v="61794"/>
    <x v="1"/>
    <n v="2"/>
    <x v="0"/>
    <x v="1"/>
    <n v="1"/>
    <x v="2"/>
    <d v="2013-09-14T00:00:00"/>
    <n v="288"/>
    <n v="74"/>
    <n v="264"/>
    <n v="47"/>
    <n v="188"/>
    <n v="54"/>
    <n v="47"/>
    <n v="11"/>
    <x v="627"/>
    <n v="9.8876913616208692E-3"/>
    <x v="1"/>
    <n v="2"/>
    <n v="4"/>
    <n v="4"/>
    <n v="10"/>
    <n v="18"/>
    <n v="33.944444444444443"/>
    <n v="2"/>
    <n v="0"/>
    <n v="0"/>
    <n v="0"/>
    <n v="0"/>
    <n v="0"/>
    <n v="0"/>
    <n v="0"/>
  </r>
  <r>
    <n v="635"/>
    <n v="1966"/>
    <n v="48"/>
    <x v="1"/>
    <x v="0"/>
    <x v="1"/>
    <n v="57183"/>
    <x v="1"/>
    <n v="2"/>
    <x v="1"/>
    <x v="1"/>
    <n v="2"/>
    <x v="4"/>
    <d v="2013-03-19T00:00:00"/>
    <n v="467"/>
    <n v="51"/>
    <n v="464"/>
    <n v="5"/>
    <n v="64"/>
    <n v="7"/>
    <n v="0"/>
    <n v="70"/>
    <x v="628"/>
    <n v="1.066750607698092E-2"/>
    <x v="1"/>
    <n v="8"/>
    <n v="9"/>
    <n v="1"/>
    <n v="7"/>
    <n v="17"/>
    <n v="35.882352941176471"/>
    <n v="8"/>
    <n v="0"/>
    <n v="0"/>
    <n v="0"/>
    <n v="0"/>
    <n v="0"/>
    <n v="0"/>
    <n v="0"/>
  </r>
  <r>
    <n v="3267"/>
    <n v="1963"/>
    <n v="51"/>
    <x v="1"/>
    <x v="0"/>
    <x v="1"/>
    <n v="57288"/>
    <x v="1"/>
    <n v="2"/>
    <x v="0"/>
    <x v="1"/>
    <n v="1"/>
    <x v="2"/>
    <d v="2014-06-25T00:00:00"/>
    <n v="4"/>
    <n v="27"/>
    <n v="527"/>
    <n v="0"/>
    <n v="21"/>
    <n v="0"/>
    <n v="0"/>
    <n v="60"/>
    <x v="629"/>
    <n v="1.0613042871107387E-2"/>
    <x v="1"/>
    <n v="3"/>
    <n v="8"/>
    <n v="1"/>
    <n v="8"/>
    <n v="17"/>
    <n v="35.764705882352942"/>
    <n v="6"/>
    <n v="0"/>
    <n v="0"/>
    <n v="0"/>
    <n v="1"/>
    <n v="0"/>
    <n v="0"/>
    <n v="0"/>
  </r>
  <r>
    <n v="3934"/>
    <n v="1966"/>
    <n v="48"/>
    <x v="1"/>
    <x v="1"/>
    <x v="1"/>
    <n v="61286"/>
    <x v="1"/>
    <n v="2"/>
    <x v="0"/>
    <x v="1"/>
    <n v="1"/>
    <x v="2"/>
    <d v="2013-08-02T00:00:00"/>
    <n v="331"/>
    <n v="34"/>
    <n v="356"/>
    <n v="0"/>
    <n v="107"/>
    <n v="19"/>
    <n v="9"/>
    <n v="117"/>
    <x v="629"/>
    <n v="9.9206996703978065E-3"/>
    <x v="1"/>
    <n v="2"/>
    <n v="7"/>
    <n v="1"/>
    <n v="8"/>
    <n v="16"/>
    <n v="38"/>
    <n v="5"/>
    <n v="0"/>
    <n v="0"/>
    <n v="0"/>
    <n v="0"/>
    <n v="0"/>
    <n v="0"/>
    <n v="0"/>
  </r>
  <r>
    <n v="2493"/>
    <n v="1966"/>
    <n v="48"/>
    <x v="1"/>
    <x v="1"/>
    <x v="1"/>
    <n v="61286"/>
    <x v="1"/>
    <n v="2"/>
    <x v="0"/>
    <x v="1"/>
    <n v="1"/>
    <x v="2"/>
    <d v="2013-08-02T00:00:00"/>
    <n v="331"/>
    <n v="34"/>
    <n v="356"/>
    <n v="0"/>
    <n v="107"/>
    <n v="19"/>
    <n v="9"/>
    <n v="117"/>
    <x v="629"/>
    <n v="9.9206996703978065E-3"/>
    <x v="1"/>
    <n v="2"/>
    <n v="7"/>
    <n v="1"/>
    <n v="8"/>
    <n v="16"/>
    <n v="38"/>
    <n v="5"/>
    <n v="0"/>
    <n v="0"/>
    <n v="0"/>
    <n v="0"/>
    <n v="0"/>
    <n v="0"/>
    <n v="0"/>
  </r>
  <r>
    <n v="3598"/>
    <n v="1972"/>
    <n v="42"/>
    <x v="1"/>
    <x v="1"/>
    <x v="1"/>
    <n v="62710"/>
    <x v="1"/>
    <n v="2"/>
    <x v="0"/>
    <x v="1"/>
    <n v="1"/>
    <x v="2"/>
    <d v="2013-05-23T00:00:00"/>
    <n v="402"/>
    <n v="53"/>
    <n v="441"/>
    <n v="35"/>
    <n v="83"/>
    <n v="7"/>
    <n v="29"/>
    <n v="11"/>
    <x v="630"/>
    <n v="9.6635305373943547E-3"/>
    <x v="1"/>
    <n v="4"/>
    <n v="4"/>
    <n v="2"/>
    <n v="12"/>
    <n v="18"/>
    <n v="33.666666666666664"/>
    <n v="4"/>
    <n v="0"/>
    <n v="0"/>
    <n v="0"/>
    <n v="0"/>
    <n v="0"/>
    <n v="0"/>
    <n v="0"/>
  </r>
  <r>
    <n v="6518"/>
    <n v="1951"/>
    <n v="63"/>
    <x v="2"/>
    <x v="0"/>
    <x v="0"/>
    <n v="67680"/>
    <x v="1"/>
    <n v="2"/>
    <x v="0"/>
    <x v="1"/>
    <n v="1"/>
    <x v="1"/>
    <d v="2013-06-11T00:00:00"/>
    <n v="383"/>
    <n v="8"/>
    <n v="546"/>
    <n v="0"/>
    <n v="48"/>
    <n v="0"/>
    <n v="6"/>
    <n v="6"/>
    <x v="630"/>
    <n v="8.9539007092198589E-3"/>
    <x v="1"/>
    <n v="1"/>
    <n v="7"/>
    <n v="3"/>
    <n v="8"/>
    <n v="18"/>
    <n v="33.666666666666664"/>
    <n v="5"/>
    <n v="0"/>
    <n v="0"/>
    <n v="0"/>
    <n v="0"/>
    <n v="0"/>
    <n v="0"/>
    <n v="0"/>
  </r>
  <r>
    <n v="7247"/>
    <n v="1960"/>
    <n v="54"/>
    <x v="1"/>
    <x v="1"/>
    <x v="0"/>
    <n v="47916"/>
    <x v="1"/>
    <n v="2"/>
    <x v="0"/>
    <x v="1"/>
    <n v="1"/>
    <x v="1"/>
    <d v="2012-11-22T00:00:00"/>
    <n v="584"/>
    <n v="72"/>
    <n v="505"/>
    <n v="0"/>
    <n v="26"/>
    <n v="0"/>
    <n v="0"/>
    <n v="75"/>
    <x v="630"/>
    <n v="1.2647132481843225E-2"/>
    <x v="1"/>
    <n v="5"/>
    <n v="7"/>
    <n v="4"/>
    <n v="6"/>
    <n v="17"/>
    <n v="35.647058823529413"/>
    <n v="6"/>
    <n v="0"/>
    <n v="0"/>
    <n v="0"/>
    <n v="1"/>
    <n v="0"/>
    <n v="0"/>
    <n v="0"/>
  </r>
  <r>
    <n v="9381"/>
    <n v="1978"/>
    <n v="36"/>
    <x v="0"/>
    <x v="1"/>
    <x v="1"/>
    <n v="66373"/>
    <x v="1"/>
    <n v="2"/>
    <x v="1"/>
    <x v="1"/>
    <n v="2"/>
    <x v="4"/>
    <d v="2013-06-12T00:00:00"/>
    <n v="382"/>
    <n v="57"/>
    <n v="328"/>
    <n v="9"/>
    <n v="124"/>
    <n v="12"/>
    <n v="24"/>
    <n v="109"/>
    <x v="630"/>
    <n v="9.1302186129902218E-3"/>
    <x v="1"/>
    <n v="7"/>
    <n v="4"/>
    <n v="2"/>
    <n v="10"/>
    <n v="16"/>
    <n v="37.875"/>
    <n v="3"/>
    <n v="0"/>
    <n v="0"/>
    <n v="0"/>
    <n v="0"/>
    <n v="0"/>
    <n v="0"/>
    <n v="0"/>
  </r>
  <r>
    <n v="9384"/>
    <n v="1978"/>
    <n v="36"/>
    <x v="0"/>
    <x v="1"/>
    <x v="1"/>
    <n v="66373"/>
    <x v="1"/>
    <n v="2"/>
    <x v="1"/>
    <x v="1"/>
    <n v="2"/>
    <x v="4"/>
    <d v="2013-06-12T00:00:00"/>
    <n v="382"/>
    <n v="57"/>
    <n v="328"/>
    <n v="9"/>
    <n v="124"/>
    <n v="12"/>
    <n v="24"/>
    <n v="109"/>
    <x v="630"/>
    <n v="9.1302186129902218E-3"/>
    <x v="1"/>
    <n v="7"/>
    <n v="4"/>
    <n v="2"/>
    <n v="10"/>
    <n v="16"/>
    <n v="37.875"/>
    <n v="3"/>
    <n v="0"/>
    <n v="0"/>
    <n v="0"/>
    <n v="0"/>
    <n v="0"/>
    <n v="0"/>
    <n v="0"/>
  </r>
  <r>
    <n v="9449"/>
    <n v="1958"/>
    <n v="56"/>
    <x v="1"/>
    <x v="0"/>
    <x v="0"/>
    <n v="79761"/>
    <x v="0"/>
    <n v="3"/>
    <x v="0"/>
    <x v="1"/>
    <n v="1"/>
    <x v="1"/>
    <d v="2013-10-04T00:00:00"/>
    <n v="268"/>
    <n v="32"/>
    <n v="415"/>
    <n v="5"/>
    <n v="124"/>
    <n v="15"/>
    <n v="35"/>
    <n v="11"/>
    <x v="631"/>
    <n v="7.5851606674941386E-3"/>
    <x v="1"/>
    <n v="1"/>
    <n v="5"/>
    <n v="2"/>
    <n v="11"/>
    <n v="18"/>
    <n v="33.611111111111114"/>
    <n v="3"/>
    <n v="0"/>
    <n v="0"/>
    <n v="0"/>
    <n v="0"/>
    <n v="0"/>
    <n v="0"/>
    <n v="0"/>
  </r>
  <r>
    <n v="8996"/>
    <n v="1957"/>
    <n v="57"/>
    <x v="1"/>
    <x v="0"/>
    <x v="1"/>
    <n v="53408.685009487665"/>
    <x v="1"/>
    <n v="2"/>
    <x v="2"/>
    <x v="1"/>
    <n v="3"/>
    <x v="3"/>
    <d v="2012-11-19T00:00:00"/>
    <n v="587"/>
    <n v="4"/>
    <n v="230"/>
    <n v="42"/>
    <n v="192"/>
    <n v="49"/>
    <n v="37"/>
    <n v="53"/>
    <x v="632"/>
    <n v="1.1290298570220956E-2"/>
    <x v="1"/>
    <n v="12"/>
    <n v="7"/>
    <n v="2"/>
    <n v="8"/>
    <n v="17"/>
    <n v="35.470588235294116"/>
    <n v="9"/>
    <n v="0"/>
    <n v="0"/>
    <n v="0"/>
    <n v="0"/>
    <n v="0"/>
    <n v="0"/>
    <n v="0"/>
  </r>
  <r>
    <n v="10281"/>
    <n v="1970"/>
    <n v="44"/>
    <x v="1"/>
    <x v="1"/>
    <x v="0"/>
    <n v="64713"/>
    <x v="1"/>
    <n v="2"/>
    <x v="1"/>
    <x v="0"/>
    <n v="1"/>
    <x v="1"/>
    <d v="2014-02-07T00:00:00"/>
    <n v="142"/>
    <n v="11"/>
    <n v="180"/>
    <n v="60"/>
    <n v="241"/>
    <n v="13"/>
    <n v="54"/>
    <n v="54"/>
    <x v="633"/>
    <n v="9.3026130761979815E-3"/>
    <x v="1"/>
    <n v="2"/>
    <n v="5"/>
    <n v="5"/>
    <n v="7"/>
    <n v="17"/>
    <n v="35.411764705882355"/>
    <n v="4"/>
    <n v="0"/>
    <n v="0"/>
    <n v="0"/>
    <n v="0"/>
    <n v="0"/>
    <n v="1"/>
    <n v="0"/>
  </r>
  <r>
    <n v="252"/>
    <n v="1963"/>
    <n v="51"/>
    <x v="1"/>
    <x v="0"/>
    <x v="0"/>
    <n v="41003"/>
    <x v="1"/>
    <n v="2"/>
    <x v="0"/>
    <x v="0"/>
    <n v="0"/>
    <x v="0"/>
    <d v="2013-03-17T00:00:00"/>
    <n v="469"/>
    <n v="11"/>
    <n v="123"/>
    <n v="133"/>
    <n v="142"/>
    <n v="71"/>
    <n v="44"/>
    <n v="88"/>
    <x v="634"/>
    <n v="1.4657464087993561E-2"/>
    <x v="1"/>
    <n v="1"/>
    <n v="6"/>
    <n v="2"/>
    <n v="8"/>
    <n v="16"/>
    <n v="37.5625"/>
    <n v="6"/>
    <n v="0"/>
    <n v="0"/>
    <n v="0"/>
    <n v="0"/>
    <n v="0"/>
    <n v="0"/>
    <n v="0"/>
  </r>
  <r>
    <n v="10928"/>
    <n v="1958"/>
    <n v="56"/>
    <x v="1"/>
    <x v="1"/>
    <x v="1"/>
    <n v="66886"/>
    <x v="1"/>
    <n v="2"/>
    <x v="0"/>
    <x v="1"/>
    <n v="1"/>
    <x v="2"/>
    <d v="2013-09-16T00:00:00"/>
    <n v="286"/>
    <n v="28"/>
    <n v="315"/>
    <n v="4"/>
    <n v="62"/>
    <n v="41"/>
    <n v="31"/>
    <n v="146"/>
    <x v="635"/>
    <n v="8.9555362856203087E-3"/>
    <x v="1"/>
    <n v="2"/>
    <n v="7"/>
    <n v="1"/>
    <n v="7"/>
    <n v="15"/>
    <n v="39.93333333333333"/>
    <n v="5"/>
    <n v="0"/>
    <n v="0"/>
    <n v="0"/>
    <n v="0"/>
    <n v="0"/>
    <n v="0"/>
    <n v="0"/>
  </r>
  <r>
    <n v="55"/>
    <n v="1963"/>
    <n v="51"/>
    <x v="1"/>
    <x v="1"/>
    <x v="1"/>
    <n v="56253"/>
    <x v="1"/>
    <n v="2"/>
    <x v="0"/>
    <x v="1"/>
    <n v="1"/>
    <x v="2"/>
    <d v="2012-12-07T00:00:00"/>
    <n v="569"/>
    <n v="83"/>
    <n v="509"/>
    <n v="0"/>
    <n v="65"/>
    <n v="7"/>
    <n v="11"/>
    <n v="5"/>
    <x v="636"/>
    <n v="1.0612767319076316E-2"/>
    <x v="1"/>
    <n v="4"/>
    <n v="7"/>
    <n v="2"/>
    <n v="9"/>
    <n v="18"/>
    <n v="33.166666666666664"/>
    <n v="6"/>
    <n v="0"/>
    <n v="0"/>
    <n v="0"/>
    <n v="0"/>
    <n v="0"/>
    <n v="0"/>
    <n v="0"/>
  </r>
  <r>
    <n v="1044"/>
    <n v="1953"/>
    <n v="61"/>
    <x v="2"/>
    <x v="1"/>
    <x v="1"/>
    <n v="58398"/>
    <x v="1"/>
    <n v="2"/>
    <x v="0"/>
    <x v="0"/>
    <n v="0"/>
    <x v="1"/>
    <d v="2013-05-14T00:00:00"/>
    <n v="411"/>
    <n v="44"/>
    <n v="299"/>
    <n v="5"/>
    <n v="201"/>
    <n v="21"/>
    <n v="21"/>
    <n v="49"/>
    <x v="637"/>
    <n v="1.0205828966745437E-2"/>
    <x v="1"/>
    <n v="3"/>
    <n v="5"/>
    <n v="4"/>
    <n v="8"/>
    <n v="17"/>
    <n v="35.058823529411768"/>
    <n v="4"/>
    <n v="0"/>
    <n v="0"/>
    <n v="0"/>
    <n v="0"/>
    <n v="0"/>
    <n v="0"/>
    <n v="0"/>
  </r>
  <r>
    <n v="773"/>
    <n v="1971"/>
    <n v="43"/>
    <x v="1"/>
    <x v="0"/>
    <x v="0"/>
    <n v="42835"/>
    <x v="1"/>
    <n v="2"/>
    <x v="1"/>
    <x v="1"/>
    <n v="2"/>
    <x v="2"/>
    <d v="2013-06-30T00:00:00"/>
    <n v="364"/>
    <n v="64"/>
    <n v="379"/>
    <n v="4"/>
    <n v="93"/>
    <n v="12"/>
    <n v="9"/>
    <n v="98"/>
    <x v="638"/>
    <n v="1.389051009688339E-2"/>
    <x v="1"/>
    <n v="7"/>
    <n v="6"/>
    <n v="6"/>
    <n v="4"/>
    <n v="16"/>
    <n v="37.1875"/>
    <n v="6"/>
    <n v="0"/>
    <n v="0"/>
    <n v="0"/>
    <n v="0"/>
    <n v="0"/>
    <n v="0"/>
    <n v="0"/>
  </r>
  <r>
    <n v="895"/>
    <n v="1948"/>
    <n v="66"/>
    <x v="2"/>
    <x v="0"/>
    <x v="1"/>
    <n v="61467"/>
    <x v="1"/>
    <n v="2"/>
    <x v="0"/>
    <x v="2"/>
    <n v="2"/>
    <x v="4"/>
    <d v="2012-12-09T00:00:00"/>
    <n v="567"/>
    <n v="69"/>
    <n v="410"/>
    <n v="16"/>
    <n v="114"/>
    <n v="0"/>
    <n v="5"/>
    <n v="49"/>
    <x v="639"/>
    <n v="9.6637219971692119E-3"/>
    <x v="1"/>
    <n v="3"/>
    <n v="5"/>
    <n v="2"/>
    <n v="10"/>
    <n v="17"/>
    <n v="34.941176470588232"/>
    <n v="5"/>
    <n v="0"/>
    <n v="0"/>
    <n v="0"/>
    <n v="0"/>
    <n v="0"/>
    <n v="0"/>
    <n v="0"/>
  </r>
  <r>
    <n v="965"/>
    <n v="1971"/>
    <n v="43"/>
    <x v="1"/>
    <x v="1"/>
    <x v="0"/>
    <n v="55635"/>
    <x v="1"/>
    <n v="2"/>
    <x v="0"/>
    <x v="1"/>
    <n v="1"/>
    <x v="1"/>
    <d v="2012-11-13T00:00:00"/>
    <n v="593"/>
    <n v="34"/>
    <n v="235"/>
    <n v="65"/>
    <n v="164"/>
    <n v="50"/>
    <n v="49"/>
    <n v="27"/>
    <x v="640"/>
    <n v="1.0604835085827267E-2"/>
    <x v="1"/>
    <n v="4"/>
    <n v="7"/>
    <n v="3"/>
    <n v="7"/>
    <n v="17"/>
    <n v="34.705882352941174"/>
    <n v="6"/>
    <n v="0"/>
    <n v="0"/>
    <n v="0"/>
    <n v="0"/>
    <n v="0"/>
    <n v="0"/>
    <n v="0"/>
  </r>
  <r>
    <n v="9094"/>
    <n v="1955"/>
    <n v="59"/>
    <x v="2"/>
    <x v="0"/>
    <x v="1"/>
    <n v="62972"/>
    <x v="1"/>
    <n v="2"/>
    <x v="0"/>
    <x v="1"/>
    <n v="1"/>
    <x v="2"/>
    <d v="2012-08-03T00:00:00"/>
    <n v="695"/>
    <n v="39"/>
    <n v="313"/>
    <n v="15"/>
    <n v="47"/>
    <n v="20"/>
    <n v="0"/>
    <n v="192"/>
    <x v="641"/>
    <n v="9.3216032522390902E-3"/>
    <x v="1"/>
    <n v="2"/>
    <n v="7"/>
    <n v="4"/>
    <n v="3"/>
    <n v="14"/>
    <n v="41.928571428571431"/>
    <n v="6"/>
    <n v="0"/>
    <n v="0"/>
    <n v="0"/>
    <n v="0"/>
    <n v="0"/>
    <n v="1"/>
    <n v="0"/>
  </r>
  <r>
    <n v="9847"/>
    <n v="1955"/>
    <n v="59"/>
    <x v="2"/>
    <x v="0"/>
    <x v="1"/>
    <n v="62972"/>
    <x v="1"/>
    <n v="2"/>
    <x v="0"/>
    <x v="1"/>
    <n v="1"/>
    <x v="2"/>
    <d v="2012-08-03T00:00:00"/>
    <n v="695"/>
    <n v="39"/>
    <n v="313"/>
    <n v="15"/>
    <n v="47"/>
    <n v="20"/>
    <n v="0"/>
    <n v="192"/>
    <x v="641"/>
    <n v="9.3216032522390902E-3"/>
    <x v="1"/>
    <n v="2"/>
    <n v="7"/>
    <n v="4"/>
    <n v="3"/>
    <n v="14"/>
    <n v="41.928571428571431"/>
    <n v="6"/>
    <n v="0"/>
    <n v="0"/>
    <n v="0"/>
    <n v="0"/>
    <n v="0"/>
    <n v="0"/>
    <n v="0"/>
  </r>
  <r>
    <n v="4690"/>
    <n v="1953"/>
    <n v="61"/>
    <x v="2"/>
    <x v="1"/>
    <x v="1"/>
    <n v="50725"/>
    <x v="1"/>
    <n v="2"/>
    <x v="0"/>
    <x v="1"/>
    <n v="1"/>
    <x v="2"/>
    <d v="2013-02-13T00:00:00"/>
    <n v="501"/>
    <n v="45"/>
    <n v="443"/>
    <n v="10"/>
    <n v="75"/>
    <n v="0"/>
    <n v="10"/>
    <n v="48"/>
    <x v="642"/>
    <n v="1.1552488910793494E-2"/>
    <x v="1"/>
    <n v="4"/>
    <n v="8"/>
    <n v="1"/>
    <n v="8"/>
    <n v="17"/>
    <n v="34.470588235294116"/>
    <n v="8"/>
    <n v="0"/>
    <n v="0"/>
    <n v="0"/>
    <n v="0"/>
    <n v="0"/>
    <n v="0"/>
    <n v="0"/>
  </r>
  <r>
    <n v="1343"/>
    <n v="1968"/>
    <n v="46"/>
    <x v="1"/>
    <x v="1"/>
    <x v="1"/>
    <n v="58554"/>
    <x v="1"/>
    <n v="2"/>
    <x v="1"/>
    <x v="1"/>
    <n v="2"/>
    <x v="4"/>
    <d v="2012-09-26T00:00:00"/>
    <n v="641"/>
    <n v="55"/>
    <n v="368"/>
    <n v="24"/>
    <n v="68"/>
    <n v="38"/>
    <n v="0"/>
    <n v="88"/>
    <x v="642"/>
    <n v="1.0007855996174471E-2"/>
    <x v="1"/>
    <n v="6"/>
    <n v="8"/>
    <n v="2"/>
    <n v="6"/>
    <n v="16"/>
    <n v="36.625"/>
    <n v="7"/>
    <n v="0"/>
    <n v="0"/>
    <n v="0"/>
    <n v="0"/>
    <n v="0"/>
    <n v="0"/>
    <n v="0"/>
  </r>
  <r>
    <n v="4749"/>
    <n v="1968"/>
    <n v="46"/>
    <x v="1"/>
    <x v="1"/>
    <x v="1"/>
    <n v="58554"/>
    <x v="1"/>
    <n v="2"/>
    <x v="1"/>
    <x v="1"/>
    <n v="2"/>
    <x v="4"/>
    <d v="2012-09-26T00:00:00"/>
    <n v="641"/>
    <n v="55"/>
    <n v="368"/>
    <n v="24"/>
    <n v="68"/>
    <n v="38"/>
    <n v="0"/>
    <n v="88"/>
    <x v="642"/>
    <n v="1.0007855996174471E-2"/>
    <x v="1"/>
    <n v="6"/>
    <n v="8"/>
    <n v="2"/>
    <n v="6"/>
    <n v="16"/>
    <n v="36.625"/>
    <n v="7"/>
    <n v="0"/>
    <n v="0"/>
    <n v="0"/>
    <n v="0"/>
    <n v="0"/>
    <n v="0"/>
    <n v="0"/>
  </r>
  <r>
    <n v="521"/>
    <n v="1985"/>
    <n v="29"/>
    <x v="0"/>
    <x v="1"/>
    <x v="1"/>
    <n v="54006"/>
    <x v="1"/>
    <n v="2"/>
    <x v="1"/>
    <x v="0"/>
    <n v="1"/>
    <x v="2"/>
    <d v="2012-09-18T00:00:00"/>
    <n v="649"/>
    <n v="42"/>
    <n v="174"/>
    <n v="77"/>
    <n v="203"/>
    <n v="6"/>
    <n v="24"/>
    <n v="97"/>
    <x v="643"/>
    <n v="1.0758063918823835E-2"/>
    <x v="1"/>
    <n v="2"/>
    <n v="8"/>
    <n v="1"/>
    <n v="7"/>
    <n v="16"/>
    <n v="36.3125"/>
    <n v="7"/>
    <n v="0"/>
    <n v="0"/>
    <n v="0"/>
    <n v="0"/>
    <n v="0"/>
    <n v="0"/>
    <n v="0"/>
  </r>
  <r>
    <n v="3635"/>
    <n v="1962"/>
    <n v="52"/>
    <x v="1"/>
    <x v="0"/>
    <x v="0"/>
    <n v="52597"/>
    <x v="1"/>
    <n v="2"/>
    <x v="0"/>
    <x v="1"/>
    <n v="1"/>
    <x v="1"/>
    <d v="2014-05-07T00:00:00"/>
    <n v="53"/>
    <n v="69"/>
    <n v="492"/>
    <n v="0"/>
    <n v="37"/>
    <n v="7"/>
    <n v="0"/>
    <n v="42"/>
    <x v="644"/>
    <n v="1.0989219917485788E-2"/>
    <x v="1"/>
    <n v="3"/>
    <n v="6"/>
    <n v="3"/>
    <n v="8"/>
    <n v="17"/>
    <n v="34"/>
    <n v="5"/>
    <n v="0"/>
    <n v="0"/>
    <n v="0"/>
    <n v="0"/>
    <n v="0"/>
    <n v="0"/>
    <n v="0"/>
  </r>
  <r>
    <n v="1"/>
    <n v="1961"/>
    <n v="53"/>
    <x v="1"/>
    <x v="1"/>
    <x v="0"/>
    <n v="57091"/>
    <x v="1"/>
    <n v="2"/>
    <x v="0"/>
    <x v="0"/>
    <n v="0"/>
    <x v="0"/>
    <d v="2014-06-15T00:00:00"/>
    <n v="14"/>
    <n v="0"/>
    <n v="464"/>
    <n v="5"/>
    <n v="64"/>
    <n v="7"/>
    <n v="0"/>
    <n v="37"/>
    <x v="645"/>
    <n v="1.0106671804662732E-2"/>
    <x v="1"/>
    <n v="1"/>
    <n v="7"/>
    <n v="3"/>
    <n v="7"/>
    <n v="17"/>
    <n v="33.941176470588232"/>
    <n v="5"/>
    <n v="0"/>
    <n v="1"/>
    <n v="0"/>
    <n v="0"/>
    <n v="0"/>
    <n v="1"/>
    <n v="0"/>
  </r>
  <r>
    <n v="367"/>
    <n v="1978"/>
    <n v="36"/>
    <x v="0"/>
    <x v="0"/>
    <x v="1"/>
    <n v="36550"/>
    <x v="1"/>
    <n v="2"/>
    <x v="1"/>
    <x v="0"/>
    <n v="1"/>
    <x v="2"/>
    <d v="2013-02-19T00:00:00"/>
    <n v="495"/>
    <n v="74"/>
    <n v="47"/>
    <n v="90"/>
    <n v="94"/>
    <n v="123"/>
    <n v="103"/>
    <n v="120"/>
    <x v="645"/>
    <n v="1.5786593707250343E-2"/>
    <x v="1"/>
    <n v="5"/>
    <n v="9"/>
    <n v="1"/>
    <n v="5"/>
    <n v="15"/>
    <n v="38.466666666666669"/>
    <n v="9"/>
    <n v="0"/>
    <n v="0"/>
    <n v="0"/>
    <n v="0"/>
    <n v="0"/>
    <n v="0"/>
    <n v="0"/>
  </r>
  <r>
    <n v="5117"/>
    <n v="1963"/>
    <n v="51"/>
    <x v="1"/>
    <x v="0"/>
    <x v="1"/>
    <n v="32632"/>
    <x v="1"/>
    <n v="2"/>
    <x v="0"/>
    <x v="0"/>
    <n v="0"/>
    <x v="1"/>
    <d v="2012-08-02T00:00:00"/>
    <n v="696"/>
    <n v="32"/>
    <n v="63"/>
    <n v="151"/>
    <n v="137"/>
    <n v="153"/>
    <n v="19"/>
    <n v="53"/>
    <x v="646"/>
    <n v="1.7651385143417506E-2"/>
    <x v="1"/>
    <n v="2"/>
    <n v="4"/>
    <n v="4"/>
    <n v="8"/>
    <n v="16"/>
    <n v="36"/>
    <n v="5"/>
    <n v="0"/>
    <n v="0"/>
    <n v="0"/>
    <n v="0"/>
    <n v="0"/>
    <n v="0"/>
    <n v="0"/>
  </r>
  <r>
    <n v="9937"/>
    <n v="1979"/>
    <n v="35"/>
    <x v="0"/>
    <x v="1"/>
    <x v="0"/>
    <n v="70337"/>
    <x v="0"/>
    <n v="3"/>
    <x v="0"/>
    <x v="0"/>
    <n v="0"/>
    <x v="0"/>
    <d v="2014-01-02T00:00:00"/>
    <n v="178"/>
    <n v="75"/>
    <n v="187"/>
    <n v="81"/>
    <n v="149"/>
    <n v="25"/>
    <n v="43"/>
    <n v="91"/>
    <x v="646"/>
    <n v="8.1891465373843068E-3"/>
    <x v="1"/>
    <n v="1"/>
    <n v="2"/>
    <n v="2"/>
    <n v="12"/>
    <n v="16"/>
    <n v="36"/>
    <n v="1"/>
    <n v="0"/>
    <n v="0"/>
    <n v="0"/>
    <n v="0"/>
    <n v="0"/>
    <n v="0"/>
    <n v="0"/>
  </r>
  <r>
    <n v="7375"/>
    <n v="1976"/>
    <n v="38"/>
    <x v="0"/>
    <x v="1"/>
    <x v="1"/>
    <n v="51369"/>
    <x v="1"/>
    <n v="2"/>
    <x v="0"/>
    <x v="1"/>
    <n v="1"/>
    <x v="2"/>
    <d v="2012-10-25T00:00:00"/>
    <n v="612"/>
    <n v="84"/>
    <n v="297"/>
    <n v="7"/>
    <n v="79"/>
    <n v="0"/>
    <n v="11"/>
    <n v="182"/>
    <x v="646"/>
    <n v="1.1212988378204754E-2"/>
    <x v="1"/>
    <n v="2"/>
    <n v="8"/>
    <n v="2"/>
    <n v="4"/>
    <n v="14"/>
    <n v="41.142857142857146"/>
    <n v="8"/>
    <n v="0"/>
    <n v="0"/>
    <n v="0"/>
    <n v="0"/>
    <n v="0"/>
    <n v="0"/>
    <n v="0"/>
  </r>
  <r>
    <n v="10144"/>
    <n v="1976"/>
    <n v="38"/>
    <x v="0"/>
    <x v="1"/>
    <x v="1"/>
    <n v="51369"/>
    <x v="1"/>
    <n v="2"/>
    <x v="0"/>
    <x v="1"/>
    <n v="1"/>
    <x v="2"/>
    <d v="2012-10-25T00:00:00"/>
    <n v="612"/>
    <n v="84"/>
    <n v="297"/>
    <n v="7"/>
    <n v="79"/>
    <n v="0"/>
    <n v="11"/>
    <n v="182"/>
    <x v="646"/>
    <n v="1.1212988378204754E-2"/>
    <x v="1"/>
    <n v="2"/>
    <n v="8"/>
    <n v="2"/>
    <n v="4"/>
    <n v="14"/>
    <n v="41.142857142857146"/>
    <n v="8"/>
    <n v="0"/>
    <n v="0"/>
    <n v="0"/>
    <n v="0"/>
    <n v="0"/>
    <n v="0"/>
    <n v="0"/>
  </r>
  <r>
    <n v="4377"/>
    <n v="1971"/>
    <n v="43"/>
    <x v="1"/>
    <x v="1"/>
    <x v="1"/>
    <n v="52914"/>
    <x v="1"/>
    <n v="2"/>
    <x v="0"/>
    <x v="1"/>
    <n v="1"/>
    <x v="2"/>
    <d v="2013-01-07T00:00:00"/>
    <n v="538"/>
    <n v="32"/>
    <n v="254"/>
    <n v="10"/>
    <n v="44"/>
    <n v="30"/>
    <n v="10"/>
    <n v="227"/>
    <x v="647"/>
    <n v="1.0866689344974865E-2"/>
    <x v="1"/>
    <n v="2"/>
    <n v="7"/>
    <n v="3"/>
    <n v="3"/>
    <n v="13"/>
    <n v="44.230769230769234"/>
    <n v="7"/>
    <n v="0"/>
    <n v="0"/>
    <n v="1"/>
    <n v="0"/>
    <n v="0"/>
    <n v="0"/>
    <n v="0"/>
  </r>
  <r>
    <n v="10379"/>
    <n v="1962"/>
    <n v="52"/>
    <x v="1"/>
    <x v="0"/>
    <x v="0"/>
    <n v="59247"/>
    <x v="1"/>
    <n v="2"/>
    <x v="0"/>
    <x v="2"/>
    <n v="2"/>
    <x v="2"/>
    <d v="2013-11-08T00:00:00"/>
    <n v="233"/>
    <n v="87"/>
    <n v="327"/>
    <n v="9"/>
    <n v="122"/>
    <n v="19"/>
    <n v="14"/>
    <n v="83"/>
    <x v="648"/>
    <n v="9.688254257599541E-3"/>
    <x v="1"/>
    <n v="5"/>
    <n v="5"/>
    <n v="2"/>
    <n v="9"/>
    <n v="16"/>
    <n v="35.875"/>
    <n v="6"/>
    <n v="0"/>
    <n v="0"/>
    <n v="0"/>
    <n v="0"/>
    <n v="0"/>
    <n v="0"/>
    <n v="0"/>
  </r>
  <r>
    <n v="310"/>
    <n v="1970"/>
    <n v="44"/>
    <x v="1"/>
    <x v="0"/>
    <x v="1"/>
    <n v="61872"/>
    <x v="1"/>
    <n v="2"/>
    <x v="0"/>
    <x v="1"/>
    <n v="1"/>
    <x v="2"/>
    <d v="2013-12-13T00:00:00"/>
    <n v="198"/>
    <n v="81"/>
    <n v="330"/>
    <n v="5"/>
    <n v="159"/>
    <n v="36"/>
    <n v="27"/>
    <n v="16"/>
    <x v="649"/>
    <n v="9.2610550814584951E-3"/>
    <x v="1"/>
    <n v="4"/>
    <n v="4"/>
    <n v="4"/>
    <n v="9"/>
    <n v="17"/>
    <n v="33.705882352941174"/>
    <n v="4"/>
    <n v="0"/>
    <n v="0"/>
    <n v="0"/>
    <n v="0"/>
    <n v="0"/>
    <n v="0"/>
    <n v="0"/>
  </r>
  <r>
    <n v="7378"/>
    <n v="1981"/>
    <n v="33"/>
    <x v="0"/>
    <x v="0"/>
    <x v="1"/>
    <n v="42021"/>
    <x v="1"/>
    <n v="2"/>
    <x v="1"/>
    <x v="0"/>
    <n v="1"/>
    <x v="2"/>
    <d v="2012-08-31T00:00:00"/>
    <n v="667"/>
    <n v="34"/>
    <n v="393"/>
    <n v="5"/>
    <n v="136"/>
    <n v="7"/>
    <n v="5"/>
    <n v="27"/>
    <x v="649"/>
    <n v="1.3636039123295494E-2"/>
    <x v="1"/>
    <n v="5"/>
    <n v="10"/>
    <n v="1"/>
    <n v="6"/>
    <n v="17"/>
    <n v="33.705882352941174"/>
    <n v="9"/>
    <n v="0"/>
    <n v="0"/>
    <n v="1"/>
    <n v="0"/>
    <n v="0"/>
    <n v="0"/>
    <n v="0"/>
  </r>
  <r>
    <n v="7462"/>
    <n v="1954"/>
    <n v="60"/>
    <x v="2"/>
    <x v="1"/>
    <x v="0"/>
    <n v="22507"/>
    <x v="2"/>
    <n v="1"/>
    <x v="0"/>
    <x v="0"/>
    <n v="0"/>
    <x v="0"/>
    <d v="2012-11-24T00:00:00"/>
    <n v="582"/>
    <n v="67"/>
    <n v="68"/>
    <n v="0"/>
    <n v="226"/>
    <n v="51"/>
    <n v="157"/>
    <n v="68"/>
    <x v="650"/>
    <n v="2.5325454303105701E-2"/>
    <x v="1"/>
    <n v="3"/>
    <n v="10"/>
    <n v="2"/>
    <n v="4"/>
    <n v="16"/>
    <n v="35.625"/>
    <n v="9"/>
    <n v="0"/>
    <n v="0"/>
    <n v="0"/>
    <n v="0"/>
    <n v="0"/>
    <n v="0"/>
    <n v="0"/>
  </r>
  <r>
    <n v="9362"/>
    <n v="1965"/>
    <n v="49"/>
    <x v="1"/>
    <x v="1"/>
    <x v="0"/>
    <n v="69263"/>
    <x v="0"/>
    <n v="3"/>
    <x v="0"/>
    <x v="1"/>
    <n v="1"/>
    <x v="1"/>
    <d v="2014-03-05T00:00:00"/>
    <n v="116"/>
    <n v="14"/>
    <n v="492"/>
    <n v="5"/>
    <n v="32"/>
    <n v="13"/>
    <n v="5"/>
    <n v="21"/>
    <x v="651"/>
    <n v="8.200626597173093E-3"/>
    <x v="1"/>
    <n v="1"/>
    <n v="9"/>
    <n v="1"/>
    <n v="7"/>
    <n v="17"/>
    <n v="33.411764705882355"/>
    <n v="6"/>
    <n v="0"/>
    <n v="0"/>
    <n v="0"/>
    <n v="1"/>
    <n v="0"/>
    <n v="0"/>
    <n v="0"/>
  </r>
  <r>
    <n v="6887"/>
    <n v="1967"/>
    <n v="47"/>
    <x v="1"/>
    <x v="1"/>
    <x v="0"/>
    <n v="79146"/>
    <x v="0"/>
    <n v="3"/>
    <x v="1"/>
    <x v="1"/>
    <n v="2"/>
    <x v="2"/>
    <d v="2014-04-24T00:00:00"/>
    <n v="66"/>
    <n v="33"/>
    <n v="245"/>
    <n v="16"/>
    <n v="223"/>
    <n v="21"/>
    <n v="43"/>
    <n v="16"/>
    <x v="652"/>
    <n v="7.126070805852475E-3"/>
    <x v="1"/>
    <n v="2"/>
    <n v="8"/>
    <n v="1"/>
    <n v="8"/>
    <n v="17"/>
    <n v="33.176470588235297"/>
    <n v="6"/>
    <n v="0"/>
    <n v="0"/>
    <n v="0"/>
    <n v="0"/>
    <n v="0"/>
    <n v="0"/>
    <n v="0"/>
  </r>
  <r>
    <n v="7500"/>
    <n v="1967"/>
    <n v="47"/>
    <x v="1"/>
    <x v="1"/>
    <x v="0"/>
    <n v="79146"/>
    <x v="0"/>
    <n v="3"/>
    <x v="1"/>
    <x v="1"/>
    <n v="2"/>
    <x v="2"/>
    <d v="2014-04-24T00:00:00"/>
    <n v="66"/>
    <n v="33"/>
    <n v="245"/>
    <n v="16"/>
    <n v="223"/>
    <n v="21"/>
    <n v="43"/>
    <n v="16"/>
    <x v="652"/>
    <n v="7.126070805852475E-3"/>
    <x v="1"/>
    <n v="2"/>
    <n v="8"/>
    <n v="1"/>
    <n v="8"/>
    <n v="17"/>
    <n v="33.176470588235297"/>
    <n v="6"/>
    <n v="0"/>
    <n v="0"/>
    <n v="0"/>
    <n v="0"/>
    <n v="0"/>
    <n v="0"/>
    <n v="0"/>
  </r>
  <r>
    <n v="8825"/>
    <n v="1962"/>
    <n v="52"/>
    <x v="1"/>
    <x v="1"/>
    <x v="1"/>
    <n v="51195"/>
    <x v="1"/>
    <n v="2"/>
    <x v="1"/>
    <x v="1"/>
    <n v="2"/>
    <x v="4"/>
    <d v="2013-04-01T00:00:00"/>
    <n v="454"/>
    <n v="46"/>
    <n v="230"/>
    <n v="14"/>
    <n v="156"/>
    <n v="82"/>
    <n v="24"/>
    <n v="58"/>
    <x v="652"/>
    <n v="1.1016700849692352E-2"/>
    <x v="1"/>
    <n v="8"/>
    <n v="9"/>
    <n v="2"/>
    <n v="5"/>
    <n v="16"/>
    <n v="35.25"/>
    <n v="8"/>
    <n v="0"/>
    <n v="0"/>
    <n v="0"/>
    <n v="0"/>
    <n v="0"/>
    <n v="0"/>
    <n v="0"/>
  </r>
  <r>
    <n v="2499"/>
    <n v="1958"/>
    <n v="56"/>
    <x v="1"/>
    <x v="0"/>
    <x v="0"/>
    <n v="75342"/>
    <x v="0"/>
    <n v="3"/>
    <x v="0"/>
    <x v="1"/>
    <n v="1"/>
    <x v="1"/>
    <d v="2013-05-06T00:00:00"/>
    <n v="419"/>
    <n v="38"/>
    <n v="204"/>
    <n v="97"/>
    <n v="97"/>
    <n v="21"/>
    <n v="118"/>
    <n v="26"/>
    <x v="653"/>
    <n v="7.4725916487483742E-3"/>
    <x v="1"/>
    <n v="1"/>
    <n v="5"/>
    <n v="2"/>
    <n v="10"/>
    <n v="17"/>
    <n v="33.117647058823529"/>
    <n v="4"/>
    <n v="0"/>
    <n v="0"/>
    <n v="0"/>
    <n v="0"/>
    <n v="0"/>
    <n v="0"/>
    <n v="0"/>
  </r>
  <r>
    <n v="4741"/>
    <n v="1974"/>
    <n v="40"/>
    <x v="1"/>
    <x v="0"/>
    <x v="1"/>
    <n v="65463"/>
    <x v="1"/>
    <n v="2"/>
    <x v="1"/>
    <x v="0"/>
    <n v="1"/>
    <x v="2"/>
    <d v="2014-01-30T00:00:00"/>
    <n v="150"/>
    <n v="17"/>
    <n v="391"/>
    <n v="32"/>
    <n v="70"/>
    <n v="21"/>
    <n v="32"/>
    <n v="16"/>
    <x v="654"/>
    <n v="8.5850022149916751E-3"/>
    <x v="1"/>
    <n v="2"/>
    <n v="6"/>
    <n v="2"/>
    <n v="9"/>
    <n v="17"/>
    <n v="33.058823529411768"/>
    <n v="5"/>
    <n v="0"/>
    <n v="0"/>
    <n v="0"/>
    <n v="1"/>
    <n v="0"/>
    <n v="0"/>
    <n v="0"/>
  </r>
  <r>
    <n v="5272"/>
    <n v="1965"/>
    <n v="49"/>
    <x v="1"/>
    <x v="0"/>
    <x v="1"/>
    <n v="53843"/>
    <x v="1"/>
    <n v="2"/>
    <x v="0"/>
    <x v="1"/>
    <n v="1"/>
    <x v="2"/>
    <d v="2013-06-27T00:00:00"/>
    <n v="367"/>
    <n v="64"/>
    <n v="378"/>
    <n v="0"/>
    <n v="88"/>
    <n v="19"/>
    <n v="4"/>
    <n v="73"/>
    <x v="654"/>
    <n v="1.0437754211318092E-2"/>
    <x v="1"/>
    <n v="4"/>
    <n v="8"/>
    <n v="5"/>
    <n v="3"/>
    <n v="16"/>
    <n v="35.125"/>
    <n v="7"/>
    <n v="0"/>
    <n v="0"/>
    <n v="0"/>
    <n v="0"/>
    <n v="0"/>
    <n v="0"/>
    <n v="0"/>
  </r>
  <r>
    <n v="2162"/>
    <n v="1976"/>
    <n v="38"/>
    <x v="0"/>
    <x v="1"/>
    <x v="1"/>
    <n v="56939"/>
    <x v="1"/>
    <n v="2"/>
    <x v="0"/>
    <x v="1"/>
    <n v="1"/>
    <x v="2"/>
    <d v="2013-09-18T00:00:00"/>
    <n v="284"/>
    <n v="19"/>
    <n v="256"/>
    <n v="34"/>
    <n v="103"/>
    <n v="90"/>
    <n v="29"/>
    <n v="49"/>
    <x v="655"/>
    <n v="9.8526493264721893E-3"/>
    <x v="1"/>
    <n v="2"/>
    <n v="3"/>
    <n v="3"/>
    <n v="10"/>
    <n v="16"/>
    <n v="35.0625"/>
    <n v="3"/>
    <n v="0"/>
    <n v="0"/>
    <n v="0"/>
    <n v="0"/>
    <n v="0"/>
    <n v="0"/>
    <n v="0"/>
  </r>
  <r>
    <n v="6097"/>
    <n v="1959"/>
    <n v="55"/>
    <x v="1"/>
    <x v="1"/>
    <x v="0"/>
    <n v="50664"/>
    <x v="1"/>
    <n v="2"/>
    <x v="1"/>
    <x v="1"/>
    <n v="2"/>
    <x v="2"/>
    <d v="2013-01-16T00:00:00"/>
    <n v="529"/>
    <n v="64"/>
    <n v="313"/>
    <n v="8"/>
    <n v="104"/>
    <n v="6"/>
    <n v="4"/>
    <n v="126"/>
    <x v="655"/>
    <n v="1.1072951207958313E-2"/>
    <x v="1"/>
    <n v="9"/>
    <n v="8"/>
    <n v="1"/>
    <n v="6"/>
    <n v="15"/>
    <n v="37.4"/>
    <n v="9"/>
    <n v="0"/>
    <n v="0"/>
    <n v="0"/>
    <n v="0"/>
    <n v="0"/>
    <n v="0"/>
    <n v="0"/>
  </r>
  <r>
    <n v="1491"/>
    <n v="1965"/>
    <n v="49"/>
    <x v="1"/>
    <x v="0"/>
    <x v="1"/>
    <n v="71488"/>
    <x v="0"/>
    <n v="3"/>
    <x v="0"/>
    <x v="0"/>
    <n v="0"/>
    <x v="1"/>
    <d v="2013-02-18T00:00:00"/>
    <n v="496"/>
    <n v="87"/>
    <n v="162"/>
    <n v="33"/>
    <n v="124"/>
    <n v="40"/>
    <n v="28"/>
    <n v="172"/>
    <x v="656"/>
    <n v="7.8194941808415394E-3"/>
    <x v="1"/>
    <n v="2"/>
    <n v="3"/>
    <n v="4"/>
    <n v="7"/>
    <n v="14"/>
    <n v="39.928571428571431"/>
    <n v="1"/>
    <n v="0"/>
    <n v="0"/>
    <n v="0"/>
    <n v="0"/>
    <n v="0"/>
    <n v="0"/>
    <n v="0"/>
  </r>
  <r>
    <n v="7872"/>
    <n v="1975"/>
    <n v="39"/>
    <x v="0"/>
    <x v="0"/>
    <x v="1"/>
    <n v="86836"/>
    <x v="0"/>
    <n v="3"/>
    <x v="0"/>
    <x v="0"/>
    <n v="0"/>
    <x v="1"/>
    <d v="2012-09-12T00:00:00"/>
    <n v="655"/>
    <n v="7"/>
    <n v="179"/>
    <n v="21"/>
    <n v="273"/>
    <n v="0"/>
    <n v="21"/>
    <n v="63"/>
    <x v="657"/>
    <n v="6.4143903450181953E-3"/>
    <x v="1"/>
    <n v="1"/>
    <n v="6"/>
    <n v="10"/>
    <n v="6"/>
    <n v="22"/>
    <n v="25.318181818181817"/>
    <n v="5"/>
    <n v="1"/>
    <n v="0"/>
    <n v="1"/>
    <n v="0"/>
    <n v="1"/>
    <n v="1"/>
    <n v="0"/>
  </r>
  <r>
    <n v="8233"/>
    <n v="1950"/>
    <n v="64"/>
    <x v="2"/>
    <x v="0"/>
    <x v="0"/>
    <n v="64866"/>
    <x v="1"/>
    <n v="2"/>
    <x v="0"/>
    <x v="1"/>
    <n v="1"/>
    <x v="1"/>
    <d v="2014-01-26T00:00:00"/>
    <n v="154"/>
    <n v="9"/>
    <n v="508"/>
    <n v="5"/>
    <n v="21"/>
    <n v="7"/>
    <n v="5"/>
    <n v="10"/>
    <x v="658"/>
    <n v="8.5715166651250275E-3"/>
    <x v="1"/>
    <n v="4"/>
    <n v="7"/>
    <n v="3"/>
    <n v="7"/>
    <n v="17"/>
    <n v="32.705882352941174"/>
    <n v="5"/>
    <n v="0"/>
    <n v="0"/>
    <n v="0"/>
    <n v="1"/>
    <n v="0"/>
    <n v="0"/>
    <n v="0"/>
  </r>
  <r>
    <n v="9215"/>
    <n v="1980"/>
    <n v="34"/>
    <x v="0"/>
    <x v="0"/>
    <x v="1"/>
    <n v="43974"/>
    <x v="1"/>
    <n v="2"/>
    <x v="1"/>
    <x v="0"/>
    <n v="1"/>
    <x v="2"/>
    <d v="2012-12-12T00:00:00"/>
    <n v="564"/>
    <n v="19"/>
    <n v="378"/>
    <n v="0"/>
    <n v="101"/>
    <n v="0"/>
    <n v="0"/>
    <n v="72"/>
    <x v="659"/>
    <n v="1.2530131441306226E-2"/>
    <x v="1"/>
    <n v="5"/>
    <n v="6"/>
    <n v="4"/>
    <n v="6"/>
    <n v="16"/>
    <n v="34.4375"/>
    <n v="7"/>
    <n v="0"/>
    <n v="0"/>
    <n v="0"/>
    <n v="0"/>
    <n v="0"/>
    <n v="0"/>
    <n v="0"/>
  </r>
  <r>
    <n v="4440"/>
    <n v="1964"/>
    <n v="50"/>
    <x v="1"/>
    <x v="0"/>
    <x v="1"/>
    <n v="64100"/>
    <x v="1"/>
    <n v="2"/>
    <x v="0"/>
    <x v="1"/>
    <n v="1"/>
    <x v="2"/>
    <d v="2013-09-10T00:00:00"/>
    <n v="292"/>
    <n v="93"/>
    <n v="509"/>
    <n v="0"/>
    <n v="27"/>
    <n v="0"/>
    <n v="0"/>
    <n v="10"/>
    <x v="660"/>
    <n v="8.5179407176287046E-3"/>
    <x v="1"/>
    <n v="1"/>
    <n v="8"/>
    <n v="3"/>
    <n v="6"/>
    <n v="17"/>
    <n v="32.117647058823529"/>
    <n v="7"/>
    <n v="0"/>
    <n v="0"/>
    <n v="0"/>
    <n v="1"/>
    <n v="0"/>
    <n v="0"/>
    <n v="0"/>
  </r>
  <r>
    <n v="10722"/>
    <n v="1973"/>
    <n v="41"/>
    <x v="1"/>
    <x v="1"/>
    <x v="1"/>
    <n v="55593"/>
    <x v="1"/>
    <n v="2"/>
    <x v="0"/>
    <x v="1"/>
    <n v="1"/>
    <x v="2"/>
    <d v="2013-08-21T00:00:00"/>
    <n v="312"/>
    <n v="63"/>
    <n v="293"/>
    <n v="8"/>
    <n v="124"/>
    <n v="11"/>
    <n v="4"/>
    <n v="106"/>
    <x v="660"/>
    <n v="9.8213803896173985E-3"/>
    <x v="1"/>
    <n v="2"/>
    <n v="6"/>
    <n v="6"/>
    <n v="3"/>
    <n v="15"/>
    <n v="36.4"/>
    <n v="6"/>
    <n v="0"/>
    <n v="0"/>
    <n v="1"/>
    <n v="0"/>
    <n v="0"/>
    <n v="0"/>
    <n v="0"/>
  </r>
  <r>
    <n v="7192"/>
    <n v="1955"/>
    <n v="59"/>
    <x v="2"/>
    <x v="1"/>
    <x v="1"/>
    <n v="65748"/>
    <x v="1"/>
    <n v="2"/>
    <x v="0"/>
    <x v="1"/>
    <n v="1"/>
    <x v="2"/>
    <d v="2013-04-15T00:00:00"/>
    <n v="440"/>
    <n v="58"/>
    <n v="172"/>
    <n v="73"/>
    <n v="93"/>
    <n v="95"/>
    <n v="78"/>
    <n v="34"/>
    <x v="661"/>
    <n v="8.2892255277727082E-3"/>
    <x v="1"/>
    <n v="2"/>
    <n v="2"/>
    <n v="4"/>
    <n v="10"/>
    <n v="16"/>
    <n v="34.0625"/>
    <n v="1"/>
    <n v="0"/>
    <n v="0"/>
    <n v="0"/>
    <n v="0"/>
    <n v="0"/>
    <n v="0"/>
    <n v="1"/>
  </r>
  <r>
    <n v="6376"/>
    <n v="1979"/>
    <n v="35"/>
    <x v="0"/>
    <x v="1"/>
    <x v="0"/>
    <n v="57537"/>
    <x v="1"/>
    <n v="2"/>
    <x v="1"/>
    <x v="0"/>
    <n v="1"/>
    <x v="1"/>
    <d v="2013-06-10T00:00:00"/>
    <n v="384"/>
    <n v="83"/>
    <n v="191"/>
    <n v="56"/>
    <n v="139"/>
    <n v="51"/>
    <n v="8"/>
    <n v="100"/>
    <x v="661"/>
    <n v="9.4721657368302143E-3"/>
    <x v="1"/>
    <n v="4"/>
    <n v="4"/>
    <n v="3"/>
    <n v="8"/>
    <n v="15"/>
    <n v="36.333333333333336"/>
    <n v="4"/>
    <n v="0"/>
    <n v="0"/>
    <n v="0"/>
    <n v="0"/>
    <n v="0"/>
    <n v="0"/>
    <n v="0"/>
  </r>
  <r>
    <n v="4047"/>
    <n v="1954"/>
    <n v="60"/>
    <x v="2"/>
    <x v="0"/>
    <x v="1"/>
    <n v="65324"/>
    <x v="1"/>
    <n v="2"/>
    <x v="0"/>
    <x v="1"/>
    <n v="1"/>
    <x v="2"/>
    <d v="2014-01-11T00:00:00"/>
    <n v="169"/>
    <n v="0"/>
    <n v="384"/>
    <n v="0"/>
    <n v="102"/>
    <n v="21"/>
    <n v="32"/>
    <n v="5"/>
    <x v="662"/>
    <n v="8.3277202865715515E-3"/>
    <x v="1"/>
    <n v="3"/>
    <n v="6"/>
    <n v="2"/>
    <n v="9"/>
    <n v="17"/>
    <n v="32"/>
    <n v="4"/>
    <n v="0"/>
    <n v="0"/>
    <n v="0"/>
    <n v="0"/>
    <n v="0"/>
    <n v="0"/>
    <n v="0"/>
  </r>
  <r>
    <n v="9477"/>
    <n v="1954"/>
    <n v="60"/>
    <x v="2"/>
    <x v="0"/>
    <x v="1"/>
    <n v="65324"/>
    <x v="1"/>
    <n v="2"/>
    <x v="0"/>
    <x v="1"/>
    <n v="1"/>
    <x v="2"/>
    <d v="2014-01-11T00:00:00"/>
    <n v="169"/>
    <n v="0"/>
    <n v="384"/>
    <n v="0"/>
    <n v="102"/>
    <n v="21"/>
    <n v="32"/>
    <n v="5"/>
    <x v="662"/>
    <n v="8.3277202865715515E-3"/>
    <x v="1"/>
    <n v="3"/>
    <n v="6"/>
    <n v="2"/>
    <n v="9"/>
    <n v="17"/>
    <n v="32"/>
    <n v="4"/>
    <n v="0"/>
    <n v="0"/>
    <n v="0"/>
    <n v="0"/>
    <n v="0"/>
    <n v="0"/>
    <n v="0"/>
  </r>
  <r>
    <n v="9697"/>
    <n v="1951"/>
    <n v="63"/>
    <x v="2"/>
    <x v="1"/>
    <x v="1"/>
    <n v="53790"/>
    <x v="1"/>
    <n v="2"/>
    <x v="0"/>
    <x v="2"/>
    <n v="2"/>
    <x v="4"/>
    <d v="2014-03-06T00:00:00"/>
    <n v="115"/>
    <n v="86"/>
    <n v="335"/>
    <n v="42"/>
    <n v="127"/>
    <n v="28"/>
    <n v="5"/>
    <n v="5"/>
    <x v="663"/>
    <n v="1.0076222346160997E-2"/>
    <x v="1"/>
    <n v="3"/>
    <n v="7"/>
    <n v="2"/>
    <n v="8"/>
    <n v="17"/>
    <n v="31.882352941176471"/>
    <n v="6"/>
    <n v="0"/>
    <n v="0"/>
    <n v="0"/>
    <n v="0"/>
    <n v="0"/>
    <n v="0"/>
    <n v="0"/>
  </r>
  <r>
    <n v="3321"/>
    <n v="1967"/>
    <n v="47"/>
    <x v="1"/>
    <x v="0"/>
    <x v="1"/>
    <n v="56575"/>
    <x v="1"/>
    <n v="2"/>
    <x v="0"/>
    <x v="2"/>
    <n v="2"/>
    <x v="4"/>
    <d v="2013-05-05T00:00:00"/>
    <n v="420"/>
    <n v="42"/>
    <n v="421"/>
    <n v="5"/>
    <n v="90"/>
    <n v="0"/>
    <n v="16"/>
    <n v="10"/>
    <x v="663"/>
    <n v="9.5802032699955804E-3"/>
    <x v="1"/>
    <n v="3"/>
    <n v="7"/>
    <n v="3"/>
    <n v="7"/>
    <n v="17"/>
    <n v="31.882352941176471"/>
    <n v="5"/>
    <n v="0"/>
    <n v="0"/>
    <n v="0"/>
    <n v="0"/>
    <n v="0"/>
    <n v="0"/>
    <n v="0"/>
  </r>
  <r>
    <n v="8858"/>
    <n v="1972"/>
    <n v="42"/>
    <x v="1"/>
    <x v="0"/>
    <x v="1"/>
    <n v="44325"/>
    <x v="1"/>
    <n v="2"/>
    <x v="0"/>
    <x v="1"/>
    <n v="1"/>
    <x v="2"/>
    <d v="2013-03-07T00:00:00"/>
    <n v="479"/>
    <n v="69"/>
    <n v="516"/>
    <n v="0"/>
    <n v="21"/>
    <n v="0"/>
    <n v="0"/>
    <n v="5"/>
    <x v="663"/>
    <n v="1.2227862380146644E-2"/>
    <x v="1"/>
    <n v="4"/>
    <n v="8"/>
    <n v="2"/>
    <n v="7"/>
    <n v="17"/>
    <n v="31.882352941176471"/>
    <n v="8"/>
    <n v="0"/>
    <n v="0"/>
    <n v="0"/>
    <n v="1"/>
    <n v="0"/>
    <n v="0"/>
    <n v="0"/>
  </r>
  <r>
    <n v="2877"/>
    <n v="1974"/>
    <n v="40"/>
    <x v="1"/>
    <x v="0"/>
    <x v="1"/>
    <n v="46014"/>
    <x v="1"/>
    <n v="2"/>
    <x v="1"/>
    <x v="1"/>
    <n v="2"/>
    <x v="4"/>
    <d v="2013-01-21T00:00:00"/>
    <n v="524"/>
    <n v="21"/>
    <n v="410"/>
    <n v="0"/>
    <n v="59"/>
    <n v="19"/>
    <n v="9"/>
    <n v="44"/>
    <x v="664"/>
    <n v="1.1757291259181988E-2"/>
    <x v="1"/>
    <n v="10"/>
    <n v="7"/>
    <n v="1"/>
    <n v="8"/>
    <n v="16"/>
    <n v="33.8125"/>
    <n v="7"/>
    <n v="0"/>
    <n v="0"/>
    <n v="0"/>
    <n v="0"/>
    <n v="0"/>
    <n v="0"/>
    <n v="0"/>
  </r>
  <r>
    <n v="7300"/>
    <n v="1952"/>
    <n v="62"/>
    <x v="2"/>
    <x v="1"/>
    <x v="0"/>
    <n v="69142"/>
    <x v="0"/>
    <n v="3"/>
    <x v="0"/>
    <x v="1"/>
    <n v="1"/>
    <x v="1"/>
    <d v="2014-06-29T00:00:00"/>
    <n v="0"/>
    <n v="50"/>
    <n v="448"/>
    <n v="4"/>
    <n v="34"/>
    <n v="6"/>
    <n v="4"/>
    <n v="39"/>
    <x v="665"/>
    <n v="7.7376992276763758E-3"/>
    <x v="1"/>
    <n v="3"/>
    <n v="8"/>
    <n v="1"/>
    <n v="7"/>
    <n v="16"/>
    <n v="33.4375"/>
    <n v="5"/>
    <n v="0"/>
    <n v="0"/>
    <n v="0"/>
    <n v="1"/>
    <n v="0"/>
    <n v="0"/>
    <n v="0"/>
  </r>
  <r>
    <n v="2525"/>
    <n v="1974"/>
    <n v="40"/>
    <x v="1"/>
    <x v="0"/>
    <x v="1"/>
    <n v="38410"/>
    <x v="1"/>
    <n v="2"/>
    <x v="0"/>
    <x v="0"/>
    <n v="0"/>
    <x v="1"/>
    <d v="2012-09-14T00:00:00"/>
    <n v="653"/>
    <n v="65"/>
    <n v="153"/>
    <n v="64"/>
    <n v="123"/>
    <n v="116"/>
    <n v="64"/>
    <n v="14"/>
    <x v="666"/>
    <n v="1.3902629523561572E-2"/>
    <x v="1"/>
    <n v="2"/>
    <n v="5"/>
    <n v="2"/>
    <n v="9"/>
    <n v="16"/>
    <n v="33.375"/>
    <n v="6"/>
    <n v="0"/>
    <n v="0"/>
    <n v="0"/>
    <n v="0"/>
    <n v="0"/>
    <n v="1"/>
    <n v="0"/>
  </r>
  <r>
    <n v="232"/>
    <n v="1965"/>
    <n v="49"/>
    <x v="1"/>
    <x v="1"/>
    <x v="0"/>
    <n v="61559"/>
    <x v="1"/>
    <n v="2"/>
    <x v="0"/>
    <x v="1"/>
    <n v="1"/>
    <x v="1"/>
    <d v="2013-07-17T00:00:00"/>
    <n v="347"/>
    <n v="8"/>
    <n v="279"/>
    <n v="83"/>
    <n v="88"/>
    <n v="32"/>
    <n v="14"/>
    <n v="34"/>
    <x v="667"/>
    <n v="8.6096265371432279E-3"/>
    <x v="1"/>
    <n v="1"/>
    <n v="4"/>
    <n v="2"/>
    <n v="10"/>
    <n v="16"/>
    <n v="33.125"/>
    <n v="3"/>
    <n v="0"/>
    <n v="0"/>
    <n v="0"/>
    <n v="0"/>
    <n v="0"/>
    <n v="0"/>
    <n v="0"/>
  </r>
  <r>
    <n v="8970"/>
    <n v="1972"/>
    <n v="42"/>
    <x v="1"/>
    <x v="0"/>
    <x v="1"/>
    <n v="62010"/>
    <x v="1"/>
    <n v="2"/>
    <x v="0"/>
    <x v="1"/>
    <n v="1"/>
    <x v="2"/>
    <d v="2012-10-23T00:00:00"/>
    <n v="614"/>
    <n v="93"/>
    <n v="371"/>
    <n v="22"/>
    <n v="39"/>
    <n v="6"/>
    <n v="0"/>
    <n v="92"/>
    <x v="667"/>
    <n v="8.5470085470085479E-3"/>
    <x v="1"/>
    <n v="4"/>
    <n v="6"/>
    <n v="2"/>
    <n v="7"/>
    <n v="15"/>
    <n v="35.333333333333336"/>
    <n v="5"/>
    <n v="0"/>
    <n v="0"/>
    <n v="0"/>
    <n v="0"/>
    <n v="0"/>
    <n v="0"/>
    <n v="0"/>
  </r>
  <r>
    <n v="6875"/>
    <n v="1965"/>
    <n v="49"/>
    <x v="1"/>
    <x v="0"/>
    <x v="1"/>
    <n v="32727"/>
    <x v="1"/>
    <n v="2"/>
    <x v="0"/>
    <x v="0"/>
    <n v="0"/>
    <x v="1"/>
    <d v="2012-08-28T00:00:00"/>
    <n v="670"/>
    <n v="38"/>
    <n v="167"/>
    <n v="13"/>
    <n v="180"/>
    <n v="86"/>
    <n v="13"/>
    <n v="70"/>
    <x v="668"/>
    <n v="1.6164023589085464E-2"/>
    <x v="1"/>
    <n v="2"/>
    <n v="7"/>
    <n v="3"/>
    <n v="5"/>
    <n v="15"/>
    <n v="35.266666666666666"/>
    <n v="8"/>
    <n v="0"/>
    <n v="0"/>
    <n v="0"/>
    <n v="0"/>
    <n v="0"/>
    <n v="0"/>
    <n v="0"/>
  </r>
  <r>
    <n v="10473"/>
    <n v="1956"/>
    <n v="58"/>
    <x v="1"/>
    <x v="0"/>
    <x v="0"/>
    <n v="78028"/>
    <x v="0"/>
    <n v="3"/>
    <x v="0"/>
    <x v="1"/>
    <n v="1"/>
    <x v="1"/>
    <d v="2012-09-10T00:00:00"/>
    <n v="657"/>
    <n v="38"/>
    <n v="158"/>
    <n v="19"/>
    <n v="288"/>
    <n v="25"/>
    <n v="0"/>
    <n v="38"/>
    <x v="669"/>
    <n v="6.7668016609422257E-3"/>
    <x v="1"/>
    <n v="1"/>
    <n v="6"/>
    <n v="4"/>
    <n v="9"/>
    <n v="19"/>
    <n v="27.789473684210527"/>
    <n v="7"/>
    <n v="0"/>
    <n v="0"/>
    <n v="0"/>
    <n v="1"/>
    <n v="1"/>
    <n v="1"/>
    <n v="0"/>
  </r>
  <r>
    <n v="4426"/>
    <n v="1975"/>
    <n v="39"/>
    <x v="0"/>
    <x v="1"/>
    <x v="0"/>
    <n v="55801"/>
    <x v="1"/>
    <n v="2"/>
    <x v="1"/>
    <x v="1"/>
    <n v="2"/>
    <x v="2"/>
    <d v="2013-09-22T00:00:00"/>
    <n v="280"/>
    <n v="35"/>
    <n v="367"/>
    <n v="4"/>
    <n v="51"/>
    <n v="6"/>
    <n v="4"/>
    <n v="95"/>
    <x v="670"/>
    <n v="9.4442751922008562E-3"/>
    <x v="1"/>
    <n v="6"/>
    <n v="7"/>
    <n v="2"/>
    <n v="6"/>
    <n v="15"/>
    <n v="35.133333333333333"/>
    <n v="7"/>
    <n v="1"/>
    <n v="0"/>
    <n v="0"/>
    <n v="0"/>
    <n v="0"/>
    <n v="0"/>
    <n v="0"/>
  </r>
  <r>
    <n v="9240"/>
    <n v="1971"/>
    <n v="43"/>
    <x v="1"/>
    <x v="0"/>
    <x v="0"/>
    <n v="60504"/>
    <x v="1"/>
    <n v="2"/>
    <x v="0"/>
    <x v="1"/>
    <n v="1"/>
    <x v="1"/>
    <d v="2014-02-07T00:00:00"/>
    <n v="142"/>
    <n v="73"/>
    <n v="458"/>
    <n v="0"/>
    <n v="24"/>
    <n v="6"/>
    <n v="4"/>
    <n v="34"/>
    <x v="671"/>
    <n v="8.6936400899114107E-3"/>
    <x v="1"/>
    <n v="2"/>
    <n v="6"/>
    <n v="2"/>
    <n v="8"/>
    <n v="16"/>
    <n v="32.875"/>
    <n v="6"/>
    <n v="0"/>
    <n v="0"/>
    <n v="0"/>
    <n v="0"/>
    <n v="0"/>
    <n v="0"/>
    <n v="0"/>
  </r>
  <r>
    <n v="10307"/>
    <n v="1956"/>
    <n v="58"/>
    <x v="1"/>
    <x v="1"/>
    <x v="1"/>
    <n v="50387"/>
    <x v="1"/>
    <n v="2"/>
    <x v="0"/>
    <x v="2"/>
    <n v="2"/>
    <x v="4"/>
    <d v="2013-08-31T00:00:00"/>
    <n v="302"/>
    <n v="91"/>
    <n v="369"/>
    <n v="9"/>
    <n v="87"/>
    <n v="12"/>
    <n v="14"/>
    <n v="34"/>
    <x v="672"/>
    <n v="1.0419354198503582E-2"/>
    <x v="1"/>
    <n v="3"/>
    <n v="6"/>
    <n v="2"/>
    <n v="8"/>
    <n v="16"/>
    <n v="32.8125"/>
    <n v="5"/>
    <n v="0"/>
    <n v="0"/>
    <n v="0"/>
    <n v="0"/>
    <n v="0"/>
    <n v="0"/>
    <n v="0"/>
  </r>
  <r>
    <n v="1509"/>
    <n v="1958"/>
    <n v="56"/>
    <x v="1"/>
    <x v="0"/>
    <x v="1"/>
    <n v="84460"/>
    <x v="0"/>
    <n v="3"/>
    <x v="0"/>
    <x v="0"/>
    <n v="0"/>
    <x v="1"/>
    <d v="2013-01-04T00:00:00"/>
    <n v="541"/>
    <n v="80"/>
    <n v="152"/>
    <n v="27"/>
    <n v="103"/>
    <n v="106"/>
    <n v="54"/>
    <n v="81"/>
    <x v="673"/>
    <n v="6.1922803694056359E-3"/>
    <x v="1"/>
    <n v="0"/>
    <n v="9"/>
    <n v="9"/>
    <n v="4"/>
    <n v="22"/>
    <n v="23.772727272727273"/>
    <n v="5"/>
    <n v="1"/>
    <n v="1"/>
    <n v="0"/>
    <n v="1"/>
    <n v="1"/>
    <n v="1"/>
    <n v="0"/>
  </r>
  <r>
    <n v="607"/>
    <n v="1955"/>
    <n v="59"/>
    <x v="2"/>
    <x v="0"/>
    <x v="0"/>
    <n v="41769"/>
    <x v="1"/>
    <n v="2"/>
    <x v="0"/>
    <x v="1"/>
    <n v="1"/>
    <x v="1"/>
    <d v="2013-02-13T00:00:00"/>
    <n v="501"/>
    <n v="31"/>
    <n v="302"/>
    <n v="29"/>
    <n v="131"/>
    <n v="32"/>
    <n v="0"/>
    <n v="27"/>
    <x v="674"/>
    <n v="1.2473365414541885E-2"/>
    <x v="1"/>
    <n v="6"/>
    <n v="8"/>
    <n v="1"/>
    <n v="7"/>
    <n v="16"/>
    <n v="32.5625"/>
    <n v="8"/>
    <n v="0"/>
    <n v="0"/>
    <n v="0"/>
    <n v="0"/>
    <n v="0"/>
    <n v="0"/>
    <n v="0"/>
  </r>
  <r>
    <n v="702"/>
    <n v="1975"/>
    <n v="39"/>
    <x v="0"/>
    <x v="0"/>
    <x v="0"/>
    <n v="47682"/>
    <x v="1"/>
    <n v="2"/>
    <x v="0"/>
    <x v="1"/>
    <n v="1"/>
    <x v="1"/>
    <d v="2013-02-15T00:00:00"/>
    <n v="499"/>
    <n v="80"/>
    <n v="162"/>
    <n v="61"/>
    <n v="83"/>
    <n v="97"/>
    <n v="57"/>
    <n v="61"/>
    <x v="674"/>
    <n v="1.0926555094165513E-2"/>
    <x v="1"/>
    <n v="4"/>
    <n v="4"/>
    <n v="3"/>
    <n v="8"/>
    <n v="15"/>
    <n v="34.733333333333334"/>
    <n v="5"/>
    <n v="0"/>
    <n v="0"/>
    <n v="0"/>
    <n v="0"/>
    <n v="0"/>
    <n v="0"/>
    <n v="0"/>
  </r>
  <r>
    <n v="2406"/>
    <n v="1949"/>
    <n v="65"/>
    <x v="2"/>
    <x v="1"/>
    <x v="1"/>
    <n v="54591"/>
    <x v="1"/>
    <n v="2"/>
    <x v="0"/>
    <x v="1"/>
    <n v="1"/>
    <x v="2"/>
    <d v="2013-08-05T00:00:00"/>
    <n v="328"/>
    <n v="63"/>
    <n v="376"/>
    <n v="4"/>
    <n v="94"/>
    <n v="12"/>
    <n v="9"/>
    <n v="24"/>
    <x v="675"/>
    <n v="9.5070616035610265E-3"/>
    <x v="1"/>
    <n v="3"/>
    <n v="6"/>
    <n v="2"/>
    <n v="8"/>
    <n v="16"/>
    <n v="32.4375"/>
    <n v="5"/>
    <n v="0"/>
    <n v="0"/>
    <n v="0"/>
    <n v="0"/>
    <n v="0"/>
    <n v="0"/>
    <n v="0"/>
  </r>
  <r>
    <n v="8375"/>
    <n v="1968"/>
    <n v="46"/>
    <x v="1"/>
    <x v="0"/>
    <x v="1"/>
    <n v="55954"/>
    <x v="1"/>
    <n v="2"/>
    <x v="0"/>
    <x v="1"/>
    <n v="1"/>
    <x v="2"/>
    <d v="2014-03-03T00:00:00"/>
    <n v="118"/>
    <n v="63"/>
    <n v="447"/>
    <n v="0"/>
    <n v="28"/>
    <n v="0"/>
    <n v="0"/>
    <n v="43"/>
    <x v="676"/>
    <n v="9.2576044608070913E-3"/>
    <x v="1"/>
    <n v="3"/>
    <n v="8"/>
    <n v="2"/>
    <n v="6"/>
    <n v="16"/>
    <n v="32.375"/>
    <n v="7"/>
    <n v="0"/>
    <n v="0"/>
    <n v="0"/>
    <n v="0"/>
    <n v="0"/>
    <n v="0"/>
    <n v="0"/>
  </r>
  <r>
    <n v="5512"/>
    <n v="1977"/>
    <n v="37"/>
    <x v="0"/>
    <x v="0"/>
    <x v="1"/>
    <n v="55842"/>
    <x v="1"/>
    <n v="2"/>
    <x v="0"/>
    <x v="1"/>
    <n v="1"/>
    <x v="2"/>
    <d v="2014-05-23T00:00:00"/>
    <n v="37"/>
    <n v="19"/>
    <n v="451"/>
    <n v="0"/>
    <n v="39"/>
    <n v="0"/>
    <n v="4"/>
    <n v="24"/>
    <x v="676"/>
    <n v="9.2761720568747541E-3"/>
    <x v="1"/>
    <n v="1"/>
    <n v="7"/>
    <n v="1"/>
    <n v="8"/>
    <n v="16"/>
    <n v="32.375"/>
    <n v="5"/>
    <n v="0"/>
    <n v="0"/>
    <n v="0"/>
    <n v="0"/>
    <n v="0"/>
    <n v="0"/>
    <n v="0"/>
  </r>
  <r>
    <n v="967"/>
    <n v="1976"/>
    <n v="38"/>
    <x v="0"/>
    <x v="1"/>
    <x v="1"/>
    <n v="46049"/>
    <x v="1"/>
    <n v="2"/>
    <x v="1"/>
    <x v="1"/>
    <n v="2"/>
    <x v="4"/>
    <d v="2013-07-21T00:00:00"/>
    <n v="343"/>
    <n v="11"/>
    <n v="342"/>
    <n v="9"/>
    <n v="112"/>
    <n v="19"/>
    <n v="14"/>
    <n v="19"/>
    <x v="677"/>
    <n v="1.1183739060565918E-2"/>
    <x v="1"/>
    <n v="10"/>
    <n v="5"/>
    <n v="2"/>
    <n v="9"/>
    <n v="16"/>
    <n v="32.1875"/>
    <n v="7"/>
    <n v="0"/>
    <n v="0"/>
    <n v="0"/>
    <n v="0"/>
    <n v="0"/>
    <n v="1"/>
    <n v="0"/>
  </r>
  <r>
    <n v="8614"/>
    <n v="1957"/>
    <n v="57"/>
    <x v="1"/>
    <x v="1"/>
    <x v="0"/>
    <n v="65486"/>
    <x v="1"/>
    <n v="2"/>
    <x v="0"/>
    <x v="1"/>
    <n v="1"/>
    <x v="1"/>
    <d v="2014-05-12T00:00:00"/>
    <n v="48"/>
    <n v="29"/>
    <n v="245"/>
    <n v="19"/>
    <n v="125"/>
    <n v="37"/>
    <n v="67"/>
    <n v="14"/>
    <x v="678"/>
    <n v="7.7421128180069024E-3"/>
    <x v="1"/>
    <n v="1"/>
    <n v="4"/>
    <n v="2"/>
    <n v="10"/>
    <n v="16"/>
    <n v="31.6875"/>
    <n v="2"/>
    <n v="0"/>
    <n v="0"/>
    <n v="0"/>
    <n v="0"/>
    <n v="0"/>
    <n v="0"/>
    <n v="0"/>
  </r>
  <r>
    <n v="6257"/>
    <n v="1976"/>
    <n v="38"/>
    <x v="0"/>
    <x v="0"/>
    <x v="0"/>
    <n v="60482"/>
    <x v="1"/>
    <n v="2"/>
    <x v="0"/>
    <x v="1"/>
    <n v="1"/>
    <x v="1"/>
    <d v="2013-01-23T00:00:00"/>
    <n v="522"/>
    <n v="81"/>
    <n v="255"/>
    <n v="43"/>
    <n v="134"/>
    <n v="37"/>
    <n v="14"/>
    <n v="24"/>
    <x v="678"/>
    <n v="8.3826593035944575E-3"/>
    <x v="1"/>
    <n v="1"/>
    <n v="7"/>
    <n v="2"/>
    <n v="7"/>
    <n v="16"/>
    <n v="31.6875"/>
    <n v="7"/>
    <n v="0"/>
    <n v="0"/>
    <n v="0"/>
    <n v="0"/>
    <n v="0"/>
    <n v="0"/>
    <n v="0"/>
  </r>
  <r>
    <n v="6245"/>
    <n v="1950"/>
    <n v="64"/>
    <x v="2"/>
    <x v="0"/>
    <x v="1"/>
    <n v="59292"/>
    <x v="1"/>
    <n v="2"/>
    <x v="0"/>
    <x v="1"/>
    <n v="1"/>
    <x v="2"/>
    <d v="2013-06-13T00:00:00"/>
    <n v="381"/>
    <n v="71"/>
    <n v="378"/>
    <n v="14"/>
    <n v="68"/>
    <n v="19"/>
    <n v="14"/>
    <n v="14"/>
    <x v="678"/>
    <n v="8.5509006274033603E-3"/>
    <x v="1"/>
    <n v="2"/>
    <n v="3"/>
    <n v="5"/>
    <n v="8"/>
    <n v="16"/>
    <n v="31.6875"/>
    <n v="3"/>
    <n v="0"/>
    <n v="0"/>
    <n v="0"/>
    <n v="0"/>
    <n v="0"/>
    <n v="0"/>
    <n v="0"/>
  </r>
  <r>
    <n v="8780"/>
    <n v="1950"/>
    <n v="64"/>
    <x v="2"/>
    <x v="0"/>
    <x v="1"/>
    <n v="59292"/>
    <x v="1"/>
    <n v="2"/>
    <x v="0"/>
    <x v="1"/>
    <n v="1"/>
    <x v="2"/>
    <d v="2013-06-13T00:00:00"/>
    <n v="381"/>
    <n v="71"/>
    <n v="378"/>
    <n v="14"/>
    <n v="68"/>
    <n v="19"/>
    <n v="14"/>
    <n v="14"/>
    <x v="678"/>
    <n v="8.5509006274033603E-3"/>
    <x v="1"/>
    <n v="2"/>
    <n v="3"/>
    <n v="5"/>
    <n v="8"/>
    <n v="16"/>
    <n v="31.6875"/>
    <n v="3"/>
    <n v="0"/>
    <n v="0"/>
    <n v="0"/>
    <n v="0"/>
    <n v="0"/>
    <n v="0"/>
    <n v="0"/>
  </r>
  <r>
    <n v="10766"/>
    <n v="1964"/>
    <n v="50"/>
    <x v="1"/>
    <x v="0"/>
    <x v="1"/>
    <n v="65526"/>
    <x v="1"/>
    <n v="2"/>
    <x v="0"/>
    <x v="1"/>
    <n v="1"/>
    <x v="2"/>
    <d v="2014-04-11T00:00:00"/>
    <n v="79"/>
    <n v="22"/>
    <n v="397"/>
    <n v="19"/>
    <n v="69"/>
    <n v="12"/>
    <n v="0"/>
    <n v="9"/>
    <x v="679"/>
    <n v="7.7221255684766354E-3"/>
    <x v="1"/>
    <n v="1"/>
    <n v="4"/>
    <n v="4"/>
    <n v="8"/>
    <n v="16"/>
    <n v="31.625"/>
    <n v="2"/>
    <n v="0"/>
    <n v="0"/>
    <n v="0"/>
    <n v="0"/>
    <n v="0"/>
    <n v="0"/>
    <n v="0"/>
  </r>
  <r>
    <n v="9971"/>
    <n v="1964"/>
    <n v="50"/>
    <x v="1"/>
    <x v="0"/>
    <x v="1"/>
    <n v="65526"/>
    <x v="1"/>
    <n v="2"/>
    <x v="0"/>
    <x v="1"/>
    <n v="1"/>
    <x v="2"/>
    <d v="2014-04-11T00:00:00"/>
    <n v="79"/>
    <n v="22"/>
    <n v="397"/>
    <n v="19"/>
    <n v="69"/>
    <n v="12"/>
    <n v="0"/>
    <n v="9"/>
    <x v="679"/>
    <n v="7.7221255684766354E-3"/>
    <x v="1"/>
    <n v="1"/>
    <n v="4"/>
    <n v="4"/>
    <n v="8"/>
    <n v="16"/>
    <n v="31.625"/>
    <n v="2"/>
    <n v="0"/>
    <n v="0"/>
    <n v="0"/>
    <n v="0"/>
    <n v="0"/>
    <n v="0"/>
    <n v="0"/>
  </r>
  <r>
    <n v="10581"/>
    <n v="1977"/>
    <n v="37"/>
    <x v="0"/>
    <x v="1"/>
    <x v="1"/>
    <n v="41124"/>
    <x v="1"/>
    <n v="2"/>
    <x v="1"/>
    <x v="0"/>
    <n v="1"/>
    <x v="2"/>
    <d v="2012-10-31T00:00:00"/>
    <n v="606"/>
    <n v="41"/>
    <n v="281"/>
    <n v="7"/>
    <n v="84"/>
    <n v="15"/>
    <n v="0"/>
    <n v="119"/>
    <x v="679"/>
    <n v="1.2304250559284116E-2"/>
    <x v="1"/>
    <n v="7"/>
    <n v="7"/>
    <n v="3"/>
    <n v="4"/>
    <n v="14"/>
    <n v="36.142857142857146"/>
    <n v="8"/>
    <n v="0"/>
    <n v="0"/>
    <n v="0"/>
    <n v="0"/>
    <n v="0"/>
    <n v="0"/>
    <n v="0"/>
  </r>
  <r>
    <n v="359"/>
    <n v="1950"/>
    <n v="64"/>
    <x v="2"/>
    <x v="1"/>
    <x v="1"/>
    <n v="48070"/>
    <x v="1"/>
    <n v="2"/>
    <x v="0"/>
    <x v="1"/>
    <n v="1"/>
    <x v="2"/>
    <d v="2013-01-13T00:00:00"/>
    <n v="532"/>
    <n v="33"/>
    <n v="373"/>
    <n v="14"/>
    <n v="83"/>
    <n v="6"/>
    <n v="9"/>
    <n v="19"/>
    <x v="680"/>
    <n v="1.0484709798210942E-2"/>
    <x v="1"/>
    <n v="3"/>
    <n v="8"/>
    <n v="2"/>
    <n v="6"/>
    <n v="16"/>
    <n v="31.5"/>
    <n v="7"/>
    <n v="0"/>
    <n v="0"/>
    <n v="0"/>
    <n v="0"/>
    <n v="0"/>
    <n v="0"/>
    <n v="1"/>
  </r>
  <r>
    <n v="2870"/>
    <n v="1973"/>
    <n v="41"/>
    <x v="1"/>
    <x v="1"/>
    <x v="1"/>
    <n v="49094"/>
    <x v="1"/>
    <n v="2"/>
    <x v="0"/>
    <x v="1"/>
    <n v="1"/>
    <x v="2"/>
    <d v="2012-09-21T00:00:00"/>
    <n v="646"/>
    <n v="6"/>
    <n v="376"/>
    <n v="0"/>
    <n v="38"/>
    <n v="11"/>
    <n v="8"/>
    <n v="69"/>
    <x v="681"/>
    <n v="1.022528211186703E-2"/>
    <x v="1"/>
    <n v="5"/>
    <n v="6"/>
    <n v="3"/>
    <n v="6"/>
    <n v="15"/>
    <n v="33.466666666666669"/>
    <n v="6"/>
    <n v="0"/>
    <n v="0"/>
    <n v="0"/>
    <n v="0"/>
    <n v="0"/>
    <n v="0"/>
    <n v="0"/>
  </r>
  <r>
    <n v="2632"/>
    <n v="1954"/>
    <n v="60"/>
    <x v="2"/>
    <x v="1"/>
    <x v="1"/>
    <n v="50501"/>
    <x v="1"/>
    <n v="2"/>
    <x v="1"/>
    <x v="1"/>
    <n v="2"/>
    <x v="4"/>
    <d v="2013-06-18T00:00:00"/>
    <n v="376"/>
    <n v="10"/>
    <n v="297"/>
    <n v="0"/>
    <n v="38"/>
    <n v="13"/>
    <n v="0"/>
    <n v="152"/>
    <x v="682"/>
    <n v="9.9007940436823035E-3"/>
    <x v="1"/>
    <n v="7"/>
    <n v="5"/>
    <n v="4"/>
    <n v="4"/>
    <n v="13"/>
    <n v="38.46153846153846"/>
    <n v="6"/>
    <n v="0"/>
    <n v="0"/>
    <n v="1"/>
    <n v="0"/>
    <n v="0"/>
    <n v="1"/>
    <n v="0"/>
  </r>
  <r>
    <n v="6218"/>
    <n v="1965"/>
    <n v="49"/>
    <x v="1"/>
    <x v="1"/>
    <x v="1"/>
    <n v="59594"/>
    <x v="1"/>
    <n v="2"/>
    <x v="0"/>
    <x v="1"/>
    <n v="1"/>
    <x v="2"/>
    <d v="2012-10-20T00:00:00"/>
    <n v="617"/>
    <n v="74"/>
    <n v="457"/>
    <n v="4"/>
    <n v="29"/>
    <n v="0"/>
    <n v="0"/>
    <n v="9"/>
    <x v="683"/>
    <n v="8.373326173775883E-3"/>
    <x v="1"/>
    <n v="1"/>
    <n v="8"/>
    <n v="1"/>
    <n v="7"/>
    <n v="16"/>
    <n v="31.1875"/>
    <n v="7"/>
    <n v="0"/>
    <n v="0"/>
    <n v="0"/>
    <n v="1"/>
    <n v="0"/>
    <n v="0"/>
    <n v="0"/>
  </r>
  <r>
    <n v="340"/>
    <n v="1970"/>
    <n v="44"/>
    <x v="1"/>
    <x v="1"/>
    <x v="0"/>
    <n v="72967"/>
    <x v="0"/>
    <n v="3"/>
    <x v="0"/>
    <x v="1"/>
    <n v="1"/>
    <x v="1"/>
    <d v="2012-12-15T00:00:00"/>
    <n v="561"/>
    <n v="1"/>
    <n v="158"/>
    <n v="35"/>
    <n v="179"/>
    <n v="0"/>
    <n v="0"/>
    <n v="125"/>
    <x v="684"/>
    <n v="6.8112982581166829E-3"/>
    <x v="1"/>
    <n v="2"/>
    <n v="7"/>
    <n v="2"/>
    <n v="8"/>
    <n v="17"/>
    <n v="29.235294117647058"/>
    <n v="5"/>
    <n v="0"/>
    <n v="0"/>
    <n v="1"/>
    <n v="0"/>
    <n v="0"/>
    <n v="1"/>
    <n v="0"/>
  </r>
  <r>
    <n v="8870"/>
    <n v="1984"/>
    <n v="30"/>
    <x v="0"/>
    <x v="1"/>
    <x v="1"/>
    <n v="35196"/>
    <x v="1"/>
    <n v="2"/>
    <x v="1"/>
    <x v="0"/>
    <n v="1"/>
    <x v="2"/>
    <d v="2012-11-13T00:00:00"/>
    <n v="593"/>
    <n v="68"/>
    <n v="75"/>
    <n v="12"/>
    <n v="141"/>
    <n v="43"/>
    <n v="39"/>
    <n v="187"/>
    <x v="684"/>
    <n v="1.4120922832140016E-2"/>
    <x v="1"/>
    <n v="6"/>
    <n v="6"/>
    <n v="1"/>
    <n v="5"/>
    <n v="12"/>
    <n v="41.416666666666664"/>
    <n v="8"/>
    <n v="0"/>
    <n v="0"/>
    <n v="0"/>
    <n v="0"/>
    <n v="0"/>
    <n v="1"/>
    <n v="0"/>
  </r>
  <r>
    <n v="10340"/>
    <n v="1984"/>
    <n v="30"/>
    <x v="0"/>
    <x v="1"/>
    <x v="1"/>
    <n v="35196"/>
    <x v="1"/>
    <n v="2"/>
    <x v="1"/>
    <x v="0"/>
    <n v="1"/>
    <x v="2"/>
    <d v="2012-11-13T00:00:00"/>
    <n v="593"/>
    <n v="68"/>
    <n v="75"/>
    <n v="12"/>
    <n v="141"/>
    <n v="43"/>
    <n v="39"/>
    <n v="187"/>
    <x v="684"/>
    <n v="1.4120922832140016E-2"/>
    <x v="1"/>
    <n v="6"/>
    <n v="6"/>
    <n v="1"/>
    <n v="5"/>
    <n v="12"/>
    <n v="41.416666666666664"/>
    <n v="8"/>
    <n v="0"/>
    <n v="0"/>
    <n v="0"/>
    <n v="0"/>
    <n v="0"/>
    <n v="0"/>
    <n v="0"/>
  </r>
  <r>
    <n v="339"/>
    <n v="1972"/>
    <n v="42"/>
    <x v="1"/>
    <x v="0"/>
    <x v="1"/>
    <n v="57091"/>
    <x v="1"/>
    <n v="2"/>
    <x v="0"/>
    <x v="1"/>
    <n v="1"/>
    <x v="2"/>
    <d v="2012-11-23T00:00:00"/>
    <n v="583"/>
    <n v="82"/>
    <n v="462"/>
    <n v="0"/>
    <n v="24"/>
    <n v="6"/>
    <n v="0"/>
    <n v="4"/>
    <x v="685"/>
    <n v="8.6878842549613783E-3"/>
    <x v="1"/>
    <n v="2"/>
    <n v="9"/>
    <n v="2"/>
    <n v="5"/>
    <n v="16"/>
    <n v="31"/>
    <n v="7"/>
    <n v="0"/>
    <n v="0"/>
    <n v="0"/>
    <n v="1"/>
    <n v="0"/>
    <n v="1"/>
    <n v="0"/>
  </r>
  <r>
    <n v="1165"/>
    <n v="1958"/>
    <n v="56"/>
    <x v="1"/>
    <x v="0"/>
    <x v="0"/>
    <n v="50729"/>
    <x v="1"/>
    <n v="2"/>
    <x v="1"/>
    <x v="1"/>
    <n v="2"/>
    <x v="2"/>
    <d v="2013-05-02T00:00:00"/>
    <n v="423"/>
    <n v="62"/>
    <n v="239"/>
    <n v="13"/>
    <n v="143"/>
    <n v="45"/>
    <n v="4"/>
    <n v="52"/>
    <x v="685"/>
    <n v="9.777444854028268E-3"/>
    <x v="1"/>
    <n v="9"/>
    <n v="6"/>
    <n v="2"/>
    <n v="7"/>
    <n v="15"/>
    <n v="33.06666666666667"/>
    <n v="6"/>
    <n v="0"/>
    <n v="0"/>
    <n v="0"/>
    <n v="0"/>
    <n v="0"/>
    <n v="0"/>
    <n v="0"/>
  </r>
  <r>
    <n v="11176"/>
    <n v="1970"/>
    <n v="44"/>
    <x v="1"/>
    <x v="0"/>
    <x v="1"/>
    <n v="65968"/>
    <x v="1"/>
    <n v="2"/>
    <x v="0"/>
    <x v="1"/>
    <n v="1"/>
    <x v="2"/>
    <d v="2014-05-12T00:00:00"/>
    <n v="48"/>
    <n v="12"/>
    <n v="376"/>
    <n v="9"/>
    <n v="83"/>
    <n v="19"/>
    <n v="4"/>
    <n v="4"/>
    <x v="686"/>
    <n v="7.5036381275770071E-3"/>
    <x v="1"/>
    <n v="2"/>
    <n v="5"/>
    <n v="4"/>
    <n v="7"/>
    <n v="16"/>
    <n v="30.9375"/>
    <n v="3"/>
    <n v="0"/>
    <n v="0"/>
    <n v="0"/>
    <n v="0"/>
    <n v="0"/>
    <n v="0"/>
    <n v="0"/>
  </r>
  <r>
    <n v="5837"/>
    <n v="1967"/>
    <n v="47"/>
    <x v="1"/>
    <x v="1"/>
    <x v="1"/>
    <n v="51479"/>
    <x v="1"/>
    <n v="2"/>
    <x v="1"/>
    <x v="1"/>
    <n v="2"/>
    <x v="4"/>
    <d v="2012-12-28T00:00:00"/>
    <n v="548"/>
    <n v="67"/>
    <n v="247"/>
    <n v="8"/>
    <n v="160"/>
    <n v="6"/>
    <n v="8"/>
    <n v="65"/>
    <x v="687"/>
    <n v="9.5961460012820767E-3"/>
    <x v="1"/>
    <n v="7"/>
    <n v="6"/>
    <n v="3"/>
    <n v="6"/>
    <n v="15"/>
    <n v="32.93333333333333"/>
    <n v="7"/>
    <n v="0"/>
    <n v="0"/>
    <n v="0"/>
    <n v="0"/>
    <n v="0"/>
    <n v="0"/>
    <n v="0"/>
  </r>
  <r>
    <n v="4769"/>
    <n v="1977"/>
    <n v="37"/>
    <x v="0"/>
    <x v="0"/>
    <x v="1"/>
    <n v="57954"/>
    <x v="1"/>
    <n v="2"/>
    <x v="1"/>
    <x v="1"/>
    <n v="2"/>
    <x v="4"/>
    <d v="2014-06-18T00:00:00"/>
    <n v="11"/>
    <n v="52"/>
    <n v="456"/>
    <n v="4"/>
    <n v="24"/>
    <n v="0"/>
    <n v="0"/>
    <n v="9"/>
    <x v="688"/>
    <n v="8.506746730165304E-3"/>
    <x v="1"/>
    <n v="7"/>
    <n v="8"/>
    <n v="2"/>
    <n v="6"/>
    <n v="16"/>
    <n v="30.8125"/>
    <n v="7"/>
    <n v="0"/>
    <n v="0"/>
    <n v="0"/>
    <n v="1"/>
    <n v="0"/>
    <n v="0"/>
    <n v="0"/>
  </r>
  <r>
    <n v="7230"/>
    <n v="1960"/>
    <n v="54"/>
    <x v="1"/>
    <x v="0"/>
    <x v="0"/>
    <n v="50611"/>
    <x v="1"/>
    <n v="2"/>
    <x v="0"/>
    <x v="1"/>
    <n v="1"/>
    <x v="1"/>
    <d v="2012-10-04T00:00:00"/>
    <n v="633"/>
    <n v="98"/>
    <n v="459"/>
    <n v="0"/>
    <n v="24"/>
    <n v="6"/>
    <n v="0"/>
    <n v="4"/>
    <x v="688"/>
    <n v="9.740965402778053E-3"/>
    <x v="1"/>
    <n v="6"/>
    <n v="4"/>
    <n v="5"/>
    <n v="7"/>
    <n v="16"/>
    <n v="30.8125"/>
    <n v="6"/>
    <n v="0"/>
    <n v="0"/>
    <n v="0"/>
    <n v="1"/>
    <n v="0"/>
    <n v="1"/>
    <n v="0"/>
  </r>
  <r>
    <n v="5675"/>
    <n v="1960"/>
    <n v="54"/>
    <x v="1"/>
    <x v="0"/>
    <x v="0"/>
    <n v="50611"/>
    <x v="1"/>
    <n v="2"/>
    <x v="0"/>
    <x v="1"/>
    <n v="1"/>
    <x v="1"/>
    <d v="2012-10-04T00:00:00"/>
    <n v="633"/>
    <n v="98"/>
    <n v="459"/>
    <n v="0"/>
    <n v="24"/>
    <n v="6"/>
    <n v="0"/>
    <n v="4"/>
    <x v="688"/>
    <n v="9.740965402778053E-3"/>
    <x v="1"/>
    <n v="6"/>
    <n v="4"/>
    <n v="5"/>
    <n v="7"/>
    <n v="16"/>
    <n v="30.8125"/>
    <n v="6"/>
    <n v="0"/>
    <n v="0"/>
    <n v="0"/>
    <n v="1"/>
    <n v="0"/>
    <n v="0"/>
    <n v="0"/>
  </r>
  <r>
    <n v="6720"/>
    <n v="1968"/>
    <n v="46"/>
    <x v="1"/>
    <x v="0"/>
    <x v="1"/>
    <n v="43795"/>
    <x v="1"/>
    <n v="2"/>
    <x v="0"/>
    <x v="1"/>
    <n v="1"/>
    <x v="2"/>
    <d v="2013-10-16T00:00:00"/>
    <n v="256"/>
    <n v="11"/>
    <n v="314"/>
    <n v="11"/>
    <n v="53"/>
    <n v="4"/>
    <n v="3"/>
    <n v="107"/>
    <x v="689"/>
    <n v="1.1234159150587966E-2"/>
    <x v="1"/>
    <n v="3"/>
    <n v="7"/>
    <n v="3"/>
    <n v="4"/>
    <n v="14"/>
    <n v="35.142857142857146"/>
    <n v="7"/>
    <n v="0"/>
    <n v="0"/>
    <n v="0"/>
    <n v="1"/>
    <n v="0"/>
    <n v="1"/>
    <n v="0"/>
  </r>
  <r>
    <n v="6357"/>
    <n v="1959"/>
    <n v="55"/>
    <x v="1"/>
    <x v="0"/>
    <x v="0"/>
    <n v="59052"/>
    <x v="1"/>
    <n v="2"/>
    <x v="0"/>
    <x v="1"/>
    <n v="1"/>
    <x v="1"/>
    <d v="2013-11-17T00:00:00"/>
    <n v="224"/>
    <n v="29"/>
    <n v="230"/>
    <n v="35"/>
    <n v="75"/>
    <n v="63"/>
    <n v="57"/>
    <n v="31"/>
    <x v="690"/>
    <n v="8.3147056831267361E-3"/>
    <x v="1"/>
    <n v="3"/>
    <n v="7"/>
    <n v="1"/>
    <n v="7"/>
    <n v="15"/>
    <n v="32.733333333333334"/>
    <n v="5"/>
    <n v="0"/>
    <n v="0"/>
    <n v="0"/>
    <n v="0"/>
    <n v="0"/>
    <n v="0"/>
    <n v="0"/>
  </r>
  <r>
    <n v="9973"/>
    <n v="1963"/>
    <n v="51"/>
    <x v="1"/>
    <x v="1"/>
    <x v="1"/>
    <n v="50437"/>
    <x v="1"/>
    <n v="2"/>
    <x v="0"/>
    <x v="2"/>
    <n v="2"/>
    <x v="4"/>
    <d v="2012-10-17T00:00:00"/>
    <n v="620"/>
    <n v="28"/>
    <n v="370"/>
    <n v="9"/>
    <n v="92"/>
    <n v="6"/>
    <n v="9"/>
    <n v="4"/>
    <x v="691"/>
    <n v="9.715090112417472E-3"/>
    <x v="1"/>
    <n v="3"/>
    <n v="7"/>
    <n v="1"/>
    <n v="8"/>
    <n v="16"/>
    <n v="30.625"/>
    <n v="7"/>
    <n v="0"/>
    <n v="0"/>
    <n v="0"/>
    <n v="0"/>
    <n v="0"/>
    <n v="0"/>
    <n v="0"/>
  </r>
  <r>
    <n v="7453"/>
    <n v="1954"/>
    <n v="60"/>
    <x v="2"/>
    <x v="1"/>
    <x v="0"/>
    <n v="36130"/>
    <x v="1"/>
    <n v="2"/>
    <x v="0"/>
    <x v="1"/>
    <n v="1"/>
    <x v="1"/>
    <d v="2013-02-02T00:00:00"/>
    <n v="512"/>
    <n v="46"/>
    <n v="157"/>
    <n v="43"/>
    <n v="127"/>
    <n v="68"/>
    <n v="56"/>
    <n v="37"/>
    <x v="692"/>
    <n v="1.350678106836424E-2"/>
    <x v="1"/>
    <n v="6"/>
    <n v="3"/>
    <n v="8"/>
    <n v="4"/>
    <n v="15"/>
    <n v="32.533333333333331"/>
    <n v="4"/>
    <n v="0"/>
    <n v="0"/>
    <n v="1"/>
    <n v="0"/>
    <n v="0"/>
    <n v="1"/>
    <n v="0"/>
  </r>
  <r>
    <n v="4609"/>
    <n v="1966"/>
    <n v="48"/>
    <x v="1"/>
    <x v="0"/>
    <x v="1"/>
    <n v="57705"/>
    <x v="1"/>
    <n v="2"/>
    <x v="0"/>
    <x v="1"/>
    <n v="1"/>
    <x v="2"/>
    <d v="2014-01-11T00:00:00"/>
    <n v="169"/>
    <n v="14"/>
    <n v="383"/>
    <n v="0"/>
    <n v="53"/>
    <n v="6"/>
    <n v="4"/>
    <n v="40"/>
    <x v="693"/>
    <n v="8.4221471276319203E-3"/>
    <x v="1"/>
    <n v="3"/>
    <n v="8"/>
    <n v="1"/>
    <n v="6"/>
    <n v="15"/>
    <n v="32.4"/>
    <n v="6"/>
    <n v="0"/>
    <n v="0"/>
    <n v="0"/>
    <n v="0"/>
    <n v="0"/>
    <n v="0"/>
    <n v="0"/>
  </r>
  <r>
    <n v="8687"/>
    <n v="1978"/>
    <n v="36"/>
    <x v="0"/>
    <x v="1"/>
    <x v="1"/>
    <n v="53172"/>
    <x v="1"/>
    <n v="2"/>
    <x v="0"/>
    <x v="1"/>
    <n v="1"/>
    <x v="2"/>
    <d v="2013-05-06T00:00:00"/>
    <n v="419"/>
    <n v="54"/>
    <n v="121"/>
    <n v="62"/>
    <n v="90"/>
    <n v="68"/>
    <n v="20"/>
    <n v="125"/>
    <x v="693"/>
    <n v="9.1401489505754906E-3"/>
    <x v="1"/>
    <n v="3"/>
    <n v="2"/>
    <n v="3"/>
    <n v="8"/>
    <n v="13"/>
    <n v="37.384615384615387"/>
    <n v="3"/>
    <n v="0"/>
    <n v="0"/>
    <n v="0"/>
    <n v="0"/>
    <n v="0"/>
    <n v="0"/>
    <n v="0"/>
  </r>
  <r>
    <n v="2942"/>
    <n v="1964"/>
    <n v="50"/>
    <x v="1"/>
    <x v="1"/>
    <x v="0"/>
    <n v="45906"/>
    <x v="1"/>
    <n v="2"/>
    <x v="0"/>
    <x v="1"/>
    <n v="1"/>
    <x v="1"/>
    <d v="2013-05-07T00:00:00"/>
    <n v="418"/>
    <n v="20"/>
    <n v="305"/>
    <n v="3"/>
    <n v="27"/>
    <n v="4"/>
    <n v="3"/>
    <n v="144"/>
    <x v="693"/>
    <n v="1.0586851391974905E-2"/>
    <x v="1"/>
    <n v="2"/>
    <n v="5"/>
    <n v="4"/>
    <n v="4"/>
    <n v="13"/>
    <n v="37.384615384615387"/>
    <n v="5"/>
    <n v="0"/>
    <n v="0"/>
    <n v="1"/>
    <n v="0"/>
    <n v="0"/>
    <n v="0"/>
    <n v="0"/>
  </r>
  <r>
    <n v="7384"/>
    <n v="1951"/>
    <n v="63"/>
    <x v="2"/>
    <x v="0"/>
    <x v="1"/>
    <n v="39767"/>
    <x v="1"/>
    <n v="2"/>
    <x v="0"/>
    <x v="0"/>
    <n v="0"/>
    <x v="1"/>
    <d v="2013-07-21T00:00:00"/>
    <n v="343"/>
    <n v="18"/>
    <n v="113"/>
    <n v="61"/>
    <n v="204"/>
    <n v="34"/>
    <n v="26"/>
    <n v="47"/>
    <x v="694"/>
    <n v="1.2196041944325697E-2"/>
    <x v="1"/>
    <n v="2"/>
    <n v="7"/>
    <n v="1"/>
    <n v="7"/>
    <n v="15"/>
    <n v="32.333333333333336"/>
    <n v="8"/>
    <n v="0"/>
    <n v="0"/>
    <n v="0"/>
    <n v="0"/>
    <n v="0"/>
    <n v="0"/>
    <n v="0"/>
  </r>
  <r>
    <n v="10841"/>
    <n v="1975"/>
    <n v="39"/>
    <x v="0"/>
    <x v="0"/>
    <x v="1"/>
    <n v="56559"/>
    <x v="1"/>
    <n v="2"/>
    <x v="0"/>
    <x v="1"/>
    <n v="1"/>
    <x v="2"/>
    <d v="2012-12-25T00:00:00"/>
    <n v="551"/>
    <n v="46"/>
    <n v="226"/>
    <n v="22"/>
    <n v="133"/>
    <n v="41"/>
    <n v="31"/>
    <n v="31"/>
    <x v="695"/>
    <n v="8.5574355982248624E-3"/>
    <x v="1"/>
    <n v="3"/>
    <n v="4"/>
    <n v="3"/>
    <n v="8"/>
    <n v="15"/>
    <n v="32.266666666666666"/>
    <n v="4"/>
    <n v="0"/>
    <n v="0"/>
    <n v="0"/>
    <n v="0"/>
    <n v="0"/>
    <n v="0"/>
    <n v="0"/>
  </r>
  <r>
    <n v="1584"/>
    <n v="1977"/>
    <n v="37"/>
    <x v="0"/>
    <x v="1"/>
    <x v="1"/>
    <n v="41443"/>
    <x v="1"/>
    <n v="2"/>
    <x v="1"/>
    <x v="0"/>
    <n v="1"/>
    <x v="2"/>
    <d v="2014-04-01T00:00:00"/>
    <n v="89"/>
    <n v="79"/>
    <n v="171"/>
    <n v="7"/>
    <n v="171"/>
    <n v="25"/>
    <n v="19"/>
    <n v="89"/>
    <x v="696"/>
    <n v="1.1630432159833989E-2"/>
    <x v="1"/>
    <n v="6"/>
    <n v="8"/>
    <n v="1"/>
    <n v="5"/>
    <n v="14"/>
    <n v="34.428571428571431"/>
    <n v="8"/>
    <n v="0"/>
    <n v="0"/>
    <n v="0"/>
    <n v="0"/>
    <n v="0"/>
    <n v="0"/>
    <n v="0"/>
  </r>
  <r>
    <n v="610"/>
    <n v="1953"/>
    <n v="61"/>
    <x v="2"/>
    <x v="0"/>
    <x v="1"/>
    <n v="53593"/>
    <x v="1"/>
    <n v="2"/>
    <x v="1"/>
    <x v="1"/>
    <n v="2"/>
    <x v="4"/>
    <d v="2012-08-07T00:00:00"/>
    <n v="691"/>
    <n v="60"/>
    <n v="349"/>
    <n v="4"/>
    <n v="78"/>
    <n v="6"/>
    <n v="0"/>
    <n v="43"/>
    <x v="697"/>
    <n v="8.9563935588602983E-3"/>
    <x v="1"/>
    <n v="8"/>
    <n v="7"/>
    <n v="2"/>
    <n v="6"/>
    <n v="15"/>
    <n v="32"/>
    <n v="8"/>
    <n v="0"/>
    <n v="0"/>
    <n v="0"/>
    <n v="0"/>
    <n v="0"/>
    <n v="0"/>
    <n v="0"/>
  </r>
  <r>
    <n v="5748"/>
    <n v="1965"/>
    <n v="49"/>
    <x v="1"/>
    <x v="1"/>
    <x v="1"/>
    <n v="59754"/>
    <x v="1"/>
    <n v="2"/>
    <x v="0"/>
    <x v="1"/>
    <n v="1"/>
    <x v="2"/>
    <d v="2012-12-01T00:00:00"/>
    <n v="575"/>
    <n v="96"/>
    <n v="115"/>
    <n v="27"/>
    <n v="44"/>
    <n v="4"/>
    <n v="146"/>
    <n v="139"/>
    <x v="698"/>
    <n v="7.9492586270375198E-3"/>
    <x v="1"/>
    <n v="3"/>
    <n v="5"/>
    <n v="2"/>
    <n v="6"/>
    <n v="13"/>
    <n v="36.53846153846154"/>
    <n v="5"/>
    <n v="0"/>
    <n v="0"/>
    <n v="0"/>
    <n v="0"/>
    <n v="0"/>
    <n v="1"/>
    <n v="0"/>
  </r>
  <r>
    <n v="254"/>
    <n v="1955"/>
    <n v="59"/>
    <x v="2"/>
    <x v="1"/>
    <x v="1"/>
    <n v="53863"/>
    <x v="1"/>
    <n v="2"/>
    <x v="0"/>
    <x v="1"/>
    <n v="1"/>
    <x v="2"/>
    <d v="2014-05-17T00:00:00"/>
    <n v="43"/>
    <n v="4"/>
    <n v="399"/>
    <n v="4"/>
    <n v="30"/>
    <n v="6"/>
    <n v="4"/>
    <n v="30"/>
    <x v="699"/>
    <n v="8.7815383472884916E-3"/>
    <x v="1"/>
    <n v="3"/>
    <n v="7"/>
    <n v="1"/>
    <n v="7"/>
    <n v="15"/>
    <n v="31.533333333333335"/>
    <n v="7"/>
    <n v="0"/>
    <n v="0"/>
    <n v="0"/>
    <n v="1"/>
    <n v="0"/>
    <n v="0"/>
    <n v="0"/>
  </r>
  <r>
    <n v="10971"/>
    <n v="1977"/>
    <n v="37"/>
    <x v="0"/>
    <x v="1"/>
    <x v="0"/>
    <n v="37774"/>
    <x v="1"/>
    <n v="2"/>
    <x v="2"/>
    <x v="0"/>
    <n v="2"/>
    <x v="2"/>
    <d v="2012-09-03T00:00:00"/>
    <n v="664"/>
    <n v="28"/>
    <n v="173"/>
    <n v="8"/>
    <n v="107"/>
    <n v="7"/>
    <n v="2"/>
    <n v="176"/>
    <x v="699"/>
    <n v="1.2521840419336051E-2"/>
    <x v="1"/>
    <n v="4"/>
    <n v="7"/>
    <n v="2"/>
    <n v="3"/>
    <n v="12"/>
    <n v="39.416666666666664"/>
    <n v="9"/>
    <n v="0"/>
    <n v="0"/>
    <n v="1"/>
    <n v="0"/>
    <n v="0"/>
    <n v="1"/>
    <n v="1"/>
  </r>
  <r>
    <n v="6261"/>
    <n v="1979"/>
    <n v="35"/>
    <x v="0"/>
    <x v="1"/>
    <x v="1"/>
    <n v="58025"/>
    <x v="1"/>
    <n v="2"/>
    <x v="0"/>
    <x v="1"/>
    <n v="1"/>
    <x v="2"/>
    <d v="2013-11-26T00:00:00"/>
    <n v="215"/>
    <n v="81"/>
    <n v="270"/>
    <n v="31"/>
    <n v="88"/>
    <n v="11"/>
    <n v="48"/>
    <n v="22"/>
    <x v="700"/>
    <n v="8.099956915122792E-3"/>
    <x v="1"/>
    <n v="3"/>
    <n v="3"/>
    <n v="2"/>
    <n v="10"/>
    <n v="15"/>
    <n v="31.333333333333332"/>
    <n v="4"/>
    <n v="0"/>
    <n v="0"/>
    <n v="0"/>
    <n v="0"/>
    <n v="0"/>
    <n v="0"/>
    <n v="0"/>
  </r>
  <r>
    <n v="10669"/>
    <n v="1981"/>
    <n v="33"/>
    <x v="0"/>
    <x v="1"/>
    <x v="1"/>
    <n v="54386"/>
    <x v="1"/>
    <n v="2"/>
    <x v="0"/>
    <x v="1"/>
    <n v="1"/>
    <x v="2"/>
    <d v="2013-05-17T00:00:00"/>
    <n v="408"/>
    <n v="8"/>
    <n v="277"/>
    <n v="21"/>
    <n v="64"/>
    <n v="62"/>
    <n v="21"/>
    <n v="25"/>
    <x v="700"/>
    <n v="8.6419299084323168E-3"/>
    <x v="1"/>
    <n v="2"/>
    <n v="3"/>
    <n v="2"/>
    <n v="10"/>
    <n v="15"/>
    <n v="31.333333333333332"/>
    <n v="3"/>
    <n v="0"/>
    <n v="0"/>
    <n v="0"/>
    <n v="0"/>
    <n v="0"/>
    <n v="0"/>
    <n v="0"/>
  </r>
  <r>
    <n v="4201"/>
    <n v="1962"/>
    <n v="52"/>
    <x v="1"/>
    <x v="1"/>
    <x v="0"/>
    <n v="57967"/>
    <x v="1"/>
    <n v="2"/>
    <x v="0"/>
    <x v="1"/>
    <n v="1"/>
    <x v="1"/>
    <d v="2013-03-03T00:00:00"/>
    <n v="483"/>
    <n v="39"/>
    <n v="229"/>
    <n v="7"/>
    <n v="137"/>
    <n v="4"/>
    <n v="0"/>
    <n v="91"/>
    <x v="701"/>
    <n v="8.0735590939672568E-3"/>
    <x v="1"/>
    <n v="5"/>
    <n v="4"/>
    <n v="2"/>
    <n v="8"/>
    <n v="14"/>
    <n v="33.428571428571431"/>
    <n v="5"/>
    <n v="0"/>
    <n v="0"/>
    <n v="0"/>
    <n v="0"/>
    <n v="0"/>
    <n v="0"/>
    <n v="0"/>
  </r>
  <r>
    <n v="5092"/>
    <n v="1949"/>
    <n v="65"/>
    <x v="2"/>
    <x v="0"/>
    <x v="0"/>
    <n v="51569"/>
    <x v="1"/>
    <n v="2"/>
    <x v="0"/>
    <x v="1"/>
    <n v="1"/>
    <x v="1"/>
    <d v="2013-02-12T00:00:00"/>
    <n v="502"/>
    <n v="39"/>
    <n v="380"/>
    <n v="0"/>
    <n v="47"/>
    <n v="6"/>
    <n v="0"/>
    <n v="34"/>
    <x v="702"/>
    <n v="9.0558281137892924E-3"/>
    <x v="1"/>
    <n v="4"/>
    <n v="7"/>
    <n v="1"/>
    <n v="7"/>
    <n v="15"/>
    <n v="31.133333333333333"/>
    <n v="8"/>
    <n v="0"/>
    <n v="0"/>
    <n v="0"/>
    <n v="1"/>
    <n v="0"/>
    <n v="1"/>
    <n v="0"/>
  </r>
  <r>
    <n v="10664"/>
    <n v="1949"/>
    <n v="65"/>
    <x v="2"/>
    <x v="0"/>
    <x v="0"/>
    <n v="51529"/>
    <x v="1"/>
    <n v="2"/>
    <x v="0"/>
    <x v="1"/>
    <n v="1"/>
    <x v="1"/>
    <d v="2013-09-07T00:00:00"/>
    <n v="295"/>
    <n v="14"/>
    <n v="400"/>
    <n v="4"/>
    <n v="35"/>
    <n v="6"/>
    <n v="0"/>
    <n v="22"/>
    <x v="702"/>
    <n v="9.0628578082244948E-3"/>
    <x v="1"/>
    <n v="2"/>
    <n v="9"/>
    <n v="1"/>
    <n v="5"/>
    <n v="15"/>
    <n v="31.133333333333333"/>
    <n v="8"/>
    <n v="0"/>
    <n v="0"/>
    <n v="0"/>
    <n v="0"/>
    <n v="0"/>
    <n v="0"/>
    <n v="0"/>
  </r>
  <r>
    <n v="75"/>
    <n v="1982"/>
    <n v="32"/>
    <x v="0"/>
    <x v="0"/>
    <x v="1"/>
    <n v="41039"/>
    <x v="1"/>
    <n v="2"/>
    <x v="0"/>
    <x v="0"/>
    <n v="0"/>
    <x v="1"/>
    <d v="2013-07-25T00:00:00"/>
    <n v="339"/>
    <n v="32"/>
    <n v="34"/>
    <n v="11"/>
    <n v="137"/>
    <n v="179"/>
    <n v="61"/>
    <n v="45"/>
    <x v="702"/>
    <n v="1.1379419576500401E-2"/>
    <x v="1"/>
    <n v="1"/>
    <n v="8"/>
    <n v="1"/>
    <n v="5"/>
    <n v="14"/>
    <n v="33.357142857142854"/>
    <n v="8"/>
    <n v="0"/>
    <n v="0"/>
    <n v="0"/>
    <n v="0"/>
    <n v="0"/>
    <n v="0"/>
    <n v="0"/>
  </r>
  <r>
    <n v="5871"/>
    <n v="1979"/>
    <n v="35"/>
    <x v="0"/>
    <x v="0"/>
    <x v="1"/>
    <n v="24401"/>
    <x v="2"/>
    <n v="1"/>
    <x v="0"/>
    <x v="0"/>
    <n v="0"/>
    <x v="1"/>
    <d v="2012-08-31T00:00:00"/>
    <n v="667"/>
    <n v="98"/>
    <n v="73"/>
    <n v="28"/>
    <n v="217"/>
    <n v="10"/>
    <n v="24"/>
    <n v="115"/>
    <x v="702"/>
    <n v="1.9138559895086268E-2"/>
    <x v="1"/>
    <n v="3"/>
    <n v="6"/>
    <n v="1"/>
    <n v="6"/>
    <n v="13"/>
    <n v="35.92307692307692"/>
    <n v="8"/>
    <n v="0"/>
    <n v="0"/>
    <n v="0"/>
    <n v="0"/>
    <n v="0"/>
    <n v="0"/>
    <n v="0"/>
  </r>
  <r>
    <n v="4095"/>
    <n v="1971"/>
    <n v="43"/>
    <x v="1"/>
    <x v="1"/>
    <x v="1"/>
    <n v="37150"/>
    <x v="1"/>
    <n v="2"/>
    <x v="1"/>
    <x v="0"/>
    <n v="1"/>
    <x v="2"/>
    <d v="2012-09-11T00:00:00"/>
    <n v="656"/>
    <n v="80"/>
    <n v="167"/>
    <n v="37"/>
    <n v="64"/>
    <n v="49"/>
    <n v="34"/>
    <n v="116"/>
    <x v="702"/>
    <n v="1.2570659488559892E-2"/>
    <x v="1"/>
    <n v="8"/>
    <n v="4"/>
    <n v="3"/>
    <n v="6"/>
    <n v="13"/>
    <n v="35.92307692307692"/>
    <n v="7"/>
    <n v="0"/>
    <n v="0"/>
    <n v="0"/>
    <n v="0"/>
    <n v="0"/>
    <n v="0"/>
    <n v="0"/>
  </r>
  <r>
    <n v="10832"/>
    <n v="1958"/>
    <n v="56"/>
    <x v="1"/>
    <x v="1"/>
    <x v="1"/>
    <n v="46610"/>
    <x v="1"/>
    <n v="2"/>
    <x v="0"/>
    <x v="0"/>
    <n v="0"/>
    <x v="1"/>
    <d v="2013-07-18T00:00:00"/>
    <n v="346"/>
    <n v="4"/>
    <n v="288"/>
    <n v="10"/>
    <n v="30"/>
    <n v="4"/>
    <n v="10"/>
    <n v="125"/>
    <x v="702"/>
    <n v="1.0019309161124222E-2"/>
    <x v="1"/>
    <n v="1"/>
    <n v="6"/>
    <n v="1"/>
    <n v="6"/>
    <n v="13"/>
    <n v="35.92307692307692"/>
    <n v="6"/>
    <n v="0"/>
    <n v="0"/>
    <n v="0"/>
    <n v="0"/>
    <n v="0"/>
    <n v="0"/>
    <n v="0"/>
  </r>
  <r>
    <n v="5626"/>
    <n v="1964"/>
    <n v="50"/>
    <x v="1"/>
    <x v="0"/>
    <x v="0"/>
    <n v="61798"/>
    <x v="1"/>
    <n v="2"/>
    <x v="0"/>
    <x v="0"/>
    <n v="0"/>
    <x v="0"/>
    <d v="2013-11-23T00:00:00"/>
    <n v="218"/>
    <n v="13"/>
    <n v="338"/>
    <n v="4"/>
    <n v="89"/>
    <n v="11"/>
    <n v="8"/>
    <n v="13"/>
    <x v="703"/>
    <n v="7.4921518495744202E-3"/>
    <x v="1"/>
    <n v="1"/>
    <n v="4"/>
    <n v="2"/>
    <n v="9"/>
    <n v="15"/>
    <n v="30.866666666666667"/>
    <n v="4"/>
    <n v="0"/>
    <n v="0"/>
    <n v="0"/>
    <n v="0"/>
    <n v="0"/>
    <n v="0"/>
    <n v="0"/>
  </r>
  <r>
    <n v="8026"/>
    <n v="1952"/>
    <n v="62"/>
    <x v="2"/>
    <x v="1"/>
    <x v="1"/>
    <n v="62998"/>
    <x v="1"/>
    <n v="2"/>
    <x v="0"/>
    <x v="1"/>
    <n v="1"/>
    <x v="2"/>
    <d v="2013-09-30T00:00:00"/>
    <n v="272"/>
    <n v="10"/>
    <n v="120"/>
    <n v="58"/>
    <n v="73"/>
    <n v="65"/>
    <n v="89"/>
    <n v="58"/>
    <x v="703"/>
    <n v="7.349439664751262E-3"/>
    <x v="1"/>
    <n v="5"/>
    <n v="5"/>
    <n v="4"/>
    <n v="5"/>
    <n v="14"/>
    <n v="33.071428571428569"/>
    <n v="5"/>
    <n v="0"/>
    <n v="0"/>
    <n v="0"/>
    <n v="0"/>
    <n v="0"/>
    <n v="0"/>
    <n v="0"/>
  </r>
  <r>
    <n v="2681"/>
    <n v="1984"/>
    <n v="30"/>
    <x v="0"/>
    <x v="0"/>
    <x v="1"/>
    <n v="65370"/>
    <x v="1"/>
    <n v="2"/>
    <x v="0"/>
    <x v="0"/>
    <n v="0"/>
    <x v="1"/>
    <d v="2013-08-01T00:00:00"/>
    <n v="332"/>
    <n v="1"/>
    <n v="71"/>
    <n v="22"/>
    <n v="112"/>
    <n v="138"/>
    <n v="89"/>
    <n v="29"/>
    <x v="704"/>
    <n v="7.0521646014991583E-3"/>
    <x v="1"/>
    <n v="1"/>
    <n v="2"/>
    <n v="3"/>
    <n v="13"/>
    <n v="18"/>
    <n v="25.611111111111111"/>
    <n v="1"/>
    <n v="0"/>
    <n v="0"/>
    <n v="0"/>
    <n v="0"/>
    <n v="0"/>
    <n v="0"/>
    <n v="0"/>
  </r>
  <r>
    <n v="6616"/>
    <n v="1975"/>
    <n v="39"/>
    <x v="0"/>
    <x v="1"/>
    <x v="1"/>
    <n v="59481"/>
    <x v="1"/>
    <n v="2"/>
    <x v="0"/>
    <x v="1"/>
    <n v="1"/>
    <x v="2"/>
    <d v="2013-10-23T00:00:00"/>
    <n v="249"/>
    <n v="47"/>
    <n v="178"/>
    <n v="3"/>
    <n v="85"/>
    <n v="71"/>
    <n v="66"/>
    <n v="58"/>
    <x v="704"/>
    <n v="7.7503740690304463E-3"/>
    <x v="1"/>
    <n v="2"/>
    <n v="3"/>
    <n v="3"/>
    <n v="8"/>
    <n v="14"/>
    <n v="32.928571428571431"/>
    <n v="2"/>
    <n v="0"/>
    <n v="0"/>
    <n v="0"/>
    <n v="0"/>
    <n v="0"/>
    <n v="0"/>
    <n v="0"/>
  </r>
  <r>
    <n v="1672"/>
    <n v="1974"/>
    <n v="40"/>
    <x v="1"/>
    <x v="0"/>
    <x v="1"/>
    <n v="65640"/>
    <x v="1"/>
    <n v="2"/>
    <x v="0"/>
    <x v="1"/>
    <n v="1"/>
    <x v="2"/>
    <d v="2014-03-01T00:00:00"/>
    <n v="120"/>
    <n v="74"/>
    <n v="204"/>
    <n v="7"/>
    <n v="149"/>
    <n v="20"/>
    <n v="15"/>
    <n v="66"/>
    <x v="704"/>
    <n v="7.02315661182206E-3"/>
    <x v="1"/>
    <n v="1"/>
    <n v="5"/>
    <n v="1"/>
    <n v="8"/>
    <n v="14"/>
    <n v="32.928571428571431"/>
    <n v="2"/>
    <n v="0"/>
    <n v="0"/>
    <n v="0"/>
    <n v="0"/>
    <n v="0"/>
    <n v="0"/>
    <n v="0"/>
  </r>
  <r>
    <n v="7987"/>
    <n v="1969"/>
    <n v="45"/>
    <x v="1"/>
    <x v="1"/>
    <x v="1"/>
    <n v="65747"/>
    <x v="1"/>
    <n v="2"/>
    <x v="0"/>
    <x v="1"/>
    <n v="1"/>
    <x v="2"/>
    <d v="2014-03-07T00:00:00"/>
    <n v="114"/>
    <n v="96"/>
    <n v="346"/>
    <n v="17"/>
    <n v="48"/>
    <n v="23"/>
    <n v="13"/>
    <n v="13"/>
    <x v="705"/>
    <n v="6.996516951343788E-3"/>
    <x v="1"/>
    <n v="4"/>
    <n v="8"/>
    <n v="1"/>
    <n v="6"/>
    <n v="15"/>
    <n v="30.666666666666668"/>
    <n v="6"/>
    <n v="0"/>
    <n v="0"/>
    <n v="0"/>
    <n v="1"/>
    <n v="0"/>
    <n v="0"/>
    <n v="0"/>
  </r>
  <r>
    <n v="7610"/>
    <n v="1983"/>
    <n v="31"/>
    <x v="0"/>
    <x v="1"/>
    <x v="1"/>
    <n v="37292"/>
    <x v="1"/>
    <n v="2"/>
    <x v="1"/>
    <x v="0"/>
    <n v="1"/>
    <x v="2"/>
    <d v="2013-04-18T00:00:00"/>
    <n v="437"/>
    <n v="32"/>
    <n v="275"/>
    <n v="0"/>
    <n v="86"/>
    <n v="10"/>
    <n v="23"/>
    <n v="66"/>
    <x v="705"/>
    <n v="1.23350852729808E-2"/>
    <x v="1"/>
    <n v="5"/>
    <n v="6"/>
    <n v="3"/>
    <n v="5"/>
    <n v="14"/>
    <n v="32.857142857142854"/>
    <n v="8"/>
    <n v="0"/>
    <n v="0"/>
    <n v="0"/>
    <n v="0"/>
    <n v="0"/>
    <n v="0"/>
    <n v="0"/>
  </r>
  <r>
    <n v="3830"/>
    <n v="1953"/>
    <n v="61"/>
    <x v="2"/>
    <x v="0"/>
    <x v="1"/>
    <n v="59354"/>
    <x v="1"/>
    <n v="2"/>
    <x v="0"/>
    <x v="2"/>
    <n v="2"/>
    <x v="4"/>
    <d v="2014-04-24T00:00:00"/>
    <n v="66"/>
    <n v="59"/>
    <n v="295"/>
    <n v="21"/>
    <n v="78"/>
    <n v="39"/>
    <n v="13"/>
    <n v="13"/>
    <x v="706"/>
    <n v="7.7332614482595952E-3"/>
    <x v="1"/>
    <n v="1"/>
    <n v="4"/>
    <n v="4"/>
    <n v="7"/>
    <n v="15"/>
    <n v="30.6"/>
    <n v="3"/>
    <n v="0"/>
    <n v="0"/>
    <n v="0"/>
    <n v="0"/>
    <n v="0"/>
    <n v="0"/>
    <n v="0"/>
  </r>
  <r>
    <n v="4599"/>
    <n v="1976"/>
    <n v="38"/>
    <x v="0"/>
    <x v="0"/>
    <x v="1"/>
    <n v="49681"/>
    <x v="1"/>
    <n v="2"/>
    <x v="0"/>
    <x v="2"/>
    <n v="2"/>
    <x v="4"/>
    <d v="2013-11-04T00:00:00"/>
    <n v="237"/>
    <n v="66"/>
    <n v="411"/>
    <n v="0"/>
    <n v="26"/>
    <n v="0"/>
    <n v="0"/>
    <n v="21"/>
    <x v="707"/>
    <n v="9.2188160463758783E-3"/>
    <x v="1"/>
    <n v="6"/>
    <n v="7"/>
    <n v="1"/>
    <n v="7"/>
    <n v="15"/>
    <n v="30.533333333333335"/>
    <n v="7"/>
    <n v="0"/>
    <n v="0"/>
    <n v="0"/>
    <n v="0"/>
    <n v="0"/>
    <n v="0"/>
    <n v="0"/>
  </r>
  <r>
    <n v="879"/>
    <n v="1976"/>
    <n v="38"/>
    <x v="0"/>
    <x v="0"/>
    <x v="1"/>
    <n v="49681"/>
    <x v="1"/>
    <n v="2"/>
    <x v="0"/>
    <x v="2"/>
    <n v="2"/>
    <x v="4"/>
    <d v="2013-11-04T00:00:00"/>
    <n v="237"/>
    <n v="66"/>
    <n v="411"/>
    <n v="0"/>
    <n v="26"/>
    <n v="0"/>
    <n v="0"/>
    <n v="21"/>
    <x v="707"/>
    <n v="9.2188160463758783E-3"/>
    <x v="1"/>
    <n v="6"/>
    <n v="7"/>
    <n v="1"/>
    <n v="7"/>
    <n v="15"/>
    <n v="30.533333333333335"/>
    <n v="7"/>
    <n v="0"/>
    <n v="0"/>
    <n v="0"/>
    <n v="0"/>
    <n v="0"/>
    <n v="0"/>
    <n v="0"/>
  </r>
  <r>
    <n v="4827"/>
    <n v="1956"/>
    <n v="58"/>
    <x v="1"/>
    <x v="0"/>
    <x v="0"/>
    <n v="54998"/>
    <x v="1"/>
    <n v="2"/>
    <x v="0"/>
    <x v="1"/>
    <n v="1"/>
    <x v="1"/>
    <d v="2013-03-10T00:00:00"/>
    <n v="476"/>
    <n v="3"/>
    <n v="154"/>
    <n v="22"/>
    <n v="202"/>
    <n v="39"/>
    <n v="30"/>
    <n v="8"/>
    <x v="708"/>
    <n v="8.2730281101130957E-3"/>
    <x v="1"/>
    <n v="5"/>
    <n v="4"/>
    <n v="2"/>
    <n v="9"/>
    <n v="15"/>
    <n v="30.333333333333332"/>
    <n v="4"/>
    <n v="0"/>
    <n v="0"/>
    <n v="0"/>
    <n v="0"/>
    <n v="0"/>
    <n v="1"/>
    <n v="0"/>
  </r>
  <r>
    <n v="8783"/>
    <n v="1950"/>
    <n v="64"/>
    <x v="2"/>
    <x v="1"/>
    <x v="1"/>
    <n v="57045"/>
    <x v="1"/>
    <n v="2"/>
    <x v="0"/>
    <x v="1"/>
    <n v="1"/>
    <x v="2"/>
    <d v="2012-09-08T00:00:00"/>
    <n v="659"/>
    <n v="40"/>
    <n v="296"/>
    <n v="13"/>
    <n v="104"/>
    <n v="11"/>
    <n v="13"/>
    <n v="17"/>
    <x v="709"/>
    <n v="7.9586291524235252E-3"/>
    <x v="1"/>
    <n v="3"/>
    <n v="4"/>
    <n v="2"/>
    <n v="9"/>
    <n v="15"/>
    <n v="30.266666666666666"/>
    <n v="3"/>
    <n v="0"/>
    <n v="0"/>
    <n v="0"/>
    <n v="0"/>
    <n v="0"/>
    <n v="0"/>
    <n v="0"/>
  </r>
  <r>
    <n v="10702"/>
    <n v="1984"/>
    <n v="30"/>
    <x v="0"/>
    <x v="1"/>
    <x v="0"/>
    <n v="52413"/>
    <x v="1"/>
    <n v="2"/>
    <x v="1"/>
    <x v="0"/>
    <n v="1"/>
    <x v="1"/>
    <d v="2012-11-03T00:00:00"/>
    <n v="603"/>
    <n v="67"/>
    <n v="185"/>
    <n v="8"/>
    <n v="133"/>
    <n v="56"/>
    <n v="56"/>
    <n v="12"/>
    <x v="710"/>
    <n v="8.5856562303245378E-3"/>
    <x v="1"/>
    <n v="2"/>
    <n v="7"/>
    <n v="1"/>
    <n v="7"/>
    <n v="15"/>
    <n v="30"/>
    <n v="7"/>
    <n v="0"/>
    <n v="0"/>
    <n v="0"/>
    <n v="0"/>
    <n v="0"/>
    <n v="0"/>
    <n v="0"/>
  </r>
  <r>
    <n v="8786"/>
    <n v="1956"/>
    <n v="58"/>
    <x v="1"/>
    <x v="0"/>
    <x v="1"/>
    <n v="62058"/>
    <x v="1"/>
    <n v="2"/>
    <x v="0"/>
    <x v="1"/>
    <n v="1"/>
    <x v="2"/>
    <d v="2013-05-26T00:00:00"/>
    <n v="399"/>
    <n v="52"/>
    <n v="301"/>
    <n v="7"/>
    <n v="74"/>
    <n v="10"/>
    <n v="0"/>
    <n v="58"/>
    <x v="710"/>
    <n v="7.2512810596538722E-3"/>
    <x v="1"/>
    <n v="4"/>
    <n v="6"/>
    <n v="1"/>
    <n v="7"/>
    <n v="14"/>
    <n v="32.142857142857146"/>
    <n v="6"/>
    <n v="0"/>
    <n v="0"/>
    <n v="0"/>
    <n v="0"/>
    <n v="0"/>
    <n v="0"/>
    <n v="0"/>
  </r>
  <r>
    <n v="3117"/>
    <n v="1955"/>
    <n v="59"/>
    <x v="2"/>
    <x v="1"/>
    <x v="0"/>
    <n v="58280.873493975902"/>
    <x v="1"/>
    <n v="2"/>
    <x v="0"/>
    <x v="1"/>
    <n v="1"/>
    <x v="1"/>
    <d v="2013-10-18T00:00:00"/>
    <n v="254"/>
    <n v="95"/>
    <n v="264"/>
    <n v="0"/>
    <n v="21"/>
    <n v="12"/>
    <n v="6"/>
    <n v="147"/>
    <x v="710"/>
    <n v="7.7212295050195744E-3"/>
    <x v="1"/>
    <n v="3"/>
    <n v="6"/>
    <n v="1"/>
    <n v="5"/>
    <n v="12"/>
    <n v="37.5"/>
    <n v="7"/>
    <n v="0"/>
    <n v="0"/>
    <n v="0"/>
    <n v="0"/>
    <n v="0"/>
    <n v="0"/>
    <n v="0"/>
  </r>
  <r>
    <n v="7938"/>
    <n v="1958"/>
    <n v="56"/>
    <x v="1"/>
    <x v="0"/>
    <x v="1"/>
    <n v="51518"/>
    <x v="1"/>
    <n v="2"/>
    <x v="0"/>
    <x v="1"/>
    <n v="1"/>
    <x v="2"/>
    <d v="2013-10-03T00:00:00"/>
    <n v="269"/>
    <n v="92"/>
    <n v="350"/>
    <n v="8"/>
    <n v="66"/>
    <n v="17"/>
    <n v="4"/>
    <n v="4"/>
    <x v="711"/>
    <n v="8.7154004425637633E-3"/>
    <x v="1"/>
    <n v="2"/>
    <n v="3"/>
    <n v="2"/>
    <n v="10"/>
    <n v="15"/>
    <n v="29.933333333333334"/>
    <n v="3"/>
    <n v="0"/>
    <n v="0"/>
    <n v="0"/>
    <n v="0"/>
    <n v="0"/>
    <n v="0"/>
    <n v="0"/>
  </r>
  <r>
    <n v="1362"/>
    <n v="1972"/>
    <n v="42"/>
    <x v="1"/>
    <x v="1"/>
    <x v="0"/>
    <n v="31907"/>
    <x v="1"/>
    <n v="2"/>
    <x v="0"/>
    <x v="0"/>
    <n v="0"/>
    <x v="0"/>
    <d v="2013-03-04T00:00:00"/>
    <n v="482"/>
    <n v="75"/>
    <n v="33"/>
    <n v="87"/>
    <n v="64"/>
    <n v="175"/>
    <n v="16"/>
    <n v="74"/>
    <x v="711"/>
    <n v="1.4072147177735294E-2"/>
    <x v="1"/>
    <n v="1"/>
    <n v="6"/>
    <n v="1"/>
    <n v="6"/>
    <n v="13"/>
    <n v="34.53846153846154"/>
    <n v="7"/>
    <n v="0"/>
    <n v="0"/>
    <n v="0"/>
    <n v="0"/>
    <n v="0"/>
    <n v="0"/>
    <n v="0"/>
  </r>
  <r>
    <n v="4554"/>
    <n v="1965"/>
    <n v="49"/>
    <x v="1"/>
    <x v="1"/>
    <x v="1"/>
    <n v="47009"/>
    <x v="1"/>
    <n v="2"/>
    <x v="0"/>
    <x v="1"/>
    <n v="1"/>
    <x v="2"/>
    <d v="2013-10-01T00:00:00"/>
    <n v="271"/>
    <n v="89"/>
    <n v="171"/>
    <n v="45"/>
    <n v="73"/>
    <n v="59"/>
    <n v="10"/>
    <n v="90"/>
    <x v="712"/>
    <n v="9.5300899827692569E-3"/>
    <x v="1"/>
    <n v="4"/>
    <n v="3"/>
    <n v="2"/>
    <n v="8"/>
    <n v="13"/>
    <n v="34.46153846153846"/>
    <n v="4"/>
    <n v="0"/>
    <n v="0"/>
    <n v="0"/>
    <n v="0"/>
    <n v="0"/>
    <n v="0"/>
    <n v="0"/>
  </r>
  <r>
    <n v="9967"/>
    <n v="1974"/>
    <n v="40"/>
    <x v="1"/>
    <x v="1"/>
    <x v="0"/>
    <n v="53034"/>
    <x v="1"/>
    <n v="2"/>
    <x v="1"/>
    <x v="1"/>
    <n v="2"/>
    <x v="2"/>
    <d v="2013-05-30T00:00:00"/>
    <n v="395"/>
    <n v="30"/>
    <n v="160"/>
    <n v="15"/>
    <n v="196"/>
    <n v="15"/>
    <n v="11"/>
    <n v="50"/>
    <x v="713"/>
    <n v="8.428555266432854E-3"/>
    <x v="1"/>
    <n v="8"/>
    <n v="6"/>
    <n v="1"/>
    <n v="7"/>
    <n v="14"/>
    <n v="31.928571428571427"/>
    <n v="8"/>
    <n v="0"/>
    <n v="0"/>
    <n v="0"/>
    <n v="0"/>
    <n v="0"/>
    <n v="0"/>
    <n v="0"/>
  </r>
  <r>
    <n v="5794"/>
    <n v="1974"/>
    <n v="40"/>
    <x v="1"/>
    <x v="0"/>
    <x v="1"/>
    <n v="46374"/>
    <x v="1"/>
    <n v="2"/>
    <x v="0"/>
    <x v="1"/>
    <n v="1"/>
    <x v="2"/>
    <d v="2014-03-17T00:00:00"/>
    <n v="104"/>
    <n v="1"/>
    <n v="408"/>
    <n v="0"/>
    <n v="21"/>
    <n v="0"/>
    <n v="0"/>
    <n v="17"/>
    <x v="714"/>
    <n v="9.6174580583947896E-3"/>
    <x v="1"/>
    <n v="3"/>
    <n v="7"/>
    <n v="1"/>
    <n v="7"/>
    <n v="15"/>
    <n v="29.733333333333334"/>
    <n v="8"/>
    <n v="1"/>
    <n v="0"/>
    <n v="0"/>
    <n v="1"/>
    <n v="0"/>
    <n v="1"/>
    <n v="0"/>
  </r>
  <r>
    <n v="2552"/>
    <n v="1955"/>
    <n v="59"/>
    <x v="2"/>
    <x v="0"/>
    <x v="0"/>
    <n v="55521"/>
    <x v="1"/>
    <n v="2"/>
    <x v="1"/>
    <x v="2"/>
    <n v="3"/>
    <x v="4"/>
    <d v="2013-10-22T00:00:00"/>
    <n v="250"/>
    <n v="11"/>
    <n v="416"/>
    <n v="0"/>
    <n v="26"/>
    <n v="0"/>
    <n v="0"/>
    <n v="4"/>
    <x v="714"/>
    <n v="8.0329965238378279E-3"/>
    <x v="1"/>
    <n v="9"/>
    <n v="6"/>
    <n v="3"/>
    <n v="6"/>
    <n v="15"/>
    <n v="29.733333333333334"/>
    <n v="7"/>
    <n v="0"/>
    <n v="0"/>
    <n v="0"/>
    <n v="1"/>
    <n v="0"/>
    <n v="1"/>
    <n v="0"/>
  </r>
  <r>
    <n v="5529"/>
    <n v="1946"/>
    <n v="68"/>
    <x v="2"/>
    <x v="0"/>
    <x v="1"/>
    <n v="64014"/>
    <x v="1"/>
    <n v="2"/>
    <x v="2"/>
    <x v="1"/>
    <n v="3"/>
    <x v="3"/>
    <d v="2014-06-10T00:00:00"/>
    <n v="19"/>
    <n v="56"/>
    <n v="406"/>
    <n v="0"/>
    <n v="30"/>
    <n v="0"/>
    <n v="0"/>
    <n v="8"/>
    <x v="715"/>
    <n v="6.9359827537726123E-3"/>
    <x v="1"/>
    <n v="7"/>
    <n v="8"/>
    <n v="2"/>
    <n v="5"/>
    <n v="15"/>
    <n v="29.6"/>
    <n v="7"/>
    <n v="1"/>
    <n v="0"/>
    <n v="0"/>
    <n v="0"/>
    <n v="0"/>
    <n v="0"/>
    <n v="0"/>
  </r>
  <r>
    <n v="4001"/>
    <n v="1946"/>
    <n v="68"/>
    <x v="2"/>
    <x v="0"/>
    <x v="1"/>
    <n v="64014"/>
    <x v="1"/>
    <n v="2"/>
    <x v="2"/>
    <x v="1"/>
    <n v="3"/>
    <x v="3"/>
    <d v="2014-06-10T00:00:00"/>
    <n v="19"/>
    <n v="56"/>
    <n v="406"/>
    <n v="0"/>
    <n v="30"/>
    <n v="0"/>
    <n v="0"/>
    <n v="8"/>
    <x v="715"/>
    <n v="6.9359827537726123E-3"/>
    <x v="1"/>
    <n v="7"/>
    <n v="8"/>
    <n v="2"/>
    <n v="5"/>
    <n v="15"/>
    <n v="29.6"/>
    <n v="7"/>
    <n v="1"/>
    <n v="0"/>
    <n v="0"/>
    <n v="0"/>
    <n v="0"/>
    <n v="0"/>
    <n v="0"/>
  </r>
  <r>
    <n v="1409"/>
    <n v="1951"/>
    <n v="63"/>
    <x v="2"/>
    <x v="1"/>
    <x v="1"/>
    <n v="40689"/>
    <x v="1"/>
    <n v="2"/>
    <x v="0"/>
    <x v="1"/>
    <n v="1"/>
    <x v="2"/>
    <d v="2013-03-18T00:00:00"/>
    <n v="468"/>
    <n v="69"/>
    <n v="270"/>
    <n v="3"/>
    <n v="27"/>
    <n v="39"/>
    <n v="6"/>
    <n v="99"/>
    <x v="715"/>
    <n v="1.0912040109120402E-2"/>
    <x v="1"/>
    <n v="7"/>
    <n v="7"/>
    <n v="1"/>
    <n v="5"/>
    <n v="13"/>
    <n v="34.153846153846153"/>
    <n v="8"/>
    <n v="0"/>
    <n v="0"/>
    <n v="0"/>
    <n v="0"/>
    <n v="0"/>
    <n v="0"/>
    <n v="0"/>
  </r>
  <r>
    <n v="5314"/>
    <n v="1951"/>
    <n v="63"/>
    <x v="2"/>
    <x v="1"/>
    <x v="1"/>
    <n v="40689"/>
    <x v="1"/>
    <n v="2"/>
    <x v="0"/>
    <x v="1"/>
    <n v="1"/>
    <x v="2"/>
    <d v="2013-03-18T00:00:00"/>
    <n v="468"/>
    <n v="69"/>
    <n v="270"/>
    <n v="3"/>
    <n v="27"/>
    <n v="39"/>
    <n v="6"/>
    <n v="99"/>
    <x v="715"/>
    <n v="1.0912040109120402E-2"/>
    <x v="1"/>
    <n v="7"/>
    <n v="7"/>
    <n v="1"/>
    <n v="5"/>
    <n v="13"/>
    <n v="34.153846153846153"/>
    <n v="8"/>
    <n v="0"/>
    <n v="0"/>
    <n v="0"/>
    <n v="0"/>
    <n v="0"/>
    <n v="0"/>
    <n v="0"/>
  </r>
  <r>
    <n v="1545"/>
    <n v="1986"/>
    <n v="28"/>
    <x v="0"/>
    <x v="1"/>
    <x v="1"/>
    <n v="38508"/>
    <x v="1"/>
    <n v="2"/>
    <x v="1"/>
    <x v="0"/>
    <n v="1"/>
    <x v="2"/>
    <d v="2013-08-02T00:00:00"/>
    <n v="331"/>
    <n v="95"/>
    <n v="120"/>
    <n v="19"/>
    <n v="206"/>
    <n v="25"/>
    <n v="19"/>
    <n v="54"/>
    <x v="716"/>
    <n v="1.1504103043523424E-2"/>
    <x v="1"/>
    <n v="6"/>
    <n v="7"/>
    <n v="2"/>
    <n v="5"/>
    <n v="14"/>
    <n v="31.642857142857142"/>
    <n v="8"/>
    <n v="0"/>
    <n v="0"/>
    <n v="0"/>
    <n v="0"/>
    <n v="0"/>
    <n v="0"/>
    <n v="0"/>
  </r>
  <r>
    <n v="9797"/>
    <n v="1956"/>
    <n v="58"/>
    <x v="1"/>
    <x v="1"/>
    <x v="1"/>
    <n v="58116"/>
    <x v="1"/>
    <n v="2"/>
    <x v="0"/>
    <x v="1"/>
    <n v="1"/>
    <x v="2"/>
    <d v="2014-04-13T00:00:00"/>
    <n v="77"/>
    <n v="38"/>
    <n v="228"/>
    <n v="19"/>
    <n v="130"/>
    <n v="4"/>
    <n v="11"/>
    <n v="51"/>
    <x v="716"/>
    <n v="7.6226856631564461E-3"/>
    <x v="1"/>
    <n v="2"/>
    <n v="3"/>
    <n v="3"/>
    <n v="8"/>
    <n v="14"/>
    <n v="31.642857142857142"/>
    <n v="2"/>
    <n v="0"/>
    <n v="0"/>
    <n v="0"/>
    <n v="0"/>
    <n v="0"/>
    <n v="0"/>
    <n v="0"/>
  </r>
  <r>
    <n v="713"/>
    <n v="1977"/>
    <n v="37"/>
    <x v="0"/>
    <x v="0"/>
    <x v="1"/>
    <n v="50353"/>
    <x v="1"/>
    <n v="2"/>
    <x v="0"/>
    <x v="0"/>
    <n v="0"/>
    <x v="1"/>
    <d v="2014-06-08T00:00:00"/>
    <n v="21"/>
    <n v="72"/>
    <n v="141"/>
    <n v="15"/>
    <n v="153"/>
    <n v="67"/>
    <n v="31"/>
    <n v="35"/>
    <x v="717"/>
    <n v="8.7780271284729813E-3"/>
    <x v="1"/>
    <n v="1"/>
    <n v="4"/>
    <n v="4"/>
    <n v="6"/>
    <n v="14"/>
    <n v="31.571428571428573"/>
    <n v="3"/>
    <n v="0"/>
    <n v="0"/>
    <n v="0"/>
    <n v="0"/>
    <n v="0"/>
    <n v="0"/>
    <n v="0"/>
  </r>
  <r>
    <n v="5510"/>
    <n v="1977"/>
    <n v="37"/>
    <x v="0"/>
    <x v="0"/>
    <x v="1"/>
    <n v="43263"/>
    <x v="1"/>
    <n v="2"/>
    <x v="0"/>
    <x v="1"/>
    <n v="1"/>
    <x v="2"/>
    <d v="2012-11-21T00:00:00"/>
    <n v="585"/>
    <n v="2"/>
    <n v="262"/>
    <n v="6"/>
    <n v="61"/>
    <n v="0"/>
    <n v="10"/>
    <n v="102"/>
    <x v="718"/>
    <n v="1.019346785937175E-2"/>
    <x v="1"/>
    <n v="3"/>
    <n v="5"/>
    <n v="2"/>
    <n v="6"/>
    <n v="13"/>
    <n v="33.92307692307692"/>
    <n v="5"/>
    <n v="0"/>
    <n v="0"/>
    <n v="0"/>
    <n v="0"/>
    <n v="0"/>
    <n v="0"/>
    <n v="0"/>
  </r>
  <r>
    <n v="405"/>
    <n v="1964"/>
    <n v="50"/>
    <x v="1"/>
    <x v="1"/>
    <x v="0"/>
    <n v="41638"/>
    <x v="1"/>
    <n v="2"/>
    <x v="0"/>
    <x v="1"/>
    <n v="1"/>
    <x v="1"/>
    <d v="2013-02-13T00:00:00"/>
    <n v="501"/>
    <n v="68"/>
    <n v="315"/>
    <n v="0"/>
    <n v="31"/>
    <n v="4"/>
    <n v="0"/>
    <n v="91"/>
    <x v="718"/>
    <n v="1.0591286805322061E-2"/>
    <x v="1"/>
    <n v="4"/>
    <n v="5"/>
    <n v="5"/>
    <n v="3"/>
    <n v="13"/>
    <n v="33.92307692307692"/>
    <n v="8"/>
    <n v="0"/>
    <n v="0"/>
    <n v="1"/>
    <n v="0"/>
    <n v="0"/>
    <n v="0"/>
    <n v="0"/>
  </r>
  <r>
    <n v="10660"/>
    <n v="1957"/>
    <n v="57"/>
    <x v="1"/>
    <x v="0"/>
    <x v="1"/>
    <n v="66726"/>
    <x v="1"/>
    <n v="2"/>
    <x v="1"/>
    <x v="1"/>
    <n v="2"/>
    <x v="4"/>
    <d v="2014-01-12T00:00:00"/>
    <n v="168"/>
    <n v="61"/>
    <n v="349"/>
    <n v="7"/>
    <n v="35"/>
    <n v="0"/>
    <n v="0"/>
    <n v="47"/>
    <x v="719"/>
    <n v="6.5641578994694721E-3"/>
    <x v="1"/>
    <n v="3"/>
    <n v="8"/>
    <n v="2"/>
    <n v="4"/>
    <n v="14"/>
    <n v="31.285714285714285"/>
    <n v="7"/>
    <n v="0"/>
    <n v="0"/>
    <n v="0"/>
    <n v="1"/>
    <n v="0"/>
    <n v="0"/>
    <n v="0"/>
  </r>
  <r>
    <n v="1916"/>
    <n v="1954"/>
    <n v="60"/>
    <x v="2"/>
    <x v="0"/>
    <x v="1"/>
    <n v="45736"/>
    <x v="1"/>
    <n v="2"/>
    <x v="0"/>
    <x v="1"/>
    <n v="1"/>
    <x v="2"/>
    <d v="2013-07-24T00:00:00"/>
    <n v="340"/>
    <n v="92"/>
    <n v="188"/>
    <n v="3"/>
    <n v="180"/>
    <n v="20"/>
    <n v="3"/>
    <n v="43"/>
    <x v="720"/>
    <n v="9.5548364526849752E-3"/>
    <x v="1"/>
    <n v="5"/>
    <n v="7"/>
    <n v="1"/>
    <n v="6"/>
    <n v="14"/>
    <n v="31.214285714285715"/>
    <n v="7"/>
    <n v="0"/>
    <n v="0"/>
    <n v="0"/>
    <n v="0"/>
    <n v="0"/>
    <n v="0"/>
    <n v="0"/>
  </r>
  <r>
    <n v="3340"/>
    <n v="1977"/>
    <n v="37"/>
    <x v="0"/>
    <x v="1"/>
    <x v="1"/>
    <n v="42014"/>
    <x v="1"/>
    <n v="2"/>
    <x v="1"/>
    <x v="0"/>
    <n v="1"/>
    <x v="2"/>
    <d v="2012-08-17T00:00:00"/>
    <n v="681"/>
    <n v="56"/>
    <n v="244"/>
    <n v="15"/>
    <n v="108"/>
    <n v="4"/>
    <n v="15"/>
    <n v="50"/>
    <x v="721"/>
    <n v="1.0377493216546865E-2"/>
    <x v="1"/>
    <n v="6"/>
    <n v="7"/>
    <n v="1"/>
    <n v="6"/>
    <n v="14"/>
    <n v="31.142857142857142"/>
    <n v="8"/>
    <n v="0"/>
    <n v="0"/>
    <n v="0"/>
    <n v="0"/>
    <n v="0"/>
    <n v="1"/>
    <n v="0"/>
  </r>
  <r>
    <n v="8685"/>
    <n v="1977"/>
    <n v="37"/>
    <x v="0"/>
    <x v="1"/>
    <x v="1"/>
    <n v="42014"/>
    <x v="1"/>
    <n v="2"/>
    <x v="1"/>
    <x v="0"/>
    <n v="1"/>
    <x v="2"/>
    <d v="2012-08-17T00:00:00"/>
    <n v="681"/>
    <n v="56"/>
    <n v="244"/>
    <n v="15"/>
    <n v="108"/>
    <n v="4"/>
    <n v="15"/>
    <n v="50"/>
    <x v="721"/>
    <n v="1.0377493216546865E-2"/>
    <x v="1"/>
    <n v="6"/>
    <n v="7"/>
    <n v="1"/>
    <n v="6"/>
    <n v="14"/>
    <n v="31.142857142857142"/>
    <n v="8"/>
    <n v="0"/>
    <n v="0"/>
    <n v="0"/>
    <n v="0"/>
    <n v="0"/>
    <n v="1"/>
    <n v="0"/>
  </r>
  <r>
    <n v="4093"/>
    <n v="1975"/>
    <n v="39"/>
    <x v="0"/>
    <x v="0"/>
    <x v="1"/>
    <n v="53253"/>
    <x v="1"/>
    <n v="2"/>
    <x v="1"/>
    <x v="1"/>
    <n v="2"/>
    <x v="4"/>
    <d v="2013-02-11T00:00:00"/>
    <n v="503"/>
    <n v="61"/>
    <n v="216"/>
    <n v="9"/>
    <n v="57"/>
    <n v="20"/>
    <n v="9"/>
    <n v="125"/>
    <x v="721"/>
    <n v="8.1873321690796759E-3"/>
    <x v="1"/>
    <n v="7"/>
    <n v="4"/>
    <n v="3"/>
    <n v="5"/>
    <n v="12"/>
    <n v="36.333333333333336"/>
    <n v="5"/>
    <n v="0"/>
    <n v="0"/>
    <n v="0"/>
    <n v="0"/>
    <n v="0"/>
    <n v="0"/>
    <n v="0"/>
  </r>
  <r>
    <n v="9507"/>
    <n v="1975"/>
    <n v="39"/>
    <x v="0"/>
    <x v="1"/>
    <x v="1"/>
    <n v="40794"/>
    <x v="1"/>
    <n v="2"/>
    <x v="0"/>
    <x v="1"/>
    <n v="1"/>
    <x v="2"/>
    <d v="2013-04-07T00:00:00"/>
    <n v="448"/>
    <n v="18"/>
    <n v="261"/>
    <n v="23"/>
    <n v="73"/>
    <n v="4"/>
    <n v="23"/>
    <n v="50"/>
    <x v="722"/>
    <n v="1.0638819434230524E-2"/>
    <x v="1"/>
    <n v="2"/>
    <n v="6"/>
    <n v="3"/>
    <n v="5"/>
    <n v="14"/>
    <n v="31"/>
    <n v="7"/>
    <n v="0"/>
    <n v="0"/>
    <n v="0"/>
    <n v="0"/>
    <n v="0"/>
    <n v="0"/>
    <n v="0"/>
  </r>
  <r>
    <n v="5043"/>
    <n v="1951"/>
    <n v="63"/>
    <x v="2"/>
    <x v="2"/>
    <x v="1"/>
    <n v="26997"/>
    <x v="2"/>
    <n v="1"/>
    <x v="0"/>
    <x v="0"/>
    <n v="0"/>
    <x v="1"/>
    <d v="2012-11-05T00:00:00"/>
    <n v="601"/>
    <n v="89"/>
    <n v="7"/>
    <n v="23"/>
    <n v="78"/>
    <n v="133"/>
    <n v="49"/>
    <n v="144"/>
    <x v="722"/>
    <n v="1.6075860280771938E-2"/>
    <x v="1"/>
    <n v="2"/>
    <n v="4"/>
    <n v="2"/>
    <n v="5"/>
    <n v="11"/>
    <n v="39.454545454545453"/>
    <n v="7"/>
    <n v="0"/>
    <n v="0"/>
    <n v="0"/>
    <n v="0"/>
    <n v="0"/>
    <n v="0"/>
    <n v="0"/>
  </r>
  <r>
    <n v="6798"/>
    <n v="1966"/>
    <n v="48"/>
    <x v="1"/>
    <x v="1"/>
    <x v="0"/>
    <n v="37070"/>
    <x v="1"/>
    <n v="2"/>
    <x v="1"/>
    <x v="1"/>
    <n v="2"/>
    <x v="2"/>
    <d v="2013-03-20T00:00:00"/>
    <n v="466"/>
    <n v="30"/>
    <n v="231"/>
    <n v="7"/>
    <n v="137"/>
    <n v="4"/>
    <n v="15"/>
    <n v="39"/>
    <x v="723"/>
    <n v="1.1680604262206636E-2"/>
    <x v="1"/>
    <n v="9"/>
    <n v="5"/>
    <n v="1"/>
    <n v="8"/>
    <n v="14"/>
    <n v="30.928571428571427"/>
    <n v="7"/>
    <n v="0"/>
    <n v="0"/>
    <n v="0"/>
    <n v="0"/>
    <n v="0"/>
    <n v="1"/>
    <n v="0"/>
  </r>
  <r>
    <n v="4168"/>
    <n v="1966"/>
    <n v="48"/>
    <x v="1"/>
    <x v="1"/>
    <x v="0"/>
    <n v="37070"/>
    <x v="1"/>
    <n v="2"/>
    <x v="1"/>
    <x v="1"/>
    <n v="2"/>
    <x v="2"/>
    <d v="2013-03-20T00:00:00"/>
    <n v="466"/>
    <n v="30"/>
    <n v="231"/>
    <n v="7"/>
    <n v="137"/>
    <n v="4"/>
    <n v="15"/>
    <n v="39"/>
    <x v="723"/>
    <n v="1.1680604262206636E-2"/>
    <x v="1"/>
    <n v="9"/>
    <n v="5"/>
    <n v="1"/>
    <n v="8"/>
    <n v="14"/>
    <n v="30.928571428571427"/>
    <n v="7"/>
    <n v="0"/>
    <n v="0"/>
    <n v="0"/>
    <n v="0"/>
    <n v="0"/>
    <n v="1"/>
    <n v="0"/>
  </r>
  <r>
    <n v="6497"/>
    <n v="1960"/>
    <n v="54"/>
    <x v="1"/>
    <x v="1"/>
    <x v="1"/>
    <n v="51651"/>
    <x v="1"/>
    <n v="2"/>
    <x v="0"/>
    <x v="1"/>
    <n v="1"/>
    <x v="2"/>
    <d v="2012-11-07T00:00:00"/>
    <n v="599"/>
    <n v="32"/>
    <n v="293"/>
    <n v="6"/>
    <n v="23"/>
    <n v="13"/>
    <n v="6"/>
    <n v="92"/>
    <x v="723"/>
    <n v="8.3831871599775419E-3"/>
    <x v="1"/>
    <n v="4"/>
    <n v="6"/>
    <n v="2"/>
    <n v="5"/>
    <n v="13"/>
    <n v="33.307692307692307"/>
    <n v="8"/>
    <n v="0"/>
    <n v="0"/>
    <n v="0"/>
    <n v="0"/>
    <n v="0"/>
    <n v="0"/>
    <n v="0"/>
  </r>
  <r>
    <n v="6131"/>
    <n v="1980"/>
    <n v="34"/>
    <x v="0"/>
    <x v="0"/>
    <x v="1"/>
    <n v="70829"/>
    <x v="0"/>
    <n v="3"/>
    <x v="1"/>
    <x v="1"/>
    <n v="2"/>
    <x v="4"/>
    <d v="2013-12-01T00:00:00"/>
    <n v="210"/>
    <n v="87"/>
    <n v="141"/>
    <n v="70"/>
    <n v="106"/>
    <n v="72"/>
    <n v="19"/>
    <n v="23"/>
    <x v="724"/>
    <n v="6.0850781459571646E-3"/>
    <x v="1"/>
    <n v="2"/>
    <n v="4"/>
    <n v="2"/>
    <n v="8"/>
    <n v="14"/>
    <n v="30.785714285714285"/>
    <n v="3"/>
    <n v="0"/>
    <n v="0"/>
    <n v="0"/>
    <n v="0"/>
    <n v="0"/>
    <n v="0"/>
    <n v="0"/>
  </r>
  <r>
    <n v="7798"/>
    <n v="1972"/>
    <n v="42"/>
    <x v="1"/>
    <x v="0"/>
    <x v="1"/>
    <n v="46344"/>
    <x v="1"/>
    <n v="2"/>
    <x v="0"/>
    <x v="1"/>
    <n v="1"/>
    <x v="2"/>
    <d v="2012-12-14T00:00:00"/>
    <n v="562"/>
    <n v="28"/>
    <n v="233"/>
    <n v="20"/>
    <n v="57"/>
    <n v="8"/>
    <n v="20"/>
    <n v="91"/>
    <x v="725"/>
    <n v="9.2568617296737449E-3"/>
    <x v="1"/>
    <n v="4"/>
    <n v="7"/>
    <n v="1"/>
    <n v="5"/>
    <n v="13"/>
    <n v="33"/>
    <n v="7"/>
    <n v="0"/>
    <n v="0"/>
    <n v="0"/>
    <n v="0"/>
    <n v="0"/>
    <n v="0"/>
    <n v="0"/>
  </r>
  <r>
    <n v="1142"/>
    <n v="1953"/>
    <n v="61"/>
    <x v="2"/>
    <x v="0"/>
    <x v="1"/>
    <n v="55707"/>
    <x v="1"/>
    <n v="2"/>
    <x v="0"/>
    <x v="1"/>
    <n v="1"/>
    <x v="2"/>
    <d v="2013-12-22T00:00:00"/>
    <n v="189"/>
    <n v="91"/>
    <n v="208"/>
    <n v="7"/>
    <n v="82"/>
    <n v="30"/>
    <n v="66"/>
    <n v="35"/>
    <x v="726"/>
    <n v="7.6830559893729692E-3"/>
    <x v="1"/>
    <n v="2"/>
    <n v="3"/>
    <n v="2"/>
    <n v="9"/>
    <n v="14"/>
    <n v="30.571428571428573"/>
    <n v="3"/>
    <n v="0"/>
    <n v="0"/>
    <n v="0"/>
    <n v="0"/>
    <n v="0"/>
    <n v="0"/>
    <n v="0"/>
  </r>
  <r>
    <n v="1175"/>
    <n v="1983"/>
    <n v="31"/>
    <x v="0"/>
    <x v="0"/>
    <x v="1"/>
    <n v="36262"/>
    <x v="1"/>
    <n v="2"/>
    <x v="0"/>
    <x v="0"/>
    <n v="0"/>
    <x v="1"/>
    <d v="2013-09-20T00:00:00"/>
    <n v="282"/>
    <n v="24"/>
    <n v="88"/>
    <n v="39"/>
    <n v="54"/>
    <n v="64"/>
    <n v="28"/>
    <n v="153"/>
    <x v="727"/>
    <n v="1.1747835199382273E-2"/>
    <x v="1"/>
    <n v="1"/>
    <n v="3"/>
    <n v="5"/>
    <n v="3"/>
    <n v="11"/>
    <n v="38.727272727272727"/>
    <n v="6"/>
    <n v="0"/>
    <n v="0"/>
    <n v="1"/>
    <n v="0"/>
    <n v="0"/>
    <n v="1"/>
    <n v="0"/>
  </r>
  <r>
    <n v="4107"/>
    <n v="1948"/>
    <n v="66"/>
    <x v="2"/>
    <x v="0"/>
    <x v="1"/>
    <n v="46681"/>
    <x v="1"/>
    <n v="2"/>
    <x v="0"/>
    <x v="2"/>
    <n v="2"/>
    <x v="4"/>
    <d v="2013-10-08T00:00:00"/>
    <n v="264"/>
    <n v="52"/>
    <n v="269"/>
    <n v="15"/>
    <n v="69"/>
    <n v="15"/>
    <n v="19"/>
    <n v="38"/>
    <x v="728"/>
    <n v="9.1043465221396277E-3"/>
    <x v="1"/>
    <n v="2"/>
    <n v="4"/>
    <n v="6"/>
    <n v="4"/>
    <n v="14"/>
    <n v="30.357142857142858"/>
    <n v="5"/>
    <n v="0"/>
    <n v="0"/>
    <n v="0"/>
    <n v="0"/>
    <n v="0"/>
    <n v="0"/>
    <n v="0"/>
  </r>
  <r>
    <n v="10906"/>
    <n v="1948"/>
    <n v="66"/>
    <x v="2"/>
    <x v="0"/>
    <x v="1"/>
    <n v="46681"/>
    <x v="1"/>
    <n v="2"/>
    <x v="0"/>
    <x v="2"/>
    <n v="2"/>
    <x v="4"/>
    <d v="2013-10-08T00:00:00"/>
    <n v="264"/>
    <n v="52"/>
    <n v="269"/>
    <n v="15"/>
    <n v="69"/>
    <n v="15"/>
    <n v="19"/>
    <n v="38"/>
    <x v="728"/>
    <n v="9.1043465221396277E-3"/>
    <x v="1"/>
    <n v="2"/>
    <n v="4"/>
    <n v="6"/>
    <n v="4"/>
    <n v="14"/>
    <n v="30.357142857142858"/>
    <n v="5"/>
    <n v="0"/>
    <n v="0"/>
    <n v="0"/>
    <n v="0"/>
    <n v="0"/>
    <n v="0"/>
    <n v="0"/>
  </r>
  <r>
    <n v="9964"/>
    <n v="1979"/>
    <n v="35"/>
    <x v="0"/>
    <x v="1"/>
    <x v="0"/>
    <n v="61825"/>
    <x v="1"/>
    <n v="2"/>
    <x v="0"/>
    <x v="1"/>
    <n v="1"/>
    <x v="1"/>
    <d v="2013-08-07T00:00:00"/>
    <n v="326"/>
    <n v="56"/>
    <n v="162"/>
    <n v="50"/>
    <n v="100"/>
    <n v="55"/>
    <n v="30"/>
    <n v="27"/>
    <x v="729"/>
    <n v="6.8580671249494542E-3"/>
    <x v="1"/>
    <n v="1"/>
    <n v="4"/>
    <n v="2"/>
    <n v="8"/>
    <n v="14"/>
    <n v="30.285714285714285"/>
    <n v="4"/>
    <n v="0"/>
    <n v="0"/>
    <n v="0"/>
    <n v="0"/>
    <n v="0"/>
    <n v="0"/>
    <n v="0"/>
  </r>
  <r>
    <n v="1630"/>
    <n v="1979"/>
    <n v="35"/>
    <x v="0"/>
    <x v="1"/>
    <x v="0"/>
    <n v="61825"/>
    <x v="1"/>
    <n v="2"/>
    <x v="0"/>
    <x v="1"/>
    <n v="1"/>
    <x v="1"/>
    <d v="2013-08-07T00:00:00"/>
    <n v="326"/>
    <n v="56"/>
    <n v="162"/>
    <n v="50"/>
    <n v="100"/>
    <n v="55"/>
    <n v="30"/>
    <n v="27"/>
    <x v="729"/>
    <n v="6.8580671249494542E-3"/>
    <x v="1"/>
    <n v="1"/>
    <n v="4"/>
    <n v="2"/>
    <n v="8"/>
    <n v="14"/>
    <n v="30.285714285714285"/>
    <n v="4"/>
    <n v="0"/>
    <n v="0"/>
    <n v="0"/>
    <n v="0"/>
    <n v="0"/>
    <n v="0"/>
    <n v="0"/>
  </r>
  <r>
    <n v="1041"/>
    <n v="1973"/>
    <n v="41"/>
    <x v="1"/>
    <x v="0"/>
    <x v="0"/>
    <n v="48432"/>
    <x v="1"/>
    <n v="2"/>
    <x v="0"/>
    <x v="1"/>
    <n v="1"/>
    <x v="1"/>
    <d v="2012-10-18T00:00:00"/>
    <n v="619"/>
    <n v="3"/>
    <n v="322"/>
    <n v="3"/>
    <n v="50"/>
    <n v="4"/>
    <n v="3"/>
    <n v="42"/>
    <x v="729"/>
    <n v="8.7545424512718868E-3"/>
    <x v="1"/>
    <n v="5"/>
    <n v="7"/>
    <n v="1"/>
    <n v="6"/>
    <n v="14"/>
    <n v="30.285714285714285"/>
    <n v="8"/>
    <n v="0"/>
    <n v="0"/>
    <n v="0"/>
    <n v="0"/>
    <n v="0"/>
    <n v="1"/>
    <n v="0"/>
  </r>
  <r>
    <n v="492"/>
    <n v="1973"/>
    <n v="41"/>
    <x v="1"/>
    <x v="0"/>
    <x v="0"/>
    <n v="48432"/>
    <x v="1"/>
    <n v="2"/>
    <x v="0"/>
    <x v="1"/>
    <n v="1"/>
    <x v="1"/>
    <d v="2012-10-18T00:00:00"/>
    <n v="619"/>
    <n v="3"/>
    <n v="322"/>
    <n v="3"/>
    <n v="50"/>
    <n v="4"/>
    <n v="3"/>
    <n v="42"/>
    <x v="729"/>
    <n v="8.7545424512718868E-3"/>
    <x v="1"/>
    <n v="5"/>
    <n v="7"/>
    <n v="1"/>
    <n v="6"/>
    <n v="14"/>
    <n v="30.285714285714285"/>
    <n v="8"/>
    <n v="0"/>
    <n v="0"/>
    <n v="0"/>
    <n v="0"/>
    <n v="0"/>
    <n v="0"/>
    <n v="0"/>
  </r>
  <r>
    <n v="11133"/>
    <n v="1973"/>
    <n v="41"/>
    <x v="1"/>
    <x v="0"/>
    <x v="0"/>
    <n v="48432"/>
    <x v="1"/>
    <n v="2"/>
    <x v="0"/>
    <x v="1"/>
    <n v="1"/>
    <x v="1"/>
    <d v="2012-10-18T00:00:00"/>
    <n v="619"/>
    <n v="3"/>
    <n v="322"/>
    <n v="3"/>
    <n v="50"/>
    <n v="4"/>
    <n v="3"/>
    <n v="42"/>
    <x v="729"/>
    <n v="8.7545424512718868E-3"/>
    <x v="1"/>
    <n v="5"/>
    <n v="7"/>
    <n v="1"/>
    <n v="6"/>
    <n v="14"/>
    <n v="30.285714285714285"/>
    <n v="8"/>
    <n v="0"/>
    <n v="0"/>
    <n v="0"/>
    <n v="0"/>
    <n v="0"/>
    <n v="1"/>
    <n v="0"/>
  </r>
  <r>
    <n v="5324"/>
    <n v="1981"/>
    <n v="33"/>
    <x v="0"/>
    <x v="0"/>
    <x v="1"/>
    <n v="58293"/>
    <x v="1"/>
    <n v="2"/>
    <x v="1"/>
    <x v="0"/>
    <n v="1"/>
    <x v="2"/>
    <d v="2014-01-19T00:00:00"/>
    <n v="161"/>
    <n v="94"/>
    <n v="173"/>
    <n v="43"/>
    <n v="118"/>
    <n v="46"/>
    <n v="27"/>
    <n v="15"/>
    <x v="730"/>
    <n v="7.2392911670354932E-3"/>
    <x v="1"/>
    <n v="5"/>
    <n v="5"/>
    <n v="3"/>
    <n v="6"/>
    <n v="14"/>
    <n v="30.142857142857142"/>
    <n v="5"/>
    <n v="0"/>
    <n v="0"/>
    <n v="0"/>
    <n v="0"/>
    <n v="0"/>
    <n v="0"/>
    <n v="0"/>
  </r>
  <r>
    <n v="10573"/>
    <n v="1953"/>
    <n v="61"/>
    <x v="2"/>
    <x v="1"/>
    <x v="0"/>
    <n v="62551"/>
    <x v="1"/>
    <n v="2"/>
    <x v="0"/>
    <x v="0"/>
    <n v="0"/>
    <x v="0"/>
    <d v="2013-11-18T00:00:00"/>
    <n v="223"/>
    <n v="27"/>
    <n v="125"/>
    <n v="16"/>
    <n v="98"/>
    <n v="134"/>
    <n v="21"/>
    <n v="27"/>
    <x v="731"/>
    <n v="6.7305079055490716E-3"/>
    <x v="1"/>
    <n v="1"/>
    <n v="6"/>
    <n v="7"/>
    <n v="4"/>
    <n v="17"/>
    <n v="24.764705882352942"/>
    <n v="3"/>
    <n v="0"/>
    <n v="0"/>
    <n v="1"/>
    <n v="0"/>
    <n v="0"/>
    <n v="0"/>
    <n v="0"/>
  </r>
  <r>
    <n v="6653"/>
    <n v="1970"/>
    <n v="44"/>
    <x v="1"/>
    <x v="0"/>
    <x v="1"/>
    <n v="55158"/>
    <x v="1"/>
    <n v="2"/>
    <x v="1"/>
    <x v="1"/>
    <n v="2"/>
    <x v="4"/>
    <d v="2012-07-30T00:00:00"/>
    <n v="699"/>
    <n v="72"/>
    <n v="293"/>
    <n v="0"/>
    <n v="87"/>
    <n v="4"/>
    <n v="11"/>
    <n v="23"/>
    <x v="732"/>
    <n v="7.5782298125385257E-3"/>
    <x v="1"/>
    <n v="4"/>
    <n v="7"/>
    <n v="2"/>
    <n v="5"/>
    <n v="14"/>
    <n v="29.857142857142858"/>
    <n v="7"/>
    <n v="0"/>
    <n v="0"/>
    <n v="0"/>
    <n v="0"/>
    <n v="0"/>
    <n v="1"/>
    <n v="0"/>
  </r>
  <r>
    <n v="10490"/>
    <n v="1969"/>
    <n v="45"/>
    <x v="1"/>
    <x v="0"/>
    <x v="1"/>
    <n v="51039"/>
    <x v="1"/>
    <n v="2"/>
    <x v="1"/>
    <x v="1"/>
    <n v="2"/>
    <x v="4"/>
    <d v="2012-12-10T00:00:00"/>
    <n v="566"/>
    <n v="11"/>
    <n v="100"/>
    <n v="64"/>
    <n v="79"/>
    <n v="65"/>
    <n v="0"/>
    <n v="109"/>
    <x v="733"/>
    <n v="8.1702227708223118E-3"/>
    <x v="1"/>
    <n v="2"/>
    <n v="6"/>
    <n v="2"/>
    <n v="4"/>
    <n v="12"/>
    <n v="34.75"/>
    <n v="7"/>
    <n v="0"/>
    <n v="0"/>
    <n v="0"/>
    <n v="0"/>
    <n v="0"/>
    <n v="0"/>
    <n v="0"/>
  </r>
  <r>
    <n v="6237"/>
    <n v="1966"/>
    <n v="48"/>
    <x v="1"/>
    <x v="0"/>
    <x v="0"/>
    <n v="7144"/>
    <x v="2"/>
    <n v="1"/>
    <x v="0"/>
    <x v="2"/>
    <n v="2"/>
    <x v="2"/>
    <d v="2013-12-07T00:00:00"/>
    <n v="204"/>
    <n v="92"/>
    <n v="81"/>
    <n v="4"/>
    <n v="33"/>
    <n v="5"/>
    <n v="2"/>
    <n v="291"/>
    <x v="734"/>
    <n v="5.823068309070549E-2"/>
    <x v="1"/>
    <n v="0"/>
    <n v="23"/>
    <n v="1"/>
    <n v="1"/>
    <n v="25"/>
    <n v="16.64"/>
    <n v="0"/>
    <n v="0"/>
    <n v="0"/>
    <n v="0"/>
    <n v="0"/>
    <n v="0"/>
    <n v="0"/>
    <n v="0"/>
  </r>
  <r>
    <n v="10176"/>
    <n v="1968"/>
    <n v="46"/>
    <x v="1"/>
    <x v="1"/>
    <x v="0"/>
    <n v="57107"/>
    <x v="1"/>
    <n v="2"/>
    <x v="0"/>
    <x v="1"/>
    <n v="1"/>
    <x v="1"/>
    <d v="2012-08-24T00:00:00"/>
    <n v="674"/>
    <n v="44"/>
    <n v="159"/>
    <n v="0"/>
    <n v="120"/>
    <n v="0"/>
    <n v="0"/>
    <n v="137"/>
    <x v="734"/>
    <n v="7.2845710683453867E-3"/>
    <x v="1"/>
    <n v="7"/>
    <n v="4"/>
    <n v="4"/>
    <n v="8"/>
    <n v="16"/>
    <n v="26"/>
    <n v="8"/>
    <n v="0"/>
    <n v="1"/>
    <n v="0"/>
    <n v="1"/>
    <n v="0"/>
    <n v="1"/>
    <n v="0"/>
  </r>
  <r>
    <n v="2698"/>
    <n v="1976"/>
    <n v="38"/>
    <x v="0"/>
    <x v="1"/>
    <x v="0"/>
    <n v="47025"/>
    <x v="1"/>
    <n v="2"/>
    <x v="0"/>
    <x v="1"/>
    <n v="1"/>
    <x v="1"/>
    <d v="2013-11-07T00:00:00"/>
    <n v="234"/>
    <n v="52"/>
    <n v="254"/>
    <n v="7"/>
    <n v="108"/>
    <n v="20"/>
    <n v="0"/>
    <n v="26"/>
    <x v="735"/>
    <n v="8.8250930356193521E-3"/>
    <x v="1"/>
    <n v="3"/>
    <n v="6"/>
    <n v="3"/>
    <n v="5"/>
    <n v="14"/>
    <n v="29.642857142857142"/>
    <n v="6"/>
    <n v="0"/>
    <n v="0"/>
    <n v="0"/>
    <n v="0"/>
    <n v="0"/>
    <n v="0"/>
    <n v="0"/>
  </r>
  <r>
    <n v="1406"/>
    <n v="1975"/>
    <n v="39"/>
    <x v="0"/>
    <x v="1"/>
    <x v="0"/>
    <n v="53201"/>
    <x v="1"/>
    <n v="2"/>
    <x v="1"/>
    <x v="1"/>
    <n v="2"/>
    <x v="2"/>
    <d v="2013-02-12T00:00:00"/>
    <n v="502"/>
    <n v="49"/>
    <n v="280"/>
    <n v="7"/>
    <n v="81"/>
    <n v="20"/>
    <n v="0"/>
    <n v="27"/>
    <x v="735"/>
    <n v="7.8006052517809819E-3"/>
    <x v="1"/>
    <n v="8"/>
    <n v="6"/>
    <n v="3"/>
    <n v="5"/>
    <n v="14"/>
    <n v="29.642857142857142"/>
    <n v="7"/>
    <n v="0"/>
    <n v="0"/>
    <n v="0"/>
    <n v="0"/>
    <n v="0"/>
    <n v="0"/>
    <n v="0"/>
  </r>
  <r>
    <n v="9246"/>
    <n v="1985"/>
    <n v="29"/>
    <x v="0"/>
    <x v="0"/>
    <x v="1"/>
    <n v="40101"/>
    <x v="1"/>
    <n v="2"/>
    <x v="1"/>
    <x v="0"/>
    <n v="1"/>
    <x v="2"/>
    <d v="2012-10-14T00:00:00"/>
    <n v="623"/>
    <n v="73"/>
    <n v="171"/>
    <n v="3"/>
    <n v="129"/>
    <n v="26"/>
    <n v="24"/>
    <n v="62"/>
    <x v="735"/>
    <n v="1.0348869105508592E-2"/>
    <x v="1"/>
    <n v="4"/>
    <n v="6"/>
    <n v="1"/>
    <n v="6"/>
    <n v="13"/>
    <n v="31.923076923076923"/>
    <n v="7"/>
    <n v="0"/>
    <n v="0"/>
    <n v="0"/>
    <n v="0"/>
    <n v="0"/>
    <n v="0"/>
    <n v="0"/>
  </r>
  <r>
    <n v="977"/>
    <n v="1957"/>
    <n v="57"/>
    <x v="1"/>
    <x v="1"/>
    <x v="1"/>
    <n v="47320"/>
    <x v="1"/>
    <n v="2"/>
    <x v="0"/>
    <x v="1"/>
    <n v="1"/>
    <x v="2"/>
    <d v="2013-08-01T00:00:00"/>
    <n v="332"/>
    <n v="10"/>
    <n v="200"/>
    <n v="19"/>
    <n v="111"/>
    <n v="50"/>
    <n v="15"/>
    <n v="19"/>
    <x v="736"/>
    <n v="8.7489433643279796E-3"/>
    <x v="1"/>
    <n v="6"/>
    <n v="5"/>
    <n v="1"/>
    <n v="8"/>
    <n v="14"/>
    <n v="29.571428571428573"/>
    <n v="6"/>
    <n v="0"/>
    <n v="0"/>
    <n v="0"/>
    <n v="0"/>
    <n v="0"/>
    <n v="0"/>
    <n v="0"/>
  </r>
  <r>
    <n v="2878"/>
    <n v="1947"/>
    <n v="67"/>
    <x v="2"/>
    <x v="0"/>
    <x v="1"/>
    <n v="67472"/>
    <x v="1"/>
    <n v="2"/>
    <x v="0"/>
    <x v="1"/>
    <n v="1"/>
    <x v="2"/>
    <d v="2013-09-28T00:00:00"/>
    <n v="274"/>
    <n v="93"/>
    <n v="162"/>
    <n v="31"/>
    <n v="127"/>
    <n v="8"/>
    <n v="17"/>
    <n v="69"/>
    <x v="736"/>
    <n v="6.1358785866729906E-3"/>
    <x v="1"/>
    <n v="2"/>
    <n v="4"/>
    <n v="2"/>
    <n v="7"/>
    <n v="13"/>
    <n v="31.846153846153847"/>
    <n v="3"/>
    <n v="0"/>
    <n v="0"/>
    <n v="0"/>
    <n v="0"/>
    <n v="0"/>
    <n v="0"/>
    <n v="0"/>
  </r>
  <r>
    <n v="983"/>
    <n v="1984"/>
    <n v="30"/>
    <x v="0"/>
    <x v="1"/>
    <x v="1"/>
    <n v="40059"/>
    <x v="1"/>
    <n v="2"/>
    <x v="1"/>
    <x v="0"/>
    <n v="1"/>
    <x v="2"/>
    <d v="2013-09-28T00:00:00"/>
    <n v="274"/>
    <n v="82"/>
    <n v="110"/>
    <n v="29"/>
    <n v="92"/>
    <n v="28"/>
    <n v="10"/>
    <n v="145"/>
    <x v="736"/>
    <n v="1.0334756234554033E-2"/>
    <x v="1"/>
    <n v="1"/>
    <n v="6"/>
    <n v="2"/>
    <n v="3"/>
    <n v="11"/>
    <n v="37.636363636363633"/>
    <n v="8"/>
    <n v="0"/>
    <n v="0"/>
    <n v="1"/>
    <n v="0"/>
    <n v="0"/>
    <n v="0"/>
    <n v="0"/>
  </r>
  <r>
    <n v="5370"/>
    <n v="1973"/>
    <n v="41"/>
    <x v="1"/>
    <x v="0"/>
    <x v="1"/>
    <n v="32644"/>
    <x v="1"/>
    <n v="2"/>
    <x v="1"/>
    <x v="0"/>
    <n v="1"/>
    <x v="2"/>
    <d v="2013-01-16T00:00:00"/>
    <n v="529"/>
    <n v="38"/>
    <n v="239"/>
    <n v="3"/>
    <n v="141"/>
    <n v="0"/>
    <n v="7"/>
    <n v="23"/>
    <x v="737"/>
    <n v="1.2651635828942532E-2"/>
    <x v="1"/>
    <n v="4"/>
    <n v="7"/>
    <n v="1"/>
    <n v="6"/>
    <n v="14"/>
    <n v="29.5"/>
    <n v="8"/>
    <n v="0"/>
    <n v="0"/>
    <n v="1"/>
    <n v="0"/>
    <n v="0"/>
    <n v="0"/>
    <n v="0"/>
  </r>
  <r>
    <n v="11171"/>
    <n v="1965"/>
    <n v="49"/>
    <x v="1"/>
    <x v="0"/>
    <x v="1"/>
    <n v="56962"/>
    <x v="1"/>
    <n v="2"/>
    <x v="2"/>
    <x v="1"/>
    <n v="3"/>
    <x v="3"/>
    <d v="2013-10-11T00:00:00"/>
    <n v="261"/>
    <n v="60"/>
    <n v="292"/>
    <n v="3"/>
    <n v="77"/>
    <n v="10"/>
    <n v="3"/>
    <n v="26"/>
    <x v="738"/>
    <n v="7.2153365401495737E-3"/>
    <x v="1"/>
    <n v="7"/>
    <n v="6"/>
    <n v="3"/>
    <n v="5"/>
    <n v="14"/>
    <n v="29.357142857142858"/>
    <n v="7"/>
    <n v="0"/>
    <n v="0"/>
    <n v="0"/>
    <n v="0"/>
    <n v="0"/>
    <n v="0"/>
    <n v="0"/>
  </r>
  <r>
    <n v="1600"/>
    <n v="1965"/>
    <n v="49"/>
    <x v="1"/>
    <x v="0"/>
    <x v="1"/>
    <n v="56962"/>
    <x v="1"/>
    <n v="2"/>
    <x v="2"/>
    <x v="1"/>
    <n v="3"/>
    <x v="3"/>
    <d v="2013-10-11T00:00:00"/>
    <n v="261"/>
    <n v="60"/>
    <n v="292"/>
    <n v="3"/>
    <n v="77"/>
    <n v="10"/>
    <n v="3"/>
    <n v="26"/>
    <x v="738"/>
    <n v="7.2153365401495737E-3"/>
    <x v="1"/>
    <n v="7"/>
    <n v="6"/>
    <n v="3"/>
    <n v="5"/>
    <n v="14"/>
    <n v="29.357142857142858"/>
    <n v="7"/>
    <n v="0"/>
    <n v="0"/>
    <n v="0"/>
    <n v="0"/>
    <n v="0"/>
    <n v="0"/>
    <n v="0"/>
  </r>
  <r>
    <n v="7755"/>
    <n v="1954"/>
    <n v="60"/>
    <x v="2"/>
    <x v="0"/>
    <x v="1"/>
    <n v="57744"/>
    <x v="1"/>
    <n v="2"/>
    <x v="0"/>
    <x v="1"/>
    <n v="1"/>
    <x v="2"/>
    <d v="2013-11-12T00:00:00"/>
    <n v="229"/>
    <n v="91"/>
    <n v="350"/>
    <n v="3"/>
    <n v="39"/>
    <n v="0"/>
    <n v="0"/>
    <n v="19"/>
    <x v="738"/>
    <n v="7.117622610141313E-3"/>
    <x v="1"/>
    <n v="2"/>
    <n v="9"/>
    <n v="1"/>
    <n v="4"/>
    <n v="14"/>
    <n v="29.357142857142858"/>
    <n v="8"/>
    <n v="0"/>
    <n v="0"/>
    <n v="0"/>
    <n v="0"/>
    <n v="0"/>
    <n v="0"/>
    <n v="0"/>
  </r>
  <r>
    <n v="3281"/>
    <n v="1960"/>
    <n v="54"/>
    <x v="1"/>
    <x v="0"/>
    <x v="1"/>
    <n v="49154"/>
    <x v="1"/>
    <n v="2"/>
    <x v="1"/>
    <x v="1"/>
    <n v="2"/>
    <x v="4"/>
    <d v="2013-11-03T00:00:00"/>
    <n v="238"/>
    <n v="69"/>
    <n v="206"/>
    <n v="10"/>
    <n v="67"/>
    <n v="30"/>
    <n v="27"/>
    <n v="71"/>
    <x v="738"/>
    <n v="8.3614761769133742E-3"/>
    <x v="1"/>
    <n v="6"/>
    <n v="4"/>
    <n v="1"/>
    <n v="8"/>
    <n v="13"/>
    <n v="31.615384615384617"/>
    <n v="6"/>
    <n v="0"/>
    <n v="0"/>
    <n v="0"/>
    <n v="0"/>
    <n v="0"/>
    <n v="0"/>
    <n v="0"/>
  </r>
  <r>
    <n v="3037"/>
    <n v="1983"/>
    <n v="31"/>
    <x v="0"/>
    <x v="0"/>
    <x v="1"/>
    <n v="50150"/>
    <x v="1"/>
    <n v="2"/>
    <x v="0"/>
    <x v="0"/>
    <n v="0"/>
    <x v="1"/>
    <d v="2013-06-20T00:00:00"/>
    <n v="374"/>
    <n v="32"/>
    <n v="135"/>
    <n v="46"/>
    <n v="92"/>
    <n v="65"/>
    <n v="61"/>
    <n v="11"/>
    <x v="739"/>
    <n v="8.1754735792622137E-3"/>
    <x v="1"/>
    <n v="2"/>
    <n v="5"/>
    <n v="2"/>
    <n v="7"/>
    <n v="14"/>
    <n v="29.285714285714285"/>
    <n v="5"/>
    <n v="0"/>
    <n v="0"/>
    <n v="0"/>
    <n v="0"/>
    <n v="0"/>
    <n v="0"/>
    <n v="0"/>
  </r>
  <r>
    <n v="4698"/>
    <n v="1983"/>
    <n v="31"/>
    <x v="0"/>
    <x v="0"/>
    <x v="1"/>
    <n v="50150"/>
    <x v="1"/>
    <n v="2"/>
    <x v="0"/>
    <x v="0"/>
    <n v="0"/>
    <x v="1"/>
    <d v="2013-06-20T00:00:00"/>
    <n v="374"/>
    <n v="32"/>
    <n v="135"/>
    <n v="46"/>
    <n v="92"/>
    <n v="65"/>
    <n v="61"/>
    <n v="11"/>
    <x v="739"/>
    <n v="8.1754735792622137E-3"/>
    <x v="1"/>
    <n v="2"/>
    <n v="5"/>
    <n v="2"/>
    <n v="7"/>
    <n v="14"/>
    <n v="29.285714285714285"/>
    <n v="5"/>
    <n v="0"/>
    <n v="0"/>
    <n v="0"/>
    <n v="0"/>
    <n v="0"/>
    <n v="0"/>
    <n v="0"/>
  </r>
  <r>
    <n v="2727"/>
    <n v="1973"/>
    <n v="41"/>
    <x v="1"/>
    <x v="1"/>
    <x v="1"/>
    <n v="57100"/>
    <x v="1"/>
    <n v="2"/>
    <x v="0"/>
    <x v="0"/>
    <n v="0"/>
    <x v="1"/>
    <d v="2013-12-04T00:00:00"/>
    <n v="207"/>
    <n v="19"/>
    <n v="181"/>
    <n v="21"/>
    <n v="69"/>
    <n v="39"/>
    <n v="3"/>
    <n v="96"/>
    <x v="740"/>
    <n v="7.1628721541155864E-3"/>
    <x v="1"/>
    <n v="1"/>
    <n v="3"/>
    <n v="3"/>
    <n v="6"/>
    <n v="12"/>
    <n v="34.083333333333336"/>
    <n v="3"/>
    <n v="0"/>
    <n v="0"/>
    <n v="0"/>
    <n v="0"/>
    <n v="0"/>
    <n v="0"/>
    <n v="0"/>
  </r>
  <r>
    <n v="1497"/>
    <n v="1952"/>
    <n v="62"/>
    <x v="2"/>
    <x v="1"/>
    <x v="0"/>
    <n v="47958"/>
    <x v="1"/>
    <n v="2"/>
    <x v="0"/>
    <x v="1"/>
    <n v="1"/>
    <x v="1"/>
    <d v="2013-01-19T00:00:00"/>
    <n v="526"/>
    <n v="8"/>
    <n v="268"/>
    <n v="11"/>
    <n v="88"/>
    <n v="15"/>
    <n v="3"/>
    <n v="22"/>
    <x v="741"/>
    <n v="8.4865924350473326E-3"/>
    <x v="1"/>
    <n v="2"/>
    <n v="6"/>
    <n v="3"/>
    <n v="5"/>
    <n v="14"/>
    <n v="29.071428571428573"/>
    <n v="5"/>
    <n v="0"/>
    <n v="0"/>
    <n v="0"/>
    <n v="0"/>
    <n v="0"/>
    <n v="0"/>
    <n v="0"/>
  </r>
  <r>
    <n v="10634"/>
    <n v="1951"/>
    <n v="63"/>
    <x v="2"/>
    <x v="0"/>
    <x v="1"/>
    <n v="59412"/>
    <x v="1"/>
    <n v="2"/>
    <x v="0"/>
    <x v="0"/>
    <n v="0"/>
    <x v="1"/>
    <d v="2014-04-19T00:00:00"/>
    <n v="71"/>
    <n v="56"/>
    <n v="90"/>
    <n v="67"/>
    <n v="165"/>
    <n v="30"/>
    <n v="43"/>
    <n v="11"/>
    <x v="742"/>
    <n v="6.8336363024304857E-3"/>
    <x v="1"/>
    <n v="1"/>
    <n v="4"/>
    <n v="2"/>
    <n v="8"/>
    <n v="14"/>
    <n v="29"/>
    <n v="3"/>
    <n v="0"/>
    <n v="0"/>
    <n v="0"/>
    <n v="0"/>
    <n v="0"/>
    <n v="0"/>
    <n v="0"/>
  </r>
  <r>
    <n v="5036"/>
    <n v="1984"/>
    <n v="30"/>
    <x v="0"/>
    <x v="0"/>
    <x v="0"/>
    <n v="42710"/>
    <x v="1"/>
    <n v="2"/>
    <x v="1"/>
    <x v="0"/>
    <n v="1"/>
    <x v="1"/>
    <d v="2012-11-28T00:00:00"/>
    <n v="578"/>
    <n v="38"/>
    <n v="252"/>
    <n v="3"/>
    <n v="42"/>
    <n v="4"/>
    <n v="3"/>
    <n v="102"/>
    <x v="742"/>
    <n v="9.5059704987122459E-3"/>
    <x v="1"/>
    <n v="2"/>
    <n v="4"/>
    <n v="5"/>
    <n v="3"/>
    <n v="12"/>
    <n v="33.833333333333336"/>
    <n v="6"/>
    <n v="0"/>
    <n v="0"/>
    <n v="0"/>
    <n v="0"/>
    <n v="0"/>
    <n v="0"/>
    <n v="0"/>
  </r>
  <r>
    <n v="6872"/>
    <n v="1974"/>
    <n v="40"/>
    <x v="1"/>
    <x v="0"/>
    <x v="1"/>
    <n v="65352"/>
    <x v="1"/>
    <n v="2"/>
    <x v="0"/>
    <x v="1"/>
    <n v="1"/>
    <x v="2"/>
    <d v="2013-08-21T00:00:00"/>
    <n v="312"/>
    <n v="43"/>
    <n v="284"/>
    <n v="3"/>
    <n v="84"/>
    <n v="4"/>
    <n v="7"/>
    <n v="23"/>
    <x v="743"/>
    <n v="6.1972089607051049E-3"/>
    <x v="1"/>
    <n v="2"/>
    <n v="4"/>
    <n v="2"/>
    <n v="8"/>
    <n v="14"/>
    <n v="28.928571428571427"/>
    <n v="4"/>
    <n v="0"/>
    <n v="0"/>
    <n v="0"/>
    <n v="0"/>
    <n v="0"/>
    <n v="0"/>
    <n v="0"/>
  </r>
  <r>
    <n v="7352"/>
    <n v="1957"/>
    <n v="57"/>
    <x v="1"/>
    <x v="1"/>
    <x v="1"/>
    <n v="55267"/>
    <x v="1"/>
    <n v="2"/>
    <x v="0"/>
    <x v="1"/>
    <n v="1"/>
    <x v="2"/>
    <d v="2013-10-21T00:00:00"/>
    <n v="251"/>
    <n v="28"/>
    <n v="161"/>
    <n v="28"/>
    <n v="136"/>
    <n v="32"/>
    <n v="3"/>
    <n v="45"/>
    <x v="743"/>
    <n v="7.3280619537879751E-3"/>
    <x v="1"/>
    <n v="4"/>
    <n v="3"/>
    <n v="4"/>
    <n v="6"/>
    <n v="13"/>
    <n v="31.153846153846153"/>
    <n v="3"/>
    <n v="0"/>
    <n v="0"/>
    <n v="0"/>
    <n v="0"/>
    <n v="0"/>
    <n v="0"/>
    <n v="0"/>
  </r>
  <r>
    <n v="8210"/>
    <n v="1975"/>
    <n v="39"/>
    <x v="0"/>
    <x v="0"/>
    <x v="1"/>
    <n v="54730"/>
    <x v="1"/>
    <n v="2"/>
    <x v="0"/>
    <x v="1"/>
    <n v="1"/>
    <x v="2"/>
    <d v="2013-08-15T00:00:00"/>
    <n v="318"/>
    <n v="64"/>
    <n v="318"/>
    <n v="3"/>
    <n v="17"/>
    <n v="4"/>
    <n v="7"/>
    <n v="56"/>
    <x v="743"/>
    <n v="7.3999634569705828E-3"/>
    <x v="1"/>
    <n v="5"/>
    <n v="4"/>
    <n v="1"/>
    <n v="8"/>
    <n v="13"/>
    <n v="31.153846153846153"/>
    <n v="4"/>
    <n v="0"/>
    <n v="0"/>
    <n v="0"/>
    <n v="0"/>
    <n v="0"/>
    <n v="0"/>
    <n v="0"/>
  </r>
  <r>
    <n v="4065"/>
    <n v="1976"/>
    <n v="38"/>
    <x v="0"/>
    <x v="0"/>
    <x v="1"/>
    <n v="49544"/>
    <x v="1"/>
    <n v="2"/>
    <x v="1"/>
    <x v="0"/>
    <n v="1"/>
    <x v="2"/>
    <d v="2013-02-12T00:00:00"/>
    <n v="502"/>
    <n v="0"/>
    <n v="308"/>
    <n v="0"/>
    <n v="73"/>
    <n v="0"/>
    <n v="0"/>
    <n v="23"/>
    <x v="744"/>
    <n v="8.1543678346520272E-3"/>
    <x v="1"/>
    <n v="2"/>
    <n v="5"/>
    <n v="1"/>
    <n v="8"/>
    <n v="14"/>
    <n v="28.857142857142858"/>
    <n v="7"/>
    <n v="0"/>
    <n v="0"/>
    <n v="0"/>
    <n v="0"/>
    <n v="0"/>
    <n v="0"/>
    <n v="0"/>
  </r>
  <r>
    <n v="2782"/>
    <n v="1961"/>
    <n v="53"/>
    <x v="1"/>
    <x v="0"/>
    <x v="1"/>
    <n v="54456"/>
    <x v="1"/>
    <n v="2"/>
    <x v="0"/>
    <x v="1"/>
    <n v="1"/>
    <x v="2"/>
    <d v="2013-07-11T00:00:00"/>
    <n v="353"/>
    <n v="23"/>
    <n v="352"/>
    <n v="0"/>
    <n v="27"/>
    <n v="10"/>
    <n v="0"/>
    <n v="15"/>
    <x v="744"/>
    <n v="7.418833553694726E-3"/>
    <x v="1"/>
    <n v="3"/>
    <n v="6"/>
    <n v="1"/>
    <n v="7"/>
    <n v="14"/>
    <n v="28.857142857142858"/>
    <n v="6"/>
    <n v="0"/>
    <n v="0"/>
    <n v="0"/>
    <n v="0"/>
    <n v="0"/>
    <n v="0"/>
    <n v="0"/>
  </r>
  <r>
    <n v="8268"/>
    <n v="1961"/>
    <n v="53"/>
    <x v="1"/>
    <x v="0"/>
    <x v="1"/>
    <n v="53408.685009487657"/>
    <x v="1"/>
    <n v="2"/>
    <x v="0"/>
    <x v="1"/>
    <n v="1"/>
    <x v="2"/>
    <d v="2013-07-11T00:00:00"/>
    <n v="353"/>
    <n v="23"/>
    <n v="352"/>
    <n v="0"/>
    <n v="27"/>
    <n v="10"/>
    <n v="0"/>
    <n v="15"/>
    <x v="744"/>
    <n v="7.5643128065825327E-3"/>
    <x v="1"/>
    <n v="3"/>
    <n v="6"/>
    <n v="1"/>
    <n v="7"/>
    <n v="14"/>
    <n v="28.857142857142858"/>
    <n v="6"/>
    <n v="0"/>
    <n v="0"/>
    <n v="0"/>
    <n v="0"/>
    <n v="0"/>
    <n v="0"/>
    <n v="0"/>
  </r>
  <r>
    <n v="7037"/>
    <n v="1974"/>
    <n v="40"/>
    <x v="1"/>
    <x v="0"/>
    <x v="1"/>
    <n v="37087"/>
    <x v="1"/>
    <n v="2"/>
    <x v="1"/>
    <x v="0"/>
    <n v="1"/>
    <x v="2"/>
    <d v="2013-08-11T00:00:00"/>
    <n v="322"/>
    <n v="50"/>
    <n v="194"/>
    <n v="55"/>
    <n v="134"/>
    <n v="15"/>
    <n v="0"/>
    <n v="3"/>
    <x v="745"/>
    <n v="1.0812414053441907E-2"/>
    <x v="1"/>
    <n v="3"/>
    <n v="4"/>
    <n v="2"/>
    <n v="8"/>
    <n v="14"/>
    <n v="28.642857142857142"/>
    <n v="6"/>
    <n v="0"/>
    <n v="0"/>
    <n v="0"/>
    <n v="0"/>
    <n v="0"/>
    <n v="0"/>
    <n v="0"/>
  </r>
  <r>
    <n v="2036"/>
    <n v="1973"/>
    <n v="41"/>
    <x v="1"/>
    <x v="0"/>
    <x v="1"/>
    <n v="57906"/>
    <x v="1"/>
    <n v="2"/>
    <x v="0"/>
    <x v="1"/>
    <n v="1"/>
    <x v="2"/>
    <d v="2013-06-11T00:00:00"/>
    <n v="383"/>
    <n v="29"/>
    <n v="243"/>
    <n v="11"/>
    <n v="119"/>
    <n v="10"/>
    <n v="3"/>
    <n v="15"/>
    <x v="745"/>
    <n v="6.9250164058992161E-3"/>
    <x v="1"/>
    <n v="3"/>
    <n v="4"/>
    <n v="2"/>
    <n v="8"/>
    <n v="14"/>
    <n v="28.642857142857142"/>
    <n v="4"/>
    <n v="0"/>
    <n v="0"/>
    <n v="0"/>
    <n v="0"/>
    <n v="0"/>
    <n v="0"/>
    <n v="0"/>
  </r>
  <r>
    <n v="4480"/>
    <n v="1973"/>
    <n v="41"/>
    <x v="1"/>
    <x v="0"/>
    <x v="1"/>
    <n v="60432"/>
    <x v="1"/>
    <n v="2"/>
    <x v="0"/>
    <x v="1"/>
    <n v="1"/>
    <x v="2"/>
    <d v="2014-03-09T00:00:00"/>
    <n v="112"/>
    <n v="61"/>
    <n v="365"/>
    <n v="3"/>
    <n v="15"/>
    <n v="4"/>
    <n v="3"/>
    <n v="11"/>
    <x v="745"/>
    <n v="6.6355573206248342E-3"/>
    <x v="1"/>
    <n v="5"/>
    <n v="7"/>
    <n v="2"/>
    <n v="5"/>
    <n v="14"/>
    <n v="28.642857142857142"/>
    <n v="6"/>
    <n v="0"/>
    <n v="0"/>
    <n v="0"/>
    <n v="0"/>
    <n v="0"/>
    <n v="0"/>
    <n v="0"/>
  </r>
  <r>
    <n v="9478"/>
    <n v="1985"/>
    <n v="29"/>
    <x v="0"/>
    <x v="1"/>
    <x v="0"/>
    <n v="66503"/>
    <x v="1"/>
    <n v="2"/>
    <x v="1"/>
    <x v="0"/>
    <n v="1"/>
    <x v="1"/>
    <d v="2012-08-14T00:00:00"/>
    <n v="684"/>
    <n v="30"/>
    <n v="91"/>
    <n v="64"/>
    <n v="128"/>
    <n v="65"/>
    <n v="3"/>
    <n v="50"/>
    <x v="745"/>
    <n v="6.0298031667744313E-3"/>
    <x v="1"/>
    <n v="2"/>
    <n v="4"/>
    <n v="3"/>
    <n v="6"/>
    <n v="13"/>
    <n v="30.846153846153847"/>
    <n v="3"/>
    <n v="0"/>
    <n v="0"/>
    <n v="0"/>
    <n v="0"/>
    <n v="0"/>
    <n v="0"/>
    <n v="0"/>
  </r>
  <r>
    <n v="3972"/>
    <n v="1976"/>
    <n v="38"/>
    <x v="0"/>
    <x v="1"/>
    <x v="1"/>
    <n v="50200"/>
    <x v="1"/>
    <n v="2"/>
    <x v="1"/>
    <x v="1"/>
    <n v="2"/>
    <x v="4"/>
    <d v="2013-04-03T00:00:00"/>
    <n v="452"/>
    <n v="70"/>
    <n v="266"/>
    <n v="6"/>
    <n v="51"/>
    <n v="8"/>
    <n v="6"/>
    <n v="64"/>
    <x v="745"/>
    <n v="7.9880478087649403E-3"/>
    <x v="1"/>
    <n v="6"/>
    <n v="7"/>
    <n v="1"/>
    <n v="5"/>
    <n v="13"/>
    <n v="30.846153846153847"/>
    <n v="8"/>
    <n v="0"/>
    <n v="0"/>
    <n v="0"/>
    <n v="0"/>
    <n v="0"/>
    <n v="0"/>
    <n v="0"/>
  </r>
  <r>
    <n v="4865"/>
    <n v="1974"/>
    <n v="40"/>
    <x v="1"/>
    <x v="0"/>
    <x v="0"/>
    <n v="53367"/>
    <x v="1"/>
    <n v="2"/>
    <x v="1"/>
    <x v="1"/>
    <n v="2"/>
    <x v="2"/>
    <d v="2013-08-31T00:00:00"/>
    <n v="302"/>
    <n v="2"/>
    <n v="229"/>
    <n v="7"/>
    <n v="140"/>
    <n v="10"/>
    <n v="3"/>
    <n v="11"/>
    <x v="746"/>
    <n v="7.4952686116888717E-3"/>
    <x v="1"/>
    <n v="7"/>
    <n v="5"/>
    <n v="1"/>
    <n v="8"/>
    <n v="14"/>
    <n v="28.571428571428573"/>
    <n v="7"/>
    <n v="0"/>
    <n v="0"/>
    <n v="0"/>
    <n v="0"/>
    <n v="0"/>
    <n v="1"/>
    <n v="0"/>
  </r>
  <r>
    <n v="7002"/>
    <n v="1955"/>
    <n v="59"/>
    <x v="2"/>
    <x v="1"/>
    <x v="0"/>
    <n v="62535"/>
    <x v="1"/>
    <n v="2"/>
    <x v="0"/>
    <x v="1"/>
    <n v="1"/>
    <x v="1"/>
    <d v="2013-10-03T00:00:00"/>
    <n v="269"/>
    <n v="13"/>
    <n v="163"/>
    <n v="48"/>
    <n v="90"/>
    <n v="0"/>
    <n v="45"/>
    <n v="52"/>
    <x v="747"/>
    <n v="6.364435915887103E-3"/>
    <x v="1"/>
    <n v="1"/>
    <n v="3"/>
    <n v="2"/>
    <n v="8"/>
    <n v="13"/>
    <n v="30.615384615384617"/>
    <n v="3"/>
    <n v="0"/>
    <n v="0"/>
    <n v="0"/>
    <n v="0"/>
    <n v="0"/>
    <n v="0"/>
    <n v="0"/>
  </r>
  <r>
    <n v="5896"/>
    <n v="1987"/>
    <n v="27"/>
    <x v="0"/>
    <x v="0"/>
    <x v="1"/>
    <n v="73395"/>
    <x v="0"/>
    <n v="3"/>
    <x v="0"/>
    <x v="0"/>
    <n v="0"/>
    <x v="1"/>
    <d v="2014-03-18T00:00:00"/>
    <n v="103"/>
    <n v="94"/>
    <n v="272"/>
    <n v="7"/>
    <n v="80"/>
    <n v="20"/>
    <n v="7"/>
    <n v="11"/>
    <x v="748"/>
    <n v="5.4090878125212889E-3"/>
    <x v="1"/>
    <n v="1"/>
    <n v="4"/>
    <n v="4"/>
    <n v="6"/>
    <n v="14"/>
    <n v="28.357142857142858"/>
    <n v="2"/>
    <n v="0"/>
    <n v="0"/>
    <n v="0"/>
    <n v="0"/>
    <n v="0"/>
    <n v="0"/>
    <n v="0"/>
  </r>
  <r>
    <n v="182"/>
    <n v="1946"/>
    <n v="68"/>
    <x v="2"/>
    <x v="0"/>
    <x v="1"/>
    <n v="44124"/>
    <x v="1"/>
    <n v="2"/>
    <x v="0"/>
    <x v="1"/>
    <n v="1"/>
    <x v="2"/>
    <d v="2013-05-11T00:00:00"/>
    <n v="414"/>
    <n v="62"/>
    <n v="284"/>
    <n v="0"/>
    <n v="55"/>
    <n v="0"/>
    <n v="6"/>
    <n v="52"/>
    <x v="748"/>
    <n v="8.9973710452361522E-3"/>
    <x v="1"/>
    <n v="4"/>
    <n v="6"/>
    <n v="2"/>
    <n v="5"/>
    <n v="13"/>
    <n v="30.53846153846154"/>
    <n v="8"/>
    <n v="0"/>
    <n v="0"/>
    <n v="0"/>
    <n v="0"/>
    <n v="0"/>
    <n v="0"/>
    <n v="0"/>
  </r>
  <r>
    <n v="10377"/>
    <n v="1958"/>
    <n v="56"/>
    <x v="1"/>
    <x v="0"/>
    <x v="1"/>
    <n v="46692"/>
    <x v="1"/>
    <n v="2"/>
    <x v="0"/>
    <x v="1"/>
    <n v="1"/>
    <x v="2"/>
    <d v="2013-06-06T00:00:00"/>
    <n v="388"/>
    <n v="37"/>
    <n v="170"/>
    <n v="6"/>
    <n v="97"/>
    <n v="24"/>
    <n v="12"/>
    <n v="88"/>
    <x v="748"/>
    <n v="8.5025271995202607E-3"/>
    <x v="1"/>
    <n v="3"/>
    <n v="6"/>
    <n v="1"/>
    <n v="5"/>
    <n v="12"/>
    <n v="33.083333333333336"/>
    <n v="6"/>
    <n v="0"/>
    <n v="0"/>
    <n v="0"/>
    <n v="0"/>
    <n v="0"/>
    <n v="0"/>
    <n v="0"/>
  </r>
  <r>
    <n v="5177"/>
    <n v="1974"/>
    <n v="40"/>
    <x v="1"/>
    <x v="0"/>
    <x v="1"/>
    <n v="58494"/>
    <x v="1"/>
    <n v="2"/>
    <x v="0"/>
    <x v="1"/>
    <n v="1"/>
    <x v="2"/>
    <d v="2013-12-12T00:00:00"/>
    <n v="199"/>
    <n v="56"/>
    <n v="298"/>
    <n v="7"/>
    <n v="68"/>
    <n v="4"/>
    <n v="0"/>
    <n v="19"/>
    <x v="749"/>
    <n v="6.7699251205251823E-3"/>
    <x v="1"/>
    <n v="2"/>
    <n v="6"/>
    <n v="2"/>
    <n v="6"/>
    <n v="14"/>
    <n v="28.285714285714285"/>
    <n v="6"/>
    <n v="0"/>
    <n v="0"/>
    <n v="0"/>
    <n v="0"/>
    <n v="0"/>
    <n v="0"/>
    <n v="0"/>
  </r>
  <r>
    <n v="1542"/>
    <n v="1975"/>
    <n v="39"/>
    <x v="0"/>
    <x v="1"/>
    <x v="0"/>
    <n v="56243"/>
    <x v="1"/>
    <n v="2"/>
    <x v="1"/>
    <x v="2"/>
    <n v="3"/>
    <x v="4"/>
    <d v="2013-12-30T00:00:00"/>
    <n v="181"/>
    <n v="26"/>
    <n v="347"/>
    <n v="0"/>
    <n v="35"/>
    <n v="4"/>
    <n v="3"/>
    <n v="7"/>
    <x v="749"/>
    <n v="7.0408761979268535E-3"/>
    <x v="1"/>
    <n v="6"/>
    <n v="4"/>
    <n v="2"/>
    <n v="8"/>
    <n v="14"/>
    <n v="28.285714285714285"/>
    <n v="5"/>
    <n v="0"/>
    <n v="0"/>
    <n v="0"/>
    <n v="0"/>
    <n v="0"/>
    <n v="0"/>
    <n v="0"/>
  </r>
  <r>
    <n v="10855"/>
    <n v="1968"/>
    <n v="46"/>
    <x v="1"/>
    <x v="0"/>
    <x v="0"/>
    <n v="50014"/>
    <x v="1"/>
    <n v="2"/>
    <x v="1"/>
    <x v="0"/>
    <n v="1"/>
    <x v="1"/>
    <d v="2014-01-22T00:00:00"/>
    <n v="158"/>
    <n v="9"/>
    <n v="234"/>
    <n v="14"/>
    <n v="77"/>
    <n v="19"/>
    <n v="10"/>
    <n v="42"/>
    <x v="749"/>
    <n v="7.9177830207541895E-3"/>
    <x v="1"/>
    <n v="2"/>
    <n v="4"/>
    <n v="1"/>
    <n v="8"/>
    <n v="13"/>
    <n v="30.46153846153846"/>
    <n v="5"/>
    <n v="0"/>
    <n v="0"/>
    <n v="0"/>
    <n v="0"/>
    <n v="0"/>
    <n v="0"/>
    <n v="0"/>
  </r>
  <r>
    <n v="8527"/>
    <n v="1965"/>
    <n v="49"/>
    <x v="1"/>
    <x v="0"/>
    <x v="1"/>
    <n v="65735"/>
    <x v="1"/>
    <n v="2"/>
    <x v="1"/>
    <x v="1"/>
    <n v="2"/>
    <x v="4"/>
    <d v="2013-12-07T00:00:00"/>
    <n v="204"/>
    <n v="37"/>
    <n v="239"/>
    <n v="7"/>
    <n v="119"/>
    <n v="4"/>
    <n v="15"/>
    <n v="11"/>
    <x v="750"/>
    <n v="6.0089754316574127E-3"/>
    <x v="1"/>
    <n v="5"/>
    <n v="6"/>
    <n v="2"/>
    <n v="6"/>
    <n v="14"/>
    <n v="28.214285714285715"/>
    <n v="7"/>
    <n v="0"/>
    <n v="0"/>
    <n v="0"/>
    <n v="0"/>
    <n v="0"/>
    <n v="0"/>
    <n v="0"/>
  </r>
  <r>
    <n v="10127"/>
    <n v="1965"/>
    <n v="49"/>
    <x v="1"/>
    <x v="1"/>
    <x v="1"/>
    <n v="58692"/>
    <x v="1"/>
    <n v="2"/>
    <x v="0"/>
    <x v="1"/>
    <n v="1"/>
    <x v="2"/>
    <d v="2014-04-06T00:00:00"/>
    <n v="84"/>
    <n v="21"/>
    <n v="301"/>
    <n v="11"/>
    <n v="61"/>
    <n v="4"/>
    <n v="7"/>
    <n v="11"/>
    <x v="750"/>
    <n v="6.7300483881960063E-3"/>
    <x v="1"/>
    <n v="1"/>
    <n v="8"/>
    <n v="2"/>
    <n v="4"/>
    <n v="14"/>
    <n v="28.214285714285715"/>
    <n v="7"/>
    <n v="0"/>
    <n v="0"/>
    <n v="0"/>
    <n v="0"/>
    <n v="0"/>
    <n v="0"/>
    <n v="0"/>
  </r>
  <r>
    <n v="115"/>
    <n v="1966"/>
    <n v="48"/>
    <x v="1"/>
    <x v="0"/>
    <x v="0"/>
    <n v="43456"/>
    <x v="1"/>
    <n v="2"/>
    <x v="0"/>
    <x v="1"/>
    <n v="1"/>
    <x v="1"/>
    <d v="2013-03-26T00:00:00"/>
    <n v="460"/>
    <n v="0"/>
    <n v="275"/>
    <n v="11"/>
    <n v="68"/>
    <n v="25"/>
    <n v="7"/>
    <n v="7"/>
    <x v="751"/>
    <n v="9.0436303387334323E-3"/>
    <x v="1"/>
    <n v="3"/>
    <n v="5"/>
    <n v="1"/>
    <n v="8"/>
    <n v="14"/>
    <n v="28.071428571428573"/>
    <n v="5"/>
    <n v="0"/>
    <n v="0"/>
    <n v="0"/>
    <n v="0"/>
    <n v="0"/>
    <n v="0"/>
    <n v="0"/>
  </r>
  <r>
    <n v="944"/>
    <n v="1962"/>
    <n v="52"/>
    <x v="1"/>
    <x v="1"/>
    <x v="1"/>
    <n v="56181"/>
    <x v="1"/>
    <n v="2"/>
    <x v="0"/>
    <x v="1"/>
    <n v="1"/>
    <x v="2"/>
    <d v="2013-01-08T00:00:00"/>
    <n v="537"/>
    <n v="6"/>
    <n v="121"/>
    <n v="103"/>
    <n v="69"/>
    <n v="8"/>
    <n v="44"/>
    <n v="48"/>
    <x v="751"/>
    <n v="6.9952475036044216E-3"/>
    <x v="1"/>
    <n v="1"/>
    <n v="4"/>
    <n v="2"/>
    <n v="7"/>
    <n v="13"/>
    <n v="30.23076923076923"/>
    <n v="4"/>
    <n v="0"/>
    <n v="0"/>
    <n v="0"/>
    <n v="0"/>
    <n v="0"/>
    <n v="0"/>
    <n v="0"/>
  </r>
  <r>
    <n v="4552"/>
    <n v="1991"/>
    <n v="23"/>
    <x v="0"/>
    <x v="1"/>
    <x v="1"/>
    <n v="51373"/>
    <x v="1"/>
    <n v="2"/>
    <x v="0"/>
    <x v="0"/>
    <n v="0"/>
    <x v="1"/>
    <d v="2013-06-22T00:00:00"/>
    <n v="372"/>
    <n v="37"/>
    <n v="83"/>
    <n v="2"/>
    <n v="101"/>
    <n v="64"/>
    <n v="26"/>
    <n v="117"/>
    <x v="751"/>
    <n v="7.6499328441009869E-3"/>
    <x v="1"/>
    <n v="1"/>
    <n v="3"/>
    <n v="5"/>
    <n v="3"/>
    <n v="11"/>
    <n v="35.727272727272727"/>
    <n v="4"/>
    <n v="0"/>
    <n v="0"/>
    <n v="0"/>
    <n v="0"/>
    <n v="0"/>
    <n v="0"/>
    <n v="0"/>
  </r>
  <r>
    <n v="9119"/>
    <n v="1950"/>
    <n v="64"/>
    <x v="2"/>
    <x v="1"/>
    <x v="1"/>
    <n v="60905"/>
    <x v="1"/>
    <n v="2"/>
    <x v="0"/>
    <x v="1"/>
    <n v="1"/>
    <x v="2"/>
    <d v="2013-12-05T00:00:00"/>
    <n v="206"/>
    <n v="27"/>
    <n v="208"/>
    <n v="17"/>
    <n v="76"/>
    <n v="36"/>
    <n v="17"/>
    <n v="38"/>
    <x v="752"/>
    <n v="6.4362531811838104E-3"/>
    <x v="1"/>
    <n v="2"/>
    <n v="3"/>
    <n v="3"/>
    <n v="7"/>
    <n v="13"/>
    <n v="30.153846153846153"/>
    <n v="2"/>
    <n v="0"/>
    <n v="0"/>
    <n v="0"/>
    <n v="0"/>
    <n v="0"/>
    <n v="0"/>
    <n v="0"/>
  </r>
  <r>
    <n v="4697"/>
    <n v="1949"/>
    <n v="65"/>
    <x v="2"/>
    <x v="0"/>
    <x v="0"/>
    <n v="35416"/>
    <x v="1"/>
    <n v="2"/>
    <x v="0"/>
    <x v="0"/>
    <n v="0"/>
    <x v="0"/>
    <d v="2013-06-13T00:00:00"/>
    <n v="381"/>
    <n v="62"/>
    <n v="248"/>
    <n v="3"/>
    <n v="81"/>
    <n v="4"/>
    <n v="3"/>
    <n v="51"/>
    <x v="753"/>
    <n v="1.1011971990060989E-2"/>
    <x v="1"/>
    <n v="3"/>
    <n v="7"/>
    <n v="1"/>
    <n v="5"/>
    <n v="13"/>
    <n v="30"/>
    <n v="8"/>
    <n v="0"/>
    <n v="0"/>
    <n v="0"/>
    <n v="0"/>
    <n v="0"/>
    <n v="0"/>
    <n v="0"/>
  </r>
  <r>
    <n v="5441"/>
    <n v="1965"/>
    <n v="49"/>
    <x v="1"/>
    <x v="0"/>
    <x v="0"/>
    <n v="54111"/>
    <x v="1"/>
    <n v="2"/>
    <x v="0"/>
    <x v="1"/>
    <n v="1"/>
    <x v="1"/>
    <d v="2013-08-25T00:00:00"/>
    <n v="308"/>
    <n v="97"/>
    <n v="267"/>
    <n v="6"/>
    <n v="54"/>
    <n v="8"/>
    <n v="3"/>
    <n v="50"/>
    <x v="754"/>
    <n v="7.170445935207259E-3"/>
    <x v="1"/>
    <n v="2"/>
    <n v="5"/>
    <n v="2"/>
    <n v="6"/>
    <n v="13"/>
    <n v="29.846153846153847"/>
    <n v="5"/>
    <n v="0"/>
    <n v="0"/>
    <n v="0"/>
    <n v="0"/>
    <n v="0"/>
    <n v="0"/>
    <n v="0"/>
  </r>
  <r>
    <n v="6141"/>
    <n v="1972"/>
    <n v="42"/>
    <x v="1"/>
    <x v="0"/>
    <x v="0"/>
    <n v="49494"/>
    <x v="1"/>
    <n v="2"/>
    <x v="1"/>
    <x v="0"/>
    <n v="1"/>
    <x v="1"/>
    <d v="2013-04-25T00:00:00"/>
    <n v="430"/>
    <n v="46"/>
    <n v="191"/>
    <n v="9"/>
    <n v="97"/>
    <n v="0"/>
    <n v="6"/>
    <n v="82"/>
    <x v="755"/>
    <n v="7.7787206530084453E-3"/>
    <x v="1"/>
    <n v="2"/>
    <n v="6"/>
    <n v="1"/>
    <n v="5"/>
    <n v="12"/>
    <n v="32.083333333333336"/>
    <n v="7"/>
    <n v="0"/>
    <n v="0"/>
    <n v="0"/>
    <n v="0"/>
    <n v="0"/>
    <n v="0"/>
    <n v="0"/>
  </r>
  <r>
    <n v="5995"/>
    <n v="1962"/>
    <n v="52"/>
    <x v="1"/>
    <x v="1"/>
    <x v="0"/>
    <n v="39552"/>
    <x v="1"/>
    <n v="2"/>
    <x v="1"/>
    <x v="1"/>
    <n v="2"/>
    <x v="2"/>
    <d v="2012-12-18T00:00:00"/>
    <n v="558"/>
    <n v="54"/>
    <n v="165"/>
    <n v="3"/>
    <n v="147"/>
    <n v="4"/>
    <n v="24"/>
    <n v="41"/>
    <x v="756"/>
    <n v="9.7087378640776691E-3"/>
    <x v="1"/>
    <n v="7"/>
    <n v="6"/>
    <n v="2"/>
    <n v="5"/>
    <n v="13"/>
    <n v="29.53846153846154"/>
    <n v="8"/>
    <n v="0"/>
    <n v="0"/>
    <n v="0"/>
    <n v="0"/>
    <n v="0"/>
    <n v="1"/>
    <n v="0"/>
  </r>
  <r>
    <n v="3075"/>
    <n v="1972"/>
    <n v="42"/>
    <x v="1"/>
    <x v="0"/>
    <x v="1"/>
    <n v="59973"/>
    <x v="1"/>
    <n v="2"/>
    <x v="0"/>
    <x v="0"/>
    <n v="0"/>
    <x v="1"/>
    <d v="2013-09-11T00:00:00"/>
    <n v="291"/>
    <n v="47"/>
    <n v="130"/>
    <n v="30"/>
    <n v="168"/>
    <n v="20"/>
    <n v="34"/>
    <n v="0"/>
    <x v="757"/>
    <n v="6.3695329564970905E-3"/>
    <x v="1"/>
    <n v="1"/>
    <n v="3"/>
    <n v="4"/>
    <n v="7"/>
    <n v="14"/>
    <n v="27.285714285714285"/>
    <n v="1"/>
    <n v="0"/>
    <n v="0"/>
    <n v="0"/>
    <n v="0"/>
    <n v="0"/>
    <n v="0"/>
    <n v="0"/>
  </r>
  <r>
    <n v="2961"/>
    <n v="1982"/>
    <n v="32"/>
    <x v="0"/>
    <x v="1"/>
    <x v="1"/>
    <n v="42081"/>
    <x v="1"/>
    <n v="2"/>
    <x v="1"/>
    <x v="0"/>
    <n v="1"/>
    <x v="2"/>
    <d v="2013-02-26T00:00:00"/>
    <n v="488"/>
    <n v="86"/>
    <n v="175"/>
    <n v="10"/>
    <n v="110"/>
    <n v="54"/>
    <n v="6"/>
    <n v="27"/>
    <x v="757"/>
    <n v="9.0777310425132485E-3"/>
    <x v="1"/>
    <n v="2"/>
    <n v="6"/>
    <n v="3"/>
    <n v="4"/>
    <n v="13"/>
    <n v="29.384615384615383"/>
    <n v="6"/>
    <n v="0"/>
    <n v="0"/>
    <n v="1"/>
    <n v="0"/>
    <n v="0"/>
    <n v="0"/>
    <n v="0"/>
  </r>
  <r>
    <n v="5763"/>
    <n v="1972"/>
    <n v="42"/>
    <x v="1"/>
    <x v="0"/>
    <x v="1"/>
    <n v="49854"/>
    <x v="1"/>
    <n v="2"/>
    <x v="1"/>
    <x v="0"/>
    <n v="1"/>
    <x v="2"/>
    <d v="2013-11-10T00:00:00"/>
    <n v="231"/>
    <n v="63"/>
    <n v="123"/>
    <n v="17"/>
    <n v="171"/>
    <n v="39"/>
    <n v="0"/>
    <n v="30"/>
    <x v="758"/>
    <n v="7.6222569904120033E-3"/>
    <x v="1"/>
    <n v="5"/>
    <n v="6"/>
    <n v="2"/>
    <n v="5"/>
    <n v="13"/>
    <n v="29.23076923076923"/>
    <n v="6"/>
    <n v="0"/>
    <n v="0"/>
    <n v="0"/>
    <n v="0"/>
    <n v="0"/>
    <n v="0"/>
    <n v="0"/>
  </r>
  <r>
    <n v="10448"/>
    <n v="1956"/>
    <n v="58"/>
    <x v="1"/>
    <x v="1"/>
    <x v="0"/>
    <n v="46998"/>
    <x v="1"/>
    <n v="2"/>
    <x v="0"/>
    <x v="1"/>
    <n v="1"/>
    <x v="1"/>
    <d v="2012-10-22T00:00:00"/>
    <n v="615"/>
    <n v="55"/>
    <n v="172"/>
    <n v="41"/>
    <n v="86"/>
    <n v="45"/>
    <n v="6"/>
    <n v="27"/>
    <x v="759"/>
    <n v="8.0216179411889861E-3"/>
    <x v="1"/>
    <n v="5"/>
    <n v="5"/>
    <n v="3"/>
    <n v="5"/>
    <n v="13"/>
    <n v="29"/>
    <n v="7"/>
    <n v="0"/>
    <n v="0"/>
    <n v="1"/>
    <n v="0"/>
    <n v="0"/>
    <n v="0"/>
    <n v="0"/>
  </r>
  <r>
    <n v="347"/>
    <n v="1976"/>
    <n v="38"/>
    <x v="0"/>
    <x v="1"/>
    <x v="0"/>
    <n v="40780"/>
    <x v="1"/>
    <n v="2"/>
    <x v="0"/>
    <x v="1"/>
    <n v="1"/>
    <x v="1"/>
    <d v="2012-09-08T00:00:00"/>
    <n v="659"/>
    <n v="30"/>
    <n v="229"/>
    <n v="27"/>
    <n v="71"/>
    <n v="13"/>
    <n v="3"/>
    <n v="34"/>
    <x v="759"/>
    <n v="9.2447278077488967E-3"/>
    <x v="1"/>
    <n v="4"/>
    <n v="7"/>
    <n v="1"/>
    <n v="5"/>
    <n v="13"/>
    <n v="29"/>
    <n v="9"/>
    <n v="0"/>
    <n v="0"/>
    <n v="0"/>
    <n v="0"/>
    <n v="0"/>
    <n v="0"/>
    <n v="0"/>
  </r>
  <r>
    <n v="3083"/>
    <n v="1974"/>
    <n v="40"/>
    <x v="1"/>
    <x v="1"/>
    <x v="1"/>
    <n v="45837"/>
    <x v="1"/>
    <n v="2"/>
    <x v="1"/>
    <x v="1"/>
    <n v="2"/>
    <x v="4"/>
    <d v="2013-07-26T00:00:00"/>
    <n v="338"/>
    <n v="88"/>
    <n v="215"/>
    <n v="13"/>
    <n v="87"/>
    <n v="17"/>
    <n v="17"/>
    <n v="24"/>
    <x v="760"/>
    <n v="8.1375308157165607E-3"/>
    <x v="1"/>
    <n v="5"/>
    <n v="6"/>
    <n v="2"/>
    <n v="5"/>
    <n v="13"/>
    <n v="28.692307692307693"/>
    <n v="7"/>
    <n v="0"/>
    <n v="0"/>
    <n v="0"/>
    <n v="0"/>
    <n v="0"/>
    <n v="0"/>
    <n v="0"/>
  </r>
  <r>
    <n v="4246"/>
    <n v="1982"/>
    <n v="32"/>
    <x v="0"/>
    <x v="0"/>
    <x v="0"/>
    <n v="6560"/>
    <x v="2"/>
    <n v="1"/>
    <x v="0"/>
    <x v="0"/>
    <n v="0"/>
    <x v="0"/>
    <d v="2013-12-12T00:00:00"/>
    <n v="199"/>
    <n v="2"/>
    <n v="67"/>
    <n v="11"/>
    <n v="26"/>
    <n v="4"/>
    <n v="3"/>
    <n v="262"/>
    <x v="760"/>
    <n v="5.6859756097560978E-2"/>
    <x v="1"/>
    <n v="0"/>
    <n v="1"/>
    <n v="0"/>
    <n v="1"/>
    <n v="2"/>
    <n v="186.5"/>
    <n v="17"/>
    <n v="0"/>
    <n v="0"/>
    <n v="0"/>
    <n v="0"/>
    <n v="0"/>
    <n v="0"/>
    <n v="0"/>
  </r>
  <r>
    <n v="4452"/>
    <n v="1957"/>
    <n v="57"/>
    <x v="1"/>
    <x v="1"/>
    <x v="0"/>
    <n v="50388"/>
    <x v="1"/>
    <n v="2"/>
    <x v="0"/>
    <x v="1"/>
    <n v="1"/>
    <x v="1"/>
    <d v="2014-05-28T00:00:00"/>
    <n v="32"/>
    <n v="3"/>
    <n v="292"/>
    <n v="6"/>
    <n v="37"/>
    <n v="0"/>
    <n v="3"/>
    <n v="34"/>
    <x v="761"/>
    <n v="7.382710169087878E-3"/>
    <x v="1"/>
    <n v="4"/>
    <n v="6"/>
    <n v="1"/>
    <n v="6"/>
    <n v="13"/>
    <n v="28.615384615384617"/>
    <n v="7"/>
    <n v="1"/>
    <n v="0"/>
    <n v="0"/>
    <n v="1"/>
    <n v="0"/>
    <n v="1"/>
    <n v="0"/>
  </r>
  <r>
    <n v="8805"/>
    <n v="1960"/>
    <n v="54"/>
    <x v="1"/>
    <x v="1"/>
    <x v="0"/>
    <n v="48904"/>
    <x v="1"/>
    <n v="2"/>
    <x v="0"/>
    <x v="1"/>
    <n v="1"/>
    <x v="1"/>
    <d v="2012-12-02T00:00:00"/>
    <n v="574"/>
    <n v="1"/>
    <n v="283"/>
    <n v="10"/>
    <n v="38"/>
    <n v="0"/>
    <n v="13"/>
    <n v="27"/>
    <x v="762"/>
    <n v="7.5862915098969409E-3"/>
    <x v="1"/>
    <n v="4"/>
    <n v="7"/>
    <n v="2"/>
    <n v="4"/>
    <n v="13"/>
    <n v="28.53846153846154"/>
    <n v="8"/>
    <n v="0"/>
    <n v="0"/>
    <n v="0"/>
    <n v="0"/>
    <n v="0"/>
    <n v="0"/>
    <n v="0"/>
  </r>
  <r>
    <n v="7422"/>
    <n v="1987"/>
    <n v="27"/>
    <x v="0"/>
    <x v="1"/>
    <x v="0"/>
    <n v="46923"/>
    <x v="1"/>
    <n v="2"/>
    <x v="1"/>
    <x v="0"/>
    <n v="1"/>
    <x v="1"/>
    <d v="2012-08-22T00:00:00"/>
    <n v="676"/>
    <n v="90"/>
    <n v="85"/>
    <n v="44"/>
    <n v="54"/>
    <n v="102"/>
    <n v="78"/>
    <n v="6"/>
    <x v="763"/>
    <n v="7.8639473179464223E-3"/>
    <x v="1"/>
    <n v="3"/>
    <n v="5"/>
    <n v="1"/>
    <n v="7"/>
    <n v="13"/>
    <n v="28.384615384615383"/>
    <n v="7"/>
    <n v="0"/>
    <n v="0"/>
    <n v="0"/>
    <n v="0"/>
    <n v="0"/>
    <n v="0"/>
    <n v="0"/>
  </r>
  <r>
    <n v="4120"/>
    <n v="1975"/>
    <n v="39"/>
    <x v="0"/>
    <x v="0"/>
    <x v="0"/>
    <n v="49514"/>
    <x v="1"/>
    <n v="2"/>
    <x v="1"/>
    <x v="0"/>
    <n v="1"/>
    <x v="1"/>
    <d v="2013-12-17T00:00:00"/>
    <n v="194"/>
    <n v="61"/>
    <n v="88"/>
    <n v="39"/>
    <n v="78"/>
    <n v="58"/>
    <n v="13"/>
    <n v="93"/>
    <x v="763"/>
    <n v="7.4524376943894653E-3"/>
    <x v="1"/>
    <n v="2"/>
    <n v="6"/>
    <n v="1"/>
    <n v="4"/>
    <n v="11"/>
    <n v="33.545454545454547"/>
    <n v="7"/>
    <n v="0"/>
    <n v="0"/>
    <n v="0"/>
    <n v="0"/>
    <n v="0"/>
    <n v="0"/>
    <n v="0"/>
  </r>
  <r>
    <n v="6818"/>
    <n v="1974"/>
    <n v="40"/>
    <x v="1"/>
    <x v="1"/>
    <x v="1"/>
    <n v="44989"/>
    <x v="1"/>
    <n v="2"/>
    <x v="0"/>
    <x v="1"/>
    <n v="1"/>
    <x v="2"/>
    <d v="2012-09-12T00:00:00"/>
    <n v="655"/>
    <n v="26"/>
    <n v="98"/>
    <n v="0"/>
    <n v="106"/>
    <n v="49"/>
    <n v="10"/>
    <n v="106"/>
    <x v="763"/>
    <n v="8.202004934539554E-3"/>
    <x v="1"/>
    <n v="5"/>
    <n v="5"/>
    <n v="1"/>
    <n v="5"/>
    <n v="11"/>
    <n v="33.545454545454547"/>
    <n v="6"/>
    <n v="0"/>
    <n v="0"/>
    <n v="0"/>
    <n v="0"/>
    <n v="0"/>
    <n v="0"/>
    <n v="0"/>
  </r>
  <r>
    <n v="7807"/>
    <n v="1974"/>
    <n v="40"/>
    <x v="1"/>
    <x v="1"/>
    <x v="1"/>
    <n v="44989"/>
    <x v="1"/>
    <n v="2"/>
    <x v="0"/>
    <x v="1"/>
    <n v="1"/>
    <x v="2"/>
    <d v="2012-09-12T00:00:00"/>
    <n v="655"/>
    <n v="26"/>
    <n v="98"/>
    <n v="0"/>
    <n v="106"/>
    <n v="49"/>
    <n v="10"/>
    <n v="106"/>
    <x v="763"/>
    <n v="8.202004934539554E-3"/>
    <x v="1"/>
    <n v="5"/>
    <n v="5"/>
    <n v="1"/>
    <n v="5"/>
    <n v="11"/>
    <n v="33.545454545454547"/>
    <n v="6"/>
    <n v="0"/>
    <n v="0"/>
    <n v="0"/>
    <n v="0"/>
    <n v="0"/>
    <n v="0"/>
    <n v="0"/>
  </r>
  <r>
    <n v="7848"/>
    <n v="1974"/>
    <n v="40"/>
    <x v="1"/>
    <x v="1"/>
    <x v="0"/>
    <n v="49166"/>
    <x v="1"/>
    <n v="2"/>
    <x v="0"/>
    <x v="1"/>
    <n v="1"/>
    <x v="1"/>
    <d v="2013-06-13T00:00:00"/>
    <n v="381"/>
    <n v="17"/>
    <n v="224"/>
    <n v="2"/>
    <n v="25"/>
    <n v="7"/>
    <n v="0"/>
    <n v="110"/>
    <x v="764"/>
    <n v="7.4848472521661311E-3"/>
    <x v="1"/>
    <n v="2"/>
    <n v="5"/>
    <n v="3"/>
    <n v="3"/>
    <n v="11"/>
    <n v="33.454545454545453"/>
    <n v="6"/>
    <n v="0"/>
    <n v="0"/>
    <n v="0"/>
    <n v="0"/>
    <n v="0"/>
    <n v="0"/>
    <n v="0"/>
  </r>
  <r>
    <n v="8486"/>
    <n v="1971"/>
    <n v="43"/>
    <x v="1"/>
    <x v="0"/>
    <x v="1"/>
    <n v="30538"/>
    <x v="1"/>
    <n v="2"/>
    <x v="1"/>
    <x v="0"/>
    <n v="1"/>
    <x v="2"/>
    <d v="2012-10-01T00:00:00"/>
    <n v="636"/>
    <n v="27"/>
    <n v="284"/>
    <n v="0"/>
    <n v="52"/>
    <n v="8"/>
    <n v="3"/>
    <n v="20"/>
    <x v="765"/>
    <n v="1.2017813871242386E-2"/>
    <x v="1"/>
    <n v="4"/>
    <n v="9"/>
    <n v="0"/>
    <n v="4"/>
    <n v="13"/>
    <n v="28.23076923076923"/>
    <n v="10"/>
    <n v="0"/>
    <n v="0"/>
    <n v="0"/>
    <n v="0"/>
    <n v="0"/>
    <n v="0"/>
    <n v="0"/>
  </r>
  <r>
    <n v="10552"/>
    <n v="1979"/>
    <n v="35"/>
    <x v="0"/>
    <x v="0"/>
    <x v="1"/>
    <n v="54210"/>
    <x v="1"/>
    <n v="2"/>
    <x v="0"/>
    <x v="1"/>
    <n v="1"/>
    <x v="2"/>
    <d v="2013-05-20T00:00:00"/>
    <n v="405"/>
    <n v="18"/>
    <n v="70"/>
    <n v="54"/>
    <n v="109"/>
    <n v="80"/>
    <n v="9"/>
    <n v="45"/>
    <x v="765"/>
    <n v="6.7699686404722372E-3"/>
    <x v="1"/>
    <n v="2"/>
    <n v="4"/>
    <n v="1"/>
    <n v="7"/>
    <n v="12"/>
    <n v="30.583333333333332"/>
    <n v="5"/>
    <n v="0"/>
    <n v="0"/>
    <n v="0"/>
    <n v="0"/>
    <n v="0"/>
    <n v="0"/>
    <n v="0"/>
  </r>
  <r>
    <n v="3277"/>
    <n v="1955"/>
    <n v="59"/>
    <x v="2"/>
    <x v="1"/>
    <x v="0"/>
    <n v="49431"/>
    <x v="1"/>
    <n v="2"/>
    <x v="0"/>
    <x v="1"/>
    <n v="1"/>
    <x v="1"/>
    <d v="2012-08-03T00:00:00"/>
    <n v="695"/>
    <n v="9"/>
    <n v="219"/>
    <n v="3"/>
    <n v="100"/>
    <n v="26"/>
    <n v="0"/>
    <n v="17"/>
    <x v="766"/>
    <n v="7.3840302644089745E-3"/>
    <x v="1"/>
    <n v="2"/>
    <n v="7"/>
    <n v="1"/>
    <n v="5"/>
    <n v="13"/>
    <n v="28.076923076923077"/>
    <n v="8"/>
    <n v="0"/>
    <n v="0"/>
    <n v="0"/>
    <n v="0"/>
    <n v="0"/>
    <n v="0"/>
    <n v="0"/>
  </r>
  <r>
    <n v="5644"/>
    <n v="1957"/>
    <n v="57"/>
    <x v="1"/>
    <x v="1"/>
    <x v="1"/>
    <n v="42213"/>
    <x v="1"/>
    <n v="2"/>
    <x v="0"/>
    <x v="1"/>
    <n v="1"/>
    <x v="2"/>
    <d v="2013-10-12T00:00:00"/>
    <n v="260"/>
    <n v="96"/>
    <n v="309"/>
    <n v="3"/>
    <n v="24"/>
    <n v="4"/>
    <n v="3"/>
    <n v="20"/>
    <x v="767"/>
    <n v="8.5992466775637842E-3"/>
    <x v="1"/>
    <n v="2"/>
    <n v="5"/>
    <n v="1"/>
    <n v="7"/>
    <n v="13"/>
    <n v="27.923076923076923"/>
    <n v="7"/>
    <n v="0"/>
    <n v="0"/>
    <n v="0"/>
    <n v="1"/>
    <n v="0"/>
    <n v="0"/>
    <n v="0"/>
  </r>
  <r>
    <n v="907"/>
    <n v="1975"/>
    <n v="39"/>
    <x v="0"/>
    <x v="1"/>
    <x v="1"/>
    <n v="46149"/>
    <x v="1"/>
    <n v="2"/>
    <x v="0"/>
    <x v="1"/>
    <n v="1"/>
    <x v="2"/>
    <d v="2013-11-29T00:00:00"/>
    <n v="212"/>
    <n v="36"/>
    <n v="254"/>
    <n v="6"/>
    <n v="71"/>
    <n v="4"/>
    <n v="0"/>
    <n v="27"/>
    <x v="768"/>
    <n v="7.8441569698151636E-3"/>
    <x v="1"/>
    <n v="5"/>
    <n v="5"/>
    <n v="1"/>
    <n v="7"/>
    <n v="13"/>
    <n v="27.846153846153847"/>
    <n v="5"/>
    <n v="0"/>
    <n v="0"/>
    <n v="0"/>
    <n v="0"/>
    <n v="0"/>
    <n v="0"/>
    <n v="0"/>
  </r>
  <r>
    <n v="9665"/>
    <n v="1957"/>
    <n v="57"/>
    <x v="1"/>
    <x v="0"/>
    <x v="0"/>
    <n v="54237"/>
    <x v="1"/>
    <n v="2"/>
    <x v="0"/>
    <x v="1"/>
    <n v="1"/>
    <x v="1"/>
    <d v="2013-04-27T00:00:00"/>
    <n v="428"/>
    <n v="48"/>
    <n v="267"/>
    <n v="3"/>
    <n v="30"/>
    <n v="4"/>
    <n v="0"/>
    <n v="57"/>
    <x v="769"/>
    <n v="6.6559728598558181E-3"/>
    <x v="1"/>
    <n v="4"/>
    <n v="5"/>
    <n v="2"/>
    <n v="5"/>
    <n v="12"/>
    <n v="30.083333333333332"/>
    <n v="6"/>
    <n v="0"/>
    <n v="0"/>
    <n v="0"/>
    <n v="0"/>
    <n v="0"/>
    <n v="0"/>
    <n v="0"/>
  </r>
  <r>
    <n v="10311"/>
    <n v="1969"/>
    <n v="45"/>
    <x v="1"/>
    <x v="1"/>
    <x v="1"/>
    <n v="4428"/>
    <x v="2"/>
    <n v="1"/>
    <x v="0"/>
    <x v="1"/>
    <n v="1"/>
    <x v="2"/>
    <d v="2013-10-05T00:00:00"/>
    <n v="267"/>
    <n v="0"/>
    <n v="16"/>
    <n v="4"/>
    <n v="12"/>
    <n v="2"/>
    <n v="4"/>
    <n v="321"/>
    <x v="770"/>
    <n v="8.1074977416440833E-2"/>
    <x v="1"/>
    <n v="0"/>
    <n v="25"/>
    <n v="0"/>
    <n v="0"/>
    <n v="25"/>
    <n v="14.36"/>
    <n v="1"/>
    <n v="0"/>
    <n v="0"/>
    <n v="0"/>
    <n v="0"/>
    <n v="0"/>
    <n v="0"/>
    <n v="0"/>
  </r>
  <r>
    <n v="10556"/>
    <n v="1959"/>
    <n v="55"/>
    <x v="1"/>
    <x v="1"/>
    <x v="1"/>
    <n v="54984"/>
    <x v="1"/>
    <n v="2"/>
    <x v="0"/>
    <x v="1"/>
    <n v="1"/>
    <x v="2"/>
    <d v="2014-05-24T00:00:00"/>
    <n v="36"/>
    <n v="51"/>
    <n v="173"/>
    <n v="13"/>
    <n v="131"/>
    <n v="32"/>
    <n v="3"/>
    <n v="6"/>
    <x v="771"/>
    <n v="6.5109850138222024E-3"/>
    <x v="1"/>
    <n v="4"/>
    <n v="6"/>
    <n v="1"/>
    <n v="6"/>
    <n v="13"/>
    <n v="27.53846153846154"/>
    <n v="7"/>
    <n v="1"/>
    <n v="0"/>
    <n v="0"/>
    <n v="0"/>
    <n v="0"/>
    <n v="0"/>
    <n v="0"/>
  </r>
  <r>
    <n v="9214"/>
    <n v="1991"/>
    <n v="23"/>
    <x v="0"/>
    <x v="1"/>
    <x v="1"/>
    <n v="42691"/>
    <x v="1"/>
    <n v="2"/>
    <x v="0"/>
    <x v="0"/>
    <n v="0"/>
    <x v="1"/>
    <d v="2013-08-16T00:00:00"/>
    <n v="317"/>
    <n v="48"/>
    <n v="179"/>
    <n v="2"/>
    <n v="64"/>
    <n v="38"/>
    <n v="17"/>
    <n v="58"/>
    <x v="771"/>
    <n v="8.3858424492281747E-3"/>
    <x v="1"/>
    <n v="1"/>
    <n v="5"/>
    <n v="1"/>
    <n v="6"/>
    <n v="12"/>
    <n v="29.833333333333332"/>
    <n v="5"/>
    <n v="0"/>
    <n v="0"/>
    <n v="0"/>
    <n v="0"/>
    <n v="0"/>
    <n v="0"/>
    <n v="0"/>
  </r>
  <r>
    <n v="247"/>
    <n v="1971"/>
    <n v="43"/>
    <x v="1"/>
    <x v="1"/>
    <x v="1"/>
    <n v="36715"/>
    <x v="1"/>
    <n v="2"/>
    <x v="1"/>
    <x v="0"/>
    <n v="1"/>
    <x v="2"/>
    <d v="2012-11-17T00:00:00"/>
    <n v="589"/>
    <n v="16"/>
    <n v="172"/>
    <n v="10"/>
    <n v="125"/>
    <n v="21"/>
    <n v="13"/>
    <n v="16"/>
    <x v="772"/>
    <n v="9.7235462345090558E-3"/>
    <x v="1"/>
    <n v="6"/>
    <n v="7"/>
    <n v="2"/>
    <n v="4"/>
    <n v="13"/>
    <n v="27.46153846153846"/>
    <n v="9"/>
    <n v="0"/>
    <n v="0"/>
    <n v="0"/>
    <n v="0"/>
    <n v="0"/>
    <n v="1"/>
    <n v="0"/>
  </r>
  <r>
    <n v="4188"/>
    <n v="1957"/>
    <n v="57"/>
    <x v="1"/>
    <x v="1"/>
    <x v="0"/>
    <n v="36864"/>
    <x v="1"/>
    <n v="2"/>
    <x v="0"/>
    <x v="1"/>
    <n v="1"/>
    <x v="1"/>
    <d v="2012-08-13T00:00:00"/>
    <n v="685"/>
    <n v="53"/>
    <n v="204"/>
    <n v="5"/>
    <n v="39"/>
    <n v="17"/>
    <n v="0"/>
    <n v="89"/>
    <x v="773"/>
    <n v="9.6028645833333339E-3"/>
    <x v="1"/>
    <n v="3"/>
    <n v="5"/>
    <n v="2"/>
    <n v="4"/>
    <n v="11"/>
    <n v="32.18181818181818"/>
    <n v="8"/>
    <n v="0"/>
    <n v="0"/>
    <n v="0"/>
    <n v="0"/>
    <n v="0"/>
    <n v="1"/>
    <n v="0"/>
  </r>
  <r>
    <n v="7108"/>
    <n v="1965"/>
    <n v="49"/>
    <x v="1"/>
    <x v="0"/>
    <x v="0"/>
    <n v="51390"/>
    <x v="1"/>
    <n v="2"/>
    <x v="1"/>
    <x v="1"/>
    <n v="2"/>
    <x v="2"/>
    <d v="2012-09-08T00:00:00"/>
    <n v="659"/>
    <n v="54"/>
    <n v="205"/>
    <n v="20"/>
    <n v="47"/>
    <n v="23"/>
    <n v="2"/>
    <n v="56"/>
    <x v="774"/>
    <n v="6.8690406693909323E-3"/>
    <x v="1"/>
    <n v="6"/>
    <n v="5"/>
    <n v="2"/>
    <n v="5"/>
    <n v="12"/>
    <n v="29.416666666666668"/>
    <n v="5"/>
    <n v="0"/>
    <n v="0"/>
    <n v="0"/>
    <n v="0"/>
    <n v="0"/>
    <n v="0"/>
    <n v="0"/>
  </r>
  <r>
    <n v="1291"/>
    <n v="1978"/>
    <n v="36"/>
    <x v="0"/>
    <x v="0"/>
    <x v="1"/>
    <n v="27683"/>
    <x v="2"/>
    <n v="1"/>
    <x v="1"/>
    <x v="0"/>
    <n v="1"/>
    <x v="2"/>
    <d v="2012-08-04T00:00:00"/>
    <n v="694"/>
    <n v="90"/>
    <n v="152"/>
    <n v="9"/>
    <n v="121"/>
    <n v="12"/>
    <n v="12"/>
    <n v="45"/>
    <x v="775"/>
    <n v="1.267926164071813E-2"/>
    <x v="1"/>
    <n v="4"/>
    <n v="6"/>
    <n v="2"/>
    <n v="4"/>
    <n v="12"/>
    <n v="29.25"/>
    <n v="8"/>
    <n v="0"/>
    <n v="0"/>
    <n v="0"/>
    <n v="0"/>
    <n v="0"/>
    <n v="0"/>
    <n v="0"/>
  </r>
  <r>
    <n v="3107"/>
    <n v="1976"/>
    <n v="38"/>
    <x v="0"/>
    <x v="1"/>
    <x v="1"/>
    <n v="71322"/>
    <x v="0"/>
    <n v="3"/>
    <x v="0"/>
    <x v="1"/>
    <n v="1"/>
    <x v="2"/>
    <d v="2014-05-02T00:00:00"/>
    <n v="58"/>
    <n v="31"/>
    <n v="121"/>
    <n v="24"/>
    <n v="124"/>
    <n v="24"/>
    <n v="15"/>
    <n v="42"/>
    <x v="776"/>
    <n v="4.9073217240122261E-3"/>
    <x v="1"/>
    <n v="1"/>
    <n v="4"/>
    <n v="1"/>
    <n v="7"/>
    <n v="12"/>
    <n v="29.166666666666668"/>
    <n v="2"/>
    <n v="0"/>
    <n v="0"/>
    <n v="0"/>
    <n v="0"/>
    <n v="0"/>
    <n v="0"/>
    <n v="0"/>
  </r>
  <r>
    <n v="2625"/>
    <n v="1954"/>
    <n v="60"/>
    <x v="2"/>
    <x v="0"/>
    <x v="0"/>
    <n v="42607"/>
    <x v="1"/>
    <n v="2"/>
    <x v="0"/>
    <x v="1"/>
    <n v="1"/>
    <x v="1"/>
    <d v="2013-11-17T00:00:00"/>
    <n v="224"/>
    <n v="30"/>
    <n v="156"/>
    <n v="29"/>
    <n v="56"/>
    <n v="30"/>
    <n v="32"/>
    <n v="47"/>
    <x v="776"/>
    <n v="8.2146126223390514E-3"/>
    <x v="1"/>
    <n v="2"/>
    <n v="3"/>
    <n v="2"/>
    <n v="7"/>
    <n v="12"/>
    <n v="29.166666666666668"/>
    <n v="3"/>
    <n v="0"/>
    <n v="0"/>
    <n v="0"/>
    <n v="0"/>
    <n v="0"/>
    <n v="0"/>
    <n v="0"/>
  </r>
  <r>
    <n v="4148"/>
    <n v="1972"/>
    <n v="42"/>
    <x v="1"/>
    <x v="1"/>
    <x v="1"/>
    <n v="38988"/>
    <x v="1"/>
    <n v="2"/>
    <x v="1"/>
    <x v="2"/>
    <n v="3"/>
    <x v="3"/>
    <d v="2012-08-20T00:00:00"/>
    <n v="678"/>
    <n v="90"/>
    <n v="164"/>
    <n v="24"/>
    <n v="103"/>
    <n v="12"/>
    <n v="3"/>
    <n v="42"/>
    <x v="777"/>
    <n v="8.925823330255463E-3"/>
    <x v="1"/>
    <n v="7"/>
    <n v="5"/>
    <n v="1"/>
    <n v="6"/>
    <n v="12"/>
    <n v="29"/>
    <n v="8"/>
    <n v="0"/>
    <n v="0"/>
    <n v="0"/>
    <n v="0"/>
    <n v="0"/>
    <n v="0"/>
    <n v="0"/>
  </r>
  <r>
    <n v="5389"/>
    <n v="1964"/>
    <n v="50"/>
    <x v="1"/>
    <x v="1"/>
    <x v="1"/>
    <n v="48920"/>
    <x v="1"/>
    <n v="2"/>
    <x v="0"/>
    <x v="2"/>
    <n v="2"/>
    <x v="4"/>
    <d v="2013-10-20T00:00:00"/>
    <n v="252"/>
    <n v="93"/>
    <n v="238"/>
    <n v="17"/>
    <n v="68"/>
    <n v="8"/>
    <n v="10"/>
    <n v="6"/>
    <x v="778"/>
    <n v="7.0932134096484056E-3"/>
    <x v="1"/>
    <n v="3"/>
    <n v="6"/>
    <n v="2"/>
    <n v="5"/>
    <n v="13"/>
    <n v="26.692307692307693"/>
    <n v="7"/>
    <n v="0"/>
    <n v="0"/>
    <n v="0"/>
    <n v="1"/>
    <n v="0"/>
    <n v="0"/>
    <n v="0"/>
  </r>
  <r>
    <n v="9097"/>
    <n v="1956"/>
    <n v="58"/>
    <x v="1"/>
    <x v="1"/>
    <x v="0"/>
    <n v="46086"/>
    <x v="1"/>
    <n v="2"/>
    <x v="0"/>
    <x v="1"/>
    <n v="1"/>
    <x v="1"/>
    <d v="2013-11-03T00:00:00"/>
    <n v="238"/>
    <n v="34"/>
    <n v="244"/>
    <n v="8"/>
    <n v="32"/>
    <n v="7"/>
    <n v="2"/>
    <n v="50"/>
    <x v="779"/>
    <n v="7.4426072993967803E-3"/>
    <x v="1"/>
    <n v="4"/>
    <n v="3"/>
    <n v="1"/>
    <n v="8"/>
    <n v="12"/>
    <n v="28.583333333333332"/>
    <n v="4"/>
    <n v="0"/>
    <n v="0"/>
    <n v="0"/>
    <n v="0"/>
    <n v="0"/>
    <n v="0"/>
    <n v="0"/>
  </r>
  <r>
    <n v="615"/>
    <n v="1960"/>
    <n v="54"/>
    <x v="1"/>
    <x v="1"/>
    <x v="1"/>
    <n v="30507"/>
    <x v="1"/>
    <n v="2"/>
    <x v="0"/>
    <x v="0"/>
    <n v="0"/>
    <x v="1"/>
    <d v="2013-03-11T00:00:00"/>
    <n v="475"/>
    <n v="29"/>
    <n v="65"/>
    <n v="36"/>
    <n v="74"/>
    <n v="38"/>
    <n v="20"/>
    <n v="110"/>
    <x v="779"/>
    <n v="1.1243321204969351E-2"/>
    <x v="1"/>
    <n v="1"/>
    <n v="5"/>
    <n v="1"/>
    <n v="4"/>
    <n v="10"/>
    <n v="34.299999999999997"/>
    <n v="7"/>
    <n v="0"/>
    <n v="0"/>
    <n v="0"/>
    <n v="0"/>
    <n v="0"/>
    <n v="0"/>
    <n v="0"/>
  </r>
  <r>
    <n v="4271"/>
    <n v="1989"/>
    <n v="25"/>
    <x v="0"/>
    <x v="0"/>
    <x v="1"/>
    <n v="38683"/>
    <x v="1"/>
    <n v="2"/>
    <x v="1"/>
    <x v="0"/>
    <n v="1"/>
    <x v="2"/>
    <d v="2012-10-04T00:00:00"/>
    <n v="633"/>
    <n v="80"/>
    <n v="46"/>
    <n v="35"/>
    <n v="69"/>
    <n v="84"/>
    <n v="41"/>
    <n v="66"/>
    <x v="780"/>
    <n v="8.8152418374996769E-3"/>
    <x v="1"/>
    <n v="6"/>
    <n v="4"/>
    <n v="1"/>
    <n v="6"/>
    <n v="11"/>
    <n v="31"/>
    <n v="7"/>
    <n v="0"/>
    <n v="0"/>
    <n v="0"/>
    <n v="0"/>
    <n v="0"/>
    <n v="0"/>
    <n v="0"/>
  </r>
  <r>
    <n v="3409"/>
    <n v="1984"/>
    <n v="30"/>
    <x v="0"/>
    <x v="1"/>
    <x v="0"/>
    <n v="36108"/>
    <x v="1"/>
    <n v="2"/>
    <x v="1"/>
    <x v="0"/>
    <n v="1"/>
    <x v="1"/>
    <d v="2013-10-15T00:00:00"/>
    <n v="257"/>
    <n v="68"/>
    <n v="141"/>
    <n v="8"/>
    <n v="129"/>
    <n v="3"/>
    <n v="11"/>
    <n v="47"/>
    <x v="781"/>
    <n v="9.3885011631771355E-3"/>
    <x v="1"/>
    <n v="3"/>
    <n v="7"/>
    <n v="1"/>
    <n v="4"/>
    <n v="12"/>
    <n v="28.25"/>
    <n v="9"/>
    <n v="0"/>
    <n v="0"/>
    <n v="1"/>
    <n v="0"/>
    <n v="0"/>
    <n v="0"/>
    <n v="0"/>
  </r>
  <r>
    <n v="2285"/>
    <n v="1954"/>
    <n v="60"/>
    <x v="2"/>
    <x v="0"/>
    <x v="1"/>
    <n v="36634"/>
    <x v="1"/>
    <n v="2"/>
    <x v="0"/>
    <x v="1"/>
    <n v="1"/>
    <x v="2"/>
    <d v="2013-05-28T00:00:00"/>
    <n v="397"/>
    <n v="0"/>
    <n v="213"/>
    <n v="9"/>
    <n v="76"/>
    <n v="4"/>
    <n v="3"/>
    <n v="30"/>
    <x v="782"/>
    <n v="9.1445105639569799E-3"/>
    <x v="1"/>
    <n v="3"/>
    <n v="5"/>
    <n v="2"/>
    <n v="5"/>
    <n v="12"/>
    <n v="27.916666666666668"/>
    <n v="7"/>
    <n v="0"/>
    <n v="0"/>
    <n v="0"/>
    <n v="0"/>
    <n v="0"/>
    <n v="0"/>
    <n v="0"/>
  </r>
  <r>
    <n v="6255"/>
    <n v="1952"/>
    <n v="62"/>
    <x v="2"/>
    <x v="0"/>
    <x v="1"/>
    <n v="70545"/>
    <x v="0"/>
    <n v="3"/>
    <x v="0"/>
    <x v="1"/>
    <n v="1"/>
    <x v="2"/>
    <d v="2014-06-03T00:00:00"/>
    <n v="26"/>
    <n v="29"/>
    <n v="138"/>
    <n v="39"/>
    <n v="63"/>
    <n v="55"/>
    <n v="18"/>
    <n v="21"/>
    <x v="783"/>
    <n v="4.7345665887022466E-3"/>
    <x v="1"/>
    <n v="1"/>
    <n v="4"/>
    <n v="1"/>
    <n v="7"/>
    <n v="12"/>
    <n v="27.833333333333332"/>
    <n v="2"/>
    <n v="0"/>
    <n v="0"/>
    <n v="0"/>
    <n v="0"/>
    <n v="0"/>
    <n v="0"/>
    <n v="0"/>
  </r>
  <r>
    <n v="675"/>
    <n v="1973"/>
    <n v="41"/>
    <x v="1"/>
    <x v="0"/>
    <x v="0"/>
    <n v="52034"/>
    <x v="1"/>
    <n v="2"/>
    <x v="1"/>
    <x v="1"/>
    <n v="2"/>
    <x v="2"/>
    <d v="2013-05-17T00:00:00"/>
    <n v="408"/>
    <n v="67"/>
    <n v="146"/>
    <n v="0"/>
    <n v="93"/>
    <n v="7"/>
    <n v="13"/>
    <n v="73"/>
    <x v="784"/>
    <n v="6.3804435561363726E-3"/>
    <x v="1"/>
    <n v="5"/>
    <n v="4"/>
    <n v="2"/>
    <n v="5"/>
    <n v="11"/>
    <n v="30.181818181818183"/>
    <n v="7"/>
    <n v="0"/>
    <n v="0"/>
    <n v="0"/>
    <n v="0"/>
    <n v="0"/>
    <n v="0"/>
    <n v="0"/>
  </r>
  <r>
    <n v="10232"/>
    <n v="1963"/>
    <n v="51"/>
    <x v="1"/>
    <x v="0"/>
    <x v="0"/>
    <n v="48799"/>
    <x v="1"/>
    <n v="2"/>
    <x v="0"/>
    <x v="1"/>
    <n v="1"/>
    <x v="1"/>
    <d v="2013-11-05T00:00:00"/>
    <n v="236"/>
    <n v="9"/>
    <n v="174"/>
    <n v="18"/>
    <n v="81"/>
    <n v="28"/>
    <n v="6"/>
    <n v="24"/>
    <x v="785"/>
    <n v="6.7829258796286811E-3"/>
    <x v="1"/>
    <n v="3"/>
    <n v="3"/>
    <n v="2"/>
    <n v="7"/>
    <n v="12"/>
    <n v="27.583333333333332"/>
    <n v="3"/>
    <n v="0"/>
    <n v="0"/>
    <n v="0"/>
    <n v="0"/>
    <n v="0"/>
    <n v="0"/>
    <n v="0"/>
  </r>
  <r>
    <n v="176"/>
    <n v="1980"/>
    <n v="34"/>
    <x v="0"/>
    <x v="0"/>
    <x v="0"/>
    <n v="67506"/>
    <x v="1"/>
    <n v="2"/>
    <x v="0"/>
    <x v="1"/>
    <n v="1"/>
    <x v="1"/>
    <d v="2014-01-02T00:00:00"/>
    <n v="178"/>
    <n v="73"/>
    <n v="90"/>
    <n v="38"/>
    <n v="67"/>
    <n v="33"/>
    <n v="36"/>
    <n v="67"/>
    <x v="785"/>
    <n v="4.9032678576719103E-3"/>
    <x v="1"/>
    <n v="1"/>
    <n v="4"/>
    <n v="1"/>
    <n v="6"/>
    <n v="11"/>
    <n v="30.09090909090909"/>
    <n v="3"/>
    <n v="0"/>
    <n v="0"/>
    <n v="0"/>
    <n v="0"/>
    <n v="0"/>
    <n v="0"/>
    <n v="0"/>
  </r>
  <r>
    <n v="2308"/>
    <n v="1954"/>
    <n v="60"/>
    <x v="2"/>
    <x v="1"/>
    <x v="1"/>
    <n v="46734"/>
    <x v="1"/>
    <n v="2"/>
    <x v="0"/>
    <x v="1"/>
    <n v="1"/>
    <x v="2"/>
    <d v="2012-11-18T00:00:00"/>
    <n v="588"/>
    <n v="40"/>
    <n v="110"/>
    <n v="5"/>
    <n v="137"/>
    <n v="26"/>
    <n v="23"/>
    <n v="29"/>
    <x v="786"/>
    <n v="7.0612402105533446E-3"/>
    <x v="1"/>
    <n v="2"/>
    <n v="6"/>
    <n v="1"/>
    <n v="5"/>
    <n v="12"/>
    <n v="27.5"/>
    <n v="7"/>
    <n v="0"/>
    <n v="0"/>
    <n v="0"/>
    <n v="0"/>
    <n v="0"/>
    <n v="0"/>
    <n v="0"/>
  </r>
  <r>
    <n v="7613"/>
    <n v="1974"/>
    <n v="40"/>
    <x v="1"/>
    <x v="0"/>
    <x v="1"/>
    <n v="49669"/>
    <x v="1"/>
    <n v="2"/>
    <x v="1"/>
    <x v="0"/>
    <n v="1"/>
    <x v="2"/>
    <d v="2014-05-24T00:00:00"/>
    <n v="36"/>
    <n v="97"/>
    <n v="166"/>
    <n v="5"/>
    <n v="107"/>
    <n v="11"/>
    <n v="8"/>
    <n v="29"/>
    <x v="787"/>
    <n v="6.5634500392599002E-3"/>
    <x v="1"/>
    <n v="2"/>
    <n v="5"/>
    <n v="1"/>
    <n v="6"/>
    <n v="12"/>
    <n v="27.166666666666668"/>
    <n v="6"/>
    <n v="0"/>
    <n v="0"/>
    <n v="0"/>
    <n v="0"/>
    <n v="0"/>
    <n v="0"/>
    <n v="0"/>
  </r>
  <r>
    <n v="10862"/>
    <n v="1960"/>
    <n v="54"/>
    <x v="1"/>
    <x v="0"/>
    <x v="1"/>
    <n v="30522"/>
    <x v="1"/>
    <n v="2"/>
    <x v="0"/>
    <x v="1"/>
    <n v="1"/>
    <x v="2"/>
    <d v="2012-08-17T00:00:00"/>
    <n v="681"/>
    <n v="6"/>
    <n v="179"/>
    <n v="8"/>
    <n v="83"/>
    <n v="19"/>
    <n v="11"/>
    <n v="26"/>
    <x v="787"/>
    <n v="1.0680820391848502E-2"/>
    <x v="1"/>
    <n v="5"/>
    <n v="1"/>
    <n v="2"/>
    <n v="9"/>
    <n v="12"/>
    <n v="27.166666666666668"/>
    <n v="2"/>
    <n v="0"/>
    <n v="0"/>
    <n v="0"/>
    <n v="0"/>
    <n v="0"/>
    <n v="0"/>
    <n v="0"/>
  </r>
  <r>
    <n v="8216"/>
    <n v="1972"/>
    <n v="42"/>
    <x v="1"/>
    <x v="0"/>
    <x v="1"/>
    <n v="53761"/>
    <x v="1"/>
    <n v="2"/>
    <x v="1"/>
    <x v="1"/>
    <n v="2"/>
    <x v="4"/>
    <d v="2013-10-11T00:00:00"/>
    <n v="261"/>
    <n v="7"/>
    <n v="158"/>
    <n v="0"/>
    <n v="76"/>
    <n v="13"/>
    <n v="7"/>
    <n v="71"/>
    <x v="788"/>
    <n v="6.0452744554602778E-3"/>
    <x v="1"/>
    <n v="6"/>
    <n v="4"/>
    <n v="4"/>
    <n v="3"/>
    <n v="11"/>
    <n v="29.545454545454547"/>
    <n v="5"/>
    <n v="0"/>
    <n v="0"/>
    <n v="0"/>
    <n v="0"/>
    <n v="0"/>
    <n v="0"/>
    <n v="0"/>
  </r>
  <r>
    <n v="1381"/>
    <n v="1982"/>
    <n v="32"/>
    <x v="0"/>
    <x v="0"/>
    <x v="0"/>
    <n v="38513"/>
    <x v="1"/>
    <n v="2"/>
    <x v="1"/>
    <x v="0"/>
    <n v="1"/>
    <x v="1"/>
    <d v="2014-01-28T00:00:00"/>
    <n v="152"/>
    <n v="20"/>
    <n v="172"/>
    <n v="3"/>
    <n v="115"/>
    <n v="16"/>
    <n v="0"/>
    <n v="18"/>
    <x v="789"/>
    <n v="8.4127437488640197E-3"/>
    <x v="1"/>
    <n v="5"/>
    <n v="6"/>
    <n v="1"/>
    <n v="5"/>
    <n v="12"/>
    <n v="27"/>
    <n v="8"/>
    <n v="0"/>
    <n v="0"/>
    <n v="0"/>
    <n v="0"/>
    <n v="0"/>
    <n v="1"/>
    <n v="0"/>
  </r>
  <r>
    <n v="6878"/>
    <n v="1954"/>
    <n v="60"/>
    <x v="2"/>
    <x v="1"/>
    <x v="0"/>
    <n v="27421"/>
    <x v="2"/>
    <n v="1"/>
    <x v="0"/>
    <x v="0"/>
    <n v="0"/>
    <x v="0"/>
    <d v="2012-12-12T00:00:00"/>
    <n v="564"/>
    <n v="14"/>
    <n v="43"/>
    <n v="12"/>
    <n v="96"/>
    <n v="78"/>
    <n v="40"/>
    <n v="55"/>
    <x v="789"/>
    <n v="1.1815761642536742E-2"/>
    <x v="1"/>
    <n v="3"/>
    <n v="4"/>
    <n v="1"/>
    <n v="6"/>
    <n v="11"/>
    <n v="29.454545454545453"/>
    <n v="7"/>
    <n v="0"/>
    <n v="0"/>
    <n v="0"/>
    <n v="0"/>
    <n v="0"/>
    <n v="0"/>
    <n v="0"/>
  </r>
  <r>
    <n v="3406"/>
    <n v="1964"/>
    <n v="50"/>
    <x v="1"/>
    <x v="1"/>
    <x v="0"/>
    <n v="45989"/>
    <x v="1"/>
    <n v="2"/>
    <x v="0"/>
    <x v="1"/>
    <n v="1"/>
    <x v="1"/>
    <d v="2012-10-22T00:00:00"/>
    <n v="615"/>
    <n v="97"/>
    <n v="138"/>
    <n v="33"/>
    <n v="87"/>
    <n v="28"/>
    <n v="24"/>
    <n v="12"/>
    <x v="790"/>
    <n v="7.001674313422775E-3"/>
    <x v="1"/>
    <n v="4"/>
    <n v="3"/>
    <n v="2"/>
    <n v="7"/>
    <n v="12"/>
    <n v="26.833333333333332"/>
    <n v="3"/>
    <n v="0"/>
    <n v="0"/>
    <n v="0"/>
    <n v="0"/>
    <n v="0"/>
    <n v="0"/>
    <n v="0"/>
  </r>
  <r>
    <n v="8773"/>
    <n v="1971"/>
    <n v="43"/>
    <x v="1"/>
    <x v="0"/>
    <x v="1"/>
    <n v="57420"/>
    <x v="1"/>
    <n v="2"/>
    <x v="0"/>
    <x v="1"/>
    <n v="1"/>
    <x v="2"/>
    <d v="2013-06-25T00:00:00"/>
    <n v="369"/>
    <n v="22"/>
    <n v="280"/>
    <n v="0"/>
    <n v="18"/>
    <n v="0"/>
    <n v="0"/>
    <n v="24"/>
    <x v="790"/>
    <n v="5.6078021595262978E-3"/>
    <x v="1"/>
    <n v="3"/>
    <n v="5"/>
    <n v="1"/>
    <n v="6"/>
    <n v="12"/>
    <n v="26.833333333333332"/>
    <n v="7"/>
    <n v="0"/>
    <n v="0"/>
    <n v="0"/>
    <n v="1"/>
    <n v="0"/>
    <n v="0"/>
    <n v="0"/>
  </r>
  <r>
    <n v="9386"/>
    <n v="1962"/>
    <n v="52"/>
    <x v="1"/>
    <x v="1"/>
    <x v="1"/>
    <n v="50127"/>
    <x v="1"/>
    <n v="2"/>
    <x v="0"/>
    <x v="1"/>
    <n v="1"/>
    <x v="2"/>
    <d v="2014-05-29T00:00:00"/>
    <n v="31"/>
    <n v="88"/>
    <n v="274"/>
    <n v="0"/>
    <n v="21"/>
    <n v="4"/>
    <n v="6"/>
    <n v="15"/>
    <x v="791"/>
    <n v="6.3837851856285033E-3"/>
    <x v="1"/>
    <n v="1"/>
    <n v="5"/>
    <n v="1"/>
    <n v="6"/>
    <n v="12"/>
    <n v="26.666666666666668"/>
    <n v="6"/>
    <n v="0"/>
    <n v="0"/>
    <n v="0"/>
    <n v="1"/>
    <n v="0"/>
    <n v="0"/>
    <n v="0"/>
  </r>
  <r>
    <n v="10741"/>
    <n v="1951"/>
    <n v="63"/>
    <x v="2"/>
    <x v="0"/>
    <x v="1"/>
    <n v="47352"/>
    <x v="1"/>
    <n v="2"/>
    <x v="0"/>
    <x v="1"/>
    <n v="1"/>
    <x v="2"/>
    <d v="2013-04-11T00:00:00"/>
    <n v="444"/>
    <n v="70"/>
    <n v="172"/>
    <n v="12"/>
    <n v="112"/>
    <n v="8"/>
    <n v="0"/>
    <n v="15"/>
    <x v="792"/>
    <n v="6.7367798614630849E-3"/>
    <x v="1"/>
    <n v="4"/>
    <n v="6"/>
    <n v="1"/>
    <n v="5"/>
    <n v="12"/>
    <n v="26.583333333333332"/>
    <n v="7"/>
    <n v="0"/>
    <n v="0"/>
    <n v="0"/>
    <n v="0"/>
    <n v="0"/>
    <n v="0"/>
    <n v="0"/>
  </r>
  <r>
    <n v="5491"/>
    <n v="1951"/>
    <n v="63"/>
    <x v="2"/>
    <x v="0"/>
    <x v="1"/>
    <n v="47352"/>
    <x v="1"/>
    <n v="2"/>
    <x v="0"/>
    <x v="1"/>
    <n v="1"/>
    <x v="2"/>
    <d v="2013-04-11T00:00:00"/>
    <n v="444"/>
    <n v="70"/>
    <n v="172"/>
    <n v="12"/>
    <n v="112"/>
    <n v="8"/>
    <n v="0"/>
    <n v="15"/>
    <x v="792"/>
    <n v="6.7367798614630849E-3"/>
    <x v="1"/>
    <n v="4"/>
    <n v="6"/>
    <n v="1"/>
    <n v="5"/>
    <n v="12"/>
    <n v="26.583333333333332"/>
    <n v="7"/>
    <n v="0"/>
    <n v="0"/>
    <n v="0"/>
    <n v="0"/>
    <n v="0"/>
    <n v="0"/>
    <n v="0"/>
  </r>
  <r>
    <n v="7261"/>
    <n v="1971"/>
    <n v="43"/>
    <x v="1"/>
    <x v="1"/>
    <x v="1"/>
    <n v="34600"/>
    <x v="1"/>
    <n v="2"/>
    <x v="1"/>
    <x v="1"/>
    <n v="2"/>
    <x v="4"/>
    <d v="2013-01-01T00:00:00"/>
    <n v="544"/>
    <n v="8"/>
    <n v="199"/>
    <n v="33"/>
    <n v="60"/>
    <n v="8"/>
    <n v="3"/>
    <n v="15"/>
    <x v="793"/>
    <n v="9.1907514450867058E-3"/>
    <x v="1"/>
    <n v="5"/>
    <n v="5"/>
    <n v="2"/>
    <n v="5"/>
    <n v="12"/>
    <n v="26.5"/>
    <n v="8"/>
    <n v="0"/>
    <n v="0"/>
    <n v="0"/>
    <n v="0"/>
    <n v="0"/>
    <n v="1"/>
    <n v="0"/>
  </r>
  <r>
    <n v="2452"/>
    <n v="1971"/>
    <n v="43"/>
    <x v="1"/>
    <x v="1"/>
    <x v="1"/>
    <n v="34600"/>
    <x v="1"/>
    <n v="2"/>
    <x v="1"/>
    <x v="1"/>
    <n v="2"/>
    <x v="4"/>
    <d v="2013-01-01T00:00:00"/>
    <n v="544"/>
    <n v="8"/>
    <n v="199"/>
    <n v="33"/>
    <n v="60"/>
    <n v="8"/>
    <n v="3"/>
    <n v="15"/>
    <x v="793"/>
    <n v="9.1907514450867058E-3"/>
    <x v="1"/>
    <n v="5"/>
    <n v="5"/>
    <n v="2"/>
    <n v="5"/>
    <n v="12"/>
    <n v="26.5"/>
    <n v="8"/>
    <n v="0"/>
    <n v="0"/>
    <n v="0"/>
    <n v="0"/>
    <n v="0"/>
    <n v="1"/>
    <n v="0"/>
  </r>
  <r>
    <n v="3033"/>
    <n v="1963"/>
    <n v="51"/>
    <x v="1"/>
    <x v="0"/>
    <x v="1"/>
    <n v="38620"/>
    <x v="1"/>
    <n v="2"/>
    <x v="0"/>
    <x v="0"/>
    <n v="0"/>
    <x v="1"/>
    <d v="2013-05-11T00:00:00"/>
    <n v="414"/>
    <n v="56"/>
    <n v="112"/>
    <n v="17"/>
    <n v="44"/>
    <n v="34"/>
    <n v="22"/>
    <n v="89"/>
    <x v="793"/>
    <n v="8.2340756084930081E-3"/>
    <x v="1"/>
    <n v="1"/>
    <n v="2"/>
    <n v="5"/>
    <n v="3"/>
    <n v="10"/>
    <n v="31.8"/>
    <n v="3"/>
    <n v="0"/>
    <n v="0"/>
    <n v="0"/>
    <n v="0"/>
    <n v="0"/>
    <n v="0"/>
    <n v="0"/>
  </r>
  <r>
    <n v="4119"/>
    <n v="1963"/>
    <n v="51"/>
    <x v="1"/>
    <x v="0"/>
    <x v="1"/>
    <n v="38620"/>
    <x v="1"/>
    <n v="2"/>
    <x v="0"/>
    <x v="0"/>
    <n v="0"/>
    <x v="1"/>
    <d v="2013-05-11T00:00:00"/>
    <n v="414"/>
    <n v="56"/>
    <n v="112"/>
    <n v="17"/>
    <n v="44"/>
    <n v="34"/>
    <n v="22"/>
    <n v="89"/>
    <x v="793"/>
    <n v="8.2340756084930081E-3"/>
    <x v="1"/>
    <n v="1"/>
    <n v="2"/>
    <n v="5"/>
    <n v="3"/>
    <n v="10"/>
    <n v="31.8"/>
    <n v="3"/>
    <n v="0"/>
    <n v="0"/>
    <n v="0"/>
    <n v="0"/>
    <n v="0"/>
    <n v="0"/>
    <n v="0"/>
  </r>
  <r>
    <n v="10475"/>
    <n v="1970"/>
    <n v="44"/>
    <x v="1"/>
    <x v="0"/>
    <x v="1"/>
    <n v="53408.685009487665"/>
    <x v="1"/>
    <n v="2"/>
    <x v="0"/>
    <x v="1"/>
    <n v="1"/>
    <x v="2"/>
    <d v="2013-04-01T00:00:00"/>
    <n v="454"/>
    <n v="39"/>
    <n v="187"/>
    <n v="5"/>
    <n v="65"/>
    <n v="26"/>
    <n v="20"/>
    <n v="14"/>
    <x v="794"/>
    <n v="5.9353642566501545E-3"/>
    <x v="1"/>
    <n v="2"/>
    <n v="4"/>
    <n v="2"/>
    <n v="6"/>
    <n v="12"/>
    <n v="26.416666666666668"/>
    <n v="5"/>
    <n v="0"/>
    <n v="0"/>
    <n v="0"/>
    <n v="0"/>
    <n v="0"/>
    <n v="0"/>
    <n v="0"/>
  </r>
  <r>
    <n v="4939"/>
    <n v="1946"/>
    <n v="68"/>
    <x v="2"/>
    <x v="1"/>
    <x v="1"/>
    <n v="37760"/>
    <x v="1"/>
    <n v="2"/>
    <x v="0"/>
    <x v="0"/>
    <n v="0"/>
    <x v="1"/>
    <d v="2012-08-31T00:00:00"/>
    <n v="667"/>
    <n v="20"/>
    <n v="84"/>
    <n v="5"/>
    <n v="38"/>
    <n v="150"/>
    <n v="12"/>
    <n v="28"/>
    <x v="794"/>
    <n v="8.3951271186440673E-3"/>
    <x v="1"/>
    <n v="2"/>
    <n v="4"/>
    <n v="1"/>
    <n v="6"/>
    <n v="11"/>
    <n v="28.818181818181817"/>
    <n v="7"/>
    <n v="0"/>
    <n v="0"/>
    <n v="0"/>
    <n v="0"/>
    <n v="0"/>
    <n v="0"/>
    <n v="0"/>
  </r>
  <r>
    <n v="8652"/>
    <n v="1946"/>
    <n v="68"/>
    <x v="2"/>
    <x v="1"/>
    <x v="1"/>
    <n v="37760"/>
    <x v="1"/>
    <n v="2"/>
    <x v="0"/>
    <x v="0"/>
    <n v="0"/>
    <x v="1"/>
    <d v="2012-08-31T00:00:00"/>
    <n v="667"/>
    <n v="20"/>
    <n v="84"/>
    <n v="5"/>
    <n v="38"/>
    <n v="150"/>
    <n v="12"/>
    <n v="28"/>
    <x v="794"/>
    <n v="8.3951271186440673E-3"/>
    <x v="1"/>
    <n v="2"/>
    <n v="4"/>
    <n v="1"/>
    <n v="6"/>
    <n v="11"/>
    <n v="28.818181818181817"/>
    <n v="7"/>
    <n v="0"/>
    <n v="0"/>
    <n v="0"/>
    <n v="0"/>
    <n v="0"/>
    <n v="0"/>
    <n v="0"/>
  </r>
  <r>
    <n v="5621"/>
    <n v="1969"/>
    <n v="45"/>
    <x v="1"/>
    <x v="1"/>
    <x v="1"/>
    <n v="48752"/>
    <x v="1"/>
    <n v="2"/>
    <x v="1"/>
    <x v="1"/>
    <n v="2"/>
    <x v="4"/>
    <d v="2012-12-12T00:00:00"/>
    <n v="564"/>
    <n v="8"/>
    <n v="73"/>
    <n v="57"/>
    <n v="100"/>
    <n v="71"/>
    <n v="15"/>
    <n v="0"/>
    <x v="795"/>
    <n v="6.4817853626517883E-3"/>
    <x v="1"/>
    <n v="5"/>
    <n v="6"/>
    <n v="1"/>
    <n v="5"/>
    <n v="12"/>
    <n v="26.333333333333332"/>
    <n v="9"/>
    <n v="0"/>
    <n v="0"/>
    <n v="0"/>
    <n v="0"/>
    <n v="0"/>
    <n v="1"/>
    <n v="0"/>
  </r>
  <r>
    <n v="9360"/>
    <n v="1982"/>
    <n v="32"/>
    <x v="0"/>
    <x v="1"/>
    <x v="1"/>
    <n v="37040"/>
    <x v="1"/>
    <n v="2"/>
    <x v="0"/>
    <x v="0"/>
    <n v="0"/>
    <x v="1"/>
    <d v="2012-08-08T00:00:00"/>
    <n v="690"/>
    <n v="41"/>
    <n v="86"/>
    <n v="2"/>
    <n v="73"/>
    <n v="69"/>
    <n v="38"/>
    <n v="48"/>
    <x v="795"/>
    <n v="8.5313174946004319E-3"/>
    <x v="1"/>
    <n v="1"/>
    <n v="4"/>
    <n v="2"/>
    <n v="5"/>
    <n v="11"/>
    <n v="28.727272727272727"/>
    <n v="8"/>
    <n v="0"/>
    <n v="0"/>
    <n v="0"/>
    <n v="0"/>
    <n v="0"/>
    <n v="0"/>
    <n v="0"/>
  </r>
  <r>
    <n v="199"/>
    <n v="1962"/>
    <n v="52"/>
    <x v="1"/>
    <x v="0"/>
    <x v="0"/>
    <n v="45183"/>
    <x v="1"/>
    <n v="2"/>
    <x v="0"/>
    <x v="0"/>
    <n v="0"/>
    <x v="0"/>
    <d v="2013-01-20T00:00:00"/>
    <n v="525"/>
    <n v="33"/>
    <n v="219"/>
    <n v="3"/>
    <n v="60"/>
    <n v="12"/>
    <n v="9"/>
    <n v="12"/>
    <x v="796"/>
    <n v="6.9716486289091032E-3"/>
    <x v="1"/>
    <n v="1"/>
    <n v="4"/>
    <n v="1"/>
    <n v="7"/>
    <n v="12"/>
    <n v="26.25"/>
    <n v="7"/>
    <n v="0"/>
    <n v="0"/>
    <n v="0"/>
    <n v="1"/>
    <n v="0"/>
    <n v="0"/>
    <n v="0"/>
  </r>
  <r>
    <n v="11166"/>
    <n v="1961"/>
    <n v="53"/>
    <x v="1"/>
    <x v="1"/>
    <x v="1"/>
    <n v="49678"/>
    <x v="1"/>
    <n v="2"/>
    <x v="0"/>
    <x v="1"/>
    <n v="1"/>
    <x v="2"/>
    <d v="2013-02-02T00:00:00"/>
    <n v="512"/>
    <n v="81"/>
    <n v="229"/>
    <n v="5"/>
    <n v="56"/>
    <n v="3"/>
    <n v="2"/>
    <n v="20"/>
    <x v="796"/>
    <n v="6.3408349772535125E-3"/>
    <x v="1"/>
    <n v="2"/>
    <n v="6"/>
    <n v="2"/>
    <n v="4"/>
    <n v="12"/>
    <n v="26.25"/>
    <n v="7"/>
    <n v="0"/>
    <n v="0"/>
    <n v="0"/>
    <n v="0"/>
    <n v="0"/>
    <n v="0"/>
    <n v="0"/>
  </r>
  <r>
    <n v="326"/>
    <n v="1973"/>
    <n v="41"/>
    <x v="1"/>
    <x v="1"/>
    <x v="1"/>
    <n v="51148"/>
    <x v="1"/>
    <n v="2"/>
    <x v="1"/>
    <x v="1"/>
    <n v="2"/>
    <x v="4"/>
    <d v="2013-02-18T00:00:00"/>
    <n v="496"/>
    <n v="38"/>
    <n v="235"/>
    <n v="6"/>
    <n v="45"/>
    <n v="8"/>
    <n v="9"/>
    <n v="12"/>
    <x v="796"/>
    <n v="6.1585985766794398E-3"/>
    <x v="1"/>
    <n v="4"/>
    <n v="5"/>
    <n v="1"/>
    <n v="6"/>
    <n v="12"/>
    <n v="26.25"/>
    <n v="6"/>
    <n v="0"/>
    <n v="0"/>
    <n v="0"/>
    <n v="0"/>
    <n v="0"/>
    <n v="0"/>
    <n v="0"/>
  </r>
  <r>
    <n v="9503"/>
    <n v="1980"/>
    <n v="34"/>
    <x v="0"/>
    <x v="1"/>
    <x v="0"/>
    <n v="28071"/>
    <x v="2"/>
    <n v="1"/>
    <x v="0"/>
    <x v="0"/>
    <n v="0"/>
    <x v="0"/>
    <d v="2012-08-29T00:00:00"/>
    <n v="669"/>
    <n v="65"/>
    <n v="39"/>
    <n v="33"/>
    <n v="130"/>
    <n v="41"/>
    <n v="26"/>
    <n v="44"/>
    <x v="797"/>
    <n v="1.1150297460012112E-2"/>
    <x v="1"/>
    <n v="2"/>
    <n v="5"/>
    <n v="1"/>
    <n v="5"/>
    <n v="11"/>
    <n v="28.454545454545453"/>
    <n v="8"/>
    <n v="0"/>
    <n v="0"/>
    <n v="0"/>
    <n v="0"/>
    <n v="0"/>
    <n v="0"/>
    <n v="0"/>
  </r>
  <r>
    <n v="246"/>
    <n v="1965"/>
    <n v="49"/>
    <x v="1"/>
    <x v="1"/>
    <x v="1"/>
    <n v="66480"/>
    <x v="1"/>
    <n v="2"/>
    <x v="1"/>
    <x v="1"/>
    <n v="2"/>
    <x v="4"/>
    <d v="2014-05-31T00:00:00"/>
    <n v="29"/>
    <n v="71"/>
    <n v="199"/>
    <n v="9"/>
    <n v="57"/>
    <n v="20"/>
    <n v="21"/>
    <n v="6"/>
    <x v="798"/>
    <n v="4.6931407942238266E-3"/>
    <x v="1"/>
    <n v="7"/>
    <n v="4"/>
    <n v="1"/>
    <n v="7"/>
    <n v="12"/>
    <n v="26"/>
    <n v="4"/>
    <n v="0"/>
    <n v="0"/>
    <n v="0"/>
    <n v="0"/>
    <n v="0"/>
    <n v="0"/>
    <n v="0"/>
  </r>
  <r>
    <n v="902"/>
    <n v="1980"/>
    <n v="34"/>
    <x v="0"/>
    <x v="1"/>
    <x v="1"/>
    <n v="62994"/>
    <x v="1"/>
    <n v="2"/>
    <x v="1"/>
    <x v="0"/>
    <n v="1"/>
    <x v="2"/>
    <d v="2014-03-04T00:00:00"/>
    <n v="117"/>
    <n v="74"/>
    <n v="224"/>
    <n v="12"/>
    <n v="48"/>
    <n v="4"/>
    <n v="12"/>
    <n v="12"/>
    <x v="798"/>
    <n v="4.9528526526335841E-3"/>
    <x v="1"/>
    <n v="1"/>
    <n v="6"/>
    <n v="2"/>
    <n v="4"/>
    <n v="12"/>
    <n v="26"/>
    <n v="6"/>
    <n v="0"/>
    <n v="0"/>
    <n v="0"/>
    <n v="0"/>
    <n v="0"/>
    <n v="0"/>
    <n v="0"/>
  </r>
  <r>
    <n v="9701"/>
    <n v="1988"/>
    <n v="26"/>
    <x v="0"/>
    <x v="1"/>
    <x v="1"/>
    <n v="41883"/>
    <x v="1"/>
    <n v="2"/>
    <x v="1"/>
    <x v="0"/>
    <n v="1"/>
    <x v="2"/>
    <d v="2013-03-19T00:00:00"/>
    <n v="467"/>
    <n v="13"/>
    <n v="32"/>
    <n v="34"/>
    <n v="41"/>
    <n v="73"/>
    <n v="16"/>
    <n v="116"/>
    <x v="798"/>
    <n v="7.4493231143900867E-3"/>
    <x v="1"/>
    <n v="3"/>
    <n v="4"/>
    <n v="2"/>
    <n v="3"/>
    <n v="9"/>
    <n v="34.666666666666664"/>
    <n v="7"/>
    <n v="0"/>
    <n v="0"/>
    <n v="0"/>
    <n v="0"/>
    <n v="0"/>
    <n v="0"/>
    <n v="0"/>
  </r>
  <r>
    <n v="940"/>
    <n v="1987"/>
    <n v="27"/>
    <x v="0"/>
    <x v="1"/>
    <x v="0"/>
    <n v="57100"/>
    <x v="1"/>
    <n v="2"/>
    <x v="1"/>
    <x v="0"/>
    <n v="1"/>
    <x v="1"/>
    <d v="2014-05-18T00:00:00"/>
    <n v="42"/>
    <n v="9"/>
    <n v="158"/>
    <n v="11"/>
    <n v="99"/>
    <n v="15"/>
    <n v="11"/>
    <n v="17"/>
    <x v="799"/>
    <n v="5.4465849387040277E-3"/>
    <x v="1"/>
    <n v="2"/>
    <n v="3"/>
    <n v="2"/>
    <n v="7"/>
    <n v="12"/>
    <n v="25.916666666666668"/>
    <n v="3"/>
    <n v="0"/>
    <n v="0"/>
    <n v="0"/>
    <n v="0"/>
    <n v="0"/>
    <n v="0"/>
    <n v="0"/>
  </r>
  <r>
    <n v="10260"/>
    <n v="1965"/>
    <n v="49"/>
    <x v="1"/>
    <x v="0"/>
    <x v="1"/>
    <n v="45143"/>
    <x v="1"/>
    <n v="2"/>
    <x v="0"/>
    <x v="1"/>
    <n v="1"/>
    <x v="2"/>
    <d v="2013-08-26T00:00:00"/>
    <n v="307"/>
    <n v="74"/>
    <n v="202"/>
    <n v="5"/>
    <n v="74"/>
    <n v="11"/>
    <n v="5"/>
    <n v="14"/>
    <x v="799"/>
    <n v="6.8892187050040984E-3"/>
    <x v="1"/>
    <n v="3"/>
    <n v="6"/>
    <n v="1"/>
    <n v="5"/>
    <n v="12"/>
    <n v="25.916666666666668"/>
    <n v="7"/>
    <n v="0"/>
    <n v="0"/>
    <n v="0"/>
    <n v="0"/>
    <n v="0"/>
    <n v="0"/>
    <n v="0"/>
  </r>
  <r>
    <n v="2262"/>
    <n v="1965"/>
    <n v="49"/>
    <x v="1"/>
    <x v="0"/>
    <x v="1"/>
    <n v="45143"/>
    <x v="1"/>
    <n v="2"/>
    <x v="0"/>
    <x v="1"/>
    <n v="1"/>
    <x v="2"/>
    <d v="2013-08-26T00:00:00"/>
    <n v="307"/>
    <n v="74"/>
    <n v="202"/>
    <n v="5"/>
    <n v="74"/>
    <n v="11"/>
    <n v="5"/>
    <n v="14"/>
    <x v="799"/>
    <n v="6.8892187050040984E-3"/>
    <x v="1"/>
    <n v="3"/>
    <n v="6"/>
    <n v="1"/>
    <n v="5"/>
    <n v="12"/>
    <n v="25.916666666666668"/>
    <n v="7"/>
    <n v="0"/>
    <n v="0"/>
    <n v="0"/>
    <n v="0"/>
    <n v="0"/>
    <n v="0"/>
    <n v="0"/>
  </r>
  <r>
    <n v="11039"/>
    <n v="1975"/>
    <n v="39"/>
    <x v="0"/>
    <x v="1"/>
    <x v="1"/>
    <n v="51948"/>
    <x v="1"/>
    <n v="2"/>
    <x v="0"/>
    <x v="1"/>
    <n v="1"/>
    <x v="2"/>
    <d v="2013-09-17T00:00:00"/>
    <n v="285"/>
    <n v="51"/>
    <n v="82"/>
    <n v="33"/>
    <n v="54"/>
    <n v="71"/>
    <n v="30"/>
    <n v="41"/>
    <x v="799"/>
    <n v="5.9867559867559867E-3"/>
    <x v="1"/>
    <n v="2"/>
    <n v="5"/>
    <n v="2"/>
    <n v="4"/>
    <n v="11"/>
    <n v="28.272727272727273"/>
    <n v="5"/>
    <n v="0"/>
    <n v="0"/>
    <n v="0"/>
    <n v="0"/>
    <n v="0"/>
    <n v="0"/>
    <n v="0"/>
  </r>
  <r>
    <n v="4682"/>
    <n v="1958"/>
    <n v="56"/>
    <x v="1"/>
    <x v="1"/>
    <x v="1"/>
    <n v="51876"/>
    <x v="1"/>
    <n v="2"/>
    <x v="0"/>
    <x v="0"/>
    <n v="0"/>
    <x v="1"/>
    <d v="2013-10-15T00:00:00"/>
    <n v="257"/>
    <n v="88"/>
    <n v="99"/>
    <n v="27"/>
    <n v="102"/>
    <n v="28"/>
    <n v="48"/>
    <n v="6"/>
    <x v="800"/>
    <n v="5.9757884185365102E-3"/>
    <x v="1"/>
    <n v="1"/>
    <n v="2"/>
    <n v="2"/>
    <n v="8"/>
    <n v="12"/>
    <n v="25.833333333333332"/>
    <n v="1"/>
    <n v="0"/>
    <n v="0"/>
    <n v="0"/>
    <n v="0"/>
    <n v="0"/>
    <n v="0"/>
    <n v="0"/>
  </r>
  <r>
    <n v="8180"/>
    <n v="1952"/>
    <n v="62"/>
    <x v="2"/>
    <x v="0"/>
    <x v="0"/>
    <n v="59354"/>
    <x v="1"/>
    <n v="2"/>
    <x v="1"/>
    <x v="1"/>
    <n v="2"/>
    <x v="2"/>
    <d v="2013-11-15T00:00:00"/>
    <n v="226"/>
    <n v="53"/>
    <n v="233"/>
    <n v="2"/>
    <n v="53"/>
    <n v="3"/>
    <n v="5"/>
    <n v="14"/>
    <x v="800"/>
    <n v="5.2228998888027766E-3"/>
    <x v="1"/>
    <n v="3"/>
    <n v="6"/>
    <n v="1"/>
    <n v="5"/>
    <n v="12"/>
    <n v="25.833333333333332"/>
    <n v="6"/>
    <n v="0"/>
    <n v="0"/>
    <n v="0"/>
    <n v="0"/>
    <n v="0"/>
    <n v="0"/>
    <n v="0"/>
  </r>
  <r>
    <n v="3099"/>
    <n v="1970"/>
    <n v="44"/>
    <x v="1"/>
    <x v="1"/>
    <x v="0"/>
    <n v="44267"/>
    <x v="1"/>
    <n v="2"/>
    <x v="1"/>
    <x v="1"/>
    <n v="2"/>
    <x v="2"/>
    <d v="2013-02-25T00:00:00"/>
    <n v="489"/>
    <n v="48"/>
    <n v="183"/>
    <n v="5"/>
    <n v="65"/>
    <n v="3"/>
    <n v="5"/>
    <n v="49"/>
    <x v="800"/>
    <n v="7.0029593150653987E-3"/>
    <x v="1"/>
    <n v="5"/>
    <n v="5"/>
    <n v="2"/>
    <n v="4"/>
    <n v="11"/>
    <n v="28.181818181818183"/>
    <n v="9"/>
    <n v="0"/>
    <n v="0"/>
    <n v="0"/>
    <n v="0"/>
    <n v="0"/>
    <n v="0"/>
    <n v="0"/>
  </r>
  <r>
    <n v="22"/>
    <n v="1976"/>
    <n v="38"/>
    <x v="0"/>
    <x v="1"/>
    <x v="0"/>
    <n v="46310"/>
    <x v="1"/>
    <n v="2"/>
    <x v="1"/>
    <x v="0"/>
    <n v="1"/>
    <x v="1"/>
    <d v="2012-12-03T00:00:00"/>
    <n v="573"/>
    <n v="99"/>
    <n v="185"/>
    <n v="2"/>
    <n v="88"/>
    <n v="15"/>
    <n v="5"/>
    <n v="14"/>
    <x v="801"/>
    <n v="6.6724249622111854E-3"/>
    <x v="1"/>
    <n v="2"/>
    <n v="6"/>
    <n v="1"/>
    <n v="5"/>
    <n v="12"/>
    <n v="25.75"/>
    <n v="8"/>
    <n v="0"/>
    <n v="0"/>
    <n v="0"/>
    <n v="0"/>
    <n v="0"/>
    <n v="0"/>
    <n v="0"/>
  </r>
  <r>
    <n v="3025"/>
    <n v="1958"/>
    <n v="56"/>
    <x v="1"/>
    <x v="1"/>
    <x v="0"/>
    <n v="49967"/>
    <x v="1"/>
    <n v="2"/>
    <x v="0"/>
    <x v="1"/>
    <n v="1"/>
    <x v="1"/>
    <d v="2013-07-08T00:00:00"/>
    <n v="356"/>
    <n v="4"/>
    <n v="212"/>
    <n v="6"/>
    <n v="69"/>
    <n v="4"/>
    <n v="12"/>
    <n v="3"/>
    <x v="802"/>
    <n v="6.1240418676326378E-3"/>
    <x v="1"/>
    <n v="3"/>
    <n v="6"/>
    <n v="1"/>
    <n v="5"/>
    <n v="12"/>
    <n v="25.5"/>
    <n v="7"/>
    <n v="0"/>
    <n v="0"/>
    <n v="0"/>
    <n v="0"/>
    <n v="0"/>
    <n v="0"/>
    <n v="0"/>
  </r>
  <r>
    <n v="10951"/>
    <n v="1968"/>
    <n v="46"/>
    <x v="1"/>
    <x v="1"/>
    <x v="1"/>
    <n v="45688"/>
    <x v="1"/>
    <n v="2"/>
    <x v="0"/>
    <x v="1"/>
    <n v="1"/>
    <x v="2"/>
    <d v="2014-01-25T00:00:00"/>
    <n v="155"/>
    <n v="20"/>
    <n v="279"/>
    <n v="0"/>
    <n v="18"/>
    <n v="0"/>
    <n v="0"/>
    <n v="9"/>
    <x v="802"/>
    <n v="6.6976011206443704E-3"/>
    <x v="1"/>
    <n v="2"/>
    <n v="3"/>
    <n v="1"/>
    <n v="8"/>
    <n v="12"/>
    <n v="25.5"/>
    <n v="4"/>
    <n v="0"/>
    <n v="0"/>
    <n v="0"/>
    <n v="1"/>
    <n v="0"/>
    <n v="0"/>
    <n v="0"/>
  </r>
  <r>
    <n v="8405"/>
    <n v="1979"/>
    <n v="35"/>
    <x v="0"/>
    <x v="1"/>
    <x v="0"/>
    <n v="68274"/>
    <x v="1"/>
    <n v="2"/>
    <x v="1"/>
    <x v="1"/>
    <n v="2"/>
    <x v="2"/>
    <d v="2013-09-30T00:00:00"/>
    <n v="272"/>
    <n v="83"/>
    <n v="135"/>
    <n v="25"/>
    <n v="51"/>
    <n v="23"/>
    <n v="25"/>
    <n v="46"/>
    <x v="803"/>
    <n v="4.4672935524504203E-3"/>
    <x v="1"/>
    <n v="2"/>
    <n v="4"/>
    <n v="2"/>
    <n v="5"/>
    <n v="11"/>
    <n v="27.727272727272727"/>
    <n v="3"/>
    <n v="0"/>
    <n v="0"/>
    <n v="0"/>
    <n v="0"/>
    <n v="0"/>
    <n v="0"/>
    <n v="0"/>
  </r>
  <r>
    <n v="10323"/>
    <n v="1952"/>
    <n v="62"/>
    <x v="2"/>
    <x v="1"/>
    <x v="1"/>
    <n v="49413"/>
    <x v="1"/>
    <n v="2"/>
    <x v="0"/>
    <x v="1"/>
    <n v="1"/>
    <x v="2"/>
    <d v="2013-10-25T00:00:00"/>
    <n v="247"/>
    <n v="88"/>
    <n v="205"/>
    <n v="7"/>
    <n v="41"/>
    <n v="3"/>
    <n v="2"/>
    <n v="46"/>
    <x v="804"/>
    <n v="6.1522271467022846E-3"/>
    <x v="1"/>
    <n v="2"/>
    <n v="4"/>
    <n v="2"/>
    <n v="5"/>
    <n v="11"/>
    <n v="27.636363636363637"/>
    <n v="5"/>
    <n v="0"/>
    <n v="0"/>
    <n v="0"/>
    <n v="0"/>
    <n v="0"/>
    <n v="0"/>
    <n v="0"/>
  </r>
  <r>
    <n v="7373"/>
    <n v="1952"/>
    <n v="62"/>
    <x v="2"/>
    <x v="0"/>
    <x v="0"/>
    <n v="46610"/>
    <x v="1"/>
    <n v="2"/>
    <x v="0"/>
    <x v="2"/>
    <n v="2"/>
    <x v="2"/>
    <d v="2012-10-29T00:00:00"/>
    <n v="608"/>
    <n v="8"/>
    <n v="96"/>
    <n v="12"/>
    <n v="96"/>
    <n v="33"/>
    <n v="22"/>
    <n v="43"/>
    <x v="805"/>
    <n v="6.4792962883501396E-3"/>
    <x v="1"/>
    <n v="6"/>
    <n v="4"/>
    <n v="1"/>
    <n v="6"/>
    <n v="11"/>
    <n v="27.454545454545453"/>
    <n v="6"/>
    <n v="0"/>
    <n v="0"/>
    <n v="0"/>
    <n v="0"/>
    <n v="0"/>
    <n v="1"/>
    <n v="0"/>
  </r>
  <r>
    <n v="4252"/>
    <n v="1965"/>
    <n v="49"/>
    <x v="1"/>
    <x v="1"/>
    <x v="1"/>
    <n v="44375"/>
    <x v="1"/>
    <n v="2"/>
    <x v="0"/>
    <x v="1"/>
    <n v="1"/>
    <x v="2"/>
    <d v="2014-03-23T00:00:00"/>
    <n v="98"/>
    <n v="73"/>
    <n v="213"/>
    <n v="5"/>
    <n v="28"/>
    <n v="7"/>
    <n v="7"/>
    <n v="41"/>
    <x v="806"/>
    <n v="6.7830985915492961E-3"/>
    <x v="1"/>
    <n v="1"/>
    <n v="4"/>
    <n v="1"/>
    <n v="6"/>
    <n v="11"/>
    <n v="27.363636363636363"/>
    <n v="5"/>
    <n v="0"/>
    <n v="0"/>
    <n v="0"/>
    <n v="0"/>
    <n v="0"/>
    <n v="0"/>
    <n v="0"/>
  </r>
  <r>
    <n v="7873"/>
    <n v="1973"/>
    <n v="41"/>
    <x v="1"/>
    <x v="0"/>
    <x v="1"/>
    <n v="63516"/>
    <x v="1"/>
    <n v="2"/>
    <x v="1"/>
    <x v="1"/>
    <n v="2"/>
    <x v="4"/>
    <d v="2013-07-06T00:00:00"/>
    <n v="358"/>
    <n v="30"/>
    <n v="141"/>
    <n v="11"/>
    <n v="114"/>
    <n v="15"/>
    <n v="14"/>
    <n v="5"/>
    <x v="807"/>
    <n v="4.7232193463064426E-3"/>
    <x v="1"/>
    <n v="4"/>
    <n v="4"/>
    <n v="1"/>
    <n v="7"/>
    <n v="12"/>
    <n v="25"/>
    <n v="5"/>
    <n v="0"/>
    <n v="0"/>
    <n v="0"/>
    <n v="0"/>
    <n v="0"/>
    <n v="0"/>
    <n v="0"/>
  </r>
  <r>
    <n v="2471"/>
    <n v="1965"/>
    <n v="49"/>
    <x v="1"/>
    <x v="1"/>
    <x v="1"/>
    <n v="61482"/>
    <x v="1"/>
    <n v="2"/>
    <x v="0"/>
    <x v="0"/>
    <n v="0"/>
    <x v="1"/>
    <d v="2014-06-27T00:00:00"/>
    <n v="2"/>
    <n v="39"/>
    <n v="48"/>
    <n v="58"/>
    <n v="68"/>
    <n v="16"/>
    <n v="66"/>
    <n v="43"/>
    <x v="808"/>
    <n v="4.8632119970072538E-3"/>
    <x v="1"/>
    <n v="1"/>
    <n v="3"/>
    <n v="2"/>
    <n v="6"/>
    <n v="11"/>
    <n v="27.181818181818183"/>
    <n v="2"/>
    <n v="0"/>
    <n v="0"/>
    <n v="0"/>
    <n v="0"/>
    <n v="0"/>
    <n v="0"/>
    <n v="0"/>
  </r>
  <r>
    <n v="942"/>
    <n v="1982"/>
    <n v="32"/>
    <x v="0"/>
    <x v="1"/>
    <x v="0"/>
    <n v="39660"/>
    <x v="1"/>
    <n v="2"/>
    <x v="1"/>
    <x v="0"/>
    <n v="1"/>
    <x v="1"/>
    <d v="2012-08-08T00:00:00"/>
    <n v="690"/>
    <n v="36"/>
    <n v="139"/>
    <n v="13"/>
    <n v="78"/>
    <n v="20"/>
    <n v="13"/>
    <n v="36"/>
    <x v="808"/>
    <n v="7.5390821986888552E-3"/>
    <x v="1"/>
    <n v="3"/>
    <n v="7"/>
    <n v="1"/>
    <n v="3"/>
    <n v="11"/>
    <n v="27.181818181818183"/>
    <n v="9"/>
    <n v="0"/>
    <n v="0"/>
    <n v="0"/>
    <n v="0"/>
    <n v="0"/>
    <n v="1"/>
    <n v="0"/>
  </r>
  <r>
    <n v="6374"/>
    <n v="1954"/>
    <n v="60"/>
    <x v="2"/>
    <x v="0"/>
    <x v="1"/>
    <n v="36930"/>
    <x v="1"/>
    <n v="2"/>
    <x v="0"/>
    <x v="1"/>
    <n v="1"/>
    <x v="2"/>
    <d v="2013-05-17T00:00:00"/>
    <n v="408"/>
    <n v="50"/>
    <n v="223"/>
    <n v="2"/>
    <n v="31"/>
    <n v="0"/>
    <n v="2"/>
    <n v="39"/>
    <x v="809"/>
    <n v="8.0422420796100735E-3"/>
    <x v="1"/>
    <n v="5"/>
    <n v="5"/>
    <n v="2"/>
    <n v="4"/>
    <n v="11"/>
    <n v="27"/>
    <n v="8"/>
    <n v="0"/>
    <n v="0"/>
    <n v="0"/>
    <n v="0"/>
    <n v="0"/>
    <n v="0"/>
    <n v="0"/>
  </r>
  <r>
    <n v="8346"/>
    <n v="1974"/>
    <n v="40"/>
    <x v="1"/>
    <x v="1"/>
    <x v="0"/>
    <n v="32233"/>
    <x v="1"/>
    <n v="2"/>
    <x v="1"/>
    <x v="0"/>
    <n v="1"/>
    <x v="1"/>
    <d v="2012-08-19T00:00:00"/>
    <n v="679"/>
    <n v="26"/>
    <n v="138"/>
    <n v="15"/>
    <n v="35"/>
    <n v="25"/>
    <n v="11"/>
    <n v="72"/>
    <x v="810"/>
    <n v="9.18313529612509E-3"/>
    <x v="1"/>
    <n v="2"/>
    <n v="6"/>
    <n v="2"/>
    <n v="2"/>
    <n v="10"/>
    <n v="29.6"/>
    <n v="9"/>
    <n v="0"/>
    <n v="0"/>
    <n v="1"/>
    <n v="0"/>
    <n v="0"/>
    <n v="1"/>
    <n v="0"/>
  </r>
  <r>
    <n v="3439"/>
    <n v="1972"/>
    <n v="42"/>
    <x v="1"/>
    <x v="1"/>
    <x v="1"/>
    <n v="56721"/>
    <x v="1"/>
    <n v="2"/>
    <x v="1"/>
    <x v="1"/>
    <n v="2"/>
    <x v="4"/>
    <d v="2012-10-31T00:00:00"/>
    <n v="606"/>
    <n v="64"/>
    <n v="157"/>
    <n v="6"/>
    <n v="39"/>
    <n v="6"/>
    <n v="13"/>
    <n v="75"/>
    <x v="810"/>
    <n v="5.2185257664709717E-3"/>
    <x v="1"/>
    <n v="5"/>
    <n v="4"/>
    <n v="1"/>
    <n v="5"/>
    <n v="10"/>
    <n v="29.6"/>
    <n v="6"/>
    <n v="0"/>
    <n v="0"/>
    <n v="0"/>
    <n v="0"/>
    <n v="0"/>
    <n v="0"/>
    <n v="0"/>
  </r>
  <r>
    <n v="3388"/>
    <n v="1967"/>
    <n v="47"/>
    <x v="1"/>
    <x v="1"/>
    <x v="0"/>
    <n v="70844"/>
    <x v="0"/>
    <n v="3"/>
    <x v="1"/>
    <x v="1"/>
    <n v="2"/>
    <x v="2"/>
    <d v="2013-10-30T00:00:00"/>
    <n v="242"/>
    <n v="16"/>
    <n v="129"/>
    <n v="26"/>
    <n v="67"/>
    <n v="3"/>
    <n v="67"/>
    <n v="2"/>
    <x v="811"/>
    <n v="4.149963299644289E-3"/>
    <x v="1"/>
    <n v="5"/>
    <n v="6"/>
    <n v="1"/>
    <n v="5"/>
    <n v="12"/>
    <n v="24.5"/>
    <n v="7"/>
    <n v="0"/>
    <n v="0"/>
    <n v="0"/>
    <n v="0"/>
    <n v="0"/>
    <n v="0"/>
    <n v="0"/>
  </r>
  <r>
    <n v="5552"/>
    <n v="1963"/>
    <n v="51"/>
    <x v="1"/>
    <x v="0"/>
    <x v="0"/>
    <n v="48721"/>
    <x v="1"/>
    <n v="2"/>
    <x v="1"/>
    <x v="1"/>
    <n v="2"/>
    <x v="2"/>
    <d v="2013-05-13T00:00:00"/>
    <n v="412"/>
    <n v="50"/>
    <n v="81"/>
    <n v="18"/>
    <n v="113"/>
    <n v="47"/>
    <n v="13"/>
    <n v="21"/>
    <x v="812"/>
    <n v="6.0138338704049587E-3"/>
    <x v="1"/>
    <n v="6"/>
    <n v="4"/>
    <n v="2"/>
    <n v="5"/>
    <n v="11"/>
    <n v="26.636363636363637"/>
    <n v="6"/>
    <n v="0"/>
    <n v="0"/>
    <n v="0"/>
    <n v="0"/>
    <n v="0"/>
    <n v="0"/>
    <n v="0"/>
  </r>
  <r>
    <n v="807"/>
    <n v="1969"/>
    <n v="45"/>
    <x v="1"/>
    <x v="0"/>
    <x v="1"/>
    <n v="44602"/>
    <x v="1"/>
    <n v="2"/>
    <x v="1"/>
    <x v="1"/>
    <n v="2"/>
    <x v="4"/>
    <d v="2014-02-15T00:00:00"/>
    <n v="134"/>
    <n v="35"/>
    <n v="167"/>
    <n v="2"/>
    <n v="89"/>
    <n v="0"/>
    <n v="0"/>
    <n v="34"/>
    <x v="813"/>
    <n v="6.546791623694005E-3"/>
    <x v="1"/>
    <n v="6"/>
    <n v="6"/>
    <n v="1"/>
    <n v="4"/>
    <n v="11"/>
    <n v="26.545454545454547"/>
    <n v="8"/>
    <n v="0"/>
    <n v="0"/>
    <n v="0"/>
    <n v="0"/>
    <n v="0"/>
    <n v="0"/>
    <n v="0"/>
  </r>
  <r>
    <n v="368"/>
    <n v="1974"/>
    <n v="40"/>
    <x v="1"/>
    <x v="1"/>
    <x v="1"/>
    <n v="40049"/>
    <x v="1"/>
    <n v="2"/>
    <x v="0"/>
    <x v="1"/>
    <n v="1"/>
    <x v="2"/>
    <d v="2012-11-29T00:00:00"/>
    <n v="577"/>
    <n v="61"/>
    <n v="91"/>
    <n v="65"/>
    <n v="52"/>
    <n v="10"/>
    <n v="44"/>
    <n v="28"/>
    <x v="814"/>
    <n v="7.2411296162201303E-3"/>
    <x v="1"/>
    <n v="3"/>
    <n v="3"/>
    <n v="2"/>
    <n v="6"/>
    <n v="11"/>
    <n v="26.363636363636363"/>
    <n v="5"/>
    <n v="0"/>
    <n v="0"/>
    <n v="0"/>
    <n v="0"/>
    <n v="0"/>
    <n v="0"/>
    <n v="0"/>
  </r>
  <r>
    <n v="4094"/>
    <n v="1961"/>
    <n v="53"/>
    <x v="1"/>
    <x v="1"/>
    <x v="1"/>
    <n v="60544"/>
    <x v="1"/>
    <n v="2"/>
    <x v="1"/>
    <x v="1"/>
    <n v="2"/>
    <x v="4"/>
    <d v="2012-08-25T00:00:00"/>
    <n v="673"/>
    <n v="92"/>
    <n v="201"/>
    <n v="2"/>
    <n v="43"/>
    <n v="3"/>
    <n v="5"/>
    <n v="35"/>
    <x v="815"/>
    <n v="4.7733879492600426E-3"/>
    <x v="1"/>
    <n v="4"/>
    <n v="5"/>
    <n v="1"/>
    <n v="5"/>
    <n v="11"/>
    <n v="26.272727272727273"/>
    <n v="6"/>
    <n v="0"/>
    <n v="0"/>
    <n v="0"/>
    <n v="0"/>
    <n v="0"/>
    <n v="0"/>
    <n v="0"/>
  </r>
  <r>
    <n v="8588"/>
    <n v="1961"/>
    <n v="53"/>
    <x v="1"/>
    <x v="1"/>
    <x v="1"/>
    <n v="60544"/>
    <x v="1"/>
    <n v="2"/>
    <x v="1"/>
    <x v="1"/>
    <n v="2"/>
    <x v="4"/>
    <d v="2012-08-25T00:00:00"/>
    <n v="673"/>
    <n v="92"/>
    <n v="201"/>
    <n v="2"/>
    <n v="43"/>
    <n v="3"/>
    <n v="5"/>
    <n v="35"/>
    <x v="815"/>
    <n v="4.7733879492600426E-3"/>
    <x v="1"/>
    <n v="4"/>
    <n v="5"/>
    <n v="1"/>
    <n v="5"/>
    <n v="11"/>
    <n v="26.272727272727273"/>
    <n v="6"/>
    <n v="0"/>
    <n v="0"/>
    <n v="0"/>
    <n v="0"/>
    <n v="0"/>
    <n v="0"/>
    <n v="0"/>
  </r>
  <r>
    <n v="1377"/>
    <n v="1954"/>
    <n v="60"/>
    <x v="2"/>
    <x v="0"/>
    <x v="0"/>
    <n v="44551"/>
    <x v="1"/>
    <n v="2"/>
    <x v="0"/>
    <x v="1"/>
    <n v="1"/>
    <x v="1"/>
    <d v="2013-08-31T00:00:00"/>
    <n v="302"/>
    <n v="24"/>
    <n v="182"/>
    <n v="4"/>
    <n v="33"/>
    <n v="0"/>
    <n v="0"/>
    <n v="66"/>
    <x v="816"/>
    <n v="6.3971628021817694E-3"/>
    <x v="1"/>
    <n v="2"/>
    <n v="4"/>
    <n v="1"/>
    <n v="5"/>
    <n v="10"/>
    <n v="28.5"/>
    <n v="7"/>
    <n v="0"/>
    <n v="0"/>
    <n v="0"/>
    <n v="0"/>
    <n v="0"/>
    <n v="0"/>
    <n v="0"/>
  </r>
  <r>
    <n v="5956"/>
    <n v="1948"/>
    <n v="66"/>
    <x v="2"/>
    <x v="0"/>
    <x v="0"/>
    <n v="45072"/>
    <x v="1"/>
    <n v="2"/>
    <x v="1"/>
    <x v="2"/>
    <n v="3"/>
    <x v="4"/>
    <d v="2013-10-16T00:00:00"/>
    <n v="256"/>
    <n v="74"/>
    <n v="144"/>
    <n v="2"/>
    <n v="99"/>
    <n v="7"/>
    <n v="2"/>
    <n v="30"/>
    <x v="817"/>
    <n v="6.3010294639687615E-3"/>
    <x v="1"/>
    <n v="5"/>
    <n v="6"/>
    <n v="1"/>
    <n v="4"/>
    <n v="11"/>
    <n v="25.818181818181817"/>
    <n v="8"/>
    <n v="0"/>
    <n v="0"/>
    <n v="0"/>
    <n v="0"/>
    <n v="0"/>
    <n v="0"/>
    <n v="0"/>
  </r>
  <r>
    <n v="6870"/>
    <n v="1959"/>
    <n v="55"/>
    <x v="1"/>
    <x v="0"/>
    <x v="0"/>
    <n v="68805"/>
    <x v="0"/>
    <n v="3"/>
    <x v="0"/>
    <x v="1"/>
    <n v="1"/>
    <x v="1"/>
    <d v="2013-09-17T00:00:00"/>
    <n v="285"/>
    <n v="73"/>
    <n v="182"/>
    <n v="2"/>
    <n v="49"/>
    <n v="17"/>
    <n v="13"/>
    <n v="20"/>
    <x v="818"/>
    <n v="4.1130731778213792E-3"/>
    <x v="1"/>
    <n v="1"/>
    <n v="3"/>
    <n v="1"/>
    <n v="7"/>
    <n v="11"/>
    <n v="25.727272727272727"/>
    <n v="2"/>
    <n v="0"/>
    <n v="0"/>
    <n v="0"/>
    <n v="0"/>
    <n v="0"/>
    <n v="0"/>
    <n v="0"/>
  </r>
  <r>
    <n v="6404"/>
    <n v="1969"/>
    <n v="45"/>
    <x v="1"/>
    <x v="1"/>
    <x v="1"/>
    <n v="58917"/>
    <x v="1"/>
    <n v="2"/>
    <x v="1"/>
    <x v="2"/>
    <n v="3"/>
    <x v="3"/>
    <d v="2013-03-24T00:00:00"/>
    <n v="462"/>
    <n v="10"/>
    <n v="151"/>
    <n v="7"/>
    <n v="89"/>
    <n v="0"/>
    <n v="7"/>
    <n v="28"/>
    <x v="819"/>
    <n v="4.7863944192677839E-3"/>
    <x v="1"/>
    <n v="5"/>
    <n v="4"/>
    <n v="1"/>
    <n v="6"/>
    <n v="11"/>
    <n v="25.636363636363637"/>
    <n v="5"/>
    <n v="0"/>
    <n v="0"/>
    <n v="0"/>
    <n v="0"/>
    <n v="0"/>
    <n v="0"/>
    <n v="0"/>
  </r>
  <r>
    <n v="1045"/>
    <n v="1965"/>
    <n v="49"/>
    <x v="1"/>
    <x v="1"/>
    <x v="1"/>
    <n v="52117"/>
    <x v="1"/>
    <n v="2"/>
    <x v="0"/>
    <x v="1"/>
    <n v="1"/>
    <x v="2"/>
    <d v="2012-08-16T00:00:00"/>
    <n v="682"/>
    <n v="55"/>
    <n v="112"/>
    <n v="10"/>
    <n v="107"/>
    <n v="30"/>
    <n v="0"/>
    <n v="20"/>
    <x v="820"/>
    <n v="5.3533396012817314E-3"/>
    <x v="1"/>
    <n v="2"/>
    <n v="5"/>
    <n v="2"/>
    <n v="4"/>
    <n v="11"/>
    <n v="25.363636363636363"/>
    <n v="7"/>
    <n v="0"/>
    <n v="0"/>
    <n v="0"/>
    <n v="0"/>
    <n v="0"/>
    <n v="0"/>
    <n v="0"/>
  </r>
  <r>
    <n v="1710"/>
    <n v="1978"/>
    <n v="36"/>
    <x v="0"/>
    <x v="1"/>
    <x v="0"/>
    <n v="30168"/>
    <x v="2"/>
    <n v="1"/>
    <x v="1"/>
    <x v="0"/>
    <n v="1"/>
    <x v="1"/>
    <d v="2013-03-07T00:00:00"/>
    <n v="479"/>
    <n v="51"/>
    <n v="154"/>
    <n v="20"/>
    <n v="66"/>
    <n v="0"/>
    <n v="12"/>
    <n v="27"/>
    <x v="820"/>
    <n v="9.2482100238663479E-3"/>
    <x v="1"/>
    <n v="7"/>
    <n v="6"/>
    <n v="1"/>
    <n v="4"/>
    <n v="11"/>
    <n v="25.363636363636363"/>
    <n v="9"/>
    <n v="0"/>
    <n v="0"/>
    <n v="0"/>
    <n v="0"/>
    <n v="0"/>
    <n v="0"/>
    <n v="0"/>
  </r>
  <r>
    <n v="1029"/>
    <n v="1970"/>
    <n v="44"/>
    <x v="1"/>
    <x v="0"/>
    <x v="1"/>
    <n v="64413"/>
    <x v="1"/>
    <n v="2"/>
    <x v="0"/>
    <x v="1"/>
    <n v="1"/>
    <x v="2"/>
    <d v="2013-08-01T00:00:00"/>
    <n v="332"/>
    <n v="27"/>
    <n v="200"/>
    <n v="5"/>
    <n v="44"/>
    <n v="0"/>
    <n v="10"/>
    <n v="20"/>
    <x v="820"/>
    <n v="4.3314237809137903E-3"/>
    <x v="1"/>
    <n v="1"/>
    <n v="5"/>
    <n v="1"/>
    <n v="5"/>
    <n v="11"/>
    <n v="25.363636363636363"/>
    <n v="5"/>
    <n v="0"/>
    <n v="0"/>
    <n v="0"/>
    <n v="0"/>
    <n v="0"/>
    <n v="0"/>
    <n v="0"/>
  </r>
  <r>
    <n v="5290"/>
    <n v="1964"/>
    <n v="50"/>
    <x v="1"/>
    <x v="0"/>
    <x v="1"/>
    <n v="41551"/>
    <x v="1"/>
    <n v="2"/>
    <x v="1"/>
    <x v="1"/>
    <n v="2"/>
    <x v="4"/>
    <d v="2013-08-14T00:00:00"/>
    <n v="319"/>
    <n v="51"/>
    <n v="220"/>
    <n v="0"/>
    <n v="33"/>
    <n v="3"/>
    <n v="0"/>
    <n v="23"/>
    <x v="820"/>
    <n v="6.7146398401963852E-3"/>
    <x v="1"/>
    <n v="5"/>
    <n v="5"/>
    <n v="1"/>
    <n v="5"/>
    <n v="11"/>
    <n v="25.363636363636363"/>
    <n v="8"/>
    <n v="0"/>
    <n v="0"/>
    <n v="0"/>
    <n v="0"/>
    <n v="0"/>
    <n v="0"/>
    <n v="0"/>
  </r>
  <r>
    <n v="8104"/>
    <n v="1951"/>
    <n v="63"/>
    <x v="2"/>
    <x v="0"/>
    <x v="1"/>
    <n v="53312"/>
    <x v="1"/>
    <n v="2"/>
    <x v="0"/>
    <x v="0"/>
    <n v="0"/>
    <x v="1"/>
    <d v="2013-08-09T00:00:00"/>
    <n v="324"/>
    <n v="32"/>
    <n v="241"/>
    <n v="0"/>
    <n v="12"/>
    <n v="0"/>
    <n v="0"/>
    <n v="25"/>
    <x v="821"/>
    <n v="5.2145858343337339E-3"/>
    <x v="1"/>
    <n v="1"/>
    <n v="5"/>
    <n v="1"/>
    <n v="5"/>
    <n v="11"/>
    <n v="25.272727272727273"/>
    <n v="7"/>
    <n v="0"/>
    <n v="0"/>
    <n v="0"/>
    <n v="0"/>
    <n v="0"/>
    <n v="0"/>
    <n v="0"/>
  </r>
  <r>
    <n v="4619"/>
    <n v="1945"/>
    <n v="69"/>
    <x v="2"/>
    <x v="0"/>
    <x v="0"/>
    <n v="113734"/>
    <x v="0"/>
    <n v="3"/>
    <x v="0"/>
    <x v="0"/>
    <n v="0"/>
    <x v="0"/>
    <d v="2014-05-28T00:00:00"/>
    <n v="32"/>
    <n v="9"/>
    <n v="6"/>
    <n v="2"/>
    <n v="3"/>
    <n v="1"/>
    <n v="262"/>
    <n v="3"/>
    <x v="822"/>
    <n v="2.4355074120315824E-3"/>
    <x v="1"/>
    <n v="0"/>
    <n v="27"/>
    <n v="0"/>
    <n v="0"/>
    <n v="27"/>
    <n v="10.25925925925926"/>
    <n v="1"/>
    <n v="0"/>
    <n v="0"/>
    <n v="0"/>
    <n v="0"/>
    <n v="0"/>
    <n v="0"/>
    <n v="0"/>
  </r>
  <r>
    <n v="4200"/>
    <n v="1970"/>
    <n v="44"/>
    <x v="1"/>
    <x v="0"/>
    <x v="1"/>
    <n v="44159"/>
    <x v="1"/>
    <n v="2"/>
    <x v="1"/>
    <x v="0"/>
    <n v="1"/>
    <x v="2"/>
    <d v="2014-06-17T00:00:00"/>
    <n v="12"/>
    <n v="85"/>
    <n v="167"/>
    <n v="2"/>
    <n v="62"/>
    <n v="24"/>
    <n v="13"/>
    <n v="7"/>
    <x v="823"/>
    <n v="6.2274960936615411E-3"/>
    <x v="1"/>
    <n v="4"/>
    <n v="4"/>
    <n v="1"/>
    <n v="6"/>
    <n v="11"/>
    <n v="25"/>
    <n v="5"/>
    <n v="0"/>
    <n v="0"/>
    <n v="0"/>
    <n v="0"/>
    <n v="0"/>
    <n v="0"/>
    <n v="0"/>
  </r>
  <r>
    <n v="2387"/>
    <n v="1952"/>
    <n v="62"/>
    <x v="2"/>
    <x v="0"/>
    <x v="1"/>
    <n v="43776"/>
    <x v="1"/>
    <n v="2"/>
    <x v="1"/>
    <x v="1"/>
    <n v="2"/>
    <x v="4"/>
    <d v="2013-02-03T00:00:00"/>
    <n v="511"/>
    <n v="9"/>
    <n v="177"/>
    <n v="2"/>
    <n v="71"/>
    <n v="3"/>
    <n v="2"/>
    <n v="20"/>
    <x v="823"/>
    <n v="6.2819809941520467E-3"/>
    <x v="1"/>
    <n v="6"/>
    <n v="5"/>
    <n v="2"/>
    <n v="4"/>
    <n v="11"/>
    <n v="25"/>
    <n v="8"/>
    <n v="0"/>
    <n v="0"/>
    <n v="0"/>
    <n v="0"/>
    <n v="0"/>
    <n v="1"/>
    <n v="0"/>
  </r>
  <r>
    <n v="332"/>
    <n v="1957"/>
    <n v="57"/>
    <x v="1"/>
    <x v="1"/>
    <x v="1"/>
    <n v="47743"/>
    <x v="1"/>
    <n v="2"/>
    <x v="0"/>
    <x v="1"/>
    <n v="1"/>
    <x v="2"/>
    <d v="2013-03-22T00:00:00"/>
    <n v="464"/>
    <n v="56"/>
    <n v="198"/>
    <n v="2"/>
    <n v="43"/>
    <n v="0"/>
    <n v="12"/>
    <n v="20"/>
    <x v="823"/>
    <n v="5.7600067025532541E-3"/>
    <x v="1"/>
    <n v="3"/>
    <n v="4"/>
    <n v="1"/>
    <n v="6"/>
    <n v="11"/>
    <n v="25"/>
    <n v="6"/>
    <n v="0"/>
    <n v="0"/>
    <n v="0"/>
    <n v="1"/>
    <n v="0"/>
    <n v="0"/>
    <n v="0"/>
  </r>
  <r>
    <n v="2853"/>
    <n v="1980"/>
    <n v="34"/>
    <x v="0"/>
    <x v="1"/>
    <x v="0"/>
    <n v="51766"/>
    <x v="1"/>
    <n v="2"/>
    <x v="1"/>
    <x v="0"/>
    <n v="1"/>
    <x v="1"/>
    <d v="2014-03-11T00:00:00"/>
    <n v="110"/>
    <n v="74"/>
    <n v="60"/>
    <n v="51"/>
    <n v="87"/>
    <n v="6"/>
    <n v="20"/>
    <n v="51"/>
    <x v="823"/>
    <n v="5.3123671908202295E-3"/>
    <x v="1"/>
    <n v="2"/>
    <n v="4"/>
    <n v="2"/>
    <n v="4"/>
    <n v="10"/>
    <n v="27.5"/>
    <n v="5"/>
    <n v="0"/>
    <n v="0"/>
    <n v="0"/>
    <n v="0"/>
    <n v="0"/>
    <n v="0"/>
    <n v="0"/>
  </r>
  <r>
    <n v="8789"/>
    <n v="1989"/>
    <n v="25"/>
    <x v="0"/>
    <x v="0"/>
    <x v="1"/>
    <n v="59060"/>
    <x v="1"/>
    <n v="2"/>
    <x v="1"/>
    <x v="0"/>
    <n v="1"/>
    <x v="2"/>
    <d v="2014-01-11T00:00:00"/>
    <n v="169"/>
    <n v="77"/>
    <n v="35"/>
    <n v="40"/>
    <n v="111"/>
    <n v="36"/>
    <n v="40"/>
    <n v="12"/>
    <x v="824"/>
    <n v="4.6393498137487299E-3"/>
    <x v="1"/>
    <n v="3"/>
    <n v="3"/>
    <n v="1"/>
    <n v="7"/>
    <n v="11"/>
    <n v="24.90909090909091"/>
    <n v="4"/>
    <n v="0"/>
    <n v="0"/>
    <n v="0"/>
    <n v="0"/>
    <n v="0"/>
    <n v="0"/>
    <n v="0"/>
  </r>
  <r>
    <n v="10157"/>
    <n v="1965"/>
    <n v="49"/>
    <x v="1"/>
    <x v="1"/>
    <x v="0"/>
    <n v="59686"/>
    <x v="1"/>
    <n v="2"/>
    <x v="0"/>
    <x v="1"/>
    <n v="1"/>
    <x v="1"/>
    <d v="2014-01-25T00:00:00"/>
    <n v="155"/>
    <n v="78"/>
    <n v="89"/>
    <n v="15"/>
    <n v="89"/>
    <n v="34"/>
    <n v="42"/>
    <n v="5"/>
    <x v="824"/>
    <n v="4.5906912843882985E-3"/>
    <x v="1"/>
    <n v="1"/>
    <n v="4"/>
    <n v="1"/>
    <n v="6"/>
    <n v="11"/>
    <n v="24.90909090909091"/>
    <n v="4"/>
    <n v="0"/>
    <n v="0"/>
    <n v="0"/>
    <n v="0"/>
    <n v="0"/>
    <n v="0"/>
    <n v="0"/>
  </r>
  <r>
    <n v="1717"/>
    <n v="1988"/>
    <n v="26"/>
    <x v="0"/>
    <x v="1"/>
    <x v="0"/>
    <n v="39747"/>
    <x v="1"/>
    <n v="2"/>
    <x v="1"/>
    <x v="0"/>
    <n v="1"/>
    <x v="1"/>
    <d v="2014-04-13T00:00:00"/>
    <n v="77"/>
    <n v="43"/>
    <n v="80"/>
    <n v="15"/>
    <n v="93"/>
    <n v="20"/>
    <n v="13"/>
    <n v="52"/>
    <x v="825"/>
    <n v="6.8684429013510457E-3"/>
    <x v="1"/>
    <n v="3"/>
    <n v="5"/>
    <n v="1"/>
    <n v="4"/>
    <n v="10"/>
    <n v="27.3"/>
    <n v="8"/>
    <n v="0"/>
    <n v="0"/>
    <n v="0"/>
    <n v="0"/>
    <n v="0"/>
    <n v="0"/>
    <n v="0"/>
  </r>
  <r>
    <n v="8890"/>
    <n v="1971"/>
    <n v="43"/>
    <x v="1"/>
    <x v="0"/>
    <x v="0"/>
    <n v="65808"/>
    <x v="1"/>
    <n v="2"/>
    <x v="1"/>
    <x v="1"/>
    <n v="2"/>
    <x v="2"/>
    <d v="2014-05-30T00:00:00"/>
    <n v="30"/>
    <n v="1"/>
    <n v="155"/>
    <n v="7"/>
    <n v="80"/>
    <n v="13"/>
    <n v="7"/>
    <n v="10"/>
    <x v="826"/>
    <n v="4.133236080719669E-3"/>
    <x v="1"/>
    <n v="3"/>
    <n v="5"/>
    <n v="1"/>
    <n v="5"/>
    <n v="11"/>
    <n v="24.727272727272727"/>
    <n v="6"/>
    <n v="0"/>
    <n v="0"/>
    <n v="0"/>
    <n v="0"/>
    <n v="0"/>
    <n v="0"/>
    <n v="0"/>
  </r>
  <r>
    <n v="125"/>
    <n v="1958"/>
    <n v="56"/>
    <x v="1"/>
    <x v="0"/>
    <x v="1"/>
    <n v="53083"/>
    <x v="1"/>
    <n v="2"/>
    <x v="1"/>
    <x v="1"/>
    <n v="2"/>
    <x v="4"/>
    <d v="2013-05-15T00:00:00"/>
    <n v="410"/>
    <n v="65"/>
    <n v="215"/>
    <n v="7"/>
    <n v="33"/>
    <n v="3"/>
    <n v="0"/>
    <n v="13"/>
    <x v="827"/>
    <n v="5.1052125916018314E-3"/>
    <x v="1"/>
    <n v="6"/>
    <n v="5"/>
    <n v="1"/>
    <n v="5"/>
    <n v="11"/>
    <n v="24.636363636363637"/>
    <n v="7"/>
    <n v="0"/>
    <n v="0"/>
    <n v="0"/>
    <n v="1"/>
    <n v="0"/>
    <n v="0"/>
    <n v="0"/>
  </r>
  <r>
    <n v="1764"/>
    <n v="1975"/>
    <n v="39"/>
    <x v="0"/>
    <x v="1"/>
    <x v="0"/>
    <n v="33955"/>
    <x v="1"/>
    <n v="2"/>
    <x v="1"/>
    <x v="0"/>
    <n v="1"/>
    <x v="1"/>
    <d v="2013-08-09T00:00:00"/>
    <n v="324"/>
    <n v="92"/>
    <n v="100"/>
    <n v="2"/>
    <n v="128"/>
    <n v="23"/>
    <n v="7"/>
    <n v="10"/>
    <x v="828"/>
    <n v="7.9517007804447062E-3"/>
    <x v="1"/>
    <n v="4"/>
    <n v="5"/>
    <n v="1"/>
    <n v="5"/>
    <n v="11"/>
    <n v="24.545454545454547"/>
    <n v="8"/>
    <n v="0"/>
    <n v="0"/>
    <n v="0"/>
    <n v="0"/>
    <n v="0"/>
    <n v="0"/>
    <n v="0"/>
  </r>
  <r>
    <n v="7540"/>
    <n v="1952"/>
    <n v="62"/>
    <x v="2"/>
    <x v="1"/>
    <x v="1"/>
    <n v="50300"/>
    <x v="1"/>
    <n v="2"/>
    <x v="0"/>
    <x v="1"/>
    <n v="1"/>
    <x v="2"/>
    <d v="2014-05-25T00:00:00"/>
    <n v="35"/>
    <n v="52"/>
    <n v="143"/>
    <n v="15"/>
    <n v="60"/>
    <n v="24"/>
    <n v="23"/>
    <n v="5"/>
    <x v="828"/>
    <n v="5.3677932405566597E-3"/>
    <x v="1"/>
    <n v="2"/>
    <n v="2"/>
    <n v="1"/>
    <n v="8"/>
    <n v="11"/>
    <n v="24.545454545454547"/>
    <n v="2"/>
    <n v="0"/>
    <n v="0"/>
    <n v="0"/>
    <n v="0"/>
    <n v="0"/>
    <n v="0"/>
    <n v="0"/>
  </r>
  <r>
    <n v="11075"/>
    <n v="1978"/>
    <n v="36"/>
    <x v="0"/>
    <x v="1"/>
    <x v="1"/>
    <n v="51267"/>
    <x v="1"/>
    <n v="2"/>
    <x v="1"/>
    <x v="1"/>
    <n v="2"/>
    <x v="4"/>
    <d v="2013-10-29T00:00:00"/>
    <n v="243"/>
    <n v="37"/>
    <n v="183"/>
    <n v="2"/>
    <n v="64"/>
    <n v="7"/>
    <n v="2"/>
    <n v="12"/>
    <x v="828"/>
    <n v="5.2665457311720986E-3"/>
    <x v="1"/>
    <n v="4"/>
    <n v="3"/>
    <n v="3"/>
    <n v="5"/>
    <n v="11"/>
    <n v="24.545454545454547"/>
    <n v="4"/>
    <n v="0"/>
    <n v="0"/>
    <n v="0"/>
    <n v="0"/>
    <n v="0"/>
    <n v="0"/>
    <n v="0"/>
  </r>
  <r>
    <n v="3846"/>
    <n v="1974"/>
    <n v="40"/>
    <x v="1"/>
    <x v="1"/>
    <x v="1"/>
    <n v="42557"/>
    <x v="1"/>
    <n v="2"/>
    <x v="0"/>
    <x v="1"/>
    <n v="1"/>
    <x v="2"/>
    <d v="2012-08-29T00:00:00"/>
    <n v="669"/>
    <n v="98"/>
    <n v="192"/>
    <n v="5"/>
    <n v="53"/>
    <n v="0"/>
    <n v="5"/>
    <n v="15"/>
    <x v="828"/>
    <n v="6.3444321733204878E-3"/>
    <x v="1"/>
    <n v="4"/>
    <n v="6"/>
    <n v="1"/>
    <n v="4"/>
    <n v="11"/>
    <n v="24.545454545454547"/>
    <n v="8"/>
    <n v="0"/>
    <n v="0"/>
    <n v="0"/>
    <n v="0"/>
    <n v="0"/>
    <n v="0"/>
    <n v="0"/>
  </r>
  <r>
    <n v="450"/>
    <n v="1958"/>
    <n v="56"/>
    <x v="1"/>
    <x v="0"/>
    <x v="1"/>
    <n v="42315"/>
    <x v="1"/>
    <n v="2"/>
    <x v="0"/>
    <x v="1"/>
    <n v="1"/>
    <x v="2"/>
    <d v="2013-07-12T00:00:00"/>
    <n v="352"/>
    <n v="90"/>
    <n v="67"/>
    <n v="15"/>
    <n v="80"/>
    <n v="17"/>
    <n v="11"/>
    <n v="80"/>
    <x v="828"/>
    <n v="6.380716058135413E-3"/>
    <x v="1"/>
    <n v="3"/>
    <n v="1"/>
    <n v="4"/>
    <n v="4"/>
    <n v="9"/>
    <n v="30"/>
    <n v="3"/>
    <n v="0"/>
    <n v="0"/>
    <n v="0"/>
    <n v="0"/>
    <n v="0"/>
    <n v="0"/>
    <n v="0"/>
  </r>
  <r>
    <n v="9771"/>
    <n v="1988"/>
    <n v="26"/>
    <x v="0"/>
    <x v="0"/>
    <x v="0"/>
    <n v="23331"/>
    <x v="2"/>
    <n v="1"/>
    <x v="1"/>
    <x v="0"/>
    <n v="1"/>
    <x v="1"/>
    <d v="2012-10-05T00:00:00"/>
    <n v="632"/>
    <n v="97"/>
    <n v="104"/>
    <n v="20"/>
    <n v="101"/>
    <n v="24"/>
    <n v="15"/>
    <n v="5"/>
    <x v="829"/>
    <n v="1.1529724401011529E-2"/>
    <x v="1"/>
    <n v="6"/>
    <n v="5"/>
    <n v="1"/>
    <n v="5"/>
    <n v="11"/>
    <n v="24.454545454545453"/>
    <n v="9"/>
    <n v="0"/>
    <n v="0"/>
    <n v="0"/>
    <n v="0"/>
    <n v="0"/>
    <n v="0"/>
    <n v="0"/>
  </r>
  <r>
    <n v="164"/>
    <n v="1977"/>
    <n v="37"/>
    <x v="0"/>
    <x v="0"/>
    <x v="1"/>
    <n v="28973"/>
    <x v="2"/>
    <n v="1"/>
    <x v="0"/>
    <x v="0"/>
    <n v="0"/>
    <x v="1"/>
    <d v="2012-10-13T00:00:00"/>
    <n v="624"/>
    <n v="59"/>
    <n v="206"/>
    <n v="0"/>
    <n v="46"/>
    <n v="3"/>
    <n v="2"/>
    <n v="12"/>
    <x v="829"/>
    <n v="9.2845062644531118E-3"/>
    <x v="1"/>
    <n v="2"/>
    <n v="5"/>
    <n v="1"/>
    <n v="5"/>
    <n v="11"/>
    <n v="24.454545454545453"/>
    <n v="8"/>
    <n v="0"/>
    <n v="0"/>
    <n v="0"/>
    <n v="0"/>
    <n v="0"/>
    <n v="0"/>
    <n v="0"/>
  </r>
  <r>
    <n v="7494"/>
    <n v="1950"/>
    <n v="64"/>
    <x v="2"/>
    <x v="0"/>
    <x v="0"/>
    <n v="42873"/>
    <x v="1"/>
    <n v="2"/>
    <x v="1"/>
    <x v="1"/>
    <n v="2"/>
    <x v="2"/>
    <d v="2013-01-21T00:00:00"/>
    <n v="524"/>
    <n v="11"/>
    <n v="209"/>
    <n v="0"/>
    <n v="40"/>
    <n v="3"/>
    <n v="2"/>
    <n v="15"/>
    <x v="829"/>
    <n v="6.2743451589578518E-3"/>
    <x v="1"/>
    <n v="4"/>
    <n v="6"/>
    <n v="1"/>
    <n v="4"/>
    <n v="11"/>
    <n v="24.454545454545453"/>
    <n v="8"/>
    <n v="0"/>
    <n v="0"/>
    <n v="0"/>
    <n v="0"/>
    <n v="0"/>
    <n v="0"/>
    <n v="0"/>
  </r>
  <r>
    <n v="4967"/>
    <n v="1960"/>
    <n v="54"/>
    <x v="1"/>
    <x v="0"/>
    <x v="1"/>
    <n v="38201"/>
    <x v="1"/>
    <n v="2"/>
    <x v="0"/>
    <x v="1"/>
    <n v="1"/>
    <x v="2"/>
    <d v="2013-03-29T00:00:00"/>
    <n v="457"/>
    <n v="19"/>
    <n v="233"/>
    <n v="0"/>
    <n v="23"/>
    <n v="0"/>
    <n v="0"/>
    <n v="12"/>
    <x v="830"/>
    <n v="7.0155231538441406E-3"/>
    <x v="1"/>
    <n v="4"/>
    <n v="5"/>
    <n v="1"/>
    <n v="5"/>
    <n v="11"/>
    <n v="24.363636363636363"/>
    <n v="8"/>
    <n v="0"/>
    <n v="0"/>
    <n v="0"/>
    <n v="0"/>
    <n v="0"/>
    <n v="0"/>
    <n v="0"/>
  </r>
  <r>
    <n v="7930"/>
    <n v="1969"/>
    <n v="45"/>
    <x v="1"/>
    <x v="0"/>
    <x v="0"/>
    <n v="26877"/>
    <x v="2"/>
    <n v="1"/>
    <x v="0"/>
    <x v="0"/>
    <n v="0"/>
    <x v="0"/>
    <d v="2013-08-19T00:00:00"/>
    <n v="314"/>
    <n v="74"/>
    <n v="101"/>
    <n v="13"/>
    <n v="76"/>
    <n v="20"/>
    <n v="18"/>
    <n v="40"/>
    <x v="830"/>
    <n v="9.9713509692301965E-3"/>
    <x v="1"/>
    <n v="2"/>
    <n v="3"/>
    <n v="1"/>
    <n v="6"/>
    <n v="10"/>
    <n v="26.8"/>
    <n v="6"/>
    <n v="0"/>
    <n v="0"/>
    <n v="0"/>
    <n v="0"/>
    <n v="0"/>
    <n v="0"/>
    <n v="0"/>
  </r>
  <r>
    <n v="7409"/>
    <n v="1970"/>
    <n v="44"/>
    <x v="1"/>
    <x v="1"/>
    <x v="1"/>
    <n v="53187"/>
    <x v="1"/>
    <n v="2"/>
    <x v="1"/>
    <x v="0"/>
    <n v="1"/>
    <x v="2"/>
    <d v="2013-10-26T00:00:00"/>
    <n v="246"/>
    <n v="66"/>
    <n v="211"/>
    <n v="2"/>
    <n v="30"/>
    <n v="7"/>
    <n v="7"/>
    <n v="10"/>
    <x v="831"/>
    <n v="5.0200236899994363E-3"/>
    <x v="1"/>
    <n v="2"/>
    <n v="4"/>
    <n v="1"/>
    <n v="6"/>
    <n v="11"/>
    <n v="24.272727272727273"/>
    <n v="5"/>
    <n v="0"/>
    <n v="0"/>
    <n v="0"/>
    <n v="0"/>
    <n v="0"/>
    <n v="0"/>
    <n v="0"/>
  </r>
  <r>
    <n v="4587"/>
    <n v="1944"/>
    <n v="70"/>
    <x v="2"/>
    <x v="0"/>
    <x v="0"/>
    <n v="45006"/>
    <x v="1"/>
    <n v="2"/>
    <x v="0"/>
    <x v="0"/>
    <n v="0"/>
    <x v="0"/>
    <d v="2013-07-18T00:00:00"/>
    <n v="346"/>
    <n v="90"/>
    <n v="162"/>
    <n v="25"/>
    <n v="53"/>
    <n v="16"/>
    <n v="0"/>
    <n v="10"/>
    <x v="832"/>
    <n v="5.9103230680353728E-3"/>
    <x v="1"/>
    <n v="1"/>
    <n v="3"/>
    <n v="1"/>
    <n v="7"/>
    <n v="11"/>
    <n v="24.181818181818183"/>
    <n v="3"/>
    <n v="0"/>
    <n v="0"/>
    <n v="0"/>
    <n v="0"/>
    <n v="0"/>
    <n v="0"/>
    <n v="0"/>
  </r>
  <r>
    <n v="1676"/>
    <n v="1975"/>
    <n v="39"/>
    <x v="0"/>
    <x v="1"/>
    <x v="1"/>
    <n v="43057"/>
    <x v="1"/>
    <n v="2"/>
    <x v="0"/>
    <x v="1"/>
    <n v="1"/>
    <x v="2"/>
    <d v="2013-10-30T00:00:00"/>
    <n v="242"/>
    <n v="30"/>
    <n v="213"/>
    <n v="2"/>
    <n v="44"/>
    <n v="0"/>
    <n v="2"/>
    <n v="5"/>
    <x v="832"/>
    <n v="6.1778572589822793E-3"/>
    <x v="1"/>
    <n v="4"/>
    <n v="4"/>
    <n v="2"/>
    <n v="5"/>
    <n v="11"/>
    <n v="24.181818181818183"/>
    <n v="5"/>
    <n v="0"/>
    <n v="0"/>
    <n v="0"/>
    <n v="0"/>
    <n v="0"/>
    <n v="0"/>
    <n v="0"/>
  </r>
  <r>
    <n v="5991"/>
    <n v="1949"/>
    <n v="65"/>
    <x v="2"/>
    <x v="0"/>
    <x v="1"/>
    <n v="48150"/>
    <x v="1"/>
    <n v="2"/>
    <x v="0"/>
    <x v="1"/>
    <n v="1"/>
    <x v="2"/>
    <d v="2013-06-08T00:00:00"/>
    <n v="386"/>
    <n v="24"/>
    <n v="173"/>
    <n v="2"/>
    <n v="39"/>
    <n v="3"/>
    <n v="2"/>
    <n v="47"/>
    <x v="832"/>
    <n v="5.5244029075804781E-3"/>
    <x v="1"/>
    <n v="3"/>
    <n v="5"/>
    <n v="1"/>
    <n v="4"/>
    <n v="10"/>
    <n v="26.6"/>
    <n v="7"/>
    <n v="0"/>
    <n v="0"/>
    <n v="0"/>
    <n v="0"/>
    <n v="0"/>
    <n v="0"/>
    <n v="0"/>
  </r>
  <r>
    <n v="4954"/>
    <n v="1956"/>
    <n v="58"/>
    <x v="1"/>
    <x v="1"/>
    <x v="1"/>
    <n v="48195"/>
    <x v="1"/>
    <n v="2"/>
    <x v="1"/>
    <x v="1"/>
    <n v="2"/>
    <x v="4"/>
    <d v="2014-01-21T00:00:00"/>
    <n v="159"/>
    <n v="53"/>
    <n v="106"/>
    <n v="27"/>
    <n v="68"/>
    <n v="52"/>
    <n v="7"/>
    <n v="5"/>
    <x v="833"/>
    <n v="5.4984956945741256E-3"/>
    <x v="1"/>
    <n v="6"/>
    <n v="4"/>
    <n v="2"/>
    <n v="5"/>
    <n v="11"/>
    <n v="24.09090909090909"/>
    <n v="6"/>
    <n v="0"/>
    <n v="0"/>
    <n v="0"/>
    <n v="0"/>
    <n v="0"/>
    <n v="0"/>
    <n v="0"/>
  </r>
  <r>
    <n v="8143"/>
    <n v="1985"/>
    <n v="29"/>
    <x v="0"/>
    <x v="0"/>
    <x v="0"/>
    <n v="37929"/>
    <x v="1"/>
    <n v="2"/>
    <x v="0"/>
    <x v="0"/>
    <n v="0"/>
    <x v="0"/>
    <d v="2013-07-30T00:00:00"/>
    <n v="334"/>
    <n v="49"/>
    <n v="202"/>
    <n v="2"/>
    <n v="46"/>
    <n v="3"/>
    <n v="2"/>
    <n v="10"/>
    <x v="833"/>
    <n v="6.9867383796039968E-3"/>
    <x v="1"/>
    <n v="2"/>
    <n v="4"/>
    <n v="2"/>
    <n v="5"/>
    <n v="11"/>
    <n v="24.09090909090909"/>
    <n v="7"/>
    <n v="1"/>
    <n v="0"/>
    <n v="0"/>
    <n v="1"/>
    <n v="0"/>
    <n v="1"/>
    <n v="0"/>
  </r>
  <r>
    <n v="3225"/>
    <n v="1984"/>
    <n v="30"/>
    <x v="0"/>
    <x v="0"/>
    <x v="1"/>
    <n v="42207"/>
    <x v="1"/>
    <n v="2"/>
    <x v="1"/>
    <x v="0"/>
    <n v="1"/>
    <x v="2"/>
    <d v="2013-04-01T00:00:00"/>
    <n v="454"/>
    <n v="71"/>
    <n v="116"/>
    <n v="11"/>
    <n v="72"/>
    <n v="3"/>
    <n v="17"/>
    <n v="46"/>
    <x v="833"/>
    <n v="6.2785793825668726E-3"/>
    <x v="1"/>
    <n v="4"/>
    <n v="4"/>
    <n v="1"/>
    <n v="5"/>
    <n v="10"/>
    <n v="26.5"/>
    <n v="6"/>
    <n v="0"/>
    <n v="0"/>
    <n v="1"/>
    <n v="0"/>
    <n v="0"/>
    <n v="1"/>
    <n v="0"/>
  </r>
  <r>
    <n v="4184"/>
    <n v="1950"/>
    <n v="64"/>
    <x v="2"/>
    <x v="0"/>
    <x v="1"/>
    <n v="52157"/>
    <x v="1"/>
    <n v="2"/>
    <x v="0"/>
    <x v="1"/>
    <n v="1"/>
    <x v="2"/>
    <d v="2014-06-07T00:00:00"/>
    <n v="22"/>
    <n v="48"/>
    <n v="189"/>
    <n v="2"/>
    <n v="29"/>
    <n v="3"/>
    <n v="2"/>
    <n v="40"/>
    <x v="833"/>
    <n v="5.0808136971068124E-3"/>
    <x v="1"/>
    <n v="2"/>
    <n v="3"/>
    <n v="2"/>
    <n v="5"/>
    <n v="10"/>
    <n v="26.5"/>
    <n v="4"/>
    <n v="0"/>
    <n v="0"/>
    <n v="0"/>
    <n v="0"/>
    <n v="0"/>
    <n v="0"/>
    <n v="0"/>
  </r>
  <r>
    <n v="8070"/>
    <n v="1973"/>
    <n v="41"/>
    <x v="1"/>
    <x v="0"/>
    <x v="1"/>
    <n v="54222"/>
    <x v="1"/>
    <n v="2"/>
    <x v="0"/>
    <x v="1"/>
    <n v="1"/>
    <x v="2"/>
    <d v="2014-03-01T00:00:00"/>
    <n v="120"/>
    <n v="98"/>
    <n v="199"/>
    <n v="12"/>
    <n v="31"/>
    <n v="3"/>
    <n v="12"/>
    <n v="7"/>
    <x v="834"/>
    <n v="4.8688724134115305E-3"/>
    <x v="1"/>
    <n v="1"/>
    <n v="3"/>
    <n v="3"/>
    <n v="5"/>
    <n v="11"/>
    <n v="24"/>
    <n v="3"/>
    <n v="0"/>
    <n v="0"/>
    <n v="0"/>
    <n v="0"/>
    <n v="0"/>
    <n v="0"/>
    <n v="0"/>
  </r>
  <r>
    <n v="6927"/>
    <n v="1968"/>
    <n v="46"/>
    <x v="1"/>
    <x v="0"/>
    <x v="1"/>
    <n v="44377"/>
    <x v="1"/>
    <n v="2"/>
    <x v="1"/>
    <x v="1"/>
    <n v="2"/>
    <x v="4"/>
    <d v="2012-10-05T00:00:00"/>
    <n v="632"/>
    <n v="70"/>
    <n v="224"/>
    <n v="0"/>
    <n v="30"/>
    <n v="0"/>
    <n v="0"/>
    <n v="10"/>
    <x v="834"/>
    <n v="5.9490276494580524E-3"/>
    <x v="1"/>
    <n v="8"/>
    <n v="5"/>
    <n v="1"/>
    <n v="5"/>
    <n v="11"/>
    <n v="24"/>
    <n v="8"/>
    <n v="0"/>
    <n v="0"/>
    <n v="0"/>
    <n v="0"/>
    <n v="0"/>
    <n v="0"/>
    <n v="0"/>
  </r>
  <r>
    <n v="975"/>
    <n v="1956"/>
    <n v="58"/>
    <x v="1"/>
    <x v="1"/>
    <x v="0"/>
    <n v="54252"/>
    <x v="1"/>
    <n v="2"/>
    <x v="1"/>
    <x v="1"/>
    <n v="2"/>
    <x v="2"/>
    <d v="2013-05-28T00:00:00"/>
    <n v="397"/>
    <n v="25"/>
    <n v="178"/>
    <n v="4"/>
    <n v="26"/>
    <n v="8"/>
    <n v="4"/>
    <n v="44"/>
    <x v="834"/>
    <n v="4.8661800486618006E-3"/>
    <x v="1"/>
    <n v="5"/>
    <n v="4"/>
    <n v="1"/>
    <n v="5"/>
    <n v="10"/>
    <n v="26.4"/>
    <n v="6"/>
    <n v="0"/>
    <n v="0"/>
    <n v="0"/>
    <n v="0"/>
    <n v="0"/>
    <n v="0"/>
    <n v="0"/>
  </r>
  <r>
    <n v="7023"/>
    <n v="1953"/>
    <n v="61"/>
    <x v="2"/>
    <x v="0"/>
    <x v="0"/>
    <n v="46231"/>
    <x v="1"/>
    <n v="2"/>
    <x v="2"/>
    <x v="1"/>
    <n v="3"/>
    <x v="4"/>
    <d v="2012-11-26T00:00:00"/>
    <n v="580"/>
    <n v="87"/>
    <n v="189"/>
    <n v="2"/>
    <n v="55"/>
    <n v="0"/>
    <n v="5"/>
    <n v="12"/>
    <x v="835"/>
    <n v="5.6888235166879363E-3"/>
    <x v="1"/>
    <n v="4"/>
    <n v="6"/>
    <n v="1"/>
    <n v="4"/>
    <n v="11"/>
    <n v="23.90909090909091"/>
    <n v="9"/>
    <n v="0"/>
    <n v="0"/>
    <n v="0"/>
    <n v="0"/>
    <n v="0"/>
    <n v="0"/>
    <n v="0"/>
  </r>
  <r>
    <n v="10821"/>
    <n v="1978"/>
    <n v="36"/>
    <x v="0"/>
    <x v="1"/>
    <x v="1"/>
    <n v="57113"/>
    <x v="1"/>
    <n v="2"/>
    <x v="1"/>
    <x v="1"/>
    <n v="2"/>
    <x v="4"/>
    <d v="2013-02-06T00:00:00"/>
    <n v="508"/>
    <n v="45"/>
    <n v="182"/>
    <n v="4"/>
    <n v="33"/>
    <n v="0"/>
    <n v="2"/>
    <n v="42"/>
    <x v="835"/>
    <n v="4.604906063418136E-3"/>
    <x v="1"/>
    <n v="6"/>
    <n v="4"/>
    <n v="1"/>
    <n v="5"/>
    <n v="10"/>
    <n v="26.3"/>
    <n v="7"/>
    <n v="0"/>
    <n v="0"/>
    <n v="0"/>
    <n v="0"/>
    <n v="0"/>
    <n v="0"/>
    <n v="0"/>
  </r>
  <r>
    <n v="3182"/>
    <n v="1973"/>
    <n v="41"/>
    <x v="1"/>
    <x v="0"/>
    <x v="0"/>
    <n v="46854"/>
    <x v="1"/>
    <n v="2"/>
    <x v="1"/>
    <x v="1"/>
    <n v="2"/>
    <x v="2"/>
    <d v="2014-03-31T00:00:00"/>
    <n v="90"/>
    <n v="81"/>
    <n v="96"/>
    <n v="1"/>
    <n v="79"/>
    <n v="7"/>
    <n v="1"/>
    <n v="79"/>
    <x v="835"/>
    <n v="5.6131813719212872E-3"/>
    <x v="1"/>
    <n v="6"/>
    <n v="5"/>
    <n v="1"/>
    <n v="3"/>
    <n v="9"/>
    <n v="29.222222222222221"/>
    <n v="8"/>
    <n v="0"/>
    <n v="0"/>
    <n v="1"/>
    <n v="0"/>
    <n v="0"/>
    <n v="1"/>
    <n v="0"/>
  </r>
  <r>
    <n v="8151"/>
    <n v="1990"/>
    <n v="24"/>
    <x v="0"/>
    <x v="2"/>
    <x v="1"/>
    <n v="24279"/>
    <x v="2"/>
    <n v="1"/>
    <x v="0"/>
    <x v="0"/>
    <n v="0"/>
    <x v="1"/>
    <d v="2012-12-29T00:00:00"/>
    <n v="547"/>
    <n v="6"/>
    <n v="16"/>
    <n v="36"/>
    <n v="21"/>
    <n v="20"/>
    <n v="62"/>
    <n v="108"/>
    <x v="835"/>
    <n v="1.0832406606532395E-2"/>
    <x v="1"/>
    <n v="1"/>
    <n v="4"/>
    <n v="1"/>
    <n v="3"/>
    <n v="8"/>
    <n v="32.875"/>
    <n v="8"/>
    <n v="0"/>
    <n v="0"/>
    <n v="0"/>
    <n v="0"/>
    <n v="0"/>
    <n v="0"/>
    <n v="0"/>
  </r>
  <r>
    <n v="4437"/>
    <n v="1962"/>
    <n v="52"/>
    <x v="1"/>
    <x v="1"/>
    <x v="1"/>
    <n v="65316"/>
    <x v="1"/>
    <n v="2"/>
    <x v="1"/>
    <x v="1"/>
    <n v="2"/>
    <x v="4"/>
    <d v="2013-04-24T00:00:00"/>
    <n v="431"/>
    <n v="65"/>
    <n v="112"/>
    <n v="6"/>
    <n v="92"/>
    <n v="3"/>
    <n v="9"/>
    <n v="38"/>
    <x v="836"/>
    <n v="3.9806479270010414E-3"/>
    <x v="1"/>
    <n v="2"/>
    <n v="3"/>
    <n v="2"/>
    <n v="5"/>
    <n v="10"/>
    <n v="26"/>
    <n v="4"/>
    <n v="0"/>
    <n v="0"/>
    <n v="0"/>
    <n v="0"/>
    <n v="0"/>
    <n v="0"/>
    <n v="0"/>
  </r>
  <r>
    <n v="3712"/>
    <n v="1959"/>
    <n v="55"/>
    <x v="1"/>
    <x v="1"/>
    <x v="0"/>
    <n v="52332"/>
    <x v="1"/>
    <n v="2"/>
    <x v="0"/>
    <x v="0"/>
    <n v="0"/>
    <x v="0"/>
    <d v="2013-08-28T00:00:00"/>
    <n v="305"/>
    <n v="63"/>
    <n v="212"/>
    <n v="5"/>
    <n v="33"/>
    <n v="7"/>
    <n v="0"/>
    <n v="2"/>
    <x v="837"/>
    <n v="4.9491706795077584E-3"/>
    <x v="1"/>
    <n v="1"/>
    <n v="3"/>
    <n v="2"/>
    <n v="6"/>
    <n v="11"/>
    <n v="23.545454545454547"/>
    <n v="4"/>
    <n v="0"/>
    <n v="0"/>
    <n v="0"/>
    <n v="1"/>
    <n v="0"/>
    <n v="0"/>
    <n v="0"/>
  </r>
  <r>
    <n v="271"/>
    <n v="1969"/>
    <n v="45"/>
    <x v="1"/>
    <x v="1"/>
    <x v="0"/>
    <n v="40590"/>
    <x v="1"/>
    <n v="2"/>
    <x v="1"/>
    <x v="1"/>
    <n v="2"/>
    <x v="2"/>
    <d v="2013-10-02T00:00:00"/>
    <n v="270"/>
    <n v="30"/>
    <n v="154"/>
    <n v="0"/>
    <n v="50"/>
    <n v="6"/>
    <n v="11"/>
    <n v="37"/>
    <x v="838"/>
    <n v="6.3562453806356245E-3"/>
    <x v="1"/>
    <n v="5"/>
    <n v="3"/>
    <n v="4"/>
    <n v="3"/>
    <n v="10"/>
    <n v="25.8"/>
    <n v="6"/>
    <n v="0"/>
    <n v="0"/>
    <n v="1"/>
    <n v="0"/>
    <n v="0"/>
    <n v="0"/>
    <n v="0"/>
  </r>
  <r>
    <n v="7699"/>
    <n v="1969"/>
    <n v="45"/>
    <x v="1"/>
    <x v="1"/>
    <x v="0"/>
    <n v="40590"/>
    <x v="1"/>
    <n v="2"/>
    <x v="1"/>
    <x v="1"/>
    <n v="2"/>
    <x v="2"/>
    <d v="2013-10-02T00:00:00"/>
    <n v="270"/>
    <n v="30"/>
    <n v="154"/>
    <n v="0"/>
    <n v="50"/>
    <n v="6"/>
    <n v="11"/>
    <n v="37"/>
    <x v="838"/>
    <n v="6.3562453806356245E-3"/>
    <x v="1"/>
    <n v="5"/>
    <n v="3"/>
    <n v="4"/>
    <n v="3"/>
    <n v="10"/>
    <n v="25.8"/>
    <n v="6"/>
    <n v="0"/>
    <n v="0"/>
    <n v="1"/>
    <n v="0"/>
    <n v="0"/>
    <n v="0"/>
    <n v="0"/>
  </r>
  <r>
    <n v="10120"/>
    <n v="1955"/>
    <n v="59"/>
    <x v="2"/>
    <x v="1"/>
    <x v="1"/>
    <n v="38946"/>
    <x v="1"/>
    <n v="2"/>
    <x v="0"/>
    <x v="1"/>
    <n v="1"/>
    <x v="2"/>
    <d v="2013-10-24T00:00:00"/>
    <n v="248"/>
    <n v="84"/>
    <n v="116"/>
    <n v="6"/>
    <n v="82"/>
    <n v="6"/>
    <n v="6"/>
    <n v="41"/>
    <x v="839"/>
    <n v="6.5988805012067988E-3"/>
    <x v="1"/>
    <n v="2"/>
    <n v="3"/>
    <n v="1"/>
    <n v="6"/>
    <n v="10"/>
    <n v="25.7"/>
    <n v="5"/>
    <n v="0"/>
    <n v="0"/>
    <n v="0"/>
    <n v="0"/>
    <n v="0"/>
    <n v="0"/>
    <n v="0"/>
  </r>
  <r>
    <n v="4541"/>
    <n v="1955"/>
    <n v="59"/>
    <x v="2"/>
    <x v="1"/>
    <x v="1"/>
    <n v="38946"/>
    <x v="1"/>
    <n v="2"/>
    <x v="0"/>
    <x v="1"/>
    <n v="1"/>
    <x v="2"/>
    <d v="2013-10-24T00:00:00"/>
    <n v="248"/>
    <n v="84"/>
    <n v="116"/>
    <n v="6"/>
    <n v="82"/>
    <n v="6"/>
    <n v="6"/>
    <n v="41"/>
    <x v="839"/>
    <n v="6.5988805012067988E-3"/>
    <x v="1"/>
    <n v="2"/>
    <n v="3"/>
    <n v="1"/>
    <n v="6"/>
    <n v="10"/>
    <n v="25.7"/>
    <n v="5"/>
    <n v="0"/>
    <n v="0"/>
    <n v="0"/>
    <n v="0"/>
    <n v="0"/>
    <n v="0"/>
    <n v="0"/>
  </r>
  <r>
    <n v="2404"/>
    <n v="1976"/>
    <n v="38"/>
    <x v="0"/>
    <x v="1"/>
    <x v="1"/>
    <n v="53359"/>
    <x v="1"/>
    <n v="2"/>
    <x v="1"/>
    <x v="1"/>
    <n v="2"/>
    <x v="4"/>
    <d v="2013-05-27T00:00:00"/>
    <n v="398"/>
    <n v="4"/>
    <n v="173"/>
    <n v="4"/>
    <n v="30"/>
    <n v="3"/>
    <n v="6"/>
    <n v="41"/>
    <x v="839"/>
    <n v="4.816432092055698E-3"/>
    <x v="1"/>
    <n v="4"/>
    <n v="5"/>
    <n v="1"/>
    <n v="4"/>
    <n v="10"/>
    <n v="25.7"/>
    <n v="7"/>
    <n v="0"/>
    <n v="0"/>
    <n v="0"/>
    <n v="0"/>
    <n v="0"/>
    <n v="0"/>
    <n v="0"/>
  </r>
  <r>
    <n v="9905"/>
    <n v="1952"/>
    <n v="62"/>
    <x v="2"/>
    <x v="1"/>
    <x v="1"/>
    <n v="34074"/>
    <x v="1"/>
    <n v="2"/>
    <x v="1"/>
    <x v="1"/>
    <n v="2"/>
    <x v="4"/>
    <d v="2013-07-13T00:00:00"/>
    <n v="351"/>
    <n v="69"/>
    <n v="135"/>
    <n v="1"/>
    <n v="41"/>
    <n v="10"/>
    <n v="1"/>
    <n v="67"/>
    <x v="840"/>
    <n v="7.4837119211128723E-3"/>
    <x v="1"/>
    <n v="5"/>
    <n v="3"/>
    <n v="3"/>
    <n v="3"/>
    <n v="9"/>
    <n v="28.333333333333332"/>
    <n v="6"/>
    <n v="0"/>
    <n v="0"/>
    <n v="1"/>
    <n v="0"/>
    <n v="0"/>
    <n v="0"/>
    <n v="0"/>
  </r>
  <r>
    <n v="10313"/>
    <n v="1975"/>
    <n v="39"/>
    <x v="0"/>
    <x v="1"/>
    <x v="1"/>
    <n v="48178"/>
    <x v="1"/>
    <n v="2"/>
    <x v="1"/>
    <x v="1"/>
    <n v="2"/>
    <x v="4"/>
    <d v="2012-10-28T00:00:00"/>
    <n v="609"/>
    <n v="69"/>
    <n v="159"/>
    <n v="4"/>
    <n v="45"/>
    <n v="6"/>
    <n v="2"/>
    <n v="38"/>
    <x v="841"/>
    <n v="5.2721159035244306E-3"/>
    <x v="1"/>
    <n v="6"/>
    <n v="5"/>
    <n v="1"/>
    <n v="4"/>
    <n v="10"/>
    <n v="25.4"/>
    <n v="8"/>
    <n v="0"/>
    <n v="0"/>
    <n v="0"/>
    <n v="0"/>
    <n v="0"/>
    <n v="0"/>
    <n v="0"/>
  </r>
  <r>
    <n v="9648"/>
    <n v="1967"/>
    <n v="47"/>
    <x v="1"/>
    <x v="1"/>
    <x v="0"/>
    <n v="46904"/>
    <x v="1"/>
    <n v="2"/>
    <x v="1"/>
    <x v="1"/>
    <n v="2"/>
    <x v="2"/>
    <d v="2012-11-03T00:00:00"/>
    <n v="603"/>
    <n v="20"/>
    <n v="153"/>
    <n v="4"/>
    <n v="56"/>
    <n v="0"/>
    <n v="9"/>
    <n v="31"/>
    <x v="842"/>
    <n v="5.3939962476547846E-3"/>
    <x v="1"/>
    <n v="4"/>
    <n v="5"/>
    <n v="1"/>
    <n v="4"/>
    <n v="10"/>
    <n v="25.3"/>
    <n v="8"/>
    <n v="0"/>
    <n v="0"/>
    <n v="0"/>
    <n v="0"/>
    <n v="0"/>
    <n v="0"/>
    <n v="0"/>
  </r>
  <r>
    <n v="10905"/>
    <n v="1955"/>
    <n v="59"/>
    <x v="2"/>
    <x v="1"/>
    <x v="1"/>
    <n v="42586"/>
    <x v="1"/>
    <n v="2"/>
    <x v="1"/>
    <x v="1"/>
    <n v="2"/>
    <x v="4"/>
    <d v="2012-10-29T00:00:00"/>
    <n v="608"/>
    <n v="7"/>
    <n v="194"/>
    <n v="2"/>
    <n v="56"/>
    <n v="0"/>
    <n v="0"/>
    <n v="0"/>
    <x v="843"/>
    <n v="5.9174376555675571E-3"/>
    <x v="1"/>
    <n v="5"/>
    <n v="4"/>
    <n v="1"/>
    <n v="6"/>
    <n v="11"/>
    <n v="22.90909090909091"/>
    <n v="8"/>
    <n v="0"/>
    <n v="0"/>
    <n v="0"/>
    <n v="0"/>
    <n v="0"/>
    <n v="1"/>
    <n v="0"/>
  </r>
  <r>
    <n v="8910"/>
    <n v="1955"/>
    <n v="59"/>
    <x v="2"/>
    <x v="1"/>
    <x v="1"/>
    <n v="42586"/>
    <x v="1"/>
    <n v="2"/>
    <x v="1"/>
    <x v="1"/>
    <n v="2"/>
    <x v="4"/>
    <d v="2012-10-29T00:00:00"/>
    <n v="608"/>
    <n v="7"/>
    <n v="194"/>
    <n v="2"/>
    <n v="56"/>
    <n v="0"/>
    <n v="0"/>
    <n v="0"/>
    <x v="843"/>
    <n v="5.9174376555675571E-3"/>
    <x v="1"/>
    <n v="5"/>
    <n v="4"/>
    <n v="1"/>
    <n v="6"/>
    <n v="11"/>
    <n v="22.90909090909091"/>
    <n v="8"/>
    <n v="0"/>
    <n v="0"/>
    <n v="0"/>
    <n v="0"/>
    <n v="0"/>
    <n v="1"/>
    <n v="0"/>
  </r>
  <r>
    <n v="10476"/>
    <n v="1958"/>
    <n v="56"/>
    <x v="1"/>
    <x v="1"/>
    <x v="1"/>
    <n v="67267"/>
    <x v="1"/>
    <n v="2"/>
    <x v="0"/>
    <x v="1"/>
    <n v="1"/>
    <x v="2"/>
    <d v="2014-05-13T00:00:00"/>
    <n v="47"/>
    <n v="0"/>
    <n v="134"/>
    <n v="11"/>
    <n v="59"/>
    <n v="15"/>
    <n v="2"/>
    <n v="30"/>
    <x v="844"/>
    <n v="3.7313987542182646E-3"/>
    <x v="1"/>
    <n v="1"/>
    <n v="3"/>
    <n v="2"/>
    <n v="5"/>
    <n v="10"/>
    <n v="25.1"/>
    <n v="2"/>
    <n v="0"/>
    <n v="0"/>
    <n v="0"/>
    <n v="0"/>
    <n v="0"/>
    <n v="0"/>
    <n v="0"/>
  </r>
  <r>
    <n v="195"/>
    <n v="1972"/>
    <n v="42"/>
    <x v="1"/>
    <x v="1"/>
    <x v="0"/>
    <n v="38808"/>
    <x v="1"/>
    <n v="2"/>
    <x v="1"/>
    <x v="0"/>
    <n v="1"/>
    <x v="1"/>
    <d v="2012-08-26T00:00:00"/>
    <n v="672"/>
    <n v="21"/>
    <n v="125"/>
    <n v="17"/>
    <n v="52"/>
    <n v="3"/>
    <n v="19"/>
    <n v="30"/>
    <x v="845"/>
    <n v="6.3388991960420535E-3"/>
    <x v="1"/>
    <n v="4"/>
    <n v="5"/>
    <n v="1"/>
    <n v="4"/>
    <n v="10"/>
    <n v="24.6"/>
    <n v="8"/>
    <n v="0"/>
    <n v="0"/>
    <n v="1"/>
    <n v="0"/>
    <n v="0"/>
    <n v="1"/>
    <n v="0"/>
  </r>
  <r>
    <n v="1170"/>
    <n v="1975"/>
    <n v="39"/>
    <x v="0"/>
    <x v="1"/>
    <x v="1"/>
    <n v="27573"/>
    <x v="2"/>
    <n v="1"/>
    <x v="1"/>
    <x v="0"/>
    <n v="1"/>
    <x v="2"/>
    <d v="2013-03-25T00:00:00"/>
    <n v="461"/>
    <n v="45"/>
    <n v="50"/>
    <n v="15"/>
    <n v="110"/>
    <n v="39"/>
    <n v="15"/>
    <n v="15"/>
    <x v="846"/>
    <n v="8.8492365720088499E-3"/>
    <x v="1"/>
    <n v="4"/>
    <n v="5"/>
    <n v="1"/>
    <n v="4"/>
    <n v="10"/>
    <n v="24.4"/>
    <n v="8"/>
    <n v="0"/>
    <n v="0"/>
    <n v="0"/>
    <n v="0"/>
    <n v="0"/>
    <n v="0"/>
    <n v="0"/>
  </r>
  <r>
    <n v="3570"/>
    <n v="1969"/>
    <n v="45"/>
    <x v="1"/>
    <x v="0"/>
    <x v="1"/>
    <n v="42731"/>
    <x v="1"/>
    <n v="2"/>
    <x v="1"/>
    <x v="0"/>
    <n v="1"/>
    <x v="2"/>
    <d v="2013-10-21T00:00:00"/>
    <n v="251"/>
    <n v="64"/>
    <n v="159"/>
    <n v="2"/>
    <n v="51"/>
    <n v="6"/>
    <n v="2"/>
    <n v="24"/>
    <x v="846"/>
    <n v="5.7101401792609583E-3"/>
    <x v="1"/>
    <n v="3"/>
    <n v="4"/>
    <n v="1"/>
    <n v="5"/>
    <n v="10"/>
    <n v="24.4"/>
    <n v="5"/>
    <n v="0"/>
    <n v="0"/>
    <n v="0"/>
    <n v="0"/>
    <n v="0"/>
    <n v="0"/>
    <n v="0"/>
  </r>
  <r>
    <n v="221"/>
    <n v="1955"/>
    <n v="59"/>
    <x v="2"/>
    <x v="1"/>
    <x v="1"/>
    <n v="48726"/>
    <x v="1"/>
    <n v="2"/>
    <x v="0"/>
    <x v="1"/>
    <n v="1"/>
    <x v="2"/>
    <d v="2013-04-27T00:00:00"/>
    <n v="428"/>
    <n v="90"/>
    <n v="138"/>
    <n v="3"/>
    <n v="38"/>
    <n v="4"/>
    <n v="0"/>
    <n v="59"/>
    <x v="847"/>
    <n v="4.9665476337068509E-3"/>
    <x v="1"/>
    <n v="3"/>
    <n v="3"/>
    <n v="2"/>
    <n v="4"/>
    <n v="9"/>
    <n v="26.888888888888889"/>
    <n v="6"/>
    <n v="0"/>
    <n v="0"/>
    <n v="0"/>
    <n v="0"/>
    <n v="0"/>
    <n v="0"/>
    <n v="0"/>
  </r>
  <r>
    <n v="2677"/>
    <n v="1956"/>
    <n v="58"/>
    <x v="1"/>
    <x v="1"/>
    <x v="1"/>
    <n v="46097"/>
    <x v="1"/>
    <n v="2"/>
    <x v="0"/>
    <x v="1"/>
    <n v="1"/>
    <x v="2"/>
    <d v="2013-03-31T00:00:00"/>
    <n v="455"/>
    <n v="11"/>
    <n v="72"/>
    <n v="24"/>
    <n v="68"/>
    <n v="65"/>
    <n v="4"/>
    <n v="8"/>
    <x v="848"/>
    <n v="5.2281059504956937E-3"/>
    <x v="1"/>
    <n v="5"/>
    <n v="3"/>
    <n v="1"/>
    <n v="6"/>
    <n v="10"/>
    <n v="24.1"/>
    <n v="4"/>
    <n v="0"/>
    <n v="0"/>
    <n v="0"/>
    <n v="0"/>
    <n v="0"/>
    <n v="0"/>
    <n v="0"/>
  </r>
  <r>
    <n v="1379"/>
    <n v="1992"/>
    <n v="22"/>
    <x v="0"/>
    <x v="0"/>
    <x v="1"/>
    <n v="42670"/>
    <x v="1"/>
    <n v="2"/>
    <x v="0"/>
    <x v="0"/>
    <n v="0"/>
    <x v="1"/>
    <d v="2013-04-27T00:00:00"/>
    <n v="428"/>
    <n v="12"/>
    <n v="154"/>
    <n v="2"/>
    <n v="46"/>
    <n v="20"/>
    <n v="4"/>
    <n v="15"/>
    <x v="848"/>
    <n v="5.6479962502929458E-3"/>
    <x v="1"/>
    <n v="1"/>
    <n v="4"/>
    <n v="2"/>
    <n v="4"/>
    <n v="10"/>
    <n v="24.1"/>
    <n v="4"/>
    <n v="0"/>
    <n v="0"/>
    <n v="0"/>
    <n v="0"/>
    <n v="0"/>
    <n v="0"/>
    <n v="0"/>
  </r>
  <r>
    <n v="8692"/>
    <n v="1952"/>
    <n v="62"/>
    <x v="2"/>
    <x v="1"/>
    <x v="1"/>
    <n v="43462"/>
    <x v="1"/>
    <n v="2"/>
    <x v="1"/>
    <x v="1"/>
    <n v="2"/>
    <x v="4"/>
    <d v="2012-09-12T00:00:00"/>
    <n v="655"/>
    <n v="50"/>
    <n v="90"/>
    <n v="17"/>
    <n v="97"/>
    <n v="15"/>
    <n v="6"/>
    <n v="15"/>
    <x v="849"/>
    <n v="5.5220652524043991E-3"/>
    <x v="1"/>
    <n v="6"/>
    <n v="4"/>
    <n v="1"/>
    <n v="5"/>
    <n v="10"/>
    <n v="24"/>
    <n v="8"/>
    <n v="0"/>
    <n v="0"/>
    <n v="0"/>
    <n v="0"/>
    <n v="0"/>
    <n v="0"/>
    <n v="0"/>
  </r>
  <r>
    <n v="955"/>
    <n v="1962"/>
    <n v="52"/>
    <x v="1"/>
    <x v="0"/>
    <x v="1"/>
    <n v="47175"/>
    <x v="1"/>
    <n v="2"/>
    <x v="1"/>
    <x v="1"/>
    <n v="2"/>
    <x v="4"/>
    <d v="2012-10-28T00:00:00"/>
    <n v="609"/>
    <n v="81"/>
    <n v="167"/>
    <n v="2"/>
    <n v="44"/>
    <n v="6"/>
    <n v="2"/>
    <n v="19"/>
    <x v="849"/>
    <n v="5.0874403815580286E-3"/>
    <x v="1"/>
    <n v="7"/>
    <n v="4"/>
    <n v="2"/>
    <n v="4"/>
    <n v="10"/>
    <n v="24"/>
    <n v="8"/>
    <n v="0"/>
    <n v="0"/>
    <n v="1"/>
    <n v="0"/>
    <n v="0"/>
    <n v="1"/>
    <n v="0"/>
  </r>
  <r>
    <n v="5948"/>
    <n v="1975"/>
    <n v="39"/>
    <x v="0"/>
    <x v="1"/>
    <x v="0"/>
    <n v="57338"/>
    <x v="1"/>
    <n v="2"/>
    <x v="0"/>
    <x v="1"/>
    <n v="1"/>
    <x v="1"/>
    <d v="2014-04-29T00:00:00"/>
    <n v="61"/>
    <n v="96"/>
    <n v="143"/>
    <n v="6"/>
    <n v="52"/>
    <n v="11"/>
    <n v="8"/>
    <n v="17"/>
    <x v="850"/>
    <n v="4.1333844919599566E-3"/>
    <x v="1"/>
    <n v="2"/>
    <n v="4"/>
    <n v="1"/>
    <n v="5"/>
    <n v="10"/>
    <n v="23.7"/>
    <n v="5"/>
    <n v="0"/>
    <n v="0"/>
    <n v="0"/>
    <n v="0"/>
    <n v="0"/>
    <n v="0"/>
    <n v="0"/>
  </r>
  <r>
    <n v="2613"/>
    <n v="1960"/>
    <n v="54"/>
    <x v="1"/>
    <x v="0"/>
    <x v="1"/>
    <n v="54197"/>
    <x v="1"/>
    <n v="2"/>
    <x v="0"/>
    <x v="1"/>
    <n v="1"/>
    <x v="2"/>
    <d v="2014-04-03T00:00:00"/>
    <n v="87"/>
    <n v="16"/>
    <n v="162"/>
    <n v="6"/>
    <n v="37"/>
    <n v="6"/>
    <n v="13"/>
    <n v="13"/>
    <x v="850"/>
    <n v="4.3729357713526576E-3"/>
    <x v="1"/>
    <n v="2"/>
    <n v="1"/>
    <n v="3"/>
    <n v="6"/>
    <n v="10"/>
    <n v="23.7"/>
    <n v="1"/>
    <n v="0"/>
    <n v="0"/>
    <n v="0"/>
    <n v="0"/>
    <n v="0"/>
    <n v="0"/>
    <n v="0"/>
  </r>
  <r>
    <n v="3578"/>
    <n v="1949"/>
    <n v="65"/>
    <x v="2"/>
    <x v="1"/>
    <x v="0"/>
    <n v="49160"/>
    <x v="1"/>
    <n v="2"/>
    <x v="0"/>
    <x v="1"/>
    <n v="1"/>
    <x v="1"/>
    <d v="2013-10-20T00:00:00"/>
    <n v="252"/>
    <n v="29"/>
    <n v="122"/>
    <n v="21"/>
    <n v="43"/>
    <n v="25"/>
    <n v="10"/>
    <n v="15"/>
    <x v="851"/>
    <n v="4.8006509357200978E-3"/>
    <x v="1"/>
    <n v="2"/>
    <n v="3"/>
    <n v="1"/>
    <n v="6"/>
    <n v="10"/>
    <n v="23.6"/>
    <n v="6"/>
    <n v="0"/>
    <n v="0"/>
    <n v="0"/>
    <n v="0"/>
    <n v="0"/>
    <n v="0"/>
    <n v="0"/>
  </r>
  <r>
    <n v="8562"/>
    <n v="1969"/>
    <n v="45"/>
    <x v="1"/>
    <x v="1"/>
    <x v="1"/>
    <n v="54165"/>
    <x v="1"/>
    <n v="2"/>
    <x v="0"/>
    <x v="0"/>
    <n v="0"/>
    <x v="1"/>
    <d v="2013-05-28T00:00:00"/>
    <n v="397"/>
    <n v="72"/>
    <n v="127"/>
    <n v="4"/>
    <n v="73"/>
    <n v="15"/>
    <n v="6"/>
    <n v="11"/>
    <x v="851"/>
    <n v="4.3570571402196988E-3"/>
    <x v="1"/>
    <n v="1"/>
    <n v="2"/>
    <n v="1"/>
    <n v="7"/>
    <n v="10"/>
    <n v="23.6"/>
    <n v="2"/>
    <n v="0"/>
    <n v="0"/>
    <n v="0"/>
    <n v="0"/>
    <n v="0"/>
    <n v="0"/>
    <n v="0"/>
  </r>
  <r>
    <n v="3376"/>
    <n v="1970"/>
    <n v="44"/>
    <x v="1"/>
    <x v="0"/>
    <x v="0"/>
    <n v="55282"/>
    <x v="1"/>
    <n v="2"/>
    <x v="1"/>
    <x v="0"/>
    <n v="1"/>
    <x v="1"/>
    <d v="2013-12-13T00:00:00"/>
    <n v="198"/>
    <n v="9"/>
    <n v="125"/>
    <n v="6"/>
    <n v="73"/>
    <n v="8"/>
    <n v="4"/>
    <n v="19"/>
    <x v="852"/>
    <n v="4.2509315871350527E-3"/>
    <x v="1"/>
    <n v="1"/>
    <n v="3"/>
    <n v="1"/>
    <n v="6"/>
    <n v="10"/>
    <n v="23.5"/>
    <n v="4"/>
    <n v="0"/>
    <n v="0"/>
    <n v="0"/>
    <n v="0"/>
    <n v="0"/>
    <n v="0"/>
    <n v="0"/>
  </r>
  <r>
    <n v="8387"/>
    <n v="1957"/>
    <n v="57"/>
    <x v="1"/>
    <x v="1"/>
    <x v="1"/>
    <n v="43140"/>
    <x v="1"/>
    <n v="2"/>
    <x v="0"/>
    <x v="1"/>
    <n v="1"/>
    <x v="2"/>
    <d v="2013-01-05T00:00:00"/>
    <n v="540"/>
    <n v="68"/>
    <n v="134"/>
    <n v="8"/>
    <n v="76"/>
    <n v="6"/>
    <n v="0"/>
    <n v="11"/>
    <x v="852"/>
    <n v="5.4473806212331942E-3"/>
    <x v="1"/>
    <n v="1"/>
    <n v="4"/>
    <n v="1"/>
    <n v="5"/>
    <n v="10"/>
    <n v="23.5"/>
    <n v="6"/>
    <n v="0"/>
    <n v="0"/>
    <n v="0"/>
    <n v="0"/>
    <n v="0"/>
    <n v="0"/>
    <n v="0"/>
  </r>
  <r>
    <n v="4381"/>
    <n v="1971"/>
    <n v="43"/>
    <x v="1"/>
    <x v="0"/>
    <x v="1"/>
    <n v="46463"/>
    <x v="1"/>
    <n v="2"/>
    <x v="1"/>
    <x v="1"/>
    <n v="2"/>
    <x v="4"/>
    <d v="2013-08-18T00:00:00"/>
    <n v="315"/>
    <n v="56"/>
    <n v="163"/>
    <n v="2"/>
    <n v="40"/>
    <n v="8"/>
    <n v="11"/>
    <n v="11"/>
    <x v="852"/>
    <n v="5.0577879172675035E-3"/>
    <x v="1"/>
    <n v="7"/>
    <n v="3"/>
    <n v="1"/>
    <n v="6"/>
    <n v="10"/>
    <n v="23.5"/>
    <n v="6"/>
    <n v="0"/>
    <n v="0"/>
    <n v="0"/>
    <n v="0"/>
    <n v="0"/>
    <n v="0"/>
    <n v="0"/>
  </r>
  <r>
    <n v="3050"/>
    <n v="1966"/>
    <n v="48"/>
    <x v="1"/>
    <x v="1"/>
    <x v="1"/>
    <n v="54198"/>
    <x v="1"/>
    <n v="2"/>
    <x v="1"/>
    <x v="1"/>
    <n v="2"/>
    <x v="4"/>
    <d v="2013-12-17T00:00:00"/>
    <n v="194"/>
    <n v="13"/>
    <n v="185"/>
    <n v="0"/>
    <n v="28"/>
    <n v="3"/>
    <n v="2"/>
    <n v="17"/>
    <x v="852"/>
    <n v="4.335953356212406E-3"/>
    <x v="1"/>
    <n v="6"/>
    <n v="3"/>
    <n v="1"/>
    <n v="6"/>
    <n v="10"/>
    <n v="23.5"/>
    <n v="4"/>
    <n v="0"/>
    <n v="0"/>
    <n v="0"/>
    <n v="0"/>
    <n v="0"/>
    <n v="0"/>
    <n v="0"/>
  </r>
  <r>
    <n v="6969"/>
    <n v="1982"/>
    <n v="32"/>
    <x v="0"/>
    <x v="1"/>
    <x v="1"/>
    <n v="50272"/>
    <x v="1"/>
    <n v="2"/>
    <x v="1"/>
    <x v="0"/>
    <n v="1"/>
    <x v="2"/>
    <d v="2013-08-07T00:00:00"/>
    <n v="326"/>
    <n v="75"/>
    <n v="99"/>
    <n v="13"/>
    <n v="66"/>
    <n v="43"/>
    <n v="8"/>
    <n v="4"/>
    <x v="853"/>
    <n v="4.6347867600254611E-3"/>
    <x v="1"/>
    <n v="3"/>
    <n v="4"/>
    <n v="1"/>
    <n v="5"/>
    <n v="10"/>
    <n v="23.3"/>
    <n v="7"/>
    <n v="0"/>
    <n v="0"/>
    <n v="0"/>
    <n v="0"/>
    <n v="0"/>
    <n v="0"/>
    <n v="0"/>
  </r>
  <r>
    <n v="7408"/>
    <n v="1952"/>
    <n v="62"/>
    <x v="2"/>
    <x v="0"/>
    <x v="1"/>
    <n v="54549"/>
    <x v="1"/>
    <n v="2"/>
    <x v="0"/>
    <x v="1"/>
    <n v="1"/>
    <x v="2"/>
    <d v="2014-03-03T00:00:00"/>
    <n v="118"/>
    <n v="8"/>
    <n v="216"/>
    <n v="2"/>
    <n v="6"/>
    <n v="0"/>
    <n v="0"/>
    <n v="9"/>
    <x v="853"/>
    <n v="4.2713890263799516E-3"/>
    <x v="1"/>
    <n v="2"/>
    <n v="5"/>
    <n v="1"/>
    <n v="4"/>
    <n v="10"/>
    <n v="23.3"/>
    <n v="7"/>
    <n v="0"/>
    <n v="0"/>
    <n v="0"/>
    <n v="0"/>
    <n v="0"/>
    <n v="0"/>
    <n v="0"/>
  </r>
  <r>
    <n v="11096"/>
    <n v="1952"/>
    <n v="62"/>
    <x v="2"/>
    <x v="0"/>
    <x v="1"/>
    <n v="57247"/>
    <x v="1"/>
    <n v="2"/>
    <x v="0"/>
    <x v="1"/>
    <n v="1"/>
    <x v="2"/>
    <d v="2013-08-08T00:00:00"/>
    <n v="325"/>
    <n v="50"/>
    <n v="99"/>
    <n v="4"/>
    <n v="32"/>
    <n v="37"/>
    <n v="54"/>
    <n v="6"/>
    <x v="854"/>
    <n v="4.0526141107830975E-3"/>
    <x v="1"/>
    <n v="2"/>
    <n v="2"/>
    <n v="1"/>
    <n v="7"/>
    <n v="10"/>
    <n v="23.2"/>
    <n v="2"/>
    <n v="0"/>
    <n v="0"/>
    <n v="0"/>
    <n v="0"/>
    <n v="0"/>
    <n v="0"/>
    <n v="0"/>
  </r>
  <r>
    <n v="5633"/>
    <n v="1980"/>
    <n v="34"/>
    <x v="0"/>
    <x v="1"/>
    <x v="1"/>
    <n v="50183"/>
    <x v="1"/>
    <n v="2"/>
    <x v="1"/>
    <x v="1"/>
    <n v="2"/>
    <x v="4"/>
    <d v="2014-06-25T00:00:00"/>
    <n v="4"/>
    <n v="47"/>
    <n v="97"/>
    <n v="12"/>
    <n v="84"/>
    <n v="13"/>
    <n v="10"/>
    <n v="15"/>
    <x v="855"/>
    <n v="4.6031524619891198E-3"/>
    <x v="1"/>
    <n v="7"/>
    <n v="3"/>
    <n v="1"/>
    <n v="6"/>
    <n v="10"/>
    <n v="23.1"/>
    <n v="5"/>
    <n v="0"/>
    <n v="0"/>
    <n v="0"/>
    <n v="0"/>
    <n v="0"/>
    <n v="0"/>
    <n v="0"/>
  </r>
  <r>
    <n v="3066"/>
    <n v="1975"/>
    <n v="39"/>
    <x v="0"/>
    <x v="0"/>
    <x v="1"/>
    <n v="61905"/>
    <x v="1"/>
    <n v="2"/>
    <x v="0"/>
    <x v="1"/>
    <n v="1"/>
    <x v="2"/>
    <d v="2014-02-04T00:00:00"/>
    <n v="145"/>
    <n v="2"/>
    <n v="167"/>
    <n v="0"/>
    <n v="43"/>
    <n v="6"/>
    <n v="2"/>
    <n v="13"/>
    <x v="855"/>
    <n v="3.7315241095226557E-3"/>
    <x v="1"/>
    <n v="2"/>
    <n v="4"/>
    <n v="2"/>
    <n v="4"/>
    <n v="10"/>
    <n v="23.1"/>
    <n v="5"/>
    <n v="0"/>
    <n v="0"/>
    <n v="0"/>
    <n v="0"/>
    <n v="0"/>
    <n v="0"/>
    <n v="0"/>
  </r>
  <r>
    <n v="1404"/>
    <n v="1968"/>
    <n v="46"/>
    <x v="1"/>
    <x v="1"/>
    <x v="1"/>
    <n v="34916"/>
    <x v="1"/>
    <n v="2"/>
    <x v="2"/>
    <x v="0"/>
    <n v="2"/>
    <x v="4"/>
    <d v="2013-05-15T00:00:00"/>
    <n v="410"/>
    <n v="89"/>
    <n v="51"/>
    <n v="23"/>
    <n v="82"/>
    <n v="33"/>
    <n v="0"/>
    <n v="42"/>
    <x v="855"/>
    <n v="6.6158781074578989E-3"/>
    <x v="1"/>
    <n v="4"/>
    <n v="5"/>
    <n v="1"/>
    <n v="3"/>
    <n v="9"/>
    <n v="25.666666666666668"/>
    <n v="9"/>
    <n v="0"/>
    <n v="0"/>
    <n v="0"/>
    <n v="0"/>
    <n v="0"/>
    <n v="0"/>
    <n v="0"/>
  </r>
  <r>
    <n v="5232"/>
    <n v="1965"/>
    <n v="49"/>
    <x v="1"/>
    <x v="1"/>
    <x v="1"/>
    <n v="69139"/>
    <x v="0"/>
    <n v="3"/>
    <x v="0"/>
    <x v="1"/>
    <n v="1"/>
    <x v="2"/>
    <d v="2014-01-27T00:00:00"/>
    <n v="153"/>
    <n v="23"/>
    <n v="86"/>
    <n v="12"/>
    <n v="75"/>
    <n v="33"/>
    <n v="15"/>
    <n v="6"/>
    <x v="856"/>
    <n v="3.2832410072462718E-3"/>
    <x v="1"/>
    <n v="1"/>
    <n v="4"/>
    <n v="1"/>
    <n v="5"/>
    <n v="10"/>
    <n v="22.7"/>
    <n v="4"/>
    <n v="0"/>
    <n v="0"/>
    <n v="0"/>
    <n v="0"/>
    <n v="0"/>
    <n v="0"/>
    <n v="0"/>
  </r>
  <r>
    <n v="3011"/>
    <n v="1965"/>
    <n v="49"/>
    <x v="1"/>
    <x v="1"/>
    <x v="1"/>
    <n v="69139"/>
    <x v="0"/>
    <n v="3"/>
    <x v="0"/>
    <x v="1"/>
    <n v="1"/>
    <x v="2"/>
    <d v="2014-01-27T00:00:00"/>
    <n v="153"/>
    <n v="23"/>
    <n v="86"/>
    <n v="12"/>
    <n v="75"/>
    <n v="33"/>
    <n v="15"/>
    <n v="6"/>
    <x v="856"/>
    <n v="3.2832410072462718E-3"/>
    <x v="1"/>
    <n v="1"/>
    <n v="4"/>
    <n v="1"/>
    <n v="5"/>
    <n v="10"/>
    <n v="22.7"/>
    <n v="4"/>
    <n v="0"/>
    <n v="0"/>
    <n v="0"/>
    <n v="0"/>
    <n v="0"/>
    <n v="0"/>
    <n v="0"/>
  </r>
  <r>
    <n v="5253"/>
    <n v="1956"/>
    <n v="58"/>
    <x v="1"/>
    <x v="0"/>
    <x v="1"/>
    <n v="54603"/>
    <x v="1"/>
    <n v="2"/>
    <x v="1"/>
    <x v="1"/>
    <n v="2"/>
    <x v="4"/>
    <d v="2013-07-09T00:00:00"/>
    <n v="355"/>
    <n v="85"/>
    <n v="145"/>
    <n v="13"/>
    <n v="46"/>
    <n v="17"/>
    <n v="2"/>
    <n v="4"/>
    <x v="856"/>
    <n v="4.1572807354907241E-3"/>
    <x v="1"/>
    <n v="6"/>
    <n v="4"/>
    <n v="2"/>
    <n v="4"/>
    <n v="10"/>
    <n v="22.7"/>
    <n v="7"/>
    <n v="0"/>
    <n v="0"/>
    <n v="0"/>
    <n v="0"/>
    <n v="0"/>
    <n v="0"/>
    <n v="0"/>
  </r>
  <r>
    <n v="1604"/>
    <n v="1960"/>
    <n v="54"/>
    <x v="1"/>
    <x v="0"/>
    <x v="1"/>
    <n v="47353"/>
    <x v="1"/>
    <n v="2"/>
    <x v="0"/>
    <x v="1"/>
    <n v="1"/>
    <x v="2"/>
    <d v="2013-11-13T00:00:00"/>
    <n v="228"/>
    <n v="93"/>
    <n v="184"/>
    <n v="2"/>
    <n v="19"/>
    <n v="8"/>
    <n v="8"/>
    <n v="4"/>
    <x v="857"/>
    <n v="4.7515468924883321E-3"/>
    <x v="1"/>
    <n v="3"/>
    <n v="2"/>
    <n v="2"/>
    <n v="6"/>
    <n v="10"/>
    <n v="22.5"/>
    <n v="5"/>
    <n v="0"/>
    <n v="0"/>
    <n v="0"/>
    <n v="0"/>
    <n v="0"/>
    <n v="0"/>
    <n v="0"/>
  </r>
  <r>
    <n v="5534"/>
    <n v="1975"/>
    <n v="39"/>
    <x v="0"/>
    <x v="0"/>
    <x v="1"/>
    <n v="47808"/>
    <x v="1"/>
    <n v="2"/>
    <x v="0"/>
    <x v="1"/>
    <n v="1"/>
    <x v="2"/>
    <d v="2013-10-20T00:00:00"/>
    <n v="252"/>
    <n v="30"/>
    <n v="123"/>
    <n v="1"/>
    <n v="26"/>
    <n v="2"/>
    <n v="0"/>
    <n v="72"/>
    <x v="858"/>
    <n v="4.6854082998661313E-3"/>
    <x v="1"/>
    <n v="2"/>
    <n v="3"/>
    <n v="2"/>
    <n v="3"/>
    <n v="8"/>
    <n v="28"/>
    <n v="7"/>
    <n v="0"/>
    <n v="0"/>
    <n v="1"/>
    <n v="0"/>
    <n v="0"/>
    <n v="0"/>
    <n v="0"/>
  </r>
  <r>
    <n v="5474"/>
    <n v="1970"/>
    <n v="44"/>
    <x v="1"/>
    <x v="1"/>
    <x v="0"/>
    <n v="43020"/>
    <x v="1"/>
    <n v="2"/>
    <x v="1"/>
    <x v="0"/>
    <n v="1"/>
    <x v="1"/>
    <d v="2013-11-30T00:00:00"/>
    <n v="211"/>
    <n v="79"/>
    <n v="45"/>
    <n v="7"/>
    <n v="99"/>
    <n v="4"/>
    <n v="25"/>
    <n v="43"/>
    <x v="859"/>
    <n v="5.1836355183635515E-3"/>
    <x v="1"/>
    <n v="3"/>
    <n v="4"/>
    <n v="1"/>
    <n v="4"/>
    <n v="9"/>
    <n v="24.777777777777779"/>
    <n v="6"/>
    <n v="0"/>
    <n v="0"/>
    <n v="0"/>
    <n v="0"/>
    <n v="0"/>
    <n v="0"/>
    <n v="0"/>
  </r>
  <r>
    <n v="6940"/>
    <n v="1966"/>
    <n v="48"/>
    <x v="1"/>
    <x v="0"/>
    <x v="0"/>
    <n v="46734"/>
    <x v="1"/>
    <n v="2"/>
    <x v="1"/>
    <x v="2"/>
    <n v="3"/>
    <x v="4"/>
    <d v="2013-10-21T00:00:00"/>
    <n v="251"/>
    <n v="86"/>
    <n v="100"/>
    <n v="1"/>
    <n v="39"/>
    <n v="6"/>
    <n v="1"/>
    <n v="76"/>
    <x v="859"/>
    <n v="4.7716865665254418E-3"/>
    <x v="1"/>
    <n v="4"/>
    <n v="3"/>
    <n v="2"/>
    <n v="3"/>
    <n v="8"/>
    <n v="27.875"/>
    <n v="6"/>
    <n v="0"/>
    <n v="0"/>
    <n v="1"/>
    <n v="0"/>
    <n v="0"/>
    <n v="0"/>
    <n v="0"/>
  </r>
  <r>
    <n v="5642"/>
    <n v="1979"/>
    <n v="35"/>
    <x v="0"/>
    <x v="0"/>
    <x v="1"/>
    <n v="62499"/>
    <x v="1"/>
    <n v="2"/>
    <x v="1"/>
    <x v="0"/>
    <n v="1"/>
    <x v="2"/>
    <d v="2013-12-09T00:00:00"/>
    <n v="202"/>
    <n v="0"/>
    <n v="140"/>
    <n v="4"/>
    <n v="61"/>
    <n v="0"/>
    <n v="13"/>
    <n v="4"/>
    <x v="860"/>
    <n v="3.5520568329093266E-3"/>
    <x v="1"/>
    <n v="2"/>
    <n v="3"/>
    <n v="1"/>
    <n v="6"/>
    <n v="10"/>
    <n v="22.2"/>
    <n v="4"/>
    <n v="0"/>
    <n v="0"/>
    <n v="0"/>
    <n v="0"/>
    <n v="0"/>
    <n v="0"/>
    <n v="0"/>
  </r>
  <r>
    <n v="10341"/>
    <n v="1948"/>
    <n v="66"/>
    <x v="2"/>
    <x v="1"/>
    <x v="1"/>
    <n v="51315"/>
    <x v="1"/>
    <n v="2"/>
    <x v="0"/>
    <x v="0"/>
    <n v="0"/>
    <x v="1"/>
    <d v="2014-02-23T00:00:00"/>
    <n v="126"/>
    <n v="45"/>
    <n v="68"/>
    <n v="28"/>
    <n v="39"/>
    <n v="16"/>
    <n v="30"/>
    <n v="41"/>
    <x v="860"/>
    <n v="4.3262204033908212E-3"/>
    <x v="1"/>
    <n v="1"/>
    <n v="2"/>
    <n v="2"/>
    <n v="5"/>
    <n v="9"/>
    <n v="24.666666666666668"/>
    <n v="2"/>
    <n v="0"/>
    <n v="0"/>
    <n v="0"/>
    <n v="0"/>
    <n v="0"/>
    <n v="0"/>
    <n v="0"/>
  </r>
  <r>
    <n v="10420"/>
    <n v="1955"/>
    <n v="59"/>
    <x v="2"/>
    <x v="0"/>
    <x v="0"/>
    <n v="46390"/>
    <x v="1"/>
    <n v="2"/>
    <x v="0"/>
    <x v="1"/>
    <n v="1"/>
    <x v="1"/>
    <d v="2014-05-05T00:00:00"/>
    <n v="55"/>
    <n v="56"/>
    <n v="95"/>
    <n v="14"/>
    <n v="64"/>
    <n v="2"/>
    <n v="9"/>
    <n v="38"/>
    <x v="860"/>
    <n v="4.7855141194222892E-3"/>
    <x v="1"/>
    <n v="1"/>
    <n v="4"/>
    <n v="2"/>
    <n v="3"/>
    <n v="9"/>
    <n v="24.666666666666668"/>
    <n v="7"/>
    <n v="0"/>
    <n v="0"/>
    <n v="0"/>
    <n v="0"/>
    <n v="0"/>
    <n v="0"/>
    <n v="0"/>
  </r>
  <r>
    <n v="5892"/>
    <n v="1980"/>
    <n v="34"/>
    <x v="0"/>
    <x v="1"/>
    <x v="1"/>
    <n v="34968"/>
    <x v="1"/>
    <n v="2"/>
    <x v="1"/>
    <x v="0"/>
    <n v="1"/>
    <x v="2"/>
    <d v="2013-04-10T00:00:00"/>
    <n v="445"/>
    <n v="11"/>
    <n v="158"/>
    <n v="6"/>
    <n v="45"/>
    <n v="8"/>
    <n v="2"/>
    <n v="2"/>
    <x v="861"/>
    <n v="6.3200640585678331E-3"/>
    <x v="1"/>
    <n v="7"/>
    <n v="3"/>
    <n v="2"/>
    <n v="5"/>
    <n v="10"/>
    <n v="22.1"/>
    <n v="7"/>
    <n v="0"/>
    <n v="0"/>
    <n v="0"/>
    <n v="0"/>
    <n v="0"/>
    <n v="0"/>
    <n v="0"/>
  </r>
  <r>
    <n v="5866"/>
    <n v="1974"/>
    <n v="40"/>
    <x v="1"/>
    <x v="1"/>
    <x v="1"/>
    <n v="48186"/>
    <x v="1"/>
    <n v="2"/>
    <x v="1"/>
    <x v="0"/>
    <n v="1"/>
    <x v="2"/>
    <d v="2014-03-20T00:00:00"/>
    <n v="101"/>
    <n v="39"/>
    <n v="97"/>
    <n v="3"/>
    <n v="66"/>
    <n v="12"/>
    <n v="7"/>
    <n v="34"/>
    <x v="862"/>
    <n v="4.5448885568422359E-3"/>
    <x v="1"/>
    <n v="3"/>
    <n v="4"/>
    <n v="1"/>
    <n v="4"/>
    <n v="9"/>
    <n v="24.333333333333332"/>
    <n v="7"/>
    <n v="0"/>
    <n v="0"/>
    <n v="0"/>
    <n v="0"/>
    <n v="0"/>
    <n v="0"/>
    <n v="0"/>
  </r>
  <r>
    <n v="5922"/>
    <n v="1974"/>
    <n v="40"/>
    <x v="1"/>
    <x v="0"/>
    <x v="1"/>
    <n v="40344"/>
    <x v="1"/>
    <n v="2"/>
    <x v="0"/>
    <x v="1"/>
    <n v="1"/>
    <x v="2"/>
    <d v="2013-10-13T00:00:00"/>
    <n v="259"/>
    <n v="48"/>
    <n v="210"/>
    <n v="0"/>
    <n v="6"/>
    <n v="0"/>
    <n v="0"/>
    <n v="2"/>
    <x v="863"/>
    <n v="5.4035296450525485E-3"/>
    <x v="1"/>
    <n v="2"/>
    <n v="4"/>
    <n v="1"/>
    <n v="5"/>
    <n v="10"/>
    <n v="21.8"/>
    <n v="7"/>
    <n v="0"/>
    <n v="0"/>
    <n v="0"/>
    <n v="0"/>
    <n v="0"/>
    <n v="0"/>
    <n v="0"/>
  </r>
  <r>
    <n v="5286"/>
    <n v="1987"/>
    <n v="27"/>
    <x v="0"/>
    <x v="0"/>
    <x v="0"/>
    <n v="41020"/>
    <x v="1"/>
    <n v="2"/>
    <x v="0"/>
    <x v="0"/>
    <n v="0"/>
    <x v="0"/>
    <d v="2013-10-28T00:00:00"/>
    <n v="244"/>
    <n v="68"/>
    <n v="112"/>
    <n v="1"/>
    <n v="54"/>
    <n v="7"/>
    <n v="7"/>
    <n v="36"/>
    <x v="864"/>
    <n v="5.2901023890784982E-3"/>
    <x v="1"/>
    <n v="1"/>
    <n v="3"/>
    <n v="2"/>
    <n v="4"/>
    <n v="9"/>
    <n v="24.111111111111111"/>
    <n v="3"/>
    <n v="0"/>
    <n v="0"/>
    <n v="0"/>
    <n v="0"/>
    <n v="0"/>
    <n v="0"/>
    <n v="0"/>
  </r>
  <r>
    <n v="9925"/>
    <n v="1981"/>
    <n v="33"/>
    <x v="0"/>
    <x v="0"/>
    <x v="1"/>
    <n v="39665"/>
    <x v="1"/>
    <n v="2"/>
    <x v="1"/>
    <x v="0"/>
    <n v="1"/>
    <x v="2"/>
    <d v="2013-05-25T00:00:00"/>
    <n v="400"/>
    <n v="97"/>
    <n v="127"/>
    <n v="1"/>
    <n v="56"/>
    <n v="0"/>
    <n v="1"/>
    <n v="31"/>
    <x v="865"/>
    <n v="5.4456069582755574E-3"/>
    <x v="1"/>
    <n v="3"/>
    <n v="4"/>
    <n v="2"/>
    <n v="3"/>
    <n v="9"/>
    <n v="24"/>
    <n v="7"/>
    <n v="0"/>
    <n v="0"/>
    <n v="1"/>
    <n v="0"/>
    <n v="0"/>
    <n v="0"/>
    <n v="0"/>
  </r>
  <r>
    <n v="5966"/>
    <n v="1974"/>
    <n v="40"/>
    <x v="1"/>
    <x v="0"/>
    <x v="1"/>
    <n v="45207"/>
    <x v="1"/>
    <n v="2"/>
    <x v="1"/>
    <x v="1"/>
    <n v="2"/>
    <x v="4"/>
    <d v="2012-11-10T00:00:00"/>
    <n v="596"/>
    <n v="64"/>
    <n v="203"/>
    <n v="0"/>
    <n v="10"/>
    <n v="0"/>
    <n v="0"/>
    <n v="2"/>
    <x v="866"/>
    <n v="4.7559006348574335E-3"/>
    <x v="1"/>
    <n v="5"/>
    <n v="3"/>
    <n v="1"/>
    <n v="6"/>
    <n v="10"/>
    <n v="21.5"/>
    <n v="6"/>
    <n v="0"/>
    <n v="0"/>
    <n v="0"/>
    <n v="1"/>
    <n v="0"/>
    <n v="0"/>
    <n v="0"/>
  </r>
  <r>
    <n v="9860"/>
    <n v="1959"/>
    <n v="55"/>
    <x v="1"/>
    <x v="1"/>
    <x v="1"/>
    <n v="44911"/>
    <x v="1"/>
    <n v="2"/>
    <x v="0"/>
    <x v="1"/>
    <n v="1"/>
    <x v="2"/>
    <d v="2013-03-15T00:00:00"/>
    <n v="471"/>
    <n v="11"/>
    <n v="159"/>
    <n v="0"/>
    <n v="22"/>
    <n v="2"/>
    <n v="1"/>
    <n v="31"/>
    <x v="866"/>
    <n v="4.787245886308477E-3"/>
    <x v="1"/>
    <n v="3"/>
    <n v="4"/>
    <n v="1"/>
    <n v="4"/>
    <n v="9"/>
    <n v="23.888888888888889"/>
    <n v="7"/>
    <n v="0"/>
    <n v="0"/>
    <n v="0"/>
    <n v="0"/>
    <n v="0"/>
    <n v="0"/>
    <n v="0"/>
  </r>
  <r>
    <n v="7141"/>
    <n v="1986"/>
    <n v="28"/>
    <x v="0"/>
    <x v="0"/>
    <x v="0"/>
    <n v="21888"/>
    <x v="2"/>
    <n v="1"/>
    <x v="1"/>
    <x v="0"/>
    <n v="1"/>
    <x v="1"/>
    <d v="2012-12-29T00:00:00"/>
    <n v="547"/>
    <n v="15"/>
    <n v="88"/>
    <n v="10"/>
    <n v="46"/>
    <n v="2"/>
    <n v="3"/>
    <n v="64"/>
    <x v="867"/>
    <n v="9.7313596491228078E-3"/>
    <x v="1"/>
    <n v="4"/>
    <n v="5"/>
    <n v="1"/>
    <n v="2"/>
    <n v="8"/>
    <n v="26.625"/>
    <n v="10"/>
    <n v="0"/>
    <n v="0"/>
    <n v="0"/>
    <n v="0"/>
    <n v="0"/>
    <n v="1"/>
    <n v="0"/>
  </r>
  <r>
    <n v="5885"/>
    <n v="1973"/>
    <n v="41"/>
    <x v="1"/>
    <x v="0"/>
    <x v="1"/>
    <n v="35688"/>
    <x v="1"/>
    <n v="2"/>
    <x v="2"/>
    <x v="1"/>
    <n v="3"/>
    <x v="3"/>
    <d v="2012-08-22T00:00:00"/>
    <n v="676"/>
    <n v="94"/>
    <n v="73"/>
    <n v="3"/>
    <n v="90"/>
    <n v="12"/>
    <n v="1"/>
    <n v="32"/>
    <x v="868"/>
    <n v="5.9123514906971528E-3"/>
    <x v="1"/>
    <n v="7"/>
    <n v="4"/>
    <n v="1"/>
    <n v="4"/>
    <n v="9"/>
    <n v="23.444444444444443"/>
    <n v="8"/>
    <n v="0"/>
    <n v="0"/>
    <n v="0"/>
    <n v="0"/>
    <n v="0"/>
    <n v="0"/>
    <n v="0"/>
  </r>
  <r>
    <n v="3310"/>
    <n v="1973"/>
    <n v="41"/>
    <x v="1"/>
    <x v="0"/>
    <x v="1"/>
    <n v="35688"/>
    <x v="1"/>
    <n v="2"/>
    <x v="2"/>
    <x v="1"/>
    <n v="3"/>
    <x v="3"/>
    <d v="2012-08-22T00:00:00"/>
    <n v="676"/>
    <n v="94"/>
    <n v="73"/>
    <n v="3"/>
    <n v="90"/>
    <n v="12"/>
    <n v="1"/>
    <n v="32"/>
    <x v="868"/>
    <n v="5.9123514906971528E-3"/>
    <x v="1"/>
    <n v="7"/>
    <n v="4"/>
    <n v="1"/>
    <n v="4"/>
    <n v="9"/>
    <n v="23.444444444444443"/>
    <n v="8"/>
    <n v="0"/>
    <n v="0"/>
    <n v="0"/>
    <n v="0"/>
    <n v="0"/>
    <n v="0"/>
    <n v="0"/>
  </r>
  <r>
    <n v="10640"/>
    <n v="1974"/>
    <n v="40"/>
    <x v="1"/>
    <x v="1"/>
    <x v="1"/>
    <n v="44392"/>
    <x v="1"/>
    <n v="2"/>
    <x v="1"/>
    <x v="1"/>
    <n v="2"/>
    <x v="4"/>
    <d v="2013-09-05T00:00:00"/>
    <n v="297"/>
    <n v="71"/>
    <n v="87"/>
    <n v="5"/>
    <n v="71"/>
    <n v="7"/>
    <n v="12"/>
    <n v="29"/>
    <x v="868"/>
    <n v="4.7531086682285097E-3"/>
    <x v="1"/>
    <n v="5"/>
    <n v="4"/>
    <n v="1"/>
    <n v="4"/>
    <n v="9"/>
    <n v="23.444444444444443"/>
    <n v="7"/>
    <n v="0"/>
    <n v="0"/>
    <n v="0"/>
    <n v="0"/>
    <n v="0"/>
    <n v="0"/>
    <n v="0"/>
  </r>
  <r>
    <n v="7019"/>
    <n v="1963"/>
    <n v="51"/>
    <x v="1"/>
    <x v="1"/>
    <x v="1"/>
    <n v="54414"/>
    <x v="1"/>
    <n v="2"/>
    <x v="1"/>
    <x v="1"/>
    <n v="2"/>
    <x v="4"/>
    <d v="2013-01-23T00:00:00"/>
    <n v="522"/>
    <n v="49"/>
    <n v="109"/>
    <n v="18"/>
    <n v="16"/>
    <n v="24"/>
    <n v="26"/>
    <n v="18"/>
    <x v="868"/>
    <n v="3.8776785386113867E-3"/>
    <x v="1"/>
    <n v="4"/>
    <n v="3"/>
    <n v="1"/>
    <n v="5"/>
    <n v="9"/>
    <n v="23.444444444444443"/>
    <n v="4"/>
    <n v="0"/>
    <n v="0"/>
    <n v="0"/>
    <n v="0"/>
    <n v="0"/>
    <n v="0"/>
    <n v="0"/>
  </r>
  <r>
    <n v="2227"/>
    <n v="1958"/>
    <n v="56"/>
    <x v="1"/>
    <x v="0"/>
    <x v="1"/>
    <n v="26490"/>
    <x v="2"/>
    <n v="1"/>
    <x v="0"/>
    <x v="0"/>
    <n v="0"/>
    <x v="1"/>
    <d v="2012-09-22T00:00:00"/>
    <n v="645"/>
    <n v="92"/>
    <n v="45"/>
    <n v="47"/>
    <n v="52"/>
    <n v="21"/>
    <n v="20"/>
    <n v="25"/>
    <x v="869"/>
    <n v="7.9275198187995465E-3"/>
    <x v="1"/>
    <n v="2"/>
    <n v="3"/>
    <n v="1"/>
    <n v="5"/>
    <n v="9"/>
    <n v="23.333333333333332"/>
    <n v="6"/>
    <n v="0"/>
    <n v="0"/>
    <n v="0"/>
    <n v="0"/>
    <n v="0"/>
    <n v="0"/>
    <n v="0"/>
  </r>
  <r>
    <n v="946"/>
    <n v="1958"/>
    <n v="56"/>
    <x v="1"/>
    <x v="0"/>
    <x v="1"/>
    <n v="26490"/>
    <x v="2"/>
    <n v="1"/>
    <x v="0"/>
    <x v="0"/>
    <n v="0"/>
    <x v="1"/>
    <d v="2012-09-22T00:00:00"/>
    <n v="645"/>
    <n v="92"/>
    <n v="45"/>
    <n v="47"/>
    <n v="52"/>
    <n v="21"/>
    <n v="20"/>
    <n v="25"/>
    <x v="869"/>
    <n v="7.9275198187995465E-3"/>
    <x v="1"/>
    <n v="2"/>
    <n v="3"/>
    <n v="1"/>
    <n v="5"/>
    <n v="9"/>
    <n v="23.333333333333332"/>
    <n v="6"/>
    <n v="0"/>
    <n v="0"/>
    <n v="0"/>
    <n v="0"/>
    <n v="0"/>
    <n v="0"/>
    <n v="0"/>
  </r>
  <r>
    <n v="35"/>
    <n v="1987"/>
    <n v="27"/>
    <x v="0"/>
    <x v="1"/>
    <x v="1"/>
    <n v="25545"/>
    <x v="2"/>
    <n v="1"/>
    <x v="1"/>
    <x v="0"/>
    <n v="1"/>
    <x v="2"/>
    <d v="2012-09-08T00:00:00"/>
    <n v="659"/>
    <n v="35"/>
    <n v="32"/>
    <n v="1"/>
    <n v="64"/>
    <n v="16"/>
    <n v="12"/>
    <n v="85"/>
    <x v="869"/>
    <n v="8.2207868467410444E-3"/>
    <x v="1"/>
    <n v="3"/>
    <n v="2"/>
    <n v="2"/>
    <n v="3"/>
    <n v="7"/>
    <n v="30"/>
    <n v="6"/>
    <n v="0"/>
    <n v="0"/>
    <n v="0"/>
    <n v="0"/>
    <n v="0"/>
    <n v="1"/>
    <n v="0"/>
  </r>
  <r>
    <n v="5788"/>
    <n v="1972"/>
    <n v="42"/>
    <x v="1"/>
    <x v="1"/>
    <x v="1"/>
    <n v="46053"/>
    <x v="1"/>
    <n v="2"/>
    <x v="1"/>
    <x v="0"/>
    <n v="1"/>
    <x v="2"/>
    <d v="2013-02-17T00:00:00"/>
    <n v="497"/>
    <n v="46"/>
    <n v="56"/>
    <n v="10"/>
    <n v="92"/>
    <n v="19"/>
    <n v="7"/>
    <n v="25"/>
    <x v="870"/>
    <n v="4.5382494082904477E-3"/>
    <x v="1"/>
    <n v="3"/>
    <n v="3"/>
    <n v="2"/>
    <n v="4"/>
    <n v="9"/>
    <n v="23.222222222222221"/>
    <n v="5"/>
    <n v="0"/>
    <n v="0"/>
    <n v="0"/>
    <n v="0"/>
    <n v="0"/>
    <n v="0"/>
    <n v="0"/>
  </r>
  <r>
    <n v="455"/>
    <n v="1946"/>
    <n v="68"/>
    <x v="2"/>
    <x v="0"/>
    <x v="1"/>
    <n v="51012"/>
    <x v="1"/>
    <n v="2"/>
    <x v="0"/>
    <x v="0"/>
    <n v="0"/>
    <x v="1"/>
    <d v="2013-04-18T00:00:00"/>
    <n v="437"/>
    <n v="86"/>
    <n v="102"/>
    <n v="9"/>
    <n v="63"/>
    <n v="2"/>
    <n v="9"/>
    <n v="24"/>
    <x v="870"/>
    <n v="4.0970751979926296E-3"/>
    <x v="1"/>
    <n v="1"/>
    <n v="4"/>
    <n v="1"/>
    <n v="4"/>
    <n v="9"/>
    <n v="23.222222222222221"/>
    <n v="6"/>
    <n v="0"/>
    <n v="0"/>
    <n v="0"/>
    <n v="0"/>
    <n v="0"/>
    <n v="0"/>
    <n v="0"/>
  </r>
  <r>
    <n v="7592"/>
    <n v="1946"/>
    <n v="68"/>
    <x v="2"/>
    <x v="0"/>
    <x v="1"/>
    <n v="51012"/>
    <x v="1"/>
    <n v="2"/>
    <x v="0"/>
    <x v="0"/>
    <n v="0"/>
    <x v="1"/>
    <d v="2013-04-18T00:00:00"/>
    <n v="437"/>
    <n v="86"/>
    <n v="102"/>
    <n v="9"/>
    <n v="63"/>
    <n v="2"/>
    <n v="9"/>
    <n v="24"/>
    <x v="870"/>
    <n v="4.0970751979926296E-3"/>
    <x v="1"/>
    <n v="1"/>
    <n v="4"/>
    <n v="1"/>
    <n v="4"/>
    <n v="9"/>
    <n v="23.222222222222221"/>
    <n v="6"/>
    <n v="0"/>
    <n v="0"/>
    <n v="0"/>
    <n v="0"/>
    <n v="0"/>
    <n v="0"/>
    <n v="0"/>
  </r>
  <r>
    <n v="2678"/>
    <n v="1990"/>
    <n v="24"/>
    <x v="0"/>
    <x v="1"/>
    <x v="0"/>
    <n v="34412"/>
    <x v="1"/>
    <n v="2"/>
    <x v="1"/>
    <x v="0"/>
    <n v="1"/>
    <x v="1"/>
    <d v="2013-02-13T00:00:00"/>
    <n v="501"/>
    <n v="62"/>
    <n v="52"/>
    <n v="12"/>
    <n v="50"/>
    <n v="4"/>
    <n v="36"/>
    <n v="55"/>
    <x v="870"/>
    <n v="6.0734627455538764E-3"/>
    <x v="1"/>
    <n v="3"/>
    <n v="5"/>
    <n v="0"/>
    <n v="3"/>
    <n v="8"/>
    <n v="26.125"/>
    <n v="9"/>
    <n v="0"/>
    <n v="0"/>
    <n v="0"/>
    <n v="0"/>
    <n v="0"/>
    <n v="0"/>
    <n v="0"/>
  </r>
  <r>
    <n v="10339"/>
    <n v="1954"/>
    <n v="60"/>
    <x v="2"/>
    <x v="0"/>
    <x v="1"/>
    <n v="59240.303664921463"/>
    <x v="1"/>
    <n v="2"/>
    <x v="0"/>
    <x v="1"/>
    <n v="1"/>
    <x v="2"/>
    <d v="2013-06-23T00:00:00"/>
    <n v="371"/>
    <n v="83"/>
    <n v="161"/>
    <n v="0"/>
    <n v="22"/>
    <n v="0"/>
    <n v="0"/>
    <n v="24"/>
    <x v="871"/>
    <n v="3.4942427231778846E-3"/>
    <x v="1"/>
    <n v="2"/>
    <n v="4"/>
    <n v="1"/>
    <n v="4"/>
    <n v="9"/>
    <n v="23"/>
    <n v="6"/>
    <n v="0"/>
    <n v="0"/>
    <n v="0"/>
    <n v="0"/>
    <n v="0"/>
    <n v="0"/>
    <n v="0"/>
  </r>
  <r>
    <n v="3921"/>
    <n v="1952"/>
    <n v="62"/>
    <x v="2"/>
    <x v="0"/>
    <x v="0"/>
    <n v="28457"/>
    <x v="2"/>
    <n v="1"/>
    <x v="0"/>
    <x v="0"/>
    <n v="0"/>
    <x v="0"/>
    <d v="2012-10-28T00:00:00"/>
    <n v="609"/>
    <n v="96"/>
    <n v="24"/>
    <n v="1"/>
    <n v="108"/>
    <n v="29"/>
    <n v="29"/>
    <n v="14"/>
    <x v="872"/>
    <n v="7.2038514249569523E-3"/>
    <x v="1"/>
    <n v="1"/>
    <n v="4"/>
    <n v="1"/>
    <n v="4"/>
    <n v="9"/>
    <n v="22.777777777777779"/>
    <n v="8"/>
    <n v="0"/>
    <n v="0"/>
    <n v="0"/>
    <n v="0"/>
    <n v="0"/>
    <n v="0"/>
    <n v="0"/>
  </r>
  <r>
    <n v="8945"/>
    <n v="1970"/>
    <n v="44"/>
    <x v="1"/>
    <x v="1"/>
    <x v="0"/>
    <n v="54137"/>
    <x v="1"/>
    <n v="2"/>
    <x v="0"/>
    <x v="1"/>
    <n v="1"/>
    <x v="1"/>
    <d v="2013-08-16T00:00:00"/>
    <n v="317"/>
    <n v="46"/>
    <n v="171"/>
    <n v="0"/>
    <n v="11"/>
    <n v="0"/>
    <n v="1"/>
    <n v="20"/>
    <x v="873"/>
    <n v="3.7497460147403808E-3"/>
    <x v="1"/>
    <n v="2"/>
    <n v="4"/>
    <n v="1"/>
    <n v="4"/>
    <n v="9"/>
    <n v="22.555555555555557"/>
    <n v="6"/>
    <n v="0"/>
    <n v="0"/>
    <n v="0"/>
    <n v="0"/>
    <n v="0"/>
    <n v="0"/>
    <n v="0"/>
  </r>
  <r>
    <n v="10591"/>
    <n v="1969"/>
    <n v="45"/>
    <x v="1"/>
    <x v="1"/>
    <x v="0"/>
    <n v="43638"/>
    <x v="1"/>
    <n v="2"/>
    <x v="0"/>
    <x v="1"/>
    <n v="1"/>
    <x v="1"/>
    <d v="2012-08-06T00:00:00"/>
    <n v="692"/>
    <n v="37"/>
    <n v="63"/>
    <n v="10"/>
    <n v="83"/>
    <n v="7"/>
    <n v="19"/>
    <n v="19"/>
    <x v="874"/>
    <n v="4.6060772721022965E-3"/>
    <x v="1"/>
    <n v="2"/>
    <n v="4"/>
    <n v="1"/>
    <n v="4"/>
    <n v="9"/>
    <n v="22.333333333333332"/>
    <n v="7"/>
    <n v="0"/>
    <n v="0"/>
    <n v="0"/>
    <n v="0"/>
    <n v="0"/>
    <n v="0"/>
    <n v="0"/>
  </r>
  <r>
    <n v="9485"/>
    <n v="1986"/>
    <n v="28"/>
    <x v="0"/>
    <x v="0"/>
    <x v="1"/>
    <n v="45921"/>
    <x v="1"/>
    <n v="2"/>
    <x v="0"/>
    <x v="0"/>
    <n v="0"/>
    <x v="1"/>
    <d v="2014-03-10T00:00:00"/>
    <n v="111"/>
    <n v="23"/>
    <n v="102"/>
    <n v="9"/>
    <n v="49"/>
    <n v="24"/>
    <n v="3"/>
    <n v="12"/>
    <x v="875"/>
    <n v="4.3335293220966445E-3"/>
    <x v="1"/>
    <n v="1"/>
    <n v="2"/>
    <n v="1"/>
    <n v="6"/>
    <n v="9"/>
    <n v="22.111111111111111"/>
    <n v="4"/>
    <n v="0"/>
    <n v="0"/>
    <n v="0"/>
    <n v="0"/>
    <n v="0"/>
    <n v="0"/>
    <n v="0"/>
  </r>
  <r>
    <n v="5959"/>
    <n v="1968"/>
    <n v="46"/>
    <x v="1"/>
    <x v="1"/>
    <x v="0"/>
    <n v="35893"/>
    <x v="1"/>
    <n v="2"/>
    <x v="1"/>
    <x v="1"/>
    <n v="2"/>
    <x v="2"/>
    <d v="2012-10-15T00:00:00"/>
    <n v="622"/>
    <n v="80"/>
    <n v="158"/>
    <n v="0"/>
    <n v="23"/>
    <n v="0"/>
    <n v="0"/>
    <n v="18"/>
    <x v="875"/>
    <n v="5.5442565402724769E-3"/>
    <x v="1"/>
    <n v="6"/>
    <n v="3"/>
    <n v="1"/>
    <n v="5"/>
    <n v="9"/>
    <n v="22.111111111111111"/>
    <n v="8"/>
    <n v="0"/>
    <n v="0"/>
    <n v="0"/>
    <n v="0"/>
    <n v="0"/>
    <n v="0"/>
    <n v="0"/>
  </r>
  <r>
    <n v="7426"/>
    <n v="1971"/>
    <n v="43"/>
    <x v="1"/>
    <x v="0"/>
    <x v="1"/>
    <n v="54690"/>
    <x v="1"/>
    <n v="2"/>
    <x v="1"/>
    <x v="1"/>
    <n v="2"/>
    <x v="4"/>
    <d v="2013-11-07T00:00:00"/>
    <n v="234"/>
    <n v="76"/>
    <n v="111"/>
    <n v="16"/>
    <n v="37"/>
    <n v="7"/>
    <n v="9"/>
    <n v="18"/>
    <x v="876"/>
    <n v="3.6204059243006032E-3"/>
    <x v="1"/>
    <n v="3"/>
    <n v="3"/>
    <n v="1"/>
    <n v="5"/>
    <n v="9"/>
    <n v="22"/>
    <n v="3"/>
    <n v="0"/>
    <n v="0"/>
    <n v="0"/>
    <n v="0"/>
    <n v="0"/>
    <n v="0"/>
    <n v="0"/>
  </r>
  <r>
    <n v="8360"/>
    <n v="1971"/>
    <n v="43"/>
    <x v="1"/>
    <x v="0"/>
    <x v="1"/>
    <n v="54690"/>
    <x v="1"/>
    <n v="2"/>
    <x v="1"/>
    <x v="1"/>
    <n v="2"/>
    <x v="4"/>
    <d v="2013-11-07T00:00:00"/>
    <n v="234"/>
    <n v="76"/>
    <n v="111"/>
    <n v="16"/>
    <n v="37"/>
    <n v="7"/>
    <n v="9"/>
    <n v="18"/>
    <x v="876"/>
    <n v="3.6204059243006032E-3"/>
    <x v="1"/>
    <n v="3"/>
    <n v="3"/>
    <n v="1"/>
    <n v="5"/>
    <n v="9"/>
    <n v="22"/>
    <n v="3"/>
    <n v="0"/>
    <n v="0"/>
    <n v="0"/>
    <n v="0"/>
    <n v="0"/>
    <n v="0"/>
    <n v="0"/>
  </r>
  <r>
    <n v="3551"/>
    <n v="1954"/>
    <n v="60"/>
    <x v="2"/>
    <x v="0"/>
    <x v="1"/>
    <n v="60033"/>
    <x v="1"/>
    <n v="2"/>
    <x v="0"/>
    <x v="1"/>
    <n v="1"/>
    <x v="2"/>
    <d v="2014-03-29T00:00:00"/>
    <n v="92"/>
    <n v="28"/>
    <n v="62"/>
    <n v="1"/>
    <n v="57"/>
    <n v="19"/>
    <n v="11"/>
    <n v="48"/>
    <x v="876"/>
    <n v="3.2981859977012644E-3"/>
    <x v="1"/>
    <n v="2"/>
    <n v="2"/>
    <n v="1"/>
    <n v="5"/>
    <n v="8"/>
    <n v="24.75"/>
    <n v="2"/>
    <n v="0"/>
    <n v="0"/>
    <n v="0"/>
    <n v="0"/>
    <n v="0"/>
    <n v="0"/>
    <n v="0"/>
  </r>
  <r>
    <n v="2895"/>
    <n v="1963"/>
    <n v="51"/>
    <x v="1"/>
    <x v="1"/>
    <x v="0"/>
    <n v="49980"/>
    <x v="1"/>
    <n v="2"/>
    <x v="0"/>
    <x v="1"/>
    <n v="1"/>
    <x v="1"/>
    <d v="2013-10-23T00:00:00"/>
    <n v="249"/>
    <n v="79"/>
    <n v="104"/>
    <n v="1"/>
    <n v="54"/>
    <n v="13"/>
    <n v="9"/>
    <n v="14"/>
    <x v="877"/>
    <n v="3.9015606242496998E-3"/>
    <x v="1"/>
    <n v="2"/>
    <n v="3"/>
    <n v="1"/>
    <n v="5"/>
    <n v="9"/>
    <n v="21.666666666666668"/>
    <n v="5"/>
    <n v="0"/>
    <n v="0"/>
    <n v="0"/>
    <n v="0"/>
    <n v="0"/>
    <n v="0"/>
    <n v="0"/>
  </r>
  <r>
    <n v="3602"/>
    <n v="1958"/>
    <n v="56"/>
    <x v="1"/>
    <x v="0"/>
    <x v="1"/>
    <n v="51412"/>
    <x v="1"/>
    <n v="2"/>
    <x v="0"/>
    <x v="1"/>
    <n v="1"/>
    <x v="2"/>
    <d v="2013-12-31T00:00:00"/>
    <n v="180"/>
    <n v="42"/>
    <n v="140"/>
    <n v="3"/>
    <n v="29"/>
    <n v="4"/>
    <n v="5"/>
    <n v="14"/>
    <x v="877"/>
    <n v="3.7928888197308022E-3"/>
    <x v="1"/>
    <n v="2"/>
    <n v="3"/>
    <n v="2"/>
    <n v="4"/>
    <n v="9"/>
    <n v="21.666666666666668"/>
    <n v="4"/>
    <n v="0"/>
    <n v="0"/>
    <n v="0"/>
    <n v="0"/>
    <n v="0"/>
    <n v="0"/>
    <n v="0"/>
  </r>
  <r>
    <n v="771"/>
    <n v="1967"/>
    <n v="47"/>
    <x v="1"/>
    <x v="1"/>
    <x v="1"/>
    <n v="54178"/>
    <x v="1"/>
    <n v="2"/>
    <x v="0"/>
    <x v="1"/>
    <n v="1"/>
    <x v="2"/>
    <d v="2014-01-21T00:00:00"/>
    <n v="159"/>
    <n v="79"/>
    <n v="135"/>
    <n v="9"/>
    <n v="39"/>
    <n v="4"/>
    <n v="0"/>
    <n v="7"/>
    <x v="878"/>
    <n v="3.5807892502491786E-3"/>
    <x v="1"/>
    <n v="1"/>
    <n v="2"/>
    <n v="2"/>
    <n v="5"/>
    <n v="9"/>
    <n v="21.555555555555557"/>
    <n v="2"/>
    <n v="0"/>
    <n v="0"/>
    <n v="0"/>
    <n v="0"/>
    <n v="0"/>
    <n v="0"/>
    <n v="0"/>
  </r>
  <r>
    <n v="3032"/>
    <n v="1984"/>
    <n v="30"/>
    <x v="0"/>
    <x v="1"/>
    <x v="1"/>
    <n v="24570"/>
    <x v="2"/>
    <n v="1"/>
    <x v="1"/>
    <x v="0"/>
    <n v="1"/>
    <x v="2"/>
    <d v="2013-02-27T00:00:00"/>
    <n v="487"/>
    <n v="97"/>
    <n v="28"/>
    <n v="34"/>
    <n v="62"/>
    <n v="11"/>
    <n v="14"/>
    <n v="44"/>
    <x v="879"/>
    <n v="7.8551078551078544E-3"/>
    <x v="1"/>
    <n v="3"/>
    <n v="4"/>
    <n v="0"/>
    <n v="4"/>
    <n v="8"/>
    <n v="24.125"/>
    <n v="9"/>
    <n v="0"/>
    <n v="0"/>
    <n v="0"/>
    <n v="0"/>
    <n v="0"/>
    <n v="0"/>
    <n v="0"/>
  </r>
  <r>
    <n v="5954"/>
    <n v="1972"/>
    <n v="42"/>
    <x v="1"/>
    <x v="0"/>
    <x v="0"/>
    <n v="42618"/>
    <x v="1"/>
    <n v="2"/>
    <x v="1"/>
    <x v="0"/>
    <n v="1"/>
    <x v="1"/>
    <d v="2013-10-09T00:00:00"/>
    <n v="263"/>
    <n v="92"/>
    <n v="76"/>
    <n v="14"/>
    <n v="74"/>
    <n v="13"/>
    <n v="5"/>
    <n v="10"/>
    <x v="880"/>
    <n v="4.505138673799803E-3"/>
    <x v="1"/>
    <n v="2"/>
    <n v="5"/>
    <n v="0"/>
    <n v="4"/>
    <n v="9"/>
    <n v="21.333333333333332"/>
    <n v="8"/>
    <n v="0"/>
    <n v="0"/>
    <n v="0"/>
    <n v="0"/>
    <n v="0"/>
    <n v="0"/>
    <n v="0"/>
  </r>
  <r>
    <n v="5063"/>
    <n v="1977"/>
    <n v="37"/>
    <x v="0"/>
    <x v="1"/>
    <x v="0"/>
    <n v="28769"/>
    <x v="2"/>
    <n v="1"/>
    <x v="1"/>
    <x v="0"/>
    <n v="1"/>
    <x v="1"/>
    <d v="2012-12-18T00:00:00"/>
    <n v="558"/>
    <n v="76"/>
    <n v="41"/>
    <n v="5"/>
    <n v="129"/>
    <n v="10"/>
    <n v="3"/>
    <n v="3"/>
    <x v="881"/>
    <n v="6.6390906878932184E-3"/>
    <x v="1"/>
    <n v="3"/>
    <n v="4"/>
    <n v="1"/>
    <n v="4"/>
    <n v="9"/>
    <n v="21.222222222222221"/>
    <n v="9"/>
    <n v="0"/>
    <n v="0"/>
    <n v="0"/>
    <n v="0"/>
    <n v="0"/>
    <n v="0"/>
    <n v="0"/>
  </r>
  <r>
    <n v="7698"/>
    <n v="1976"/>
    <n v="38"/>
    <x v="0"/>
    <x v="0"/>
    <x v="1"/>
    <n v="51650"/>
    <x v="1"/>
    <n v="2"/>
    <x v="0"/>
    <x v="1"/>
    <n v="1"/>
    <x v="2"/>
    <d v="2014-05-11T00:00:00"/>
    <n v="49"/>
    <n v="81"/>
    <n v="152"/>
    <n v="3"/>
    <n v="22"/>
    <n v="2"/>
    <n v="5"/>
    <n v="7"/>
    <x v="881"/>
    <n v="3.6979670861568247E-3"/>
    <x v="1"/>
    <n v="1"/>
    <n v="4"/>
    <n v="1"/>
    <n v="4"/>
    <n v="9"/>
    <n v="21.222222222222221"/>
    <n v="5"/>
    <n v="0"/>
    <n v="0"/>
    <n v="0"/>
    <n v="0"/>
    <n v="0"/>
    <n v="0"/>
    <n v="0"/>
  </r>
  <r>
    <n v="6230"/>
    <n v="1971"/>
    <n v="43"/>
    <x v="1"/>
    <x v="1"/>
    <x v="0"/>
    <n v="44421"/>
    <x v="1"/>
    <n v="2"/>
    <x v="1"/>
    <x v="1"/>
    <n v="2"/>
    <x v="2"/>
    <d v="2013-02-15T00:00:00"/>
    <n v="499"/>
    <n v="53"/>
    <n v="110"/>
    <n v="5"/>
    <n v="59"/>
    <n v="7"/>
    <n v="1"/>
    <n v="7"/>
    <x v="882"/>
    <n v="4.2547443776592151E-3"/>
    <x v="1"/>
    <n v="5"/>
    <n v="5"/>
    <n v="0"/>
    <n v="4"/>
    <n v="9"/>
    <n v="21"/>
    <n v="8"/>
    <n v="0"/>
    <n v="0"/>
    <n v="0"/>
    <n v="0"/>
    <n v="0"/>
    <n v="0"/>
    <n v="0"/>
  </r>
  <r>
    <n v="4653"/>
    <n v="1978"/>
    <n v="36"/>
    <x v="0"/>
    <x v="1"/>
    <x v="1"/>
    <n v="42011"/>
    <x v="1"/>
    <n v="2"/>
    <x v="1"/>
    <x v="0"/>
    <n v="1"/>
    <x v="2"/>
    <d v="2013-03-26T00:00:00"/>
    <n v="460"/>
    <n v="46"/>
    <n v="131"/>
    <n v="0"/>
    <n v="16"/>
    <n v="2"/>
    <n v="1"/>
    <n v="39"/>
    <x v="882"/>
    <n v="4.4988217371640764E-3"/>
    <x v="1"/>
    <n v="4"/>
    <n v="3"/>
    <n v="1"/>
    <n v="4"/>
    <n v="8"/>
    <n v="23.625"/>
    <n v="8"/>
    <n v="0"/>
    <n v="0"/>
    <n v="0"/>
    <n v="0"/>
    <n v="0"/>
    <n v="0"/>
    <n v="0"/>
  </r>
  <r>
    <n v="2534"/>
    <n v="1953"/>
    <n v="61"/>
    <x v="2"/>
    <x v="1"/>
    <x v="1"/>
    <n v="37716"/>
    <x v="1"/>
    <n v="2"/>
    <x v="0"/>
    <x v="1"/>
    <n v="1"/>
    <x v="2"/>
    <d v="2014-04-21T00:00:00"/>
    <n v="69"/>
    <n v="4"/>
    <n v="97"/>
    <n v="1"/>
    <n v="41"/>
    <n v="6"/>
    <n v="2"/>
    <n v="41"/>
    <x v="883"/>
    <n v="4.9846219111252515E-3"/>
    <x v="1"/>
    <n v="2"/>
    <n v="4"/>
    <n v="1"/>
    <n v="3"/>
    <n v="8"/>
    <n v="23.5"/>
    <n v="7"/>
    <n v="0"/>
    <n v="0"/>
    <n v="0"/>
    <n v="0"/>
    <n v="0"/>
    <n v="0"/>
    <n v="0"/>
  </r>
  <r>
    <n v="968"/>
    <n v="1968"/>
    <n v="46"/>
    <x v="1"/>
    <x v="0"/>
    <x v="0"/>
    <n v="41335"/>
    <x v="1"/>
    <n v="2"/>
    <x v="1"/>
    <x v="0"/>
    <n v="1"/>
    <x v="1"/>
    <d v="2013-12-26T00:00:00"/>
    <n v="185"/>
    <n v="24"/>
    <n v="112"/>
    <n v="19"/>
    <n v="21"/>
    <n v="16"/>
    <n v="14"/>
    <n v="5"/>
    <x v="884"/>
    <n v="4.5240111285835246E-3"/>
    <x v="1"/>
    <n v="3"/>
    <n v="4"/>
    <n v="1"/>
    <n v="4"/>
    <n v="9"/>
    <n v="20.777777777777779"/>
    <n v="7"/>
    <n v="0"/>
    <n v="0"/>
    <n v="0"/>
    <n v="0"/>
    <n v="0"/>
    <n v="0"/>
    <n v="0"/>
  </r>
  <r>
    <n v="4096"/>
    <n v="1968"/>
    <n v="46"/>
    <x v="1"/>
    <x v="0"/>
    <x v="0"/>
    <n v="41335"/>
    <x v="1"/>
    <n v="2"/>
    <x v="1"/>
    <x v="0"/>
    <n v="1"/>
    <x v="1"/>
    <d v="2013-12-26T00:00:00"/>
    <n v="185"/>
    <n v="24"/>
    <n v="112"/>
    <n v="19"/>
    <n v="21"/>
    <n v="16"/>
    <n v="14"/>
    <n v="5"/>
    <x v="884"/>
    <n v="4.5240111285835246E-3"/>
    <x v="1"/>
    <n v="3"/>
    <n v="4"/>
    <n v="1"/>
    <n v="4"/>
    <n v="9"/>
    <n v="20.777777777777779"/>
    <n v="7"/>
    <n v="0"/>
    <n v="0"/>
    <n v="0"/>
    <n v="0"/>
    <n v="0"/>
    <n v="0"/>
    <n v="0"/>
  </r>
  <r>
    <n v="7533"/>
    <n v="1964"/>
    <n v="50"/>
    <x v="1"/>
    <x v="1"/>
    <x v="1"/>
    <n v="49096"/>
    <x v="1"/>
    <n v="2"/>
    <x v="1"/>
    <x v="1"/>
    <n v="2"/>
    <x v="4"/>
    <d v="2013-09-24T00:00:00"/>
    <n v="278"/>
    <n v="15"/>
    <n v="144"/>
    <n v="1"/>
    <n v="32"/>
    <n v="2"/>
    <n v="1"/>
    <n v="7"/>
    <x v="884"/>
    <n v="3.8088642659279779E-3"/>
    <x v="1"/>
    <n v="4"/>
    <n v="4"/>
    <n v="1"/>
    <n v="4"/>
    <n v="9"/>
    <n v="20.777777777777779"/>
    <n v="7"/>
    <n v="0"/>
    <n v="0"/>
    <n v="0"/>
    <n v="0"/>
    <n v="0"/>
    <n v="0"/>
    <n v="0"/>
  </r>
  <r>
    <n v="7281"/>
    <n v="1959"/>
    <n v="55"/>
    <x v="1"/>
    <x v="0"/>
    <x v="0"/>
    <n v="53408.685009487657"/>
    <x v="1"/>
    <n v="2"/>
    <x v="0"/>
    <x v="0"/>
    <n v="0"/>
    <x v="0"/>
    <d v="2013-11-05T00:00:00"/>
    <n v="236"/>
    <n v="80"/>
    <n v="81"/>
    <n v="11"/>
    <n v="50"/>
    <n v="3"/>
    <n v="2"/>
    <n v="39"/>
    <x v="885"/>
    <n v="3.4825796584761165E-3"/>
    <x v="1"/>
    <n v="1"/>
    <n v="1"/>
    <n v="3"/>
    <n v="4"/>
    <n v="8"/>
    <n v="23.25"/>
    <n v="2"/>
    <n v="0"/>
    <n v="0"/>
    <n v="0"/>
    <n v="0"/>
    <n v="0"/>
    <n v="0"/>
    <n v="0"/>
  </r>
  <r>
    <n v="7414"/>
    <n v="1971"/>
    <n v="43"/>
    <x v="1"/>
    <x v="1"/>
    <x v="1"/>
    <n v="43824"/>
    <x v="1"/>
    <n v="2"/>
    <x v="1"/>
    <x v="1"/>
    <n v="2"/>
    <x v="4"/>
    <d v="2012-09-15T00:00:00"/>
    <n v="652"/>
    <n v="18"/>
    <n v="96"/>
    <n v="1"/>
    <n v="42"/>
    <n v="12"/>
    <n v="3"/>
    <n v="32"/>
    <x v="885"/>
    <n v="4.244249726177437E-3"/>
    <x v="1"/>
    <n v="4"/>
    <n v="3"/>
    <n v="1"/>
    <n v="4"/>
    <n v="8"/>
    <n v="23.25"/>
    <n v="8"/>
    <n v="0"/>
    <n v="0"/>
    <n v="0"/>
    <n v="0"/>
    <n v="0"/>
    <n v="0"/>
    <n v="0"/>
  </r>
  <r>
    <n v="2948"/>
    <n v="1954"/>
    <n v="60"/>
    <x v="2"/>
    <x v="0"/>
    <x v="0"/>
    <n v="62637"/>
    <x v="1"/>
    <n v="2"/>
    <x v="0"/>
    <x v="1"/>
    <n v="1"/>
    <x v="1"/>
    <d v="2014-03-01T00:00:00"/>
    <n v="120"/>
    <n v="76"/>
    <n v="104"/>
    <n v="12"/>
    <n v="48"/>
    <n v="4"/>
    <n v="12"/>
    <n v="5"/>
    <x v="886"/>
    <n v="2.9535258712901319E-3"/>
    <x v="1"/>
    <n v="1"/>
    <n v="2"/>
    <n v="2"/>
    <n v="5"/>
    <n v="9"/>
    <n v="20.555555555555557"/>
    <n v="2"/>
    <n v="0"/>
    <n v="0"/>
    <n v="0"/>
    <n v="0"/>
    <n v="0"/>
    <n v="0"/>
    <n v="0"/>
  </r>
  <r>
    <n v="9076"/>
    <n v="1980"/>
    <n v="34"/>
    <x v="0"/>
    <x v="0"/>
    <x v="1"/>
    <n v="30732"/>
    <x v="1"/>
    <n v="2"/>
    <x v="1"/>
    <x v="0"/>
    <n v="1"/>
    <x v="2"/>
    <d v="2013-01-05T00:00:00"/>
    <n v="540"/>
    <n v="44"/>
    <n v="155"/>
    <n v="1"/>
    <n v="25"/>
    <n v="0"/>
    <n v="1"/>
    <n v="3"/>
    <x v="886"/>
    <n v="6.0197839385656643E-3"/>
    <x v="1"/>
    <n v="4"/>
    <n v="4"/>
    <n v="1"/>
    <n v="4"/>
    <n v="9"/>
    <n v="20.555555555555557"/>
    <n v="8"/>
    <n v="0"/>
    <n v="0"/>
    <n v="0"/>
    <n v="0"/>
    <n v="0"/>
    <n v="0"/>
    <n v="0"/>
  </r>
  <r>
    <n v="6289"/>
    <n v="1951"/>
    <n v="63"/>
    <x v="2"/>
    <x v="0"/>
    <x v="1"/>
    <n v="59385"/>
    <x v="1"/>
    <n v="2"/>
    <x v="1"/>
    <x v="1"/>
    <n v="2"/>
    <x v="4"/>
    <d v="2013-04-28T00:00:00"/>
    <n v="427"/>
    <n v="85"/>
    <n v="135"/>
    <n v="0"/>
    <n v="10"/>
    <n v="0"/>
    <n v="4"/>
    <n v="36"/>
    <x v="886"/>
    <n v="3.1152647975077881E-3"/>
    <x v="1"/>
    <n v="2"/>
    <n v="3"/>
    <n v="1"/>
    <n v="4"/>
    <n v="8"/>
    <n v="23.125"/>
    <n v="5"/>
    <n v="0"/>
    <n v="0"/>
    <n v="0"/>
    <n v="0"/>
    <n v="0"/>
    <n v="0"/>
    <n v="0"/>
  </r>
  <r>
    <n v="48"/>
    <n v="1964"/>
    <n v="50"/>
    <x v="1"/>
    <x v="1"/>
    <x v="1"/>
    <n v="55761"/>
    <x v="1"/>
    <n v="2"/>
    <x v="0"/>
    <x v="1"/>
    <n v="1"/>
    <x v="2"/>
    <d v="2014-04-24T00:00:00"/>
    <n v="66"/>
    <n v="97"/>
    <n v="136"/>
    <n v="1"/>
    <n v="12"/>
    <n v="0"/>
    <n v="3"/>
    <n v="32"/>
    <x v="887"/>
    <n v="3.2997973494019116E-3"/>
    <x v="1"/>
    <n v="2"/>
    <n v="4"/>
    <n v="1"/>
    <n v="3"/>
    <n v="8"/>
    <n v="23"/>
    <n v="6"/>
    <n v="0"/>
    <n v="0"/>
    <n v="0"/>
    <n v="1"/>
    <n v="0"/>
    <n v="0"/>
    <n v="0"/>
  </r>
  <r>
    <n v="9703"/>
    <n v="1970"/>
    <n v="44"/>
    <x v="1"/>
    <x v="0"/>
    <x v="1"/>
    <n v="38097"/>
    <x v="1"/>
    <n v="2"/>
    <x v="1"/>
    <x v="1"/>
    <n v="2"/>
    <x v="4"/>
    <d v="2012-10-15T00:00:00"/>
    <n v="622"/>
    <n v="70"/>
    <n v="77"/>
    <n v="2"/>
    <n v="35"/>
    <n v="0"/>
    <n v="1"/>
    <n v="69"/>
    <x v="887"/>
    <n v="4.8297766228311938E-3"/>
    <x v="1"/>
    <n v="4"/>
    <n v="3"/>
    <n v="2"/>
    <n v="2"/>
    <n v="7"/>
    <n v="26.285714285714285"/>
    <n v="7"/>
    <n v="0"/>
    <n v="0"/>
    <n v="1"/>
    <n v="0"/>
    <n v="0"/>
    <n v="1"/>
    <n v="0"/>
  </r>
  <r>
    <n v="5429"/>
    <n v="1948"/>
    <n v="66"/>
    <x v="2"/>
    <x v="0"/>
    <x v="1"/>
    <n v="45579"/>
    <x v="1"/>
    <n v="2"/>
    <x v="0"/>
    <x v="1"/>
    <n v="1"/>
    <x v="2"/>
    <d v="2013-08-20T00:00:00"/>
    <n v="313"/>
    <n v="10"/>
    <n v="145"/>
    <n v="1"/>
    <n v="33"/>
    <n v="2"/>
    <n v="1"/>
    <n v="1"/>
    <x v="888"/>
    <n v="4.0150069110774702E-3"/>
    <x v="1"/>
    <n v="1"/>
    <n v="4"/>
    <n v="1"/>
    <n v="4"/>
    <n v="9"/>
    <n v="20.333333333333332"/>
    <n v="6"/>
    <n v="0"/>
    <n v="0"/>
    <n v="0"/>
    <n v="0"/>
    <n v="0"/>
    <n v="0"/>
    <n v="0"/>
  </r>
  <r>
    <n v="20"/>
    <n v="1965"/>
    <n v="49"/>
    <x v="1"/>
    <x v="0"/>
    <x v="1"/>
    <n v="46891"/>
    <x v="1"/>
    <n v="2"/>
    <x v="0"/>
    <x v="1"/>
    <n v="1"/>
    <x v="2"/>
    <d v="2013-09-01T00:00:00"/>
    <n v="301"/>
    <n v="91"/>
    <n v="43"/>
    <n v="12"/>
    <n v="23"/>
    <n v="29"/>
    <n v="15"/>
    <n v="61"/>
    <x v="888"/>
    <n v="3.9026678893604315E-3"/>
    <x v="1"/>
    <n v="1"/>
    <n v="2"/>
    <n v="1"/>
    <n v="4"/>
    <n v="7"/>
    <n v="26.142857142857142"/>
    <n v="4"/>
    <n v="0"/>
    <n v="0"/>
    <n v="0"/>
    <n v="0"/>
    <n v="0"/>
    <n v="0"/>
    <n v="0"/>
  </r>
  <r>
    <n v="2246"/>
    <n v="1965"/>
    <n v="49"/>
    <x v="1"/>
    <x v="0"/>
    <x v="1"/>
    <n v="46891"/>
    <x v="1"/>
    <n v="2"/>
    <x v="0"/>
    <x v="1"/>
    <n v="1"/>
    <x v="2"/>
    <d v="2013-09-01T00:00:00"/>
    <n v="301"/>
    <n v="91"/>
    <n v="43"/>
    <n v="12"/>
    <n v="23"/>
    <n v="29"/>
    <n v="15"/>
    <n v="61"/>
    <x v="888"/>
    <n v="3.9026678893604315E-3"/>
    <x v="1"/>
    <n v="1"/>
    <n v="2"/>
    <n v="1"/>
    <n v="4"/>
    <n v="7"/>
    <n v="26.142857142857142"/>
    <n v="4"/>
    <n v="0"/>
    <n v="0"/>
    <n v="0"/>
    <n v="0"/>
    <n v="0"/>
    <n v="0"/>
    <n v="0"/>
  </r>
  <r>
    <n v="738"/>
    <n v="1981"/>
    <n v="33"/>
    <x v="0"/>
    <x v="0"/>
    <x v="0"/>
    <n v="42395"/>
    <x v="1"/>
    <n v="2"/>
    <x v="1"/>
    <x v="1"/>
    <n v="2"/>
    <x v="2"/>
    <d v="2014-04-04T00:00:00"/>
    <n v="86"/>
    <n v="35"/>
    <n v="48"/>
    <n v="13"/>
    <n v="57"/>
    <n v="24"/>
    <n v="15"/>
    <n v="25"/>
    <x v="889"/>
    <n v="4.2929590753626604E-3"/>
    <x v="1"/>
    <n v="4"/>
    <n v="3"/>
    <n v="1"/>
    <n v="4"/>
    <n v="8"/>
    <n v="22.75"/>
    <n v="7"/>
    <n v="0"/>
    <n v="0"/>
    <n v="0"/>
    <n v="0"/>
    <n v="0"/>
    <n v="0"/>
    <n v="0"/>
  </r>
  <r>
    <n v="8159"/>
    <n v="1968"/>
    <n v="46"/>
    <x v="1"/>
    <x v="1"/>
    <x v="1"/>
    <n v="51287"/>
    <x v="1"/>
    <n v="2"/>
    <x v="1"/>
    <x v="1"/>
    <n v="2"/>
    <x v="4"/>
    <d v="2014-04-01T00:00:00"/>
    <n v="89"/>
    <n v="10"/>
    <n v="117"/>
    <n v="0"/>
    <n v="22"/>
    <n v="13"/>
    <n v="0"/>
    <n v="30"/>
    <x v="889"/>
    <n v="3.5486575545459862E-3"/>
    <x v="1"/>
    <n v="3"/>
    <n v="4"/>
    <n v="1"/>
    <n v="3"/>
    <n v="8"/>
    <n v="22.75"/>
    <n v="7"/>
    <n v="0"/>
    <n v="0"/>
    <n v="0"/>
    <n v="0"/>
    <n v="0"/>
    <n v="0"/>
    <n v="0"/>
  </r>
  <r>
    <n v="4042"/>
    <n v="1971"/>
    <n v="43"/>
    <x v="1"/>
    <x v="1"/>
    <x v="0"/>
    <n v="43300"/>
    <x v="1"/>
    <n v="2"/>
    <x v="0"/>
    <x v="1"/>
    <n v="1"/>
    <x v="1"/>
    <d v="2012-10-13T00:00:00"/>
    <n v="624"/>
    <n v="87"/>
    <n v="91"/>
    <n v="3"/>
    <n v="52"/>
    <n v="2"/>
    <n v="1"/>
    <n v="31"/>
    <x v="890"/>
    <n v="4.1570438799076216E-3"/>
    <x v="1"/>
    <n v="3"/>
    <n v="4"/>
    <n v="0"/>
    <n v="4"/>
    <n v="8"/>
    <n v="22.5"/>
    <n v="8"/>
    <n v="0"/>
    <n v="0"/>
    <n v="0"/>
    <n v="0"/>
    <n v="0"/>
    <n v="1"/>
    <n v="0"/>
  </r>
  <r>
    <n v="2715"/>
    <n v="1966"/>
    <n v="48"/>
    <x v="1"/>
    <x v="0"/>
    <x v="0"/>
    <n v="29435"/>
    <x v="2"/>
    <n v="1"/>
    <x v="1"/>
    <x v="1"/>
    <n v="2"/>
    <x v="2"/>
    <d v="2012-08-06T00:00:00"/>
    <n v="692"/>
    <n v="11"/>
    <n v="70"/>
    <n v="3"/>
    <n v="37"/>
    <n v="4"/>
    <n v="2"/>
    <n v="64"/>
    <x v="890"/>
    <n v="6.1151690164769831E-3"/>
    <x v="1"/>
    <n v="4"/>
    <n v="3"/>
    <n v="2"/>
    <n v="2"/>
    <n v="7"/>
    <n v="25.714285714285715"/>
    <n v="9"/>
    <n v="0"/>
    <n v="0"/>
    <n v="0"/>
    <n v="0"/>
    <n v="0"/>
    <n v="1"/>
    <n v="0"/>
  </r>
  <r>
    <n v="1048"/>
    <n v="1972"/>
    <n v="42"/>
    <x v="1"/>
    <x v="0"/>
    <x v="1"/>
    <n v="35641"/>
    <x v="1"/>
    <n v="2"/>
    <x v="1"/>
    <x v="0"/>
    <n v="1"/>
    <x v="2"/>
    <d v="2013-07-14T00:00:00"/>
    <n v="350"/>
    <n v="11"/>
    <n v="63"/>
    <n v="3"/>
    <n v="67"/>
    <n v="8"/>
    <n v="9"/>
    <n v="28"/>
    <x v="891"/>
    <n v="4.9942481973008612E-3"/>
    <x v="1"/>
    <n v="2"/>
    <n v="3"/>
    <n v="1"/>
    <n v="4"/>
    <n v="8"/>
    <n v="22.25"/>
    <n v="7"/>
    <n v="0"/>
    <n v="0"/>
    <n v="0"/>
    <n v="0"/>
    <n v="0"/>
    <n v="1"/>
    <n v="0"/>
  </r>
  <r>
    <n v="10749"/>
    <n v="1991"/>
    <n v="23"/>
    <x v="0"/>
    <x v="1"/>
    <x v="0"/>
    <n v="8028"/>
    <x v="2"/>
    <n v="1"/>
    <x v="0"/>
    <x v="0"/>
    <n v="0"/>
    <x v="0"/>
    <d v="2012-09-18T00:00:00"/>
    <n v="649"/>
    <n v="62"/>
    <n v="73"/>
    <n v="18"/>
    <n v="66"/>
    <n v="7"/>
    <n v="12"/>
    <n v="2"/>
    <x v="891"/>
    <n v="2.2172396611858495E-2"/>
    <x v="1"/>
    <n v="15"/>
    <n v="0"/>
    <n v="1"/>
    <n v="0"/>
    <n v="1"/>
    <n v="178"/>
    <n v="19"/>
    <n v="0"/>
    <n v="0"/>
    <n v="0"/>
    <n v="0"/>
    <n v="0"/>
    <n v="0"/>
    <n v="0"/>
  </r>
  <r>
    <n v="8181"/>
    <n v="1978"/>
    <n v="36"/>
    <x v="0"/>
    <x v="0"/>
    <x v="0"/>
    <n v="38593"/>
    <x v="1"/>
    <n v="2"/>
    <x v="1"/>
    <x v="0"/>
    <n v="1"/>
    <x v="1"/>
    <d v="2013-09-13T00:00:00"/>
    <n v="289"/>
    <n v="42"/>
    <n v="51"/>
    <n v="12"/>
    <n v="49"/>
    <n v="17"/>
    <n v="24"/>
    <n v="24"/>
    <x v="892"/>
    <n v="4.5863239447568212E-3"/>
    <x v="1"/>
    <n v="3"/>
    <n v="4"/>
    <n v="1"/>
    <n v="3"/>
    <n v="8"/>
    <n v="22.125"/>
    <n v="8"/>
    <n v="0"/>
    <n v="0"/>
    <n v="0"/>
    <n v="0"/>
    <n v="0"/>
    <n v="0"/>
    <n v="0"/>
  </r>
  <r>
    <n v="7514"/>
    <n v="1956"/>
    <n v="58"/>
    <x v="1"/>
    <x v="0"/>
    <x v="1"/>
    <n v="54342"/>
    <x v="1"/>
    <n v="2"/>
    <x v="1"/>
    <x v="1"/>
    <n v="2"/>
    <x v="4"/>
    <d v="2013-07-03T00:00:00"/>
    <n v="361"/>
    <n v="74"/>
    <n v="84"/>
    <n v="10"/>
    <n v="34"/>
    <n v="11"/>
    <n v="10"/>
    <n v="28"/>
    <x v="892"/>
    <n v="3.2571491663906369E-3"/>
    <x v="1"/>
    <n v="4"/>
    <n v="3"/>
    <n v="1"/>
    <n v="4"/>
    <n v="8"/>
    <n v="22.125"/>
    <n v="6"/>
    <n v="0"/>
    <n v="0"/>
    <n v="0"/>
    <n v="0"/>
    <n v="0"/>
    <n v="0"/>
    <n v="0"/>
  </r>
  <r>
    <n v="4442"/>
    <n v="1961"/>
    <n v="53"/>
    <x v="1"/>
    <x v="1"/>
    <x v="0"/>
    <n v="46524"/>
    <x v="1"/>
    <n v="2"/>
    <x v="0"/>
    <x v="1"/>
    <n v="1"/>
    <x v="1"/>
    <d v="2013-04-05T00:00:00"/>
    <n v="450"/>
    <n v="70"/>
    <n v="31"/>
    <n v="19"/>
    <n v="35"/>
    <n v="26"/>
    <n v="14"/>
    <n v="52"/>
    <x v="892"/>
    <n v="3.8044880061903533E-3"/>
    <x v="1"/>
    <n v="2"/>
    <n v="1"/>
    <n v="1"/>
    <n v="5"/>
    <n v="7"/>
    <n v="25.285714285714285"/>
    <n v="3"/>
    <n v="0"/>
    <n v="0"/>
    <n v="0"/>
    <n v="0"/>
    <n v="0"/>
    <n v="0"/>
    <n v="0"/>
  </r>
  <r>
    <n v="4643"/>
    <n v="1973"/>
    <n v="41"/>
    <x v="1"/>
    <x v="1"/>
    <x v="1"/>
    <n v="27803"/>
    <x v="2"/>
    <n v="1"/>
    <x v="1"/>
    <x v="0"/>
    <n v="1"/>
    <x v="2"/>
    <d v="2012-08-26T00:00:00"/>
    <n v="672"/>
    <n v="40"/>
    <n v="8"/>
    <n v="26"/>
    <n v="46"/>
    <n v="38"/>
    <n v="9"/>
    <n v="49"/>
    <x v="893"/>
    <n v="6.3302521310649928E-3"/>
    <x v="1"/>
    <n v="2"/>
    <n v="3"/>
    <n v="0"/>
    <n v="4"/>
    <n v="7"/>
    <n v="25.142857142857142"/>
    <n v="8"/>
    <n v="0"/>
    <n v="0"/>
    <n v="0"/>
    <n v="0"/>
    <n v="0"/>
    <n v="0"/>
    <n v="0"/>
  </r>
  <r>
    <n v="4864"/>
    <n v="1977"/>
    <n v="37"/>
    <x v="0"/>
    <x v="1"/>
    <x v="1"/>
    <n v="34380"/>
    <x v="1"/>
    <n v="2"/>
    <x v="1"/>
    <x v="0"/>
    <n v="1"/>
    <x v="2"/>
    <d v="2013-05-02T00:00:00"/>
    <n v="423"/>
    <n v="68"/>
    <n v="72"/>
    <n v="7"/>
    <n v="58"/>
    <n v="13"/>
    <n v="1"/>
    <n v="24"/>
    <x v="894"/>
    <n v="5.0901687027341477E-3"/>
    <x v="1"/>
    <n v="4"/>
    <n v="4"/>
    <n v="1"/>
    <n v="3"/>
    <n v="8"/>
    <n v="21.875"/>
    <n v="8"/>
    <n v="0"/>
    <n v="0"/>
    <n v="0"/>
    <n v="0"/>
    <n v="0"/>
    <n v="0"/>
    <n v="0"/>
  </r>
  <r>
    <n v="837"/>
    <n v="1977"/>
    <n v="37"/>
    <x v="0"/>
    <x v="1"/>
    <x v="1"/>
    <n v="54809"/>
    <x v="1"/>
    <n v="2"/>
    <x v="1"/>
    <x v="1"/>
    <n v="2"/>
    <x v="4"/>
    <d v="2013-09-11T00:00:00"/>
    <n v="291"/>
    <n v="0"/>
    <n v="63"/>
    <n v="6"/>
    <n v="57"/>
    <n v="13"/>
    <n v="13"/>
    <n v="22"/>
    <x v="895"/>
    <n v="3.1746610958054335E-3"/>
    <x v="1"/>
    <n v="4"/>
    <n v="2"/>
    <n v="1"/>
    <n v="5"/>
    <n v="8"/>
    <n v="21.75"/>
    <n v="4"/>
    <n v="0"/>
    <n v="0"/>
    <n v="0"/>
    <n v="0"/>
    <n v="0"/>
    <n v="0"/>
    <n v="0"/>
  </r>
  <r>
    <n v="10521"/>
    <n v="1977"/>
    <n v="37"/>
    <x v="0"/>
    <x v="1"/>
    <x v="1"/>
    <n v="54809"/>
    <x v="1"/>
    <n v="2"/>
    <x v="1"/>
    <x v="1"/>
    <n v="2"/>
    <x v="4"/>
    <d v="2013-09-11T00:00:00"/>
    <n v="291"/>
    <n v="0"/>
    <n v="63"/>
    <n v="6"/>
    <n v="57"/>
    <n v="13"/>
    <n v="13"/>
    <n v="22"/>
    <x v="895"/>
    <n v="3.1746610958054335E-3"/>
    <x v="1"/>
    <n v="4"/>
    <n v="2"/>
    <n v="1"/>
    <n v="5"/>
    <n v="8"/>
    <n v="21.75"/>
    <n v="4"/>
    <n v="0"/>
    <n v="0"/>
    <n v="0"/>
    <n v="0"/>
    <n v="0"/>
    <n v="1"/>
    <n v="0"/>
  </r>
  <r>
    <n v="8726"/>
    <n v="1964"/>
    <n v="50"/>
    <x v="1"/>
    <x v="0"/>
    <x v="0"/>
    <n v="41713"/>
    <x v="1"/>
    <n v="2"/>
    <x v="1"/>
    <x v="1"/>
    <n v="2"/>
    <x v="2"/>
    <d v="2014-04-29T00:00:00"/>
    <n v="61"/>
    <n v="57"/>
    <n v="77"/>
    <n v="8"/>
    <n v="44"/>
    <n v="10"/>
    <n v="10"/>
    <n v="25"/>
    <x v="895"/>
    <n v="4.1713614460719677E-3"/>
    <x v="1"/>
    <n v="5"/>
    <n v="3"/>
    <n v="1"/>
    <n v="4"/>
    <n v="8"/>
    <n v="21.75"/>
    <n v="6"/>
    <n v="0"/>
    <n v="0"/>
    <n v="0"/>
    <n v="0"/>
    <n v="0"/>
    <n v="0"/>
    <n v="0"/>
  </r>
  <r>
    <n v="8212"/>
    <n v="1971"/>
    <n v="43"/>
    <x v="1"/>
    <x v="0"/>
    <x v="1"/>
    <n v="39791"/>
    <x v="1"/>
    <n v="2"/>
    <x v="0"/>
    <x v="1"/>
    <n v="1"/>
    <x v="2"/>
    <d v="2013-03-28T00:00:00"/>
    <n v="458"/>
    <n v="89"/>
    <n v="85"/>
    <n v="15"/>
    <n v="27"/>
    <n v="13"/>
    <n v="13"/>
    <n v="21"/>
    <x v="895"/>
    <n v="4.3728481314870195E-3"/>
    <x v="1"/>
    <n v="2"/>
    <n v="3"/>
    <n v="1"/>
    <n v="4"/>
    <n v="8"/>
    <n v="21.75"/>
    <n v="7"/>
    <n v="0"/>
    <n v="0"/>
    <n v="0"/>
    <n v="0"/>
    <n v="0"/>
    <n v="0"/>
    <n v="0"/>
  </r>
  <r>
    <n v="1087"/>
    <n v="1975"/>
    <n v="39"/>
    <x v="0"/>
    <x v="0"/>
    <x v="1"/>
    <n v="22669"/>
    <x v="2"/>
    <n v="1"/>
    <x v="1"/>
    <x v="0"/>
    <n v="1"/>
    <x v="2"/>
    <d v="2013-05-22T00:00:00"/>
    <n v="403"/>
    <n v="30"/>
    <n v="16"/>
    <n v="14"/>
    <n v="36"/>
    <n v="37"/>
    <n v="22"/>
    <n v="48"/>
    <x v="896"/>
    <n v="7.6315673386563145E-3"/>
    <x v="1"/>
    <n v="3"/>
    <n v="4"/>
    <n v="1"/>
    <n v="2"/>
    <n v="7"/>
    <n v="24.714285714285715"/>
    <n v="9"/>
    <n v="0"/>
    <n v="0"/>
    <n v="0"/>
    <n v="0"/>
    <n v="0"/>
    <n v="1"/>
    <n v="0"/>
  </r>
  <r>
    <n v="8779"/>
    <n v="1985"/>
    <n v="29"/>
    <x v="0"/>
    <x v="0"/>
    <x v="1"/>
    <n v="36145"/>
    <x v="1"/>
    <n v="2"/>
    <x v="1"/>
    <x v="0"/>
    <n v="1"/>
    <x v="2"/>
    <d v="2013-06-16T00:00:00"/>
    <n v="378"/>
    <n v="13"/>
    <n v="56"/>
    <n v="4"/>
    <n v="76"/>
    <n v="17"/>
    <n v="1"/>
    <n v="18"/>
    <x v="897"/>
    <n v="4.7586111495365891E-3"/>
    <x v="1"/>
    <n v="4"/>
    <n v="4"/>
    <n v="1"/>
    <n v="3"/>
    <n v="8"/>
    <n v="21.5"/>
    <n v="9"/>
    <n v="0"/>
    <n v="0"/>
    <n v="1"/>
    <n v="0"/>
    <n v="0"/>
    <n v="1"/>
    <n v="0"/>
  </r>
  <r>
    <n v="9405"/>
    <n v="1954"/>
    <n v="60"/>
    <x v="2"/>
    <x v="0"/>
    <x v="1"/>
    <n v="52869"/>
    <x v="1"/>
    <n v="2"/>
    <x v="1"/>
    <x v="1"/>
    <n v="2"/>
    <x v="4"/>
    <d v="2012-10-15T00:00:00"/>
    <n v="622"/>
    <n v="40"/>
    <n v="84"/>
    <n v="3"/>
    <n v="61"/>
    <n v="2"/>
    <n v="1"/>
    <n v="21"/>
    <x v="897"/>
    <n v="3.2533242542889026E-3"/>
    <x v="1"/>
    <n v="3"/>
    <n v="3"/>
    <n v="1"/>
    <n v="4"/>
    <n v="8"/>
    <n v="21.5"/>
    <n v="7"/>
    <n v="0"/>
    <n v="0"/>
    <n v="0"/>
    <n v="0"/>
    <n v="0"/>
    <n v="1"/>
    <n v="0"/>
  </r>
  <r>
    <n v="5320"/>
    <n v="1973"/>
    <n v="41"/>
    <x v="1"/>
    <x v="0"/>
    <x v="0"/>
    <n v="44051"/>
    <x v="1"/>
    <n v="2"/>
    <x v="1"/>
    <x v="1"/>
    <n v="2"/>
    <x v="2"/>
    <d v="2013-01-29T00:00:00"/>
    <n v="516"/>
    <n v="20"/>
    <n v="79"/>
    <n v="7"/>
    <n v="58"/>
    <n v="6"/>
    <n v="3"/>
    <n v="18"/>
    <x v="898"/>
    <n v="3.8818642028557808E-3"/>
    <x v="1"/>
    <n v="4"/>
    <n v="3"/>
    <n v="1"/>
    <n v="4"/>
    <n v="8"/>
    <n v="21.375"/>
    <n v="6"/>
    <n v="0"/>
    <n v="0"/>
    <n v="0"/>
    <n v="0"/>
    <n v="0"/>
    <n v="1"/>
    <n v="0"/>
  </r>
  <r>
    <n v="839"/>
    <n v="1975"/>
    <n v="39"/>
    <x v="0"/>
    <x v="0"/>
    <x v="1"/>
    <n v="45503"/>
    <x v="1"/>
    <n v="2"/>
    <x v="1"/>
    <x v="0"/>
    <n v="1"/>
    <x v="2"/>
    <d v="2013-09-25T00:00:00"/>
    <n v="277"/>
    <n v="54"/>
    <n v="97"/>
    <n v="4"/>
    <n v="44"/>
    <n v="6"/>
    <n v="1"/>
    <n v="18"/>
    <x v="899"/>
    <n v="3.7360174054457949E-3"/>
    <x v="1"/>
    <n v="1"/>
    <n v="3"/>
    <n v="1"/>
    <n v="4"/>
    <n v="8"/>
    <n v="21.25"/>
    <n v="5"/>
    <n v="0"/>
    <n v="0"/>
    <n v="0"/>
    <n v="0"/>
    <n v="0"/>
    <n v="0"/>
    <n v="0"/>
  </r>
  <r>
    <n v="236"/>
    <n v="1951"/>
    <n v="63"/>
    <x v="2"/>
    <x v="1"/>
    <x v="1"/>
    <n v="34838"/>
    <x v="1"/>
    <n v="2"/>
    <x v="1"/>
    <x v="1"/>
    <n v="2"/>
    <x v="4"/>
    <d v="2013-01-19T00:00:00"/>
    <n v="526"/>
    <n v="62"/>
    <n v="28"/>
    <n v="23"/>
    <n v="29"/>
    <n v="29"/>
    <n v="14"/>
    <n v="47"/>
    <x v="899"/>
    <n v="4.8797290315173089E-3"/>
    <x v="1"/>
    <n v="3"/>
    <n v="2"/>
    <n v="1"/>
    <n v="4"/>
    <n v="7"/>
    <n v="24.285714285714285"/>
    <n v="6"/>
    <n v="0"/>
    <n v="0"/>
    <n v="0"/>
    <n v="0"/>
    <n v="0"/>
    <n v="0"/>
    <n v="0"/>
  </r>
  <r>
    <n v="4764"/>
    <n v="1952"/>
    <n v="62"/>
    <x v="2"/>
    <x v="0"/>
    <x v="1"/>
    <n v="40442"/>
    <x v="1"/>
    <n v="2"/>
    <x v="1"/>
    <x v="1"/>
    <n v="2"/>
    <x v="4"/>
    <d v="2012-08-19T00:00:00"/>
    <n v="679"/>
    <n v="52"/>
    <n v="45"/>
    <n v="12"/>
    <n v="52"/>
    <n v="25"/>
    <n v="22"/>
    <n v="13"/>
    <x v="900"/>
    <n v="4.1788239948568322E-3"/>
    <x v="1"/>
    <n v="4"/>
    <n v="3"/>
    <n v="1"/>
    <n v="4"/>
    <n v="8"/>
    <n v="21.125"/>
    <n v="7"/>
    <n v="0"/>
    <n v="0"/>
    <n v="0"/>
    <n v="0"/>
    <n v="0"/>
    <n v="1"/>
    <n v="0"/>
  </r>
  <r>
    <n v="6177"/>
    <n v="1985"/>
    <n v="29"/>
    <x v="0"/>
    <x v="0"/>
    <x v="1"/>
    <n v="33454"/>
    <x v="1"/>
    <n v="2"/>
    <x v="1"/>
    <x v="0"/>
    <n v="1"/>
    <x v="2"/>
    <d v="2013-05-08T00:00:00"/>
    <n v="417"/>
    <n v="32"/>
    <n v="76"/>
    <n v="10"/>
    <n v="56"/>
    <n v="3"/>
    <n v="1"/>
    <n v="23"/>
    <x v="900"/>
    <n v="5.0517127996652115E-3"/>
    <x v="1"/>
    <n v="2"/>
    <n v="4"/>
    <n v="0"/>
    <n v="4"/>
    <n v="8"/>
    <n v="21.125"/>
    <n v="8"/>
    <n v="0"/>
    <n v="0"/>
    <n v="0"/>
    <n v="0"/>
    <n v="0"/>
    <n v="0"/>
    <n v="0"/>
  </r>
  <r>
    <n v="3524"/>
    <n v="1971"/>
    <n v="43"/>
    <x v="1"/>
    <x v="0"/>
    <x v="0"/>
    <n v="39763"/>
    <x v="1"/>
    <n v="2"/>
    <x v="1"/>
    <x v="0"/>
    <n v="1"/>
    <x v="1"/>
    <d v="2013-08-04T00:00:00"/>
    <n v="329"/>
    <n v="9"/>
    <n v="80"/>
    <n v="1"/>
    <n v="60"/>
    <n v="4"/>
    <n v="6"/>
    <n v="16"/>
    <x v="901"/>
    <n v="4.19988431456379E-3"/>
    <x v="1"/>
    <n v="2"/>
    <n v="5"/>
    <n v="1"/>
    <n v="2"/>
    <n v="8"/>
    <n v="20.875"/>
    <n v="9"/>
    <n v="0"/>
    <n v="0"/>
    <n v="0"/>
    <n v="0"/>
    <n v="0"/>
    <n v="1"/>
    <n v="0"/>
  </r>
  <r>
    <n v="5636"/>
    <n v="1963"/>
    <n v="51"/>
    <x v="1"/>
    <x v="1"/>
    <x v="0"/>
    <n v="30983"/>
    <x v="1"/>
    <n v="2"/>
    <x v="0"/>
    <x v="0"/>
    <n v="0"/>
    <x v="0"/>
    <d v="2012-11-09T00:00:00"/>
    <n v="597"/>
    <n v="50"/>
    <n v="51"/>
    <n v="4"/>
    <n v="50"/>
    <n v="12"/>
    <n v="1"/>
    <n v="49"/>
    <x v="901"/>
    <n v="5.3900526094955298E-3"/>
    <x v="1"/>
    <n v="1"/>
    <n v="4"/>
    <n v="0"/>
    <n v="3"/>
    <n v="7"/>
    <n v="23.857142857142858"/>
    <n v="8"/>
    <n v="0"/>
    <n v="0"/>
    <n v="0"/>
    <n v="0"/>
    <n v="0"/>
    <n v="1"/>
    <n v="0"/>
  </r>
  <r>
    <n v="3332"/>
    <n v="1985"/>
    <n v="29"/>
    <x v="0"/>
    <x v="1"/>
    <x v="0"/>
    <n v="29760"/>
    <x v="2"/>
    <n v="1"/>
    <x v="1"/>
    <x v="0"/>
    <n v="1"/>
    <x v="1"/>
    <d v="2012-08-29T00:00:00"/>
    <n v="669"/>
    <n v="87"/>
    <n v="64"/>
    <n v="4"/>
    <n v="68"/>
    <n v="7"/>
    <n v="5"/>
    <n v="17"/>
    <x v="902"/>
    <n v="5.5443548387096777E-3"/>
    <x v="1"/>
    <n v="4"/>
    <n v="3"/>
    <n v="1"/>
    <n v="4"/>
    <n v="8"/>
    <n v="20.625"/>
    <n v="8"/>
    <n v="0"/>
    <n v="0"/>
    <n v="0"/>
    <n v="0"/>
    <n v="0"/>
    <n v="0"/>
    <n v="0"/>
  </r>
  <r>
    <n v="7433"/>
    <n v="1985"/>
    <n v="29"/>
    <x v="0"/>
    <x v="1"/>
    <x v="0"/>
    <n v="29760"/>
    <x v="2"/>
    <n v="1"/>
    <x v="1"/>
    <x v="0"/>
    <n v="1"/>
    <x v="1"/>
    <d v="2012-08-29T00:00:00"/>
    <n v="669"/>
    <n v="87"/>
    <n v="64"/>
    <n v="4"/>
    <n v="68"/>
    <n v="7"/>
    <n v="5"/>
    <n v="17"/>
    <x v="902"/>
    <n v="5.5443548387096777E-3"/>
    <x v="1"/>
    <n v="4"/>
    <n v="3"/>
    <n v="1"/>
    <n v="4"/>
    <n v="8"/>
    <n v="20.625"/>
    <n v="8"/>
    <n v="0"/>
    <n v="0"/>
    <n v="0"/>
    <n v="0"/>
    <n v="0"/>
    <n v="0"/>
    <n v="0"/>
  </r>
  <r>
    <n v="3657"/>
    <n v="1986"/>
    <n v="28"/>
    <x v="0"/>
    <x v="1"/>
    <x v="0"/>
    <n v="39146"/>
    <x v="1"/>
    <n v="2"/>
    <x v="1"/>
    <x v="0"/>
    <n v="1"/>
    <x v="1"/>
    <d v="2013-02-14T00:00:00"/>
    <n v="500"/>
    <n v="1"/>
    <n v="94"/>
    <n v="1"/>
    <n v="33"/>
    <n v="13"/>
    <n v="12"/>
    <n v="12"/>
    <x v="902"/>
    <n v="4.2149900372962755E-3"/>
    <x v="1"/>
    <n v="3"/>
    <n v="4"/>
    <n v="0"/>
    <n v="4"/>
    <n v="8"/>
    <n v="20.625"/>
    <n v="8"/>
    <n v="0"/>
    <n v="0"/>
    <n v="0"/>
    <n v="0"/>
    <n v="0"/>
    <n v="0"/>
    <n v="0"/>
  </r>
  <r>
    <n v="2564"/>
    <n v="1953"/>
    <n v="61"/>
    <x v="2"/>
    <x v="1"/>
    <x v="1"/>
    <n v="61278"/>
    <x v="1"/>
    <n v="2"/>
    <x v="0"/>
    <x v="1"/>
    <n v="1"/>
    <x v="2"/>
    <d v="2014-01-04T00:00:00"/>
    <n v="176"/>
    <n v="87"/>
    <n v="111"/>
    <n v="3"/>
    <n v="28"/>
    <n v="2"/>
    <n v="6"/>
    <n v="15"/>
    <x v="902"/>
    <n v="2.6926466268481345E-3"/>
    <x v="1"/>
    <n v="2"/>
    <n v="3"/>
    <n v="1"/>
    <n v="4"/>
    <n v="8"/>
    <n v="20.625"/>
    <n v="6"/>
    <n v="0"/>
    <n v="0"/>
    <n v="0"/>
    <n v="0"/>
    <n v="0"/>
    <n v="0"/>
    <n v="0"/>
  </r>
  <r>
    <n v="7617"/>
    <n v="1974"/>
    <n v="40"/>
    <x v="1"/>
    <x v="1"/>
    <x v="0"/>
    <n v="42373"/>
    <x v="1"/>
    <n v="2"/>
    <x v="1"/>
    <x v="1"/>
    <n v="2"/>
    <x v="2"/>
    <d v="2013-08-15T00:00:00"/>
    <n v="318"/>
    <n v="83"/>
    <n v="67"/>
    <n v="5"/>
    <n v="61"/>
    <n v="3"/>
    <n v="8"/>
    <n v="19"/>
    <x v="903"/>
    <n v="3.8467892289901586E-3"/>
    <x v="1"/>
    <n v="5"/>
    <n v="2"/>
    <n v="1"/>
    <n v="5"/>
    <n v="8"/>
    <n v="20.375"/>
    <n v="5"/>
    <n v="0"/>
    <n v="0"/>
    <n v="0"/>
    <n v="0"/>
    <n v="0"/>
    <n v="0"/>
    <n v="0"/>
  </r>
  <r>
    <n v="9970"/>
    <n v="1977"/>
    <n v="37"/>
    <x v="0"/>
    <x v="1"/>
    <x v="1"/>
    <n v="55375"/>
    <x v="1"/>
    <n v="2"/>
    <x v="0"/>
    <x v="1"/>
    <n v="1"/>
    <x v="2"/>
    <d v="2013-10-17T00:00:00"/>
    <n v="255"/>
    <n v="3"/>
    <n v="42"/>
    <n v="11"/>
    <n v="57"/>
    <n v="10"/>
    <n v="28"/>
    <n v="14"/>
    <x v="904"/>
    <n v="2.9255079006772007E-3"/>
    <x v="1"/>
    <n v="1"/>
    <n v="1"/>
    <n v="1"/>
    <n v="6"/>
    <n v="8"/>
    <n v="20.25"/>
    <n v="2"/>
    <n v="0"/>
    <n v="0"/>
    <n v="0"/>
    <n v="0"/>
    <n v="0"/>
    <n v="0"/>
    <n v="0"/>
  </r>
  <r>
    <n v="9460"/>
    <n v="1963"/>
    <n v="51"/>
    <x v="1"/>
    <x v="1"/>
    <x v="1"/>
    <n v="22419"/>
    <x v="2"/>
    <n v="1"/>
    <x v="0"/>
    <x v="0"/>
    <n v="0"/>
    <x v="1"/>
    <d v="2013-04-18T00:00:00"/>
    <n v="437"/>
    <n v="74"/>
    <n v="30"/>
    <n v="3"/>
    <n v="47"/>
    <n v="19"/>
    <n v="21"/>
    <n v="42"/>
    <x v="904"/>
    <n v="7.2260136491368926E-3"/>
    <x v="1"/>
    <n v="1"/>
    <n v="3"/>
    <n v="2"/>
    <n v="2"/>
    <n v="7"/>
    <n v="23.142857142857142"/>
    <n v="8"/>
    <n v="0"/>
    <n v="0"/>
    <n v="0"/>
    <n v="0"/>
    <n v="0"/>
    <n v="0"/>
    <n v="0"/>
  </r>
  <r>
    <n v="3855"/>
    <n v="1963"/>
    <n v="51"/>
    <x v="1"/>
    <x v="1"/>
    <x v="1"/>
    <n v="22419"/>
    <x v="2"/>
    <n v="1"/>
    <x v="0"/>
    <x v="0"/>
    <n v="0"/>
    <x v="1"/>
    <d v="2013-04-18T00:00:00"/>
    <n v="437"/>
    <n v="74"/>
    <n v="30"/>
    <n v="3"/>
    <n v="47"/>
    <n v="19"/>
    <n v="21"/>
    <n v="42"/>
    <x v="904"/>
    <n v="7.2260136491368926E-3"/>
    <x v="1"/>
    <n v="1"/>
    <n v="3"/>
    <n v="2"/>
    <n v="2"/>
    <n v="7"/>
    <n v="23.142857142857142"/>
    <n v="8"/>
    <n v="0"/>
    <n v="0"/>
    <n v="0"/>
    <n v="0"/>
    <n v="0"/>
    <n v="0"/>
    <n v="0"/>
  </r>
  <r>
    <n v="5015"/>
    <n v="1976"/>
    <n v="38"/>
    <x v="0"/>
    <x v="0"/>
    <x v="1"/>
    <n v="34529"/>
    <x v="1"/>
    <n v="2"/>
    <x v="1"/>
    <x v="0"/>
    <n v="1"/>
    <x v="2"/>
    <d v="2012-09-14T00:00:00"/>
    <n v="653"/>
    <n v="94"/>
    <n v="68"/>
    <n v="6"/>
    <n v="38"/>
    <n v="3"/>
    <n v="6"/>
    <n v="41"/>
    <x v="904"/>
    <n v="4.6917084190101072E-3"/>
    <x v="1"/>
    <n v="2"/>
    <n v="2"/>
    <n v="2"/>
    <n v="3"/>
    <n v="7"/>
    <n v="23.142857142857142"/>
    <n v="7"/>
    <n v="0"/>
    <n v="0"/>
    <n v="0"/>
    <n v="0"/>
    <n v="0"/>
    <n v="0"/>
    <n v="0"/>
  </r>
  <r>
    <n v="3517"/>
    <n v="1952"/>
    <n v="62"/>
    <x v="2"/>
    <x v="1"/>
    <x v="0"/>
    <n v="40887"/>
    <x v="1"/>
    <n v="2"/>
    <x v="1"/>
    <x v="1"/>
    <n v="2"/>
    <x v="2"/>
    <d v="2013-05-06T00:00:00"/>
    <n v="419"/>
    <n v="32"/>
    <n v="50"/>
    <n v="4"/>
    <n v="44"/>
    <n v="10"/>
    <n v="10"/>
    <n v="43"/>
    <x v="905"/>
    <n v="3.9376819037835985E-3"/>
    <x v="1"/>
    <n v="3"/>
    <n v="3"/>
    <n v="1"/>
    <n v="3"/>
    <n v="7"/>
    <n v="23"/>
    <n v="9"/>
    <n v="0"/>
    <n v="0"/>
    <n v="0"/>
    <n v="0"/>
    <n v="0"/>
    <n v="1"/>
    <n v="0"/>
  </r>
  <r>
    <n v="7786"/>
    <n v="1986"/>
    <n v="28"/>
    <x v="0"/>
    <x v="0"/>
    <x v="0"/>
    <n v="29999"/>
    <x v="2"/>
    <n v="1"/>
    <x v="1"/>
    <x v="0"/>
    <n v="1"/>
    <x v="1"/>
    <d v="2013-02-13T00:00:00"/>
    <n v="501"/>
    <n v="22"/>
    <n v="68"/>
    <n v="7"/>
    <n v="59"/>
    <n v="10"/>
    <n v="5"/>
    <n v="11"/>
    <x v="906"/>
    <n v="5.3335111170372349E-3"/>
    <x v="1"/>
    <n v="4"/>
    <n v="3"/>
    <n v="1"/>
    <n v="4"/>
    <n v="8"/>
    <n v="20"/>
    <n v="8"/>
    <n v="0"/>
    <n v="0"/>
    <n v="0"/>
    <n v="0"/>
    <n v="0"/>
    <n v="0"/>
    <n v="0"/>
  </r>
  <r>
    <n v="3515"/>
    <n v="1952"/>
    <n v="62"/>
    <x v="2"/>
    <x v="1"/>
    <x v="0"/>
    <n v="62307"/>
    <x v="1"/>
    <n v="2"/>
    <x v="0"/>
    <x v="1"/>
    <n v="1"/>
    <x v="1"/>
    <d v="2014-02-17T00:00:00"/>
    <n v="132"/>
    <n v="94"/>
    <n v="87"/>
    <n v="13"/>
    <n v="34"/>
    <n v="10"/>
    <n v="6"/>
    <n v="10"/>
    <x v="906"/>
    <n v="2.567929767120869E-3"/>
    <x v="1"/>
    <n v="1"/>
    <n v="4"/>
    <n v="0"/>
    <n v="4"/>
    <n v="8"/>
    <n v="20"/>
    <n v="5"/>
    <n v="0"/>
    <n v="0"/>
    <n v="0"/>
    <n v="0"/>
    <n v="0"/>
    <n v="0"/>
    <n v="0"/>
  </r>
  <r>
    <n v="9576"/>
    <n v="1982"/>
    <n v="32"/>
    <x v="0"/>
    <x v="0"/>
    <x v="1"/>
    <n v="32313"/>
    <x v="1"/>
    <n v="2"/>
    <x v="1"/>
    <x v="0"/>
    <n v="1"/>
    <x v="2"/>
    <d v="2013-02-11T00:00:00"/>
    <n v="503"/>
    <n v="60"/>
    <n v="86"/>
    <n v="4"/>
    <n v="56"/>
    <n v="2"/>
    <n v="4"/>
    <n v="7"/>
    <x v="907"/>
    <n v="4.9206201838269429E-3"/>
    <x v="1"/>
    <n v="3"/>
    <n v="4"/>
    <n v="0"/>
    <n v="4"/>
    <n v="8"/>
    <n v="19.875"/>
    <n v="9"/>
    <n v="0"/>
    <n v="0"/>
    <n v="0"/>
    <n v="0"/>
    <n v="0"/>
    <n v="0"/>
    <n v="0"/>
  </r>
  <r>
    <n v="4268"/>
    <n v="1959"/>
    <n v="55"/>
    <x v="1"/>
    <x v="1"/>
    <x v="1"/>
    <n v="53154"/>
    <x v="1"/>
    <n v="2"/>
    <x v="0"/>
    <x v="1"/>
    <n v="1"/>
    <x v="2"/>
    <d v="2014-06-09T00:00:00"/>
    <n v="20"/>
    <n v="50"/>
    <n v="129"/>
    <n v="0"/>
    <n v="21"/>
    <n v="0"/>
    <n v="1"/>
    <n v="7"/>
    <x v="908"/>
    <n v="2.9724950144862099E-3"/>
    <x v="1"/>
    <n v="1"/>
    <n v="3"/>
    <n v="1"/>
    <n v="4"/>
    <n v="8"/>
    <n v="19.75"/>
    <n v="4"/>
    <n v="0"/>
    <n v="0"/>
    <n v="0"/>
    <n v="0"/>
    <n v="0"/>
    <n v="0"/>
    <n v="0"/>
  </r>
  <r>
    <n v="6663"/>
    <n v="1940"/>
    <n v="74"/>
    <x v="2"/>
    <x v="0"/>
    <x v="0"/>
    <n v="51141"/>
    <x v="1"/>
    <n v="2"/>
    <x v="0"/>
    <x v="0"/>
    <n v="0"/>
    <x v="0"/>
    <d v="2013-07-08T00:00:00"/>
    <n v="356"/>
    <n v="96"/>
    <n v="144"/>
    <n v="0"/>
    <n v="7"/>
    <n v="0"/>
    <n v="0"/>
    <n v="6"/>
    <x v="909"/>
    <n v="3.0699438806437106E-3"/>
    <x v="1"/>
    <n v="1"/>
    <n v="3"/>
    <n v="1"/>
    <n v="4"/>
    <n v="8"/>
    <n v="19.625"/>
    <n v="5"/>
    <n v="0"/>
    <n v="0"/>
    <n v="0"/>
    <n v="0"/>
    <n v="0"/>
    <n v="0"/>
    <n v="0"/>
  </r>
  <r>
    <n v="7495"/>
    <n v="1948"/>
    <n v="66"/>
    <x v="2"/>
    <x v="0"/>
    <x v="1"/>
    <n v="56223"/>
    <x v="1"/>
    <n v="2"/>
    <x v="0"/>
    <x v="1"/>
    <n v="1"/>
    <x v="2"/>
    <d v="2013-12-20T00:00:00"/>
    <n v="191"/>
    <n v="72"/>
    <n v="77"/>
    <n v="28"/>
    <n v="31"/>
    <n v="16"/>
    <n v="0"/>
    <n v="4"/>
    <x v="910"/>
    <n v="2.7746651726161891E-3"/>
    <x v="1"/>
    <n v="2"/>
    <n v="2"/>
    <n v="1"/>
    <n v="5"/>
    <n v="8"/>
    <n v="19.5"/>
    <n v="4"/>
    <n v="0"/>
    <n v="0"/>
    <n v="0"/>
    <n v="0"/>
    <n v="0"/>
    <n v="0"/>
    <n v="0"/>
  </r>
  <r>
    <n v="10602"/>
    <n v="1983"/>
    <n v="31"/>
    <x v="0"/>
    <x v="1"/>
    <x v="1"/>
    <n v="39922"/>
    <x v="1"/>
    <n v="2"/>
    <x v="1"/>
    <x v="0"/>
    <n v="1"/>
    <x v="2"/>
    <d v="2013-02-14T00:00:00"/>
    <n v="500"/>
    <n v="30"/>
    <n v="29"/>
    <n v="12"/>
    <n v="59"/>
    <n v="19"/>
    <n v="1"/>
    <n v="36"/>
    <x v="910"/>
    <n v="3.9076198587245127E-3"/>
    <x v="1"/>
    <n v="2"/>
    <n v="3"/>
    <n v="0"/>
    <n v="4"/>
    <n v="7"/>
    <n v="22.285714285714285"/>
    <n v="8"/>
    <n v="0"/>
    <n v="0"/>
    <n v="0"/>
    <n v="0"/>
    <n v="0"/>
    <n v="0"/>
    <n v="0"/>
  </r>
  <r>
    <n v="3220"/>
    <n v="1983"/>
    <n v="31"/>
    <x v="0"/>
    <x v="1"/>
    <x v="1"/>
    <n v="39922"/>
    <x v="1"/>
    <n v="2"/>
    <x v="1"/>
    <x v="0"/>
    <n v="1"/>
    <x v="2"/>
    <d v="2013-02-14T00:00:00"/>
    <n v="500"/>
    <n v="30"/>
    <n v="29"/>
    <n v="12"/>
    <n v="59"/>
    <n v="19"/>
    <n v="1"/>
    <n v="36"/>
    <x v="910"/>
    <n v="3.9076198587245127E-3"/>
    <x v="1"/>
    <n v="2"/>
    <n v="3"/>
    <n v="0"/>
    <n v="4"/>
    <n v="7"/>
    <n v="22.285714285714285"/>
    <n v="8"/>
    <n v="0"/>
    <n v="0"/>
    <n v="0"/>
    <n v="0"/>
    <n v="0"/>
    <n v="0"/>
    <n v="0"/>
  </r>
  <r>
    <n v="5424"/>
    <n v="1983"/>
    <n v="31"/>
    <x v="0"/>
    <x v="1"/>
    <x v="1"/>
    <n v="39922"/>
    <x v="1"/>
    <n v="2"/>
    <x v="1"/>
    <x v="0"/>
    <n v="1"/>
    <x v="2"/>
    <d v="2013-02-14T00:00:00"/>
    <n v="500"/>
    <n v="30"/>
    <n v="29"/>
    <n v="12"/>
    <n v="59"/>
    <n v="19"/>
    <n v="1"/>
    <n v="36"/>
    <x v="910"/>
    <n v="3.9076198587245127E-3"/>
    <x v="1"/>
    <n v="2"/>
    <n v="3"/>
    <n v="0"/>
    <n v="4"/>
    <n v="7"/>
    <n v="22.285714285714285"/>
    <n v="8"/>
    <n v="0"/>
    <n v="0"/>
    <n v="0"/>
    <n v="0"/>
    <n v="0"/>
    <n v="0"/>
    <n v="0"/>
  </r>
  <r>
    <n v="4088"/>
    <n v="1962"/>
    <n v="52"/>
    <x v="1"/>
    <x v="0"/>
    <x v="1"/>
    <n v="31497"/>
    <x v="1"/>
    <n v="2"/>
    <x v="0"/>
    <x v="1"/>
    <n v="1"/>
    <x v="2"/>
    <d v="2012-12-06T00:00:00"/>
    <n v="570"/>
    <n v="22"/>
    <n v="108"/>
    <n v="1"/>
    <n v="28"/>
    <n v="13"/>
    <n v="1"/>
    <n v="4"/>
    <x v="911"/>
    <n v="4.9211035971679839E-3"/>
    <x v="1"/>
    <n v="2"/>
    <n v="3"/>
    <n v="1"/>
    <n v="4"/>
    <n v="8"/>
    <n v="19.375"/>
    <n v="8"/>
    <n v="0"/>
    <n v="0"/>
    <n v="0"/>
    <n v="0"/>
    <n v="0"/>
    <n v="0"/>
    <n v="0"/>
  </r>
  <r>
    <n v="4971"/>
    <n v="1962"/>
    <n v="52"/>
    <x v="1"/>
    <x v="0"/>
    <x v="1"/>
    <n v="31497"/>
    <x v="1"/>
    <n v="2"/>
    <x v="0"/>
    <x v="1"/>
    <n v="1"/>
    <x v="2"/>
    <d v="2012-12-06T00:00:00"/>
    <n v="570"/>
    <n v="22"/>
    <n v="108"/>
    <n v="1"/>
    <n v="28"/>
    <n v="13"/>
    <n v="1"/>
    <n v="4"/>
    <x v="911"/>
    <n v="4.9211035971679839E-3"/>
    <x v="1"/>
    <n v="2"/>
    <n v="3"/>
    <n v="1"/>
    <n v="4"/>
    <n v="8"/>
    <n v="19.375"/>
    <n v="8"/>
    <n v="0"/>
    <n v="0"/>
    <n v="0"/>
    <n v="0"/>
    <n v="0"/>
    <n v="0"/>
    <n v="0"/>
  </r>
  <r>
    <n v="8799"/>
    <n v="1984"/>
    <n v="30"/>
    <x v="0"/>
    <x v="0"/>
    <x v="1"/>
    <n v="38175"/>
    <x v="1"/>
    <n v="2"/>
    <x v="1"/>
    <x v="0"/>
    <n v="1"/>
    <x v="2"/>
    <d v="2013-09-23T00:00:00"/>
    <n v="279"/>
    <n v="6"/>
    <n v="70"/>
    <n v="6"/>
    <n v="69"/>
    <n v="2"/>
    <n v="3"/>
    <n v="3"/>
    <x v="912"/>
    <n v="4.0078585461689586E-3"/>
    <x v="1"/>
    <n v="3"/>
    <n v="3"/>
    <n v="1"/>
    <n v="4"/>
    <n v="8"/>
    <n v="19.125"/>
    <n v="7"/>
    <n v="0"/>
    <n v="0"/>
    <n v="0"/>
    <n v="0"/>
    <n v="0"/>
    <n v="0"/>
    <n v="0"/>
  </r>
  <r>
    <n v="286"/>
    <n v="1952"/>
    <n v="62"/>
    <x v="2"/>
    <x v="1"/>
    <x v="0"/>
    <n v="44213"/>
    <x v="1"/>
    <n v="2"/>
    <x v="1"/>
    <x v="1"/>
    <n v="2"/>
    <x v="2"/>
    <d v="2013-11-29T00:00:00"/>
    <n v="212"/>
    <n v="48"/>
    <n v="95"/>
    <n v="11"/>
    <n v="35"/>
    <n v="0"/>
    <n v="4"/>
    <n v="7"/>
    <x v="913"/>
    <n v="3.4379028792436614E-3"/>
    <x v="1"/>
    <n v="4"/>
    <n v="2"/>
    <n v="1"/>
    <n v="5"/>
    <n v="8"/>
    <n v="19"/>
    <n v="6"/>
    <n v="0"/>
    <n v="0"/>
    <n v="0"/>
    <n v="0"/>
    <n v="0"/>
    <n v="0"/>
    <n v="0"/>
  </r>
  <r>
    <n v="8876"/>
    <n v="1963"/>
    <n v="51"/>
    <x v="1"/>
    <x v="0"/>
    <x v="1"/>
    <n v="33629"/>
    <x v="1"/>
    <n v="2"/>
    <x v="1"/>
    <x v="1"/>
    <n v="2"/>
    <x v="4"/>
    <d v="2012-08-08T00:00:00"/>
    <n v="690"/>
    <n v="49"/>
    <n v="132"/>
    <n v="0"/>
    <n v="16"/>
    <n v="0"/>
    <n v="0"/>
    <n v="4"/>
    <x v="913"/>
    <n v="4.5199084123821705E-3"/>
    <x v="1"/>
    <n v="5"/>
    <n v="3"/>
    <n v="1"/>
    <n v="4"/>
    <n v="8"/>
    <n v="19"/>
    <n v="9"/>
    <n v="0"/>
    <n v="0"/>
    <n v="0"/>
    <n v="0"/>
    <n v="0"/>
    <n v="0"/>
    <n v="0"/>
  </r>
  <r>
    <n v="10010"/>
    <n v="1953"/>
    <n v="61"/>
    <x v="2"/>
    <x v="0"/>
    <x v="0"/>
    <n v="36957"/>
    <x v="1"/>
    <n v="2"/>
    <x v="1"/>
    <x v="1"/>
    <n v="2"/>
    <x v="2"/>
    <d v="2012-09-06T00:00:00"/>
    <n v="661"/>
    <n v="43"/>
    <n v="100"/>
    <n v="2"/>
    <n v="16"/>
    <n v="2"/>
    <n v="1"/>
    <n v="31"/>
    <x v="913"/>
    <n v="4.112887950861812E-3"/>
    <x v="1"/>
    <n v="4"/>
    <n v="3"/>
    <n v="2"/>
    <n v="2"/>
    <n v="7"/>
    <n v="21.714285714285715"/>
    <n v="9"/>
    <n v="0"/>
    <n v="0"/>
    <n v="0"/>
    <n v="0"/>
    <n v="0"/>
    <n v="1"/>
    <n v="0"/>
  </r>
  <r>
    <n v="273"/>
    <n v="1970"/>
    <n v="44"/>
    <x v="1"/>
    <x v="0"/>
    <x v="1"/>
    <n v="36138"/>
    <x v="1"/>
    <n v="2"/>
    <x v="1"/>
    <x v="1"/>
    <n v="2"/>
    <x v="4"/>
    <d v="2013-07-16T00:00:00"/>
    <n v="348"/>
    <n v="48"/>
    <n v="130"/>
    <n v="0"/>
    <n v="16"/>
    <n v="0"/>
    <n v="0"/>
    <n v="5"/>
    <x v="914"/>
    <n v="4.1784271404062207E-3"/>
    <x v="1"/>
    <n v="5"/>
    <n v="3"/>
    <n v="1"/>
    <n v="4"/>
    <n v="8"/>
    <n v="18.875"/>
    <n v="7"/>
    <n v="0"/>
    <n v="0"/>
    <n v="0"/>
    <n v="1"/>
    <n v="0"/>
    <n v="0"/>
    <n v="0"/>
  </r>
  <r>
    <n v="2456"/>
    <n v="1975"/>
    <n v="39"/>
    <x v="0"/>
    <x v="0"/>
    <x v="1"/>
    <n v="40233"/>
    <x v="1"/>
    <n v="2"/>
    <x v="0"/>
    <x v="1"/>
    <n v="1"/>
    <x v="2"/>
    <d v="2013-10-14T00:00:00"/>
    <n v="258"/>
    <n v="84"/>
    <n v="80"/>
    <n v="4"/>
    <n v="46"/>
    <n v="0"/>
    <n v="17"/>
    <n v="2"/>
    <x v="915"/>
    <n v="3.7034275346108916E-3"/>
    <x v="1"/>
    <n v="5"/>
    <n v="2"/>
    <n v="1"/>
    <n v="5"/>
    <n v="8"/>
    <n v="18.625"/>
    <n v="6"/>
    <n v="0"/>
    <n v="0"/>
    <n v="0"/>
    <n v="0"/>
    <n v="0"/>
    <n v="0"/>
    <n v="0"/>
  </r>
  <r>
    <n v="5180"/>
    <n v="1968"/>
    <n v="46"/>
    <x v="1"/>
    <x v="0"/>
    <x v="0"/>
    <n v="50616"/>
    <x v="1"/>
    <n v="2"/>
    <x v="0"/>
    <x v="1"/>
    <n v="1"/>
    <x v="1"/>
    <d v="2014-04-18T00:00:00"/>
    <n v="72"/>
    <n v="56"/>
    <n v="128"/>
    <n v="0"/>
    <n v="16"/>
    <n v="0"/>
    <n v="1"/>
    <n v="4"/>
    <x v="915"/>
    <n v="2.9437332068911015E-3"/>
    <x v="1"/>
    <n v="2"/>
    <n v="4"/>
    <n v="0"/>
    <n v="4"/>
    <n v="8"/>
    <n v="18.625"/>
    <n v="7"/>
    <n v="0"/>
    <n v="0"/>
    <n v="0"/>
    <n v="0"/>
    <n v="0"/>
    <n v="0"/>
    <n v="0"/>
  </r>
  <r>
    <n v="1349"/>
    <n v="1970"/>
    <n v="44"/>
    <x v="1"/>
    <x v="1"/>
    <x v="1"/>
    <n v="50447"/>
    <x v="1"/>
    <n v="2"/>
    <x v="2"/>
    <x v="0"/>
    <n v="2"/>
    <x v="4"/>
    <d v="2014-04-21T00:00:00"/>
    <n v="69"/>
    <n v="4"/>
    <n v="85"/>
    <n v="7"/>
    <n v="24"/>
    <n v="2"/>
    <n v="3"/>
    <n v="27"/>
    <x v="916"/>
    <n v="2.9337720776260235E-3"/>
    <x v="1"/>
    <n v="1"/>
    <n v="3"/>
    <n v="1"/>
    <n v="3"/>
    <n v="7"/>
    <n v="21.142857142857142"/>
    <n v="6"/>
    <n v="0"/>
    <n v="0"/>
    <n v="0"/>
    <n v="0"/>
    <n v="0"/>
    <n v="0"/>
    <n v="0"/>
  </r>
  <r>
    <n v="2130"/>
    <n v="1982"/>
    <n v="32"/>
    <x v="0"/>
    <x v="1"/>
    <x v="1"/>
    <n v="45203"/>
    <x v="1"/>
    <n v="2"/>
    <x v="2"/>
    <x v="0"/>
    <n v="2"/>
    <x v="4"/>
    <d v="2014-03-23T00:00:00"/>
    <n v="98"/>
    <n v="4"/>
    <n v="35"/>
    <n v="3"/>
    <n v="67"/>
    <n v="10"/>
    <n v="8"/>
    <n v="24"/>
    <x v="917"/>
    <n v="3.2519965489016217E-3"/>
    <x v="1"/>
    <n v="1"/>
    <n v="3"/>
    <n v="1"/>
    <n v="3"/>
    <n v="7"/>
    <n v="21"/>
    <n v="6"/>
    <n v="0"/>
    <n v="0"/>
    <n v="0"/>
    <n v="0"/>
    <n v="0"/>
    <n v="1"/>
    <n v="0"/>
  </r>
  <r>
    <n v="898"/>
    <n v="1986"/>
    <n v="28"/>
    <x v="0"/>
    <x v="1"/>
    <x v="1"/>
    <n v="23477"/>
    <x v="2"/>
    <n v="1"/>
    <x v="1"/>
    <x v="0"/>
    <n v="1"/>
    <x v="2"/>
    <d v="2013-10-21T00:00:00"/>
    <n v="251"/>
    <n v="39"/>
    <n v="38"/>
    <n v="15"/>
    <n v="54"/>
    <n v="3"/>
    <n v="8"/>
    <n v="29"/>
    <x v="917"/>
    <n v="6.2614473740256419E-3"/>
    <x v="1"/>
    <n v="3"/>
    <n v="3"/>
    <n v="0"/>
    <n v="4"/>
    <n v="7"/>
    <n v="21"/>
    <n v="8"/>
    <n v="0"/>
    <n v="0"/>
    <n v="0"/>
    <n v="0"/>
    <n v="0"/>
    <n v="0"/>
    <n v="0"/>
  </r>
  <r>
    <n v="10827"/>
    <n v="1967"/>
    <n v="47"/>
    <x v="1"/>
    <x v="0"/>
    <x v="1"/>
    <n v="36947"/>
    <x v="1"/>
    <n v="2"/>
    <x v="1"/>
    <x v="1"/>
    <n v="2"/>
    <x v="4"/>
    <d v="2012-08-07T00:00:00"/>
    <n v="691"/>
    <n v="49"/>
    <n v="88"/>
    <n v="3"/>
    <n v="21"/>
    <n v="4"/>
    <n v="1"/>
    <n v="29"/>
    <x v="918"/>
    <n v="3.9516063550491245E-3"/>
    <x v="1"/>
    <n v="4"/>
    <n v="3"/>
    <n v="0"/>
    <n v="4"/>
    <n v="7"/>
    <n v="20.857142857142858"/>
    <n v="9"/>
    <n v="0"/>
    <n v="0"/>
    <n v="0"/>
    <n v="0"/>
    <n v="0"/>
    <n v="0"/>
    <n v="0"/>
  </r>
  <r>
    <n v="749"/>
    <n v="1981"/>
    <n v="33"/>
    <x v="0"/>
    <x v="1"/>
    <x v="1"/>
    <n v="42162"/>
    <x v="1"/>
    <n v="2"/>
    <x v="1"/>
    <x v="0"/>
    <n v="1"/>
    <x v="2"/>
    <d v="2013-11-19T00:00:00"/>
    <n v="222"/>
    <n v="31"/>
    <n v="46"/>
    <n v="7"/>
    <n v="59"/>
    <n v="2"/>
    <n v="4"/>
    <n v="27"/>
    <x v="919"/>
    <n v="3.4391157914709929E-3"/>
    <x v="1"/>
    <n v="2"/>
    <n v="3"/>
    <n v="1"/>
    <n v="3"/>
    <n v="7"/>
    <n v="20.714285714285715"/>
    <n v="6"/>
    <n v="0"/>
    <n v="0"/>
    <n v="1"/>
    <n v="0"/>
    <n v="0"/>
    <n v="1"/>
    <n v="0"/>
  </r>
  <r>
    <n v="263"/>
    <n v="1945"/>
    <n v="69"/>
    <x v="2"/>
    <x v="0"/>
    <x v="0"/>
    <n v="45576"/>
    <x v="1"/>
    <n v="2"/>
    <x v="0"/>
    <x v="0"/>
    <n v="0"/>
    <x v="0"/>
    <d v="2014-05-28T00:00:00"/>
    <n v="32"/>
    <n v="9"/>
    <n v="56"/>
    <n v="19"/>
    <n v="29"/>
    <n v="2"/>
    <n v="14"/>
    <n v="25"/>
    <x v="919"/>
    <n v="3.1814990345796035E-3"/>
    <x v="1"/>
    <n v="1"/>
    <n v="3"/>
    <n v="1"/>
    <n v="3"/>
    <n v="7"/>
    <n v="20.714285714285715"/>
    <n v="8"/>
    <n v="0"/>
    <n v="0"/>
    <n v="0"/>
    <n v="0"/>
    <n v="0"/>
    <n v="1"/>
    <n v="0"/>
  </r>
  <r>
    <n v="3629"/>
    <n v="1978"/>
    <n v="36"/>
    <x v="0"/>
    <x v="1"/>
    <x v="0"/>
    <n v="38557"/>
    <x v="1"/>
    <n v="2"/>
    <x v="1"/>
    <x v="0"/>
    <n v="1"/>
    <x v="1"/>
    <d v="2012-12-19T00:00:00"/>
    <n v="557"/>
    <n v="17"/>
    <n v="76"/>
    <n v="3"/>
    <n v="31"/>
    <n v="4"/>
    <n v="4"/>
    <n v="27"/>
    <x v="919"/>
    <n v="3.7606660269211816E-3"/>
    <x v="1"/>
    <n v="2"/>
    <n v="3"/>
    <n v="1"/>
    <n v="3"/>
    <n v="7"/>
    <n v="20.714285714285715"/>
    <n v="7"/>
    <n v="0"/>
    <n v="0"/>
    <n v="0"/>
    <n v="0"/>
    <n v="0"/>
    <n v="0"/>
    <n v="0"/>
  </r>
  <r>
    <n v="5283"/>
    <n v="1976"/>
    <n v="38"/>
    <x v="0"/>
    <x v="0"/>
    <x v="0"/>
    <n v="42473"/>
    <x v="1"/>
    <n v="2"/>
    <x v="1"/>
    <x v="1"/>
    <n v="2"/>
    <x v="2"/>
    <d v="2014-02-17T00:00:00"/>
    <n v="132"/>
    <n v="72"/>
    <n v="93"/>
    <n v="1"/>
    <n v="21"/>
    <n v="0"/>
    <n v="4"/>
    <n v="25"/>
    <x v="920"/>
    <n v="3.3903891884255882E-3"/>
    <x v="1"/>
    <n v="3"/>
    <n v="2"/>
    <n v="1"/>
    <n v="4"/>
    <n v="7"/>
    <n v="20.571428571428573"/>
    <n v="5"/>
    <n v="0"/>
    <n v="0"/>
    <n v="0"/>
    <n v="0"/>
    <n v="0"/>
    <n v="0"/>
    <n v="0"/>
  </r>
  <r>
    <n v="1158"/>
    <n v="1966"/>
    <n v="48"/>
    <x v="1"/>
    <x v="1"/>
    <x v="0"/>
    <n v="48877"/>
    <x v="1"/>
    <n v="2"/>
    <x v="0"/>
    <x v="1"/>
    <n v="1"/>
    <x v="1"/>
    <d v="2014-01-05T00:00:00"/>
    <n v="175"/>
    <n v="27"/>
    <n v="102"/>
    <n v="1"/>
    <n v="15"/>
    <n v="2"/>
    <n v="0"/>
    <n v="24"/>
    <x v="920"/>
    <n v="2.9461710006751644E-3"/>
    <x v="1"/>
    <n v="1"/>
    <n v="3"/>
    <n v="0"/>
    <n v="4"/>
    <n v="7"/>
    <n v="20.571428571428573"/>
    <n v="7"/>
    <n v="0"/>
    <n v="0"/>
    <n v="0"/>
    <n v="0"/>
    <n v="0"/>
    <n v="0"/>
    <n v="0"/>
  </r>
  <r>
    <n v="5123"/>
    <n v="1951"/>
    <n v="63"/>
    <x v="2"/>
    <x v="0"/>
    <x v="1"/>
    <n v="27450"/>
    <x v="2"/>
    <n v="1"/>
    <x v="0"/>
    <x v="0"/>
    <n v="0"/>
    <x v="1"/>
    <d v="2013-04-15T00:00:00"/>
    <n v="440"/>
    <n v="57"/>
    <n v="37"/>
    <n v="12"/>
    <n v="23"/>
    <n v="8"/>
    <n v="11"/>
    <n v="52"/>
    <x v="921"/>
    <n v="5.2094717668488165E-3"/>
    <x v="1"/>
    <n v="1"/>
    <n v="2"/>
    <n v="1"/>
    <n v="3"/>
    <n v="6"/>
    <n v="23.833333333333332"/>
    <n v="7"/>
    <n v="0"/>
    <n v="0"/>
    <n v="0"/>
    <n v="0"/>
    <n v="0"/>
    <n v="0"/>
    <n v="0"/>
  </r>
  <r>
    <n v="1839"/>
    <n v="1974"/>
    <n v="40"/>
    <x v="1"/>
    <x v="1"/>
    <x v="0"/>
    <n v="43322"/>
    <x v="1"/>
    <n v="2"/>
    <x v="0"/>
    <x v="0"/>
    <n v="0"/>
    <x v="0"/>
    <d v="2014-04-21T00:00:00"/>
    <n v="69"/>
    <n v="25"/>
    <n v="56"/>
    <n v="7"/>
    <n v="48"/>
    <n v="10"/>
    <n v="2"/>
    <n v="18"/>
    <x v="922"/>
    <n v="3.2546973823923179E-3"/>
    <x v="1"/>
    <n v="1"/>
    <n v="3"/>
    <n v="0"/>
    <n v="4"/>
    <n v="7"/>
    <n v="20.142857142857142"/>
    <n v="7"/>
    <n v="0"/>
    <n v="0"/>
    <n v="0"/>
    <n v="0"/>
    <n v="0"/>
    <n v="0"/>
    <n v="0"/>
  </r>
  <r>
    <n v="1506"/>
    <n v="1975"/>
    <n v="39"/>
    <x v="0"/>
    <x v="1"/>
    <x v="0"/>
    <n v="42160"/>
    <x v="1"/>
    <n v="2"/>
    <x v="1"/>
    <x v="1"/>
    <n v="2"/>
    <x v="2"/>
    <d v="2013-06-28T00:00:00"/>
    <n v="366"/>
    <n v="26"/>
    <n v="48"/>
    <n v="9"/>
    <n v="45"/>
    <n v="3"/>
    <n v="15"/>
    <n v="20"/>
    <x v="923"/>
    <n v="3.3206831119544592E-3"/>
    <x v="1"/>
    <n v="4"/>
    <n v="2"/>
    <n v="1"/>
    <n v="4"/>
    <n v="7"/>
    <n v="20"/>
    <n v="6"/>
    <n v="0"/>
    <n v="0"/>
    <n v="0"/>
    <n v="0"/>
    <n v="0"/>
    <n v="1"/>
    <n v="0"/>
  </r>
  <r>
    <n v="4470"/>
    <n v="1962"/>
    <n v="52"/>
    <x v="1"/>
    <x v="0"/>
    <x v="1"/>
    <n v="58646"/>
    <x v="1"/>
    <n v="2"/>
    <x v="0"/>
    <x v="1"/>
    <n v="1"/>
    <x v="2"/>
    <d v="2013-06-10T00:00:00"/>
    <n v="384"/>
    <n v="3"/>
    <n v="62"/>
    <n v="1"/>
    <n v="44"/>
    <n v="6"/>
    <n v="5"/>
    <n v="22"/>
    <x v="923"/>
    <n v="2.3872045834328003E-3"/>
    <x v="1"/>
    <n v="1"/>
    <n v="2"/>
    <n v="1"/>
    <n v="4"/>
    <n v="7"/>
    <n v="20"/>
    <n v="4"/>
    <n v="0"/>
    <n v="0"/>
    <n v="0"/>
    <n v="0"/>
    <n v="0"/>
    <n v="0"/>
    <n v="0"/>
  </r>
  <r>
    <n v="6183"/>
    <n v="1962"/>
    <n v="52"/>
    <x v="1"/>
    <x v="0"/>
    <x v="1"/>
    <n v="58646"/>
    <x v="1"/>
    <n v="2"/>
    <x v="0"/>
    <x v="1"/>
    <n v="1"/>
    <x v="2"/>
    <d v="2013-06-10T00:00:00"/>
    <n v="384"/>
    <n v="3"/>
    <n v="62"/>
    <n v="1"/>
    <n v="44"/>
    <n v="6"/>
    <n v="5"/>
    <n v="22"/>
    <x v="923"/>
    <n v="2.3872045834328003E-3"/>
    <x v="1"/>
    <n v="1"/>
    <n v="2"/>
    <n v="1"/>
    <n v="4"/>
    <n v="7"/>
    <n v="20"/>
    <n v="4"/>
    <n v="0"/>
    <n v="0"/>
    <n v="0"/>
    <n v="0"/>
    <n v="0"/>
    <n v="0"/>
    <n v="0"/>
  </r>
  <r>
    <n v="11191"/>
    <n v="1986"/>
    <n v="28"/>
    <x v="0"/>
    <x v="1"/>
    <x v="0"/>
    <n v="41411"/>
    <x v="1"/>
    <n v="2"/>
    <x v="0"/>
    <x v="0"/>
    <n v="0"/>
    <x v="0"/>
    <d v="2013-12-07T00:00:00"/>
    <n v="204"/>
    <n v="11"/>
    <n v="37"/>
    <n v="32"/>
    <n v="38"/>
    <n v="11"/>
    <n v="3"/>
    <n v="18"/>
    <x v="924"/>
    <n v="3.3565960735070393E-3"/>
    <x v="1"/>
    <n v="1"/>
    <n v="2"/>
    <n v="1"/>
    <n v="4"/>
    <n v="7"/>
    <n v="19.857142857142858"/>
    <n v="6"/>
    <n v="0"/>
    <n v="0"/>
    <n v="0"/>
    <n v="0"/>
    <n v="0"/>
    <n v="0"/>
    <n v="0"/>
  </r>
  <r>
    <n v="2245"/>
    <n v="1969"/>
    <n v="45"/>
    <x v="1"/>
    <x v="0"/>
    <x v="1"/>
    <n v="43641"/>
    <x v="1"/>
    <n v="2"/>
    <x v="1"/>
    <x v="1"/>
    <n v="2"/>
    <x v="4"/>
    <d v="2013-04-22T00:00:00"/>
    <n v="433"/>
    <n v="50"/>
    <n v="57"/>
    <n v="2"/>
    <n v="51"/>
    <n v="4"/>
    <n v="2"/>
    <n v="23"/>
    <x v="924"/>
    <n v="3.1850782521023807E-3"/>
    <x v="1"/>
    <n v="3"/>
    <n v="2"/>
    <n v="1"/>
    <n v="4"/>
    <n v="7"/>
    <n v="19.857142857142858"/>
    <n v="6"/>
    <n v="0"/>
    <n v="0"/>
    <n v="0"/>
    <n v="0"/>
    <n v="0"/>
    <n v="0"/>
    <n v="0"/>
  </r>
  <r>
    <n v="11025"/>
    <n v="1961"/>
    <n v="53"/>
    <x v="1"/>
    <x v="1"/>
    <x v="1"/>
    <n v="36443"/>
    <x v="1"/>
    <n v="2"/>
    <x v="1"/>
    <x v="1"/>
    <n v="2"/>
    <x v="4"/>
    <d v="2013-02-03T00:00:00"/>
    <n v="511"/>
    <n v="9"/>
    <n v="65"/>
    <n v="0"/>
    <n v="46"/>
    <n v="4"/>
    <n v="3"/>
    <n v="20"/>
    <x v="925"/>
    <n v="3.7867354498806356E-3"/>
    <x v="1"/>
    <n v="4"/>
    <n v="3"/>
    <n v="1"/>
    <n v="3"/>
    <n v="7"/>
    <n v="19.714285714285715"/>
    <n v="8"/>
    <n v="0"/>
    <n v="0"/>
    <n v="0"/>
    <n v="0"/>
    <n v="0"/>
    <n v="0"/>
    <n v="0"/>
  </r>
  <r>
    <n v="7485"/>
    <n v="1950"/>
    <n v="64"/>
    <x v="2"/>
    <x v="0"/>
    <x v="0"/>
    <n v="56551"/>
    <x v="1"/>
    <n v="2"/>
    <x v="1"/>
    <x v="1"/>
    <n v="2"/>
    <x v="2"/>
    <d v="2014-05-07T00:00:00"/>
    <n v="53"/>
    <n v="48"/>
    <n v="67"/>
    <n v="4"/>
    <n v="32"/>
    <n v="17"/>
    <n v="2"/>
    <n v="16"/>
    <x v="925"/>
    <n v="2.4402751498647239E-3"/>
    <x v="1"/>
    <n v="3"/>
    <n v="2"/>
    <n v="1"/>
    <n v="4"/>
    <n v="7"/>
    <n v="19.714285714285715"/>
    <n v="4"/>
    <n v="0"/>
    <n v="0"/>
    <n v="0"/>
    <n v="0"/>
    <n v="0"/>
    <n v="0"/>
    <n v="0"/>
  </r>
  <r>
    <n v="7530"/>
    <n v="1950"/>
    <n v="64"/>
    <x v="2"/>
    <x v="0"/>
    <x v="0"/>
    <n v="56551"/>
    <x v="1"/>
    <n v="2"/>
    <x v="1"/>
    <x v="1"/>
    <n v="2"/>
    <x v="2"/>
    <d v="2014-05-07T00:00:00"/>
    <n v="53"/>
    <n v="48"/>
    <n v="67"/>
    <n v="4"/>
    <n v="32"/>
    <n v="17"/>
    <n v="2"/>
    <n v="16"/>
    <x v="925"/>
    <n v="2.4402751498647239E-3"/>
    <x v="1"/>
    <n v="3"/>
    <n v="2"/>
    <n v="1"/>
    <n v="4"/>
    <n v="7"/>
    <n v="19.714285714285715"/>
    <n v="4"/>
    <n v="0"/>
    <n v="0"/>
    <n v="0"/>
    <n v="0"/>
    <n v="0"/>
    <n v="0"/>
    <n v="0"/>
  </r>
  <r>
    <n v="4436"/>
    <n v="1976"/>
    <n v="38"/>
    <x v="0"/>
    <x v="1"/>
    <x v="0"/>
    <n v="20180"/>
    <x v="2"/>
    <n v="1"/>
    <x v="0"/>
    <x v="0"/>
    <n v="0"/>
    <x v="0"/>
    <d v="2013-02-20T00:00:00"/>
    <n v="494"/>
    <n v="27"/>
    <n v="18"/>
    <n v="42"/>
    <n v="24"/>
    <n v="15"/>
    <n v="20"/>
    <n v="18"/>
    <x v="926"/>
    <n v="6.7888999008919723E-3"/>
    <x v="1"/>
    <n v="1"/>
    <n v="2"/>
    <n v="1"/>
    <n v="4"/>
    <n v="7"/>
    <n v="19.571428571428573"/>
    <n v="7"/>
    <n v="0"/>
    <n v="0"/>
    <n v="0"/>
    <n v="0"/>
    <n v="0"/>
    <n v="0"/>
    <n v="0"/>
  </r>
  <r>
    <n v="2929"/>
    <n v="1976"/>
    <n v="38"/>
    <x v="0"/>
    <x v="1"/>
    <x v="0"/>
    <n v="20180"/>
    <x v="2"/>
    <n v="1"/>
    <x v="0"/>
    <x v="0"/>
    <n v="0"/>
    <x v="0"/>
    <d v="2013-02-20T00:00:00"/>
    <n v="494"/>
    <n v="27"/>
    <n v="18"/>
    <n v="42"/>
    <n v="24"/>
    <n v="15"/>
    <n v="20"/>
    <n v="18"/>
    <x v="926"/>
    <n v="6.7888999008919723E-3"/>
    <x v="1"/>
    <n v="1"/>
    <n v="2"/>
    <n v="1"/>
    <n v="4"/>
    <n v="7"/>
    <n v="19.571428571428573"/>
    <n v="7"/>
    <n v="0"/>
    <n v="0"/>
    <n v="0"/>
    <n v="0"/>
    <n v="0"/>
    <n v="0"/>
    <n v="0"/>
  </r>
  <r>
    <n v="3386"/>
    <n v="1992"/>
    <n v="22"/>
    <x v="0"/>
    <x v="1"/>
    <x v="1"/>
    <n v="34935"/>
    <x v="1"/>
    <n v="2"/>
    <x v="0"/>
    <x v="0"/>
    <n v="0"/>
    <x v="1"/>
    <d v="2013-06-21T00:00:00"/>
    <n v="373"/>
    <n v="71"/>
    <n v="34"/>
    <n v="4"/>
    <n v="66"/>
    <n v="3"/>
    <n v="10"/>
    <n v="20"/>
    <x v="926"/>
    <n v="3.9215686274509803E-3"/>
    <x v="1"/>
    <n v="1"/>
    <n v="2"/>
    <n v="1"/>
    <n v="4"/>
    <n v="7"/>
    <n v="19.571428571428573"/>
    <n v="7"/>
    <n v="0"/>
    <n v="0"/>
    <n v="0"/>
    <n v="0"/>
    <n v="0"/>
    <n v="0"/>
    <n v="0"/>
  </r>
  <r>
    <n v="8175"/>
    <n v="1992"/>
    <n v="22"/>
    <x v="0"/>
    <x v="1"/>
    <x v="1"/>
    <n v="34935"/>
    <x v="1"/>
    <n v="2"/>
    <x v="0"/>
    <x v="0"/>
    <n v="0"/>
    <x v="1"/>
    <d v="2013-06-21T00:00:00"/>
    <n v="373"/>
    <n v="71"/>
    <n v="34"/>
    <n v="4"/>
    <n v="66"/>
    <n v="3"/>
    <n v="10"/>
    <n v="20"/>
    <x v="926"/>
    <n v="3.9215686274509803E-3"/>
    <x v="1"/>
    <n v="1"/>
    <n v="2"/>
    <n v="1"/>
    <n v="4"/>
    <n v="7"/>
    <n v="19.571428571428573"/>
    <n v="7"/>
    <n v="0"/>
    <n v="0"/>
    <n v="0"/>
    <n v="0"/>
    <n v="0"/>
    <n v="0"/>
    <n v="0"/>
  </r>
  <r>
    <n v="7254"/>
    <n v="1969"/>
    <n v="45"/>
    <x v="1"/>
    <x v="1"/>
    <x v="1"/>
    <n v="38361"/>
    <x v="1"/>
    <n v="2"/>
    <x v="1"/>
    <x v="0"/>
    <n v="1"/>
    <x v="2"/>
    <d v="2013-12-27T00:00:00"/>
    <n v="184"/>
    <n v="74"/>
    <n v="39"/>
    <n v="0"/>
    <n v="56"/>
    <n v="20"/>
    <n v="8"/>
    <n v="14"/>
    <x v="926"/>
    <n v="3.5713354709209877E-3"/>
    <x v="1"/>
    <n v="3"/>
    <n v="3"/>
    <n v="1"/>
    <n v="3"/>
    <n v="7"/>
    <n v="19.571428571428573"/>
    <n v="7"/>
    <n v="0"/>
    <n v="0"/>
    <n v="0"/>
    <n v="0"/>
    <n v="0"/>
    <n v="0"/>
    <n v="0"/>
  </r>
  <r>
    <n v="8775"/>
    <n v="1969"/>
    <n v="45"/>
    <x v="1"/>
    <x v="1"/>
    <x v="1"/>
    <n v="38361"/>
    <x v="1"/>
    <n v="2"/>
    <x v="1"/>
    <x v="0"/>
    <n v="1"/>
    <x v="2"/>
    <d v="2013-12-27T00:00:00"/>
    <n v="184"/>
    <n v="74"/>
    <n v="39"/>
    <n v="0"/>
    <n v="56"/>
    <n v="20"/>
    <n v="8"/>
    <n v="14"/>
    <x v="926"/>
    <n v="3.5713354709209877E-3"/>
    <x v="1"/>
    <n v="3"/>
    <n v="3"/>
    <n v="1"/>
    <n v="3"/>
    <n v="7"/>
    <n v="19.571428571428573"/>
    <n v="7"/>
    <n v="0"/>
    <n v="0"/>
    <n v="0"/>
    <n v="0"/>
    <n v="0"/>
    <n v="0"/>
    <n v="0"/>
  </r>
  <r>
    <n v="4303"/>
    <n v="1957"/>
    <n v="57"/>
    <x v="1"/>
    <x v="0"/>
    <x v="1"/>
    <n v="6835"/>
    <x v="2"/>
    <n v="1"/>
    <x v="0"/>
    <x v="1"/>
    <n v="1"/>
    <x v="2"/>
    <d v="2012-12-08T00:00:00"/>
    <n v="568"/>
    <n v="76"/>
    <n v="107"/>
    <n v="2"/>
    <n v="12"/>
    <n v="2"/>
    <n v="2"/>
    <n v="12"/>
    <x v="926"/>
    <n v="2.0043891733723482E-2"/>
    <x v="1"/>
    <n v="0"/>
    <n v="0"/>
    <n v="0"/>
    <n v="1"/>
    <n v="1"/>
    <n v="137"/>
    <n v="20"/>
    <n v="0"/>
    <n v="0"/>
    <n v="0"/>
    <n v="0"/>
    <n v="0"/>
    <n v="0"/>
    <n v="0"/>
  </r>
  <r>
    <n v="5025"/>
    <n v="1979"/>
    <n v="35"/>
    <x v="0"/>
    <x v="1"/>
    <x v="0"/>
    <n v="48526"/>
    <x v="1"/>
    <n v="2"/>
    <x v="1"/>
    <x v="0"/>
    <n v="1"/>
    <x v="1"/>
    <d v="2013-12-24T00:00:00"/>
    <n v="187"/>
    <n v="32"/>
    <n v="23"/>
    <n v="17"/>
    <n v="23"/>
    <n v="43"/>
    <n v="20"/>
    <n v="9"/>
    <x v="927"/>
    <n v="2.7820137658162635E-3"/>
    <x v="1"/>
    <n v="1"/>
    <n v="2"/>
    <n v="1"/>
    <n v="4"/>
    <n v="7"/>
    <n v="19.285714285714285"/>
    <n v="3"/>
    <n v="0"/>
    <n v="0"/>
    <n v="0"/>
    <n v="0"/>
    <n v="0"/>
    <n v="0"/>
    <n v="0"/>
  </r>
  <r>
    <n v="8594"/>
    <n v="1958"/>
    <n v="56"/>
    <x v="1"/>
    <x v="0"/>
    <x v="0"/>
    <n v="50520"/>
    <x v="1"/>
    <n v="2"/>
    <x v="0"/>
    <x v="1"/>
    <n v="1"/>
    <x v="1"/>
    <d v="2014-01-28T00:00:00"/>
    <n v="152"/>
    <n v="25"/>
    <n v="112"/>
    <n v="0"/>
    <n v="6"/>
    <n v="2"/>
    <n v="1"/>
    <n v="14"/>
    <x v="927"/>
    <n v="2.6722090261282658E-3"/>
    <x v="1"/>
    <n v="2"/>
    <n v="3"/>
    <n v="1"/>
    <n v="3"/>
    <n v="7"/>
    <n v="19.285714285714285"/>
    <n v="6"/>
    <n v="0"/>
    <n v="0"/>
    <n v="0"/>
    <n v="0"/>
    <n v="0"/>
    <n v="0"/>
    <n v="0"/>
  </r>
  <r>
    <n v="4368"/>
    <n v="1980"/>
    <n v="34"/>
    <x v="0"/>
    <x v="1"/>
    <x v="1"/>
    <n v="47850"/>
    <x v="1"/>
    <n v="2"/>
    <x v="1"/>
    <x v="0"/>
    <n v="1"/>
    <x v="2"/>
    <d v="2013-12-03T00:00:00"/>
    <n v="208"/>
    <n v="72"/>
    <n v="42"/>
    <n v="7"/>
    <n v="43"/>
    <n v="20"/>
    <n v="12"/>
    <n v="10"/>
    <x v="928"/>
    <n v="2.800417972831766E-3"/>
    <x v="1"/>
    <n v="1"/>
    <n v="3"/>
    <n v="0"/>
    <n v="4"/>
    <n v="7"/>
    <n v="19.142857142857142"/>
    <n v="6"/>
    <n v="0"/>
    <n v="0"/>
    <n v="0"/>
    <n v="0"/>
    <n v="0"/>
    <n v="0"/>
    <n v="0"/>
  </r>
  <r>
    <n v="3697"/>
    <n v="1954"/>
    <n v="60"/>
    <x v="2"/>
    <x v="1"/>
    <x v="1"/>
    <n v="39898"/>
    <x v="1"/>
    <n v="2"/>
    <x v="0"/>
    <x v="1"/>
    <n v="1"/>
    <x v="2"/>
    <d v="2013-02-12T00:00:00"/>
    <n v="502"/>
    <n v="20"/>
    <n v="69"/>
    <n v="8"/>
    <n v="26"/>
    <n v="12"/>
    <n v="7"/>
    <n v="12"/>
    <x v="928"/>
    <n v="3.3585643390646146E-3"/>
    <x v="1"/>
    <n v="2"/>
    <n v="3"/>
    <n v="0"/>
    <n v="4"/>
    <n v="7"/>
    <n v="19.142857142857142"/>
    <n v="7"/>
    <n v="0"/>
    <n v="0"/>
    <n v="0"/>
    <n v="0"/>
    <n v="0"/>
    <n v="0"/>
    <n v="0"/>
  </r>
  <r>
    <n v="9955"/>
    <n v="1954"/>
    <n v="60"/>
    <x v="2"/>
    <x v="1"/>
    <x v="1"/>
    <n v="39898"/>
    <x v="1"/>
    <n v="2"/>
    <x v="0"/>
    <x v="1"/>
    <n v="1"/>
    <x v="2"/>
    <d v="2013-02-12T00:00:00"/>
    <n v="502"/>
    <n v="20"/>
    <n v="69"/>
    <n v="8"/>
    <n v="26"/>
    <n v="12"/>
    <n v="7"/>
    <n v="12"/>
    <x v="928"/>
    <n v="3.3585643390646146E-3"/>
    <x v="1"/>
    <n v="2"/>
    <n v="3"/>
    <n v="0"/>
    <n v="4"/>
    <n v="7"/>
    <n v="19.142857142857142"/>
    <n v="7"/>
    <n v="0"/>
    <n v="0"/>
    <n v="0"/>
    <n v="0"/>
    <n v="0"/>
    <n v="0"/>
    <n v="0"/>
  </r>
  <r>
    <n v="1833"/>
    <n v="1974"/>
    <n v="40"/>
    <x v="1"/>
    <x v="0"/>
    <x v="0"/>
    <n v="39190"/>
    <x v="1"/>
    <n v="2"/>
    <x v="1"/>
    <x v="0"/>
    <n v="1"/>
    <x v="1"/>
    <d v="2014-04-26T00:00:00"/>
    <n v="64"/>
    <n v="91"/>
    <n v="68"/>
    <n v="8"/>
    <n v="18"/>
    <n v="19"/>
    <n v="8"/>
    <n v="12"/>
    <x v="929"/>
    <n v="3.3937228884919624E-3"/>
    <x v="1"/>
    <n v="2"/>
    <n v="2"/>
    <n v="1"/>
    <n v="4"/>
    <n v="7"/>
    <n v="19"/>
    <n v="5"/>
    <n v="0"/>
    <n v="0"/>
    <n v="0"/>
    <n v="0"/>
    <n v="0"/>
    <n v="0"/>
    <n v="0"/>
  </r>
  <r>
    <n v="945"/>
    <n v="1965"/>
    <n v="49"/>
    <x v="1"/>
    <x v="1"/>
    <x v="1"/>
    <n v="36317"/>
    <x v="1"/>
    <n v="2"/>
    <x v="0"/>
    <x v="1"/>
    <n v="1"/>
    <x v="2"/>
    <d v="2013-05-22T00:00:00"/>
    <n v="403"/>
    <n v="53"/>
    <n v="87"/>
    <n v="3"/>
    <n v="25"/>
    <n v="3"/>
    <n v="2"/>
    <n v="13"/>
    <x v="929"/>
    <n v="3.6621967673541316E-3"/>
    <x v="1"/>
    <n v="2"/>
    <n v="3"/>
    <n v="0"/>
    <n v="4"/>
    <n v="7"/>
    <n v="19"/>
    <n v="7"/>
    <n v="0"/>
    <n v="0"/>
    <n v="0"/>
    <n v="0"/>
    <n v="0"/>
    <n v="0"/>
    <n v="0"/>
  </r>
  <r>
    <n v="2278"/>
    <n v="1985"/>
    <n v="29"/>
    <x v="0"/>
    <x v="0"/>
    <x v="0"/>
    <n v="33812"/>
    <x v="1"/>
    <n v="2"/>
    <x v="1"/>
    <x v="0"/>
    <n v="1"/>
    <x v="1"/>
    <d v="2012-11-03T00:00:00"/>
    <n v="603"/>
    <n v="86"/>
    <n v="4"/>
    <n v="17"/>
    <n v="19"/>
    <n v="30"/>
    <n v="24"/>
    <n v="39"/>
    <x v="929"/>
    <n v="3.9335147284987578E-3"/>
    <x v="1"/>
    <n v="2"/>
    <n v="2"/>
    <n v="1"/>
    <n v="3"/>
    <n v="6"/>
    <n v="22.166666666666668"/>
    <n v="6"/>
    <n v="0"/>
    <n v="0"/>
    <n v="0"/>
    <n v="0"/>
    <n v="0"/>
    <n v="0"/>
    <n v="0"/>
  </r>
  <r>
    <n v="3969"/>
    <n v="1974"/>
    <n v="40"/>
    <x v="1"/>
    <x v="0"/>
    <x v="1"/>
    <n v="43018"/>
    <x v="1"/>
    <n v="2"/>
    <x v="0"/>
    <x v="1"/>
    <n v="1"/>
    <x v="2"/>
    <d v="2013-11-01T00:00:00"/>
    <n v="240"/>
    <n v="46"/>
    <n v="35"/>
    <n v="4"/>
    <n v="17"/>
    <n v="7"/>
    <n v="6"/>
    <n v="64"/>
    <x v="929"/>
    <n v="3.0917290436561439E-3"/>
    <x v="1"/>
    <n v="1"/>
    <n v="2"/>
    <n v="2"/>
    <n v="2"/>
    <n v="6"/>
    <n v="22.166666666666668"/>
    <n v="5"/>
    <n v="0"/>
    <n v="0"/>
    <n v="0"/>
    <n v="0"/>
    <n v="0"/>
    <n v="0"/>
    <n v="0"/>
  </r>
  <r>
    <n v="7532"/>
    <n v="1980"/>
    <n v="34"/>
    <x v="0"/>
    <x v="1"/>
    <x v="1"/>
    <n v="43586"/>
    <x v="1"/>
    <n v="2"/>
    <x v="0"/>
    <x v="1"/>
    <n v="1"/>
    <x v="2"/>
    <d v="2012-08-30T00:00:00"/>
    <n v="668"/>
    <n v="26"/>
    <n v="99"/>
    <n v="2"/>
    <n v="11"/>
    <n v="4"/>
    <n v="0"/>
    <n v="16"/>
    <x v="930"/>
    <n v="3.0284953884274768E-3"/>
    <x v="1"/>
    <n v="3"/>
    <n v="3"/>
    <n v="0"/>
    <n v="4"/>
    <n v="7"/>
    <n v="18.857142857142858"/>
    <n v="8"/>
    <n v="0"/>
    <n v="0"/>
    <n v="0"/>
    <n v="0"/>
    <n v="0"/>
    <n v="0"/>
    <n v="0"/>
  </r>
  <r>
    <n v="9422"/>
    <n v="1989"/>
    <n v="25"/>
    <x v="0"/>
    <x v="1"/>
    <x v="1"/>
    <n v="38360"/>
    <x v="1"/>
    <n v="2"/>
    <x v="1"/>
    <x v="0"/>
    <n v="1"/>
    <x v="2"/>
    <d v="2013-05-31T00:00:00"/>
    <n v="394"/>
    <n v="26"/>
    <n v="36"/>
    <n v="2"/>
    <n v="42"/>
    <n v="20"/>
    <n v="21"/>
    <n v="10"/>
    <x v="931"/>
    <n v="3.4150156412930135E-3"/>
    <x v="1"/>
    <n v="2"/>
    <n v="2"/>
    <n v="1"/>
    <n v="4"/>
    <n v="7"/>
    <n v="18.714285714285715"/>
    <n v="3"/>
    <n v="0"/>
    <n v="0"/>
    <n v="0"/>
    <n v="0"/>
    <n v="0"/>
    <n v="0"/>
    <n v="0"/>
  </r>
  <r>
    <n v="7275"/>
    <n v="1971"/>
    <n v="43"/>
    <x v="1"/>
    <x v="0"/>
    <x v="0"/>
    <n v="33316"/>
    <x v="1"/>
    <n v="2"/>
    <x v="1"/>
    <x v="1"/>
    <n v="2"/>
    <x v="2"/>
    <d v="2013-10-04T00:00:00"/>
    <n v="268"/>
    <n v="34"/>
    <n v="79"/>
    <n v="1"/>
    <n v="31"/>
    <n v="4"/>
    <n v="4"/>
    <n v="12"/>
    <x v="931"/>
    <n v="3.9320446632248769E-3"/>
    <x v="1"/>
    <n v="3"/>
    <n v="2"/>
    <n v="1"/>
    <n v="4"/>
    <n v="7"/>
    <n v="18.714285714285715"/>
    <n v="6"/>
    <n v="0"/>
    <n v="0"/>
    <n v="0"/>
    <n v="0"/>
    <n v="0"/>
    <n v="0"/>
    <n v="0"/>
  </r>
  <r>
    <n v="8334"/>
    <n v="1971"/>
    <n v="43"/>
    <x v="1"/>
    <x v="0"/>
    <x v="0"/>
    <n v="33316"/>
    <x v="1"/>
    <n v="2"/>
    <x v="1"/>
    <x v="1"/>
    <n v="2"/>
    <x v="2"/>
    <d v="2013-10-04T00:00:00"/>
    <n v="268"/>
    <n v="34"/>
    <n v="79"/>
    <n v="1"/>
    <n v="31"/>
    <n v="4"/>
    <n v="4"/>
    <n v="12"/>
    <x v="931"/>
    <n v="3.9320446632248769E-3"/>
    <x v="1"/>
    <n v="3"/>
    <n v="2"/>
    <n v="1"/>
    <n v="4"/>
    <n v="7"/>
    <n v="18.714285714285715"/>
    <n v="6"/>
    <n v="0"/>
    <n v="0"/>
    <n v="0"/>
    <n v="0"/>
    <n v="0"/>
    <n v="0"/>
    <n v="0"/>
  </r>
  <r>
    <n v="5048"/>
    <n v="1971"/>
    <n v="43"/>
    <x v="1"/>
    <x v="0"/>
    <x v="0"/>
    <n v="42767"/>
    <x v="1"/>
    <n v="2"/>
    <x v="2"/>
    <x v="0"/>
    <n v="2"/>
    <x v="2"/>
    <d v="2013-05-11T00:00:00"/>
    <n v="414"/>
    <n v="53"/>
    <n v="20"/>
    <n v="6"/>
    <n v="43"/>
    <n v="19"/>
    <n v="5"/>
    <n v="38"/>
    <x v="931"/>
    <n v="3.0631094067856057E-3"/>
    <x v="1"/>
    <n v="1"/>
    <n v="3"/>
    <n v="1"/>
    <n v="2"/>
    <n v="6"/>
    <n v="21.833333333333332"/>
    <n v="8"/>
    <n v="0"/>
    <n v="0"/>
    <n v="0"/>
    <n v="0"/>
    <n v="0"/>
    <n v="0"/>
    <n v="0"/>
  </r>
  <r>
    <n v="4174"/>
    <n v="1956"/>
    <n v="58"/>
    <x v="1"/>
    <x v="0"/>
    <x v="1"/>
    <n v="55249"/>
    <x v="1"/>
    <n v="2"/>
    <x v="0"/>
    <x v="1"/>
    <n v="1"/>
    <x v="2"/>
    <d v="2014-04-17T00:00:00"/>
    <n v="73"/>
    <n v="81"/>
    <n v="97"/>
    <n v="1"/>
    <n v="19"/>
    <n v="2"/>
    <n v="0"/>
    <n v="11"/>
    <x v="932"/>
    <n v="2.3529837644120258E-3"/>
    <x v="1"/>
    <n v="1"/>
    <n v="2"/>
    <n v="1"/>
    <n v="4"/>
    <n v="7"/>
    <n v="18.571428571428573"/>
    <n v="3"/>
    <n v="0"/>
    <n v="0"/>
    <n v="0"/>
    <n v="0"/>
    <n v="0"/>
    <n v="0"/>
    <n v="0"/>
  </r>
  <r>
    <n v="9635"/>
    <n v="1983"/>
    <n v="31"/>
    <x v="0"/>
    <x v="0"/>
    <x v="1"/>
    <n v="35876"/>
    <x v="1"/>
    <n v="2"/>
    <x v="0"/>
    <x v="0"/>
    <n v="0"/>
    <x v="1"/>
    <d v="2014-04-20T00:00:00"/>
    <n v="70"/>
    <n v="13"/>
    <n v="66"/>
    <n v="2"/>
    <n v="40"/>
    <n v="4"/>
    <n v="3"/>
    <n v="14"/>
    <x v="933"/>
    <n v="3.5957185862414984E-3"/>
    <x v="1"/>
    <n v="1"/>
    <n v="3"/>
    <n v="1"/>
    <n v="3"/>
    <n v="7"/>
    <n v="18.428571428571427"/>
    <n v="6"/>
    <n v="0"/>
    <n v="0"/>
    <n v="0"/>
    <n v="0"/>
    <n v="0"/>
    <n v="0"/>
    <n v="0"/>
  </r>
  <r>
    <n v="1177"/>
    <n v="1966"/>
    <n v="48"/>
    <x v="1"/>
    <x v="0"/>
    <x v="1"/>
    <n v="49618"/>
    <x v="1"/>
    <n v="2"/>
    <x v="1"/>
    <x v="1"/>
    <n v="2"/>
    <x v="4"/>
    <d v="2013-01-26T00:00:00"/>
    <n v="519"/>
    <n v="77"/>
    <n v="80"/>
    <n v="3"/>
    <n v="26"/>
    <n v="4"/>
    <n v="2"/>
    <n v="14"/>
    <x v="933"/>
    <n v="2.5998629529606189E-3"/>
    <x v="1"/>
    <n v="4"/>
    <n v="3"/>
    <n v="1"/>
    <n v="3"/>
    <n v="7"/>
    <n v="18.428571428571427"/>
    <n v="7"/>
    <n v="0"/>
    <n v="0"/>
    <n v="0"/>
    <n v="0"/>
    <n v="0"/>
    <n v="0"/>
    <n v="0"/>
  </r>
  <r>
    <n v="6673"/>
    <n v="1965"/>
    <n v="49"/>
    <x v="1"/>
    <x v="1"/>
    <x v="0"/>
    <n v="23478"/>
    <x v="2"/>
    <n v="1"/>
    <x v="0"/>
    <x v="0"/>
    <n v="0"/>
    <x v="0"/>
    <d v="2013-03-19T00:00:00"/>
    <n v="467"/>
    <n v="51"/>
    <n v="28"/>
    <n v="6"/>
    <n v="27"/>
    <n v="12"/>
    <n v="17"/>
    <n v="39"/>
    <x v="933"/>
    <n v="5.4945054945054949E-3"/>
    <x v="1"/>
    <n v="1"/>
    <n v="3"/>
    <n v="0"/>
    <n v="3"/>
    <n v="6"/>
    <n v="21.5"/>
    <n v="8"/>
    <n v="0"/>
    <n v="0"/>
    <n v="0"/>
    <n v="0"/>
    <n v="0"/>
    <n v="0"/>
    <n v="0"/>
  </r>
  <r>
    <n v="3270"/>
    <n v="1978"/>
    <n v="36"/>
    <x v="0"/>
    <x v="0"/>
    <x v="1"/>
    <n v="17117"/>
    <x v="2"/>
    <n v="1"/>
    <x v="1"/>
    <x v="0"/>
    <n v="1"/>
    <x v="2"/>
    <d v="2013-01-17T00:00:00"/>
    <n v="528"/>
    <n v="96"/>
    <n v="12"/>
    <n v="23"/>
    <n v="38"/>
    <n v="30"/>
    <n v="18"/>
    <n v="7"/>
    <x v="934"/>
    <n v="7.4779459017351169E-3"/>
    <x v="1"/>
    <n v="4"/>
    <n v="3"/>
    <n v="1"/>
    <n v="3"/>
    <n v="7"/>
    <n v="18.285714285714285"/>
    <n v="9"/>
    <n v="0"/>
    <n v="0"/>
    <n v="0"/>
    <n v="0"/>
    <n v="0"/>
    <n v="0"/>
    <n v="0"/>
  </r>
  <r>
    <n v="4050"/>
    <n v="1966"/>
    <n v="48"/>
    <x v="1"/>
    <x v="0"/>
    <x v="1"/>
    <n v="49605"/>
    <x v="1"/>
    <n v="2"/>
    <x v="0"/>
    <x v="0"/>
    <n v="0"/>
    <x v="1"/>
    <d v="2014-06-21T00:00:00"/>
    <n v="8"/>
    <n v="65"/>
    <n v="42"/>
    <n v="16"/>
    <n v="29"/>
    <n v="12"/>
    <n v="20"/>
    <n v="8"/>
    <x v="935"/>
    <n v="2.5602257836911603E-3"/>
    <x v="1"/>
    <n v="1"/>
    <n v="2"/>
    <n v="1"/>
    <n v="4"/>
    <n v="7"/>
    <n v="18.142857142857142"/>
    <n v="3"/>
    <n v="0"/>
    <n v="0"/>
    <n v="0"/>
    <n v="0"/>
    <n v="0"/>
    <n v="0"/>
    <n v="0"/>
  </r>
  <r>
    <n v="9239"/>
    <n v="1961"/>
    <n v="53"/>
    <x v="1"/>
    <x v="0"/>
    <x v="1"/>
    <n v="61923"/>
    <x v="1"/>
    <n v="2"/>
    <x v="0"/>
    <x v="2"/>
    <n v="2"/>
    <x v="4"/>
    <d v="2013-07-26T00:00:00"/>
    <n v="338"/>
    <n v="94"/>
    <n v="92"/>
    <n v="4"/>
    <n v="18"/>
    <n v="3"/>
    <n v="3"/>
    <n v="6"/>
    <x v="936"/>
    <n v="2.0347851363790516E-3"/>
    <x v="1"/>
    <n v="1"/>
    <n v="2"/>
    <n v="1"/>
    <n v="4"/>
    <n v="7"/>
    <n v="18"/>
    <n v="3"/>
    <n v="0"/>
    <n v="0"/>
    <n v="0"/>
    <n v="0"/>
    <n v="0"/>
    <n v="0"/>
    <n v="0"/>
  </r>
  <r>
    <n v="4713"/>
    <n v="1979"/>
    <n v="35"/>
    <x v="0"/>
    <x v="0"/>
    <x v="1"/>
    <n v="31605"/>
    <x v="1"/>
    <n v="2"/>
    <x v="1"/>
    <x v="0"/>
    <n v="1"/>
    <x v="2"/>
    <d v="2012-11-22T00:00:00"/>
    <n v="584"/>
    <n v="15"/>
    <n v="74"/>
    <n v="0"/>
    <n v="42"/>
    <n v="2"/>
    <n v="1"/>
    <n v="6"/>
    <x v="937"/>
    <n v="3.9550704002531247E-3"/>
    <x v="1"/>
    <n v="2"/>
    <n v="2"/>
    <n v="1"/>
    <n v="4"/>
    <n v="7"/>
    <n v="17.857142857142858"/>
    <n v="7"/>
    <n v="0"/>
    <n v="0"/>
    <n v="0"/>
    <n v="0"/>
    <n v="0"/>
    <n v="0"/>
    <n v="0"/>
  </r>
  <r>
    <n v="574"/>
    <n v="1964"/>
    <n v="50"/>
    <x v="1"/>
    <x v="1"/>
    <x v="1"/>
    <n v="42523"/>
    <x v="1"/>
    <n v="2"/>
    <x v="0"/>
    <x v="0"/>
    <n v="0"/>
    <x v="1"/>
    <d v="2014-04-23T00:00:00"/>
    <n v="67"/>
    <n v="96"/>
    <n v="14"/>
    <n v="36"/>
    <n v="11"/>
    <n v="3"/>
    <n v="26"/>
    <n v="35"/>
    <x v="937"/>
    <n v="2.939585636008748E-3"/>
    <x v="1"/>
    <n v="1"/>
    <n v="1"/>
    <n v="1"/>
    <n v="4"/>
    <n v="6"/>
    <n v="20.833333333333332"/>
    <n v="2"/>
    <n v="0"/>
    <n v="0"/>
    <n v="0"/>
    <n v="0"/>
    <n v="0"/>
    <n v="0"/>
    <n v="0"/>
  </r>
  <r>
    <n v="3266"/>
    <n v="1964"/>
    <n v="50"/>
    <x v="1"/>
    <x v="1"/>
    <x v="1"/>
    <n v="42523"/>
    <x v="1"/>
    <n v="2"/>
    <x v="0"/>
    <x v="0"/>
    <n v="0"/>
    <x v="1"/>
    <d v="2014-04-23T00:00:00"/>
    <n v="67"/>
    <n v="96"/>
    <n v="14"/>
    <n v="36"/>
    <n v="11"/>
    <n v="3"/>
    <n v="26"/>
    <n v="35"/>
    <x v="937"/>
    <n v="2.939585636008748E-3"/>
    <x v="1"/>
    <n v="1"/>
    <n v="1"/>
    <n v="1"/>
    <n v="4"/>
    <n v="6"/>
    <n v="20.833333333333332"/>
    <n v="2"/>
    <n v="0"/>
    <n v="0"/>
    <n v="0"/>
    <n v="0"/>
    <n v="0"/>
    <n v="0"/>
    <n v="0"/>
  </r>
  <r>
    <n v="538"/>
    <n v="1989"/>
    <n v="25"/>
    <x v="0"/>
    <x v="1"/>
    <x v="0"/>
    <n v="46107"/>
    <x v="1"/>
    <n v="2"/>
    <x v="1"/>
    <x v="0"/>
    <n v="1"/>
    <x v="1"/>
    <d v="2014-02-10T00:00:00"/>
    <n v="139"/>
    <n v="78"/>
    <n v="31"/>
    <n v="9"/>
    <n v="27"/>
    <n v="16"/>
    <n v="9"/>
    <n v="33"/>
    <x v="937"/>
    <n v="2.7110850846942982E-3"/>
    <x v="1"/>
    <n v="1"/>
    <n v="1"/>
    <n v="1"/>
    <n v="4"/>
    <n v="6"/>
    <n v="20.833333333333332"/>
    <n v="3"/>
    <n v="0"/>
    <n v="0"/>
    <n v="0"/>
    <n v="0"/>
    <n v="0"/>
    <n v="0"/>
    <n v="0"/>
  </r>
  <r>
    <n v="7244"/>
    <n v="1951"/>
    <n v="63"/>
    <x v="2"/>
    <x v="1"/>
    <x v="0"/>
    <n v="58280.873493975902"/>
    <x v="1"/>
    <n v="2"/>
    <x v="2"/>
    <x v="1"/>
    <n v="3"/>
    <x v="4"/>
    <d v="2014-01-01T00:00:00"/>
    <n v="179"/>
    <n v="96"/>
    <n v="48"/>
    <n v="5"/>
    <n v="48"/>
    <n v="6"/>
    <n v="10"/>
    <n v="7"/>
    <x v="938"/>
    <n v="2.127627685827616E-3"/>
    <x v="1"/>
    <n v="3"/>
    <n v="2"/>
    <n v="1"/>
    <n v="4"/>
    <n v="7"/>
    <n v="17.714285714285715"/>
    <n v="6"/>
    <n v="0"/>
    <n v="0"/>
    <n v="0"/>
    <n v="0"/>
    <n v="0"/>
    <n v="0"/>
    <n v="0"/>
  </r>
  <r>
    <n v="8832"/>
    <n v="1976"/>
    <n v="38"/>
    <x v="0"/>
    <x v="0"/>
    <x v="1"/>
    <n v="37509"/>
    <x v="1"/>
    <n v="2"/>
    <x v="1"/>
    <x v="0"/>
    <n v="1"/>
    <x v="2"/>
    <d v="2012-09-12T00:00:00"/>
    <n v="655"/>
    <n v="24"/>
    <n v="37"/>
    <n v="5"/>
    <n v="56"/>
    <n v="12"/>
    <n v="8"/>
    <n v="5"/>
    <x v="939"/>
    <n v="3.2792129888826681E-3"/>
    <x v="1"/>
    <n v="2"/>
    <n v="3"/>
    <n v="0"/>
    <n v="4"/>
    <n v="7"/>
    <n v="17.571428571428573"/>
    <n v="7"/>
    <n v="0"/>
    <n v="0"/>
    <n v="0"/>
    <n v="0"/>
    <n v="0"/>
    <n v="0"/>
    <n v="0"/>
  </r>
  <r>
    <n v="9909"/>
    <n v="1996"/>
    <n v="18"/>
    <x v="0"/>
    <x v="0"/>
    <x v="1"/>
    <n v="7500"/>
    <x v="2"/>
    <n v="1"/>
    <x v="0"/>
    <x v="0"/>
    <n v="0"/>
    <x v="1"/>
    <d v="2012-11-09T00:00:00"/>
    <n v="597"/>
    <n v="24"/>
    <n v="3"/>
    <n v="18"/>
    <n v="14"/>
    <n v="15"/>
    <n v="22"/>
    <n v="50"/>
    <x v="940"/>
    <n v="1.6266666666666665E-2"/>
    <x v="1"/>
    <n v="3"/>
    <n v="3"/>
    <n v="1"/>
    <n v="3"/>
    <n v="7"/>
    <n v="17.428571428571427"/>
    <n v="9"/>
    <n v="0"/>
    <n v="0"/>
    <n v="0"/>
    <n v="0"/>
    <n v="0"/>
    <n v="1"/>
    <n v="0"/>
  </r>
  <r>
    <n v="5939"/>
    <n v="1971"/>
    <n v="43"/>
    <x v="1"/>
    <x v="1"/>
    <x v="1"/>
    <n v="38232"/>
    <x v="1"/>
    <n v="2"/>
    <x v="1"/>
    <x v="1"/>
    <n v="2"/>
    <x v="4"/>
    <d v="2014-01-17T00:00:00"/>
    <n v="163"/>
    <n v="84"/>
    <n v="43"/>
    <n v="5"/>
    <n v="28"/>
    <n v="7"/>
    <n v="6"/>
    <n v="33"/>
    <x v="940"/>
    <n v="3.1910441514961291E-3"/>
    <x v="1"/>
    <n v="4"/>
    <n v="3"/>
    <n v="1"/>
    <n v="3"/>
    <n v="7"/>
    <n v="17.428571428571427"/>
    <n v="5"/>
    <n v="0"/>
    <n v="0"/>
    <n v="0"/>
    <n v="0"/>
    <n v="0"/>
    <n v="0"/>
    <n v="0"/>
  </r>
  <r>
    <n v="5985"/>
    <n v="1965"/>
    <n v="49"/>
    <x v="1"/>
    <x v="0"/>
    <x v="0"/>
    <n v="33168"/>
    <x v="1"/>
    <n v="2"/>
    <x v="0"/>
    <x v="1"/>
    <n v="1"/>
    <x v="1"/>
    <d v="2012-10-13T00:00:00"/>
    <n v="624"/>
    <n v="0"/>
    <n v="80"/>
    <n v="1"/>
    <n v="37"/>
    <n v="0"/>
    <n v="1"/>
    <n v="3"/>
    <x v="940"/>
    <n v="3.6782440906898213E-3"/>
    <x v="1"/>
    <n v="3"/>
    <n v="2"/>
    <n v="1"/>
    <n v="4"/>
    <n v="7"/>
    <n v="17.428571428571427"/>
    <n v="7"/>
    <n v="0"/>
    <n v="0"/>
    <n v="0"/>
    <n v="0"/>
    <n v="0"/>
    <n v="0"/>
    <n v="0"/>
  </r>
  <r>
    <n v="8286"/>
    <n v="1965"/>
    <n v="49"/>
    <x v="1"/>
    <x v="0"/>
    <x v="1"/>
    <n v="51717"/>
    <x v="1"/>
    <n v="2"/>
    <x v="0"/>
    <x v="1"/>
    <n v="1"/>
    <x v="2"/>
    <d v="2013-08-20T00:00:00"/>
    <n v="313"/>
    <n v="55"/>
    <n v="98"/>
    <n v="1"/>
    <n v="17"/>
    <n v="0"/>
    <n v="1"/>
    <n v="5"/>
    <x v="940"/>
    <n v="2.3589922075913142E-3"/>
    <x v="1"/>
    <n v="1"/>
    <n v="3"/>
    <n v="0"/>
    <n v="4"/>
    <n v="7"/>
    <n v="17.428571428571427"/>
    <n v="7"/>
    <n v="0"/>
    <n v="0"/>
    <n v="0"/>
    <n v="1"/>
    <n v="0"/>
    <n v="0"/>
    <n v="0"/>
  </r>
  <r>
    <n v="5455"/>
    <n v="1971"/>
    <n v="43"/>
    <x v="1"/>
    <x v="0"/>
    <x v="1"/>
    <n v="32011"/>
    <x v="1"/>
    <n v="2"/>
    <x v="1"/>
    <x v="0"/>
    <n v="1"/>
    <x v="2"/>
    <d v="2013-08-22T00:00:00"/>
    <n v="311"/>
    <n v="89"/>
    <n v="99"/>
    <n v="0"/>
    <n v="15"/>
    <n v="2"/>
    <n v="1"/>
    <n v="5"/>
    <x v="940"/>
    <n v="3.8111899034706819E-3"/>
    <x v="1"/>
    <n v="3"/>
    <n v="2"/>
    <n v="1"/>
    <n v="4"/>
    <n v="7"/>
    <n v="17.428571428571427"/>
    <n v="7"/>
    <n v="0"/>
    <n v="0"/>
    <n v="0"/>
    <n v="0"/>
    <n v="0"/>
    <n v="0"/>
    <n v="0"/>
  </r>
  <r>
    <n v="4754"/>
    <n v="1966"/>
    <n v="48"/>
    <x v="1"/>
    <x v="0"/>
    <x v="1"/>
    <n v="33585"/>
    <x v="1"/>
    <n v="2"/>
    <x v="0"/>
    <x v="1"/>
    <n v="1"/>
    <x v="2"/>
    <d v="2013-09-25T00:00:00"/>
    <n v="277"/>
    <n v="91"/>
    <n v="30"/>
    <n v="11"/>
    <n v="33"/>
    <n v="13"/>
    <n v="6"/>
    <n v="29"/>
    <x v="940"/>
    <n v="3.6325740658031858E-3"/>
    <x v="1"/>
    <n v="1"/>
    <n v="2"/>
    <n v="0"/>
    <n v="4"/>
    <n v="6"/>
    <n v="20.333333333333332"/>
    <n v="4"/>
    <n v="0"/>
    <n v="0"/>
    <n v="0"/>
    <n v="0"/>
    <n v="0"/>
    <n v="0"/>
    <n v="0"/>
  </r>
  <r>
    <n v="8182"/>
    <n v="1984"/>
    <n v="30"/>
    <x v="0"/>
    <x v="1"/>
    <x v="1"/>
    <n v="23228"/>
    <x v="2"/>
    <n v="1"/>
    <x v="1"/>
    <x v="0"/>
    <n v="1"/>
    <x v="2"/>
    <d v="2014-01-05T00:00:00"/>
    <n v="175"/>
    <n v="91"/>
    <n v="53"/>
    <n v="3"/>
    <n v="49"/>
    <n v="7"/>
    <n v="4"/>
    <n v="5"/>
    <x v="941"/>
    <n v="5.2092302393662825E-3"/>
    <x v="1"/>
    <n v="4"/>
    <n v="3"/>
    <n v="0"/>
    <n v="4"/>
    <n v="7"/>
    <n v="17.285714285714285"/>
    <n v="8"/>
    <n v="0"/>
    <n v="0"/>
    <n v="0"/>
    <n v="0"/>
    <n v="0"/>
    <n v="0"/>
    <n v="0"/>
  </r>
  <r>
    <n v="6466"/>
    <n v="1965"/>
    <n v="49"/>
    <x v="1"/>
    <x v="0"/>
    <x v="1"/>
    <n v="57236"/>
    <x v="1"/>
    <n v="2"/>
    <x v="1"/>
    <x v="1"/>
    <n v="2"/>
    <x v="4"/>
    <d v="2014-03-12T00:00:00"/>
    <n v="109"/>
    <n v="22"/>
    <n v="105"/>
    <n v="0"/>
    <n v="9"/>
    <n v="2"/>
    <n v="1"/>
    <n v="4"/>
    <x v="941"/>
    <n v="2.1140540918303165E-3"/>
    <x v="1"/>
    <n v="3"/>
    <n v="2"/>
    <n v="1"/>
    <n v="4"/>
    <n v="7"/>
    <n v="17.285714285714285"/>
    <n v="3"/>
    <n v="0"/>
    <n v="0"/>
    <n v="0"/>
    <n v="0"/>
    <n v="0"/>
    <n v="0"/>
    <n v="0"/>
  </r>
  <r>
    <n v="6379"/>
    <n v="1949"/>
    <n v="65"/>
    <x v="2"/>
    <x v="0"/>
    <x v="0"/>
    <n v="47570"/>
    <x v="1"/>
    <n v="2"/>
    <x v="1"/>
    <x v="1"/>
    <n v="2"/>
    <x v="2"/>
    <d v="2013-05-29T00:00:00"/>
    <n v="396"/>
    <n v="3"/>
    <n v="67"/>
    <n v="1"/>
    <n v="20"/>
    <n v="0"/>
    <n v="2"/>
    <n v="31"/>
    <x v="941"/>
    <n v="2.5436199285263821E-3"/>
    <x v="1"/>
    <n v="3"/>
    <n v="2"/>
    <n v="2"/>
    <n v="2"/>
    <n v="6"/>
    <n v="20.166666666666668"/>
    <n v="7"/>
    <n v="0"/>
    <n v="0"/>
    <n v="0"/>
    <n v="0"/>
    <n v="0"/>
    <n v="1"/>
    <n v="0"/>
  </r>
  <r>
    <n v="2815"/>
    <n v="1975"/>
    <n v="39"/>
    <x v="0"/>
    <x v="1"/>
    <x v="1"/>
    <n v="33183"/>
    <x v="1"/>
    <n v="2"/>
    <x v="1"/>
    <x v="0"/>
    <n v="1"/>
    <x v="2"/>
    <d v="2014-02-24T00:00:00"/>
    <n v="125"/>
    <n v="46"/>
    <n v="7"/>
    <n v="5"/>
    <n v="39"/>
    <n v="17"/>
    <n v="15"/>
    <n v="37"/>
    <x v="942"/>
    <n v="3.6163095560980021E-3"/>
    <x v="1"/>
    <n v="2"/>
    <n v="4"/>
    <n v="0"/>
    <n v="3"/>
    <n v="7"/>
    <n v="17.142857142857142"/>
    <n v="7"/>
    <n v="0"/>
    <n v="0"/>
    <n v="0"/>
    <n v="0"/>
    <n v="0"/>
    <n v="0"/>
    <n v="0"/>
  </r>
  <r>
    <n v="10703"/>
    <n v="1975"/>
    <n v="39"/>
    <x v="0"/>
    <x v="0"/>
    <x v="0"/>
    <n v="46098"/>
    <x v="1"/>
    <n v="2"/>
    <x v="1"/>
    <x v="1"/>
    <n v="2"/>
    <x v="2"/>
    <d v="2012-08-18T00:00:00"/>
    <n v="680"/>
    <n v="86"/>
    <n v="57"/>
    <n v="0"/>
    <n v="27"/>
    <n v="0"/>
    <n v="0"/>
    <n v="36"/>
    <x v="942"/>
    <n v="2.6031498112716388E-3"/>
    <x v="1"/>
    <n v="4"/>
    <n v="3"/>
    <n v="2"/>
    <n v="2"/>
    <n v="7"/>
    <n v="17.142857142857142"/>
    <n v="8"/>
    <n v="0"/>
    <n v="0"/>
    <n v="0"/>
    <n v="0"/>
    <n v="0"/>
    <n v="0"/>
    <n v="0"/>
  </r>
  <r>
    <n v="9"/>
    <n v="1975"/>
    <n v="39"/>
    <x v="0"/>
    <x v="0"/>
    <x v="0"/>
    <n v="46098"/>
    <x v="1"/>
    <n v="2"/>
    <x v="1"/>
    <x v="1"/>
    <n v="2"/>
    <x v="2"/>
    <d v="2012-08-18T00:00:00"/>
    <n v="680"/>
    <n v="86"/>
    <n v="57"/>
    <n v="0"/>
    <n v="27"/>
    <n v="0"/>
    <n v="0"/>
    <n v="36"/>
    <x v="942"/>
    <n v="2.6031498112716388E-3"/>
    <x v="1"/>
    <n v="4"/>
    <n v="3"/>
    <n v="2"/>
    <n v="2"/>
    <n v="7"/>
    <n v="17.142857142857142"/>
    <n v="8"/>
    <n v="0"/>
    <n v="0"/>
    <n v="0"/>
    <n v="0"/>
    <n v="0"/>
    <n v="0"/>
    <n v="0"/>
  </r>
  <r>
    <n v="2804"/>
    <n v="1975"/>
    <n v="39"/>
    <x v="0"/>
    <x v="0"/>
    <x v="0"/>
    <n v="46098"/>
    <x v="1"/>
    <n v="2"/>
    <x v="1"/>
    <x v="1"/>
    <n v="2"/>
    <x v="2"/>
    <d v="2012-08-18T00:00:00"/>
    <n v="680"/>
    <n v="86"/>
    <n v="57"/>
    <n v="0"/>
    <n v="27"/>
    <n v="0"/>
    <n v="0"/>
    <n v="36"/>
    <x v="942"/>
    <n v="2.6031498112716388E-3"/>
    <x v="1"/>
    <n v="4"/>
    <n v="3"/>
    <n v="2"/>
    <n v="2"/>
    <n v="7"/>
    <n v="17.142857142857142"/>
    <n v="8"/>
    <n v="0"/>
    <n v="0"/>
    <n v="0"/>
    <n v="0"/>
    <n v="0"/>
    <n v="1"/>
    <n v="0"/>
  </r>
  <r>
    <n v="5710"/>
    <n v="1970"/>
    <n v="44"/>
    <x v="1"/>
    <x v="1"/>
    <x v="1"/>
    <n v="40548"/>
    <x v="1"/>
    <n v="2"/>
    <x v="0"/>
    <x v="1"/>
    <n v="1"/>
    <x v="2"/>
    <d v="2012-10-10T00:00:00"/>
    <n v="627"/>
    <n v="31"/>
    <n v="110"/>
    <n v="0"/>
    <n v="5"/>
    <n v="2"/>
    <n v="0"/>
    <n v="3"/>
    <x v="942"/>
    <n v="2.9594554601953238E-3"/>
    <x v="1"/>
    <n v="2"/>
    <n v="2"/>
    <n v="1"/>
    <n v="4"/>
    <n v="7"/>
    <n v="17.142857142857142"/>
    <n v="5"/>
    <n v="0"/>
    <n v="0"/>
    <n v="0"/>
    <n v="1"/>
    <n v="0"/>
    <n v="0"/>
    <n v="0"/>
  </r>
  <r>
    <n v="4136"/>
    <n v="1992"/>
    <n v="22"/>
    <x v="0"/>
    <x v="2"/>
    <x v="0"/>
    <n v="7500"/>
    <x v="2"/>
    <n v="1"/>
    <x v="1"/>
    <x v="0"/>
    <n v="1"/>
    <x v="1"/>
    <d v="2012-12-03T00:00:00"/>
    <n v="573"/>
    <n v="63"/>
    <n v="10"/>
    <n v="17"/>
    <n v="18"/>
    <n v="8"/>
    <n v="26"/>
    <n v="40"/>
    <x v="943"/>
    <n v="1.5866666666666668E-2"/>
    <x v="1"/>
    <n v="4"/>
    <n v="3"/>
    <n v="2"/>
    <n v="2"/>
    <n v="7"/>
    <n v="17"/>
    <n v="9"/>
    <n v="0"/>
    <n v="0"/>
    <n v="0"/>
    <n v="0"/>
    <n v="0"/>
    <n v="0"/>
    <n v="0"/>
  </r>
  <r>
    <n v="8008"/>
    <n v="1983"/>
    <n v="31"/>
    <x v="0"/>
    <x v="1"/>
    <x v="1"/>
    <n v="36075"/>
    <x v="1"/>
    <n v="2"/>
    <x v="1"/>
    <x v="0"/>
    <n v="1"/>
    <x v="2"/>
    <d v="2013-12-09T00:00:00"/>
    <n v="202"/>
    <n v="54"/>
    <n v="46"/>
    <n v="0"/>
    <n v="30"/>
    <n v="12"/>
    <n v="1"/>
    <n v="30"/>
    <x v="943"/>
    <n v="3.2986832986832988E-3"/>
    <x v="1"/>
    <n v="1"/>
    <n v="2"/>
    <n v="0"/>
    <n v="4"/>
    <n v="6"/>
    <n v="19.833333333333332"/>
    <n v="6"/>
    <n v="0"/>
    <n v="0"/>
    <n v="0"/>
    <n v="0"/>
    <n v="0"/>
    <n v="0"/>
    <n v="0"/>
  </r>
  <r>
    <n v="641"/>
    <n v="1967"/>
    <n v="47"/>
    <x v="1"/>
    <x v="1"/>
    <x v="0"/>
    <n v="52074"/>
    <x v="1"/>
    <n v="2"/>
    <x v="0"/>
    <x v="1"/>
    <n v="1"/>
    <x v="1"/>
    <d v="2014-04-04T00:00:00"/>
    <n v="86"/>
    <n v="77"/>
    <n v="59"/>
    <n v="0"/>
    <n v="12"/>
    <n v="0"/>
    <n v="0"/>
    <n v="48"/>
    <x v="943"/>
    <n v="2.2852095095441103E-3"/>
    <x v="1"/>
    <n v="1"/>
    <n v="2"/>
    <n v="2"/>
    <n v="2"/>
    <n v="6"/>
    <n v="19.833333333333332"/>
    <n v="4"/>
    <n v="0"/>
    <n v="0"/>
    <n v="1"/>
    <n v="0"/>
    <n v="0"/>
    <n v="0"/>
    <n v="0"/>
  </r>
  <r>
    <n v="10352"/>
    <n v="1963"/>
    <n v="51"/>
    <x v="1"/>
    <x v="1"/>
    <x v="0"/>
    <n v="34213"/>
    <x v="1"/>
    <n v="2"/>
    <x v="1"/>
    <x v="1"/>
    <n v="2"/>
    <x v="2"/>
    <d v="2012-09-07T00:00:00"/>
    <n v="660"/>
    <n v="2"/>
    <n v="50"/>
    <n v="4"/>
    <n v="28"/>
    <n v="6"/>
    <n v="3"/>
    <n v="26"/>
    <x v="944"/>
    <n v="3.4197527255721508E-3"/>
    <x v="1"/>
    <n v="3"/>
    <n v="3"/>
    <n v="1"/>
    <n v="2"/>
    <n v="6"/>
    <n v="19.5"/>
    <n v="9"/>
    <n v="0"/>
    <n v="0"/>
    <n v="0"/>
    <n v="0"/>
    <n v="0"/>
    <n v="1"/>
    <n v="0"/>
  </r>
  <r>
    <n v="5723"/>
    <n v="1976"/>
    <n v="38"/>
    <x v="0"/>
    <x v="0"/>
    <x v="1"/>
    <n v="49187"/>
    <x v="1"/>
    <n v="2"/>
    <x v="0"/>
    <x v="1"/>
    <n v="1"/>
    <x v="2"/>
    <d v="2014-01-11T00:00:00"/>
    <n v="169"/>
    <n v="63"/>
    <n v="81"/>
    <n v="1"/>
    <n v="31"/>
    <n v="2"/>
    <n v="1"/>
    <n v="0"/>
    <x v="945"/>
    <n v="2.3583467176286417E-3"/>
    <x v="1"/>
    <n v="1"/>
    <n v="1"/>
    <n v="1"/>
    <n v="5"/>
    <n v="7"/>
    <n v="16.571428571428573"/>
    <n v="2"/>
    <n v="0"/>
    <n v="0"/>
    <n v="0"/>
    <n v="0"/>
    <n v="0"/>
    <n v="0"/>
    <n v="0"/>
  </r>
  <r>
    <n v="3783"/>
    <n v="1959"/>
    <n v="55"/>
    <x v="1"/>
    <x v="0"/>
    <x v="1"/>
    <n v="52854"/>
    <x v="1"/>
    <n v="2"/>
    <x v="1"/>
    <x v="1"/>
    <n v="2"/>
    <x v="4"/>
    <d v="2014-03-24T00:00:00"/>
    <n v="97"/>
    <n v="43"/>
    <n v="105"/>
    <n v="0"/>
    <n v="10"/>
    <n v="0"/>
    <n v="1"/>
    <n v="0"/>
    <x v="945"/>
    <n v="2.1947250917622131E-3"/>
    <x v="1"/>
    <n v="2"/>
    <n v="2"/>
    <n v="1"/>
    <n v="4"/>
    <n v="7"/>
    <n v="16.571428571428573"/>
    <n v="5"/>
    <n v="0"/>
    <n v="0"/>
    <n v="0"/>
    <n v="0"/>
    <n v="0"/>
    <n v="0"/>
    <n v="0"/>
  </r>
  <r>
    <n v="4023"/>
    <n v="1970"/>
    <n v="44"/>
    <x v="1"/>
    <x v="1"/>
    <x v="1"/>
    <n v="22979"/>
    <x v="2"/>
    <n v="1"/>
    <x v="1"/>
    <x v="0"/>
    <n v="1"/>
    <x v="2"/>
    <d v="2012-09-06T00:00:00"/>
    <n v="661"/>
    <n v="29"/>
    <n v="16"/>
    <n v="17"/>
    <n v="19"/>
    <n v="20"/>
    <n v="21"/>
    <n v="22"/>
    <x v="946"/>
    <n v="5.0045693894425342E-3"/>
    <x v="1"/>
    <n v="3"/>
    <n v="3"/>
    <n v="2"/>
    <n v="2"/>
    <n v="7"/>
    <n v="16.428571428571427"/>
    <n v="8"/>
    <n v="0"/>
    <n v="0"/>
    <n v="0"/>
    <n v="0"/>
    <n v="0"/>
    <n v="1"/>
    <n v="0"/>
  </r>
  <r>
    <n v="1755"/>
    <n v="1988"/>
    <n v="26"/>
    <x v="0"/>
    <x v="0"/>
    <x v="1"/>
    <n v="45204"/>
    <x v="1"/>
    <n v="2"/>
    <x v="1"/>
    <x v="0"/>
    <n v="1"/>
    <x v="2"/>
    <d v="2014-04-11T00:00:00"/>
    <n v="79"/>
    <n v="93"/>
    <n v="30"/>
    <n v="11"/>
    <n v="25"/>
    <n v="29"/>
    <n v="1"/>
    <n v="18"/>
    <x v="947"/>
    <n v="2.52190071675073E-3"/>
    <x v="1"/>
    <n v="1"/>
    <n v="1"/>
    <n v="1"/>
    <n v="4"/>
    <n v="6"/>
    <n v="19"/>
    <n v="3"/>
    <n v="0"/>
    <n v="0"/>
    <n v="0"/>
    <n v="0"/>
    <n v="0"/>
    <n v="0"/>
    <n v="0"/>
  </r>
  <r>
    <n v="9739"/>
    <n v="1963"/>
    <n v="51"/>
    <x v="1"/>
    <x v="1"/>
    <x v="0"/>
    <n v="34377"/>
    <x v="1"/>
    <n v="2"/>
    <x v="0"/>
    <x v="1"/>
    <n v="1"/>
    <x v="1"/>
    <d v="2013-01-19T00:00:00"/>
    <n v="526"/>
    <n v="55"/>
    <n v="62"/>
    <n v="0"/>
    <n v="22"/>
    <n v="3"/>
    <n v="1"/>
    <n v="26"/>
    <x v="947"/>
    <n v="3.3161706955231697E-3"/>
    <x v="1"/>
    <n v="2"/>
    <n v="2"/>
    <n v="2"/>
    <n v="2"/>
    <n v="6"/>
    <n v="19"/>
    <n v="7"/>
    <n v="0"/>
    <n v="0"/>
    <n v="0"/>
    <n v="0"/>
    <n v="0"/>
    <n v="0"/>
    <n v="0"/>
  </r>
  <r>
    <n v="2286"/>
    <n v="1962"/>
    <n v="52"/>
    <x v="1"/>
    <x v="1"/>
    <x v="0"/>
    <n v="50785"/>
    <x v="1"/>
    <n v="2"/>
    <x v="1"/>
    <x v="1"/>
    <n v="2"/>
    <x v="2"/>
    <d v="2013-09-10T00:00:00"/>
    <n v="292"/>
    <n v="27"/>
    <n v="64"/>
    <n v="1"/>
    <n v="21"/>
    <n v="0"/>
    <n v="1"/>
    <n v="27"/>
    <x v="947"/>
    <n v="2.2447573102293986E-3"/>
    <x v="1"/>
    <n v="2"/>
    <n v="2"/>
    <n v="1"/>
    <n v="3"/>
    <n v="6"/>
    <n v="19"/>
    <n v="6"/>
    <n v="0"/>
    <n v="0"/>
    <n v="0"/>
    <n v="0"/>
    <n v="0"/>
    <n v="0"/>
    <n v="0"/>
  </r>
  <r>
    <n v="2066"/>
    <n v="1949"/>
    <n v="65"/>
    <x v="2"/>
    <x v="1"/>
    <x v="1"/>
    <n v="38823"/>
    <x v="1"/>
    <n v="2"/>
    <x v="0"/>
    <x v="1"/>
    <n v="1"/>
    <x v="2"/>
    <d v="2012-08-30T00:00:00"/>
    <n v="668"/>
    <n v="56"/>
    <n v="70"/>
    <n v="0"/>
    <n v="11"/>
    <n v="2"/>
    <n v="8"/>
    <n v="23"/>
    <x v="947"/>
    <n v="2.936403678231976E-3"/>
    <x v="1"/>
    <n v="1"/>
    <n v="2"/>
    <n v="1"/>
    <n v="3"/>
    <n v="6"/>
    <n v="19"/>
    <n v="6"/>
    <n v="0"/>
    <n v="0"/>
    <n v="0"/>
    <n v="0"/>
    <n v="0"/>
    <n v="0"/>
    <n v="0"/>
  </r>
  <r>
    <n v="1388"/>
    <n v="1975"/>
    <n v="39"/>
    <x v="0"/>
    <x v="1"/>
    <x v="0"/>
    <n v="33249"/>
    <x v="1"/>
    <n v="2"/>
    <x v="1"/>
    <x v="0"/>
    <n v="1"/>
    <x v="1"/>
    <d v="2013-02-20T00:00:00"/>
    <n v="494"/>
    <n v="11"/>
    <n v="6"/>
    <n v="10"/>
    <n v="21"/>
    <n v="19"/>
    <n v="14"/>
    <n v="42"/>
    <x v="948"/>
    <n v="3.3685223615747841E-3"/>
    <x v="1"/>
    <n v="2"/>
    <n v="2"/>
    <n v="1"/>
    <n v="3"/>
    <n v="6"/>
    <n v="18.666666666666668"/>
    <n v="6"/>
    <n v="0"/>
    <n v="0"/>
    <n v="0"/>
    <n v="0"/>
    <n v="0"/>
    <n v="0"/>
    <n v="0"/>
  </r>
  <r>
    <n v="979"/>
    <n v="1975"/>
    <n v="39"/>
    <x v="0"/>
    <x v="1"/>
    <x v="0"/>
    <n v="33249"/>
    <x v="1"/>
    <n v="2"/>
    <x v="1"/>
    <x v="0"/>
    <n v="1"/>
    <x v="1"/>
    <d v="2013-02-20T00:00:00"/>
    <n v="494"/>
    <n v="11"/>
    <n v="6"/>
    <n v="10"/>
    <n v="21"/>
    <n v="19"/>
    <n v="14"/>
    <n v="42"/>
    <x v="948"/>
    <n v="3.3685223615747841E-3"/>
    <x v="1"/>
    <n v="2"/>
    <n v="2"/>
    <n v="1"/>
    <n v="3"/>
    <n v="6"/>
    <n v="18.666666666666668"/>
    <n v="6"/>
    <n v="0"/>
    <n v="0"/>
    <n v="0"/>
    <n v="0"/>
    <n v="0"/>
    <n v="0"/>
    <n v="0"/>
  </r>
  <r>
    <n v="7998"/>
    <n v="1958"/>
    <n v="56"/>
    <x v="1"/>
    <x v="1"/>
    <x v="1"/>
    <n v="28087"/>
    <x v="2"/>
    <n v="1"/>
    <x v="1"/>
    <x v="1"/>
    <n v="2"/>
    <x v="4"/>
    <d v="2012-12-11T00:00:00"/>
    <n v="565"/>
    <n v="77"/>
    <n v="53"/>
    <n v="8"/>
    <n v="17"/>
    <n v="13"/>
    <n v="0"/>
    <n v="21"/>
    <x v="948"/>
    <n v="3.987609926300424E-3"/>
    <x v="1"/>
    <n v="3"/>
    <n v="2"/>
    <n v="2"/>
    <n v="2"/>
    <n v="6"/>
    <n v="18.666666666666668"/>
    <n v="7"/>
    <n v="0"/>
    <n v="0"/>
    <n v="0"/>
    <n v="0"/>
    <n v="0"/>
    <n v="0"/>
    <n v="0"/>
  </r>
  <r>
    <n v="7761"/>
    <n v="1978"/>
    <n v="36"/>
    <x v="0"/>
    <x v="0"/>
    <x v="1"/>
    <n v="38702"/>
    <x v="1"/>
    <n v="2"/>
    <x v="1"/>
    <x v="0"/>
    <n v="1"/>
    <x v="2"/>
    <d v="2013-08-01T00:00:00"/>
    <n v="332"/>
    <n v="71"/>
    <n v="13"/>
    <n v="11"/>
    <n v="24"/>
    <n v="13"/>
    <n v="8"/>
    <n v="40"/>
    <x v="949"/>
    <n v="2.8163919177303497E-3"/>
    <x v="1"/>
    <n v="2"/>
    <n v="3"/>
    <n v="0"/>
    <n v="4"/>
    <n v="7"/>
    <n v="15.571428571428571"/>
    <n v="6"/>
    <n v="0"/>
    <n v="0"/>
    <n v="0"/>
    <n v="0"/>
    <n v="0"/>
    <n v="0"/>
    <n v="0"/>
  </r>
  <r>
    <n v="10629"/>
    <n v="1973"/>
    <n v="41"/>
    <x v="1"/>
    <x v="0"/>
    <x v="1"/>
    <n v="53408.685009487657"/>
    <x v="1"/>
    <n v="2"/>
    <x v="1"/>
    <x v="0"/>
    <n v="1"/>
    <x v="2"/>
    <d v="2012-09-14T00:00:00"/>
    <n v="653"/>
    <n v="25"/>
    <n v="25"/>
    <n v="3"/>
    <n v="43"/>
    <n v="17"/>
    <n v="4"/>
    <n v="17"/>
    <x v="949"/>
    <n v="2.0408665740532079E-3"/>
    <x v="1"/>
    <n v="3"/>
    <n v="3"/>
    <n v="0"/>
    <n v="3"/>
    <n v="6"/>
    <n v="18.166666666666668"/>
    <n v="8"/>
    <n v="0"/>
    <n v="0"/>
    <n v="0"/>
    <n v="0"/>
    <n v="0"/>
    <n v="0"/>
    <n v="0"/>
  </r>
  <r>
    <n v="1640"/>
    <n v="1954"/>
    <n v="60"/>
    <x v="2"/>
    <x v="1"/>
    <x v="0"/>
    <n v="64587"/>
    <x v="1"/>
    <n v="2"/>
    <x v="1"/>
    <x v="1"/>
    <n v="2"/>
    <x v="2"/>
    <d v="2014-06-22T00:00:00"/>
    <n v="7"/>
    <n v="49"/>
    <n v="66"/>
    <n v="0"/>
    <n v="16"/>
    <n v="0"/>
    <n v="6"/>
    <n v="20"/>
    <x v="950"/>
    <n v="1.6721631288030099E-3"/>
    <x v="1"/>
    <n v="2"/>
    <n v="1"/>
    <n v="1"/>
    <n v="4"/>
    <n v="6"/>
    <n v="18"/>
    <n v="3"/>
    <n v="0"/>
    <n v="0"/>
    <n v="0"/>
    <n v="0"/>
    <n v="0"/>
    <n v="0"/>
    <n v="0"/>
  </r>
  <r>
    <n v="6609"/>
    <n v="1966"/>
    <n v="48"/>
    <x v="1"/>
    <x v="1"/>
    <x v="0"/>
    <n v="27038"/>
    <x v="2"/>
    <n v="1"/>
    <x v="0"/>
    <x v="0"/>
    <n v="0"/>
    <x v="0"/>
    <d v="2012-09-18T00:00:00"/>
    <n v="649"/>
    <n v="64"/>
    <n v="1"/>
    <n v="26"/>
    <n v="25"/>
    <n v="17"/>
    <n v="23"/>
    <n v="15"/>
    <x v="951"/>
    <n v="3.9573932983208819E-3"/>
    <x v="1"/>
    <n v="1"/>
    <n v="3"/>
    <n v="0"/>
    <n v="3"/>
    <n v="6"/>
    <n v="17.833333333333332"/>
    <n v="9"/>
    <n v="0"/>
    <n v="0"/>
    <n v="0"/>
    <n v="0"/>
    <n v="0"/>
    <n v="1"/>
    <n v="0"/>
  </r>
  <r>
    <n v="7620"/>
    <n v="1990"/>
    <n v="24"/>
    <x v="0"/>
    <x v="2"/>
    <x v="0"/>
    <n v="16185"/>
    <x v="2"/>
    <n v="1"/>
    <x v="1"/>
    <x v="0"/>
    <n v="1"/>
    <x v="1"/>
    <d v="2013-08-05T00:00:00"/>
    <n v="328"/>
    <n v="71"/>
    <n v="5"/>
    <n v="11"/>
    <n v="16"/>
    <n v="21"/>
    <n v="8"/>
    <n v="45"/>
    <x v="952"/>
    <n v="6.5492740191535372E-3"/>
    <x v="1"/>
    <n v="2"/>
    <n v="2"/>
    <n v="2"/>
    <n v="2"/>
    <n v="6"/>
    <n v="17.666666666666668"/>
    <n v="8"/>
    <n v="0"/>
    <n v="0"/>
    <n v="0"/>
    <n v="0"/>
    <n v="0"/>
    <n v="0"/>
    <n v="0"/>
  </r>
  <r>
    <n v="6263"/>
    <n v="1968"/>
    <n v="46"/>
    <x v="1"/>
    <x v="1"/>
    <x v="1"/>
    <n v="35322"/>
    <x v="1"/>
    <n v="2"/>
    <x v="1"/>
    <x v="2"/>
    <n v="3"/>
    <x v="3"/>
    <d v="2012-08-22T00:00:00"/>
    <n v="676"/>
    <n v="34"/>
    <n v="28"/>
    <n v="9"/>
    <n v="37"/>
    <n v="12"/>
    <n v="7"/>
    <n v="13"/>
    <x v="952"/>
    <n v="3.0009625729007419E-3"/>
    <x v="1"/>
    <n v="3"/>
    <n v="2"/>
    <n v="0"/>
    <n v="4"/>
    <n v="6"/>
    <n v="17.666666666666668"/>
    <n v="8"/>
    <n v="0"/>
    <n v="0"/>
    <n v="0"/>
    <n v="0"/>
    <n v="0"/>
    <n v="0"/>
    <n v="0"/>
  </r>
  <r>
    <n v="10380"/>
    <n v="1972"/>
    <n v="42"/>
    <x v="1"/>
    <x v="0"/>
    <x v="1"/>
    <n v="37787"/>
    <x v="1"/>
    <n v="2"/>
    <x v="1"/>
    <x v="0"/>
    <n v="1"/>
    <x v="2"/>
    <d v="2013-09-20T00:00:00"/>
    <n v="282"/>
    <n v="50"/>
    <n v="40"/>
    <n v="1"/>
    <n v="40"/>
    <n v="4"/>
    <n v="3"/>
    <n v="18"/>
    <x v="952"/>
    <n v="2.8051975547145843E-3"/>
    <x v="1"/>
    <n v="1"/>
    <n v="3"/>
    <n v="0"/>
    <n v="3"/>
    <n v="6"/>
    <n v="17.666666666666668"/>
    <n v="8"/>
    <n v="0"/>
    <n v="0"/>
    <n v="0"/>
    <n v="0"/>
    <n v="0"/>
    <n v="0"/>
    <n v="0"/>
  </r>
  <r>
    <n v="9579"/>
    <n v="1959"/>
    <n v="55"/>
    <x v="1"/>
    <x v="0"/>
    <x v="1"/>
    <n v="33762"/>
    <x v="1"/>
    <n v="2"/>
    <x v="2"/>
    <x v="1"/>
    <n v="3"/>
    <x v="3"/>
    <d v="2013-07-07T00:00:00"/>
    <n v="357"/>
    <n v="61"/>
    <n v="53"/>
    <n v="1"/>
    <n v="34"/>
    <n v="2"/>
    <n v="0"/>
    <n v="16"/>
    <x v="952"/>
    <n v="3.1396244298323561E-3"/>
    <x v="1"/>
    <n v="3"/>
    <n v="2"/>
    <n v="2"/>
    <n v="2"/>
    <n v="6"/>
    <n v="17.666666666666668"/>
    <n v="8"/>
    <n v="0"/>
    <n v="0"/>
    <n v="0"/>
    <n v="0"/>
    <n v="0"/>
    <n v="0"/>
    <n v="0"/>
  </r>
  <r>
    <n v="3887"/>
    <n v="1970"/>
    <n v="44"/>
    <x v="1"/>
    <x v="1"/>
    <x v="0"/>
    <n v="27242"/>
    <x v="2"/>
    <n v="1"/>
    <x v="1"/>
    <x v="0"/>
    <n v="1"/>
    <x v="1"/>
    <d v="2012-11-11T00:00:00"/>
    <n v="595"/>
    <n v="2"/>
    <n v="3"/>
    <n v="17"/>
    <n v="26"/>
    <n v="20"/>
    <n v="1"/>
    <n v="39"/>
    <x v="952"/>
    <n v="3.8910505836575876E-3"/>
    <x v="1"/>
    <n v="2"/>
    <n v="2"/>
    <n v="0"/>
    <n v="3"/>
    <n v="5"/>
    <n v="21.2"/>
    <n v="9"/>
    <n v="0"/>
    <n v="0"/>
    <n v="0"/>
    <n v="0"/>
    <n v="0"/>
    <n v="1"/>
    <n v="0"/>
  </r>
  <r>
    <n v="7349"/>
    <n v="1973"/>
    <n v="41"/>
    <x v="1"/>
    <x v="2"/>
    <x v="1"/>
    <n v="9722"/>
    <x v="2"/>
    <n v="1"/>
    <x v="1"/>
    <x v="0"/>
    <n v="1"/>
    <x v="2"/>
    <d v="2012-10-02T00:00:00"/>
    <n v="635"/>
    <n v="7"/>
    <n v="6"/>
    <n v="17"/>
    <n v="16"/>
    <n v="6"/>
    <n v="16"/>
    <n v="42"/>
    <x v="953"/>
    <n v="1.0594527874922856E-2"/>
    <x v="1"/>
    <n v="4"/>
    <n v="3"/>
    <n v="1"/>
    <n v="3"/>
    <n v="7"/>
    <n v="14.714285714285714"/>
    <n v="8"/>
    <n v="0"/>
    <n v="0"/>
    <n v="0"/>
    <n v="0"/>
    <n v="0"/>
    <n v="1"/>
    <n v="0"/>
  </r>
  <r>
    <n v="3745"/>
    <n v="1988"/>
    <n v="26"/>
    <x v="0"/>
    <x v="0"/>
    <x v="1"/>
    <n v="23331"/>
    <x v="2"/>
    <n v="1"/>
    <x v="1"/>
    <x v="0"/>
    <n v="1"/>
    <x v="2"/>
    <d v="2012-09-04T00:00:00"/>
    <n v="663"/>
    <n v="92"/>
    <n v="5"/>
    <n v="36"/>
    <n v="7"/>
    <n v="0"/>
    <n v="10"/>
    <n v="45"/>
    <x v="953"/>
    <n v="4.4147271870044148E-3"/>
    <x v="1"/>
    <n v="2"/>
    <n v="3"/>
    <n v="0"/>
    <n v="3"/>
    <n v="6"/>
    <n v="17.166666666666668"/>
    <n v="8"/>
    <n v="0"/>
    <n v="0"/>
    <n v="0"/>
    <n v="0"/>
    <n v="0"/>
    <n v="0"/>
    <n v="0"/>
  </r>
  <r>
    <n v="7912"/>
    <n v="1978"/>
    <n v="36"/>
    <x v="0"/>
    <x v="1"/>
    <x v="1"/>
    <n v="38136"/>
    <x v="1"/>
    <n v="2"/>
    <x v="1"/>
    <x v="0"/>
    <n v="1"/>
    <x v="2"/>
    <d v="2013-04-22T00:00:00"/>
    <n v="433"/>
    <n v="69"/>
    <n v="8"/>
    <n v="15"/>
    <n v="27"/>
    <n v="0"/>
    <n v="20"/>
    <n v="33"/>
    <x v="953"/>
    <n v="2.7008600797147051E-3"/>
    <x v="1"/>
    <n v="2"/>
    <n v="3"/>
    <n v="1"/>
    <n v="2"/>
    <n v="6"/>
    <n v="17.166666666666668"/>
    <n v="8"/>
    <n v="0"/>
    <n v="0"/>
    <n v="1"/>
    <n v="0"/>
    <n v="0"/>
    <n v="0"/>
    <n v="0"/>
  </r>
  <r>
    <n v="3469"/>
    <n v="1977"/>
    <n v="37"/>
    <x v="0"/>
    <x v="0"/>
    <x v="0"/>
    <n v="34487"/>
    <x v="1"/>
    <n v="2"/>
    <x v="1"/>
    <x v="1"/>
    <n v="2"/>
    <x v="2"/>
    <d v="2012-09-06T00:00:00"/>
    <n v="661"/>
    <n v="94"/>
    <n v="19"/>
    <n v="18"/>
    <n v="33"/>
    <n v="24"/>
    <n v="1"/>
    <n v="8"/>
    <x v="953"/>
    <n v="2.9866326441847653E-3"/>
    <x v="1"/>
    <n v="3"/>
    <n v="3"/>
    <n v="0"/>
    <n v="3"/>
    <n v="6"/>
    <n v="17.166666666666668"/>
    <n v="9"/>
    <n v="0"/>
    <n v="0"/>
    <n v="0"/>
    <n v="0"/>
    <n v="0"/>
    <n v="0"/>
    <n v="0"/>
  </r>
  <r>
    <n v="1970"/>
    <n v="1968"/>
    <n v="46"/>
    <x v="1"/>
    <x v="0"/>
    <x v="1"/>
    <n v="34053"/>
    <x v="1"/>
    <n v="2"/>
    <x v="0"/>
    <x v="1"/>
    <n v="1"/>
    <x v="2"/>
    <d v="2012-09-10T00:00:00"/>
    <n v="657"/>
    <n v="14"/>
    <n v="63"/>
    <n v="0"/>
    <n v="21"/>
    <n v="7"/>
    <n v="0"/>
    <n v="12"/>
    <x v="953"/>
    <n v="3.0246967961706753E-3"/>
    <x v="1"/>
    <n v="1"/>
    <n v="3"/>
    <n v="0"/>
    <n v="3"/>
    <n v="6"/>
    <n v="17.166666666666668"/>
    <n v="8"/>
    <n v="0"/>
    <n v="0"/>
    <n v="0"/>
    <n v="0"/>
    <n v="0"/>
    <n v="0"/>
    <n v="0"/>
  </r>
  <r>
    <n v="6710"/>
    <n v="1951"/>
    <n v="63"/>
    <x v="2"/>
    <x v="0"/>
    <x v="0"/>
    <n v="58217"/>
    <x v="1"/>
    <n v="2"/>
    <x v="2"/>
    <x v="1"/>
    <n v="3"/>
    <x v="4"/>
    <d v="2012-11-17T00:00:00"/>
    <n v="589"/>
    <n v="84"/>
    <n v="68"/>
    <n v="1"/>
    <n v="13"/>
    <n v="3"/>
    <n v="5"/>
    <n v="13"/>
    <x v="953"/>
    <n v="1.7692426610783792E-3"/>
    <x v="1"/>
    <n v="1"/>
    <n v="2"/>
    <n v="0"/>
    <n v="4"/>
    <n v="6"/>
    <n v="17.166666666666668"/>
    <n v="6"/>
    <n v="0"/>
    <n v="0"/>
    <n v="0"/>
    <n v="0"/>
    <n v="0"/>
    <n v="0"/>
    <n v="0"/>
  </r>
  <r>
    <n v="642"/>
    <n v="1980"/>
    <n v="34"/>
    <x v="0"/>
    <x v="2"/>
    <x v="1"/>
    <n v="16005"/>
    <x v="2"/>
    <n v="1"/>
    <x v="1"/>
    <x v="0"/>
    <n v="1"/>
    <x v="2"/>
    <d v="2012-08-14T00:00:00"/>
    <n v="684"/>
    <n v="69"/>
    <n v="1"/>
    <n v="3"/>
    <n v="2"/>
    <n v="20"/>
    <n v="30"/>
    <n v="47"/>
    <x v="953"/>
    <n v="6.4354889097157138E-3"/>
    <x v="1"/>
    <n v="3"/>
    <n v="2"/>
    <n v="1"/>
    <n v="2"/>
    <n v="5"/>
    <n v="20.6"/>
    <n v="8"/>
    <n v="0"/>
    <n v="0"/>
    <n v="0"/>
    <n v="0"/>
    <n v="0"/>
    <n v="0"/>
    <n v="0"/>
  </r>
  <r>
    <n v="4669"/>
    <n v="1981"/>
    <n v="33"/>
    <x v="0"/>
    <x v="2"/>
    <x v="1"/>
    <n v="24480"/>
    <x v="2"/>
    <n v="1"/>
    <x v="1"/>
    <x v="0"/>
    <n v="1"/>
    <x v="2"/>
    <d v="2013-02-11T00:00:00"/>
    <n v="503"/>
    <n v="46"/>
    <n v="4"/>
    <n v="19"/>
    <n v="9"/>
    <n v="28"/>
    <n v="25"/>
    <n v="17"/>
    <x v="954"/>
    <n v="4.1666666666666666E-3"/>
    <x v="1"/>
    <n v="3"/>
    <n v="3"/>
    <n v="0"/>
    <n v="4"/>
    <n v="7"/>
    <n v="14.571428571428571"/>
    <n v="7"/>
    <n v="0"/>
    <n v="0"/>
    <n v="0"/>
    <n v="0"/>
    <n v="0"/>
    <n v="0"/>
    <n v="0"/>
  </r>
  <r>
    <n v="6642"/>
    <n v="1961"/>
    <n v="53"/>
    <x v="1"/>
    <x v="1"/>
    <x v="0"/>
    <n v="27215"/>
    <x v="2"/>
    <n v="1"/>
    <x v="2"/>
    <x v="1"/>
    <n v="3"/>
    <x v="4"/>
    <d v="2013-01-23T00:00:00"/>
    <n v="522"/>
    <n v="50"/>
    <n v="30"/>
    <n v="5"/>
    <n v="22"/>
    <n v="8"/>
    <n v="9"/>
    <n v="28"/>
    <x v="954"/>
    <n v="3.7479331251148262E-3"/>
    <x v="1"/>
    <n v="4"/>
    <n v="2"/>
    <n v="1"/>
    <n v="4"/>
    <n v="7"/>
    <n v="14.571428571428571"/>
    <n v="6"/>
    <n v="0"/>
    <n v="0"/>
    <n v="0"/>
    <n v="0"/>
    <n v="0"/>
    <n v="0"/>
    <n v="0"/>
  </r>
  <r>
    <n v="954"/>
    <n v="1960"/>
    <n v="54"/>
    <x v="1"/>
    <x v="2"/>
    <x v="0"/>
    <n v="22123"/>
    <x v="2"/>
    <n v="1"/>
    <x v="0"/>
    <x v="0"/>
    <n v="0"/>
    <x v="0"/>
    <d v="2014-03-27T00:00:00"/>
    <n v="94"/>
    <n v="77"/>
    <n v="3"/>
    <n v="3"/>
    <n v="24"/>
    <n v="34"/>
    <n v="7"/>
    <n v="31"/>
    <x v="954"/>
    <n v="4.6105862676852141E-3"/>
    <x v="1"/>
    <n v="1"/>
    <n v="2"/>
    <n v="1"/>
    <n v="3"/>
    <n v="6"/>
    <n v="17"/>
    <n v="5"/>
    <n v="0"/>
    <n v="0"/>
    <n v="0"/>
    <n v="0"/>
    <n v="0"/>
    <n v="0"/>
    <n v="0"/>
  </r>
  <r>
    <n v="2392"/>
    <n v="1972"/>
    <n v="42"/>
    <x v="1"/>
    <x v="1"/>
    <x v="1"/>
    <n v="40321"/>
    <x v="1"/>
    <n v="2"/>
    <x v="1"/>
    <x v="1"/>
    <n v="2"/>
    <x v="4"/>
    <d v="2013-07-29T00:00:00"/>
    <n v="335"/>
    <n v="59"/>
    <n v="44"/>
    <n v="4"/>
    <n v="21"/>
    <n v="6"/>
    <n v="0"/>
    <n v="27"/>
    <x v="954"/>
    <n v="2.5296991642072371E-3"/>
    <x v="1"/>
    <n v="2"/>
    <n v="3"/>
    <n v="0"/>
    <n v="3"/>
    <n v="6"/>
    <n v="17"/>
    <n v="7"/>
    <n v="0"/>
    <n v="0"/>
    <n v="0"/>
    <n v="0"/>
    <n v="0"/>
    <n v="0"/>
    <n v="0"/>
  </r>
  <r>
    <n v="1920"/>
    <n v="1972"/>
    <n v="42"/>
    <x v="1"/>
    <x v="1"/>
    <x v="1"/>
    <n v="40321"/>
    <x v="1"/>
    <n v="2"/>
    <x v="1"/>
    <x v="1"/>
    <n v="2"/>
    <x v="4"/>
    <d v="2013-07-29T00:00:00"/>
    <n v="335"/>
    <n v="59"/>
    <n v="44"/>
    <n v="4"/>
    <n v="21"/>
    <n v="6"/>
    <n v="0"/>
    <n v="27"/>
    <x v="954"/>
    <n v="2.5296991642072371E-3"/>
    <x v="1"/>
    <n v="2"/>
    <n v="3"/>
    <n v="0"/>
    <n v="3"/>
    <n v="6"/>
    <n v="17"/>
    <n v="7"/>
    <n v="0"/>
    <n v="0"/>
    <n v="0"/>
    <n v="0"/>
    <n v="0"/>
    <n v="0"/>
    <n v="0"/>
  </r>
  <r>
    <n v="10477"/>
    <n v="1973"/>
    <n v="41"/>
    <x v="1"/>
    <x v="0"/>
    <x v="1"/>
    <n v="39435"/>
    <x v="1"/>
    <n v="2"/>
    <x v="1"/>
    <x v="0"/>
    <n v="1"/>
    <x v="2"/>
    <d v="2013-08-06T00:00:00"/>
    <n v="327"/>
    <n v="16"/>
    <n v="71"/>
    <n v="0"/>
    <n v="18"/>
    <n v="0"/>
    <n v="0"/>
    <n v="13"/>
    <x v="954"/>
    <n v="2.586534804108026E-3"/>
    <x v="1"/>
    <n v="1"/>
    <n v="3"/>
    <n v="1"/>
    <n v="2"/>
    <n v="6"/>
    <n v="17"/>
    <n v="7"/>
    <n v="0"/>
    <n v="0"/>
    <n v="0"/>
    <n v="0"/>
    <n v="0"/>
    <n v="0"/>
    <n v="0"/>
  </r>
  <r>
    <n v="10395"/>
    <n v="1986"/>
    <n v="28"/>
    <x v="0"/>
    <x v="2"/>
    <x v="0"/>
    <n v="8940"/>
    <x v="2"/>
    <n v="1"/>
    <x v="1"/>
    <x v="0"/>
    <n v="1"/>
    <x v="1"/>
    <d v="2012-08-22T00:00:00"/>
    <n v="676"/>
    <n v="25"/>
    <n v="1"/>
    <n v="45"/>
    <n v="3"/>
    <n v="4"/>
    <n v="6"/>
    <n v="42"/>
    <x v="955"/>
    <n v="1.1297539149888142E-2"/>
    <x v="1"/>
    <n v="3"/>
    <n v="3"/>
    <n v="1"/>
    <n v="3"/>
    <n v="7"/>
    <n v="14.428571428571429"/>
    <n v="8"/>
    <n v="0"/>
    <n v="0"/>
    <n v="0"/>
    <n v="0"/>
    <n v="0"/>
    <n v="0"/>
    <n v="0"/>
  </r>
  <r>
    <n v="4832"/>
    <n v="1979"/>
    <n v="35"/>
    <x v="0"/>
    <x v="1"/>
    <x v="1"/>
    <n v="27244"/>
    <x v="2"/>
    <n v="1"/>
    <x v="1"/>
    <x v="0"/>
    <n v="1"/>
    <x v="2"/>
    <d v="2014-03-07T00:00:00"/>
    <n v="114"/>
    <n v="84"/>
    <n v="6"/>
    <n v="5"/>
    <n v="17"/>
    <n v="3"/>
    <n v="24"/>
    <n v="46"/>
    <x v="955"/>
    <n v="3.707238290999853E-3"/>
    <x v="1"/>
    <n v="2"/>
    <n v="2"/>
    <n v="2"/>
    <n v="2"/>
    <n v="6"/>
    <n v="16.833333333333332"/>
    <n v="7"/>
    <n v="0"/>
    <n v="0"/>
    <n v="0"/>
    <n v="0"/>
    <n v="0"/>
    <n v="0"/>
    <n v="0"/>
  </r>
  <r>
    <n v="5093"/>
    <n v="1974"/>
    <n v="40"/>
    <x v="1"/>
    <x v="0"/>
    <x v="0"/>
    <n v="25509"/>
    <x v="2"/>
    <n v="1"/>
    <x v="1"/>
    <x v="0"/>
    <n v="1"/>
    <x v="1"/>
    <d v="2012-09-18T00:00:00"/>
    <n v="649"/>
    <n v="15"/>
    <n v="40"/>
    <n v="3"/>
    <n v="30"/>
    <n v="10"/>
    <n v="7"/>
    <n v="11"/>
    <x v="955"/>
    <n v="3.9593868830608801E-3"/>
    <x v="1"/>
    <n v="3"/>
    <n v="3"/>
    <n v="0"/>
    <n v="3"/>
    <n v="6"/>
    <n v="16.833333333333332"/>
    <n v="9"/>
    <n v="0"/>
    <n v="0"/>
    <n v="0"/>
    <n v="0"/>
    <n v="0"/>
    <n v="1"/>
    <n v="0"/>
  </r>
  <r>
    <n v="8524"/>
    <n v="1974"/>
    <n v="40"/>
    <x v="1"/>
    <x v="0"/>
    <x v="0"/>
    <n v="25509"/>
    <x v="2"/>
    <n v="1"/>
    <x v="1"/>
    <x v="0"/>
    <n v="1"/>
    <x v="1"/>
    <d v="2012-09-18T00:00:00"/>
    <n v="649"/>
    <n v="15"/>
    <n v="40"/>
    <n v="3"/>
    <n v="30"/>
    <n v="10"/>
    <n v="7"/>
    <n v="11"/>
    <x v="955"/>
    <n v="3.9593868830608801E-3"/>
    <x v="1"/>
    <n v="3"/>
    <n v="3"/>
    <n v="0"/>
    <n v="3"/>
    <n v="6"/>
    <n v="16.833333333333332"/>
    <n v="9"/>
    <n v="0"/>
    <n v="0"/>
    <n v="0"/>
    <n v="0"/>
    <n v="0"/>
    <n v="1"/>
    <n v="0"/>
  </r>
  <r>
    <n v="10001"/>
    <n v="1985"/>
    <n v="29"/>
    <x v="0"/>
    <x v="0"/>
    <x v="1"/>
    <n v="7500"/>
    <x v="2"/>
    <n v="1"/>
    <x v="1"/>
    <x v="0"/>
    <n v="1"/>
    <x v="2"/>
    <d v="2012-08-01T00:00:00"/>
    <n v="697"/>
    <n v="98"/>
    <n v="5"/>
    <n v="17"/>
    <n v="17"/>
    <n v="13"/>
    <n v="14"/>
    <n v="34"/>
    <x v="956"/>
    <n v="1.3333333333333334E-2"/>
    <x v="1"/>
    <n v="4"/>
    <n v="2"/>
    <n v="1"/>
    <n v="3"/>
    <n v="6"/>
    <n v="16.666666666666668"/>
    <n v="9"/>
    <n v="0"/>
    <n v="0"/>
    <n v="0"/>
    <n v="0"/>
    <n v="0"/>
    <n v="0"/>
    <n v="0"/>
  </r>
  <r>
    <n v="6103"/>
    <n v="1948"/>
    <n v="66"/>
    <x v="2"/>
    <x v="1"/>
    <x v="1"/>
    <n v="42192"/>
    <x v="1"/>
    <n v="2"/>
    <x v="0"/>
    <x v="0"/>
    <n v="0"/>
    <x v="1"/>
    <d v="2013-09-06T00:00:00"/>
    <n v="296"/>
    <n v="40"/>
    <n v="40"/>
    <n v="15"/>
    <n v="15"/>
    <n v="17"/>
    <n v="6"/>
    <n v="7"/>
    <x v="956"/>
    <n v="2.3701175578308684E-3"/>
    <x v="1"/>
    <n v="1"/>
    <n v="2"/>
    <n v="1"/>
    <n v="3"/>
    <n v="6"/>
    <n v="16.666666666666668"/>
    <n v="4"/>
    <n v="0"/>
    <n v="0"/>
    <n v="0"/>
    <n v="0"/>
    <n v="0"/>
    <n v="0"/>
    <n v="0"/>
  </r>
  <r>
    <n v="9738"/>
    <n v="1986"/>
    <n v="28"/>
    <x v="0"/>
    <x v="0"/>
    <x v="1"/>
    <n v="42386"/>
    <x v="1"/>
    <n v="2"/>
    <x v="1"/>
    <x v="0"/>
    <n v="1"/>
    <x v="2"/>
    <d v="2013-01-13T00:00:00"/>
    <n v="532"/>
    <n v="43"/>
    <n v="65"/>
    <n v="4"/>
    <n v="16"/>
    <n v="0"/>
    <n v="4"/>
    <n v="11"/>
    <x v="956"/>
    <n v="2.3592695701410843E-3"/>
    <x v="1"/>
    <n v="1"/>
    <n v="3"/>
    <n v="0"/>
    <n v="3"/>
    <n v="6"/>
    <n v="16.666666666666668"/>
    <n v="8"/>
    <n v="0"/>
    <n v="0"/>
    <n v="0"/>
    <n v="0"/>
    <n v="0"/>
    <n v="0"/>
    <n v="0"/>
  </r>
  <r>
    <n v="10212"/>
    <n v="1986"/>
    <n v="28"/>
    <x v="0"/>
    <x v="0"/>
    <x v="1"/>
    <n v="42386"/>
    <x v="1"/>
    <n v="2"/>
    <x v="1"/>
    <x v="0"/>
    <n v="1"/>
    <x v="2"/>
    <d v="2013-01-13T00:00:00"/>
    <n v="532"/>
    <n v="43"/>
    <n v="65"/>
    <n v="4"/>
    <n v="16"/>
    <n v="0"/>
    <n v="4"/>
    <n v="11"/>
    <x v="956"/>
    <n v="2.3592695701410843E-3"/>
    <x v="1"/>
    <n v="1"/>
    <n v="3"/>
    <n v="0"/>
    <n v="3"/>
    <n v="6"/>
    <n v="16.666666666666668"/>
    <n v="8"/>
    <n v="0"/>
    <n v="0"/>
    <n v="0"/>
    <n v="0"/>
    <n v="0"/>
    <n v="0"/>
    <n v="0"/>
  </r>
  <r>
    <n v="6859"/>
    <n v="1987"/>
    <n v="27"/>
    <x v="0"/>
    <x v="1"/>
    <x v="0"/>
    <n v="29236"/>
    <x v="2"/>
    <n v="1"/>
    <x v="1"/>
    <x v="0"/>
    <n v="1"/>
    <x v="1"/>
    <d v="2013-10-08T00:00:00"/>
    <n v="264"/>
    <n v="30"/>
    <n v="37"/>
    <n v="4"/>
    <n v="24"/>
    <n v="16"/>
    <n v="9"/>
    <n v="9"/>
    <x v="957"/>
    <n v="3.3862361472157612E-3"/>
    <x v="1"/>
    <n v="2"/>
    <n v="4"/>
    <n v="0"/>
    <n v="3"/>
    <n v="7"/>
    <n v="14.142857142857142"/>
    <n v="9"/>
    <n v="0"/>
    <n v="0"/>
    <n v="0"/>
    <n v="0"/>
    <n v="0"/>
    <n v="0"/>
    <n v="0"/>
  </r>
  <r>
    <n v="6488"/>
    <n v="1959"/>
    <n v="55"/>
    <x v="1"/>
    <x v="0"/>
    <x v="1"/>
    <n v="38829"/>
    <x v="1"/>
    <n v="2"/>
    <x v="0"/>
    <x v="1"/>
    <n v="1"/>
    <x v="2"/>
    <d v="2014-04-06T00:00:00"/>
    <n v="84"/>
    <n v="86"/>
    <n v="76"/>
    <n v="0"/>
    <n v="7"/>
    <n v="0"/>
    <n v="0"/>
    <n v="16"/>
    <x v="957"/>
    <n v="2.5496407324422468E-3"/>
    <x v="1"/>
    <n v="1"/>
    <n v="3"/>
    <n v="2"/>
    <n v="2"/>
    <n v="7"/>
    <n v="14.142857142857142"/>
    <n v="5"/>
    <n v="0"/>
    <n v="0"/>
    <n v="0"/>
    <n v="0"/>
    <n v="0"/>
    <n v="0"/>
    <n v="0"/>
  </r>
  <r>
    <n v="10637"/>
    <n v="1964"/>
    <n v="50"/>
    <x v="1"/>
    <x v="1"/>
    <x v="1"/>
    <n v="40800"/>
    <x v="1"/>
    <n v="2"/>
    <x v="1"/>
    <x v="2"/>
    <n v="3"/>
    <x v="3"/>
    <d v="2013-01-01T00:00:00"/>
    <n v="544"/>
    <n v="77"/>
    <n v="24"/>
    <n v="0"/>
    <n v="27"/>
    <n v="8"/>
    <n v="30"/>
    <n v="10"/>
    <x v="957"/>
    <n v="2.4264705882352943E-3"/>
    <x v="1"/>
    <n v="2"/>
    <n v="3"/>
    <n v="0"/>
    <n v="3"/>
    <n v="6"/>
    <n v="16.5"/>
    <n v="7"/>
    <n v="0"/>
    <n v="0"/>
    <n v="0"/>
    <n v="0"/>
    <n v="0"/>
    <n v="0"/>
    <n v="1"/>
  </r>
  <r>
    <n v="10967"/>
    <n v="1963"/>
    <n v="51"/>
    <x v="1"/>
    <x v="1"/>
    <x v="0"/>
    <n v="33378"/>
    <x v="1"/>
    <n v="2"/>
    <x v="1"/>
    <x v="1"/>
    <n v="2"/>
    <x v="2"/>
    <d v="2013-02-06T00:00:00"/>
    <n v="508"/>
    <n v="38"/>
    <n v="33"/>
    <n v="6"/>
    <n v="40"/>
    <n v="3"/>
    <n v="7"/>
    <n v="10"/>
    <x v="957"/>
    <n v="2.9660255257954343E-3"/>
    <x v="1"/>
    <n v="3"/>
    <n v="2"/>
    <n v="0"/>
    <n v="4"/>
    <n v="6"/>
    <n v="16.5"/>
    <n v="7"/>
    <n v="0"/>
    <n v="0"/>
    <n v="0"/>
    <n v="0"/>
    <n v="0"/>
    <n v="0"/>
    <n v="0"/>
  </r>
  <r>
    <n v="2061"/>
    <n v="1955"/>
    <n v="59"/>
    <x v="2"/>
    <x v="1"/>
    <x v="1"/>
    <n v="50737"/>
    <x v="1"/>
    <n v="2"/>
    <x v="0"/>
    <x v="1"/>
    <n v="1"/>
    <x v="2"/>
    <d v="2013-05-11T00:00:00"/>
    <n v="414"/>
    <n v="61"/>
    <n v="78"/>
    <n v="0"/>
    <n v="11"/>
    <n v="0"/>
    <n v="0"/>
    <n v="10"/>
    <x v="957"/>
    <n v="1.9512387409582751E-3"/>
    <x v="1"/>
    <n v="1"/>
    <n v="2"/>
    <n v="0"/>
    <n v="4"/>
    <n v="6"/>
    <n v="16.5"/>
    <n v="6"/>
    <n v="0"/>
    <n v="0"/>
    <n v="0"/>
    <n v="1"/>
    <n v="0"/>
    <n v="0"/>
    <n v="0"/>
  </r>
  <r>
    <n v="10500"/>
    <n v="1984"/>
    <n v="30"/>
    <x v="0"/>
    <x v="1"/>
    <x v="1"/>
    <n v="31761"/>
    <x v="1"/>
    <n v="2"/>
    <x v="1"/>
    <x v="0"/>
    <n v="1"/>
    <x v="2"/>
    <d v="2014-04-05T00:00:00"/>
    <n v="85"/>
    <n v="96"/>
    <n v="19"/>
    <n v="1"/>
    <n v="20"/>
    <n v="16"/>
    <n v="14"/>
    <n v="28"/>
    <x v="958"/>
    <n v="3.0855451654544881E-3"/>
    <x v="1"/>
    <n v="2"/>
    <n v="3"/>
    <n v="0"/>
    <n v="4"/>
    <n v="7"/>
    <n v="14"/>
    <n v="5"/>
    <n v="0"/>
    <n v="0"/>
    <n v="0"/>
    <n v="0"/>
    <n v="0"/>
    <n v="0"/>
    <n v="0"/>
  </r>
  <r>
    <n v="7458"/>
    <n v="1956"/>
    <n v="58"/>
    <x v="1"/>
    <x v="0"/>
    <x v="1"/>
    <n v="34941"/>
    <x v="1"/>
    <n v="2"/>
    <x v="1"/>
    <x v="1"/>
    <n v="2"/>
    <x v="4"/>
    <d v="2013-03-06T00:00:00"/>
    <n v="480"/>
    <n v="26"/>
    <n v="39"/>
    <n v="2"/>
    <n v="25"/>
    <n v="4"/>
    <n v="3"/>
    <n v="24"/>
    <x v="959"/>
    <n v="2.7761082968432499E-3"/>
    <x v="1"/>
    <n v="2"/>
    <n v="3"/>
    <n v="0"/>
    <n v="3"/>
    <n v="6"/>
    <n v="16.166666666666668"/>
    <n v="8"/>
    <n v="0"/>
    <n v="0"/>
    <n v="0"/>
    <n v="0"/>
    <n v="0"/>
    <n v="0"/>
    <n v="0"/>
  </r>
  <r>
    <n v="5079"/>
    <n v="1971"/>
    <n v="43"/>
    <x v="1"/>
    <x v="1"/>
    <x v="1"/>
    <n v="52704.93097014926"/>
    <x v="1"/>
    <n v="2"/>
    <x v="1"/>
    <x v="1"/>
    <n v="2"/>
    <x v="4"/>
    <d v="2013-03-03T00:00:00"/>
    <n v="483"/>
    <n v="82"/>
    <n v="71"/>
    <n v="1"/>
    <n v="16"/>
    <n v="0"/>
    <n v="0"/>
    <n v="9"/>
    <x v="959"/>
    <n v="1.8404350070193307E-3"/>
    <x v="1"/>
    <n v="4"/>
    <n v="2"/>
    <n v="1"/>
    <n v="3"/>
    <n v="6"/>
    <n v="16.166666666666668"/>
    <n v="8"/>
    <n v="0"/>
    <n v="0"/>
    <n v="0"/>
    <n v="0"/>
    <n v="0"/>
    <n v="0"/>
    <n v="0"/>
  </r>
  <r>
    <n v="8213"/>
    <n v="1980"/>
    <n v="34"/>
    <x v="0"/>
    <x v="0"/>
    <x v="1"/>
    <n v="14515"/>
    <x v="2"/>
    <n v="1"/>
    <x v="1"/>
    <x v="0"/>
    <n v="1"/>
    <x v="2"/>
    <d v="2012-11-09T00:00:00"/>
    <n v="597"/>
    <n v="71"/>
    <n v="6"/>
    <n v="4"/>
    <n v="9"/>
    <n v="6"/>
    <n v="36"/>
    <n v="35"/>
    <x v="960"/>
    <n v="6.6138477437133998E-3"/>
    <x v="1"/>
    <n v="4"/>
    <n v="2"/>
    <n v="2"/>
    <n v="3"/>
    <n v="7"/>
    <n v="13.714285714285714"/>
    <n v="7"/>
    <n v="0"/>
    <n v="0"/>
    <n v="0"/>
    <n v="0"/>
    <n v="0"/>
    <n v="1"/>
    <n v="0"/>
  </r>
  <r>
    <n v="9736"/>
    <n v="1980"/>
    <n v="34"/>
    <x v="0"/>
    <x v="1"/>
    <x v="1"/>
    <n v="41850"/>
    <x v="1"/>
    <n v="2"/>
    <x v="1"/>
    <x v="1"/>
    <n v="2"/>
    <x v="4"/>
    <d v="2012-12-24T00:00:00"/>
    <n v="552"/>
    <n v="51"/>
    <n v="53"/>
    <n v="5"/>
    <n v="19"/>
    <n v="2"/>
    <n v="13"/>
    <n v="4"/>
    <x v="960"/>
    <n v="2.2939068100358423E-3"/>
    <x v="1"/>
    <n v="3"/>
    <n v="3"/>
    <n v="0"/>
    <n v="3"/>
    <n v="6"/>
    <n v="16"/>
    <n v="8"/>
    <n v="0"/>
    <n v="0"/>
    <n v="0"/>
    <n v="0"/>
    <n v="0"/>
    <n v="0"/>
    <n v="0"/>
  </r>
  <r>
    <n v="1523"/>
    <n v="1973"/>
    <n v="41"/>
    <x v="1"/>
    <x v="1"/>
    <x v="1"/>
    <n v="59041"/>
    <x v="1"/>
    <n v="2"/>
    <x v="1"/>
    <x v="1"/>
    <n v="2"/>
    <x v="4"/>
    <d v="2014-05-07T00:00:00"/>
    <n v="53"/>
    <n v="25"/>
    <n v="69"/>
    <n v="2"/>
    <n v="15"/>
    <n v="2"/>
    <n v="2"/>
    <n v="6"/>
    <x v="960"/>
    <n v="1.6259887197032571E-3"/>
    <x v="1"/>
    <n v="2"/>
    <n v="2"/>
    <n v="0"/>
    <n v="4"/>
    <n v="6"/>
    <n v="16"/>
    <n v="5"/>
    <n v="0"/>
    <n v="0"/>
    <n v="0"/>
    <n v="0"/>
    <n v="0"/>
    <n v="0"/>
    <n v="0"/>
  </r>
  <r>
    <n v="1991"/>
    <n v="1967"/>
    <n v="47"/>
    <x v="1"/>
    <x v="1"/>
    <x v="1"/>
    <n v="44931"/>
    <x v="1"/>
    <n v="2"/>
    <x v="0"/>
    <x v="1"/>
    <n v="1"/>
    <x v="2"/>
    <d v="2014-01-18T00:00:00"/>
    <n v="162"/>
    <n v="0"/>
    <n v="78"/>
    <n v="0"/>
    <n v="11"/>
    <n v="0"/>
    <n v="0"/>
    <n v="7"/>
    <x v="960"/>
    <n v="2.1366094678507046E-3"/>
    <x v="1"/>
    <n v="1"/>
    <n v="2"/>
    <n v="1"/>
    <n v="3"/>
    <n v="6"/>
    <n v="16"/>
    <n v="5"/>
    <n v="0"/>
    <n v="0"/>
    <n v="0"/>
    <n v="0"/>
    <n v="0"/>
    <n v="0"/>
    <n v="0"/>
  </r>
  <r>
    <n v="880"/>
    <n v="1966"/>
    <n v="48"/>
    <x v="1"/>
    <x v="2"/>
    <x v="1"/>
    <n v="22634"/>
    <x v="2"/>
    <n v="1"/>
    <x v="0"/>
    <x v="0"/>
    <n v="0"/>
    <x v="1"/>
    <d v="2013-01-16T00:00:00"/>
    <n v="529"/>
    <n v="47"/>
    <n v="2"/>
    <n v="23"/>
    <n v="11"/>
    <n v="8"/>
    <n v="6"/>
    <n v="46"/>
    <x v="960"/>
    <n v="4.2414067332331891E-3"/>
    <x v="1"/>
    <n v="1"/>
    <n v="2"/>
    <n v="1"/>
    <n v="2"/>
    <n v="5"/>
    <n v="19.2"/>
    <n v="8"/>
    <n v="0"/>
    <n v="0"/>
    <n v="0"/>
    <n v="0"/>
    <n v="0"/>
    <n v="0"/>
    <n v="0"/>
  </r>
  <r>
    <n v="524"/>
    <n v="1966"/>
    <n v="48"/>
    <x v="1"/>
    <x v="2"/>
    <x v="1"/>
    <n v="22634"/>
    <x v="2"/>
    <n v="1"/>
    <x v="0"/>
    <x v="0"/>
    <n v="0"/>
    <x v="1"/>
    <d v="2013-01-16T00:00:00"/>
    <n v="529"/>
    <n v="47"/>
    <n v="2"/>
    <n v="23"/>
    <n v="11"/>
    <n v="8"/>
    <n v="6"/>
    <n v="46"/>
    <x v="960"/>
    <n v="4.2414067332331891E-3"/>
    <x v="1"/>
    <n v="1"/>
    <n v="2"/>
    <n v="1"/>
    <n v="2"/>
    <n v="5"/>
    <n v="19.2"/>
    <n v="8"/>
    <n v="0"/>
    <n v="0"/>
    <n v="0"/>
    <n v="0"/>
    <n v="0"/>
    <n v="0"/>
    <n v="0"/>
  </r>
  <r>
    <n v="2315"/>
    <n v="1960"/>
    <n v="54"/>
    <x v="1"/>
    <x v="1"/>
    <x v="0"/>
    <n v="58401"/>
    <x v="1"/>
    <n v="2"/>
    <x v="0"/>
    <x v="1"/>
    <n v="1"/>
    <x v="1"/>
    <d v="2014-04-20T00:00:00"/>
    <n v="70"/>
    <n v="55"/>
    <n v="10"/>
    <n v="0"/>
    <n v="11"/>
    <n v="17"/>
    <n v="29"/>
    <n v="29"/>
    <x v="960"/>
    <n v="1.6438074690501875E-3"/>
    <x v="1"/>
    <n v="1"/>
    <n v="1"/>
    <n v="2"/>
    <n v="2"/>
    <n v="5"/>
    <n v="19.2"/>
    <n v="4"/>
    <n v="0"/>
    <n v="0"/>
    <n v="0"/>
    <n v="0"/>
    <n v="0"/>
    <n v="0"/>
    <n v="0"/>
  </r>
  <r>
    <n v="8140"/>
    <n v="1973"/>
    <n v="41"/>
    <x v="1"/>
    <x v="1"/>
    <x v="1"/>
    <n v="22682"/>
    <x v="2"/>
    <n v="1"/>
    <x v="1"/>
    <x v="0"/>
    <n v="1"/>
    <x v="2"/>
    <d v="2013-10-03T00:00:00"/>
    <n v="269"/>
    <n v="51"/>
    <n v="10"/>
    <n v="14"/>
    <n v="29"/>
    <n v="4"/>
    <n v="2"/>
    <n v="36"/>
    <x v="961"/>
    <n v="4.1883431796137906E-3"/>
    <x v="1"/>
    <n v="3"/>
    <n v="2"/>
    <n v="1"/>
    <n v="4"/>
    <n v="7"/>
    <n v="13.571428571428571"/>
    <n v="4"/>
    <n v="0"/>
    <n v="0"/>
    <n v="0"/>
    <n v="0"/>
    <n v="0"/>
    <n v="0"/>
    <n v="0"/>
  </r>
  <r>
    <n v="4487"/>
    <n v="1969"/>
    <n v="45"/>
    <x v="1"/>
    <x v="0"/>
    <x v="0"/>
    <n v="39858"/>
    <x v="1"/>
    <n v="2"/>
    <x v="1"/>
    <x v="0"/>
    <n v="1"/>
    <x v="1"/>
    <d v="2013-01-24T00:00:00"/>
    <n v="521"/>
    <n v="67"/>
    <n v="15"/>
    <n v="20"/>
    <n v="25"/>
    <n v="2"/>
    <n v="7"/>
    <n v="26"/>
    <x v="961"/>
    <n v="2.3834612875708767E-3"/>
    <x v="1"/>
    <n v="1"/>
    <n v="2"/>
    <n v="0"/>
    <n v="4"/>
    <n v="6"/>
    <n v="15.833333333333334"/>
    <n v="6"/>
    <n v="0"/>
    <n v="0"/>
    <n v="0"/>
    <n v="0"/>
    <n v="0"/>
    <n v="1"/>
    <n v="0"/>
  </r>
  <r>
    <n v="1131"/>
    <n v="1967"/>
    <n v="47"/>
    <x v="1"/>
    <x v="0"/>
    <x v="0"/>
    <n v="52569"/>
    <x v="1"/>
    <n v="2"/>
    <x v="0"/>
    <x v="1"/>
    <n v="1"/>
    <x v="1"/>
    <d v="2014-04-05T00:00:00"/>
    <n v="85"/>
    <n v="54"/>
    <n v="85"/>
    <n v="0"/>
    <n v="3"/>
    <n v="0"/>
    <n v="0"/>
    <n v="7"/>
    <x v="961"/>
    <n v="1.8071486998040671E-3"/>
    <x v="1"/>
    <n v="1"/>
    <n v="2"/>
    <n v="0"/>
    <n v="4"/>
    <n v="6"/>
    <n v="15.833333333333334"/>
    <n v="3"/>
    <n v="0"/>
    <n v="0"/>
    <n v="0"/>
    <n v="0"/>
    <n v="0"/>
    <n v="0"/>
    <n v="0"/>
  </r>
  <r>
    <n v="6941"/>
    <n v="1971"/>
    <n v="43"/>
    <x v="1"/>
    <x v="1"/>
    <x v="0"/>
    <n v="31632"/>
    <x v="1"/>
    <n v="2"/>
    <x v="0"/>
    <x v="0"/>
    <n v="0"/>
    <x v="0"/>
    <d v="2013-07-14T00:00:00"/>
    <n v="350"/>
    <n v="92"/>
    <n v="17"/>
    <n v="8"/>
    <n v="12"/>
    <n v="11"/>
    <n v="15"/>
    <n v="32"/>
    <x v="961"/>
    <n v="3.0032878098128477E-3"/>
    <x v="1"/>
    <n v="1"/>
    <n v="2"/>
    <n v="1"/>
    <n v="2"/>
    <n v="5"/>
    <n v="19"/>
    <n v="7"/>
    <n v="0"/>
    <n v="0"/>
    <n v="0"/>
    <n v="0"/>
    <n v="0"/>
    <n v="0"/>
    <n v="0"/>
  </r>
  <r>
    <n v="7124"/>
    <n v="1968"/>
    <n v="46"/>
    <x v="1"/>
    <x v="1"/>
    <x v="0"/>
    <n v="36997"/>
    <x v="1"/>
    <n v="2"/>
    <x v="1"/>
    <x v="1"/>
    <n v="2"/>
    <x v="2"/>
    <d v="2013-02-01T00:00:00"/>
    <n v="513"/>
    <n v="72"/>
    <n v="43"/>
    <n v="4"/>
    <n v="12"/>
    <n v="8"/>
    <n v="0"/>
    <n v="27"/>
    <x v="962"/>
    <n v="2.5407465470173259E-3"/>
    <x v="1"/>
    <n v="5"/>
    <n v="2"/>
    <n v="1"/>
    <n v="4"/>
    <n v="7"/>
    <n v="13.428571428571429"/>
    <n v="5"/>
    <n v="0"/>
    <n v="0"/>
    <n v="0"/>
    <n v="0"/>
    <n v="0"/>
    <n v="0"/>
    <n v="0"/>
  </r>
  <r>
    <n v="3706"/>
    <n v="1978"/>
    <n v="36"/>
    <x v="0"/>
    <x v="1"/>
    <x v="0"/>
    <n v="28647"/>
    <x v="2"/>
    <n v="1"/>
    <x v="1"/>
    <x v="0"/>
    <n v="1"/>
    <x v="1"/>
    <d v="2013-08-21T00:00:00"/>
    <n v="312"/>
    <n v="54"/>
    <n v="19"/>
    <n v="8"/>
    <n v="29"/>
    <n v="0"/>
    <n v="12"/>
    <n v="26"/>
    <x v="962"/>
    <n v="3.2813209062030929E-3"/>
    <x v="1"/>
    <n v="1"/>
    <n v="2"/>
    <n v="2"/>
    <n v="2"/>
    <n v="6"/>
    <n v="15.666666666666666"/>
    <n v="7"/>
    <n v="0"/>
    <n v="0"/>
    <n v="1"/>
    <n v="0"/>
    <n v="0"/>
    <n v="1"/>
    <n v="0"/>
  </r>
  <r>
    <n v="3308"/>
    <n v="1952"/>
    <n v="62"/>
    <x v="2"/>
    <x v="1"/>
    <x v="1"/>
    <n v="35704"/>
    <x v="1"/>
    <n v="2"/>
    <x v="1"/>
    <x v="1"/>
    <n v="2"/>
    <x v="4"/>
    <d v="2014-01-03T00:00:00"/>
    <n v="177"/>
    <n v="54"/>
    <n v="30"/>
    <n v="9"/>
    <n v="12"/>
    <n v="2"/>
    <n v="11"/>
    <n v="30"/>
    <x v="962"/>
    <n v="2.632758234371499E-3"/>
    <x v="1"/>
    <n v="3"/>
    <n v="2"/>
    <n v="0"/>
    <n v="4"/>
    <n v="6"/>
    <n v="15.666666666666666"/>
    <n v="4"/>
    <n v="0"/>
    <n v="0"/>
    <n v="0"/>
    <n v="0"/>
    <n v="0"/>
    <n v="0"/>
    <n v="0"/>
  </r>
  <r>
    <n v="9706"/>
    <n v="1974"/>
    <n v="40"/>
    <x v="1"/>
    <x v="0"/>
    <x v="0"/>
    <n v="31560"/>
    <x v="1"/>
    <n v="2"/>
    <x v="1"/>
    <x v="0"/>
    <n v="1"/>
    <x v="1"/>
    <d v="2013-06-24T00:00:00"/>
    <n v="370"/>
    <n v="98"/>
    <n v="62"/>
    <n v="1"/>
    <n v="20"/>
    <n v="4"/>
    <n v="0"/>
    <n v="7"/>
    <x v="962"/>
    <n v="2.9784537389100129E-3"/>
    <x v="1"/>
    <n v="2"/>
    <n v="2"/>
    <n v="1"/>
    <n v="3"/>
    <n v="6"/>
    <n v="15.666666666666666"/>
    <n v="8"/>
    <n v="0"/>
    <n v="0"/>
    <n v="0"/>
    <n v="0"/>
    <n v="0"/>
    <n v="0"/>
    <n v="0"/>
  </r>
  <r>
    <n v="7011"/>
    <n v="1973"/>
    <n v="41"/>
    <x v="1"/>
    <x v="1"/>
    <x v="1"/>
    <n v="33471"/>
    <x v="1"/>
    <n v="2"/>
    <x v="1"/>
    <x v="0"/>
    <n v="1"/>
    <x v="2"/>
    <d v="2012-10-12T00:00:00"/>
    <n v="625"/>
    <n v="47"/>
    <n v="43"/>
    <n v="2"/>
    <n v="27"/>
    <n v="0"/>
    <n v="9"/>
    <n v="12"/>
    <x v="963"/>
    <n v="2.7785246930178364E-3"/>
    <x v="1"/>
    <n v="3"/>
    <n v="3"/>
    <n v="0"/>
    <n v="4"/>
    <n v="7"/>
    <n v="13.285714285714286"/>
    <n v="7"/>
    <n v="0"/>
    <n v="0"/>
    <n v="0"/>
    <n v="0"/>
    <n v="0"/>
    <n v="0"/>
    <n v="0"/>
  </r>
  <r>
    <n v="4376"/>
    <n v="1960"/>
    <n v="54"/>
    <x v="1"/>
    <x v="0"/>
    <x v="0"/>
    <n v="32218"/>
    <x v="1"/>
    <n v="2"/>
    <x v="0"/>
    <x v="0"/>
    <n v="0"/>
    <x v="0"/>
    <d v="2014-02-15T00:00:00"/>
    <n v="134"/>
    <n v="27"/>
    <n v="10"/>
    <n v="24"/>
    <n v="15"/>
    <n v="13"/>
    <n v="1"/>
    <n v="30"/>
    <x v="963"/>
    <n v="2.8865851387423181E-3"/>
    <x v="1"/>
    <n v="1"/>
    <n v="2"/>
    <n v="1"/>
    <n v="3"/>
    <n v="6"/>
    <n v="15.5"/>
    <n v="7"/>
    <n v="0"/>
    <n v="0"/>
    <n v="1"/>
    <n v="0"/>
    <n v="0"/>
    <n v="1"/>
    <n v="0"/>
  </r>
  <r>
    <n v="1072"/>
    <n v="1965"/>
    <n v="49"/>
    <x v="1"/>
    <x v="0"/>
    <x v="0"/>
    <n v="40760"/>
    <x v="1"/>
    <n v="2"/>
    <x v="0"/>
    <x v="1"/>
    <n v="1"/>
    <x v="1"/>
    <d v="2013-08-30T00:00:00"/>
    <n v="303"/>
    <n v="64"/>
    <n v="70"/>
    <n v="0"/>
    <n v="17"/>
    <n v="0"/>
    <n v="0"/>
    <n v="6"/>
    <x v="963"/>
    <n v="2.2816486751717369E-3"/>
    <x v="1"/>
    <n v="2"/>
    <n v="2"/>
    <n v="1"/>
    <n v="3"/>
    <n v="6"/>
    <n v="15.5"/>
    <n v="6"/>
    <n v="0"/>
    <n v="0"/>
    <n v="0"/>
    <n v="0"/>
    <n v="0"/>
    <n v="0"/>
    <n v="0"/>
  </r>
  <r>
    <n v="1880"/>
    <n v="1959"/>
    <n v="55"/>
    <x v="1"/>
    <x v="0"/>
    <x v="1"/>
    <n v="53537"/>
    <x v="1"/>
    <n v="2"/>
    <x v="1"/>
    <x v="1"/>
    <n v="2"/>
    <x v="4"/>
    <d v="2014-01-30T00:00:00"/>
    <n v="150"/>
    <n v="17"/>
    <n v="81"/>
    <n v="0"/>
    <n v="6"/>
    <n v="0"/>
    <n v="0"/>
    <n v="6"/>
    <x v="963"/>
    <n v="1.7371163867979154E-3"/>
    <x v="1"/>
    <n v="2"/>
    <n v="2"/>
    <n v="1"/>
    <n v="3"/>
    <n v="6"/>
    <n v="15.5"/>
    <n v="5"/>
    <n v="0"/>
    <n v="0"/>
    <n v="0"/>
    <n v="0"/>
    <n v="0"/>
    <n v="0"/>
    <n v="0"/>
  </r>
  <r>
    <n v="10995"/>
    <n v="1988"/>
    <n v="26"/>
    <x v="0"/>
    <x v="0"/>
    <x v="1"/>
    <n v="15716"/>
    <x v="2"/>
    <n v="1"/>
    <x v="1"/>
    <x v="0"/>
    <n v="1"/>
    <x v="2"/>
    <d v="2012-11-12T00:00:00"/>
    <n v="594"/>
    <n v="8"/>
    <n v="16"/>
    <n v="5"/>
    <n v="30"/>
    <n v="8"/>
    <n v="7"/>
    <n v="26"/>
    <x v="964"/>
    <n v="5.8539068465258337E-3"/>
    <x v="1"/>
    <n v="3"/>
    <n v="3"/>
    <n v="0"/>
    <n v="4"/>
    <n v="7"/>
    <n v="13.142857142857142"/>
    <n v="8"/>
    <n v="0"/>
    <n v="0"/>
    <n v="0"/>
    <n v="0"/>
    <n v="0"/>
    <n v="0"/>
    <n v="1"/>
  </r>
  <r>
    <n v="10470"/>
    <n v="1979"/>
    <n v="35"/>
    <x v="0"/>
    <x v="0"/>
    <x v="1"/>
    <n v="40662"/>
    <x v="1"/>
    <n v="2"/>
    <x v="1"/>
    <x v="0"/>
    <n v="1"/>
    <x v="2"/>
    <d v="2013-03-15T00:00:00"/>
    <n v="471"/>
    <n v="0"/>
    <n v="40"/>
    <n v="2"/>
    <n v="23"/>
    <n v="0"/>
    <n v="4"/>
    <n v="23"/>
    <x v="964"/>
    <n v="2.2625547193940287E-3"/>
    <x v="1"/>
    <n v="2"/>
    <n v="2"/>
    <n v="1"/>
    <n v="3"/>
    <n v="6"/>
    <n v="15.333333333333334"/>
    <n v="4"/>
    <n v="0"/>
    <n v="0"/>
    <n v="0"/>
    <n v="0"/>
    <n v="0"/>
    <n v="0"/>
    <n v="0"/>
  </r>
  <r>
    <n v="10699"/>
    <n v="1985"/>
    <n v="29"/>
    <x v="0"/>
    <x v="1"/>
    <x v="1"/>
    <n v="44322"/>
    <x v="1"/>
    <n v="2"/>
    <x v="1"/>
    <x v="0"/>
    <n v="1"/>
    <x v="2"/>
    <d v="2014-06-16T00:00:00"/>
    <n v="13"/>
    <n v="30"/>
    <n v="46"/>
    <n v="0"/>
    <n v="40"/>
    <n v="3"/>
    <n v="0"/>
    <n v="3"/>
    <x v="964"/>
    <n v="2.0757186047561031E-3"/>
    <x v="1"/>
    <n v="2"/>
    <n v="3"/>
    <n v="0"/>
    <n v="3"/>
    <n v="6"/>
    <n v="15.333333333333334"/>
    <n v="8"/>
    <n v="0"/>
    <n v="0"/>
    <n v="0"/>
    <n v="0"/>
    <n v="0"/>
    <n v="0"/>
    <n v="0"/>
  </r>
  <r>
    <n v="2544"/>
    <n v="1951"/>
    <n v="63"/>
    <x v="2"/>
    <x v="0"/>
    <x v="0"/>
    <n v="57530"/>
    <x v="1"/>
    <n v="2"/>
    <x v="0"/>
    <x v="1"/>
    <n v="1"/>
    <x v="1"/>
    <d v="2013-10-12T00:00:00"/>
    <n v="260"/>
    <n v="68"/>
    <n v="50"/>
    <n v="1"/>
    <n v="27"/>
    <n v="6"/>
    <n v="7"/>
    <n v="1"/>
    <x v="964"/>
    <n v="1.5991656527029375E-3"/>
    <x v="1"/>
    <n v="1"/>
    <n v="1"/>
    <n v="1"/>
    <n v="4"/>
    <n v="6"/>
    <n v="15.333333333333334"/>
    <n v="1"/>
    <n v="0"/>
    <n v="0"/>
    <n v="0"/>
    <n v="0"/>
    <n v="0"/>
    <n v="0"/>
    <n v="0"/>
  </r>
  <r>
    <n v="7393"/>
    <n v="1978"/>
    <n v="36"/>
    <x v="0"/>
    <x v="1"/>
    <x v="1"/>
    <n v="41580"/>
    <x v="1"/>
    <n v="2"/>
    <x v="1"/>
    <x v="1"/>
    <n v="2"/>
    <x v="4"/>
    <d v="2012-12-10T00:00:00"/>
    <n v="566"/>
    <n v="15"/>
    <n v="56"/>
    <n v="5"/>
    <n v="24"/>
    <n v="4"/>
    <n v="0"/>
    <n v="3"/>
    <x v="964"/>
    <n v="2.2126022126022125E-3"/>
    <x v="1"/>
    <n v="3"/>
    <n v="2"/>
    <n v="1"/>
    <n v="3"/>
    <n v="6"/>
    <n v="15.333333333333334"/>
    <n v="5"/>
    <n v="0"/>
    <n v="0"/>
    <n v="0"/>
    <n v="0"/>
    <n v="0"/>
    <n v="0"/>
    <n v="0"/>
  </r>
  <r>
    <n v="67"/>
    <n v="1972"/>
    <n v="42"/>
    <x v="1"/>
    <x v="0"/>
    <x v="0"/>
    <n v="46423"/>
    <x v="1"/>
    <n v="2"/>
    <x v="1"/>
    <x v="1"/>
    <n v="2"/>
    <x v="2"/>
    <d v="2013-09-18T00:00:00"/>
    <n v="284"/>
    <n v="6"/>
    <n v="68"/>
    <n v="0"/>
    <n v="16"/>
    <n v="0"/>
    <n v="0"/>
    <n v="8"/>
    <x v="964"/>
    <n v="1.9817762746914243E-3"/>
    <x v="1"/>
    <n v="3"/>
    <n v="2"/>
    <n v="0"/>
    <n v="4"/>
    <n v="6"/>
    <n v="15.333333333333334"/>
    <n v="7"/>
    <n v="0"/>
    <n v="0"/>
    <n v="0"/>
    <n v="0"/>
    <n v="0"/>
    <n v="0"/>
    <n v="0"/>
  </r>
  <r>
    <n v="9923"/>
    <n v="1972"/>
    <n v="42"/>
    <x v="1"/>
    <x v="0"/>
    <x v="0"/>
    <n v="46423"/>
    <x v="1"/>
    <n v="2"/>
    <x v="1"/>
    <x v="1"/>
    <n v="2"/>
    <x v="2"/>
    <d v="2013-09-18T00:00:00"/>
    <n v="284"/>
    <n v="6"/>
    <n v="68"/>
    <n v="0"/>
    <n v="16"/>
    <n v="0"/>
    <n v="0"/>
    <n v="8"/>
    <x v="964"/>
    <n v="1.9817762746914243E-3"/>
    <x v="1"/>
    <n v="3"/>
    <n v="2"/>
    <n v="0"/>
    <n v="4"/>
    <n v="6"/>
    <n v="15.333333333333334"/>
    <n v="7"/>
    <n v="0"/>
    <n v="0"/>
    <n v="0"/>
    <n v="0"/>
    <n v="0"/>
    <n v="0"/>
    <n v="0"/>
  </r>
  <r>
    <n v="5371"/>
    <n v="1989"/>
    <n v="25"/>
    <x v="0"/>
    <x v="1"/>
    <x v="0"/>
    <n v="21474"/>
    <x v="2"/>
    <n v="1"/>
    <x v="1"/>
    <x v="0"/>
    <n v="1"/>
    <x v="1"/>
    <d v="2014-04-08T00:00:00"/>
    <n v="82"/>
    <n v="0"/>
    <n v="6"/>
    <n v="16"/>
    <n v="24"/>
    <n v="11"/>
    <n v="0"/>
    <n v="34"/>
    <x v="965"/>
    <n v="4.2376827791748162E-3"/>
    <x v="1"/>
    <n v="2"/>
    <n v="3"/>
    <n v="1"/>
    <n v="2"/>
    <n v="6"/>
    <n v="15.166666666666666"/>
    <n v="7"/>
    <n v="0"/>
    <n v="0"/>
    <n v="1"/>
    <n v="0"/>
    <n v="0"/>
    <n v="1"/>
    <n v="0"/>
  </r>
  <r>
    <n v="1324"/>
    <n v="1988"/>
    <n v="26"/>
    <x v="0"/>
    <x v="1"/>
    <x v="1"/>
    <n v="38872"/>
    <x v="1"/>
    <n v="2"/>
    <x v="1"/>
    <x v="0"/>
    <n v="1"/>
    <x v="2"/>
    <d v="2013-05-30T00:00:00"/>
    <n v="395"/>
    <n v="93"/>
    <n v="23"/>
    <n v="3"/>
    <n v="21"/>
    <n v="3"/>
    <n v="19"/>
    <n v="22"/>
    <x v="965"/>
    <n v="2.3410166700967277E-3"/>
    <x v="1"/>
    <n v="2"/>
    <n v="3"/>
    <n v="0"/>
    <n v="3"/>
    <n v="6"/>
    <n v="15.166666666666666"/>
    <n v="8"/>
    <n v="0"/>
    <n v="0"/>
    <n v="0"/>
    <n v="0"/>
    <n v="0"/>
    <n v="0"/>
    <n v="0"/>
  </r>
  <r>
    <n v="2918"/>
    <n v="1981"/>
    <n v="33"/>
    <x v="0"/>
    <x v="1"/>
    <x v="0"/>
    <n v="28510"/>
    <x v="2"/>
    <n v="1"/>
    <x v="1"/>
    <x v="1"/>
    <n v="2"/>
    <x v="2"/>
    <d v="2013-04-13T00:00:00"/>
    <n v="442"/>
    <n v="72"/>
    <n v="44"/>
    <n v="5"/>
    <n v="19"/>
    <n v="0"/>
    <n v="4"/>
    <n v="19"/>
    <x v="965"/>
    <n v="3.1918625043844263E-3"/>
    <x v="1"/>
    <n v="3"/>
    <n v="2"/>
    <n v="0"/>
    <n v="4"/>
    <n v="6"/>
    <n v="15.166666666666666"/>
    <n v="5"/>
    <n v="0"/>
    <n v="0"/>
    <n v="0"/>
    <n v="0"/>
    <n v="0"/>
    <n v="0"/>
    <n v="0"/>
  </r>
  <r>
    <n v="5734"/>
    <n v="1974"/>
    <n v="40"/>
    <x v="1"/>
    <x v="0"/>
    <x v="1"/>
    <n v="61917"/>
    <x v="1"/>
    <n v="2"/>
    <x v="1"/>
    <x v="1"/>
    <n v="2"/>
    <x v="4"/>
    <d v="2013-11-20T00:00:00"/>
    <n v="221"/>
    <n v="83"/>
    <n v="46"/>
    <n v="4"/>
    <n v="36"/>
    <n v="2"/>
    <n v="2"/>
    <n v="1"/>
    <x v="965"/>
    <n v="1.4697094497472423E-3"/>
    <x v="1"/>
    <n v="1"/>
    <n v="2"/>
    <n v="0"/>
    <n v="4"/>
    <n v="6"/>
    <n v="15.166666666666666"/>
    <n v="5"/>
    <n v="0"/>
    <n v="0"/>
    <n v="0"/>
    <n v="0"/>
    <n v="0"/>
    <n v="0"/>
    <n v="0"/>
  </r>
  <r>
    <n v="9140"/>
    <n v="1960"/>
    <n v="54"/>
    <x v="1"/>
    <x v="0"/>
    <x v="1"/>
    <n v="50523"/>
    <x v="1"/>
    <n v="2"/>
    <x v="1"/>
    <x v="1"/>
    <n v="2"/>
    <x v="4"/>
    <d v="2013-12-25T00:00:00"/>
    <n v="186"/>
    <n v="89"/>
    <n v="51"/>
    <n v="4"/>
    <n v="24"/>
    <n v="4"/>
    <n v="7"/>
    <n v="1"/>
    <x v="965"/>
    <n v="1.8011598677829899E-3"/>
    <x v="1"/>
    <n v="2"/>
    <n v="2"/>
    <n v="0"/>
    <n v="4"/>
    <n v="6"/>
    <n v="15.166666666666666"/>
    <n v="6"/>
    <n v="0"/>
    <n v="0"/>
    <n v="0"/>
    <n v="0"/>
    <n v="0"/>
    <n v="0"/>
    <n v="0"/>
  </r>
  <r>
    <n v="6690"/>
    <n v="1966"/>
    <n v="48"/>
    <x v="1"/>
    <x v="0"/>
    <x v="1"/>
    <n v="38179"/>
    <x v="1"/>
    <n v="2"/>
    <x v="1"/>
    <x v="1"/>
    <n v="2"/>
    <x v="4"/>
    <d v="2013-03-14T00:00:00"/>
    <n v="472"/>
    <n v="30"/>
    <n v="38"/>
    <n v="4"/>
    <n v="22"/>
    <n v="4"/>
    <n v="2"/>
    <n v="20"/>
    <x v="966"/>
    <n v="2.3573168495769924E-3"/>
    <x v="1"/>
    <n v="4"/>
    <n v="3"/>
    <n v="1"/>
    <n v="3"/>
    <n v="7"/>
    <n v="12.857142857142858"/>
    <n v="7"/>
    <n v="0"/>
    <n v="0"/>
    <n v="0"/>
    <n v="0"/>
    <n v="0"/>
    <n v="0"/>
    <n v="0"/>
  </r>
  <r>
    <n v="2740"/>
    <n v="1958"/>
    <n v="56"/>
    <x v="1"/>
    <x v="0"/>
    <x v="0"/>
    <n v="33438"/>
    <x v="1"/>
    <n v="2"/>
    <x v="1"/>
    <x v="1"/>
    <n v="2"/>
    <x v="2"/>
    <d v="2013-09-22T00:00:00"/>
    <n v="280"/>
    <n v="81"/>
    <n v="62"/>
    <n v="1"/>
    <n v="16"/>
    <n v="3"/>
    <n v="2"/>
    <n v="6"/>
    <x v="966"/>
    <n v="2.6915485375919612E-3"/>
    <x v="1"/>
    <n v="4"/>
    <n v="2"/>
    <n v="1"/>
    <n v="4"/>
    <n v="7"/>
    <n v="12.857142857142858"/>
    <n v="5"/>
    <n v="0"/>
    <n v="0"/>
    <n v="0"/>
    <n v="0"/>
    <n v="0"/>
    <n v="0"/>
    <n v="0"/>
  </r>
  <r>
    <n v="10812"/>
    <n v="1978"/>
    <n v="36"/>
    <x v="0"/>
    <x v="0"/>
    <x v="1"/>
    <n v="46377"/>
    <x v="1"/>
    <n v="2"/>
    <x v="1"/>
    <x v="0"/>
    <n v="1"/>
    <x v="2"/>
    <d v="2014-03-01T00:00:00"/>
    <n v="120"/>
    <n v="89"/>
    <n v="37"/>
    <n v="0"/>
    <n v="46"/>
    <n v="4"/>
    <n v="3"/>
    <n v="0"/>
    <x v="966"/>
    <n v="1.9406171162429653E-3"/>
    <x v="1"/>
    <n v="1"/>
    <n v="2"/>
    <n v="1"/>
    <n v="3"/>
    <n v="6"/>
    <n v="15"/>
    <n v="4"/>
    <n v="0"/>
    <n v="0"/>
    <n v="0"/>
    <n v="0"/>
    <n v="0"/>
    <n v="0"/>
    <n v="0"/>
  </r>
  <r>
    <n v="3381"/>
    <n v="1953"/>
    <n v="61"/>
    <x v="2"/>
    <x v="0"/>
    <x v="1"/>
    <n v="54348"/>
    <x v="1"/>
    <n v="2"/>
    <x v="1"/>
    <x v="1"/>
    <n v="2"/>
    <x v="4"/>
    <d v="2014-06-08T00:00:00"/>
    <n v="21"/>
    <n v="51"/>
    <n v="70"/>
    <n v="0"/>
    <n v="16"/>
    <n v="0"/>
    <n v="0"/>
    <n v="4"/>
    <x v="966"/>
    <n v="1.6559947008169575E-3"/>
    <x v="1"/>
    <n v="2"/>
    <n v="2"/>
    <n v="0"/>
    <n v="4"/>
    <n v="6"/>
    <n v="15"/>
    <n v="6"/>
    <n v="0"/>
    <n v="0"/>
    <n v="0"/>
    <n v="0"/>
    <n v="0"/>
    <n v="0"/>
    <n v="0"/>
  </r>
  <r>
    <n v="92"/>
    <n v="1988"/>
    <n v="26"/>
    <x v="0"/>
    <x v="1"/>
    <x v="0"/>
    <n v="34176"/>
    <x v="1"/>
    <n v="2"/>
    <x v="1"/>
    <x v="0"/>
    <n v="1"/>
    <x v="1"/>
    <d v="2014-05-12T00:00:00"/>
    <n v="48"/>
    <n v="12"/>
    <n v="5"/>
    <n v="7"/>
    <n v="24"/>
    <n v="19"/>
    <n v="14"/>
    <n v="20"/>
    <x v="967"/>
    <n v="2.6041666666666665E-3"/>
    <x v="1"/>
    <n v="4"/>
    <n v="3"/>
    <n v="0"/>
    <n v="4"/>
    <n v="7"/>
    <n v="12.714285714285714"/>
    <n v="6"/>
    <n v="0"/>
    <n v="0"/>
    <n v="0"/>
    <n v="0"/>
    <n v="0"/>
    <n v="0"/>
    <n v="0"/>
  </r>
  <r>
    <n v="3312"/>
    <n v="1988"/>
    <n v="26"/>
    <x v="0"/>
    <x v="1"/>
    <x v="0"/>
    <n v="34176"/>
    <x v="1"/>
    <n v="2"/>
    <x v="1"/>
    <x v="0"/>
    <n v="1"/>
    <x v="1"/>
    <d v="2014-05-12T00:00:00"/>
    <n v="48"/>
    <n v="12"/>
    <n v="5"/>
    <n v="7"/>
    <n v="24"/>
    <n v="19"/>
    <n v="14"/>
    <n v="20"/>
    <x v="967"/>
    <n v="2.6041666666666665E-3"/>
    <x v="1"/>
    <n v="4"/>
    <n v="3"/>
    <n v="0"/>
    <n v="4"/>
    <n v="7"/>
    <n v="12.714285714285714"/>
    <n v="6"/>
    <n v="0"/>
    <n v="0"/>
    <n v="0"/>
    <n v="0"/>
    <n v="0"/>
    <n v="0"/>
    <n v="0"/>
  </r>
  <r>
    <n v="3152"/>
    <n v="1957"/>
    <n v="57"/>
    <x v="1"/>
    <x v="1"/>
    <x v="1"/>
    <n v="26091"/>
    <x v="2"/>
    <n v="1"/>
    <x v="1"/>
    <x v="1"/>
    <n v="2"/>
    <x v="4"/>
    <d v="2014-02-25T00:00:00"/>
    <n v="124"/>
    <n v="84"/>
    <n v="15"/>
    <n v="10"/>
    <n v="19"/>
    <n v="8"/>
    <n v="17"/>
    <n v="20"/>
    <x v="967"/>
    <n v="3.4111379402859223E-3"/>
    <x v="1"/>
    <n v="3"/>
    <n v="2"/>
    <n v="1"/>
    <n v="3"/>
    <n v="6"/>
    <n v="14.833333333333334"/>
    <n v="5"/>
    <n v="0"/>
    <n v="0"/>
    <n v="0"/>
    <n v="0"/>
    <n v="0"/>
    <n v="0"/>
    <n v="0"/>
  </r>
  <r>
    <n v="11188"/>
    <n v="1957"/>
    <n v="57"/>
    <x v="1"/>
    <x v="1"/>
    <x v="1"/>
    <n v="26091"/>
    <x v="2"/>
    <n v="1"/>
    <x v="1"/>
    <x v="1"/>
    <n v="2"/>
    <x v="4"/>
    <d v="2014-02-25T00:00:00"/>
    <n v="124"/>
    <n v="84"/>
    <n v="15"/>
    <n v="10"/>
    <n v="19"/>
    <n v="8"/>
    <n v="17"/>
    <n v="20"/>
    <x v="967"/>
    <n v="3.4111379402859223E-3"/>
    <x v="1"/>
    <n v="3"/>
    <n v="2"/>
    <n v="1"/>
    <n v="3"/>
    <n v="6"/>
    <n v="14.833333333333334"/>
    <n v="5"/>
    <n v="0"/>
    <n v="0"/>
    <n v="0"/>
    <n v="0"/>
    <n v="0"/>
    <n v="0"/>
    <n v="0"/>
  </r>
  <r>
    <n v="3839"/>
    <n v="1958"/>
    <n v="56"/>
    <x v="1"/>
    <x v="2"/>
    <x v="0"/>
    <n v="15056"/>
    <x v="2"/>
    <n v="1"/>
    <x v="1"/>
    <x v="1"/>
    <n v="2"/>
    <x v="2"/>
    <d v="2013-05-03T00:00:00"/>
    <n v="422"/>
    <n v="76"/>
    <n v="6"/>
    <n v="12"/>
    <n v="3"/>
    <n v="21"/>
    <n v="6"/>
    <n v="40"/>
    <x v="968"/>
    <n v="5.8448459086078638E-3"/>
    <x v="1"/>
    <n v="5"/>
    <n v="2"/>
    <n v="2"/>
    <n v="3"/>
    <n v="7"/>
    <n v="12.571428571428571"/>
    <n v="5"/>
    <n v="0"/>
    <n v="0"/>
    <n v="0"/>
    <n v="0"/>
    <n v="0"/>
    <n v="0"/>
    <n v="0"/>
  </r>
  <r>
    <n v="4867"/>
    <n v="1968"/>
    <n v="46"/>
    <x v="1"/>
    <x v="0"/>
    <x v="0"/>
    <n v="38236"/>
    <x v="1"/>
    <n v="2"/>
    <x v="1"/>
    <x v="1"/>
    <n v="2"/>
    <x v="2"/>
    <d v="2013-09-20T00:00:00"/>
    <n v="282"/>
    <n v="2"/>
    <n v="58"/>
    <n v="0"/>
    <n v="18"/>
    <n v="2"/>
    <n v="0"/>
    <n v="10"/>
    <x v="968"/>
    <n v="2.3014959723820483E-3"/>
    <x v="1"/>
    <n v="4"/>
    <n v="3"/>
    <n v="0"/>
    <n v="4"/>
    <n v="7"/>
    <n v="12.571428571428571"/>
    <n v="7"/>
    <n v="0"/>
    <n v="0"/>
    <n v="0"/>
    <n v="0"/>
    <n v="0"/>
    <n v="0"/>
    <n v="0"/>
  </r>
  <r>
    <n v="4370"/>
    <n v="1966"/>
    <n v="48"/>
    <x v="1"/>
    <x v="1"/>
    <x v="1"/>
    <n v="43482"/>
    <x v="1"/>
    <n v="2"/>
    <x v="2"/>
    <x v="1"/>
    <n v="3"/>
    <x v="3"/>
    <d v="2013-11-13T00:00:00"/>
    <n v="228"/>
    <n v="83"/>
    <n v="18"/>
    <n v="1"/>
    <n v="32"/>
    <n v="6"/>
    <n v="3"/>
    <n v="28"/>
    <x v="968"/>
    <n v="2.0238259509682169E-3"/>
    <x v="1"/>
    <n v="3"/>
    <n v="2"/>
    <n v="0"/>
    <n v="4"/>
    <n v="6"/>
    <n v="14.666666666666666"/>
    <n v="6"/>
    <n v="0"/>
    <n v="0"/>
    <n v="0"/>
    <n v="0"/>
    <n v="0"/>
    <n v="0"/>
    <n v="0"/>
  </r>
  <r>
    <n v="10609"/>
    <n v="1962"/>
    <n v="52"/>
    <x v="1"/>
    <x v="0"/>
    <x v="1"/>
    <n v="42769"/>
    <x v="1"/>
    <n v="2"/>
    <x v="0"/>
    <x v="1"/>
    <n v="1"/>
    <x v="2"/>
    <d v="2013-10-12T00:00:00"/>
    <n v="260"/>
    <n v="15"/>
    <n v="71"/>
    <n v="0"/>
    <n v="13"/>
    <n v="3"/>
    <n v="1"/>
    <n v="0"/>
    <x v="968"/>
    <n v="2.0575650588042743E-3"/>
    <x v="1"/>
    <n v="2"/>
    <n v="1"/>
    <n v="1"/>
    <n v="4"/>
    <n v="6"/>
    <n v="14.666666666666666"/>
    <n v="4"/>
    <n v="0"/>
    <n v="0"/>
    <n v="0"/>
    <n v="0"/>
    <n v="0"/>
    <n v="0"/>
    <n v="0"/>
  </r>
  <r>
    <n v="4220"/>
    <n v="1970"/>
    <n v="44"/>
    <x v="1"/>
    <x v="0"/>
    <x v="1"/>
    <n v="59892"/>
    <x v="1"/>
    <n v="2"/>
    <x v="0"/>
    <x v="1"/>
    <n v="1"/>
    <x v="2"/>
    <d v="2013-11-02T00:00:00"/>
    <n v="239"/>
    <n v="26"/>
    <n v="73"/>
    <n v="0"/>
    <n v="13"/>
    <n v="0"/>
    <n v="1"/>
    <n v="0"/>
    <x v="969"/>
    <n v="1.4526147064716491E-3"/>
    <x v="1"/>
    <n v="1"/>
    <n v="2"/>
    <n v="1"/>
    <n v="3"/>
    <n v="6"/>
    <n v="14.5"/>
    <n v="3"/>
    <n v="0"/>
    <n v="0"/>
    <n v="0"/>
    <n v="0"/>
    <n v="0"/>
    <n v="0"/>
    <n v="0"/>
  </r>
  <r>
    <n v="938"/>
    <n v="1981"/>
    <n v="33"/>
    <x v="0"/>
    <x v="1"/>
    <x v="1"/>
    <n v="40211"/>
    <x v="1"/>
    <n v="2"/>
    <x v="1"/>
    <x v="1"/>
    <n v="2"/>
    <x v="4"/>
    <d v="2013-07-30T00:00:00"/>
    <n v="334"/>
    <n v="30"/>
    <n v="51"/>
    <n v="1"/>
    <n v="7"/>
    <n v="2"/>
    <n v="1"/>
    <n v="25"/>
    <x v="969"/>
    <n v="2.1635870781626918E-3"/>
    <x v="1"/>
    <n v="2"/>
    <n v="2"/>
    <n v="1"/>
    <n v="2"/>
    <n v="5"/>
    <n v="17.399999999999999"/>
    <n v="8"/>
    <n v="0"/>
    <n v="0"/>
    <n v="1"/>
    <n v="0"/>
    <n v="0"/>
    <n v="0"/>
    <n v="0"/>
  </r>
  <r>
    <n v="8443"/>
    <n v="1972"/>
    <n v="42"/>
    <x v="1"/>
    <x v="1"/>
    <x v="0"/>
    <n v="24762"/>
    <x v="2"/>
    <n v="1"/>
    <x v="1"/>
    <x v="0"/>
    <n v="1"/>
    <x v="1"/>
    <d v="2014-02-10T00:00:00"/>
    <n v="139"/>
    <n v="16"/>
    <n v="6"/>
    <n v="10"/>
    <n v="12"/>
    <n v="3"/>
    <n v="15"/>
    <n v="40"/>
    <x v="970"/>
    <n v="3.4730635651401341E-3"/>
    <x v="1"/>
    <n v="3"/>
    <n v="3"/>
    <n v="1"/>
    <n v="2"/>
    <n v="6"/>
    <n v="14.333333333333334"/>
    <n v="8"/>
    <n v="0"/>
    <n v="0"/>
    <n v="1"/>
    <n v="0"/>
    <n v="0"/>
    <n v="1"/>
    <n v="0"/>
  </r>
  <r>
    <n v="8414"/>
    <n v="1962"/>
    <n v="52"/>
    <x v="1"/>
    <x v="0"/>
    <x v="0"/>
    <n v="33419"/>
    <x v="1"/>
    <n v="2"/>
    <x v="0"/>
    <x v="1"/>
    <n v="1"/>
    <x v="1"/>
    <d v="2013-08-17T00:00:00"/>
    <n v="316"/>
    <n v="76"/>
    <n v="56"/>
    <n v="0"/>
    <n v="12"/>
    <n v="0"/>
    <n v="0"/>
    <n v="18"/>
    <x v="970"/>
    <n v="2.5733863969598131E-3"/>
    <x v="1"/>
    <n v="2"/>
    <n v="2"/>
    <n v="0"/>
    <n v="4"/>
    <n v="6"/>
    <n v="14.333333333333334"/>
    <n v="7"/>
    <n v="0"/>
    <n v="0"/>
    <n v="0"/>
    <n v="0"/>
    <n v="0"/>
    <n v="0"/>
    <n v="0"/>
  </r>
  <r>
    <n v="7573"/>
    <n v="1978"/>
    <n v="36"/>
    <x v="0"/>
    <x v="0"/>
    <x v="0"/>
    <n v="31626"/>
    <x v="1"/>
    <n v="2"/>
    <x v="1"/>
    <x v="0"/>
    <n v="1"/>
    <x v="1"/>
    <d v="2013-05-10T00:00:00"/>
    <n v="415"/>
    <n v="12"/>
    <n v="39"/>
    <n v="1"/>
    <n v="9"/>
    <n v="2"/>
    <n v="1"/>
    <n v="34"/>
    <x v="970"/>
    <n v="2.7192816037437551E-3"/>
    <x v="1"/>
    <n v="1"/>
    <n v="2"/>
    <n v="1"/>
    <n v="2"/>
    <n v="5"/>
    <n v="17.2"/>
    <n v="7"/>
    <n v="0"/>
    <n v="0"/>
    <n v="1"/>
    <n v="0"/>
    <n v="0"/>
    <n v="1"/>
    <n v="0"/>
  </r>
  <r>
    <n v="2253"/>
    <n v="1990"/>
    <n v="24"/>
    <x v="0"/>
    <x v="1"/>
    <x v="1"/>
    <n v="18929"/>
    <x v="2"/>
    <n v="1"/>
    <x v="0"/>
    <x v="0"/>
    <n v="0"/>
    <x v="1"/>
    <d v="2013-02-16T00:00:00"/>
    <n v="498"/>
    <n v="15"/>
    <n v="32"/>
    <n v="0"/>
    <n v="8"/>
    <n v="23"/>
    <n v="4"/>
    <n v="18"/>
    <x v="971"/>
    <n v="4.4904643668445239E-3"/>
    <x v="1"/>
    <n v="1"/>
    <n v="1"/>
    <n v="0"/>
    <n v="4"/>
    <n v="5"/>
    <n v="17"/>
    <n v="6"/>
    <n v="0"/>
    <n v="0"/>
    <n v="0"/>
    <n v="0"/>
    <n v="0"/>
    <n v="0"/>
    <n v="0"/>
  </r>
  <r>
    <n v="2326"/>
    <n v="1990"/>
    <n v="24"/>
    <x v="0"/>
    <x v="1"/>
    <x v="1"/>
    <n v="18929"/>
    <x v="2"/>
    <n v="1"/>
    <x v="0"/>
    <x v="0"/>
    <n v="0"/>
    <x v="1"/>
    <d v="2013-02-16T00:00:00"/>
    <n v="498"/>
    <n v="15"/>
    <n v="32"/>
    <n v="0"/>
    <n v="8"/>
    <n v="23"/>
    <n v="4"/>
    <n v="18"/>
    <x v="971"/>
    <n v="4.4904643668445239E-3"/>
    <x v="1"/>
    <n v="1"/>
    <n v="1"/>
    <n v="0"/>
    <n v="4"/>
    <n v="5"/>
    <n v="17"/>
    <n v="6"/>
    <n v="0"/>
    <n v="0"/>
    <n v="0"/>
    <n v="0"/>
    <n v="0"/>
    <n v="0"/>
    <n v="0"/>
  </r>
  <r>
    <n v="1876"/>
    <n v="1990"/>
    <n v="24"/>
    <x v="0"/>
    <x v="1"/>
    <x v="1"/>
    <n v="18929"/>
    <x v="2"/>
    <n v="1"/>
    <x v="0"/>
    <x v="0"/>
    <n v="0"/>
    <x v="1"/>
    <d v="2013-02-16T00:00:00"/>
    <n v="498"/>
    <n v="15"/>
    <n v="32"/>
    <n v="0"/>
    <n v="8"/>
    <n v="23"/>
    <n v="4"/>
    <n v="18"/>
    <x v="971"/>
    <n v="4.4904643668445239E-3"/>
    <x v="1"/>
    <n v="1"/>
    <n v="1"/>
    <n v="0"/>
    <n v="4"/>
    <n v="5"/>
    <n v="17"/>
    <n v="6"/>
    <n v="0"/>
    <n v="0"/>
    <n v="0"/>
    <n v="0"/>
    <n v="0"/>
    <n v="0"/>
    <n v="0"/>
  </r>
  <r>
    <n v="905"/>
    <n v="1986"/>
    <n v="28"/>
    <x v="0"/>
    <x v="1"/>
    <x v="0"/>
    <n v="21846"/>
    <x v="2"/>
    <n v="1"/>
    <x v="1"/>
    <x v="0"/>
    <n v="1"/>
    <x v="1"/>
    <d v="2013-10-22T00:00:00"/>
    <n v="250"/>
    <n v="38"/>
    <n v="7"/>
    <n v="17"/>
    <n v="18"/>
    <n v="6"/>
    <n v="10"/>
    <n v="26"/>
    <x v="972"/>
    <n v="3.8450975006866246E-3"/>
    <x v="1"/>
    <n v="4"/>
    <n v="4"/>
    <n v="0"/>
    <n v="3"/>
    <n v="7"/>
    <n v="12"/>
    <n v="8"/>
    <n v="0"/>
    <n v="0"/>
    <n v="0"/>
    <n v="0"/>
    <n v="0"/>
    <n v="0"/>
    <n v="0"/>
  </r>
  <r>
    <n v="7004"/>
    <n v="1984"/>
    <n v="30"/>
    <x v="0"/>
    <x v="1"/>
    <x v="0"/>
    <n v="11012"/>
    <x v="2"/>
    <n v="1"/>
    <x v="1"/>
    <x v="0"/>
    <n v="1"/>
    <x v="1"/>
    <d v="2013-03-16T00:00:00"/>
    <n v="470"/>
    <n v="82"/>
    <n v="24"/>
    <n v="3"/>
    <n v="26"/>
    <n v="7"/>
    <n v="1"/>
    <n v="23"/>
    <x v="972"/>
    <n v="7.6280421358517984E-3"/>
    <x v="1"/>
    <n v="3"/>
    <n v="3"/>
    <n v="1"/>
    <n v="2"/>
    <n v="6"/>
    <n v="14"/>
    <n v="9"/>
    <n v="0"/>
    <n v="0"/>
    <n v="1"/>
    <n v="0"/>
    <n v="0"/>
    <n v="0"/>
    <n v="0"/>
  </r>
  <r>
    <n v="11114"/>
    <n v="1970"/>
    <n v="44"/>
    <x v="1"/>
    <x v="1"/>
    <x v="1"/>
    <n v="19656"/>
    <x v="2"/>
    <n v="1"/>
    <x v="1"/>
    <x v="0"/>
    <n v="1"/>
    <x v="2"/>
    <d v="2013-02-08T00:00:00"/>
    <n v="506"/>
    <n v="94"/>
    <n v="25"/>
    <n v="4"/>
    <n v="9"/>
    <n v="6"/>
    <n v="8"/>
    <n v="32"/>
    <x v="972"/>
    <n v="4.2735042735042739E-3"/>
    <x v="1"/>
    <n v="3"/>
    <n v="2"/>
    <n v="1"/>
    <n v="3"/>
    <n v="6"/>
    <n v="14"/>
    <n v="7"/>
    <n v="0"/>
    <n v="0"/>
    <n v="0"/>
    <n v="0"/>
    <n v="0"/>
    <n v="0"/>
    <n v="0"/>
  </r>
  <r>
    <n v="1998"/>
    <n v="1976"/>
    <n v="38"/>
    <x v="0"/>
    <x v="1"/>
    <x v="0"/>
    <n v="37697"/>
    <x v="1"/>
    <n v="2"/>
    <x v="1"/>
    <x v="0"/>
    <n v="1"/>
    <x v="1"/>
    <d v="2014-02-07T00:00:00"/>
    <n v="142"/>
    <n v="82"/>
    <n v="34"/>
    <n v="6"/>
    <n v="21"/>
    <n v="11"/>
    <n v="4"/>
    <n v="8"/>
    <x v="972"/>
    <n v="2.2282940287025495E-3"/>
    <x v="1"/>
    <n v="1"/>
    <n v="2"/>
    <n v="1"/>
    <n v="3"/>
    <n v="6"/>
    <n v="14"/>
    <n v="6"/>
    <n v="0"/>
    <n v="0"/>
    <n v="0"/>
    <n v="0"/>
    <n v="0"/>
    <n v="0"/>
    <n v="0"/>
  </r>
  <r>
    <n v="1250"/>
    <n v="1976"/>
    <n v="38"/>
    <x v="0"/>
    <x v="1"/>
    <x v="0"/>
    <n v="37697"/>
    <x v="1"/>
    <n v="2"/>
    <x v="1"/>
    <x v="0"/>
    <n v="1"/>
    <x v="1"/>
    <d v="2014-02-07T00:00:00"/>
    <n v="142"/>
    <n v="82"/>
    <n v="34"/>
    <n v="6"/>
    <n v="21"/>
    <n v="11"/>
    <n v="4"/>
    <n v="8"/>
    <x v="972"/>
    <n v="2.2282940287025495E-3"/>
    <x v="1"/>
    <n v="1"/>
    <n v="2"/>
    <n v="1"/>
    <n v="3"/>
    <n v="6"/>
    <n v="14"/>
    <n v="6"/>
    <n v="0"/>
    <n v="0"/>
    <n v="0"/>
    <n v="0"/>
    <n v="0"/>
    <n v="0"/>
    <n v="0"/>
  </r>
  <r>
    <n v="5316"/>
    <n v="1976"/>
    <n v="38"/>
    <x v="0"/>
    <x v="0"/>
    <x v="1"/>
    <n v="21024"/>
    <x v="2"/>
    <n v="1"/>
    <x v="0"/>
    <x v="0"/>
    <n v="0"/>
    <x v="1"/>
    <d v="2013-07-04T00:00:00"/>
    <n v="360"/>
    <n v="89"/>
    <n v="36"/>
    <n v="4"/>
    <n v="18"/>
    <n v="6"/>
    <n v="2"/>
    <n v="18"/>
    <x v="972"/>
    <n v="3.9954337899543377E-3"/>
    <x v="1"/>
    <n v="1"/>
    <n v="2"/>
    <n v="0"/>
    <n v="4"/>
    <n v="6"/>
    <n v="14"/>
    <n v="7"/>
    <n v="0"/>
    <n v="0"/>
    <n v="0"/>
    <n v="0"/>
    <n v="0"/>
    <n v="0"/>
    <n v="0"/>
  </r>
  <r>
    <n v="1928"/>
    <n v="1973"/>
    <n v="41"/>
    <x v="1"/>
    <x v="1"/>
    <x v="1"/>
    <n v="31814"/>
    <x v="1"/>
    <n v="2"/>
    <x v="1"/>
    <x v="0"/>
    <n v="1"/>
    <x v="2"/>
    <d v="2013-02-09T00:00:00"/>
    <n v="505"/>
    <n v="73"/>
    <n v="35"/>
    <n v="3"/>
    <n v="20"/>
    <n v="4"/>
    <n v="1"/>
    <n v="20"/>
    <x v="973"/>
    <n v="2.6089143144527567E-3"/>
    <x v="1"/>
    <n v="2"/>
    <n v="2"/>
    <n v="0"/>
    <n v="3"/>
    <n v="5"/>
    <n v="16.600000000000001"/>
    <n v="9"/>
    <n v="0"/>
    <n v="0"/>
    <n v="1"/>
    <n v="0"/>
    <n v="0"/>
    <n v="0"/>
    <n v="0"/>
  </r>
  <r>
    <n v="1857"/>
    <n v="1952"/>
    <n v="62"/>
    <x v="2"/>
    <x v="1"/>
    <x v="0"/>
    <n v="47139"/>
    <x v="1"/>
    <n v="2"/>
    <x v="1"/>
    <x v="1"/>
    <n v="2"/>
    <x v="2"/>
    <d v="2014-03-06T00:00:00"/>
    <n v="115"/>
    <n v="2"/>
    <n v="46"/>
    <n v="0"/>
    <n v="12"/>
    <n v="0"/>
    <n v="2"/>
    <n v="23"/>
    <x v="973"/>
    <n v="1.7607501219796772E-3"/>
    <x v="1"/>
    <n v="2"/>
    <n v="2"/>
    <n v="1"/>
    <n v="2"/>
    <n v="5"/>
    <n v="16.600000000000001"/>
    <n v="7"/>
    <n v="0"/>
    <n v="0"/>
    <n v="0"/>
    <n v="0"/>
    <n v="0"/>
    <n v="1"/>
    <n v="0"/>
  </r>
  <r>
    <n v="4712"/>
    <n v="1991"/>
    <n v="23"/>
    <x v="0"/>
    <x v="0"/>
    <x v="1"/>
    <n v="20193"/>
    <x v="2"/>
    <n v="1"/>
    <x v="0"/>
    <x v="0"/>
    <n v="0"/>
    <x v="1"/>
    <d v="2012-11-28T00:00:00"/>
    <n v="578"/>
    <n v="18"/>
    <n v="8"/>
    <n v="8"/>
    <n v="22"/>
    <n v="24"/>
    <n v="11"/>
    <n v="9"/>
    <x v="974"/>
    <n v="4.0608131530728469E-3"/>
    <x v="1"/>
    <n v="1"/>
    <n v="1"/>
    <n v="1"/>
    <n v="4"/>
    <n v="6"/>
    <n v="13.666666666666666"/>
    <n v="4"/>
    <n v="0"/>
    <n v="0"/>
    <n v="0"/>
    <n v="0"/>
    <n v="0"/>
    <n v="0"/>
    <n v="0"/>
  </r>
  <r>
    <n v="1734"/>
    <n v="1968"/>
    <n v="46"/>
    <x v="1"/>
    <x v="0"/>
    <x v="1"/>
    <n v="40706"/>
    <x v="1"/>
    <n v="2"/>
    <x v="2"/>
    <x v="1"/>
    <n v="3"/>
    <x v="3"/>
    <d v="2013-01-17T00:00:00"/>
    <n v="528"/>
    <n v="37"/>
    <n v="59"/>
    <n v="0"/>
    <n v="11"/>
    <n v="4"/>
    <n v="2"/>
    <n v="5"/>
    <x v="975"/>
    <n v="1.989878641969243E-3"/>
    <x v="1"/>
    <n v="4"/>
    <n v="3"/>
    <n v="0"/>
    <n v="4"/>
    <n v="7"/>
    <n v="11.571428571428571"/>
    <n v="7"/>
    <n v="0"/>
    <n v="0"/>
    <n v="0"/>
    <n v="0"/>
    <n v="0"/>
    <n v="0"/>
    <n v="0"/>
  </r>
  <r>
    <n v="9727"/>
    <n v="1957"/>
    <n v="57"/>
    <x v="1"/>
    <x v="1"/>
    <x v="1"/>
    <n v="23539"/>
    <x v="2"/>
    <n v="1"/>
    <x v="0"/>
    <x v="0"/>
    <n v="0"/>
    <x v="1"/>
    <d v="2014-02-28T00:00:00"/>
    <n v="121"/>
    <n v="13"/>
    <n v="4"/>
    <n v="24"/>
    <n v="11"/>
    <n v="16"/>
    <n v="1"/>
    <n v="25"/>
    <x v="975"/>
    <n v="3.4410977526657888E-3"/>
    <x v="1"/>
    <n v="1"/>
    <n v="2"/>
    <n v="0"/>
    <n v="4"/>
    <n v="6"/>
    <n v="13.5"/>
    <n v="6"/>
    <n v="0"/>
    <n v="0"/>
    <n v="0"/>
    <n v="0"/>
    <n v="0"/>
    <n v="0"/>
    <n v="0"/>
  </r>
  <r>
    <n v="10755"/>
    <n v="1976"/>
    <n v="38"/>
    <x v="0"/>
    <x v="0"/>
    <x v="1"/>
    <n v="23718"/>
    <x v="2"/>
    <n v="1"/>
    <x v="1"/>
    <x v="0"/>
    <n v="1"/>
    <x v="2"/>
    <d v="2013-09-02T00:00:00"/>
    <n v="300"/>
    <n v="76"/>
    <n v="6"/>
    <n v="3"/>
    <n v="14"/>
    <n v="15"/>
    <n v="7"/>
    <n v="36"/>
    <x v="975"/>
    <n v="3.4151277510751326E-3"/>
    <x v="1"/>
    <n v="3"/>
    <n v="3"/>
    <n v="1"/>
    <n v="2"/>
    <n v="6"/>
    <n v="13.5"/>
    <n v="7"/>
    <n v="0"/>
    <n v="0"/>
    <n v="0"/>
    <n v="0"/>
    <n v="0"/>
    <n v="0"/>
    <n v="0"/>
  </r>
  <r>
    <n v="3798"/>
    <n v="1968"/>
    <n v="46"/>
    <x v="1"/>
    <x v="1"/>
    <x v="1"/>
    <n v="41120"/>
    <x v="1"/>
    <n v="2"/>
    <x v="1"/>
    <x v="1"/>
    <n v="2"/>
    <x v="4"/>
    <d v="2013-11-06T00:00:00"/>
    <n v="235"/>
    <n v="80"/>
    <n v="24"/>
    <n v="2"/>
    <n v="23"/>
    <n v="0"/>
    <n v="8"/>
    <n v="24"/>
    <x v="975"/>
    <n v="1.9698443579766536E-3"/>
    <x v="1"/>
    <n v="3"/>
    <n v="2"/>
    <n v="1"/>
    <n v="3"/>
    <n v="6"/>
    <n v="13.5"/>
    <n v="6"/>
    <n v="0"/>
    <n v="0"/>
    <n v="0"/>
    <n v="0"/>
    <n v="0"/>
    <n v="0"/>
    <n v="0"/>
  </r>
  <r>
    <n v="2371"/>
    <n v="1972"/>
    <n v="42"/>
    <x v="1"/>
    <x v="1"/>
    <x v="1"/>
    <n v="33622"/>
    <x v="1"/>
    <n v="2"/>
    <x v="1"/>
    <x v="1"/>
    <n v="2"/>
    <x v="4"/>
    <d v="2013-04-13T00:00:00"/>
    <n v="442"/>
    <n v="22"/>
    <n v="39"/>
    <n v="1"/>
    <n v="22"/>
    <n v="3"/>
    <n v="4"/>
    <n v="12"/>
    <x v="975"/>
    <n v="2.4091368746653975E-3"/>
    <x v="1"/>
    <n v="3"/>
    <n v="2"/>
    <n v="0"/>
    <n v="4"/>
    <n v="6"/>
    <n v="13.5"/>
    <n v="7"/>
    <n v="0"/>
    <n v="0"/>
    <n v="0"/>
    <n v="0"/>
    <n v="0"/>
    <n v="0"/>
    <n v="0"/>
  </r>
  <r>
    <n v="5234"/>
    <n v="1967"/>
    <n v="47"/>
    <x v="1"/>
    <x v="0"/>
    <x v="1"/>
    <n v="30753"/>
    <x v="1"/>
    <n v="2"/>
    <x v="1"/>
    <x v="1"/>
    <n v="2"/>
    <x v="4"/>
    <d v="2013-07-11T00:00:00"/>
    <n v="353"/>
    <n v="85"/>
    <n v="12"/>
    <n v="5"/>
    <n v="25"/>
    <n v="0"/>
    <n v="9"/>
    <n v="30"/>
    <x v="975"/>
    <n v="2.6338893766461808E-3"/>
    <x v="1"/>
    <n v="2"/>
    <n v="1"/>
    <n v="1"/>
    <n v="3"/>
    <n v="5"/>
    <n v="16.2"/>
    <n v="5"/>
    <n v="0"/>
    <n v="0"/>
    <n v="0"/>
    <n v="0"/>
    <n v="0"/>
    <n v="0"/>
    <n v="0"/>
  </r>
  <r>
    <n v="3710"/>
    <n v="1984"/>
    <n v="30"/>
    <x v="0"/>
    <x v="0"/>
    <x v="0"/>
    <n v="39684"/>
    <x v="1"/>
    <n v="2"/>
    <x v="1"/>
    <x v="0"/>
    <n v="1"/>
    <x v="1"/>
    <d v="2012-10-12T00:00:00"/>
    <n v="625"/>
    <n v="41"/>
    <n v="19"/>
    <n v="0"/>
    <n v="35"/>
    <n v="6"/>
    <n v="4"/>
    <n v="17"/>
    <x v="975"/>
    <n v="2.041124886604173E-3"/>
    <x v="1"/>
    <n v="2"/>
    <n v="2"/>
    <n v="1"/>
    <n v="2"/>
    <n v="5"/>
    <n v="16.2"/>
    <n v="7"/>
    <n v="0"/>
    <n v="0"/>
    <n v="0"/>
    <n v="0"/>
    <n v="0"/>
    <n v="1"/>
    <n v="1"/>
  </r>
  <r>
    <n v="1726"/>
    <n v="1970"/>
    <n v="44"/>
    <x v="1"/>
    <x v="1"/>
    <x v="0"/>
    <n v="22585"/>
    <x v="2"/>
    <n v="1"/>
    <x v="0"/>
    <x v="0"/>
    <n v="0"/>
    <x v="0"/>
    <d v="2013-03-18T00:00:00"/>
    <n v="468"/>
    <n v="23"/>
    <n v="3"/>
    <n v="9"/>
    <n v="15"/>
    <n v="13"/>
    <n v="2"/>
    <n v="39"/>
    <x v="975"/>
    <n v="3.5864511844144343E-3"/>
    <x v="1"/>
    <n v="1"/>
    <n v="1"/>
    <n v="1"/>
    <n v="2"/>
    <n v="4"/>
    <n v="20.25"/>
    <n v="9"/>
    <n v="0"/>
    <n v="0"/>
    <n v="1"/>
    <n v="0"/>
    <n v="0"/>
    <n v="1"/>
    <n v="0"/>
  </r>
  <r>
    <n v="6205"/>
    <n v="1967"/>
    <n v="47"/>
    <x v="1"/>
    <x v="0"/>
    <x v="0"/>
    <n v="32557"/>
    <x v="1"/>
    <n v="2"/>
    <x v="1"/>
    <x v="0"/>
    <n v="1"/>
    <x v="1"/>
    <d v="2014-02-24T00:00:00"/>
    <n v="125"/>
    <n v="13"/>
    <n v="34"/>
    <n v="3"/>
    <n v="29"/>
    <n v="0"/>
    <n v="4"/>
    <n v="10"/>
    <x v="976"/>
    <n v="2.4572288601529624E-3"/>
    <x v="1"/>
    <n v="3"/>
    <n v="2"/>
    <n v="1"/>
    <n v="3"/>
    <n v="6"/>
    <n v="13.333333333333334"/>
    <n v="5"/>
    <n v="0"/>
    <n v="0"/>
    <n v="0"/>
    <n v="0"/>
    <n v="0"/>
    <n v="1"/>
    <n v="0"/>
  </r>
  <r>
    <n v="3628"/>
    <n v="1987"/>
    <n v="27"/>
    <x v="0"/>
    <x v="2"/>
    <x v="0"/>
    <n v="15038"/>
    <x v="2"/>
    <n v="1"/>
    <x v="1"/>
    <x v="0"/>
    <n v="1"/>
    <x v="1"/>
    <d v="2013-01-29T00:00:00"/>
    <n v="516"/>
    <n v="93"/>
    <n v="4"/>
    <n v="8"/>
    <n v="11"/>
    <n v="19"/>
    <n v="12"/>
    <n v="26"/>
    <x v="976"/>
    <n v="5.3198563638781754E-3"/>
    <x v="1"/>
    <n v="2"/>
    <n v="2"/>
    <n v="1"/>
    <n v="2"/>
    <n v="5"/>
    <n v="16"/>
    <n v="9"/>
    <n v="0"/>
    <n v="0"/>
    <n v="0"/>
    <n v="0"/>
    <n v="0"/>
    <n v="0"/>
    <n v="0"/>
  </r>
  <r>
    <n v="6365"/>
    <n v="1987"/>
    <n v="27"/>
    <x v="0"/>
    <x v="0"/>
    <x v="1"/>
    <n v="30390"/>
    <x v="1"/>
    <n v="2"/>
    <x v="0"/>
    <x v="0"/>
    <n v="0"/>
    <x v="1"/>
    <d v="2013-09-02T00:00:00"/>
    <n v="300"/>
    <n v="5"/>
    <n v="10"/>
    <n v="12"/>
    <n v="12"/>
    <n v="25"/>
    <n v="1"/>
    <n v="20"/>
    <x v="976"/>
    <n v="2.6324448831852583E-3"/>
    <x v="1"/>
    <n v="1"/>
    <n v="2"/>
    <n v="0"/>
    <n v="3"/>
    <n v="5"/>
    <n v="16"/>
    <n v="6"/>
    <n v="0"/>
    <n v="0"/>
    <n v="0"/>
    <n v="0"/>
    <n v="0"/>
    <n v="0"/>
    <n v="0"/>
  </r>
  <r>
    <n v="9733"/>
    <n v="1978"/>
    <n v="36"/>
    <x v="0"/>
    <x v="2"/>
    <x v="1"/>
    <n v="24882"/>
    <x v="2"/>
    <n v="1"/>
    <x v="1"/>
    <x v="0"/>
    <n v="1"/>
    <x v="2"/>
    <d v="2012-09-09T00:00:00"/>
    <n v="658"/>
    <n v="52"/>
    <n v="1"/>
    <n v="4"/>
    <n v="10"/>
    <n v="29"/>
    <n v="0"/>
    <n v="36"/>
    <x v="976"/>
    <n v="3.2151756289687324E-3"/>
    <x v="1"/>
    <n v="1"/>
    <n v="1"/>
    <n v="1"/>
    <n v="2"/>
    <n v="4"/>
    <n v="20"/>
    <n v="6"/>
    <n v="0"/>
    <n v="0"/>
    <n v="1"/>
    <n v="0"/>
    <n v="0"/>
    <n v="0"/>
    <n v="0"/>
  </r>
  <r>
    <n v="8462"/>
    <n v="1978"/>
    <n v="36"/>
    <x v="0"/>
    <x v="2"/>
    <x v="1"/>
    <n v="24882"/>
    <x v="2"/>
    <n v="1"/>
    <x v="1"/>
    <x v="0"/>
    <n v="1"/>
    <x v="2"/>
    <d v="2012-09-09T00:00:00"/>
    <n v="658"/>
    <n v="52"/>
    <n v="1"/>
    <n v="4"/>
    <n v="10"/>
    <n v="29"/>
    <n v="0"/>
    <n v="36"/>
    <x v="976"/>
    <n v="3.2151756289687324E-3"/>
    <x v="1"/>
    <n v="1"/>
    <n v="1"/>
    <n v="1"/>
    <n v="2"/>
    <n v="4"/>
    <n v="20"/>
    <n v="6"/>
    <n v="0"/>
    <n v="0"/>
    <n v="1"/>
    <n v="0"/>
    <n v="0"/>
    <n v="0"/>
    <n v="0"/>
  </r>
  <r>
    <n v="3537"/>
    <n v="1981"/>
    <n v="33"/>
    <x v="0"/>
    <x v="1"/>
    <x v="1"/>
    <n v="31089"/>
    <x v="1"/>
    <n v="2"/>
    <x v="1"/>
    <x v="0"/>
    <n v="1"/>
    <x v="2"/>
    <d v="2012-08-17T00:00:00"/>
    <n v="681"/>
    <n v="57"/>
    <n v="31"/>
    <n v="3"/>
    <n v="31"/>
    <n v="2"/>
    <n v="8"/>
    <n v="4"/>
    <x v="977"/>
    <n v="2.5410917044613852E-3"/>
    <x v="1"/>
    <n v="3"/>
    <n v="3"/>
    <n v="0"/>
    <n v="4"/>
    <n v="7"/>
    <n v="11.285714285714286"/>
    <n v="8"/>
    <n v="0"/>
    <n v="0"/>
    <n v="0"/>
    <n v="0"/>
    <n v="0"/>
    <n v="0"/>
    <n v="0"/>
  </r>
  <r>
    <n v="5287"/>
    <n v="1973"/>
    <n v="41"/>
    <x v="1"/>
    <x v="1"/>
    <x v="1"/>
    <n v="34961"/>
    <x v="1"/>
    <n v="2"/>
    <x v="1"/>
    <x v="0"/>
    <n v="1"/>
    <x v="2"/>
    <d v="2014-06-19T00:00:00"/>
    <n v="10"/>
    <n v="77"/>
    <n v="45"/>
    <n v="2"/>
    <n v="26"/>
    <n v="4"/>
    <n v="1"/>
    <n v="1"/>
    <x v="977"/>
    <n v="2.2596607648522641E-3"/>
    <x v="1"/>
    <n v="3"/>
    <n v="3"/>
    <n v="1"/>
    <n v="3"/>
    <n v="7"/>
    <n v="11.285714285714286"/>
    <n v="7"/>
    <n v="0"/>
    <n v="0"/>
    <n v="0"/>
    <n v="0"/>
    <n v="0"/>
    <n v="0"/>
    <n v="0"/>
  </r>
  <r>
    <n v="7301"/>
    <n v="1982"/>
    <n v="32"/>
    <x v="0"/>
    <x v="0"/>
    <x v="0"/>
    <n v="23616"/>
    <x v="2"/>
    <n v="1"/>
    <x v="1"/>
    <x v="0"/>
    <n v="1"/>
    <x v="1"/>
    <d v="2012-11-17T00:00:00"/>
    <n v="589"/>
    <n v="76"/>
    <n v="4"/>
    <n v="22"/>
    <n v="11"/>
    <n v="3"/>
    <n v="7"/>
    <n v="32"/>
    <x v="977"/>
    <n v="3.345189701897019E-3"/>
    <x v="1"/>
    <n v="2"/>
    <n v="3"/>
    <n v="0"/>
    <n v="3"/>
    <n v="6"/>
    <n v="13.166666666666666"/>
    <n v="8"/>
    <n v="0"/>
    <n v="0"/>
    <n v="0"/>
    <n v="0"/>
    <n v="0"/>
    <n v="1"/>
    <n v="0"/>
  </r>
  <r>
    <n v="5346"/>
    <n v="1973"/>
    <n v="41"/>
    <x v="1"/>
    <x v="0"/>
    <x v="1"/>
    <n v="23559"/>
    <x v="2"/>
    <n v="1"/>
    <x v="1"/>
    <x v="0"/>
    <n v="1"/>
    <x v="2"/>
    <d v="2013-07-03T00:00:00"/>
    <n v="361"/>
    <n v="87"/>
    <n v="25"/>
    <n v="5"/>
    <n v="19"/>
    <n v="7"/>
    <n v="0"/>
    <n v="23"/>
    <x v="977"/>
    <n v="3.3532832463177556E-3"/>
    <x v="1"/>
    <n v="3"/>
    <n v="3"/>
    <n v="0"/>
    <n v="3"/>
    <n v="6"/>
    <n v="13.166666666666666"/>
    <n v="7"/>
    <n v="0"/>
    <n v="0"/>
    <n v="0"/>
    <n v="0"/>
    <n v="0"/>
    <n v="0"/>
    <n v="0"/>
  </r>
  <r>
    <n v="6568"/>
    <n v="1984"/>
    <n v="30"/>
    <x v="0"/>
    <x v="1"/>
    <x v="1"/>
    <n v="38680"/>
    <x v="1"/>
    <n v="2"/>
    <x v="1"/>
    <x v="0"/>
    <n v="1"/>
    <x v="2"/>
    <d v="2013-03-28T00:00:00"/>
    <n v="458"/>
    <n v="97"/>
    <n v="11"/>
    <n v="0"/>
    <n v="36"/>
    <n v="15"/>
    <n v="5"/>
    <n v="12"/>
    <x v="977"/>
    <n v="2.0423991726990693E-3"/>
    <x v="1"/>
    <n v="1"/>
    <n v="2"/>
    <n v="0"/>
    <n v="3"/>
    <n v="5"/>
    <n v="15.8"/>
    <n v="7"/>
    <n v="0"/>
    <n v="0"/>
    <n v="0"/>
    <n v="0"/>
    <n v="0"/>
    <n v="0"/>
    <n v="0"/>
  </r>
  <r>
    <n v="6214"/>
    <n v="1982"/>
    <n v="32"/>
    <x v="0"/>
    <x v="0"/>
    <x v="1"/>
    <n v="43815"/>
    <x v="1"/>
    <n v="2"/>
    <x v="1"/>
    <x v="0"/>
    <n v="1"/>
    <x v="2"/>
    <d v="2013-04-05T00:00:00"/>
    <n v="450"/>
    <n v="53"/>
    <n v="14"/>
    <n v="10"/>
    <n v="29"/>
    <n v="4"/>
    <n v="7"/>
    <n v="15"/>
    <x v="977"/>
    <n v="1.8030354901289512E-3"/>
    <x v="1"/>
    <n v="1"/>
    <n v="2"/>
    <n v="0"/>
    <n v="3"/>
    <n v="5"/>
    <n v="15.8"/>
    <n v="6"/>
    <n v="0"/>
    <n v="0"/>
    <n v="0"/>
    <n v="0"/>
    <n v="0"/>
    <n v="0"/>
    <n v="0"/>
  </r>
  <r>
    <n v="6504"/>
    <n v="1975"/>
    <n v="39"/>
    <x v="0"/>
    <x v="0"/>
    <x v="1"/>
    <n v="19789"/>
    <x v="2"/>
    <n v="1"/>
    <x v="1"/>
    <x v="0"/>
    <n v="1"/>
    <x v="2"/>
    <d v="2013-11-20T00:00:00"/>
    <n v="221"/>
    <n v="24"/>
    <n v="2"/>
    <n v="5"/>
    <n v="9"/>
    <n v="28"/>
    <n v="6"/>
    <n v="28"/>
    <x v="978"/>
    <n v="3.9415837081206734E-3"/>
    <x v="1"/>
    <n v="3"/>
    <n v="2"/>
    <n v="1"/>
    <n v="3"/>
    <n v="6"/>
    <n v="13"/>
    <n v="5"/>
    <n v="0"/>
    <n v="0"/>
    <n v="1"/>
    <n v="0"/>
    <n v="0"/>
    <n v="0"/>
    <n v="0"/>
  </r>
  <r>
    <n v="2428"/>
    <n v="1970"/>
    <n v="44"/>
    <x v="1"/>
    <x v="1"/>
    <x v="1"/>
    <n v="28164"/>
    <x v="2"/>
    <n v="1"/>
    <x v="1"/>
    <x v="0"/>
    <n v="1"/>
    <x v="2"/>
    <d v="2013-05-04T00:00:00"/>
    <n v="421"/>
    <n v="23"/>
    <n v="3"/>
    <n v="18"/>
    <n v="26"/>
    <n v="11"/>
    <n v="8"/>
    <n v="12"/>
    <x v="978"/>
    <n v="2.7694929697486153E-3"/>
    <x v="1"/>
    <n v="3"/>
    <n v="2"/>
    <n v="0"/>
    <n v="4"/>
    <n v="6"/>
    <n v="13"/>
    <n v="7"/>
    <n v="0"/>
    <n v="0"/>
    <n v="0"/>
    <n v="0"/>
    <n v="0"/>
    <n v="0"/>
    <n v="0"/>
  </r>
  <r>
    <n v="3276"/>
    <n v="1976"/>
    <n v="38"/>
    <x v="0"/>
    <x v="0"/>
    <x v="1"/>
    <n v="36301"/>
    <x v="1"/>
    <n v="2"/>
    <x v="1"/>
    <x v="0"/>
    <n v="1"/>
    <x v="2"/>
    <d v="2013-10-25T00:00:00"/>
    <n v="247"/>
    <n v="53"/>
    <n v="11"/>
    <n v="12"/>
    <n v="35"/>
    <n v="3"/>
    <n v="5"/>
    <n v="12"/>
    <x v="978"/>
    <n v="2.148701137709705E-3"/>
    <x v="1"/>
    <n v="1"/>
    <n v="3"/>
    <n v="0"/>
    <n v="3"/>
    <n v="6"/>
    <n v="13"/>
    <n v="7"/>
    <n v="0"/>
    <n v="0"/>
    <n v="0"/>
    <n v="0"/>
    <n v="0"/>
    <n v="0"/>
    <n v="0"/>
  </r>
  <r>
    <n v="9829"/>
    <n v="1978"/>
    <n v="36"/>
    <x v="0"/>
    <x v="1"/>
    <x v="1"/>
    <n v="28587"/>
    <x v="2"/>
    <n v="1"/>
    <x v="1"/>
    <x v="0"/>
    <n v="1"/>
    <x v="2"/>
    <d v="2014-02-12T00:00:00"/>
    <n v="137"/>
    <n v="42"/>
    <n v="22"/>
    <n v="4"/>
    <n v="17"/>
    <n v="12"/>
    <n v="10"/>
    <n v="13"/>
    <x v="978"/>
    <n v="2.7285129604365621E-3"/>
    <x v="1"/>
    <n v="3"/>
    <n v="2"/>
    <n v="0"/>
    <n v="4"/>
    <n v="6"/>
    <n v="13"/>
    <n v="6"/>
    <n v="0"/>
    <n v="0"/>
    <n v="0"/>
    <n v="0"/>
    <n v="0"/>
    <n v="0"/>
    <n v="0"/>
  </r>
  <r>
    <n v="7685"/>
    <n v="1978"/>
    <n v="36"/>
    <x v="0"/>
    <x v="1"/>
    <x v="1"/>
    <n v="33039"/>
    <x v="1"/>
    <n v="2"/>
    <x v="1"/>
    <x v="0"/>
    <n v="1"/>
    <x v="2"/>
    <d v="2013-09-09T00:00:00"/>
    <n v="293"/>
    <n v="4"/>
    <n v="30"/>
    <n v="8"/>
    <n v="12"/>
    <n v="8"/>
    <n v="8"/>
    <n v="12"/>
    <x v="978"/>
    <n v="2.3608462725869428E-3"/>
    <x v="1"/>
    <n v="1"/>
    <n v="2"/>
    <n v="0"/>
    <n v="4"/>
    <n v="6"/>
    <n v="13"/>
    <n v="5"/>
    <n v="0"/>
    <n v="0"/>
    <n v="0"/>
    <n v="0"/>
    <n v="0"/>
    <n v="0"/>
    <n v="0"/>
  </r>
  <r>
    <n v="6310"/>
    <n v="1978"/>
    <n v="36"/>
    <x v="0"/>
    <x v="1"/>
    <x v="1"/>
    <n v="33039"/>
    <x v="1"/>
    <n v="2"/>
    <x v="1"/>
    <x v="0"/>
    <n v="1"/>
    <x v="2"/>
    <d v="2013-09-09T00:00:00"/>
    <n v="293"/>
    <n v="4"/>
    <n v="30"/>
    <n v="8"/>
    <n v="12"/>
    <n v="8"/>
    <n v="8"/>
    <n v="12"/>
    <x v="978"/>
    <n v="2.3608462725869428E-3"/>
    <x v="1"/>
    <n v="1"/>
    <n v="2"/>
    <n v="0"/>
    <n v="4"/>
    <n v="6"/>
    <n v="13"/>
    <n v="5"/>
    <n v="0"/>
    <n v="0"/>
    <n v="0"/>
    <n v="0"/>
    <n v="0"/>
    <n v="0"/>
    <n v="0"/>
  </r>
  <r>
    <n v="2516"/>
    <n v="1969"/>
    <n v="45"/>
    <x v="1"/>
    <x v="0"/>
    <x v="1"/>
    <n v="46831"/>
    <x v="1"/>
    <n v="2"/>
    <x v="1"/>
    <x v="1"/>
    <n v="2"/>
    <x v="4"/>
    <d v="2013-06-08T00:00:00"/>
    <n v="386"/>
    <n v="84"/>
    <n v="22"/>
    <n v="2"/>
    <n v="10"/>
    <n v="6"/>
    <n v="4"/>
    <n v="34"/>
    <x v="978"/>
    <n v="1.6655634088531101E-3"/>
    <x v="1"/>
    <n v="2"/>
    <n v="1"/>
    <n v="2"/>
    <n v="2"/>
    <n v="5"/>
    <n v="15.6"/>
    <n v="4"/>
    <n v="0"/>
    <n v="0"/>
    <n v="0"/>
    <n v="0"/>
    <n v="0"/>
    <n v="0"/>
    <n v="0"/>
  </r>
  <r>
    <n v="1010"/>
    <n v="1977"/>
    <n v="37"/>
    <x v="0"/>
    <x v="1"/>
    <x v="1"/>
    <n v="46931"/>
    <x v="1"/>
    <n v="2"/>
    <x v="2"/>
    <x v="1"/>
    <n v="3"/>
    <x v="3"/>
    <d v="2014-04-24T00:00:00"/>
    <n v="66"/>
    <n v="94"/>
    <n v="41"/>
    <n v="0"/>
    <n v="17"/>
    <n v="3"/>
    <n v="1"/>
    <n v="16"/>
    <x v="978"/>
    <n v="1.66201444674096E-3"/>
    <x v="1"/>
    <n v="2"/>
    <n v="1"/>
    <n v="1"/>
    <n v="3"/>
    <n v="5"/>
    <n v="15.6"/>
    <n v="3"/>
    <n v="0"/>
    <n v="0"/>
    <n v="0"/>
    <n v="0"/>
    <n v="0"/>
    <n v="0"/>
    <n v="0"/>
  </r>
  <r>
    <n v="9668"/>
    <n v="1971"/>
    <n v="43"/>
    <x v="1"/>
    <x v="1"/>
    <x v="1"/>
    <n v="18793"/>
    <x v="2"/>
    <n v="1"/>
    <x v="1"/>
    <x v="0"/>
    <n v="1"/>
    <x v="2"/>
    <d v="2013-01-12T00:00:00"/>
    <n v="533"/>
    <n v="14"/>
    <n v="4"/>
    <n v="16"/>
    <n v="20"/>
    <n v="0"/>
    <n v="17"/>
    <n v="20"/>
    <x v="979"/>
    <n v="4.097270260203267E-3"/>
    <x v="1"/>
    <n v="3"/>
    <n v="2"/>
    <n v="0"/>
    <n v="4"/>
    <n v="6"/>
    <n v="12.833333333333334"/>
    <n v="8"/>
    <n v="0"/>
    <n v="0"/>
    <n v="0"/>
    <n v="0"/>
    <n v="0"/>
    <n v="0"/>
    <n v="0"/>
  </r>
  <r>
    <n v="2157"/>
    <n v="1972"/>
    <n v="42"/>
    <x v="1"/>
    <x v="1"/>
    <x v="1"/>
    <n v="26290"/>
    <x v="2"/>
    <n v="1"/>
    <x v="1"/>
    <x v="1"/>
    <n v="2"/>
    <x v="4"/>
    <d v="2013-01-12T00:00:00"/>
    <n v="533"/>
    <n v="49"/>
    <n v="15"/>
    <n v="8"/>
    <n v="16"/>
    <n v="11"/>
    <n v="5"/>
    <n v="22"/>
    <x v="979"/>
    <n v="2.9288702928870294E-3"/>
    <x v="1"/>
    <n v="4"/>
    <n v="2"/>
    <n v="0"/>
    <n v="4"/>
    <n v="6"/>
    <n v="12.833333333333334"/>
    <n v="6"/>
    <n v="0"/>
    <n v="0"/>
    <n v="0"/>
    <n v="0"/>
    <n v="0"/>
    <n v="0"/>
    <n v="0"/>
  </r>
  <r>
    <n v="10542"/>
    <n v="1968"/>
    <n v="46"/>
    <x v="1"/>
    <x v="0"/>
    <x v="1"/>
    <n v="36778"/>
    <x v="1"/>
    <n v="2"/>
    <x v="1"/>
    <x v="1"/>
    <n v="2"/>
    <x v="4"/>
    <d v="2012-08-05T00:00:00"/>
    <n v="693"/>
    <n v="63"/>
    <n v="29"/>
    <n v="4"/>
    <n v="34"/>
    <n v="2"/>
    <n v="4"/>
    <n v="4"/>
    <x v="979"/>
    <n v="2.0936429387133611E-3"/>
    <x v="1"/>
    <n v="3"/>
    <n v="3"/>
    <n v="0"/>
    <n v="3"/>
    <n v="6"/>
    <n v="12.833333333333334"/>
    <n v="9"/>
    <n v="0"/>
    <n v="0"/>
    <n v="0"/>
    <n v="0"/>
    <n v="0"/>
    <n v="0"/>
    <n v="0"/>
  </r>
  <r>
    <n v="6387"/>
    <n v="1976"/>
    <n v="38"/>
    <x v="0"/>
    <x v="0"/>
    <x v="1"/>
    <n v="52190"/>
    <x v="1"/>
    <n v="2"/>
    <x v="1"/>
    <x v="1"/>
    <n v="2"/>
    <x v="4"/>
    <d v="2014-05-08T00:00:00"/>
    <n v="52"/>
    <n v="39"/>
    <n v="42"/>
    <n v="0"/>
    <n v="17"/>
    <n v="0"/>
    <n v="0"/>
    <n v="18"/>
    <x v="979"/>
    <n v="1.4753784249856294E-3"/>
    <x v="1"/>
    <n v="3"/>
    <n v="2"/>
    <n v="1"/>
    <n v="3"/>
    <n v="6"/>
    <n v="12.833333333333334"/>
    <n v="5"/>
    <n v="0"/>
    <n v="0"/>
    <n v="1"/>
    <n v="0"/>
    <n v="0"/>
    <n v="0"/>
    <n v="0"/>
  </r>
  <r>
    <n v="7527"/>
    <n v="1968"/>
    <n v="46"/>
    <x v="1"/>
    <x v="0"/>
    <x v="0"/>
    <n v="23748"/>
    <x v="2"/>
    <n v="1"/>
    <x v="1"/>
    <x v="0"/>
    <n v="1"/>
    <x v="1"/>
    <d v="2012-11-21T00:00:00"/>
    <n v="585"/>
    <n v="97"/>
    <n v="6"/>
    <n v="6"/>
    <n v="29"/>
    <n v="12"/>
    <n v="15"/>
    <n v="8"/>
    <x v="980"/>
    <n v="3.2002694963786426E-3"/>
    <x v="1"/>
    <n v="3"/>
    <n v="2"/>
    <n v="1"/>
    <n v="3"/>
    <n v="6"/>
    <n v="12.666666666666666"/>
    <n v="8"/>
    <n v="0"/>
    <n v="0"/>
    <n v="0"/>
    <n v="0"/>
    <n v="0"/>
    <n v="0"/>
    <n v="0"/>
  </r>
  <r>
    <n v="4186"/>
    <n v="1950"/>
    <n v="64"/>
    <x v="2"/>
    <x v="1"/>
    <x v="1"/>
    <n v="34026"/>
    <x v="1"/>
    <n v="2"/>
    <x v="1"/>
    <x v="1"/>
    <n v="2"/>
    <x v="4"/>
    <d v="2013-08-05T00:00:00"/>
    <n v="328"/>
    <n v="11"/>
    <n v="18"/>
    <n v="6"/>
    <n v="15"/>
    <n v="12"/>
    <n v="8"/>
    <n v="17"/>
    <x v="980"/>
    <n v="2.2335860812319991E-3"/>
    <x v="1"/>
    <n v="3"/>
    <n v="2"/>
    <n v="1"/>
    <n v="3"/>
    <n v="6"/>
    <n v="12.666666666666666"/>
    <n v="5"/>
    <n v="0"/>
    <n v="0"/>
    <n v="0"/>
    <n v="0"/>
    <n v="0"/>
    <n v="0"/>
    <n v="0"/>
  </r>
  <r>
    <n v="1419"/>
    <n v="1950"/>
    <n v="64"/>
    <x v="2"/>
    <x v="1"/>
    <x v="1"/>
    <n v="34026"/>
    <x v="1"/>
    <n v="2"/>
    <x v="1"/>
    <x v="1"/>
    <n v="2"/>
    <x v="4"/>
    <d v="2013-08-05T00:00:00"/>
    <n v="328"/>
    <n v="11"/>
    <n v="18"/>
    <n v="6"/>
    <n v="15"/>
    <n v="12"/>
    <n v="8"/>
    <n v="17"/>
    <x v="980"/>
    <n v="2.2335860812319991E-3"/>
    <x v="1"/>
    <n v="3"/>
    <n v="2"/>
    <n v="1"/>
    <n v="3"/>
    <n v="6"/>
    <n v="12.666666666666666"/>
    <n v="5"/>
    <n v="0"/>
    <n v="0"/>
    <n v="0"/>
    <n v="0"/>
    <n v="0"/>
    <n v="0"/>
    <n v="0"/>
  </r>
  <r>
    <n v="304"/>
    <n v="1981"/>
    <n v="33"/>
    <x v="0"/>
    <x v="0"/>
    <x v="0"/>
    <n v="22944"/>
    <x v="2"/>
    <n v="1"/>
    <x v="1"/>
    <x v="0"/>
    <n v="1"/>
    <x v="1"/>
    <d v="2013-12-23T00:00:00"/>
    <n v="188"/>
    <n v="67"/>
    <n v="19"/>
    <n v="3"/>
    <n v="19"/>
    <n v="4"/>
    <n v="5"/>
    <n v="26"/>
    <x v="980"/>
    <n v="3.3124128312412831E-3"/>
    <x v="1"/>
    <n v="3"/>
    <n v="3"/>
    <n v="0"/>
    <n v="3"/>
    <n v="6"/>
    <n v="12.666666666666666"/>
    <n v="7"/>
    <n v="0"/>
    <n v="0"/>
    <n v="0"/>
    <n v="0"/>
    <n v="0"/>
    <n v="0"/>
    <n v="0"/>
  </r>
  <r>
    <n v="2952"/>
    <n v="1977"/>
    <n v="37"/>
    <x v="0"/>
    <x v="0"/>
    <x v="0"/>
    <n v="36273"/>
    <x v="1"/>
    <n v="2"/>
    <x v="1"/>
    <x v="0"/>
    <n v="1"/>
    <x v="1"/>
    <d v="2014-04-16T00:00:00"/>
    <n v="74"/>
    <n v="80"/>
    <n v="29"/>
    <n v="3"/>
    <n v="30"/>
    <n v="3"/>
    <n v="2"/>
    <n v="9"/>
    <x v="980"/>
    <n v="2.0952223416866541E-3"/>
    <x v="1"/>
    <n v="2"/>
    <n v="3"/>
    <n v="0"/>
    <n v="3"/>
    <n v="6"/>
    <n v="12.666666666666666"/>
    <n v="6"/>
    <n v="0"/>
    <n v="0"/>
    <n v="0"/>
    <n v="0"/>
    <n v="0"/>
    <n v="0"/>
    <n v="0"/>
  </r>
  <r>
    <n v="7628"/>
    <n v="1973"/>
    <n v="41"/>
    <x v="1"/>
    <x v="0"/>
    <x v="1"/>
    <n v="43050"/>
    <x v="1"/>
    <n v="2"/>
    <x v="1"/>
    <x v="0"/>
    <n v="1"/>
    <x v="2"/>
    <d v="2014-03-18T00:00:00"/>
    <n v="103"/>
    <n v="10"/>
    <n v="30"/>
    <n v="5"/>
    <n v="24"/>
    <n v="6"/>
    <n v="3"/>
    <n v="8"/>
    <x v="980"/>
    <n v="1.7653890824622532E-3"/>
    <x v="1"/>
    <n v="2"/>
    <n v="2"/>
    <n v="0"/>
    <n v="4"/>
    <n v="6"/>
    <n v="12.666666666666666"/>
    <n v="5"/>
    <n v="0"/>
    <n v="0"/>
    <n v="0"/>
    <n v="0"/>
    <n v="0"/>
    <n v="0"/>
    <n v="0"/>
  </r>
  <r>
    <n v="6437"/>
    <n v="1985"/>
    <n v="29"/>
    <x v="0"/>
    <x v="0"/>
    <x v="0"/>
    <n v="41473"/>
    <x v="1"/>
    <n v="2"/>
    <x v="1"/>
    <x v="0"/>
    <n v="1"/>
    <x v="1"/>
    <d v="2013-06-19T00:00:00"/>
    <n v="375"/>
    <n v="80"/>
    <n v="21"/>
    <n v="8"/>
    <n v="20"/>
    <n v="15"/>
    <n v="3"/>
    <n v="9"/>
    <x v="980"/>
    <n v="1.8325175415330455E-3"/>
    <x v="1"/>
    <n v="1"/>
    <n v="2"/>
    <n v="0"/>
    <n v="3"/>
    <n v="5"/>
    <n v="15.2"/>
    <n v="7"/>
    <n v="0"/>
    <n v="0"/>
    <n v="0"/>
    <n v="0"/>
    <n v="0"/>
    <n v="0"/>
    <n v="0"/>
  </r>
  <r>
    <n v="5802"/>
    <n v="1972"/>
    <n v="42"/>
    <x v="1"/>
    <x v="2"/>
    <x v="1"/>
    <n v="14188"/>
    <x v="2"/>
    <n v="1"/>
    <x v="0"/>
    <x v="0"/>
    <n v="0"/>
    <x v="1"/>
    <d v="2013-02-28T00:00:00"/>
    <n v="486"/>
    <n v="40"/>
    <n v="2"/>
    <n v="7"/>
    <n v="11"/>
    <n v="16"/>
    <n v="12"/>
    <n v="27"/>
    <x v="981"/>
    <n v="5.2861573160417254E-3"/>
    <x v="1"/>
    <n v="1"/>
    <n v="2"/>
    <n v="0"/>
    <n v="4"/>
    <n v="6"/>
    <n v="12.5"/>
    <n v="6"/>
    <n v="0"/>
    <n v="0"/>
    <n v="0"/>
    <n v="0"/>
    <n v="0"/>
    <n v="0"/>
    <n v="0"/>
  </r>
  <r>
    <n v="7892"/>
    <n v="1969"/>
    <n v="45"/>
    <x v="1"/>
    <x v="1"/>
    <x v="0"/>
    <n v="18589"/>
    <x v="2"/>
    <n v="1"/>
    <x v="0"/>
    <x v="0"/>
    <n v="0"/>
    <x v="0"/>
    <d v="2013-01-02T00:00:00"/>
    <n v="543"/>
    <n v="89"/>
    <n v="6"/>
    <n v="4"/>
    <n v="25"/>
    <n v="15"/>
    <n v="12"/>
    <n v="13"/>
    <x v="981"/>
    <n v="4.034644144386465E-3"/>
    <x v="1"/>
    <n v="2"/>
    <n v="2"/>
    <n v="1"/>
    <n v="3"/>
    <n v="6"/>
    <n v="12.5"/>
    <n v="7"/>
    <n v="0"/>
    <n v="0"/>
    <n v="0"/>
    <n v="0"/>
    <n v="0"/>
    <n v="0"/>
    <n v="0"/>
  </r>
  <r>
    <n v="2005"/>
    <n v="1990"/>
    <n v="24"/>
    <x v="0"/>
    <x v="1"/>
    <x v="1"/>
    <n v="35765"/>
    <x v="1"/>
    <n v="2"/>
    <x v="1"/>
    <x v="0"/>
    <n v="1"/>
    <x v="2"/>
    <d v="2013-12-11T00:00:00"/>
    <n v="200"/>
    <n v="86"/>
    <n v="22"/>
    <n v="3"/>
    <n v="30"/>
    <n v="0"/>
    <n v="5"/>
    <n v="15"/>
    <x v="981"/>
    <n v="2.0970222284356216E-3"/>
    <x v="1"/>
    <n v="2"/>
    <n v="2"/>
    <n v="0"/>
    <n v="4"/>
    <n v="6"/>
    <n v="12.5"/>
    <n v="6"/>
    <n v="0"/>
    <n v="0"/>
    <n v="0"/>
    <n v="0"/>
    <n v="0"/>
    <n v="0"/>
    <n v="0"/>
  </r>
  <r>
    <n v="10242"/>
    <n v="1966"/>
    <n v="48"/>
    <x v="1"/>
    <x v="0"/>
    <x v="1"/>
    <n v="47472"/>
    <x v="1"/>
    <n v="2"/>
    <x v="1"/>
    <x v="1"/>
    <n v="2"/>
    <x v="4"/>
    <d v="2013-09-16T00:00:00"/>
    <n v="286"/>
    <n v="39"/>
    <n v="56"/>
    <n v="0"/>
    <n v="11"/>
    <n v="0"/>
    <n v="0"/>
    <n v="8"/>
    <x v="981"/>
    <n v="1.5798786653185035E-3"/>
    <x v="1"/>
    <n v="2"/>
    <n v="2"/>
    <n v="0"/>
    <n v="4"/>
    <n v="6"/>
    <n v="12.5"/>
    <n v="5"/>
    <n v="0"/>
    <n v="0"/>
    <n v="0"/>
    <n v="0"/>
    <n v="0"/>
    <n v="0"/>
    <n v="0"/>
  </r>
  <r>
    <n v="8686"/>
    <n v="1979"/>
    <n v="35"/>
    <x v="0"/>
    <x v="2"/>
    <x v="1"/>
    <n v="23724"/>
    <x v="2"/>
    <n v="1"/>
    <x v="1"/>
    <x v="0"/>
    <n v="1"/>
    <x v="2"/>
    <d v="2013-01-08T00:00:00"/>
    <n v="537"/>
    <n v="65"/>
    <n v="5"/>
    <n v="23"/>
    <n v="15"/>
    <n v="0"/>
    <n v="18"/>
    <n v="14"/>
    <x v="981"/>
    <n v="3.1613555892766819E-3"/>
    <x v="1"/>
    <n v="2"/>
    <n v="2"/>
    <n v="0"/>
    <n v="3"/>
    <n v="5"/>
    <n v="15"/>
    <n v="8"/>
    <n v="0"/>
    <n v="0"/>
    <n v="0"/>
    <n v="0"/>
    <n v="0"/>
    <n v="0"/>
    <n v="0"/>
  </r>
  <r>
    <n v="6116"/>
    <n v="1968"/>
    <n v="46"/>
    <x v="1"/>
    <x v="0"/>
    <x v="1"/>
    <n v="48985"/>
    <x v="1"/>
    <n v="2"/>
    <x v="0"/>
    <x v="1"/>
    <n v="1"/>
    <x v="2"/>
    <d v="2013-07-05T00:00:00"/>
    <n v="359"/>
    <n v="13"/>
    <n v="19"/>
    <n v="13"/>
    <n v="18"/>
    <n v="10"/>
    <n v="7"/>
    <n v="8"/>
    <x v="981"/>
    <n v="1.5310809431458609E-3"/>
    <x v="1"/>
    <n v="1"/>
    <n v="1"/>
    <n v="1"/>
    <n v="3"/>
    <n v="5"/>
    <n v="15"/>
    <n v="3"/>
    <n v="0"/>
    <n v="0"/>
    <n v="0"/>
    <n v="0"/>
    <n v="0"/>
    <n v="0"/>
    <n v="0"/>
  </r>
  <r>
    <n v="7842"/>
    <n v="1968"/>
    <n v="46"/>
    <x v="1"/>
    <x v="1"/>
    <x v="0"/>
    <n v="36065"/>
    <x v="1"/>
    <n v="2"/>
    <x v="1"/>
    <x v="1"/>
    <n v="2"/>
    <x v="2"/>
    <d v="2013-03-31T00:00:00"/>
    <n v="455"/>
    <n v="54"/>
    <n v="18"/>
    <n v="7"/>
    <n v="34"/>
    <n v="10"/>
    <n v="2"/>
    <n v="3"/>
    <x v="982"/>
    <n v="2.0518508248994869E-3"/>
    <x v="1"/>
    <n v="3"/>
    <n v="3"/>
    <n v="0"/>
    <n v="3"/>
    <n v="6"/>
    <n v="12.333333333333334"/>
    <n v="8"/>
    <n v="0"/>
    <n v="0"/>
    <n v="0"/>
    <n v="0"/>
    <n v="0"/>
    <n v="0"/>
    <n v="0"/>
  </r>
  <r>
    <n v="523"/>
    <n v="1989"/>
    <n v="25"/>
    <x v="0"/>
    <x v="1"/>
    <x v="1"/>
    <n v="37155"/>
    <x v="1"/>
    <n v="2"/>
    <x v="1"/>
    <x v="0"/>
    <n v="1"/>
    <x v="2"/>
    <d v="2013-01-31T00:00:00"/>
    <n v="514"/>
    <n v="51"/>
    <n v="23"/>
    <n v="0"/>
    <n v="26"/>
    <n v="7"/>
    <n v="15"/>
    <n v="3"/>
    <x v="982"/>
    <n v="1.9916565738124074E-3"/>
    <x v="1"/>
    <n v="1"/>
    <n v="2"/>
    <n v="0"/>
    <n v="4"/>
    <n v="6"/>
    <n v="12.333333333333334"/>
    <n v="5"/>
    <n v="0"/>
    <n v="0"/>
    <n v="0"/>
    <n v="0"/>
    <n v="0"/>
    <n v="0"/>
    <n v="0"/>
  </r>
  <r>
    <n v="1777"/>
    <n v="1980"/>
    <n v="34"/>
    <x v="0"/>
    <x v="2"/>
    <x v="1"/>
    <n v="25965"/>
    <x v="2"/>
    <n v="1"/>
    <x v="0"/>
    <x v="0"/>
    <n v="0"/>
    <x v="1"/>
    <d v="2012-09-07T00:00:00"/>
    <n v="660"/>
    <n v="29"/>
    <n v="2"/>
    <n v="2"/>
    <n v="11"/>
    <n v="41"/>
    <n v="7"/>
    <n v="11"/>
    <x v="982"/>
    <n v="2.8499903716541499E-3"/>
    <x v="1"/>
    <n v="1"/>
    <n v="2"/>
    <n v="0"/>
    <n v="3"/>
    <n v="5"/>
    <n v="14.8"/>
    <n v="8"/>
    <n v="0"/>
    <n v="0"/>
    <n v="0"/>
    <n v="0"/>
    <n v="0"/>
    <n v="0"/>
    <n v="0"/>
  </r>
  <r>
    <n v="3865"/>
    <n v="1977"/>
    <n v="37"/>
    <x v="0"/>
    <x v="0"/>
    <x v="1"/>
    <n v="20981"/>
    <x v="2"/>
    <n v="1"/>
    <x v="0"/>
    <x v="0"/>
    <n v="0"/>
    <x v="1"/>
    <d v="2013-04-30T00:00:00"/>
    <n v="425"/>
    <n v="14"/>
    <n v="2"/>
    <n v="12"/>
    <n v="10"/>
    <n v="6"/>
    <n v="13"/>
    <n v="30"/>
    <x v="983"/>
    <n v="3.4793384490729709E-3"/>
    <x v="1"/>
    <n v="1"/>
    <n v="3"/>
    <n v="1"/>
    <n v="2"/>
    <n v="6"/>
    <n v="12.166666666666666"/>
    <n v="8"/>
    <n v="0"/>
    <n v="0"/>
    <n v="0"/>
    <n v="0"/>
    <n v="0"/>
    <n v="1"/>
    <n v="0"/>
  </r>
  <r>
    <n v="1519"/>
    <n v="1972"/>
    <n v="42"/>
    <x v="1"/>
    <x v="0"/>
    <x v="0"/>
    <n v="38578"/>
    <x v="1"/>
    <n v="2"/>
    <x v="1"/>
    <x v="1"/>
    <n v="2"/>
    <x v="2"/>
    <d v="2013-06-22T00:00:00"/>
    <n v="372"/>
    <n v="2"/>
    <n v="38"/>
    <n v="4"/>
    <n v="22"/>
    <n v="3"/>
    <n v="3"/>
    <n v="3"/>
    <x v="983"/>
    <n v="1.8922702058167867E-3"/>
    <x v="1"/>
    <n v="3"/>
    <n v="3"/>
    <n v="0"/>
    <n v="3"/>
    <n v="6"/>
    <n v="12.166666666666666"/>
    <n v="8"/>
    <n v="0"/>
    <n v="0"/>
    <n v="0"/>
    <n v="0"/>
    <n v="0"/>
    <n v="1"/>
    <n v="0"/>
  </r>
  <r>
    <n v="9080"/>
    <n v="1972"/>
    <n v="42"/>
    <x v="1"/>
    <x v="0"/>
    <x v="0"/>
    <n v="38578"/>
    <x v="1"/>
    <n v="2"/>
    <x v="1"/>
    <x v="1"/>
    <n v="2"/>
    <x v="2"/>
    <d v="2013-06-22T00:00:00"/>
    <n v="372"/>
    <n v="2"/>
    <n v="38"/>
    <n v="4"/>
    <n v="22"/>
    <n v="3"/>
    <n v="3"/>
    <n v="3"/>
    <x v="983"/>
    <n v="1.8922702058167867E-3"/>
    <x v="1"/>
    <n v="3"/>
    <n v="3"/>
    <n v="0"/>
    <n v="3"/>
    <n v="6"/>
    <n v="12.166666666666666"/>
    <n v="8"/>
    <n v="0"/>
    <n v="0"/>
    <n v="0"/>
    <n v="0"/>
    <n v="0"/>
    <n v="0"/>
    <n v="0"/>
  </r>
  <r>
    <n v="6678"/>
    <n v="1989"/>
    <n v="25"/>
    <x v="0"/>
    <x v="1"/>
    <x v="1"/>
    <n v="31928"/>
    <x v="1"/>
    <n v="2"/>
    <x v="1"/>
    <x v="0"/>
    <n v="1"/>
    <x v="2"/>
    <d v="2014-03-28T00:00:00"/>
    <n v="93"/>
    <n v="5"/>
    <n v="33"/>
    <n v="4"/>
    <n v="24"/>
    <n v="4"/>
    <n v="2"/>
    <n v="5"/>
    <x v="984"/>
    <n v="2.2550739163117012E-3"/>
    <x v="1"/>
    <n v="2"/>
    <n v="3"/>
    <n v="0"/>
    <n v="4"/>
    <n v="7"/>
    <n v="10.285714285714286"/>
    <n v="7"/>
    <n v="0"/>
    <n v="0"/>
    <n v="0"/>
    <n v="0"/>
    <n v="0"/>
    <n v="0"/>
    <n v="0"/>
  </r>
  <r>
    <n v="833"/>
    <n v="1955"/>
    <n v="59"/>
    <x v="2"/>
    <x v="0"/>
    <x v="1"/>
    <n v="38452"/>
    <x v="1"/>
    <n v="2"/>
    <x v="1"/>
    <x v="1"/>
    <n v="2"/>
    <x v="4"/>
    <d v="2014-03-30T00:00:00"/>
    <n v="91"/>
    <n v="62"/>
    <n v="56"/>
    <n v="0"/>
    <n v="14"/>
    <n v="0"/>
    <n v="0"/>
    <n v="2"/>
    <x v="984"/>
    <n v="1.8724643711640486E-3"/>
    <x v="1"/>
    <n v="3"/>
    <n v="3"/>
    <n v="0"/>
    <n v="3"/>
    <n v="6"/>
    <n v="12"/>
    <n v="7"/>
    <n v="0"/>
    <n v="0"/>
    <n v="0"/>
    <n v="0"/>
    <n v="0"/>
    <n v="0"/>
    <n v="0"/>
  </r>
  <r>
    <n v="3565"/>
    <n v="1955"/>
    <n v="59"/>
    <x v="2"/>
    <x v="0"/>
    <x v="1"/>
    <n v="38452"/>
    <x v="1"/>
    <n v="2"/>
    <x v="1"/>
    <x v="1"/>
    <n v="2"/>
    <x v="4"/>
    <d v="2014-03-30T00:00:00"/>
    <n v="91"/>
    <n v="62"/>
    <n v="56"/>
    <n v="0"/>
    <n v="14"/>
    <n v="0"/>
    <n v="0"/>
    <n v="2"/>
    <x v="984"/>
    <n v="1.8724643711640486E-3"/>
    <x v="1"/>
    <n v="3"/>
    <n v="3"/>
    <n v="0"/>
    <n v="3"/>
    <n v="6"/>
    <n v="12"/>
    <n v="7"/>
    <n v="0"/>
    <n v="0"/>
    <n v="0"/>
    <n v="0"/>
    <n v="0"/>
    <n v="0"/>
    <n v="0"/>
  </r>
  <r>
    <n v="1331"/>
    <n v="1977"/>
    <n v="37"/>
    <x v="0"/>
    <x v="1"/>
    <x v="0"/>
    <n v="35790"/>
    <x v="1"/>
    <n v="2"/>
    <x v="1"/>
    <x v="0"/>
    <n v="1"/>
    <x v="1"/>
    <d v="2013-01-02T00:00:00"/>
    <n v="543"/>
    <n v="54"/>
    <n v="12"/>
    <n v="6"/>
    <n v="20"/>
    <n v="30"/>
    <n v="1"/>
    <n v="3"/>
    <x v="984"/>
    <n v="2.0117351215423302E-3"/>
    <x v="1"/>
    <n v="2"/>
    <n v="2"/>
    <n v="0"/>
    <n v="3"/>
    <n v="5"/>
    <n v="14.4"/>
    <n v="7"/>
    <n v="0"/>
    <n v="0"/>
    <n v="0"/>
    <n v="0"/>
    <n v="0"/>
    <n v="0"/>
    <n v="0"/>
  </r>
  <r>
    <n v="5790"/>
    <n v="1985"/>
    <n v="29"/>
    <x v="0"/>
    <x v="1"/>
    <x v="1"/>
    <n v="31158"/>
    <x v="1"/>
    <n v="2"/>
    <x v="1"/>
    <x v="0"/>
    <n v="1"/>
    <x v="2"/>
    <d v="2013-01-27T00:00:00"/>
    <n v="518"/>
    <n v="62"/>
    <n v="25"/>
    <n v="6"/>
    <n v="16"/>
    <n v="20"/>
    <n v="0"/>
    <n v="5"/>
    <x v="984"/>
    <n v="2.3108030040439051E-3"/>
    <x v="1"/>
    <n v="2"/>
    <n v="2"/>
    <n v="0"/>
    <n v="3"/>
    <n v="5"/>
    <n v="14.4"/>
    <n v="8"/>
    <n v="0"/>
    <n v="0"/>
    <n v="0"/>
    <n v="0"/>
    <n v="0"/>
    <n v="0"/>
    <n v="0"/>
  </r>
  <r>
    <n v="6019"/>
    <n v="1971"/>
    <n v="43"/>
    <x v="1"/>
    <x v="0"/>
    <x v="1"/>
    <n v="37126"/>
    <x v="1"/>
    <n v="2"/>
    <x v="1"/>
    <x v="0"/>
    <n v="1"/>
    <x v="2"/>
    <d v="2014-03-30T00:00:00"/>
    <n v="91"/>
    <n v="9"/>
    <n v="45"/>
    <n v="3"/>
    <n v="9"/>
    <n v="4"/>
    <n v="4"/>
    <n v="7"/>
    <x v="984"/>
    <n v="1.9393417012336367E-3"/>
    <x v="1"/>
    <n v="1"/>
    <n v="1"/>
    <n v="2"/>
    <n v="2"/>
    <n v="5"/>
    <n v="14.4"/>
    <n v="6"/>
    <n v="0"/>
    <n v="0"/>
    <n v="1"/>
    <n v="0"/>
    <n v="0"/>
    <n v="1"/>
    <n v="0"/>
  </r>
  <r>
    <n v="1473"/>
    <n v="1960"/>
    <n v="54"/>
    <x v="1"/>
    <x v="0"/>
    <x v="0"/>
    <n v="47823"/>
    <x v="1"/>
    <n v="2"/>
    <x v="0"/>
    <x v="1"/>
    <n v="1"/>
    <x v="1"/>
    <d v="2013-07-23T00:00:00"/>
    <n v="341"/>
    <n v="0"/>
    <n v="53"/>
    <n v="1"/>
    <n v="5"/>
    <n v="2"/>
    <n v="1"/>
    <n v="10"/>
    <x v="984"/>
    <n v="1.505551721974782E-3"/>
    <x v="1"/>
    <n v="2"/>
    <n v="2"/>
    <n v="0"/>
    <n v="3"/>
    <n v="5"/>
    <n v="14.4"/>
    <n v="8"/>
    <n v="0"/>
    <n v="0"/>
    <n v="0"/>
    <n v="0"/>
    <n v="0"/>
    <n v="0"/>
    <n v="0"/>
  </r>
  <r>
    <n v="2964"/>
    <n v="1981"/>
    <n v="33"/>
    <x v="0"/>
    <x v="1"/>
    <x v="1"/>
    <n v="26872"/>
    <x v="2"/>
    <n v="1"/>
    <x v="0"/>
    <x v="0"/>
    <n v="0"/>
    <x v="1"/>
    <d v="2013-10-16T00:00:00"/>
    <n v="256"/>
    <n v="0"/>
    <n v="3"/>
    <n v="10"/>
    <n v="8"/>
    <n v="3"/>
    <n v="16"/>
    <n v="32"/>
    <x v="984"/>
    <n v="2.6793688597796963E-3"/>
    <x v="1"/>
    <n v="1"/>
    <n v="1"/>
    <n v="1"/>
    <n v="2"/>
    <n v="4"/>
    <n v="18"/>
    <n v="6"/>
    <n v="0"/>
    <n v="0"/>
    <n v="0"/>
    <n v="0"/>
    <n v="0"/>
    <n v="0"/>
    <n v="0"/>
  </r>
  <r>
    <n v="5289"/>
    <n v="1975"/>
    <n v="39"/>
    <x v="0"/>
    <x v="0"/>
    <x v="0"/>
    <n v="41658"/>
    <x v="1"/>
    <n v="2"/>
    <x v="1"/>
    <x v="1"/>
    <n v="2"/>
    <x v="2"/>
    <d v="2012-11-09T00:00:00"/>
    <n v="597"/>
    <n v="30"/>
    <n v="8"/>
    <n v="4"/>
    <n v="12"/>
    <n v="15"/>
    <n v="4"/>
    <n v="29"/>
    <x v="984"/>
    <n v="1.7283594987757454E-3"/>
    <x v="1"/>
    <n v="2"/>
    <n v="1"/>
    <n v="1"/>
    <n v="2"/>
    <n v="4"/>
    <n v="18"/>
    <n v="4"/>
    <n v="0"/>
    <n v="0"/>
    <n v="0"/>
    <n v="0"/>
    <n v="0"/>
    <n v="0"/>
    <n v="0"/>
  </r>
  <r>
    <n v="4692"/>
    <n v="1976"/>
    <n v="38"/>
    <x v="0"/>
    <x v="1"/>
    <x v="1"/>
    <n v="7500"/>
    <x v="2"/>
    <n v="1"/>
    <x v="1"/>
    <x v="0"/>
    <n v="1"/>
    <x v="2"/>
    <d v="2012-08-01T00:00:00"/>
    <n v="697"/>
    <n v="19"/>
    <n v="7"/>
    <n v="0"/>
    <n v="12"/>
    <n v="13"/>
    <n v="7"/>
    <n v="32"/>
    <x v="985"/>
    <n v="9.4666666666666666E-3"/>
    <x v="1"/>
    <n v="5"/>
    <n v="4"/>
    <n v="1"/>
    <n v="2"/>
    <n v="7"/>
    <n v="10.142857142857142"/>
    <n v="9"/>
    <n v="0"/>
    <n v="0"/>
    <n v="1"/>
    <n v="0"/>
    <n v="0"/>
    <n v="1"/>
    <n v="0"/>
  </r>
  <r>
    <n v="10509"/>
    <n v="1955"/>
    <n v="59"/>
    <x v="2"/>
    <x v="0"/>
    <x v="0"/>
    <n v="36927"/>
    <x v="1"/>
    <n v="2"/>
    <x v="1"/>
    <x v="1"/>
    <n v="2"/>
    <x v="2"/>
    <d v="2014-06-02T00:00:00"/>
    <n v="27"/>
    <n v="46"/>
    <n v="51"/>
    <n v="0"/>
    <n v="16"/>
    <n v="0"/>
    <n v="0"/>
    <n v="4"/>
    <x v="985"/>
    <n v="1.9227123784764536E-3"/>
    <x v="1"/>
    <n v="2"/>
    <n v="3"/>
    <n v="0"/>
    <n v="3"/>
    <n v="6"/>
    <n v="11.833333333333334"/>
    <n v="8"/>
    <n v="0"/>
    <n v="0"/>
    <n v="0"/>
    <n v="0"/>
    <n v="0"/>
    <n v="0"/>
    <n v="0"/>
  </r>
  <r>
    <n v="8230"/>
    <n v="1980"/>
    <n v="34"/>
    <x v="0"/>
    <x v="1"/>
    <x v="1"/>
    <n v="33228"/>
    <x v="1"/>
    <n v="2"/>
    <x v="1"/>
    <x v="0"/>
    <n v="1"/>
    <x v="2"/>
    <d v="2014-01-23T00:00:00"/>
    <n v="157"/>
    <n v="28"/>
    <n v="22"/>
    <n v="2"/>
    <n v="31"/>
    <n v="7"/>
    <n v="4"/>
    <n v="5"/>
    <x v="985"/>
    <n v="2.136752136752137E-3"/>
    <x v="1"/>
    <n v="1"/>
    <n v="2"/>
    <n v="0"/>
    <n v="3"/>
    <n v="5"/>
    <n v="14.2"/>
    <n v="7"/>
    <n v="0"/>
    <n v="0"/>
    <n v="0"/>
    <n v="0"/>
    <n v="0"/>
    <n v="0"/>
    <n v="0"/>
  </r>
  <r>
    <n v="663"/>
    <n v="1989"/>
    <n v="25"/>
    <x v="0"/>
    <x v="0"/>
    <x v="0"/>
    <n v="33996"/>
    <x v="1"/>
    <n v="2"/>
    <x v="0"/>
    <x v="0"/>
    <n v="0"/>
    <x v="0"/>
    <d v="2013-09-11T00:00:00"/>
    <n v="291"/>
    <n v="46"/>
    <n v="40"/>
    <n v="2"/>
    <n v="15"/>
    <n v="8"/>
    <n v="0"/>
    <n v="6"/>
    <x v="985"/>
    <n v="2.0884809977644429E-3"/>
    <x v="1"/>
    <n v="1"/>
    <n v="1"/>
    <n v="1"/>
    <n v="3"/>
    <n v="5"/>
    <n v="14.2"/>
    <n v="4"/>
    <n v="0"/>
    <n v="0"/>
    <n v="0"/>
    <n v="0"/>
    <n v="0"/>
    <n v="0"/>
    <n v="0"/>
  </r>
  <r>
    <n v="8299"/>
    <n v="1989"/>
    <n v="25"/>
    <x v="0"/>
    <x v="0"/>
    <x v="0"/>
    <n v="33996"/>
    <x v="1"/>
    <n v="2"/>
    <x v="0"/>
    <x v="0"/>
    <n v="0"/>
    <x v="0"/>
    <d v="2013-09-11T00:00:00"/>
    <n v="291"/>
    <n v="46"/>
    <n v="40"/>
    <n v="2"/>
    <n v="15"/>
    <n v="8"/>
    <n v="0"/>
    <n v="6"/>
    <x v="985"/>
    <n v="2.0884809977644429E-3"/>
    <x v="1"/>
    <n v="1"/>
    <n v="1"/>
    <n v="1"/>
    <n v="3"/>
    <n v="5"/>
    <n v="14.2"/>
    <n v="4"/>
    <n v="0"/>
    <n v="0"/>
    <n v="0"/>
    <n v="0"/>
    <n v="0"/>
    <n v="0"/>
    <n v="0"/>
  </r>
  <r>
    <n v="1921"/>
    <n v="1967"/>
    <n v="47"/>
    <x v="1"/>
    <x v="0"/>
    <x v="1"/>
    <n v="59062"/>
    <x v="1"/>
    <n v="2"/>
    <x v="2"/>
    <x v="1"/>
    <n v="3"/>
    <x v="3"/>
    <d v="2013-10-03T00:00:00"/>
    <n v="269"/>
    <n v="74"/>
    <n v="46"/>
    <n v="1"/>
    <n v="12"/>
    <n v="3"/>
    <n v="0"/>
    <n v="9"/>
    <x v="985"/>
    <n v="1.2021265788493447E-3"/>
    <x v="1"/>
    <n v="2"/>
    <n v="2"/>
    <n v="0"/>
    <n v="3"/>
    <n v="5"/>
    <n v="14.2"/>
    <n v="4"/>
    <n v="0"/>
    <n v="0"/>
    <n v="0"/>
    <n v="0"/>
    <n v="0"/>
    <n v="0"/>
    <n v="0"/>
  </r>
  <r>
    <n v="4550"/>
    <n v="1966"/>
    <n v="48"/>
    <x v="1"/>
    <x v="0"/>
    <x v="1"/>
    <n v="33564"/>
    <x v="1"/>
    <n v="2"/>
    <x v="0"/>
    <x v="1"/>
    <n v="1"/>
    <x v="2"/>
    <d v="2014-06-24T00:00:00"/>
    <n v="5"/>
    <n v="51"/>
    <n v="61"/>
    <n v="0"/>
    <n v="3"/>
    <n v="0"/>
    <n v="0"/>
    <n v="7"/>
    <x v="985"/>
    <n v="2.1153616970563697E-3"/>
    <x v="1"/>
    <n v="1"/>
    <n v="1"/>
    <n v="1"/>
    <n v="3"/>
    <n v="5"/>
    <n v="14.2"/>
    <n v="5"/>
    <n v="0"/>
    <n v="0"/>
    <n v="0"/>
    <n v="0"/>
    <n v="0"/>
    <n v="0"/>
    <n v="0"/>
  </r>
  <r>
    <n v="11121"/>
    <n v="1981"/>
    <n v="33"/>
    <x v="0"/>
    <x v="1"/>
    <x v="1"/>
    <n v="19419"/>
    <x v="2"/>
    <n v="1"/>
    <x v="1"/>
    <x v="0"/>
    <n v="1"/>
    <x v="2"/>
    <d v="2012-11-10T00:00:00"/>
    <n v="596"/>
    <n v="76"/>
    <n v="2"/>
    <n v="14"/>
    <n v="28"/>
    <n v="16"/>
    <n v="3"/>
    <n v="7"/>
    <x v="986"/>
    <n v="3.6047170297131676E-3"/>
    <x v="1"/>
    <n v="4"/>
    <n v="4"/>
    <n v="0"/>
    <n v="3"/>
    <n v="7"/>
    <n v="10"/>
    <n v="9"/>
    <n v="0"/>
    <n v="0"/>
    <n v="0"/>
    <n v="0"/>
    <n v="0"/>
    <n v="0"/>
    <n v="0"/>
  </r>
  <r>
    <n v="9974"/>
    <n v="1974"/>
    <n v="40"/>
    <x v="1"/>
    <x v="1"/>
    <x v="1"/>
    <n v="30631"/>
    <x v="1"/>
    <n v="2"/>
    <x v="1"/>
    <x v="0"/>
    <n v="1"/>
    <x v="2"/>
    <d v="2013-07-12T00:00:00"/>
    <n v="352"/>
    <n v="75"/>
    <n v="15"/>
    <n v="6"/>
    <n v="20"/>
    <n v="4"/>
    <n v="5"/>
    <n v="20"/>
    <x v="986"/>
    <n v="2.285266560020894E-3"/>
    <x v="1"/>
    <n v="1"/>
    <n v="3"/>
    <n v="1"/>
    <n v="2"/>
    <n v="6"/>
    <n v="11.666666666666666"/>
    <n v="7"/>
    <n v="0"/>
    <n v="0"/>
    <n v="0"/>
    <n v="0"/>
    <n v="0"/>
    <n v="0"/>
    <n v="0"/>
  </r>
  <r>
    <n v="3645"/>
    <n v="1972"/>
    <n v="42"/>
    <x v="1"/>
    <x v="0"/>
    <x v="0"/>
    <n v="27213"/>
    <x v="2"/>
    <n v="1"/>
    <x v="1"/>
    <x v="0"/>
    <n v="1"/>
    <x v="1"/>
    <d v="2012-08-30T00:00:00"/>
    <n v="668"/>
    <n v="19"/>
    <n v="19"/>
    <n v="3"/>
    <n v="26"/>
    <n v="10"/>
    <n v="9"/>
    <n v="3"/>
    <x v="986"/>
    <n v="2.5723000036747142E-3"/>
    <x v="1"/>
    <n v="3"/>
    <n v="2"/>
    <n v="0"/>
    <n v="4"/>
    <n v="6"/>
    <n v="11.666666666666666"/>
    <n v="8"/>
    <n v="0"/>
    <n v="0"/>
    <n v="0"/>
    <n v="0"/>
    <n v="0"/>
    <n v="1"/>
    <n v="0"/>
  </r>
  <r>
    <n v="5967"/>
    <n v="1952"/>
    <n v="62"/>
    <x v="2"/>
    <x v="1"/>
    <x v="1"/>
    <n v="33402"/>
    <x v="1"/>
    <n v="2"/>
    <x v="1"/>
    <x v="1"/>
    <n v="2"/>
    <x v="4"/>
    <d v="2013-07-18T00:00:00"/>
    <n v="346"/>
    <n v="60"/>
    <n v="26"/>
    <n v="2"/>
    <n v="19"/>
    <n v="10"/>
    <n v="5"/>
    <n v="8"/>
    <x v="986"/>
    <n v="2.0956828932399258E-3"/>
    <x v="1"/>
    <n v="3"/>
    <n v="2"/>
    <n v="1"/>
    <n v="3"/>
    <n v="6"/>
    <n v="11.666666666666666"/>
    <n v="8"/>
    <n v="0"/>
    <n v="0"/>
    <n v="0"/>
    <n v="0"/>
    <n v="0"/>
    <n v="0"/>
    <n v="0"/>
  </r>
  <r>
    <n v="10680"/>
    <n v="1986"/>
    <n v="28"/>
    <x v="0"/>
    <x v="1"/>
    <x v="1"/>
    <n v="33235"/>
    <x v="1"/>
    <n v="2"/>
    <x v="1"/>
    <x v="0"/>
    <n v="1"/>
    <x v="2"/>
    <d v="2014-02-05T00:00:00"/>
    <n v="144"/>
    <n v="71"/>
    <n v="45"/>
    <n v="0"/>
    <n v="16"/>
    <n v="2"/>
    <n v="1"/>
    <n v="6"/>
    <x v="986"/>
    <n v="2.1062133293214985E-3"/>
    <x v="1"/>
    <n v="1"/>
    <n v="3"/>
    <n v="0"/>
    <n v="3"/>
    <n v="6"/>
    <n v="11.666666666666666"/>
    <n v="7"/>
    <n v="0"/>
    <n v="0"/>
    <n v="0"/>
    <n v="0"/>
    <n v="0"/>
    <n v="0"/>
    <n v="0"/>
  </r>
  <r>
    <n v="5300"/>
    <n v="1973"/>
    <n v="41"/>
    <x v="1"/>
    <x v="0"/>
    <x v="1"/>
    <n v="38961"/>
    <x v="1"/>
    <n v="2"/>
    <x v="1"/>
    <x v="0"/>
    <n v="1"/>
    <x v="2"/>
    <d v="2013-12-30T00:00:00"/>
    <n v="181"/>
    <n v="60"/>
    <n v="19"/>
    <n v="7"/>
    <n v="19"/>
    <n v="0"/>
    <n v="1"/>
    <n v="24"/>
    <x v="986"/>
    <n v="1.79666846333513E-3"/>
    <x v="1"/>
    <n v="1"/>
    <n v="2"/>
    <n v="1"/>
    <n v="2"/>
    <n v="5"/>
    <n v="14"/>
    <n v="7"/>
    <n v="0"/>
    <n v="0"/>
    <n v="0"/>
    <n v="0"/>
    <n v="0"/>
    <n v="0"/>
    <n v="0"/>
  </r>
  <r>
    <n v="2546"/>
    <n v="1977"/>
    <n v="37"/>
    <x v="0"/>
    <x v="0"/>
    <x v="0"/>
    <n v="31878"/>
    <x v="1"/>
    <n v="2"/>
    <x v="0"/>
    <x v="1"/>
    <n v="1"/>
    <x v="1"/>
    <d v="2014-06-22T00:00:00"/>
    <n v="7"/>
    <n v="7"/>
    <n v="23"/>
    <n v="4"/>
    <n v="5"/>
    <n v="10"/>
    <n v="5"/>
    <n v="23"/>
    <x v="986"/>
    <n v="2.1958717610891525E-3"/>
    <x v="1"/>
    <n v="1"/>
    <n v="1"/>
    <n v="0"/>
    <n v="4"/>
    <n v="5"/>
    <n v="14"/>
    <n v="3"/>
    <n v="0"/>
    <n v="0"/>
    <n v="0"/>
    <n v="0"/>
    <n v="0"/>
    <n v="0"/>
    <n v="0"/>
  </r>
  <r>
    <n v="11187"/>
    <n v="1978"/>
    <n v="36"/>
    <x v="0"/>
    <x v="2"/>
    <x v="0"/>
    <n v="26487"/>
    <x v="2"/>
    <n v="1"/>
    <x v="1"/>
    <x v="0"/>
    <n v="1"/>
    <x v="1"/>
    <d v="2013-05-20T00:00:00"/>
    <n v="405"/>
    <n v="23"/>
    <n v="2"/>
    <n v="8"/>
    <n v="10"/>
    <n v="12"/>
    <n v="14"/>
    <n v="23"/>
    <x v="987"/>
    <n v="2.6050515347151434E-3"/>
    <x v="1"/>
    <n v="3"/>
    <n v="2"/>
    <n v="1"/>
    <n v="3"/>
    <n v="6"/>
    <n v="11.5"/>
    <n v="5"/>
    <n v="0"/>
    <n v="0"/>
    <n v="0"/>
    <n v="0"/>
    <n v="0"/>
    <n v="0"/>
    <n v="0"/>
  </r>
  <r>
    <n v="89"/>
    <n v="1975"/>
    <n v="39"/>
    <x v="0"/>
    <x v="0"/>
    <x v="1"/>
    <n v="22212"/>
    <x v="2"/>
    <n v="1"/>
    <x v="1"/>
    <x v="0"/>
    <n v="1"/>
    <x v="2"/>
    <d v="2013-12-09T00:00:00"/>
    <n v="202"/>
    <n v="49"/>
    <n v="5"/>
    <n v="9"/>
    <n v="20"/>
    <n v="6"/>
    <n v="8"/>
    <n v="21"/>
    <x v="987"/>
    <n v="3.1064289573203676E-3"/>
    <x v="1"/>
    <n v="2"/>
    <n v="2"/>
    <n v="0"/>
    <n v="4"/>
    <n v="6"/>
    <n v="11.5"/>
    <n v="6"/>
    <n v="0"/>
    <n v="0"/>
    <n v="0"/>
    <n v="0"/>
    <n v="0"/>
    <n v="0"/>
    <n v="0"/>
  </r>
  <r>
    <n v="2634"/>
    <n v="1979"/>
    <n v="35"/>
    <x v="0"/>
    <x v="0"/>
    <x v="0"/>
    <n v="16653"/>
    <x v="2"/>
    <n v="1"/>
    <x v="1"/>
    <x v="0"/>
    <n v="1"/>
    <x v="1"/>
    <d v="2014-04-18T00:00:00"/>
    <n v="72"/>
    <n v="10"/>
    <n v="5"/>
    <n v="7"/>
    <n v="31"/>
    <n v="15"/>
    <n v="4"/>
    <n v="7"/>
    <x v="987"/>
    <n v="4.1433975860205368E-3"/>
    <x v="1"/>
    <n v="3"/>
    <n v="2"/>
    <n v="1"/>
    <n v="3"/>
    <n v="6"/>
    <n v="11.5"/>
    <n v="6"/>
    <n v="0"/>
    <n v="0"/>
    <n v="0"/>
    <n v="0"/>
    <n v="0"/>
    <n v="1"/>
    <n v="0"/>
  </r>
  <r>
    <n v="4992"/>
    <n v="1975"/>
    <n v="39"/>
    <x v="0"/>
    <x v="0"/>
    <x v="1"/>
    <n v="17459"/>
    <x v="2"/>
    <n v="1"/>
    <x v="1"/>
    <x v="0"/>
    <n v="1"/>
    <x v="2"/>
    <d v="2013-09-19T00:00:00"/>
    <n v="283"/>
    <n v="12"/>
    <n v="6"/>
    <n v="4"/>
    <n v="16"/>
    <n v="3"/>
    <n v="10"/>
    <n v="30"/>
    <x v="987"/>
    <n v="3.9521163869637435E-3"/>
    <x v="1"/>
    <n v="3"/>
    <n v="3"/>
    <n v="1"/>
    <n v="2"/>
    <n v="6"/>
    <n v="11.5"/>
    <n v="7"/>
    <n v="0"/>
    <n v="0"/>
    <n v="0"/>
    <n v="0"/>
    <n v="0"/>
    <n v="1"/>
    <n v="0"/>
  </r>
  <r>
    <n v="9671"/>
    <n v="1968"/>
    <n v="46"/>
    <x v="1"/>
    <x v="1"/>
    <x v="1"/>
    <n v="19514"/>
    <x v="2"/>
    <n v="1"/>
    <x v="1"/>
    <x v="1"/>
    <n v="2"/>
    <x v="4"/>
    <d v="2014-01-26T00:00:00"/>
    <n v="154"/>
    <n v="47"/>
    <n v="14"/>
    <n v="3"/>
    <n v="21"/>
    <n v="2"/>
    <n v="1"/>
    <n v="28"/>
    <x v="987"/>
    <n v="3.5359229271292405E-3"/>
    <x v="1"/>
    <n v="4"/>
    <n v="3"/>
    <n v="1"/>
    <n v="2"/>
    <n v="6"/>
    <n v="11.5"/>
    <n v="8"/>
    <n v="0"/>
    <n v="0"/>
    <n v="1"/>
    <n v="0"/>
    <n v="0"/>
    <n v="1"/>
    <n v="0"/>
  </r>
  <r>
    <n v="8975"/>
    <n v="1968"/>
    <n v="46"/>
    <x v="1"/>
    <x v="1"/>
    <x v="1"/>
    <n v="19514"/>
    <x v="2"/>
    <n v="1"/>
    <x v="1"/>
    <x v="1"/>
    <n v="2"/>
    <x v="4"/>
    <d v="2014-01-26T00:00:00"/>
    <n v="154"/>
    <n v="47"/>
    <n v="14"/>
    <n v="3"/>
    <n v="21"/>
    <n v="2"/>
    <n v="1"/>
    <n v="28"/>
    <x v="987"/>
    <n v="3.5359229271292405E-3"/>
    <x v="1"/>
    <n v="4"/>
    <n v="3"/>
    <n v="1"/>
    <n v="2"/>
    <n v="6"/>
    <n v="11.5"/>
    <n v="8"/>
    <n v="0"/>
    <n v="0"/>
    <n v="1"/>
    <n v="0"/>
    <n v="0"/>
    <n v="0"/>
    <n v="0"/>
  </r>
  <r>
    <n v="10595"/>
    <n v="1990"/>
    <n v="24"/>
    <x v="0"/>
    <x v="1"/>
    <x v="1"/>
    <n v="30093"/>
    <x v="2"/>
    <n v="1"/>
    <x v="0"/>
    <x v="0"/>
    <n v="0"/>
    <x v="1"/>
    <d v="2013-07-08T00:00:00"/>
    <n v="356"/>
    <n v="19"/>
    <n v="2"/>
    <n v="6"/>
    <n v="28"/>
    <n v="13"/>
    <n v="4"/>
    <n v="16"/>
    <x v="987"/>
    <n v="2.2928920346924533E-3"/>
    <x v="1"/>
    <n v="1"/>
    <n v="2"/>
    <n v="0"/>
    <n v="3"/>
    <n v="5"/>
    <n v="13.8"/>
    <n v="7"/>
    <n v="0"/>
    <n v="0"/>
    <n v="0"/>
    <n v="0"/>
    <n v="0"/>
    <n v="0"/>
    <n v="0"/>
  </r>
  <r>
    <n v="2447"/>
    <n v="1979"/>
    <n v="35"/>
    <x v="0"/>
    <x v="1"/>
    <x v="1"/>
    <n v="30545"/>
    <x v="1"/>
    <n v="2"/>
    <x v="1"/>
    <x v="0"/>
    <n v="1"/>
    <x v="2"/>
    <d v="2012-10-17T00:00:00"/>
    <n v="620"/>
    <n v="71"/>
    <n v="4"/>
    <n v="12"/>
    <n v="15"/>
    <n v="19"/>
    <n v="7"/>
    <n v="12"/>
    <x v="987"/>
    <n v="2.2589621869373057E-3"/>
    <x v="1"/>
    <n v="2"/>
    <n v="2"/>
    <n v="0"/>
    <n v="3"/>
    <n v="5"/>
    <n v="13.8"/>
    <n v="7"/>
    <n v="0"/>
    <n v="0"/>
    <n v="0"/>
    <n v="0"/>
    <n v="0"/>
    <n v="0"/>
    <n v="0"/>
  </r>
  <r>
    <n v="2202"/>
    <n v="1978"/>
    <n v="36"/>
    <x v="0"/>
    <x v="1"/>
    <x v="1"/>
    <n v="41154"/>
    <x v="1"/>
    <n v="2"/>
    <x v="0"/>
    <x v="1"/>
    <n v="1"/>
    <x v="2"/>
    <d v="2013-04-09T00:00:00"/>
    <n v="446"/>
    <n v="98"/>
    <n v="44"/>
    <n v="2"/>
    <n v="11"/>
    <n v="2"/>
    <n v="3"/>
    <n v="7"/>
    <x v="987"/>
    <n v="1.6766292462458085E-3"/>
    <x v="1"/>
    <n v="1"/>
    <n v="1"/>
    <n v="0"/>
    <n v="4"/>
    <n v="5"/>
    <n v="13.8"/>
    <n v="5"/>
    <n v="0"/>
    <n v="0"/>
    <n v="0"/>
    <n v="0"/>
    <n v="0"/>
    <n v="0"/>
    <n v="0"/>
  </r>
  <r>
    <n v="9481"/>
    <n v="1976"/>
    <n v="38"/>
    <x v="0"/>
    <x v="1"/>
    <x v="1"/>
    <n v="17148"/>
    <x v="2"/>
    <n v="1"/>
    <x v="1"/>
    <x v="0"/>
    <n v="1"/>
    <x v="2"/>
    <d v="2014-01-28T00:00:00"/>
    <n v="152"/>
    <n v="80"/>
    <n v="9"/>
    <n v="9"/>
    <n v="11"/>
    <n v="13"/>
    <n v="10"/>
    <n v="16"/>
    <x v="988"/>
    <n v="3.965477023559599E-3"/>
    <x v="1"/>
    <n v="4"/>
    <n v="3"/>
    <n v="1"/>
    <n v="3"/>
    <n v="7"/>
    <n v="9.7142857142857135"/>
    <n v="8"/>
    <n v="0"/>
    <n v="0"/>
    <n v="0"/>
    <n v="0"/>
    <n v="0"/>
    <n v="0"/>
    <n v="0"/>
  </r>
  <r>
    <n v="4927"/>
    <n v="1971"/>
    <n v="43"/>
    <x v="1"/>
    <x v="1"/>
    <x v="1"/>
    <n v="16626"/>
    <x v="2"/>
    <n v="1"/>
    <x v="2"/>
    <x v="0"/>
    <n v="2"/>
    <x v="4"/>
    <d v="2014-01-15T00:00:00"/>
    <n v="165"/>
    <n v="76"/>
    <n v="8"/>
    <n v="3"/>
    <n v="22"/>
    <n v="21"/>
    <n v="1"/>
    <n v="13"/>
    <x v="988"/>
    <n v="4.0899795501022499E-3"/>
    <x v="1"/>
    <n v="3"/>
    <n v="3"/>
    <n v="0"/>
    <n v="3"/>
    <n v="6"/>
    <n v="11.333333333333334"/>
    <n v="9"/>
    <n v="0"/>
    <n v="0"/>
    <n v="0"/>
    <n v="0"/>
    <n v="0"/>
    <n v="0"/>
    <n v="0"/>
  </r>
  <r>
    <n v="2639"/>
    <n v="1966"/>
    <n v="48"/>
    <x v="1"/>
    <x v="1"/>
    <x v="0"/>
    <n v="43602"/>
    <x v="1"/>
    <n v="2"/>
    <x v="1"/>
    <x v="1"/>
    <n v="2"/>
    <x v="2"/>
    <d v="2014-01-10T00:00:00"/>
    <n v="170"/>
    <n v="45"/>
    <n v="19"/>
    <n v="5"/>
    <n v="12"/>
    <n v="10"/>
    <n v="3"/>
    <n v="19"/>
    <x v="988"/>
    <n v="1.5595614880051373E-3"/>
    <x v="1"/>
    <n v="3"/>
    <n v="3"/>
    <n v="1"/>
    <n v="2"/>
    <n v="6"/>
    <n v="11.333333333333334"/>
    <n v="6"/>
    <n v="0"/>
    <n v="0"/>
    <n v="0"/>
    <n v="0"/>
    <n v="0"/>
    <n v="0"/>
    <n v="0"/>
  </r>
  <r>
    <n v="10837"/>
    <n v="1975"/>
    <n v="39"/>
    <x v="0"/>
    <x v="1"/>
    <x v="1"/>
    <n v="23957"/>
    <x v="2"/>
    <n v="1"/>
    <x v="1"/>
    <x v="0"/>
    <n v="1"/>
    <x v="2"/>
    <d v="2012-10-28T00:00:00"/>
    <n v="609"/>
    <n v="47"/>
    <n v="2"/>
    <n v="1"/>
    <n v="18"/>
    <n v="20"/>
    <n v="11"/>
    <n v="16"/>
    <x v="988"/>
    <n v="2.8384188337437911E-3"/>
    <x v="1"/>
    <n v="1"/>
    <n v="2"/>
    <n v="0"/>
    <n v="3"/>
    <n v="5"/>
    <n v="13.6"/>
    <n v="6"/>
    <n v="0"/>
    <n v="0"/>
    <n v="0"/>
    <n v="0"/>
    <n v="0"/>
    <n v="1"/>
    <n v="0"/>
  </r>
  <r>
    <n v="6770"/>
    <n v="1985"/>
    <n v="29"/>
    <x v="0"/>
    <x v="1"/>
    <x v="1"/>
    <n v="21355"/>
    <x v="2"/>
    <n v="1"/>
    <x v="1"/>
    <x v="0"/>
    <n v="1"/>
    <x v="2"/>
    <d v="2013-08-20T00:00:00"/>
    <n v="313"/>
    <n v="5"/>
    <n v="5"/>
    <n v="13"/>
    <n v="14"/>
    <n v="0"/>
    <n v="5"/>
    <n v="31"/>
    <x v="988"/>
    <n v="3.1842659798642006E-3"/>
    <x v="1"/>
    <n v="2"/>
    <n v="2"/>
    <n v="1"/>
    <n v="2"/>
    <n v="5"/>
    <n v="13.6"/>
    <n v="6"/>
    <n v="0"/>
    <n v="0"/>
    <n v="1"/>
    <n v="0"/>
    <n v="0"/>
    <n v="1"/>
    <n v="0"/>
  </r>
  <r>
    <n v="9653"/>
    <n v="1975"/>
    <n v="39"/>
    <x v="0"/>
    <x v="1"/>
    <x v="1"/>
    <n v="35797"/>
    <x v="1"/>
    <n v="2"/>
    <x v="0"/>
    <x v="1"/>
    <n v="1"/>
    <x v="2"/>
    <d v="2012-10-16T00:00:00"/>
    <n v="621"/>
    <n v="16"/>
    <n v="27"/>
    <n v="1"/>
    <n v="14"/>
    <n v="4"/>
    <n v="1"/>
    <n v="21"/>
    <x v="988"/>
    <n v="1.8996005251836745E-3"/>
    <x v="1"/>
    <n v="2"/>
    <n v="2"/>
    <n v="0"/>
    <n v="3"/>
    <n v="5"/>
    <n v="13.6"/>
    <n v="8"/>
    <n v="0"/>
    <n v="0"/>
    <n v="0"/>
    <n v="0"/>
    <n v="0"/>
    <n v="0"/>
    <n v="0"/>
  </r>
  <r>
    <n v="6431"/>
    <n v="1964"/>
    <n v="50"/>
    <x v="1"/>
    <x v="0"/>
    <x v="1"/>
    <n v="45759"/>
    <x v="1"/>
    <n v="2"/>
    <x v="1"/>
    <x v="1"/>
    <n v="2"/>
    <x v="4"/>
    <d v="2013-02-23T00:00:00"/>
    <n v="491"/>
    <n v="13"/>
    <n v="42"/>
    <n v="1"/>
    <n v="18"/>
    <n v="3"/>
    <n v="0"/>
    <n v="4"/>
    <x v="988"/>
    <n v="1.4860464608055246E-3"/>
    <x v="1"/>
    <n v="2"/>
    <n v="2"/>
    <n v="0"/>
    <n v="3"/>
    <n v="5"/>
    <n v="13.6"/>
    <n v="7"/>
    <n v="0"/>
    <n v="0"/>
    <n v="0"/>
    <n v="0"/>
    <n v="0"/>
    <n v="0"/>
    <n v="0"/>
  </r>
  <r>
    <n v="10789"/>
    <n v="1964"/>
    <n v="50"/>
    <x v="1"/>
    <x v="0"/>
    <x v="1"/>
    <n v="45759"/>
    <x v="1"/>
    <n v="2"/>
    <x v="1"/>
    <x v="1"/>
    <n v="2"/>
    <x v="4"/>
    <d v="2013-02-23T00:00:00"/>
    <n v="491"/>
    <n v="13"/>
    <n v="42"/>
    <n v="1"/>
    <n v="18"/>
    <n v="3"/>
    <n v="0"/>
    <n v="4"/>
    <x v="988"/>
    <n v="1.4860464608055246E-3"/>
    <x v="1"/>
    <n v="2"/>
    <n v="2"/>
    <n v="0"/>
    <n v="3"/>
    <n v="5"/>
    <n v="13.6"/>
    <n v="7"/>
    <n v="0"/>
    <n v="0"/>
    <n v="0"/>
    <n v="0"/>
    <n v="0"/>
    <n v="0"/>
    <n v="0"/>
  </r>
  <r>
    <n v="8605"/>
    <n v="1964"/>
    <n v="50"/>
    <x v="1"/>
    <x v="0"/>
    <x v="1"/>
    <n v="46910"/>
    <x v="1"/>
    <n v="2"/>
    <x v="1"/>
    <x v="1"/>
    <n v="2"/>
    <x v="4"/>
    <d v="2014-03-23T00:00:00"/>
    <n v="98"/>
    <n v="36"/>
    <n v="48"/>
    <n v="0"/>
    <n v="14"/>
    <n v="0"/>
    <n v="0"/>
    <n v="6"/>
    <x v="988"/>
    <n v="1.4495843103815818E-3"/>
    <x v="1"/>
    <n v="2"/>
    <n v="2"/>
    <n v="0"/>
    <n v="3"/>
    <n v="5"/>
    <n v="13.6"/>
    <n v="6"/>
    <n v="0"/>
    <n v="0"/>
    <n v="0"/>
    <n v="0"/>
    <n v="0"/>
    <n v="0"/>
    <n v="0"/>
  </r>
  <r>
    <n v="5684"/>
    <n v="1971"/>
    <n v="43"/>
    <x v="1"/>
    <x v="0"/>
    <x v="0"/>
    <n v="44635"/>
    <x v="1"/>
    <n v="2"/>
    <x v="1"/>
    <x v="1"/>
    <n v="2"/>
    <x v="2"/>
    <d v="2013-10-11T00:00:00"/>
    <n v="261"/>
    <n v="25"/>
    <n v="56"/>
    <n v="0"/>
    <n v="9"/>
    <n v="0"/>
    <n v="0"/>
    <n v="3"/>
    <x v="988"/>
    <n v="1.5234681303909487E-3"/>
    <x v="1"/>
    <n v="2"/>
    <n v="2"/>
    <n v="0"/>
    <n v="3"/>
    <n v="5"/>
    <n v="13.6"/>
    <n v="7"/>
    <n v="0"/>
    <n v="0"/>
    <n v="0"/>
    <n v="0"/>
    <n v="0"/>
    <n v="0"/>
    <n v="0"/>
  </r>
  <r>
    <n v="4557"/>
    <n v="1970"/>
    <n v="44"/>
    <x v="1"/>
    <x v="1"/>
    <x v="1"/>
    <n v="22070"/>
    <x v="2"/>
    <n v="1"/>
    <x v="1"/>
    <x v="0"/>
    <n v="1"/>
    <x v="2"/>
    <d v="2013-10-04T00:00:00"/>
    <n v="268"/>
    <n v="11"/>
    <n v="10"/>
    <n v="7"/>
    <n v="19"/>
    <n v="8"/>
    <n v="2"/>
    <n v="21"/>
    <x v="989"/>
    <n v="3.0357951971001361E-3"/>
    <x v="1"/>
    <n v="2"/>
    <n v="2"/>
    <n v="2"/>
    <n v="2"/>
    <n v="6"/>
    <n v="11.166666666666666"/>
    <n v="6"/>
    <n v="0"/>
    <n v="0"/>
    <n v="0"/>
    <n v="0"/>
    <n v="0"/>
    <n v="0"/>
    <n v="0"/>
  </r>
  <r>
    <n v="4725"/>
    <n v="1950"/>
    <n v="64"/>
    <x v="2"/>
    <x v="0"/>
    <x v="1"/>
    <n v="50616"/>
    <x v="1"/>
    <n v="2"/>
    <x v="0"/>
    <x v="1"/>
    <n v="1"/>
    <x v="2"/>
    <d v="2014-04-13T00:00:00"/>
    <n v="77"/>
    <n v="71"/>
    <n v="30"/>
    <n v="2"/>
    <n v="25"/>
    <n v="0"/>
    <n v="1"/>
    <n v="9"/>
    <x v="989"/>
    <n v="1.3236921131657973E-3"/>
    <x v="1"/>
    <n v="1"/>
    <n v="1"/>
    <n v="1"/>
    <n v="4"/>
    <n v="6"/>
    <n v="11.166666666666666"/>
    <n v="2"/>
    <n v="0"/>
    <n v="0"/>
    <n v="0"/>
    <n v="0"/>
    <n v="0"/>
    <n v="0"/>
    <n v="0"/>
  </r>
  <r>
    <n v="2431"/>
    <n v="1990"/>
    <n v="24"/>
    <x v="0"/>
    <x v="1"/>
    <x v="1"/>
    <n v="18222"/>
    <x v="2"/>
    <n v="1"/>
    <x v="0"/>
    <x v="0"/>
    <n v="0"/>
    <x v="1"/>
    <d v="2012-12-31T00:00:00"/>
    <n v="545"/>
    <n v="70"/>
    <n v="12"/>
    <n v="4"/>
    <n v="19"/>
    <n v="12"/>
    <n v="6"/>
    <n v="14"/>
    <x v="989"/>
    <n v="3.6768741082208321E-3"/>
    <x v="1"/>
    <n v="1"/>
    <n v="2"/>
    <n v="0"/>
    <n v="3"/>
    <n v="5"/>
    <n v="13.4"/>
    <n v="8"/>
    <n v="0"/>
    <n v="0"/>
    <n v="0"/>
    <n v="0"/>
    <n v="0"/>
    <n v="0"/>
    <n v="0"/>
  </r>
  <r>
    <n v="5252"/>
    <n v="1969"/>
    <n v="45"/>
    <x v="1"/>
    <x v="1"/>
    <x v="0"/>
    <n v="23910"/>
    <x v="2"/>
    <n v="1"/>
    <x v="1"/>
    <x v="0"/>
    <n v="1"/>
    <x v="1"/>
    <d v="2012-10-26T00:00:00"/>
    <n v="611"/>
    <n v="80"/>
    <n v="16"/>
    <n v="12"/>
    <n v="18"/>
    <n v="7"/>
    <n v="1"/>
    <n v="13"/>
    <x v="989"/>
    <n v="2.8021748222501045E-3"/>
    <x v="1"/>
    <n v="1"/>
    <n v="2"/>
    <n v="0"/>
    <n v="3"/>
    <n v="5"/>
    <n v="13.4"/>
    <n v="7"/>
    <n v="0"/>
    <n v="0"/>
    <n v="0"/>
    <n v="0"/>
    <n v="0"/>
    <n v="0"/>
    <n v="0"/>
  </r>
  <r>
    <n v="6534"/>
    <n v="1974"/>
    <n v="40"/>
    <x v="1"/>
    <x v="1"/>
    <x v="1"/>
    <n v="47889"/>
    <x v="1"/>
    <n v="2"/>
    <x v="1"/>
    <x v="0"/>
    <n v="1"/>
    <x v="2"/>
    <d v="2014-01-04T00:00:00"/>
    <n v="176"/>
    <n v="94"/>
    <n v="29"/>
    <n v="0"/>
    <n v="29"/>
    <n v="0"/>
    <n v="5"/>
    <n v="4"/>
    <x v="989"/>
    <n v="1.3990686796550356E-3"/>
    <x v="1"/>
    <n v="1"/>
    <n v="2"/>
    <n v="0"/>
    <n v="3"/>
    <n v="5"/>
    <n v="13.4"/>
    <n v="5"/>
    <n v="0"/>
    <n v="0"/>
    <n v="0"/>
    <n v="0"/>
    <n v="0"/>
    <n v="0"/>
    <n v="0"/>
  </r>
  <r>
    <n v="1834"/>
    <n v="1978"/>
    <n v="36"/>
    <x v="0"/>
    <x v="0"/>
    <x v="0"/>
    <n v="35544"/>
    <x v="1"/>
    <n v="2"/>
    <x v="1"/>
    <x v="0"/>
    <n v="1"/>
    <x v="1"/>
    <d v="2014-03-08T00:00:00"/>
    <n v="113"/>
    <n v="77"/>
    <n v="30"/>
    <n v="5"/>
    <n v="23"/>
    <n v="4"/>
    <n v="1"/>
    <n v="4"/>
    <x v="989"/>
    <n v="1.8849876209768176E-3"/>
    <x v="1"/>
    <n v="1"/>
    <n v="2"/>
    <n v="0"/>
    <n v="3"/>
    <n v="5"/>
    <n v="13.4"/>
    <n v="7"/>
    <n v="0"/>
    <n v="0"/>
    <n v="0"/>
    <n v="0"/>
    <n v="0"/>
    <n v="0"/>
    <n v="0"/>
  </r>
  <r>
    <n v="8595"/>
    <n v="1973"/>
    <n v="41"/>
    <x v="1"/>
    <x v="1"/>
    <x v="0"/>
    <n v="42429"/>
    <x v="1"/>
    <n v="2"/>
    <x v="0"/>
    <x v="1"/>
    <n v="1"/>
    <x v="1"/>
    <d v="2014-02-11T00:00:00"/>
    <n v="138"/>
    <n v="99"/>
    <n v="55"/>
    <n v="0"/>
    <n v="6"/>
    <n v="2"/>
    <n v="0"/>
    <n v="4"/>
    <x v="989"/>
    <n v="1.5791086285323716E-3"/>
    <x v="1"/>
    <n v="2"/>
    <n v="1"/>
    <n v="1"/>
    <n v="3"/>
    <n v="5"/>
    <n v="13.4"/>
    <n v="5"/>
    <n v="0"/>
    <n v="0"/>
    <n v="0"/>
    <n v="0"/>
    <n v="0"/>
    <n v="0"/>
    <n v="0"/>
  </r>
  <r>
    <n v="7232"/>
    <n v="1973"/>
    <n v="41"/>
    <x v="1"/>
    <x v="1"/>
    <x v="0"/>
    <n v="42429"/>
    <x v="1"/>
    <n v="2"/>
    <x v="0"/>
    <x v="1"/>
    <n v="1"/>
    <x v="1"/>
    <d v="2014-02-11T00:00:00"/>
    <n v="138"/>
    <n v="99"/>
    <n v="55"/>
    <n v="0"/>
    <n v="6"/>
    <n v="2"/>
    <n v="0"/>
    <n v="4"/>
    <x v="989"/>
    <n v="1.5791086285323716E-3"/>
    <x v="1"/>
    <n v="2"/>
    <n v="1"/>
    <n v="1"/>
    <n v="3"/>
    <n v="5"/>
    <n v="13.4"/>
    <n v="5"/>
    <n v="0"/>
    <n v="0"/>
    <n v="0"/>
    <n v="0"/>
    <n v="0"/>
    <n v="0"/>
    <n v="0"/>
  </r>
  <r>
    <n v="9491"/>
    <n v="1984"/>
    <n v="30"/>
    <x v="0"/>
    <x v="1"/>
    <x v="1"/>
    <n v="23976"/>
    <x v="2"/>
    <n v="1"/>
    <x v="1"/>
    <x v="0"/>
    <n v="1"/>
    <x v="2"/>
    <d v="2013-12-27T00:00:00"/>
    <n v="184"/>
    <n v="68"/>
    <n v="14"/>
    <n v="1"/>
    <n v="21"/>
    <n v="2"/>
    <n v="3"/>
    <n v="25"/>
    <x v="990"/>
    <n v="2.7527527527527527E-3"/>
    <x v="1"/>
    <n v="3"/>
    <n v="3"/>
    <n v="1"/>
    <n v="3"/>
    <n v="7"/>
    <n v="9.4285714285714288"/>
    <n v="7"/>
    <n v="0"/>
    <n v="0"/>
    <n v="0"/>
    <n v="0"/>
    <n v="0"/>
    <n v="0"/>
    <n v="0"/>
  </r>
  <r>
    <n v="8700"/>
    <n v="1986"/>
    <n v="28"/>
    <x v="0"/>
    <x v="2"/>
    <x v="0"/>
    <n v="14906"/>
    <x v="2"/>
    <n v="1"/>
    <x v="0"/>
    <x v="0"/>
    <n v="0"/>
    <x v="0"/>
    <d v="2012-12-22T00:00:00"/>
    <n v="554"/>
    <n v="86"/>
    <n v="7"/>
    <n v="7"/>
    <n v="14"/>
    <n v="7"/>
    <n v="16"/>
    <n v="15"/>
    <x v="990"/>
    <n v="4.4277472158862205E-3"/>
    <x v="1"/>
    <n v="3"/>
    <n v="2"/>
    <n v="1"/>
    <n v="3"/>
    <n v="6"/>
    <n v="11"/>
    <n v="7"/>
    <n v="0"/>
    <n v="0"/>
    <n v="0"/>
    <n v="0"/>
    <n v="0"/>
    <n v="0"/>
    <n v="0"/>
  </r>
  <r>
    <n v="10270"/>
    <n v="1981"/>
    <n v="33"/>
    <x v="0"/>
    <x v="0"/>
    <x v="1"/>
    <n v="35523"/>
    <x v="1"/>
    <n v="2"/>
    <x v="1"/>
    <x v="0"/>
    <n v="1"/>
    <x v="2"/>
    <d v="2013-10-03T00:00:00"/>
    <n v="269"/>
    <n v="8"/>
    <n v="11"/>
    <n v="5"/>
    <n v="22"/>
    <n v="12"/>
    <n v="5"/>
    <n v="11"/>
    <x v="990"/>
    <n v="1.8579511865551895E-3"/>
    <x v="1"/>
    <n v="2"/>
    <n v="3"/>
    <n v="0"/>
    <n v="3"/>
    <n v="6"/>
    <n v="11"/>
    <n v="7"/>
    <n v="0"/>
    <n v="0"/>
    <n v="0"/>
    <n v="0"/>
    <n v="0"/>
    <n v="0"/>
    <n v="0"/>
  </r>
  <r>
    <n v="8933"/>
    <n v="1983"/>
    <n v="31"/>
    <x v="0"/>
    <x v="0"/>
    <x v="1"/>
    <n v="32146"/>
    <x v="1"/>
    <n v="2"/>
    <x v="1"/>
    <x v="0"/>
    <n v="1"/>
    <x v="2"/>
    <d v="2014-05-12T00:00:00"/>
    <n v="48"/>
    <n v="16"/>
    <n v="26"/>
    <n v="3"/>
    <n v="23"/>
    <n v="4"/>
    <n v="7"/>
    <n v="3"/>
    <x v="990"/>
    <n v="2.0531325825919244E-3"/>
    <x v="1"/>
    <n v="2"/>
    <n v="2"/>
    <n v="0"/>
    <n v="4"/>
    <n v="6"/>
    <n v="11"/>
    <n v="6"/>
    <n v="0"/>
    <n v="0"/>
    <n v="0"/>
    <n v="0"/>
    <n v="0"/>
    <n v="0"/>
    <n v="0"/>
  </r>
  <r>
    <n v="5223"/>
    <n v="1966"/>
    <n v="48"/>
    <x v="1"/>
    <x v="0"/>
    <x v="1"/>
    <n v="45903"/>
    <x v="1"/>
    <n v="2"/>
    <x v="0"/>
    <x v="1"/>
    <n v="1"/>
    <x v="2"/>
    <d v="2014-04-23T00:00:00"/>
    <n v="67"/>
    <n v="80"/>
    <n v="33"/>
    <n v="8"/>
    <n v="10"/>
    <n v="2"/>
    <n v="10"/>
    <n v="3"/>
    <x v="990"/>
    <n v="1.4378145219266715E-3"/>
    <x v="1"/>
    <n v="2"/>
    <n v="2"/>
    <n v="1"/>
    <n v="3"/>
    <n v="6"/>
    <n v="11"/>
    <n v="4"/>
    <n v="0"/>
    <n v="0"/>
    <n v="0"/>
    <n v="0"/>
    <n v="0"/>
    <n v="0"/>
    <n v="0"/>
  </r>
  <r>
    <n v="7042"/>
    <n v="1983"/>
    <n v="31"/>
    <x v="0"/>
    <x v="1"/>
    <x v="1"/>
    <n v="36790"/>
    <x v="1"/>
    <n v="2"/>
    <x v="0"/>
    <x v="0"/>
    <n v="0"/>
    <x v="1"/>
    <d v="2013-03-01T00:00:00"/>
    <n v="485"/>
    <n v="14"/>
    <n v="3"/>
    <n v="3"/>
    <n v="14"/>
    <n v="15"/>
    <n v="21"/>
    <n v="10"/>
    <x v="990"/>
    <n v="1.7939657515629248E-3"/>
    <x v="1"/>
    <n v="1"/>
    <n v="2"/>
    <n v="1"/>
    <n v="2"/>
    <n v="5"/>
    <n v="13.2"/>
    <n v="9"/>
    <n v="0"/>
    <n v="0"/>
    <n v="0"/>
    <n v="0"/>
    <n v="0"/>
    <n v="1"/>
    <n v="0"/>
  </r>
  <r>
    <n v="10796"/>
    <n v="1984"/>
    <n v="30"/>
    <x v="0"/>
    <x v="0"/>
    <x v="1"/>
    <n v="30477"/>
    <x v="1"/>
    <n v="2"/>
    <x v="1"/>
    <x v="0"/>
    <n v="1"/>
    <x v="2"/>
    <d v="2014-01-22T00:00:00"/>
    <n v="158"/>
    <n v="16"/>
    <n v="47"/>
    <n v="1"/>
    <n v="6"/>
    <n v="0"/>
    <n v="0"/>
    <n v="12"/>
    <x v="990"/>
    <n v="2.1655674771138889E-3"/>
    <x v="1"/>
    <n v="1"/>
    <n v="1"/>
    <n v="1"/>
    <n v="3"/>
    <n v="5"/>
    <n v="13.2"/>
    <n v="6"/>
    <n v="0"/>
    <n v="0"/>
    <n v="0"/>
    <n v="0"/>
    <n v="0"/>
    <n v="0"/>
    <n v="0"/>
  </r>
  <r>
    <n v="2115"/>
    <n v="1957"/>
    <n v="57"/>
    <x v="1"/>
    <x v="1"/>
    <x v="1"/>
    <n v="50116"/>
    <x v="1"/>
    <n v="2"/>
    <x v="1"/>
    <x v="1"/>
    <n v="2"/>
    <x v="4"/>
    <d v="2014-06-20T00:00:00"/>
    <n v="9"/>
    <n v="68"/>
    <n v="54"/>
    <n v="0"/>
    <n v="10"/>
    <n v="0"/>
    <n v="0"/>
    <n v="2"/>
    <x v="990"/>
    <n v="1.3169446883230904E-3"/>
    <x v="1"/>
    <n v="2"/>
    <n v="1"/>
    <n v="0"/>
    <n v="4"/>
    <n v="5"/>
    <n v="13.2"/>
    <n v="5"/>
    <n v="0"/>
    <n v="0"/>
    <n v="0"/>
    <n v="1"/>
    <n v="0"/>
    <n v="0"/>
    <n v="0"/>
  </r>
  <r>
    <n v="1050"/>
    <n v="1952"/>
    <n v="62"/>
    <x v="2"/>
    <x v="1"/>
    <x v="1"/>
    <n v="28332"/>
    <x v="2"/>
    <n v="1"/>
    <x v="0"/>
    <x v="0"/>
    <n v="0"/>
    <x v="1"/>
    <d v="2014-04-30T00:00:00"/>
    <n v="60"/>
    <n v="58"/>
    <n v="14"/>
    <n v="10"/>
    <n v="13"/>
    <n v="4"/>
    <n v="15"/>
    <n v="9"/>
    <x v="991"/>
    <n v="2.2942256106169702E-3"/>
    <x v="1"/>
    <n v="1"/>
    <n v="2"/>
    <n v="1"/>
    <n v="4"/>
    <n v="7"/>
    <n v="9.2857142857142865"/>
    <n v="2"/>
    <n v="0"/>
    <n v="0"/>
    <n v="0"/>
    <n v="0"/>
    <n v="0"/>
    <n v="0"/>
    <n v="0"/>
  </r>
  <r>
    <n v="6856"/>
    <n v="1979"/>
    <n v="35"/>
    <x v="0"/>
    <x v="1"/>
    <x v="1"/>
    <n v="21645"/>
    <x v="2"/>
    <n v="1"/>
    <x v="1"/>
    <x v="0"/>
    <n v="1"/>
    <x v="2"/>
    <d v="2012-09-03T00:00:00"/>
    <n v="664"/>
    <n v="75"/>
    <n v="14"/>
    <n v="0"/>
    <n v="23"/>
    <n v="4"/>
    <n v="5"/>
    <n v="19"/>
    <x v="991"/>
    <n v="3.003003003003003E-3"/>
    <x v="1"/>
    <n v="3"/>
    <n v="3"/>
    <n v="0"/>
    <n v="3"/>
    <n v="6"/>
    <n v="10.833333333333334"/>
    <n v="9"/>
    <n v="0"/>
    <n v="0"/>
    <n v="0"/>
    <n v="0"/>
    <n v="0"/>
    <n v="1"/>
    <n v="0"/>
  </r>
  <r>
    <n v="5835"/>
    <n v="1976"/>
    <n v="38"/>
    <x v="0"/>
    <x v="0"/>
    <x v="0"/>
    <n v="14849"/>
    <x v="2"/>
    <n v="1"/>
    <x v="1"/>
    <x v="0"/>
    <n v="1"/>
    <x v="1"/>
    <d v="2013-07-02T00:00:00"/>
    <n v="362"/>
    <n v="39"/>
    <n v="21"/>
    <n v="2"/>
    <n v="28"/>
    <n v="3"/>
    <n v="2"/>
    <n v="9"/>
    <x v="991"/>
    <n v="4.3773991514580108E-3"/>
    <x v="1"/>
    <n v="3"/>
    <n v="2"/>
    <n v="0"/>
    <n v="4"/>
    <n v="6"/>
    <n v="10.833333333333334"/>
    <n v="8"/>
    <n v="0"/>
    <n v="0"/>
    <n v="0"/>
    <n v="0"/>
    <n v="0"/>
    <n v="0"/>
    <n v="0"/>
  </r>
  <r>
    <n v="9672"/>
    <n v="1970"/>
    <n v="44"/>
    <x v="1"/>
    <x v="0"/>
    <x v="1"/>
    <n v="23162"/>
    <x v="2"/>
    <n v="1"/>
    <x v="1"/>
    <x v="1"/>
    <n v="2"/>
    <x v="4"/>
    <d v="2013-12-21T00:00:00"/>
    <n v="190"/>
    <n v="82"/>
    <n v="8"/>
    <n v="3"/>
    <n v="9"/>
    <n v="19"/>
    <n v="4"/>
    <n v="22"/>
    <x v="991"/>
    <n v="2.8063206976944996E-3"/>
    <x v="1"/>
    <n v="3"/>
    <n v="1"/>
    <n v="1"/>
    <n v="3"/>
    <n v="5"/>
    <n v="13"/>
    <n v="6"/>
    <n v="0"/>
    <n v="0"/>
    <n v="0"/>
    <n v="0"/>
    <n v="0"/>
    <n v="0"/>
    <n v="0"/>
  </r>
  <r>
    <n v="10738"/>
    <n v="1951"/>
    <n v="63"/>
    <x v="2"/>
    <x v="0"/>
    <x v="0"/>
    <n v="49389"/>
    <x v="1"/>
    <n v="2"/>
    <x v="1"/>
    <x v="1"/>
    <n v="2"/>
    <x v="2"/>
    <d v="2013-08-29T00:00:00"/>
    <n v="304"/>
    <n v="55"/>
    <n v="40"/>
    <n v="0"/>
    <n v="19"/>
    <n v="2"/>
    <n v="1"/>
    <n v="3"/>
    <x v="991"/>
    <n v="1.3160825284982485E-3"/>
    <x v="1"/>
    <n v="1"/>
    <n v="2"/>
    <n v="0"/>
    <n v="3"/>
    <n v="5"/>
    <n v="13"/>
    <n v="7"/>
    <n v="0"/>
    <n v="0"/>
    <n v="0"/>
    <n v="0"/>
    <n v="0"/>
    <n v="0"/>
    <n v="0"/>
  </r>
  <r>
    <n v="868"/>
    <n v="1966"/>
    <n v="48"/>
    <x v="1"/>
    <x v="1"/>
    <x v="1"/>
    <n v="44794"/>
    <x v="1"/>
    <n v="2"/>
    <x v="0"/>
    <x v="1"/>
    <n v="1"/>
    <x v="2"/>
    <d v="2014-06-08T00:00:00"/>
    <n v="21"/>
    <n v="99"/>
    <n v="54"/>
    <n v="0"/>
    <n v="7"/>
    <n v="0"/>
    <n v="0"/>
    <n v="4"/>
    <x v="991"/>
    <n v="1.4510871991784615E-3"/>
    <x v="1"/>
    <n v="1"/>
    <n v="2"/>
    <n v="0"/>
    <n v="3"/>
    <n v="5"/>
    <n v="13"/>
    <n v="6"/>
    <n v="0"/>
    <n v="0"/>
    <n v="0"/>
    <n v="0"/>
    <n v="0"/>
    <n v="0"/>
    <n v="0"/>
  </r>
  <r>
    <n v="7212"/>
    <n v="1966"/>
    <n v="48"/>
    <x v="1"/>
    <x v="1"/>
    <x v="1"/>
    <n v="44794"/>
    <x v="1"/>
    <n v="2"/>
    <x v="0"/>
    <x v="1"/>
    <n v="1"/>
    <x v="2"/>
    <d v="2014-06-08T00:00:00"/>
    <n v="21"/>
    <n v="99"/>
    <n v="54"/>
    <n v="0"/>
    <n v="7"/>
    <n v="0"/>
    <n v="0"/>
    <n v="4"/>
    <x v="991"/>
    <n v="1.4510871991784615E-3"/>
    <x v="1"/>
    <n v="1"/>
    <n v="2"/>
    <n v="0"/>
    <n v="3"/>
    <n v="5"/>
    <n v="13"/>
    <n v="6"/>
    <n v="0"/>
    <n v="0"/>
    <n v="0"/>
    <n v="0"/>
    <n v="0"/>
    <n v="0"/>
    <n v="0"/>
  </r>
  <r>
    <n v="4055"/>
    <n v="1992"/>
    <n v="22"/>
    <x v="0"/>
    <x v="2"/>
    <x v="0"/>
    <n v="18746"/>
    <x v="2"/>
    <n v="1"/>
    <x v="1"/>
    <x v="0"/>
    <n v="1"/>
    <x v="1"/>
    <d v="2014-05-29T00:00:00"/>
    <n v="31"/>
    <n v="41"/>
    <n v="2"/>
    <n v="10"/>
    <n v="11"/>
    <n v="12"/>
    <n v="9"/>
    <n v="20"/>
    <x v="992"/>
    <n v="3.414061666488851E-3"/>
    <x v="1"/>
    <n v="2"/>
    <n v="3"/>
    <n v="0"/>
    <n v="3"/>
    <n v="6"/>
    <n v="10.666666666666666"/>
    <n v="6"/>
    <n v="0"/>
    <n v="0"/>
    <n v="0"/>
    <n v="0"/>
    <n v="0"/>
    <n v="0"/>
    <n v="0"/>
  </r>
  <r>
    <n v="8420"/>
    <n v="1970"/>
    <n v="44"/>
    <x v="1"/>
    <x v="0"/>
    <x v="1"/>
    <n v="15315"/>
    <x v="2"/>
    <n v="1"/>
    <x v="0"/>
    <x v="0"/>
    <n v="0"/>
    <x v="1"/>
    <d v="2013-08-03T00:00:00"/>
    <n v="330"/>
    <n v="27"/>
    <n v="7"/>
    <n v="4"/>
    <n v="13"/>
    <n v="15"/>
    <n v="8"/>
    <n v="17"/>
    <x v="992"/>
    <n v="4.178909565785178E-3"/>
    <x v="1"/>
    <n v="2"/>
    <n v="2"/>
    <n v="0"/>
    <n v="4"/>
    <n v="6"/>
    <n v="10.666666666666666"/>
    <n v="5"/>
    <n v="0"/>
    <n v="0"/>
    <n v="0"/>
    <n v="0"/>
    <n v="0"/>
    <n v="0"/>
    <n v="0"/>
  </r>
  <r>
    <n v="10065"/>
    <n v="1970"/>
    <n v="44"/>
    <x v="1"/>
    <x v="0"/>
    <x v="1"/>
    <n v="15315"/>
    <x v="2"/>
    <n v="1"/>
    <x v="0"/>
    <x v="0"/>
    <n v="0"/>
    <x v="1"/>
    <d v="2013-08-03T00:00:00"/>
    <n v="330"/>
    <n v="27"/>
    <n v="7"/>
    <n v="4"/>
    <n v="13"/>
    <n v="15"/>
    <n v="8"/>
    <n v="17"/>
    <x v="992"/>
    <n v="4.178909565785178E-3"/>
    <x v="1"/>
    <n v="2"/>
    <n v="2"/>
    <n v="0"/>
    <n v="4"/>
    <n v="6"/>
    <n v="10.666666666666666"/>
    <n v="5"/>
    <n v="0"/>
    <n v="0"/>
    <n v="0"/>
    <n v="0"/>
    <n v="0"/>
    <n v="0"/>
    <n v="0"/>
  </r>
  <r>
    <n v="2488"/>
    <n v="1956"/>
    <n v="58"/>
    <x v="1"/>
    <x v="0"/>
    <x v="0"/>
    <n v="31395"/>
    <x v="1"/>
    <n v="2"/>
    <x v="1"/>
    <x v="1"/>
    <n v="2"/>
    <x v="2"/>
    <d v="2013-03-23T00:00:00"/>
    <n v="463"/>
    <n v="80"/>
    <n v="23"/>
    <n v="1"/>
    <n v="25"/>
    <n v="0"/>
    <n v="8"/>
    <n v="7"/>
    <x v="992"/>
    <n v="2.0385411689759518E-3"/>
    <x v="1"/>
    <n v="4"/>
    <n v="2"/>
    <n v="1"/>
    <n v="3"/>
    <n v="6"/>
    <n v="10.666666666666666"/>
    <n v="6"/>
    <n v="0"/>
    <n v="0"/>
    <n v="0"/>
    <n v="0"/>
    <n v="0"/>
    <n v="0"/>
    <n v="0"/>
  </r>
  <r>
    <n v="3547"/>
    <n v="1969"/>
    <n v="45"/>
    <x v="1"/>
    <x v="0"/>
    <x v="1"/>
    <n v="41021"/>
    <x v="1"/>
    <n v="2"/>
    <x v="1"/>
    <x v="0"/>
    <n v="1"/>
    <x v="2"/>
    <d v="2012-12-30T00:00:00"/>
    <n v="546"/>
    <n v="12"/>
    <n v="14"/>
    <n v="7"/>
    <n v="9"/>
    <n v="6"/>
    <n v="16"/>
    <n v="12"/>
    <x v="992"/>
    <n v="1.560176494965993E-3"/>
    <x v="1"/>
    <n v="2"/>
    <n v="2"/>
    <n v="0"/>
    <n v="3"/>
    <n v="5"/>
    <n v="12.8"/>
    <n v="6"/>
    <n v="0"/>
    <n v="0"/>
    <n v="0"/>
    <n v="0"/>
    <n v="0"/>
    <n v="1"/>
    <n v="0"/>
  </r>
  <r>
    <n v="10236"/>
    <n v="1975"/>
    <n v="39"/>
    <x v="0"/>
    <x v="0"/>
    <x v="0"/>
    <n v="31160"/>
    <x v="1"/>
    <n v="2"/>
    <x v="1"/>
    <x v="0"/>
    <n v="1"/>
    <x v="1"/>
    <d v="2013-09-16T00:00:00"/>
    <n v="286"/>
    <n v="59"/>
    <n v="16"/>
    <n v="3"/>
    <n v="25"/>
    <n v="6"/>
    <n v="1"/>
    <n v="13"/>
    <x v="992"/>
    <n v="2.0539152759948653E-3"/>
    <x v="1"/>
    <n v="2"/>
    <n v="2"/>
    <n v="0"/>
    <n v="3"/>
    <n v="5"/>
    <n v="12.8"/>
    <n v="8"/>
    <n v="0"/>
    <n v="0"/>
    <n v="0"/>
    <n v="0"/>
    <n v="0"/>
    <n v="0"/>
    <n v="0"/>
  </r>
  <r>
    <n v="9135"/>
    <n v="1950"/>
    <n v="64"/>
    <x v="2"/>
    <x v="1"/>
    <x v="1"/>
    <n v="27203"/>
    <x v="2"/>
    <n v="1"/>
    <x v="1"/>
    <x v="1"/>
    <n v="2"/>
    <x v="4"/>
    <d v="2012-08-06T00:00:00"/>
    <n v="692"/>
    <n v="92"/>
    <n v="13"/>
    <n v="2"/>
    <n v="21"/>
    <n v="4"/>
    <n v="0"/>
    <n v="24"/>
    <x v="992"/>
    <n v="2.3526816895195384E-3"/>
    <x v="1"/>
    <n v="2"/>
    <n v="1"/>
    <n v="1"/>
    <n v="2"/>
    <n v="4"/>
    <n v="16"/>
    <n v="8"/>
    <n v="0"/>
    <n v="0"/>
    <n v="0"/>
    <n v="0"/>
    <n v="0"/>
    <n v="0"/>
    <n v="0"/>
  </r>
  <r>
    <n v="1307"/>
    <n v="1978"/>
    <n v="36"/>
    <x v="0"/>
    <x v="1"/>
    <x v="0"/>
    <n v="41986"/>
    <x v="1"/>
    <n v="2"/>
    <x v="0"/>
    <x v="1"/>
    <n v="1"/>
    <x v="1"/>
    <d v="2014-02-09T00:00:00"/>
    <n v="140"/>
    <n v="15"/>
    <n v="27"/>
    <n v="5"/>
    <n v="8"/>
    <n v="8"/>
    <n v="3"/>
    <n v="12"/>
    <x v="993"/>
    <n v="1.5005001667222407E-3"/>
    <x v="1"/>
    <n v="3"/>
    <n v="3"/>
    <n v="0"/>
    <n v="4"/>
    <n v="7"/>
    <n v="9"/>
    <n v="4"/>
    <n v="0"/>
    <n v="0"/>
    <n v="0"/>
    <n v="0"/>
    <n v="0"/>
    <n v="0"/>
    <n v="0"/>
  </r>
  <r>
    <n v="8036"/>
    <n v="1971"/>
    <n v="43"/>
    <x v="1"/>
    <x v="0"/>
    <x v="1"/>
    <n v="26850"/>
    <x v="2"/>
    <n v="1"/>
    <x v="1"/>
    <x v="1"/>
    <n v="2"/>
    <x v="4"/>
    <d v="2014-04-18T00:00:00"/>
    <n v="72"/>
    <n v="10"/>
    <n v="31"/>
    <n v="1"/>
    <n v="13"/>
    <n v="7"/>
    <n v="2"/>
    <n v="9"/>
    <x v="993"/>
    <n v="2.3463687150837987E-3"/>
    <x v="1"/>
    <n v="4"/>
    <n v="2"/>
    <n v="1"/>
    <n v="4"/>
    <n v="7"/>
    <n v="9"/>
    <n v="4"/>
    <n v="0"/>
    <n v="0"/>
    <n v="0"/>
    <n v="0"/>
    <n v="0"/>
    <n v="0"/>
    <n v="0"/>
  </r>
  <r>
    <n v="6919"/>
    <n v="1978"/>
    <n v="36"/>
    <x v="0"/>
    <x v="0"/>
    <x v="1"/>
    <n v="26224"/>
    <x v="2"/>
    <n v="1"/>
    <x v="1"/>
    <x v="0"/>
    <n v="1"/>
    <x v="2"/>
    <d v="2013-06-04T00:00:00"/>
    <n v="390"/>
    <n v="39"/>
    <n v="4"/>
    <n v="7"/>
    <n v="15"/>
    <n v="13"/>
    <n v="9"/>
    <n v="15"/>
    <x v="993"/>
    <n v="2.4023794996949361E-3"/>
    <x v="1"/>
    <n v="3"/>
    <n v="2"/>
    <n v="1"/>
    <n v="3"/>
    <n v="6"/>
    <n v="10.5"/>
    <n v="6"/>
    <n v="0"/>
    <n v="0"/>
    <n v="0"/>
    <n v="0"/>
    <n v="0"/>
    <n v="0"/>
    <n v="0"/>
  </r>
  <r>
    <n v="7007"/>
    <n v="1968"/>
    <n v="46"/>
    <x v="1"/>
    <x v="0"/>
    <x v="1"/>
    <n v="29543"/>
    <x v="2"/>
    <n v="1"/>
    <x v="2"/>
    <x v="0"/>
    <n v="2"/>
    <x v="4"/>
    <d v="2014-04-01T00:00:00"/>
    <n v="89"/>
    <n v="47"/>
    <n v="17"/>
    <n v="3"/>
    <n v="18"/>
    <n v="3"/>
    <n v="4"/>
    <n v="18"/>
    <x v="993"/>
    <n v="2.1324848525877535E-3"/>
    <x v="1"/>
    <n v="2"/>
    <n v="3"/>
    <n v="1"/>
    <n v="2"/>
    <n v="6"/>
    <n v="10.5"/>
    <n v="7"/>
    <n v="0"/>
    <n v="0"/>
    <n v="0"/>
    <n v="0"/>
    <n v="0"/>
    <n v="0"/>
    <n v="0"/>
  </r>
  <r>
    <n v="5237"/>
    <n v="1950"/>
    <n v="64"/>
    <x v="2"/>
    <x v="0"/>
    <x v="0"/>
    <n v="48767"/>
    <x v="1"/>
    <n v="2"/>
    <x v="1"/>
    <x v="2"/>
    <n v="3"/>
    <x v="4"/>
    <d v="2014-01-01T00:00:00"/>
    <n v="179"/>
    <n v="79"/>
    <n v="28"/>
    <n v="1"/>
    <n v="21"/>
    <n v="3"/>
    <n v="0"/>
    <n v="10"/>
    <x v="993"/>
    <n v="1.2918571985153894E-3"/>
    <x v="1"/>
    <n v="3"/>
    <n v="2"/>
    <n v="1"/>
    <n v="3"/>
    <n v="6"/>
    <n v="10.5"/>
    <n v="5"/>
    <n v="0"/>
    <n v="0"/>
    <n v="0"/>
    <n v="0"/>
    <n v="0"/>
    <n v="0"/>
    <n v="0"/>
  </r>
  <r>
    <n v="4887"/>
    <n v="1976"/>
    <n v="38"/>
    <x v="0"/>
    <x v="0"/>
    <x v="0"/>
    <n v="55412"/>
    <x v="1"/>
    <n v="2"/>
    <x v="1"/>
    <x v="1"/>
    <n v="2"/>
    <x v="2"/>
    <d v="2013-11-22T00:00:00"/>
    <n v="219"/>
    <n v="65"/>
    <n v="10"/>
    <n v="5"/>
    <n v="28"/>
    <n v="11"/>
    <n v="1"/>
    <n v="8"/>
    <x v="993"/>
    <n v="1.1369378473976757E-3"/>
    <x v="1"/>
    <n v="1"/>
    <n v="2"/>
    <n v="0"/>
    <n v="3"/>
    <n v="5"/>
    <n v="12.6"/>
    <n v="5"/>
    <n v="0"/>
    <n v="0"/>
    <n v="0"/>
    <n v="0"/>
    <n v="0"/>
    <n v="0"/>
    <n v="0"/>
  </r>
  <r>
    <n v="9289"/>
    <n v="1979"/>
    <n v="35"/>
    <x v="0"/>
    <x v="1"/>
    <x v="1"/>
    <n v="36781"/>
    <x v="1"/>
    <n v="2"/>
    <x v="1"/>
    <x v="0"/>
    <n v="1"/>
    <x v="2"/>
    <d v="2014-04-10T00:00:00"/>
    <n v="80"/>
    <n v="16"/>
    <n v="29"/>
    <n v="1"/>
    <n v="17"/>
    <n v="0"/>
    <n v="3"/>
    <n v="13"/>
    <x v="993"/>
    <n v="1.7128408689268916E-3"/>
    <x v="1"/>
    <n v="1"/>
    <n v="2"/>
    <n v="1"/>
    <n v="2"/>
    <n v="5"/>
    <n v="12.6"/>
    <n v="8"/>
    <n v="0"/>
    <n v="0"/>
    <n v="0"/>
    <n v="0"/>
    <n v="0"/>
    <n v="1"/>
    <n v="0"/>
  </r>
  <r>
    <n v="7326"/>
    <n v="1971"/>
    <n v="43"/>
    <x v="1"/>
    <x v="0"/>
    <x v="1"/>
    <n v="56850"/>
    <x v="1"/>
    <n v="2"/>
    <x v="0"/>
    <x v="1"/>
    <n v="1"/>
    <x v="2"/>
    <d v="2014-03-23T00:00:00"/>
    <n v="98"/>
    <n v="83"/>
    <n v="34"/>
    <n v="1"/>
    <n v="19"/>
    <n v="2"/>
    <n v="7"/>
    <n v="0"/>
    <x v="993"/>
    <n v="1.1081794195250659E-3"/>
    <x v="1"/>
    <n v="1"/>
    <n v="1"/>
    <n v="1"/>
    <n v="3"/>
    <n v="5"/>
    <n v="12.6"/>
    <n v="2"/>
    <n v="0"/>
    <n v="0"/>
    <n v="0"/>
    <n v="0"/>
    <n v="0"/>
    <n v="0"/>
    <n v="0"/>
  </r>
  <r>
    <n v="2445"/>
    <n v="1974"/>
    <n v="40"/>
    <x v="1"/>
    <x v="0"/>
    <x v="1"/>
    <n v="28440"/>
    <x v="2"/>
    <n v="1"/>
    <x v="1"/>
    <x v="0"/>
    <n v="1"/>
    <x v="2"/>
    <d v="2013-07-07T00:00:00"/>
    <n v="357"/>
    <n v="87"/>
    <n v="38"/>
    <n v="1"/>
    <n v="24"/>
    <n v="0"/>
    <n v="0"/>
    <n v="0"/>
    <x v="993"/>
    <n v="2.2151898734177216E-3"/>
    <x v="1"/>
    <n v="1"/>
    <n v="2"/>
    <n v="0"/>
    <n v="3"/>
    <n v="5"/>
    <n v="12.6"/>
    <n v="8"/>
    <n v="0"/>
    <n v="0"/>
    <n v="0"/>
    <n v="0"/>
    <n v="0"/>
    <n v="0"/>
    <n v="0"/>
  </r>
  <r>
    <n v="11100"/>
    <n v="1972"/>
    <n v="42"/>
    <x v="1"/>
    <x v="1"/>
    <x v="0"/>
    <n v="51813"/>
    <x v="1"/>
    <n v="2"/>
    <x v="1"/>
    <x v="1"/>
    <n v="2"/>
    <x v="2"/>
    <d v="2013-04-11T00:00:00"/>
    <n v="444"/>
    <n v="37"/>
    <n v="51"/>
    <n v="2"/>
    <n v="7"/>
    <n v="0"/>
    <n v="1"/>
    <n v="2"/>
    <x v="993"/>
    <n v="1.2159110647906896E-3"/>
    <x v="1"/>
    <n v="2"/>
    <n v="2"/>
    <n v="0"/>
    <n v="3"/>
    <n v="5"/>
    <n v="12.6"/>
    <n v="7"/>
    <n v="0"/>
    <n v="0"/>
    <n v="0"/>
    <n v="0"/>
    <n v="0"/>
    <n v="0"/>
    <n v="0"/>
  </r>
  <r>
    <n v="6271"/>
    <n v="1952"/>
    <n v="62"/>
    <x v="2"/>
    <x v="0"/>
    <x v="1"/>
    <n v="50870"/>
    <x v="1"/>
    <n v="2"/>
    <x v="0"/>
    <x v="1"/>
    <n v="1"/>
    <x v="2"/>
    <d v="2014-06-19T00:00:00"/>
    <n v="10"/>
    <n v="13"/>
    <n v="53"/>
    <n v="0"/>
    <n v="8"/>
    <n v="0"/>
    <n v="0"/>
    <n v="2"/>
    <x v="993"/>
    <n v="1.2384509534106546E-3"/>
    <x v="1"/>
    <n v="1"/>
    <n v="2"/>
    <n v="0"/>
    <n v="3"/>
    <n v="5"/>
    <n v="12.6"/>
    <n v="5"/>
    <n v="0"/>
    <n v="0"/>
    <n v="0"/>
    <n v="0"/>
    <n v="0"/>
    <n v="0"/>
    <n v="0"/>
  </r>
  <r>
    <n v="3885"/>
    <n v="1983"/>
    <n v="31"/>
    <x v="0"/>
    <x v="0"/>
    <x v="1"/>
    <n v="33569"/>
    <x v="1"/>
    <n v="2"/>
    <x v="1"/>
    <x v="0"/>
    <n v="1"/>
    <x v="2"/>
    <d v="2013-10-16T00:00:00"/>
    <n v="256"/>
    <n v="10"/>
    <n v="16"/>
    <n v="2"/>
    <n v="18"/>
    <n v="3"/>
    <n v="0"/>
    <n v="24"/>
    <x v="993"/>
    <n v="1.876731508236766E-3"/>
    <x v="1"/>
    <n v="1"/>
    <n v="1"/>
    <n v="1"/>
    <n v="2"/>
    <n v="4"/>
    <n v="15.75"/>
    <n v="8"/>
    <n v="0"/>
    <n v="0"/>
    <n v="1"/>
    <n v="0"/>
    <n v="0"/>
    <n v="1"/>
    <n v="0"/>
  </r>
  <r>
    <n v="10613"/>
    <n v="1958"/>
    <n v="56"/>
    <x v="1"/>
    <x v="0"/>
    <x v="1"/>
    <n v="37334"/>
    <x v="1"/>
    <n v="2"/>
    <x v="1"/>
    <x v="1"/>
    <n v="2"/>
    <x v="4"/>
    <d v="2014-02-26T00:00:00"/>
    <n v="123"/>
    <n v="44"/>
    <n v="26"/>
    <n v="1"/>
    <n v="16"/>
    <n v="2"/>
    <n v="2"/>
    <n v="15"/>
    <x v="994"/>
    <n v="1.6606846306315959E-3"/>
    <x v="1"/>
    <n v="4"/>
    <n v="3"/>
    <n v="0"/>
    <n v="4"/>
    <n v="7"/>
    <n v="8.8571428571428577"/>
    <n v="4"/>
    <n v="0"/>
    <n v="0"/>
    <n v="0"/>
    <n v="0"/>
    <n v="0"/>
    <n v="0"/>
    <n v="0"/>
  </r>
  <r>
    <n v="5827"/>
    <n v="1958"/>
    <n v="56"/>
    <x v="1"/>
    <x v="1"/>
    <x v="0"/>
    <n v="35246"/>
    <x v="1"/>
    <n v="2"/>
    <x v="1"/>
    <x v="1"/>
    <n v="2"/>
    <x v="2"/>
    <d v="2014-04-16T00:00:00"/>
    <n v="74"/>
    <n v="53"/>
    <n v="36"/>
    <n v="0"/>
    <n v="12"/>
    <n v="2"/>
    <n v="2"/>
    <n v="10"/>
    <x v="994"/>
    <n v="1.7590648584236508E-3"/>
    <x v="1"/>
    <n v="4"/>
    <n v="3"/>
    <n v="1"/>
    <n v="3"/>
    <n v="7"/>
    <n v="8.8571428571428577"/>
    <n v="5"/>
    <n v="0"/>
    <n v="0"/>
    <n v="0"/>
    <n v="0"/>
    <n v="0"/>
    <n v="0"/>
    <n v="0"/>
  </r>
  <r>
    <n v="4988"/>
    <n v="1948"/>
    <n v="66"/>
    <x v="2"/>
    <x v="0"/>
    <x v="1"/>
    <n v="34469"/>
    <x v="1"/>
    <n v="2"/>
    <x v="1"/>
    <x v="1"/>
    <n v="2"/>
    <x v="4"/>
    <d v="2014-05-04T00:00:00"/>
    <n v="56"/>
    <n v="58"/>
    <n v="19"/>
    <n v="6"/>
    <n v="20"/>
    <n v="0"/>
    <n v="5"/>
    <n v="12"/>
    <x v="994"/>
    <n v="1.7987176883576548E-3"/>
    <x v="1"/>
    <n v="3"/>
    <n v="1"/>
    <n v="1"/>
    <n v="4"/>
    <n v="6"/>
    <n v="10.333333333333334"/>
    <n v="4"/>
    <n v="0"/>
    <n v="0"/>
    <n v="0"/>
    <n v="0"/>
    <n v="0"/>
    <n v="0"/>
    <n v="0"/>
  </r>
  <r>
    <n v="1384"/>
    <n v="1992"/>
    <n v="22"/>
    <x v="0"/>
    <x v="2"/>
    <x v="1"/>
    <n v="17256"/>
    <x v="2"/>
    <n v="1"/>
    <x v="1"/>
    <x v="0"/>
    <n v="1"/>
    <x v="2"/>
    <d v="2013-11-23T00:00:00"/>
    <n v="218"/>
    <n v="10"/>
    <n v="6"/>
    <n v="4"/>
    <n v="14"/>
    <n v="8"/>
    <n v="8"/>
    <n v="22"/>
    <x v="994"/>
    <n v="3.5929531757070005E-3"/>
    <x v="1"/>
    <n v="2"/>
    <n v="2"/>
    <n v="1"/>
    <n v="2"/>
    <n v="5"/>
    <n v="12.4"/>
    <n v="8"/>
    <n v="0"/>
    <n v="0"/>
    <n v="1"/>
    <n v="0"/>
    <n v="0"/>
    <n v="0"/>
    <n v="0"/>
  </r>
  <r>
    <n v="7369"/>
    <n v="1981"/>
    <n v="33"/>
    <x v="0"/>
    <x v="0"/>
    <x v="1"/>
    <n v="36959"/>
    <x v="1"/>
    <n v="2"/>
    <x v="1"/>
    <x v="0"/>
    <n v="1"/>
    <x v="2"/>
    <d v="2013-10-02T00:00:00"/>
    <n v="270"/>
    <n v="56"/>
    <n v="25"/>
    <n v="6"/>
    <n v="25"/>
    <n v="6"/>
    <n v="0"/>
    <n v="0"/>
    <x v="994"/>
    <n v="1.6775345653291486E-3"/>
    <x v="1"/>
    <n v="2"/>
    <n v="2"/>
    <n v="0"/>
    <n v="3"/>
    <n v="5"/>
    <n v="12.4"/>
    <n v="8"/>
    <n v="0"/>
    <n v="0"/>
    <n v="0"/>
    <n v="0"/>
    <n v="0"/>
    <n v="0"/>
    <n v="0"/>
  </r>
  <r>
    <n v="2811"/>
    <n v="1963"/>
    <n v="51"/>
    <x v="1"/>
    <x v="0"/>
    <x v="0"/>
    <n v="48918"/>
    <x v="1"/>
    <n v="2"/>
    <x v="1"/>
    <x v="1"/>
    <n v="2"/>
    <x v="2"/>
    <d v="2014-04-12T00:00:00"/>
    <n v="78"/>
    <n v="21"/>
    <n v="52"/>
    <n v="0"/>
    <n v="9"/>
    <n v="0"/>
    <n v="0"/>
    <n v="1"/>
    <x v="994"/>
    <n v="1.2674271229404308E-3"/>
    <x v="1"/>
    <n v="2"/>
    <n v="1"/>
    <n v="0"/>
    <n v="4"/>
    <n v="5"/>
    <n v="12.4"/>
    <n v="4"/>
    <n v="0"/>
    <n v="0"/>
    <n v="0"/>
    <n v="0"/>
    <n v="0"/>
    <n v="0"/>
    <n v="0"/>
  </r>
  <r>
    <n v="9150"/>
    <n v="1963"/>
    <n v="51"/>
    <x v="1"/>
    <x v="0"/>
    <x v="0"/>
    <n v="48918"/>
    <x v="1"/>
    <n v="2"/>
    <x v="1"/>
    <x v="1"/>
    <n v="2"/>
    <x v="2"/>
    <d v="2014-04-12T00:00:00"/>
    <n v="78"/>
    <n v="21"/>
    <n v="52"/>
    <n v="0"/>
    <n v="9"/>
    <n v="0"/>
    <n v="0"/>
    <n v="1"/>
    <x v="994"/>
    <n v="1.2674271229404308E-3"/>
    <x v="1"/>
    <n v="2"/>
    <n v="1"/>
    <n v="0"/>
    <n v="4"/>
    <n v="5"/>
    <n v="12.4"/>
    <n v="4"/>
    <n v="0"/>
    <n v="0"/>
    <n v="0"/>
    <n v="0"/>
    <n v="0"/>
    <n v="0"/>
    <n v="0"/>
  </r>
  <r>
    <n v="4099"/>
    <n v="1972"/>
    <n v="42"/>
    <x v="1"/>
    <x v="1"/>
    <x v="1"/>
    <n v="30675"/>
    <x v="1"/>
    <n v="2"/>
    <x v="1"/>
    <x v="0"/>
    <n v="1"/>
    <x v="2"/>
    <d v="2012-11-12T00:00:00"/>
    <n v="594"/>
    <n v="14"/>
    <n v="10"/>
    <n v="2"/>
    <n v="16"/>
    <n v="11"/>
    <n v="2"/>
    <n v="21"/>
    <x v="994"/>
    <n v="2.0211898940505298E-3"/>
    <x v="1"/>
    <n v="1"/>
    <n v="1"/>
    <n v="0"/>
    <n v="3"/>
    <n v="4"/>
    <n v="15.5"/>
    <n v="8"/>
    <n v="0"/>
    <n v="0"/>
    <n v="0"/>
    <n v="0"/>
    <n v="0"/>
    <n v="0"/>
    <n v="0"/>
  </r>
  <r>
    <n v="1100"/>
    <n v="1960"/>
    <n v="54"/>
    <x v="1"/>
    <x v="0"/>
    <x v="1"/>
    <n v="41275"/>
    <x v="1"/>
    <n v="2"/>
    <x v="1"/>
    <x v="2"/>
    <n v="3"/>
    <x v="3"/>
    <d v="2014-03-24T00:00:00"/>
    <n v="97"/>
    <n v="33"/>
    <n v="24"/>
    <n v="4"/>
    <n v="22"/>
    <n v="0"/>
    <n v="2"/>
    <n v="9"/>
    <x v="995"/>
    <n v="1.4778921865536039E-3"/>
    <x v="1"/>
    <n v="4"/>
    <n v="3"/>
    <n v="1"/>
    <n v="3"/>
    <n v="7"/>
    <n v="8.7142857142857135"/>
    <n v="5"/>
    <n v="0"/>
    <n v="0"/>
    <n v="0"/>
    <n v="0"/>
    <n v="0"/>
    <n v="0"/>
    <n v="0"/>
  </r>
  <r>
    <n v="4961"/>
    <n v="1974"/>
    <n v="40"/>
    <x v="1"/>
    <x v="0"/>
    <x v="1"/>
    <n v="21255"/>
    <x v="2"/>
    <n v="1"/>
    <x v="1"/>
    <x v="0"/>
    <n v="1"/>
    <x v="2"/>
    <d v="2014-01-21T00:00:00"/>
    <n v="159"/>
    <n v="56"/>
    <n v="29"/>
    <n v="0"/>
    <n v="25"/>
    <n v="2"/>
    <n v="2"/>
    <n v="3"/>
    <x v="995"/>
    <n v="2.8699129616560808E-3"/>
    <x v="1"/>
    <n v="4"/>
    <n v="2"/>
    <n v="1"/>
    <n v="4"/>
    <n v="7"/>
    <n v="8.7142857142857135"/>
    <n v="4"/>
    <n v="0"/>
    <n v="0"/>
    <n v="0"/>
    <n v="0"/>
    <n v="0"/>
    <n v="0"/>
    <n v="0"/>
  </r>
  <r>
    <n v="9014"/>
    <n v="1975"/>
    <n v="39"/>
    <x v="0"/>
    <x v="1"/>
    <x v="1"/>
    <n v="37085"/>
    <x v="1"/>
    <n v="2"/>
    <x v="1"/>
    <x v="1"/>
    <n v="2"/>
    <x v="4"/>
    <d v="2014-06-26T00:00:00"/>
    <n v="3"/>
    <n v="65"/>
    <n v="39"/>
    <n v="1"/>
    <n v="16"/>
    <n v="2"/>
    <n v="0"/>
    <n v="3"/>
    <x v="995"/>
    <n v="1.6448698934879331E-3"/>
    <x v="1"/>
    <n v="4"/>
    <n v="3"/>
    <n v="0"/>
    <n v="3"/>
    <n v="6"/>
    <n v="10.166666666666666"/>
    <n v="8"/>
    <n v="0"/>
    <n v="0"/>
    <n v="0"/>
    <n v="0"/>
    <n v="0"/>
    <n v="0"/>
    <n v="0"/>
  </r>
  <r>
    <n v="387"/>
    <n v="1976"/>
    <n v="38"/>
    <x v="0"/>
    <x v="2"/>
    <x v="1"/>
    <n v="7500"/>
    <x v="2"/>
    <n v="1"/>
    <x v="0"/>
    <x v="0"/>
    <n v="0"/>
    <x v="1"/>
    <d v="2012-11-13T00:00:00"/>
    <n v="593"/>
    <n v="59"/>
    <n v="6"/>
    <n v="16"/>
    <n v="11"/>
    <n v="11"/>
    <n v="1"/>
    <n v="16"/>
    <x v="995"/>
    <n v="8.1333333333333327E-3"/>
    <x v="1"/>
    <n v="1"/>
    <n v="2"/>
    <n v="0"/>
    <n v="3"/>
    <n v="5"/>
    <n v="12.2"/>
    <n v="8"/>
    <n v="0"/>
    <n v="0"/>
    <n v="0"/>
    <n v="0"/>
    <n v="0"/>
    <n v="0"/>
    <n v="0"/>
  </r>
  <r>
    <n v="8418"/>
    <n v="1958"/>
    <n v="56"/>
    <x v="1"/>
    <x v="0"/>
    <x v="0"/>
    <n v="38741"/>
    <x v="1"/>
    <n v="2"/>
    <x v="1"/>
    <x v="1"/>
    <n v="2"/>
    <x v="2"/>
    <d v="2014-03-30T00:00:00"/>
    <n v="91"/>
    <n v="60"/>
    <n v="7"/>
    <n v="10"/>
    <n v="17"/>
    <n v="8"/>
    <n v="6"/>
    <n v="13"/>
    <x v="995"/>
    <n v="1.5745592524715418E-3"/>
    <x v="1"/>
    <n v="2"/>
    <n v="2"/>
    <n v="0"/>
    <n v="3"/>
    <n v="5"/>
    <n v="12.2"/>
    <n v="7"/>
    <n v="0"/>
    <n v="0"/>
    <n v="0"/>
    <n v="0"/>
    <n v="0"/>
    <n v="0"/>
    <n v="0"/>
  </r>
  <r>
    <n v="7736"/>
    <n v="1986"/>
    <n v="28"/>
    <x v="0"/>
    <x v="1"/>
    <x v="1"/>
    <n v="22518"/>
    <x v="2"/>
    <n v="1"/>
    <x v="1"/>
    <x v="0"/>
    <n v="1"/>
    <x v="2"/>
    <d v="2012-10-22T00:00:00"/>
    <n v="615"/>
    <n v="36"/>
    <n v="11"/>
    <n v="7"/>
    <n v="12"/>
    <n v="2"/>
    <n v="2"/>
    <n v="27"/>
    <x v="995"/>
    <n v="2.7089439559463539E-3"/>
    <x v="1"/>
    <n v="2"/>
    <n v="2"/>
    <n v="1"/>
    <n v="2"/>
    <n v="5"/>
    <n v="12.2"/>
    <n v="5"/>
    <n v="0"/>
    <n v="0"/>
    <n v="1"/>
    <n v="0"/>
    <n v="0"/>
    <n v="1"/>
    <n v="0"/>
  </r>
  <r>
    <n v="4444"/>
    <n v="1972"/>
    <n v="42"/>
    <x v="1"/>
    <x v="1"/>
    <x v="1"/>
    <n v="30023"/>
    <x v="2"/>
    <n v="1"/>
    <x v="1"/>
    <x v="0"/>
    <n v="1"/>
    <x v="2"/>
    <d v="2014-03-24T00:00:00"/>
    <n v="97"/>
    <n v="28"/>
    <n v="11"/>
    <n v="0"/>
    <n v="16"/>
    <n v="7"/>
    <n v="6"/>
    <n v="21"/>
    <x v="995"/>
    <n v="2.0317756386770145E-3"/>
    <x v="1"/>
    <n v="1"/>
    <n v="2"/>
    <n v="0"/>
    <n v="3"/>
    <n v="5"/>
    <n v="12.2"/>
    <n v="8"/>
    <n v="0"/>
    <n v="0"/>
    <n v="0"/>
    <n v="0"/>
    <n v="0"/>
    <n v="0"/>
    <n v="0"/>
  </r>
  <r>
    <n v="5654"/>
    <n v="1972"/>
    <n v="42"/>
    <x v="1"/>
    <x v="1"/>
    <x v="1"/>
    <n v="36026"/>
    <x v="1"/>
    <n v="2"/>
    <x v="2"/>
    <x v="1"/>
    <n v="3"/>
    <x v="3"/>
    <d v="2014-03-16T00:00:00"/>
    <n v="105"/>
    <n v="34"/>
    <n v="20"/>
    <n v="4"/>
    <n v="10"/>
    <n v="6"/>
    <n v="4"/>
    <n v="17"/>
    <x v="995"/>
    <n v="1.6932215622050741E-3"/>
    <x v="1"/>
    <n v="2"/>
    <n v="2"/>
    <n v="0"/>
    <n v="3"/>
    <n v="5"/>
    <n v="12.2"/>
    <n v="6"/>
    <n v="0"/>
    <n v="0"/>
    <n v="0"/>
    <n v="0"/>
    <n v="0"/>
    <n v="0"/>
    <n v="0"/>
  </r>
  <r>
    <n v="8749"/>
    <n v="1984"/>
    <n v="30"/>
    <x v="0"/>
    <x v="1"/>
    <x v="1"/>
    <n v="37235"/>
    <x v="1"/>
    <n v="2"/>
    <x v="1"/>
    <x v="0"/>
    <n v="1"/>
    <x v="2"/>
    <d v="2014-02-01T00:00:00"/>
    <n v="148"/>
    <n v="68"/>
    <n v="20"/>
    <n v="2"/>
    <n v="9"/>
    <n v="4"/>
    <n v="6"/>
    <n v="20"/>
    <x v="995"/>
    <n v="1.6382435880220223E-3"/>
    <x v="1"/>
    <n v="1"/>
    <n v="1"/>
    <n v="1"/>
    <n v="2"/>
    <n v="4"/>
    <n v="15.25"/>
    <n v="4"/>
    <n v="0"/>
    <n v="0"/>
    <n v="0"/>
    <n v="0"/>
    <n v="0"/>
    <n v="0"/>
    <n v="0"/>
  </r>
  <r>
    <n v="5726"/>
    <n v="1983"/>
    <n v="31"/>
    <x v="0"/>
    <x v="0"/>
    <x v="0"/>
    <n v="31788"/>
    <x v="1"/>
    <n v="2"/>
    <x v="1"/>
    <x v="0"/>
    <n v="1"/>
    <x v="1"/>
    <d v="2014-03-20T00:00:00"/>
    <n v="101"/>
    <n v="15"/>
    <n v="16"/>
    <n v="7"/>
    <n v="23"/>
    <n v="0"/>
    <n v="8"/>
    <n v="6"/>
    <x v="996"/>
    <n v="1.887504718761797E-3"/>
    <x v="1"/>
    <n v="3"/>
    <n v="3"/>
    <n v="0"/>
    <n v="4"/>
    <n v="7"/>
    <n v="8.5714285714285712"/>
    <n v="5"/>
    <n v="0"/>
    <n v="0"/>
    <n v="0"/>
    <n v="0"/>
    <n v="0"/>
    <n v="0"/>
    <n v="1"/>
  </r>
  <r>
    <n v="8523"/>
    <n v="1968"/>
    <n v="46"/>
    <x v="1"/>
    <x v="1"/>
    <x v="1"/>
    <n v="19329"/>
    <x v="2"/>
    <n v="1"/>
    <x v="1"/>
    <x v="0"/>
    <n v="1"/>
    <x v="2"/>
    <d v="2013-12-14T00:00:00"/>
    <n v="197"/>
    <n v="39"/>
    <n v="24"/>
    <n v="1"/>
    <n v="16"/>
    <n v="12"/>
    <n v="2"/>
    <n v="5"/>
    <x v="996"/>
    <n v="3.1041440322830977E-3"/>
    <x v="1"/>
    <n v="3"/>
    <n v="4"/>
    <n v="0"/>
    <n v="3"/>
    <n v="7"/>
    <n v="8.5714285714285712"/>
    <n v="8"/>
    <n v="0"/>
    <n v="0"/>
    <n v="0"/>
    <n v="0"/>
    <n v="0"/>
    <n v="0"/>
    <n v="0"/>
  </r>
  <r>
    <n v="10466"/>
    <n v="1965"/>
    <n v="49"/>
    <x v="1"/>
    <x v="1"/>
    <x v="1"/>
    <n v="44393"/>
    <x v="1"/>
    <n v="2"/>
    <x v="1"/>
    <x v="1"/>
    <n v="2"/>
    <x v="4"/>
    <d v="2013-08-22T00:00:00"/>
    <n v="311"/>
    <n v="86"/>
    <n v="24"/>
    <n v="2"/>
    <n v="20"/>
    <n v="2"/>
    <n v="2"/>
    <n v="10"/>
    <x v="996"/>
    <n v="1.3515644358344785E-3"/>
    <x v="1"/>
    <n v="2"/>
    <n v="1"/>
    <n v="0"/>
    <n v="4"/>
    <n v="5"/>
    <n v="12"/>
    <n v="4"/>
    <n v="0"/>
    <n v="0"/>
    <n v="0"/>
    <n v="0"/>
    <n v="0"/>
    <n v="0"/>
    <n v="0"/>
  </r>
  <r>
    <n v="10826"/>
    <n v="1959"/>
    <n v="55"/>
    <x v="1"/>
    <x v="1"/>
    <x v="1"/>
    <n v="18690"/>
    <x v="2"/>
    <n v="1"/>
    <x v="0"/>
    <x v="0"/>
    <n v="0"/>
    <x v="1"/>
    <d v="2012-12-28T00:00:00"/>
    <n v="548"/>
    <n v="77"/>
    <n v="6"/>
    <n v="1"/>
    <n v="7"/>
    <n v="23"/>
    <n v="4"/>
    <n v="19"/>
    <x v="996"/>
    <n v="3.2102728731942215E-3"/>
    <x v="1"/>
    <n v="1"/>
    <n v="1"/>
    <n v="1"/>
    <n v="2"/>
    <n v="4"/>
    <n v="15"/>
    <n v="8"/>
    <n v="0"/>
    <n v="0"/>
    <n v="0"/>
    <n v="0"/>
    <n v="0"/>
    <n v="0"/>
    <n v="0"/>
  </r>
  <r>
    <n v="4086"/>
    <n v="1959"/>
    <n v="55"/>
    <x v="1"/>
    <x v="1"/>
    <x v="1"/>
    <n v="18690"/>
    <x v="2"/>
    <n v="1"/>
    <x v="0"/>
    <x v="0"/>
    <n v="0"/>
    <x v="1"/>
    <d v="2012-12-28T00:00:00"/>
    <n v="548"/>
    <n v="77"/>
    <n v="6"/>
    <n v="1"/>
    <n v="7"/>
    <n v="23"/>
    <n v="4"/>
    <n v="19"/>
    <x v="996"/>
    <n v="3.2102728731942215E-3"/>
    <x v="1"/>
    <n v="1"/>
    <n v="1"/>
    <n v="1"/>
    <n v="2"/>
    <n v="4"/>
    <n v="15"/>
    <n v="8"/>
    <n v="0"/>
    <n v="0"/>
    <n v="0"/>
    <n v="0"/>
    <n v="0"/>
    <n v="0"/>
    <n v="0"/>
  </r>
  <r>
    <n v="10304"/>
    <n v="1959"/>
    <n v="55"/>
    <x v="1"/>
    <x v="1"/>
    <x v="1"/>
    <n v="18690"/>
    <x v="2"/>
    <n v="1"/>
    <x v="0"/>
    <x v="0"/>
    <n v="0"/>
    <x v="1"/>
    <d v="2012-12-28T00:00:00"/>
    <n v="548"/>
    <n v="77"/>
    <n v="6"/>
    <n v="1"/>
    <n v="7"/>
    <n v="23"/>
    <n v="4"/>
    <n v="19"/>
    <x v="996"/>
    <n v="3.2102728731942215E-3"/>
    <x v="1"/>
    <n v="1"/>
    <n v="1"/>
    <n v="1"/>
    <n v="2"/>
    <n v="4"/>
    <n v="15"/>
    <n v="8"/>
    <n v="0"/>
    <n v="0"/>
    <n v="0"/>
    <n v="0"/>
    <n v="0"/>
    <n v="0"/>
    <n v="0"/>
  </r>
  <r>
    <n v="6471"/>
    <n v="1971"/>
    <n v="43"/>
    <x v="1"/>
    <x v="0"/>
    <x v="0"/>
    <n v="36230"/>
    <x v="1"/>
    <n v="2"/>
    <x v="1"/>
    <x v="0"/>
    <n v="1"/>
    <x v="1"/>
    <d v="2013-10-17T00:00:00"/>
    <n v="255"/>
    <n v="17"/>
    <n v="14"/>
    <n v="2"/>
    <n v="30"/>
    <n v="8"/>
    <n v="2"/>
    <n v="3"/>
    <x v="997"/>
    <n v="1.6284846812034226E-3"/>
    <x v="1"/>
    <n v="1"/>
    <n v="2"/>
    <n v="0"/>
    <n v="4"/>
    <n v="6"/>
    <n v="9.8333333333333339"/>
    <n v="5"/>
    <n v="0"/>
    <n v="0"/>
    <n v="0"/>
    <n v="0"/>
    <n v="0"/>
    <n v="0"/>
    <n v="0"/>
  </r>
  <r>
    <n v="2589"/>
    <n v="1972"/>
    <n v="42"/>
    <x v="1"/>
    <x v="1"/>
    <x v="0"/>
    <n v="26759"/>
    <x v="2"/>
    <n v="1"/>
    <x v="1"/>
    <x v="0"/>
    <n v="1"/>
    <x v="1"/>
    <d v="2014-02-07T00:00:00"/>
    <n v="142"/>
    <n v="65"/>
    <n v="25"/>
    <n v="3"/>
    <n v="16"/>
    <n v="8"/>
    <n v="5"/>
    <n v="2"/>
    <x v="997"/>
    <n v="2.2048656526776037E-3"/>
    <x v="1"/>
    <n v="2"/>
    <n v="2"/>
    <n v="1"/>
    <n v="3"/>
    <n v="6"/>
    <n v="9.8333333333333339"/>
    <n v="6"/>
    <n v="0"/>
    <n v="0"/>
    <n v="0"/>
    <n v="0"/>
    <n v="0"/>
    <n v="0"/>
    <n v="0"/>
  </r>
  <r>
    <n v="1987"/>
    <n v="1987"/>
    <n v="27"/>
    <x v="0"/>
    <x v="2"/>
    <x v="0"/>
    <n v="21063"/>
    <x v="2"/>
    <n v="1"/>
    <x v="1"/>
    <x v="0"/>
    <n v="1"/>
    <x v="1"/>
    <d v="2013-09-25T00:00:00"/>
    <n v="277"/>
    <n v="34"/>
    <n v="1"/>
    <n v="10"/>
    <n v="11"/>
    <n v="19"/>
    <n v="3"/>
    <n v="15"/>
    <x v="997"/>
    <n v="2.8011204481792717E-3"/>
    <x v="1"/>
    <n v="2"/>
    <n v="2"/>
    <n v="0"/>
    <n v="3"/>
    <n v="5"/>
    <n v="11.8"/>
    <n v="6"/>
    <n v="0"/>
    <n v="0"/>
    <n v="0"/>
    <n v="0"/>
    <n v="0"/>
    <n v="0"/>
    <n v="0"/>
  </r>
  <r>
    <n v="2656"/>
    <n v="1971"/>
    <n v="43"/>
    <x v="1"/>
    <x v="1"/>
    <x v="0"/>
    <n v="40851"/>
    <x v="1"/>
    <n v="2"/>
    <x v="1"/>
    <x v="1"/>
    <n v="2"/>
    <x v="2"/>
    <d v="2013-02-21T00:00:00"/>
    <n v="493"/>
    <n v="63"/>
    <n v="23"/>
    <n v="1"/>
    <n v="7"/>
    <n v="0"/>
    <n v="4"/>
    <n v="24"/>
    <x v="997"/>
    <n v="1.4442730900100366E-3"/>
    <x v="1"/>
    <n v="1"/>
    <n v="1"/>
    <n v="1"/>
    <n v="2"/>
    <n v="4"/>
    <n v="14.75"/>
    <n v="7"/>
    <n v="0"/>
    <n v="0"/>
    <n v="0"/>
    <n v="0"/>
    <n v="0"/>
    <n v="0"/>
    <n v="0"/>
  </r>
  <r>
    <n v="2521"/>
    <n v="1971"/>
    <n v="43"/>
    <x v="1"/>
    <x v="0"/>
    <x v="1"/>
    <n v="35178"/>
    <x v="1"/>
    <n v="2"/>
    <x v="1"/>
    <x v="0"/>
    <n v="1"/>
    <x v="2"/>
    <d v="2013-01-10T00:00:00"/>
    <n v="535"/>
    <n v="10"/>
    <n v="23"/>
    <n v="1"/>
    <n v="13"/>
    <n v="2"/>
    <n v="2"/>
    <n v="18"/>
    <x v="997"/>
    <n v="1.6771846040138723E-3"/>
    <x v="1"/>
    <n v="1"/>
    <n v="1"/>
    <n v="1"/>
    <n v="2"/>
    <n v="4"/>
    <n v="14.75"/>
    <n v="7"/>
    <n v="0"/>
    <n v="0"/>
    <n v="1"/>
    <n v="0"/>
    <n v="0"/>
    <n v="1"/>
    <n v="0"/>
  </r>
  <r>
    <n v="4301"/>
    <n v="1971"/>
    <n v="43"/>
    <x v="1"/>
    <x v="0"/>
    <x v="1"/>
    <n v="35178"/>
    <x v="1"/>
    <n v="2"/>
    <x v="1"/>
    <x v="0"/>
    <n v="1"/>
    <x v="2"/>
    <d v="2013-01-10T00:00:00"/>
    <n v="535"/>
    <n v="10"/>
    <n v="23"/>
    <n v="1"/>
    <n v="13"/>
    <n v="2"/>
    <n v="2"/>
    <n v="18"/>
    <x v="997"/>
    <n v="1.6771846040138723E-3"/>
    <x v="1"/>
    <n v="1"/>
    <n v="1"/>
    <n v="1"/>
    <n v="2"/>
    <n v="4"/>
    <n v="14.75"/>
    <n v="7"/>
    <n v="0"/>
    <n v="0"/>
    <n v="1"/>
    <n v="0"/>
    <n v="0"/>
    <n v="1"/>
    <n v="0"/>
  </r>
  <r>
    <n v="7937"/>
    <n v="1982"/>
    <n v="32"/>
    <x v="0"/>
    <x v="1"/>
    <x v="1"/>
    <n v="24711"/>
    <x v="2"/>
    <n v="1"/>
    <x v="0"/>
    <x v="0"/>
    <n v="0"/>
    <x v="1"/>
    <d v="2014-04-18T00:00:00"/>
    <n v="72"/>
    <n v="86"/>
    <n v="10"/>
    <n v="7"/>
    <n v="25"/>
    <n v="6"/>
    <n v="3"/>
    <n v="7"/>
    <x v="998"/>
    <n v="2.3471328558132007E-3"/>
    <x v="1"/>
    <n v="1"/>
    <n v="3"/>
    <n v="0"/>
    <n v="3"/>
    <n v="6"/>
    <n v="9.6666666666666661"/>
    <n v="7"/>
    <n v="0"/>
    <n v="0"/>
    <n v="0"/>
    <n v="0"/>
    <n v="0"/>
    <n v="0"/>
    <n v="0"/>
  </r>
  <r>
    <n v="5527"/>
    <n v="1987"/>
    <n v="27"/>
    <x v="0"/>
    <x v="1"/>
    <x v="1"/>
    <n v="22434"/>
    <x v="2"/>
    <n v="1"/>
    <x v="1"/>
    <x v="0"/>
    <n v="1"/>
    <x v="2"/>
    <d v="2013-02-13T00:00:00"/>
    <n v="501"/>
    <n v="25"/>
    <n v="4"/>
    <n v="12"/>
    <n v="11"/>
    <n v="3"/>
    <n v="13"/>
    <n v="15"/>
    <x v="998"/>
    <n v="2.5853615048586965E-3"/>
    <x v="1"/>
    <n v="2"/>
    <n v="2"/>
    <n v="0"/>
    <n v="3"/>
    <n v="5"/>
    <n v="11.6"/>
    <n v="8"/>
    <n v="0"/>
    <n v="0"/>
    <n v="0"/>
    <n v="0"/>
    <n v="0"/>
    <n v="0"/>
    <n v="0"/>
  </r>
  <r>
    <n v="4240"/>
    <n v="1978"/>
    <n v="36"/>
    <x v="0"/>
    <x v="1"/>
    <x v="1"/>
    <n v="17345"/>
    <x v="2"/>
    <n v="1"/>
    <x v="1"/>
    <x v="0"/>
    <n v="1"/>
    <x v="2"/>
    <d v="2012-11-03T00:00:00"/>
    <n v="603"/>
    <n v="79"/>
    <n v="4"/>
    <n v="9"/>
    <n v="16"/>
    <n v="17"/>
    <n v="0"/>
    <n v="12"/>
    <x v="998"/>
    <n v="3.3439031421158834E-3"/>
    <x v="1"/>
    <n v="2"/>
    <n v="2"/>
    <n v="1"/>
    <n v="2"/>
    <n v="5"/>
    <n v="11.6"/>
    <n v="8"/>
    <n v="0"/>
    <n v="0"/>
    <n v="0"/>
    <n v="0"/>
    <n v="0"/>
    <n v="0"/>
    <n v="0"/>
  </r>
  <r>
    <n v="10069"/>
    <n v="1988"/>
    <n v="26"/>
    <x v="0"/>
    <x v="2"/>
    <x v="1"/>
    <n v="13724"/>
    <x v="2"/>
    <n v="1"/>
    <x v="1"/>
    <x v="0"/>
    <n v="1"/>
    <x v="2"/>
    <d v="2012-08-31T00:00:00"/>
    <n v="667"/>
    <n v="43"/>
    <n v="2"/>
    <n v="7"/>
    <n v="5"/>
    <n v="2"/>
    <n v="15"/>
    <n v="27"/>
    <x v="998"/>
    <n v="4.2261731273681141E-3"/>
    <x v="1"/>
    <n v="1"/>
    <n v="2"/>
    <n v="0"/>
    <n v="2"/>
    <n v="4"/>
    <n v="14.5"/>
    <n v="9"/>
    <n v="0"/>
    <n v="0"/>
    <n v="1"/>
    <n v="0"/>
    <n v="0"/>
    <n v="0"/>
    <n v="0"/>
  </r>
  <r>
    <n v="7297"/>
    <n v="1973"/>
    <n v="41"/>
    <x v="1"/>
    <x v="1"/>
    <x v="0"/>
    <n v="7500"/>
    <x v="2"/>
    <n v="1"/>
    <x v="1"/>
    <x v="0"/>
    <n v="1"/>
    <x v="1"/>
    <d v="2013-12-26T00:00:00"/>
    <n v="185"/>
    <n v="54"/>
    <n v="5"/>
    <n v="3"/>
    <n v="10"/>
    <n v="12"/>
    <n v="7"/>
    <n v="20"/>
    <x v="999"/>
    <n v="7.6E-3"/>
    <x v="1"/>
    <n v="4"/>
    <n v="3"/>
    <n v="1"/>
    <n v="3"/>
    <n v="7"/>
    <n v="8.1428571428571423"/>
    <n v="7"/>
    <n v="0"/>
    <n v="0"/>
    <n v="0"/>
    <n v="0"/>
    <n v="0"/>
    <n v="0"/>
    <n v="0"/>
  </r>
  <r>
    <n v="5294"/>
    <n v="1989"/>
    <n v="25"/>
    <x v="0"/>
    <x v="1"/>
    <x v="0"/>
    <n v="18358"/>
    <x v="2"/>
    <n v="1"/>
    <x v="1"/>
    <x v="0"/>
    <n v="1"/>
    <x v="1"/>
    <d v="2013-11-20T00:00:00"/>
    <n v="221"/>
    <n v="49"/>
    <n v="6"/>
    <n v="8"/>
    <n v="19"/>
    <n v="16"/>
    <n v="4"/>
    <n v="4"/>
    <x v="999"/>
    <n v="3.1049133892580892E-3"/>
    <x v="1"/>
    <n v="3"/>
    <n v="3"/>
    <n v="0"/>
    <n v="4"/>
    <n v="7"/>
    <n v="8.1428571428571423"/>
    <n v="7"/>
    <n v="0"/>
    <n v="0"/>
    <n v="0"/>
    <n v="0"/>
    <n v="0"/>
    <n v="0"/>
    <n v="0"/>
  </r>
  <r>
    <n v="2958"/>
    <n v="1978"/>
    <n v="36"/>
    <x v="0"/>
    <x v="1"/>
    <x v="1"/>
    <n v="28442"/>
    <x v="2"/>
    <n v="1"/>
    <x v="2"/>
    <x v="0"/>
    <n v="2"/>
    <x v="4"/>
    <d v="2014-02-24T00:00:00"/>
    <n v="125"/>
    <n v="53"/>
    <n v="19"/>
    <n v="3"/>
    <n v="10"/>
    <n v="11"/>
    <n v="8"/>
    <n v="6"/>
    <x v="999"/>
    <n v="2.0040784754939878E-3"/>
    <x v="1"/>
    <n v="3"/>
    <n v="2"/>
    <n v="1"/>
    <n v="4"/>
    <n v="7"/>
    <n v="8.1428571428571423"/>
    <n v="4"/>
    <n v="0"/>
    <n v="0"/>
    <n v="0"/>
    <n v="0"/>
    <n v="0"/>
    <n v="0"/>
    <n v="0"/>
  </r>
  <r>
    <n v="10641"/>
    <n v="1978"/>
    <n v="36"/>
    <x v="0"/>
    <x v="1"/>
    <x v="0"/>
    <n v="7500"/>
    <x v="2"/>
    <n v="1"/>
    <x v="1"/>
    <x v="1"/>
    <n v="2"/>
    <x v="2"/>
    <d v="2012-12-27T00:00:00"/>
    <n v="549"/>
    <n v="5"/>
    <n v="6"/>
    <n v="5"/>
    <n v="4"/>
    <n v="13"/>
    <n v="4"/>
    <n v="25"/>
    <x v="999"/>
    <n v="7.6E-3"/>
    <x v="1"/>
    <n v="4"/>
    <n v="2"/>
    <n v="1"/>
    <n v="3"/>
    <n v="6"/>
    <n v="9.5"/>
    <n v="6"/>
    <n v="0"/>
    <n v="0"/>
    <n v="0"/>
    <n v="0"/>
    <n v="0"/>
    <n v="0"/>
    <n v="0"/>
  </r>
  <r>
    <n v="3559"/>
    <n v="1988"/>
    <n v="26"/>
    <x v="0"/>
    <x v="0"/>
    <x v="1"/>
    <n v="16248"/>
    <x v="2"/>
    <n v="1"/>
    <x v="1"/>
    <x v="0"/>
    <n v="1"/>
    <x v="2"/>
    <d v="2014-05-10T00:00:00"/>
    <n v="50"/>
    <n v="77"/>
    <n v="12"/>
    <n v="11"/>
    <n v="10"/>
    <n v="3"/>
    <n v="12"/>
    <n v="9"/>
    <x v="999"/>
    <n v="3.5081240768094534E-3"/>
    <x v="1"/>
    <n v="3"/>
    <n v="2"/>
    <n v="1"/>
    <n v="3"/>
    <n v="6"/>
    <n v="9.5"/>
    <n v="6"/>
    <n v="0"/>
    <n v="0"/>
    <n v="0"/>
    <n v="0"/>
    <n v="0"/>
    <n v="0"/>
    <n v="0"/>
  </r>
  <r>
    <n v="6197"/>
    <n v="1962"/>
    <n v="52"/>
    <x v="1"/>
    <x v="0"/>
    <x v="0"/>
    <n v="27238"/>
    <x v="2"/>
    <n v="1"/>
    <x v="1"/>
    <x v="1"/>
    <n v="2"/>
    <x v="2"/>
    <d v="2013-04-20T00:00:00"/>
    <n v="435"/>
    <n v="39"/>
    <n v="37"/>
    <n v="0"/>
    <n v="17"/>
    <n v="0"/>
    <n v="0"/>
    <n v="3"/>
    <x v="999"/>
    <n v="2.0926646596666422E-3"/>
    <x v="1"/>
    <n v="3"/>
    <n v="3"/>
    <n v="0"/>
    <n v="3"/>
    <n v="6"/>
    <n v="9.5"/>
    <n v="9"/>
    <n v="0"/>
    <n v="0"/>
    <n v="0"/>
    <n v="0"/>
    <n v="0"/>
    <n v="0"/>
    <n v="0"/>
  </r>
  <r>
    <n v="87"/>
    <n v="1981"/>
    <n v="33"/>
    <x v="0"/>
    <x v="0"/>
    <x v="1"/>
    <n v="27733"/>
    <x v="2"/>
    <n v="1"/>
    <x v="1"/>
    <x v="0"/>
    <n v="1"/>
    <x v="2"/>
    <d v="2013-08-26T00:00:00"/>
    <n v="307"/>
    <n v="16"/>
    <n v="0"/>
    <n v="7"/>
    <n v="5"/>
    <n v="26"/>
    <n v="2"/>
    <n v="17"/>
    <x v="999"/>
    <n v="2.0553131648216928E-3"/>
    <x v="1"/>
    <n v="2"/>
    <n v="2"/>
    <n v="0"/>
    <n v="3"/>
    <n v="5"/>
    <n v="11.4"/>
    <n v="7"/>
    <n v="0"/>
    <n v="0"/>
    <n v="0"/>
    <n v="0"/>
    <n v="0"/>
    <n v="0"/>
    <n v="0"/>
  </r>
  <r>
    <n v="4211"/>
    <n v="1986"/>
    <n v="28"/>
    <x v="0"/>
    <x v="2"/>
    <x v="1"/>
    <n v="20425"/>
    <x v="2"/>
    <n v="1"/>
    <x v="1"/>
    <x v="0"/>
    <n v="1"/>
    <x v="2"/>
    <d v="2012-10-29T00:00:00"/>
    <n v="608"/>
    <n v="5"/>
    <n v="4"/>
    <n v="12"/>
    <n v="5"/>
    <n v="3"/>
    <n v="16"/>
    <n v="17"/>
    <x v="999"/>
    <n v="2.7906976744186047E-3"/>
    <x v="1"/>
    <n v="2"/>
    <n v="2"/>
    <n v="0"/>
    <n v="3"/>
    <n v="5"/>
    <n v="11.4"/>
    <n v="7"/>
    <n v="0"/>
    <n v="0"/>
    <n v="0"/>
    <n v="0"/>
    <n v="0"/>
    <n v="0"/>
    <n v="0"/>
  </r>
  <r>
    <n v="1407"/>
    <n v="1986"/>
    <n v="28"/>
    <x v="0"/>
    <x v="2"/>
    <x v="1"/>
    <n v="20425"/>
    <x v="2"/>
    <n v="1"/>
    <x v="1"/>
    <x v="0"/>
    <n v="1"/>
    <x v="2"/>
    <d v="2012-10-29T00:00:00"/>
    <n v="608"/>
    <n v="5"/>
    <n v="4"/>
    <n v="12"/>
    <n v="5"/>
    <n v="3"/>
    <n v="16"/>
    <n v="17"/>
    <x v="999"/>
    <n v="2.7906976744186047E-3"/>
    <x v="1"/>
    <n v="2"/>
    <n v="2"/>
    <n v="0"/>
    <n v="3"/>
    <n v="5"/>
    <n v="11.4"/>
    <n v="7"/>
    <n v="0"/>
    <n v="0"/>
    <n v="0"/>
    <n v="0"/>
    <n v="0"/>
    <n v="0"/>
    <n v="0"/>
  </r>
  <r>
    <n v="1773"/>
    <n v="1978"/>
    <n v="36"/>
    <x v="0"/>
    <x v="0"/>
    <x v="1"/>
    <n v="12393"/>
    <x v="2"/>
    <n v="1"/>
    <x v="0"/>
    <x v="0"/>
    <n v="0"/>
    <x v="1"/>
    <d v="2012-12-04T00:00:00"/>
    <n v="572"/>
    <n v="38"/>
    <n v="5"/>
    <n v="6"/>
    <n v="15"/>
    <n v="11"/>
    <n v="7"/>
    <n v="13"/>
    <x v="999"/>
    <n v="4.5993706124425075E-3"/>
    <x v="1"/>
    <n v="1"/>
    <n v="2"/>
    <n v="0"/>
    <n v="3"/>
    <n v="5"/>
    <n v="11.4"/>
    <n v="9"/>
    <n v="0"/>
    <n v="0"/>
    <n v="0"/>
    <n v="0"/>
    <n v="0"/>
    <n v="0"/>
    <n v="0"/>
  </r>
  <r>
    <n v="6460"/>
    <n v="1982"/>
    <n v="32"/>
    <x v="0"/>
    <x v="1"/>
    <x v="1"/>
    <n v="28718"/>
    <x v="2"/>
    <n v="1"/>
    <x v="1"/>
    <x v="0"/>
    <n v="1"/>
    <x v="2"/>
    <d v="2013-07-13T00:00:00"/>
    <n v="351"/>
    <n v="78"/>
    <n v="12"/>
    <n v="4"/>
    <n v="6"/>
    <n v="11"/>
    <n v="8"/>
    <n v="16"/>
    <x v="999"/>
    <n v="1.9848178842537781E-3"/>
    <x v="1"/>
    <n v="2"/>
    <n v="2"/>
    <n v="0"/>
    <n v="3"/>
    <n v="5"/>
    <n v="11.4"/>
    <n v="8"/>
    <n v="0"/>
    <n v="0"/>
    <n v="0"/>
    <n v="0"/>
    <n v="0"/>
    <n v="0"/>
    <n v="0"/>
  </r>
  <r>
    <n v="2868"/>
    <n v="1949"/>
    <n v="65"/>
    <x v="2"/>
    <x v="0"/>
    <x v="0"/>
    <n v="26518"/>
    <x v="2"/>
    <n v="1"/>
    <x v="1"/>
    <x v="1"/>
    <n v="2"/>
    <x v="2"/>
    <d v="2013-04-08T00:00:00"/>
    <n v="447"/>
    <n v="33"/>
    <n v="20"/>
    <n v="1"/>
    <n v="28"/>
    <n v="3"/>
    <n v="3"/>
    <n v="2"/>
    <x v="999"/>
    <n v="2.1494833697865601E-3"/>
    <x v="1"/>
    <n v="3"/>
    <n v="2"/>
    <n v="0"/>
    <n v="3"/>
    <n v="5"/>
    <n v="11.4"/>
    <n v="8"/>
    <n v="0"/>
    <n v="0"/>
    <n v="0"/>
    <n v="0"/>
    <n v="0"/>
    <n v="1"/>
    <n v="0"/>
  </r>
  <r>
    <n v="4472"/>
    <n v="1970"/>
    <n v="44"/>
    <x v="1"/>
    <x v="0"/>
    <x v="0"/>
    <n v="35682"/>
    <x v="1"/>
    <n v="2"/>
    <x v="1"/>
    <x v="0"/>
    <n v="1"/>
    <x v="1"/>
    <d v="2014-06-27T00:00:00"/>
    <n v="2"/>
    <n v="34"/>
    <n v="23"/>
    <n v="0"/>
    <n v="8"/>
    <n v="6"/>
    <n v="2"/>
    <n v="18"/>
    <x v="999"/>
    <n v="1.5974440894568689E-3"/>
    <x v="1"/>
    <n v="1"/>
    <n v="1"/>
    <n v="1"/>
    <n v="3"/>
    <n v="5"/>
    <n v="11.4"/>
    <n v="2"/>
    <n v="0"/>
    <n v="0"/>
    <n v="0"/>
    <n v="0"/>
    <n v="0"/>
    <n v="0"/>
    <n v="0"/>
  </r>
  <r>
    <n v="498"/>
    <n v="1970"/>
    <n v="44"/>
    <x v="1"/>
    <x v="1"/>
    <x v="0"/>
    <n v="30015"/>
    <x v="2"/>
    <n v="1"/>
    <x v="1"/>
    <x v="0"/>
    <n v="1"/>
    <x v="1"/>
    <d v="2014-02-02T00:00:00"/>
    <n v="147"/>
    <n v="28"/>
    <n v="25"/>
    <n v="0"/>
    <n v="22"/>
    <n v="2"/>
    <n v="3"/>
    <n v="5"/>
    <x v="999"/>
    <n v="1.8990504747626188E-3"/>
    <x v="1"/>
    <n v="2"/>
    <n v="1"/>
    <n v="0"/>
    <n v="4"/>
    <n v="5"/>
    <n v="11.4"/>
    <n v="5"/>
    <n v="0"/>
    <n v="0"/>
    <n v="0"/>
    <n v="0"/>
    <n v="0"/>
    <n v="0"/>
    <n v="0"/>
  </r>
  <r>
    <n v="5975"/>
    <n v="1967"/>
    <n v="47"/>
    <x v="1"/>
    <x v="0"/>
    <x v="0"/>
    <n v="40304"/>
    <x v="1"/>
    <n v="2"/>
    <x v="1"/>
    <x v="0"/>
    <n v="1"/>
    <x v="1"/>
    <d v="2013-09-30T00:00:00"/>
    <n v="272"/>
    <n v="82"/>
    <n v="37"/>
    <n v="0"/>
    <n v="17"/>
    <n v="0"/>
    <n v="0"/>
    <n v="3"/>
    <x v="999"/>
    <n v="1.4142516871774513E-3"/>
    <x v="1"/>
    <n v="1"/>
    <n v="2"/>
    <n v="0"/>
    <n v="3"/>
    <n v="5"/>
    <n v="11.4"/>
    <n v="7"/>
    <n v="0"/>
    <n v="0"/>
    <n v="0"/>
    <n v="0"/>
    <n v="0"/>
    <n v="0"/>
    <n v="0"/>
  </r>
  <r>
    <n v="5961"/>
    <n v="1978"/>
    <n v="36"/>
    <x v="0"/>
    <x v="1"/>
    <x v="1"/>
    <n v="42693"/>
    <x v="1"/>
    <n v="2"/>
    <x v="1"/>
    <x v="0"/>
    <n v="1"/>
    <x v="2"/>
    <d v="2014-06-07T00:00:00"/>
    <n v="22"/>
    <n v="29"/>
    <n v="8"/>
    <n v="4"/>
    <n v="20"/>
    <n v="6"/>
    <n v="3"/>
    <n v="16"/>
    <x v="999"/>
    <n v="1.3351134846461949E-3"/>
    <x v="1"/>
    <n v="1"/>
    <n v="1"/>
    <n v="0"/>
    <n v="3"/>
    <n v="4"/>
    <n v="14.25"/>
    <n v="5"/>
    <n v="0"/>
    <n v="0"/>
    <n v="0"/>
    <n v="0"/>
    <n v="0"/>
    <n v="0"/>
    <n v="0"/>
  </r>
  <r>
    <n v="6507"/>
    <n v="1980"/>
    <n v="34"/>
    <x v="0"/>
    <x v="1"/>
    <x v="0"/>
    <n v="30828"/>
    <x v="1"/>
    <n v="2"/>
    <x v="1"/>
    <x v="0"/>
    <n v="1"/>
    <x v="1"/>
    <d v="2013-10-04T00:00:00"/>
    <n v="268"/>
    <n v="16"/>
    <n v="16"/>
    <n v="11"/>
    <n v="15"/>
    <n v="2"/>
    <n v="0"/>
    <n v="12"/>
    <x v="1000"/>
    <n v="1.8165304268846503E-3"/>
    <x v="1"/>
    <n v="2"/>
    <n v="1"/>
    <n v="1"/>
    <n v="4"/>
    <n v="6"/>
    <n v="9.3333333333333339"/>
    <n v="3"/>
    <n v="0"/>
    <n v="0"/>
    <n v="0"/>
    <n v="0"/>
    <n v="0"/>
    <n v="0"/>
    <n v="0"/>
  </r>
  <r>
    <n v="1321"/>
    <n v="1974"/>
    <n v="40"/>
    <x v="1"/>
    <x v="1"/>
    <x v="1"/>
    <n v="26067"/>
    <x v="2"/>
    <n v="1"/>
    <x v="1"/>
    <x v="0"/>
    <n v="1"/>
    <x v="2"/>
    <d v="2013-11-04T00:00:00"/>
    <n v="237"/>
    <n v="49"/>
    <n v="22"/>
    <n v="2"/>
    <n v="18"/>
    <n v="0"/>
    <n v="2"/>
    <n v="12"/>
    <x v="1000"/>
    <n v="2.1483101239114588E-3"/>
    <x v="1"/>
    <n v="3"/>
    <n v="3"/>
    <n v="0"/>
    <n v="3"/>
    <n v="6"/>
    <n v="9.3333333333333339"/>
    <n v="8"/>
    <n v="0"/>
    <n v="0"/>
    <n v="0"/>
    <n v="0"/>
    <n v="0"/>
    <n v="0"/>
    <n v="0"/>
  </r>
  <r>
    <n v="5740"/>
    <n v="1970"/>
    <n v="44"/>
    <x v="1"/>
    <x v="0"/>
    <x v="0"/>
    <n v="25959"/>
    <x v="2"/>
    <n v="1"/>
    <x v="1"/>
    <x v="1"/>
    <n v="2"/>
    <x v="2"/>
    <d v="2013-02-14T00:00:00"/>
    <n v="500"/>
    <n v="1"/>
    <n v="4"/>
    <n v="2"/>
    <n v="12"/>
    <n v="7"/>
    <n v="5"/>
    <n v="26"/>
    <x v="1000"/>
    <n v="2.1572479679494586E-3"/>
    <x v="1"/>
    <n v="2"/>
    <n v="1"/>
    <n v="2"/>
    <n v="2"/>
    <n v="5"/>
    <n v="11.2"/>
    <n v="6"/>
    <n v="0"/>
    <n v="0"/>
    <n v="0"/>
    <n v="0"/>
    <n v="0"/>
    <n v="1"/>
    <n v="0"/>
  </r>
  <r>
    <n v="5268"/>
    <n v="1960"/>
    <n v="54"/>
    <x v="1"/>
    <x v="1"/>
    <x v="1"/>
    <n v="29440"/>
    <x v="2"/>
    <n v="1"/>
    <x v="1"/>
    <x v="1"/>
    <n v="2"/>
    <x v="4"/>
    <d v="2013-08-11T00:00:00"/>
    <n v="322"/>
    <n v="95"/>
    <n v="17"/>
    <n v="8"/>
    <n v="14"/>
    <n v="10"/>
    <n v="4"/>
    <n v="3"/>
    <x v="1000"/>
    <n v="1.9021739130434783E-3"/>
    <x v="1"/>
    <n v="2"/>
    <n v="1"/>
    <n v="0"/>
    <n v="4"/>
    <n v="5"/>
    <n v="11.2"/>
    <n v="7"/>
    <n v="0"/>
    <n v="0"/>
    <n v="0"/>
    <n v="0"/>
    <n v="0"/>
    <n v="0"/>
    <n v="0"/>
  </r>
  <r>
    <n v="8079"/>
    <n v="1982"/>
    <n v="32"/>
    <x v="0"/>
    <x v="1"/>
    <x v="1"/>
    <n v="22448"/>
    <x v="2"/>
    <n v="1"/>
    <x v="1"/>
    <x v="0"/>
    <n v="1"/>
    <x v="2"/>
    <d v="2014-02-26T00:00:00"/>
    <n v="123"/>
    <n v="86"/>
    <n v="3"/>
    <n v="1"/>
    <n v="8"/>
    <n v="23"/>
    <n v="2"/>
    <n v="18"/>
    <x v="1001"/>
    <n v="2.4501069137562365E-3"/>
    <x v="1"/>
    <n v="3"/>
    <n v="2"/>
    <n v="1"/>
    <n v="3"/>
    <n v="6"/>
    <n v="9.1666666666666661"/>
    <n v="3"/>
    <n v="0"/>
    <n v="0"/>
    <n v="0"/>
    <n v="0"/>
    <n v="0"/>
    <n v="0"/>
    <n v="0"/>
  </r>
  <r>
    <n v="4328"/>
    <n v="1986"/>
    <n v="28"/>
    <x v="0"/>
    <x v="0"/>
    <x v="1"/>
    <n v="21955"/>
    <x v="2"/>
    <n v="1"/>
    <x v="1"/>
    <x v="0"/>
    <n v="1"/>
    <x v="2"/>
    <d v="2013-09-07T00:00:00"/>
    <n v="295"/>
    <n v="81"/>
    <n v="5"/>
    <n v="1"/>
    <n v="7"/>
    <n v="17"/>
    <n v="14"/>
    <n v="11"/>
    <x v="1001"/>
    <n v="2.5051241175130948E-3"/>
    <x v="1"/>
    <n v="2"/>
    <n v="2"/>
    <n v="1"/>
    <n v="3"/>
    <n v="6"/>
    <n v="9.1666666666666661"/>
    <n v="6"/>
    <n v="0"/>
    <n v="0"/>
    <n v="0"/>
    <n v="0"/>
    <n v="0"/>
    <n v="0"/>
    <n v="0"/>
  </r>
  <r>
    <n v="4227"/>
    <n v="1968"/>
    <n v="46"/>
    <x v="1"/>
    <x v="0"/>
    <x v="1"/>
    <n v="32889"/>
    <x v="1"/>
    <n v="2"/>
    <x v="1"/>
    <x v="1"/>
    <n v="2"/>
    <x v="4"/>
    <d v="2013-09-06T00:00:00"/>
    <n v="296"/>
    <n v="78"/>
    <n v="28"/>
    <n v="0"/>
    <n v="13"/>
    <n v="4"/>
    <n v="2"/>
    <n v="8"/>
    <x v="1001"/>
    <n v="1.6722916476633524E-3"/>
    <x v="1"/>
    <n v="3"/>
    <n v="2"/>
    <n v="1"/>
    <n v="3"/>
    <n v="6"/>
    <n v="9.1666666666666661"/>
    <n v="5"/>
    <n v="0"/>
    <n v="0"/>
    <n v="0"/>
    <n v="0"/>
    <n v="0"/>
    <n v="0"/>
    <n v="0"/>
  </r>
  <r>
    <n v="1143"/>
    <n v="1972"/>
    <n v="42"/>
    <x v="1"/>
    <x v="1"/>
    <x v="1"/>
    <n v="22063"/>
    <x v="2"/>
    <n v="1"/>
    <x v="1"/>
    <x v="0"/>
    <n v="1"/>
    <x v="2"/>
    <d v="2013-08-08T00:00:00"/>
    <n v="325"/>
    <n v="43"/>
    <n v="7"/>
    <n v="10"/>
    <n v="13"/>
    <n v="3"/>
    <n v="11"/>
    <n v="11"/>
    <x v="1001"/>
    <n v="2.4928613515841002E-3"/>
    <x v="1"/>
    <n v="2"/>
    <n v="2"/>
    <n v="0"/>
    <n v="3"/>
    <n v="5"/>
    <n v="11"/>
    <n v="7"/>
    <n v="0"/>
    <n v="0"/>
    <n v="0"/>
    <n v="0"/>
    <n v="0"/>
    <n v="0"/>
    <n v="0"/>
  </r>
  <r>
    <n v="3536"/>
    <n v="1960"/>
    <n v="54"/>
    <x v="1"/>
    <x v="1"/>
    <x v="1"/>
    <n v="19740"/>
    <x v="2"/>
    <n v="1"/>
    <x v="0"/>
    <x v="1"/>
    <n v="1"/>
    <x v="2"/>
    <d v="2013-03-24T00:00:00"/>
    <n v="462"/>
    <n v="65"/>
    <n v="7"/>
    <n v="11"/>
    <n v="3"/>
    <n v="10"/>
    <n v="4"/>
    <n v="20"/>
    <x v="1001"/>
    <n v="2.7862208713272541E-3"/>
    <x v="1"/>
    <n v="2"/>
    <n v="1"/>
    <n v="1"/>
    <n v="3"/>
    <n v="5"/>
    <n v="11"/>
    <n v="5"/>
    <n v="0"/>
    <n v="0"/>
    <n v="0"/>
    <n v="0"/>
    <n v="0"/>
    <n v="0"/>
    <n v="0"/>
  </r>
  <r>
    <n v="4179"/>
    <n v="1959"/>
    <n v="55"/>
    <x v="1"/>
    <x v="1"/>
    <x v="1"/>
    <n v="24221"/>
    <x v="2"/>
    <n v="1"/>
    <x v="0"/>
    <x v="0"/>
    <n v="0"/>
    <x v="1"/>
    <d v="2013-08-20T00:00:00"/>
    <n v="313"/>
    <n v="94"/>
    <n v="8"/>
    <n v="9"/>
    <n v="9"/>
    <n v="2"/>
    <n v="5"/>
    <n v="22"/>
    <x v="1001"/>
    <n v="2.2707567813054787E-3"/>
    <x v="1"/>
    <n v="1"/>
    <n v="1"/>
    <n v="1"/>
    <n v="3"/>
    <n v="5"/>
    <n v="11"/>
    <n v="4"/>
    <n v="0"/>
    <n v="0"/>
    <n v="0"/>
    <n v="0"/>
    <n v="0"/>
    <n v="0"/>
    <n v="0"/>
  </r>
  <r>
    <n v="7034"/>
    <n v="1978"/>
    <n v="36"/>
    <x v="0"/>
    <x v="0"/>
    <x v="1"/>
    <n v="25804"/>
    <x v="2"/>
    <n v="1"/>
    <x v="1"/>
    <x v="0"/>
    <n v="1"/>
    <x v="2"/>
    <d v="2013-09-01T00:00:00"/>
    <n v="301"/>
    <n v="34"/>
    <n v="8"/>
    <n v="7"/>
    <n v="9"/>
    <n v="13"/>
    <n v="6"/>
    <n v="12"/>
    <x v="1001"/>
    <n v="2.1314524879863586E-3"/>
    <x v="1"/>
    <n v="2"/>
    <n v="2"/>
    <n v="0"/>
    <n v="3"/>
    <n v="5"/>
    <n v="11"/>
    <n v="8"/>
    <n v="0"/>
    <n v="0"/>
    <n v="0"/>
    <n v="0"/>
    <n v="0"/>
    <n v="0"/>
    <n v="0"/>
  </r>
  <r>
    <n v="8017"/>
    <n v="1981"/>
    <n v="33"/>
    <x v="0"/>
    <x v="0"/>
    <x v="1"/>
    <n v="51111"/>
    <x v="1"/>
    <n v="2"/>
    <x v="1"/>
    <x v="1"/>
    <n v="2"/>
    <x v="4"/>
    <d v="2014-06-19T00:00:00"/>
    <n v="10"/>
    <n v="83"/>
    <n v="22"/>
    <n v="0"/>
    <n v="19"/>
    <n v="6"/>
    <n v="5"/>
    <n v="3"/>
    <x v="1001"/>
    <n v="1.0760892958462953E-3"/>
    <x v="1"/>
    <n v="2"/>
    <n v="2"/>
    <n v="0"/>
    <n v="3"/>
    <n v="5"/>
    <n v="11"/>
    <n v="6"/>
    <n v="0"/>
    <n v="0"/>
    <n v="0"/>
    <n v="0"/>
    <n v="0"/>
    <n v="0"/>
    <n v="0"/>
  </r>
  <r>
    <n v="6885"/>
    <n v="1977"/>
    <n v="37"/>
    <x v="0"/>
    <x v="1"/>
    <x v="0"/>
    <n v="32952"/>
    <x v="1"/>
    <n v="2"/>
    <x v="1"/>
    <x v="0"/>
    <n v="1"/>
    <x v="1"/>
    <d v="2013-12-01T00:00:00"/>
    <n v="210"/>
    <n v="36"/>
    <n v="38"/>
    <n v="0"/>
    <n v="12"/>
    <n v="3"/>
    <n v="1"/>
    <n v="1"/>
    <x v="1001"/>
    <n v="1.6690944403981549E-3"/>
    <x v="1"/>
    <n v="1"/>
    <n v="2"/>
    <n v="0"/>
    <n v="3"/>
    <n v="5"/>
    <n v="11"/>
    <n v="7"/>
    <n v="0"/>
    <n v="0"/>
    <n v="0"/>
    <n v="0"/>
    <n v="0"/>
    <n v="0"/>
    <n v="0"/>
  </r>
  <r>
    <n v="1016"/>
    <n v="1959"/>
    <n v="55"/>
    <x v="1"/>
    <x v="0"/>
    <x v="0"/>
    <n v="34554"/>
    <x v="1"/>
    <n v="2"/>
    <x v="0"/>
    <x v="1"/>
    <n v="1"/>
    <x v="1"/>
    <d v="2014-03-30T00:00:00"/>
    <n v="91"/>
    <n v="43"/>
    <n v="41"/>
    <n v="1"/>
    <n v="6"/>
    <n v="2"/>
    <n v="0"/>
    <n v="5"/>
    <x v="1001"/>
    <n v="1.5917115239914338E-3"/>
    <x v="1"/>
    <n v="2"/>
    <n v="2"/>
    <n v="0"/>
    <n v="3"/>
    <n v="5"/>
    <n v="11"/>
    <n v="6"/>
    <n v="0"/>
    <n v="0"/>
    <n v="0"/>
    <n v="0"/>
    <n v="0"/>
    <n v="0"/>
    <n v="0"/>
  </r>
  <r>
    <n v="5756"/>
    <n v="1983"/>
    <n v="31"/>
    <x v="0"/>
    <x v="1"/>
    <x v="1"/>
    <n v="39453"/>
    <x v="1"/>
    <n v="2"/>
    <x v="1"/>
    <x v="0"/>
    <n v="1"/>
    <x v="2"/>
    <d v="2014-04-03T00:00:00"/>
    <n v="87"/>
    <n v="64"/>
    <n v="46"/>
    <n v="0"/>
    <n v="7"/>
    <n v="0"/>
    <n v="0"/>
    <n v="2"/>
    <x v="1001"/>
    <n v="1.3940638227764681E-3"/>
    <x v="1"/>
    <n v="2"/>
    <n v="2"/>
    <n v="0"/>
    <n v="3"/>
    <n v="5"/>
    <n v="11"/>
    <n v="6"/>
    <n v="0"/>
    <n v="0"/>
    <n v="0"/>
    <n v="0"/>
    <n v="0"/>
    <n v="0"/>
    <n v="0"/>
  </r>
  <r>
    <n v="8086"/>
    <n v="1959"/>
    <n v="55"/>
    <x v="1"/>
    <x v="1"/>
    <x v="1"/>
    <n v="42243"/>
    <x v="1"/>
    <n v="2"/>
    <x v="1"/>
    <x v="1"/>
    <n v="2"/>
    <x v="4"/>
    <d v="2013-12-11T00:00:00"/>
    <n v="200"/>
    <n v="34"/>
    <n v="48"/>
    <n v="0"/>
    <n v="2"/>
    <n v="0"/>
    <n v="0"/>
    <n v="5"/>
    <x v="1001"/>
    <n v="1.301990862391402E-3"/>
    <x v="1"/>
    <n v="2"/>
    <n v="2"/>
    <n v="0"/>
    <n v="3"/>
    <n v="5"/>
    <n v="11"/>
    <n v="7"/>
    <n v="0"/>
    <n v="0"/>
    <n v="0"/>
    <n v="0"/>
    <n v="0"/>
    <n v="0"/>
    <n v="0"/>
  </r>
  <r>
    <n v="5263"/>
    <n v="1977"/>
    <n v="37"/>
    <x v="0"/>
    <x v="0"/>
    <x v="1"/>
    <n v="31056"/>
    <x v="1"/>
    <n v="2"/>
    <x v="1"/>
    <x v="0"/>
    <n v="1"/>
    <x v="2"/>
    <d v="2013-01-22T00:00:00"/>
    <n v="523"/>
    <n v="99"/>
    <n v="5"/>
    <n v="10"/>
    <n v="13"/>
    <n v="3"/>
    <n v="8"/>
    <n v="16"/>
    <x v="1001"/>
    <n v="1.7709943328181349E-3"/>
    <x v="1"/>
    <n v="1"/>
    <n v="1"/>
    <n v="0"/>
    <n v="3"/>
    <n v="4"/>
    <n v="13.75"/>
    <n v="8"/>
    <n v="0"/>
    <n v="0"/>
    <n v="0"/>
    <n v="0"/>
    <n v="0"/>
    <n v="0"/>
    <n v="0"/>
  </r>
  <r>
    <n v="7286"/>
    <n v="1968"/>
    <n v="46"/>
    <x v="1"/>
    <x v="1"/>
    <x v="1"/>
    <n v="41728"/>
    <x v="1"/>
    <n v="2"/>
    <x v="1"/>
    <x v="0"/>
    <n v="1"/>
    <x v="2"/>
    <d v="2013-05-24T00:00:00"/>
    <n v="401"/>
    <n v="92"/>
    <n v="13"/>
    <n v="6"/>
    <n v="15"/>
    <n v="3"/>
    <n v="5"/>
    <n v="13"/>
    <x v="1001"/>
    <n v="1.3180598159509202E-3"/>
    <x v="1"/>
    <n v="1"/>
    <n v="2"/>
    <n v="0"/>
    <n v="2"/>
    <n v="4"/>
    <n v="13.75"/>
    <n v="10"/>
    <n v="0"/>
    <n v="0"/>
    <n v="0"/>
    <n v="0"/>
    <n v="0"/>
    <n v="0"/>
    <n v="0"/>
  </r>
  <r>
    <n v="4351"/>
    <n v="1955"/>
    <n v="59"/>
    <x v="2"/>
    <x v="1"/>
    <x v="0"/>
    <n v="37244"/>
    <x v="1"/>
    <n v="2"/>
    <x v="1"/>
    <x v="1"/>
    <n v="2"/>
    <x v="2"/>
    <d v="2013-04-27T00:00:00"/>
    <n v="428"/>
    <n v="90"/>
    <n v="18"/>
    <n v="2"/>
    <n v="10"/>
    <n v="0"/>
    <n v="0"/>
    <n v="25"/>
    <x v="1001"/>
    <n v="1.4767479325528943E-3"/>
    <x v="1"/>
    <n v="1"/>
    <n v="1"/>
    <n v="1"/>
    <n v="2"/>
    <n v="4"/>
    <n v="13.75"/>
    <n v="7"/>
    <n v="0"/>
    <n v="0"/>
    <n v="1"/>
    <n v="0"/>
    <n v="0"/>
    <n v="0"/>
    <n v="0"/>
  </r>
  <r>
    <n v="9986"/>
    <n v="1982"/>
    <n v="32"/>
    <x v="0"/>
    <x v="1"/>
    <x v="1"/>
    <n v="19444"/>
    <x v="2"/>
    <n v="1"/>
    <x v="1"/>
    <x v="0"/>
    <n v="1"/>
    <x v="2"/>
    <d v="2014-02-22T00:00:00"/>
    <n v="127"/>
    <n v="8"/>
    <n v="16"/>
    <n v="0"/>
    <n v="23"/>
    <n v="3"/>
    <n v="2"/>
    <n v="10"/>
    <x v="1002"/>
    <n v="2.7772063361448263E-3"/>
    <x v="1"/>
    <n v="3"/>
    <n v="4"/>
    <n v="1"/>
    <n v="2"/>
    <n v="7"/>
    <n v="7.7142857142857144"/>
    <n v="7"/>
    <n v="0"/>
    <n v="0"/>
    <n v="0"/>
    <n v="0"/>
    <n v="0"/>
    <n v="1"/>
    <n v="0"/>
  </r>
  <r>
    <n v="3665"/>
    <n v="1977"/>
    <n v="37"/>
    <x v="0"/>
    <x v="0"/>
    <x v="1"/>
    <n v="25315"/>
    <x v="2"/>
    <n v="1"/>
    <x v="1"/>
    <x v="0"/>
    <n v="1"/>
    <x v="2"/>
    <d v="2013-11-07T00:00:00"/>
    <n v="234"/>
    <n v="46"/>
    <n v="1"/>
    <n v="9"/>
    <n v="8"/>
    <n v="11"/>
    <n v="3"/>
    <n v="22"/>
    <x v="1002"/>
    <n v="2.1331226545526368E-3"/>
    <x v="1"/>
    <n v="3"/>
    <n v="3"/>
    <n v="0"/>
    <n v="3"/>
    <n v="6"/>
    <n v="9"/>
    <n v="8"/>
    <n v="0"/>
    <n v="0"/>
    <n v="0"/>
    <n v="0"/>
    <n v="0"/>
    <n v="0"/>
    <n v="0"/>
  </r>
  <r>
    <n v="4333"/>
    <n v="1954"/>
    <n v="60"/>
    <x v="2"/>
    <x v="1"/>
    <x v="1"/>
    <n v="32144"/>
    <x v="1"/>
    <n v="2"/>
    <x v="1"/>
    <x v="1"/>
    <n v="2"/>
    <x v="4"/>
    <d v="2014-03-23T00:00:00"/>
    <n v="98"/>
    <n v="76"/>
    <n v="41"/>
    <n v="0"/>
    <n v="10"/>
    <n v="0"/>
    <n v="0"/>
    <n v="3"/>
    <x v="1002"/>
    <n v="1.679940268790443E-3"/>
    <x v="1"/>
    <n v="4"/>
    <n v="2"/>
    <n v="1"/>
    <n v="3"/>
    <n v="6"/>
    <n v="9"/>
    <n v="7"/>
    <n v="0"/>
    <n v="0"/>
    <n v="0"/>
    <n v="1"/>
    <n v="0"/>
    <n v="0"/>
    <n v="0"/>
  </r>
  <r>
    <n v="4279"/>
    <n v="1963"/>
    <n v="51"/>
    <x v="1"/>
    <x v="0"/>
    <x v="0"/>
    <n v="39548"/>
    <x v="1"/>
    <n v="2"/>
    <x v="1"/>
    <x v="1"/>
    <n v="2"/>
    <x v="2"/>
    <d v="2014-03-31T00:00:00"/>
    <n v="90"/>
    <n v="87"/>
    <n v="15"/>
    <n v="4"/>
    <n v="10"/>
    <n v="3"/>
    <n v="4"/>
    <n v="18"/>
    <x v="1002"/>
    <n v="1.3654293516739153E-3"/>
    <x v="1"/>
    <n v="2"/>
    <n v="1"/>
    <n v="1"/>
    <n v="3"/>
    <n v="5"/>
    <n v="10.8"/>
    <n v="3"/>
    <n v="0"/>
    <n v="0"/>
    <n v="0"/>
    <n v="0"/>
    <n v="0"/>
    <n v="0"/>
    <n v="0"/>
  </r>
  <r>
    <n v="6634"/>
    <n v="1979"/>
    <n v="35"/>
    <x v="0"/>
    <x v="0"/>
    <x v="0"/>
    <n v="33462"/>
    <x v="1"/>
    <n v="2"/>
    <x v="1"/>
    <x v="0"/>
    <n v="1"/>
    <x v="1"/>
    <d v="2013-08-07T00:00:00"/>
    <n v="326"/>
    <n v="78"/>
    <n v="22"/>
    <n v="3"/>
    <n v="18"/>
    <n v="0"/>
    <n v="0"/>
    <n v="11"/>
    <x v="1002"/>
    <n v="1.6137708445400753E-3"/>
    <x v="1"/>
    <n v="1"/>
    <n v="2"/>
    <n v="0"/>
    <n v="3"/>
    <n v="5"/>
    <n v="10.8"/>
    <n v="7"/>
    <n v="0"/>
    <n v="0"/>
    <n v="0"/>
    <n v="0"/>
    <n v="0"/>
    <n v="0"/>
    <n v="0"/>
  </r>
  <r>
    <n v="5154"/>
    <n v="1972"/>
    <n v="42"/>
    <x v="1"/>
    <x v="0"/>
    <x v="0"/>
    <n v="37760"/>
    <x v="1"/>
    <n v="2"/>
    <x v="1"/>
    <x v="0"/>
    <n v="1"/>
    <x v="1"/>
    <d v="2013-08-11T00:00:00"/>
    <n v="322"/>
    <n v="54"/>
    <n v="26"/>
    <n v="3"/>
    <n v="13"/>
    <n v="2"/>
    <n v="10"/>
    <n v="0"/>
    <x v="1002"/>
    <n v="1.4300847457627119E-3"/>
    <x v="1"/>
    <n v="1"/>
    <n v="2"/>
    <n v="0"/>
    <n v="3"/>
    <n v="5"/>
    <n v="10.8"/>
    <n v="6"/>
    <n v="0"/>
    <n v="0"/>
    <n v="0"/>
    <n v="0"/>
    <n v="0"/>
    <n v="0"/>
    <n v="0"/>
  </r>
  <r>
    <n v="6730"/>
    <n v="1954"/>
    <n v="60"/>
    <x v="2"/>
    <x v="1"/>
    <x v="1"/>
    <n v="38998"/>
    <x v="1"/>
    <n v="2"/>
    <x v="1"/>
    <x v="1"/>
    <n v="2"/>
    <x v="4"/>
    <d v="2012-11-03T00:00:00"/>
    <n v="603"/>
    <n v="92"/>
    <n v="34"/>
    <n v="1"/>
    <n v="14"/>
    <n v="0"/>
    <n v="0"/>
    <n v="5"/>
    <x v="1002"/>
    <n v="1.3846863941740601E-3"/>
    <x v="1"/>
    <n v="3"/>
    <n v="2"/>
    <n v="0"/>
    <n v="3"/>
    <n v="5"/>
    <n v="10.8"/>
    <n v="8"/>
    <n v="0"/>
    <n v="0"/>
    <n v="0"/>
    <n v="0"/>
    <n v="0"/>
    <n v="0"/>
    <n v="1"/>
  </r>
  <r>
    <n v="9916"/>
    <n v="1954"/>
    <n v="60"/>
    <x v="2"/>
    <x v="1"/>
    <x v="1"/>
    <n v="38998"/>
    <x v="1"/>
    <n v="2"/>
    <x v="1"/>
    <x v="1"/>
    <n v="2"/>
    <x v="4"/>
    <d v="2012-11-03T00:00:00"/>
    <n v="603"/>
    <n v="92"/>
    <n v="34"/>
    <n v="1"/>
    <n v="14"/>
    <n v="0"/>
    <n v="0"/>
    <n v="5"/>
    <x v="1002"/>
    <n v="1.3846863941740601E-3"/>
    <x v="1"/>
    <n v="3"/>
    <n v="2"/>
    <n v="0"/>
    <n v="3"/>
    <n v="5"/>
    <n v="10.8"/>
    <n v="8"/>
    <n v="0"/>
    <n v="0"/>
    <n v="0"/>
    <n v="0"/>
    <n v="0"/>
    <n v="0"/>
    <n v="1"/>
  </r>
  <r>
    <n v="6950"/>
    <n v="1958"/>
    <n v="56"/>
    <x v="1"/>
    <x v="0"/>
    <x v="1"/>
    <n v="49572"/>
    <x v="1"/>
    <n v="2"/>
    <x v="1"/>
    <x v="1"/>
    <n v="2"/>
    <x v="4"/>
    <d v="2013-12-15T00:00:00"/>
    <n v="196"/>
    <n v="25"/>
    <n v="35"/>
    <n v="1"/>
    <n v="16"/>
    <n v="0"/>
    <n v="1"/>
    <n v="1"/>
    <x v="1002"/>
    <n v="1.0893246187363835E-3"/>
    <x v="1"/>
    <n v="2"/>
    <n v="2"/>
    <n v="0"/>
    <n v="3"/>
    <n v="5"/>
    <n v="10.8"/>
    <n v="7"/>
    <n v="0"/>
    <n v="0"/>
    <n v="0"/>
    <n v="0"/>
    <n v="0"/>
    <n v="0"/>
    <n v="0"/>
  </r>
  <r>
    <n v="1744"/>
    <n v="1965"/>
    <n v="49"/>
    <x v="1"/>
    <x v="2"/>
    <x v="0"/>
    <n v="23529"/>
    <x v="2"/>
    <n v="1"/>
    <x v="0"/>
    <x v="1"/>
    <n v="1"/>
    <x v="1"/>
    <d v="2013-01-07T00:00:00"/>
    <n v="538"/>
    <n v="67"/>
    <n v="9"/>
    <n v="7"/>
    <n v="13"/>
    <n v="3"/>
    <n v="2"/>
    <n v="20"/>
    <x v="1002"/>
    <n v="2.2950401632028561E-3"/>
    <x v="1"/>
    <n v="1"/>
    <n v="1"/>
    <n v="1"/>
    <n v="2"/>
    <n v="4"/>
    <n v="13.5"/>
    <n v="6"/>
    <n v="0"/>
    <n v="0"/>
    <n v="0"/>
    <n v="0"/>
    <n v="0"/>
    <n v="0"/>
    <n v="0"/>
  </r>
  <r>
    <n v="4548"/>
    <n v="1981"/>
    <n v="33"/>
    <x v="0"/>
    <x v="1"/>
    <x v="0"/>
    <n v="41967"/>
    <x v="1"/>
    <n v="2"/>
    <x v="1"/>
    <x v="1"/>
    <n v="2"/>
    <x v="2"/>
    <d v="2013-11-23T00:00:00"/>
    <n v="218"/>
    <n v="66"/>
    <n v="23"/>
    <n v="4"/>
    <n v="10"/>
    <n v="0"/>
    <n v="2"/>
    <n v="15"/>
    <x v="1002"/>
    <n v="1.2867252841518336E-3"/>
    <x v="1"/>
    <n v="1"/>
    <n v="1"/>
    <n v="0"/>
    <n v="3"/>
    <n v="4"/>
    <n v="13.5"/>
    <n v="4"/>
    <n v="0"/>
    <n v="0"/>
    <n v="0"/>
    <n v="0"/>
    <n v="0"/>
    <n v="0"/>
    <n v="0"/>
  </r>
  <r>
    <n v="6382"/>
    <n v="1953"/>
    <n v="61"/>
    <x v="2"/>
    <x v="1"/>
    <x v="1"/>
    <n v="48794"/>
    <x v="1"/>
    <n v="2"/>
    <x v="1"/>
    <x v="1"/>
    <n v="2"/>
    <x v="4"/>
    <d v="2014-06-26T00:00:00"/>
    <n v="3"/>
    <n v="97"/>
    <n v="25"/>
    <n v="0"/>
    <n v="11"/>
    <n v="3"/>
    <n v="0"/>
    <n v="15"/>
    <x v="1002"/>
    <n v="1.1066934459154814E-3"/>
    <x v="1"/>
    <n v="1"/>
    <n v="1"/>
    <n v="0"/>
    <n v="3"/>
    <n v="4"/>
    <n v="13.5"/>
    <n v="4"/>
    <n v="0"/>
    <n v="0"/>
    <n v="0"/>
    <n v="0"/>
    <n v="0"/>
    <n v="0"/>
    <n v="0"/>
  </r>
  <r>
    <n v="8146"/>
    <n v="1976"/>
    <n v="38"/>
    <x v="0"/>
    <x v="0"/>
    <x v="1"/>
    <n v="46106"/>
    <x v="1"/>
    <n v="2"/>
    <x v="1"/>
    <x v="1"/>
    <n v="2"/>
    <x v="4"/>
    <d v="2014-05-11T00:00:00"/>
    <n v="49"/>
    <n v="84"/>
    <n v="30"/>
    <n v="0"/>
    <n v="8"/>
    <n v="2"/>
    <n v="0"/>
    <n v="14"/>
    <x v="1002"/>
    <n v="1.1712141586778294E-3"/>
    <x v="1"/>
    <n v="1"/>
    <n v="1"/>
    <n v="1"/>
    <n v="2"/>
    <n v="4"/>
    <n v="13.5"/>
    <n v="6"/>
    <n v="0"/>
    <n v="0"/>
    <n v="0"/>
    <n v="0"/>
    <n v="0"/>
    <n v="0"/>
    <n v="0"/>
  </r>
  <r>
    <n v="10659"/>
    <n v="1979"/>
    <n v="35"/>
    <x v="0"/>
    <x v="0"/>
    <x v="1"/>
    <n v="7500"/>
    <x v="2"/>
    <n v="1"/>
    <x v="1"/>
    <x v="0"/>
    <n v="1"/>
    <x v="2"/>
    <d v="2013-05-07T00:00:00"/>
    <n v="418"/>
    <n v="7"/>
    <n v="2"/>
    <n v="8"/>
    <n v="11"/>
    <n v="3"/>
    <n v="8"/>
    <n v="21"/>
    <x v="1003"/>
    <n v="7.0666666666666664E-3"/>
    <x v="1"/>
    <n v="4"/>
    <n v="3"/>
    <n v="2"/>
    <n v="2"/>
    <n v="7"/>
    <n v="7.5714285714285712"/>
    <n v="7"/>
    <n v="0"/>
    <n v="0"/>
    <n v="0"/>
    <n v="0"/>
    <n v="0"/>
    <n v="0"/>
    <n v="0"/>
  </r>
  <r>
    <n v="10032"/>
    <n v="1976"/>
    <n v="38"/>
    <x v="0"/>
    <x v="1"/>
    <x v="0"/>
    <n v="12571"/>
    <x v="2"/>
    <n v="1"/>
    <x v="1"/>
    <x v="0"/>
    <n v="1"/>
    <x v="1"/>
    <d v="2014-01-18T00:00:00"/>
    <n v="162"/>
    <n v="86"/>
    <n v="3"/>
    <n v="5"/>
    <n v="14"/>
    <n v="2"/>
    <n v="12"/>
    <n v="17"/>
    <x v="1003"/>
    <n v="4.2160528199824991E-3"/>
    <x v="1"/>
    <n v="4"/>
    <n v="3"/>
    <n v="1"/>
    <n v="3"/>
    <n v="7"/>
    <n v="7.5714285714285712"/>
    <n v="6"/>
    <n v="0"/>
    <n v="0"/>
    <n v="0"/>
    <n v="0"/>
    <n v="0"/>
    <n v="0"/>
    <n v="0"/>
  </r>
  <r>
    <n v="10262"/>
    <n v="1980"/>
    <n v="34"/>
    <x v="0"/>
    <x v="1"/>
    <x v="1"/>
    <n v="15072"/>
    <x v="2"/>
    <n v="1"/>
    <x v="2"/>
    <x v="0"/>
    <n v="2"/>
    <x v="4"/>
    <d v="2013-05-10T00:00:00"/>
    <n v="415"/>
    <n v="96"/>
    <n v="8"/>
    <n v="2"/>
    <n v="15"/>
    <n v="0"/>
    <n v="10"/>
    <n v="18"/>
    <x v="1003"/>
    <n v="3.5164543524416137E-3"/>
    <x v="1"/>
    <n v="4"/>
    <n v="3"/>
    <n v="1"/>
    <n v="3"/>
    <n v="7"/>
    <n v="7.5714285714285712"/>
    <n v="5"/>
    <n v="0"/>
    <n v="0"/>
    <n v="0"/>
    <n v="0"/>
    <n v="0"/>
    <n v="0"/>
    <n v="0"/>
  </r>
  <r>
    <n v="10031"/>
    <n v="1976"/>
    <n v="38"/>
    <x v="0"/>
    <x v="0"/>
    <x v="1"/>
    <n v="16927"/>
    <x v="2"/>
    <n v="1"/>
    <x v="1"/>
    <x v="1"/>
    <n v="2"/>
    <x v="4"/>
    <d v="2013-02-10T00:00:00"/>
    <n v="504"/>
    <n v="50"/>
    <n v="20"/>
    <n v="2"/>
    <n v="23"/>
    <n v="3"/>
    <n v="1"/>
    <n v="4"/>
    <x v="1003"/>
    <n v="3.1310923376853548E-3"/>
    <x v="1"/>
    <n v="5"/>
    <n v="3"/>
    <n v="0"/>
    <n v="4"/>
    <n v="7"/>
    <n v="7.5714285714285712"/>
    <n v="8"/>
    <n v="0"/>
    <n v="0"/>
    <n v="0"/>
    <n v="0"/>
    <n v="0"/>
    <n v="0"/>
    <n v="0"/>
  </r>
  <r>
    <n v="6182"/>
    <n v="1984"/>
    <n v="30"/>
    <x v="0"/>
    <x v="1"/>
    <x v="1"/>
    <n v="26646"/>
    <x v="2"/>
    <n v="1"/>
    <x v="1"/>
    <x v="0"/>
    <n v="1"/>
    <x v="2"/>
    <d v="2014-02-10T00:00:00"/>
    <n v="139"/>
    <n v="26"/>
    <n v="11"/>
    <n v="4"/>
    <n v="20"/>
    <n v="10"/>
    <n v="3"/>
    <n v="5"/>
    <x v="1003"/>
    <n v="1.9890415071680554E-3"/>
    <x v="1"/>
    <n v="2"/>
    <n v="2"/>
    <n v="0"/>
    <n v="4"/>
    <n v="6"/>
    <n v="8.8333333333333339"/>
    <n v="6"/>
    <n v="0"/>
    <n v="0"/>
    <n v="0"/>
    <n v="0"/>
    <n v="0"/>
    <n v="0"/>
    <n v="0"/>
  </r>
  <r>
    <n v="503"/>
    <n v="1985"/>
    <n v="29"/>
    <x v="0"/>
    <x v="0"/>
    <x v="1"/>
    <n v="20559"/>
    <x v="2"/>
    <n v="1"/>
    <x v="1"/>
    <x v="0"/>
    <n v="1"/>
    <x v="2"/>
    <d v="2013-03-12T00:00:00"/>
    <n v="474"/>
    <n v="88"/>
    <n v="13"/>
    <n v="1"/>
    <n v="29"/>
    <n v="3"/>
    <n v="0"/>
    <n v="7"/>
    <x v="1003"/>
    <n v="2.5779463981711174E-3"/>
    <x v="1"/>
    <n v="2"/>
    <n v="2"/>
    <n v="0"/>
    <n v="3"/>
    <n v="5"/>
    <n v="10.6"/>
    <n v="8"/>
    <n v="0"/>
    <n v="0"/>
    <n v="0"/>
    <n v="0"/>
    <n v="0"/>
    <n v="0"/>
    <n v="0"/>
  </r>
  <r>
    <n v="5176"/>
    <n v="1988"/>
    <n v="26"/>
    <x v="0"/>
    <x v="1"/>
    <x v="1"/>
    <n v="29604"/>
    <x v="2"/>
    <n v="1"/>
    <x v="1"/>
    <x v="0"/>
    <n v="1"/>
    <x v="2"/>
    <d v="2013-12-08T00:00:00"/>
    <n v="203"/>
    <n v="88"/>
    <n v="7"/>
    <n v="6"/>
    <n v="13"/>
    <n v="7"/>
    <n v="6"/>
    <n v="14"/>
    <x v="1003"/>
    <n v="1.7902986082961763E-3"/>
    <x v="1"/>
    <n v="1"/>
    <n v="1"/>
    <n v="0"/>
    <n v="3"/>
    <n v="4"/>
    <n v="13.25"/>
    <n v="9"/>
    <n v="0"/>
    <n v="0"/>
    <n v="1"/>
    <n v="0"/>
    <n v="0"/>
    <n v="0"/>
    <n v="0"/>
  </r>
  <r>
    <n v="6168"/>
    <n v="1963"/>
    <n v="51"/>
    <x v="1"/>
    <x v="1"/>
    <x v="0"/>
    <n v="45146"/>
    <x v="1"/>
    <n v="2"/>
    <x v="1"/>
    <x v="1"/>
    <n v="2"/>
    <x v="2"/>
    <d v="2013-07-15T00:00:00"/>
    <n v="349"/>
    <n v="28"/>
    <n v="33"/>
    <n v="0"/>
    <n v="5"/>
    <n v="0"/>
    <n v="0"/>
    <n v="15"/>
    <x v="1003"/>
    <n v="1.1739689008993044E-3"/>
    <x v="1"/>
    <n v="2"/>
    <n v="1"/>
    <n v="1"/>
    <n v="2"/>
    <n v="4"/>
    <n v="13.25"/>
    <n v="4"/>
    <n v="0"/>
    <n v="0"/>
    <n v="0"/>
    <n v="0"/>
    <n v="0"/>
    <n v="0"/>
    <n v="0"/>
  </r>
  <r>
    <n v="1502"/>
    <n v="1983"/>
    <n v="31"/>
    <x v="0"/>
    <x v="1"/>
    <x v="1"/>
    <n v="28427"/>
    <x v="2"/>
    <n v="1"/>
    <x v="1"/>
    <x v="0"/>
    <n v="1"/>
    <x v="2"/>
    <d v="2013-03-21T00:00:00"/>
    <n v="465"/>
    <n v="67"/>
    <n v="18"/>
    <n v="3"/>
    <n v="19"/>
    <n v="3"/>
    <n v="3"/>
    <n v="6"/>
    <x v="1004"/>
    <n v="1.8292468427903051E-3"/>
    <x v="1"/>
    <n v="2"/>
    <n v="2"/>
    <n v="0"/>
    <n v="3"/>
    <n v="5"/>
    <n v="10.4"/>
    <n v="8"/>
    <n v="0"/>
    <n v="0"/>
    <n v="0"/>
    <n v="0"/>
    <n v="0"/>
    <n v="0"/>
    <n v="0"/>
  </r>
  <r>
    <n v="736"/>
    <n v="1983"/>
    <n v="31"/>
    <x v="0"/>
    <x v="1"/>
    <x v="1"/>
    <n v="28427"/>
    <x v="2"/>
    <n v="1"/>
    <x v="1"/>
    <x v="0"/>
    <n v="1"/>
    <x v="2"/>
    <d v="2013-03-21T00:00:00"/>
    <n v="465"/>
    <n v="67"/>
    <n v="18"/>
    <n v="3"/>
    <n v="19"/>
    <n v="3"/>
    <n v="3"/>
    <n v="6"/>
    <x v="1004"/>
    <n v="1.8292468427903051E-3"/>
    <x v="1"/>
    <n v="2"/>
    <n v="2"/>
    <n v="0"/>
    <n v="3"/>
    <n v="5"/>
    <n v="10.4"/>
    <n v="8"/>
    <n v="0"/>
    <n v="0"/>
    <n v="0"/>
    <n v="0"/>
    <n v="0"/>
    <n v="0"/>
    <n v="0"/>
  </r>
  <r>
    <n v="3696"/>
    <n v="1965"/>
    <n v="49"/>
    <x v="1"/>
    <x v="1"/>
    <x v="0"/>
    <n v="30630"/>
    <x v="1"/>
    <n v="2"/>
    <x v="1"/>
    <x v="1"/>
    <n v="2"/>
    <x v="2"/>
    <d v="2014-01-27T00:00:00"/>
    <n v="153"/>
    <n v="67"/>
    <n v="27"/>
    <n v="1"/>
    <n v="12"/>
    <n v="2"/>
    <n v="0"/>
    <n v="10"/>
    <x v="1004"/>
    <n v="1.6976820111002284E-3"/>
    <x v="1"/>
    <n v="2"/>
    <n v="2"/>
    <n v="0"/>
    <n v="3"/>
    <n v="5"/>
    <n v="10.4"/>
    <n v="7"/>
    <n v="0"/>
    <n v="0"/>
    <n v="0"/>
    <n v="0"/>
    <n v="0"/>
    <n v="0"/>
    <n v="0"/>
  </r>
  <r>
    <n v="7181"/>
    <n v="1977"/>
    <n v="37"/>
    <x v="0"/>
    <x v="1"/>
    <x v="1"/>
    <n v="30368"/>
    <x v="1"/>
    <n v="2"/>
    <x v="0"/>
    <x v="1"/>
    <n v="1"/>
    <x v="2"/>
    <d v="2013-11-07T00:00:00"/>
    <n v="234"/>
    <n v="97"/>
    <n v="35"/>
    <n v="0"/>
    <n v="13"/>
    <n v="2"/>
    <n v="0"/>
    <n v="2"/>
    <x v="1004"/>
    <n v="1.7123287671232876E-3"/>
    <x v="1"/>
    <n v="2"/>
    <n v="2"/>
    <n v="0"/>
    <n v="3"/>
    <n v="5"/>
    <n v="10.4"/>
    <n v="8"/>
    <n v="0"/>
    <n v="0"/>
    <n v="0"/>
    <n v="0"/>
    <n v="0"/>
    <n v="0"/>
    <n v="0"/>
  </r>
  <r>
    <n v="8135"/>
    <n v="1986"/>
    <n v="28"/>
    <x v="0"/>
    <x v="0"/>
    <x v="1"/>
    <n v="27161"/>
    <x v="2"/>
    <n v="1"/>
    <x v="1"/>
    <x v="0"/>
    <n v="1"/>
    <x v="2"/>
    <d v="2013-10-28T00:00:00"/>
    <n v="244"/>
    <n v="41"/>
    <n v="7"/>
    <n v="4"/>
    <n v="23"/>
    <n v="7"/>
    <n v="0"/>
    <n v="11"/>
    <x v="1004"/>
    <n v="1.9145097750451015E-3"/>
    <x v="1"/>
    <n v="1"/>
    <n v="1"/>
    <n v="0"/>
    <n v="3"/>
    <n v="4"/>
    <n v="13"/>
    <n v="7"/>
    <n v="0"/>
    <n v="0"/>
    <n v="0"/>
    <n v="0"/>
    <n v="0"/>
    <n v="0"/>
    <n v="0"/>
  </r>
  <r>
    <n v="9262"/>
    <n v="1984"/>
    <n v="30"/>
    <x v="0"/>
    <x v="0"/>
    <x v="1"/>
    <n v="32414"/>
    <x v="1"/>
    <n v="2"/>
    <x v="0"/>
    <x v="0"/>
    <n v="0"/>
    <x v="1"/>
    <d v="2013-07-04T00:00:00"/>
    <n v="360"/>
    <n v="11"/>
    <n v="20"/>
    <n v="6"/>
    <n v="5"/>
    <n v="0"/>
    <n v="9"/>
    <n v="12"/>
    <x v="1004"/>
    <n v="1.604245079286728E-3"/>
    <x v="1"/>
    <n v="1"/>
    <n v="1"/>
    <n v="0"/>
    <n v="3"/>
    <n v="4"/>
    <n v="13"/>
    <n v="7"/>
    <n v="0"/>
    <n v="0"/>
    <n v="1"/>
    <n v="0"/>
    <n v="0"/>
    <n v="0"/>
    <n v="0"/>
  </r>
  <r>
    <n v="1448"/>
    <n v="1963"/>
    <n v="51"/>
    <x v="1"/>
    <x v="0"/>
    <x v="1"/>
    <n v="33562"/>
    <x v="1"/>
    <n v="2"/>
    <x v="1"/>
    <x v="2"/>
    <n v="3"/>
    <x v="3"/>
    <d v="2014-06-25T00:00:00"/>
    <n v="4"/>
    <n v="33"/>
    <n v="21"/>
    <n v="12"/>
    <n v="12"/>
    <n v="0"/>
    <n v="3"/>
    <n v="3"/>
    <x v="1005"/>
    <n v="1.5195757106251117E-3"/>
    <x v="1"/>
    <n v="3"/>
    <n v="2"/>
    <n v="0"/>
    <n v="4"/>
    <n v="6"/>
    <n v="8.5"/>
    <n v="4"/>
    <n v="0"/>
    <n v="0"/>
    <n v="0"/>
    <n v="0"/>
    <n v="0"/>
    <n v="0"/>
    <n v="0"/>
  </r>
  <r>
    <n v="4432"/>
    <n v="1976"/>
    <n v="38"/>
    <x v="0"/>
    <x v="1"/>
    <x v="0"/>
    <n v="31615"/>
    <x v="1"/>
    <n v="2"/>
    <x v="1"/>
    <x v="0"/>
    <n v="1"/>
    <x v="1"/>
    <d v="2013-03-16T00:00:00"/>
    <n v="470"/>
    <n v="82"/>
    <n v="2"/>
    <n v="3"/>
    <n v="20"/>
    <n v="6"/>
    <n v="11"/>
    <n v="9"/>
    <x v="1005"/>
    <n v="1.6131583109283568E-3"/>
    <x v="1"/>
    <n v="2"/>
    <n v="2"/>
    <n v="0"/>
    <n v="3"/>
    <n v="5"/>
    <n v="10.199999999999999"/>
    <n v="7"/>
    <n v="0"/>
    <n v="0"/>
    <n v="0"/>
    <n v="0"/>
    <n v="0"/>
    <n v="0"/>
    <n v="0"/>
  </r>
  <r>
    <n v="1517"/>
    <n v="1969"/>
    <n v="45"/>
    <x v="1"/>
    <x v="1"/>
    <x v="0"/>
    <n v="30822"/>
    <x v="1"/>
    <n v="2"/>
    <x v="1"/>
    <x v="0"/>
    <n v="1"/>
    <x v="1"/>
    <d v="2013-06-14T00:00:00"/>
    <n v="380"/>
    <n v="92"/>
    <n v="3"/>
    <n v="9"/>
    <n v="13"/>
    <n v="2"/>
    <n v="12"/>
    <n v="12"/>
    <x v="1005"/>
    <n v="1.6546622542339888E-3"/>
    <x v="1"/>
    <n v="1"/>
    <n v="1"/>
    <n v="0"/>
    <n v="3"/>
    <n v="4"/>
    <n v="12.75"/>
    <n v="7"/>
    <n v="0"/>
    <n v="0"/>
    <n v="0"/>
    <n v="0"/>
    <n v="0"/>
    <n v="0"/>
    <n v="0"/>
  </r>
  <r>
    <n v="1241"/>
    <n v="1984"/>
    <n v="30"/>
    <x v="0"/>
    <x v="0"/>
    <x v="1"/>
    <n v="14796"/>
    <x v="2"/>
    <n v="1"/>
    <x v="1"/>
    <x v="0"/>
    <n v="1"/>
    <x v="2"/>
    <d v="2012-09-17T00:00:00"/>
    <n v="650"/>
    <n v="1"/>
    <n v="13"/>
    <n v="3"/>
    <n v="8"/>
    <n v="7"/>
    <n v="4"/>
    <n v="16"/>
    <x v="1005"/>
    <n v="3.4468775344687753E-3"/>
    <x v="1"/>
    <n v="2"/>
    <n v="1"/>
    <n v="0"/>
    <n v="3"/>
    <n v="4"/>
    <n v="12.75"/>
    <n v="9"/>
    <n v="0"/>
    <n v="0"/>
    <n v="0"/>
    <n v="0"/>
    <n v="0"/>
    <n v="1"/>
    <n v="0"/>
  </r>
  <r>
    <n v="5623"/>
    <n v="1980"/>
    <n v="34"/>
    <x v="0"/>
    <x v="0"/>
    <x v="1"/>
    <n v="31535"/>
    <x v="1"/>
    <n v="2"/>
    <x v="1"/>
    <x v="0"/>
    <n v="1"/>
    <x v="2"/>
    <d v="2013-09-26T00:00:00"/>
    <n v="276"/>
    <n v="95"/>
    <n v="15"/>
    <n v="4"/>
    <n v="13"/>
    <n v="0"/>
    <n v="0"/>
    <n v="19"/>
    <x v="1005"/>
    <n v="1.6172506738544475E-3"/>
    <x v="1"/>
    <n v="1"/>
    <n v="1"/>
    <n v="1"/>
    <n v="2"/>
    <n v="4"/>
    <n v="12.75"/>
    <n v="7"/>
    <n v="0"/>
    <n v="0"/>
    <n v="1"/>
    <n v="0"/>
    <n v="0"/>
    <n v="0"/>
    <n v="0"/>
  </r>
  <r>
    <n v="5231"/>
    <n v="1974"/>
    <n v="40"/>
    <x v="1"/>
    <x v="0"/>
    <x v="1"/>
    <n v="45894"/>
    <x v="1"/>
    <n v="2"/>
    <x v="0"/>
    <x v="2"/>
    <n v="2"/>
    <x v="4"/>
    <d v="2014-02-27T00:00:00"/>
    <n v="122"/>
    <n v="15"/>
    <n v="27"/>
    <n v="2"/>
    <n v="7"/>
    <n v="0"/>
    <n v="2"/>
    <n v="13"/>
    <x v="1005"/>
    <n v="1.1112563733821415E-3"/>
    <x v="1"/>
    <n v="1"/>
    <n v="1"/>
    <n v="0"/>
    <n v="3"/>
    <n v="4"/>
    <n v="12.75"/>
    <n v="5"/>
    <n v="0"/>
    <n v="0"/>
    <n v="0"/>
    <n v="0"/>
    <n v="0"/>
    <n v="0"/>
    <n v="0"/>
  </r>
  <r>
    <n v="6398"/>
    <n v="1974"/>
    <n v="40"/>
    <x v="1"/>
    <x v="2"/>
    <x v="1"/>
    <n v="18393"/>
    <x v="2"/>
    <n v="1"/>
    <x v="1"/>
    <x v="0"/>
    <n v="1"/>
    <x v="2"/>
    <d v="2014-03-29T00:00:00"/>
    <n v="92"/>
    <n v="2"/>
    <n v="7"/>
    <n v="10"/>
    <n v="13"/>
    <n v="16"/>
    <n v="0"/>
    <n v="4"/>
    <x v="1006"/>
    <n v="2.718425487957375E-3"/>
    <x v="1"/>
    <n v="2"/>
    <n v="3"/>
    <n v="0"/>
    <n v="3"/>
    <n v="6"/>
    <n v="8.3333333333333339"/>
    <n v="8"/>
    <n v="0"/>
    <n v="0"/>
    <n v="0"/>
    <n v="0"/>
    <n v="0"/>
    <n v="0"/>
    <n v="0"/>
  </r>
  <r>
    <n v="11003"/>
    <n v="1980"/>
    <n v="34"/>
    <x v="0"/>
    <x v="0"/>
    <x v="1"/>
    <n v="25130"/>
    <x v="2"/>
    <n v="1"/>
    <x v="1"/>
    <x v="0"/>
    <n v="1"/>
    <x v="2"/>
    <d v="2013-10-02T00:00:00"/>
    <n v="270"/>
    <n v="10"/>
    <n v="2"/>
    <n v="5"/>
    <n v="7"/>
    <n v="0"/>
    <n v="18"/>
    <n v="18"/>
    <x v="1006"/>
    <n v="1.9896538002387586E-3"/>
    <x v="1"/>
    <n v="2"/>
    <n v="2"/>
    <n v="0"/>
    <n v="3"/>
    <n v="5"/>
    <n v="10"/>
    <n v="7"/>
    <n v="0"/>
    <n v="0"/>
    <n v="0"/>
    <n v="0"/>
    <n v="0"/>
    <n v="0"/>
    <n v="0"/>
  </r>
  <r>
    <n v="10084"/>
    <n v="1972"/>
    <n v="42"/>
    <x v="1"/>
    <x v="1"/>
    <x v="1"/>
    <n v="24434"/>
    <x v="2"/>
    <n v="1"/>
    <x v="2"/>
    <x v="0"/>
    <n v="2"/>
    <x v="4"/>
    <d v="2014-05-18T00:00:00"/>
    <n v="42"/>
    <n v="9"/>
    <n v="3"/>
    <n v="2"/>
    <n v="8"/>
    <n v="20"/>
    <n v="0"/>
    <n v="17"/>
    <x v="1006"/>
    <n v="2.0463288859785544E-3"/>
    <x v="1"/>
    <n v="2"/>
    <n v="2"/>
    <n v="1"/>
    <n v="2"/>
    <n v="5"/>
    <n v="10"/>
    <n v="7"/>
    <n v="0"/>
    <n v="0"/>
    <n v="0"/>
    <n v="0"/>
    <n v="0"/>
    <n v="0"/>
    <n v="0"/>
  </r>
  <r>
    <n v="3479"/>
    <n v="1950"/>
    <n v="64"/>
    <x v="2"/>
    <x v="1"/>
    <x v="0"/>
    <n v="16813"/>
    <x v="2"/>
    <n v="1"/>
    <x v="0"/>
    <x v="0"/>
    <n v="0"/>
    <x v="0"/>
    <d v="2013-07-19T00:00:00"/>
    <n v="345"/>
    <n v="49"/>
    <n v="4"/>
    <n v="8"/>
    <n v="11"/>
    <n v="12"/>
    <n v="2"/>
    <n v="13"/>
    <x v="1006"/>
    <n v="2.9738892523642419E-3"/>
    <x v="1"/>
    <n v="1"/>
    <n v="2"/>
    <n v="0"/>
    <n v="3"/>
    <n v="5"/>
    <n v="10"/>
    <n v="7"/>
    <n v="0"/>
    <n v="0"/>
    <n v="1"/>
    <n v="0"/>
    <n v="0"/>
    <n v="0"/>
    <n v="0"/>
  </r>
  <r>
    <n v="6515"/>
    <n v="1977"/>
    <n v="37"/>
    <x v="0"/>
    <x v="1"/>
    <x v="1"/>
    <n v="39771"/>
    <x v="1"/>
    <n v="2"/>
    <x v="1"/>
    <x v="0"/>
    <n v="1"/>
    <x v="2"/>
    <d v="2013-12-06T00:00:00"/>
    <n v="205"/>
    <n v="92"/>
    <n v="6"/>
    <n v="2"/>
    <n v="18"/>
    <n v="2"/>
    <n v="8"/>
    <n v="14"/>
    <x v="1006"/>
    <n v="1.2571974554323503E-3"/>
    <x v="1"/>
    <n v="1"/>
    <n v="2"/>
    <n v="0"/>
    <n v="3"/>
    <n v="5"/>
    <n v="10"/>
    <n v="4"/>
    <n v="0"/>
    <n v="0"/>
    <n v="0"/>
    <n v="0"/>
    <n v="0"/>
    <n v="0"/>
    <n v="0"/>
  </r>
  <r>
    <n v="5454"/>
    <n v="1979"/>
    <n v="35"/>
    <x v="0"/>
    <x v="0"/>
    <x v="1"/>
    <n v="45057"/>
    <x v="1"/>
    <n v="2"/>
    <x v="1"/>
    <x v="0"/>
    <n v="1"/>
    <x v="2"/>
    <d v="2013-12-01T00:00:00"/>
    <n v="210"/>
    <n v="80"/>
    <n v="37"/>
    <n v="0"/>
    <n v="7"/>
    <n v="3"/>
    <n v="0"/>
    <n v="3"/>
    <x v="1006"/>
    <n v="1.1097054841645027E-3"/>
    <x v="1"/>
    <n v="1"/>
    <n v="2"/>
    <n v="0"/>
    <n v="3"/>
    <n v="5"/>
    <n v="10"/>
    <n v="5"/>
    <n v="0"/>
    <n v="0"/>
    <n v="0"/>
    <n v="0"/>
    <n v="0"/>
    <n v="0"/>
    <n v="0"/>
  </r>
  <r>
    <n v="3518"/>
    <n v="1983"/>
    <n v="31"/>
    <x v="0"/>
    <x v="1"/>
    <x v="1"/>
    <n v="25271"/>
    <x v="2"/>
    <n v="1"/>
    <x v="1"/>
    <x v="0"/>
    <n v="1"/>
    <x v="2"/>
    <d v="2012-12-05T00:00:00"/>
    <n v="571"/>
    <n v="45"/>
    <n v="10"/>
    <n v="1"/>
    <n v="18"/>
    <n v="10"/>
    <n v="4"/>
    <n v="7"/>
    <x v="1006"/>
    <n v="1.9785524909975861E-3"/>
    <x v="1"/>
    <n v="1"/>
    <n v="1"/>
    <n v="1"/>
    <n v="2"/>
    <n v="4"/>
    <n v="12.5"/>
    <n v="9"/>
    <n v="0"/>
    <n v="0"/>
    <n v="0"/>
    <n v="0"/>
    <n v="0"/>
    <n v="0"/>
    <n v="0"/>
  </r>
  <r>
    <n v="1160"/>
    <n v="1970"/>
    <n v="44"/>
    <x v="1"/>
    <x v="1"/>
    <x v="1"/>
    <n v="13260"/>
    <x v="2"/>
    <n v="1"/>
    <x v="1"/>
    <x v="1"/>
    <n v="2"/>
    <x v="4"/>
    <d v="2013-08-23T00:00:00"/>
    <n v="310"/>
    <n v="48"/>
    <n v="9"/>
    <n v="4"/>
    <n v="17"/>
    <n v="10"/>
    <n v="2"/>
    <n v="7"/>
    <x v="1007"/>
    <n v="3.6953242835595776E-3"/>
    <x v="1"/>
    <n v="4"/>
    <n v="3"/>
    <n v="0"/>
    <n v="3"/>
    <n v="6"/>
    <n v="8.1666666666666661"/>
    <n v="8"/>
    <n v="0"/>
    <n v="0"/>
    <n v="0"/>
    <n v="0"/>
    <n v="0"/>
    <n v="0"/>
    <n v="0"/>
  </r>
  <r>
    <n v="6201"/>
    <n v="1978"/>
    <n v="36"/>
    <x v="0"/>
    <x v="1"/>
    <x v="0"/>
    <n v="38643"/>
    <x v="1"/>
    <n v="2"/>
    <x v="1"/>
    <x v="1"/>
    <n v="2"/>
    <x v="2"/>
    <d v="2013-11-29T00:00:00"/>
    <n v="212"/>
    <n v="45"/>
    <n v="22"/>
    <n v="2"/>
    <n v="14"/>
    <n v="0"/>
    <n v="1"/>
    <n v="10"/>
    <x v="1007"/>
    <n v="1.2680174934658283E-3"/>
    <x v="1"/>
    <n v="2"/>
    <n v="2"/>
    <n v="0"/>
    <n v="3"/>
    <n v="5"/>
    <n v="9.8000000000000007"/>
    <n v="7"/>
    <n v="0"/>
    <n v="0"/>
    <n v="0"/>
    <n v="0"/>
    <n v="0"/>
    <n v="0"/>
    <n v="1"/>
  </r>
  <r>
    <n v="6424"/>
    <n v="1977"/>
    <n v="37"/>
    <x v="0"/>
    <x v="1"/>
    <x v="1"/>
    <n v="33178"/>
    <x v="1"/>
    <n v="2"/>
    <x v="1"/>
    <x v="0"/>
    <n v="1"/>
    <x v="2"/>
    <d v="2014-01-30T00:00:00"/>
    <n v="150"/>
    <n v="9"/>
    <n v="12"/>
    <n v="6"/>
    <n v="2"/>
    <n v="11"/>
    <n v="2"/>
    <n v="16"/>
    <x v="1007"/>
    <n v="1.4768822713846525E-3"/>
    <x v="1"/>
    <n v="1"/>
    <n v="1"/>
    <n v="0"/>
    <n v="3"/>
    <n v="4"/>
    <n v="12.25"/>
    <n v="4"/>
    <n v="0"/>
    <n v="0"/>
    <n v="0"/>
    <n v="0"/>
    <n v="0"/>
    <n v="0"/>
    <n v="0"/>
  </r>
  <r>
    <n v="10779"/>
    <n v="1983"/>
    <n v="31"/>
    <x v="0"/>
    <x v="1"/>
    <x v="0"/>
    <n v="22148"/>
    <x v="2"/>
    <n v="1"/>
    <x v="0"/>
    <x v="0"/>
    <n v="0"/>
    <x v="0"/>
    <d v="2014-04-13T00:00:00"/>
    <n v="77"/>
    <n v="16"/>
    <n v="15"/>
    <n v="5"/>
    <n v="14"/>
    <n v="0"/>
    <n v="4"/>
    <n v="11"/>
    <x v="1007"/>
    <n v="2.2123893805309734E-3"/>
    <x v="1"/>
    <n v="1"/>
    <n v="1"/>
    <n v="0"/>
    <n v="3"/>
    <n v="4"/>
    <n v="12.25"/>
    <n v="7"/>
    <n v="0"/>
    <n v="0"/>
    <n v="0"/>
    <n v="0"/>
    <n v="0"/>
    <n v="0"/>
    <n v="0"/>
  </r>
  <r>
    <n v="7660"/>
    <n v="1973"/>
    <n v="41"/>
    <x v="1"/>
    <x v="0"/>
    <x v="0"/>
    <n v="35860"/>
    <x v="1"/>
    <n v="2"/>
    <x v="1"/>
    <x v="1"/>
    <n v="2"/>
    <x v="2"/>
    <d v="2014-05-19T00:00:00"/>
    <n v="41"/>
    <n v="37"/>
    <n v="15"/>
    <n v="0"/>
    <n v="8"/>
    <n v="4"/>
    <n v="2"/>
    <n v="20"/>
    <x v="1007"/>
    <n v="1.3664249860568878E-3"/>
    <x v="1"/>
    <n v="2"/>
    <n v="1"/>
    <n v="1"/>
    <n v="2"/>
    <n v="4"/>
    <n v="12.25"/>
    <n v="5"/>
    <n v="0"/>
    <n v="0"/>
    <n v="1"/>
    <n v="0"/>
    <n v="0"/>
    <n v="1"/>
    <n v="0"/>
  </r>
  <r>
    <n v="2055"/>
    <n v="1973"/>
    <n v="41"/>
    <x v="1"/>
    <x v="0"/>
    <x v="0"/>
    <n v="35860"/>
    <x v="1"/>
    <n v="2"/>
    <x v="1"/>
    <x v="1"/>
    <n v="2"/>
    <x v="2"/>
    <d v="2014-05-19T00:00:00"/>
    <n v="41"/>
    <n v="37"/>
    <n v="15"/>
    <n v="0"/>
    <n v="8"/>
    <n v="4"/>
    <n v="2"/>
    <n v="20"/>
    <x v="1007"/>
    <n v="1.3664249860568878E-3"/>
    <x v="1"/>
    <n v="2"/>
    <n v="1"/>
    <n v="1"/>
    <n v="2"/>
    <n v="4"/>
    <n v="12.25"/>
    <n v="5"/>
    <n v="0"/>
    <n v="0"/>
    <n v="1"/>
    <n v="0"/>
    <n v="0"/>
    <n v="0"/>
    <n v="0"/>
  </r>
  <r>
    <n v="5107"/>
    <n v="1973"/>
    <n v="41"/>
    <x v="1"/>
    <x v="0"/>
    <x v="0"/>
    <n v="35860"/>
    <x v="1"/>
    <n v="2"/>
    <x v="1"/>
    <x v="1"/>
    <n v="2"/>
    <x v="2"/>
    <d v="2014-05-19T00:00:00"/>
    <n v="41"/>
    <n v="37"/>
    <n v="15"/>
    <n v="0"/>
    <n v="8"/>
    <n v="4"/>
    <n v="2"/>
    <n v="20"/>
    <x v="1007"/>
    <n v="1.3664249860568878E-3"/>
    <x v="1"/>
    <n v="2"/>
    <n v="1"/>
    <n v="1"/>
    <n v="2"/>
    <n v="4"/>
    <n v="12.25"/>
    <n v="5"/>
    <n v="0"/>
    <n v="0"/>
    <n v="1"/>
    <n v="0"/>
    <n v="0"/>
    <n v="0"/>
    <n v="0"/>
  </r>
  <r>
    <n v="1626"/>
    <n v="1973"/>
    <n v="41"/>
    <x v="1"/>
    <x v="0"/>
    <x v="0"/>
    <n v="35860"/>
    <x v="1"/>
    <n v="2"/>
    <x v="1"/>
    <x v="1"/>
    <n v="2"/>
    <x v="2"/>
    <d v="2014-05-19T00:00:00"/>
    <n v="41"/>
    <n v="37"/>
    <n v="15"/>
    <n v="0"/>
    <n v="8"/>
    <n v="4"/>
    <n v="2"/>
    <n v="20"/>
    <x v="1007"/>
    <n v="1.3664249860568878E-3"/>
    <x v="1"/>
    <n v="2"/>
    <n v="1"/>
    <n v="1"/>
    <n v="2"/>
    <n v="4"/>
    <n v="12.25"/>
    <n v="5"/>
    <n v="0"/>
    <n v="0"/>
    <n v="1"/>
    <n v="0"/>
    <n v="0"/>
    <n v="1"/>
    <n v="0"/>
  </r>
  <r>
    <n v="1663"/>
    <n v="1978"/>
    <n v="36"/>
    <x v="0"/>
    <x v="0"/>
    <x v="1"/>
    <n v="34043"/>
    <x v="1"/>
    <n v="2"/>
    <x v="1"/>
    <x v="0"/>
    <n v="1"/>
    <x v="2"/>
    <d v="2013-10-25T00:00:00"/>
    <n v="247"/>
    <n v="97"/>
    <n v="20"/>
    <n v="2"/>
    <n v="14"/>
    <n v="3"/>
    <n v="0"/>
    <n v="10"/>
    <x v="1007"/>
    <n v="1.4393561084510766E-3"/>
    <x v="1"/>
    <n v="1"/>
    <n v="2"/>
    <n v="0"/>
    <n v="2"/>
    <n v="4"/>
    <n v="12.25"/>
    <n v="9"/>
    <n v="0"/>
    <n v="0"/>
    <n v="0"/>
    <n v="0"/>
    <n v="0"/>
    <n v="0"/>
    <n v="0"/>
  </r>
  <r>
    <n v="8955"/>
    <n v="1957"/>
    <n v="57"/>
    <x v="1"/>
    <x v="0"/>
    <x v="1"/>
    <n v="40451"/>
    <x v="1"/>
    <n v="2"/>
    <x v="0"/>
    <x v="2"/>
    <n v="2"/>
    <x v="4"/>
    <d v="2014-02-16T00:00:00"/>
    <n v="133"/>
    <n v="54"/>
    <n v="35"/>
    <n v="0"/>
    <n v="4"/>
    <n v="0"/>
    <n v="0"/>
    <n v="10"/>
    <x v="1007"/>
    <n v="1.2113421176237918E-3"/>
    <x v="1"/>
    <n v="1"/>
    <n v="1"/>
    <n v="1"/>
    <n v="2"/>
    <n v="4"/>
    <n v="12.25"/>
    <n v="5"/>
    <n v="0"/>
    <n v="0"/>
    <n v="1"/>
    <n v="0"/>
    <n v="0"/>
    <n v="0"/>
    <n v="0"/>
  </r>
  <r>
    <n v="5899"/>
    <n v="1950"/>
    <n v="64"/>
    <x v="2"/>
    <x v="0"/>
    <x v="1"/>
    <n v="5648"/>
    <x v="2"/>
    <n v="1"/>
    <x v="1"/>
    <x v="1"/>
    <n v="2"/>
    <x v="4"/>
    <d v="2014-03-13T00:00:00"/>
    <n v="108"/>
    <n v="68"/>
    <n v="28"/>
    <n v="0"/>
    <n v="6"/>
    <n v="1"/>
    <n v="1"/>
    <n v="13"/>
    <x v="1007"/>
    <n v="8.6756373937677059E-3"/>
    <x v="1"/>
    <n v="1"/>
    <n v="1"/>
    <n v="0"/>
    <n v="0"/>
    <n v="1"/>
    <n v="49"/>
    <n v="20"/>
    <n v="0"/>
    <n v="0"/>
    <n v="1"/>
    <n v="0"/>
    <n v="0"/>
    <n v="0"/>
    <n v="0"/>
  </r>
  <r>
    <n v="6336"/>
    <n v="1960"/>
    <n v="54"/>
    <x v="1"/>
    <x v="1"/>
    <x v="1"/>
    <n v="29315"/>
    <x v="2"/>
    <n v="1"/>
    <x v="1"/>
    <x v="1"/>
    <n v="2"/>
    <x v="4"/>
    <d v="2014-04-06T00:00:00"/>
    <n v="84"/>
    <n v="55"/>
    <n v="13"/>
    <n v="2"/>
    <n v="14"/>
    <n v="8"/>
    <n v="7"/>
    <n v="4"/>
    <x v="1008"/>
    <n v="1.6373870032406618E-3"/>
    <x v="1"/>
    <n v="4"/>
    <n v="2"/>
    <n v="0"/>
    <n v="4"/>
    <n v="6"/>
    <n v="8"/>
    <n v="6"/>
    <n v="0"/>
    <n v="0"/>
    <n v="0"/>
    <n v="0"/>
    <n v="0"/>
    <n v="0"/>
    <n v="0"/>
  </r>
  <r>
    <n v="213"/>
    <n v="1963"/>
    <n v="51"/>
    <x v="1"/>
    <x v="0"/>
    <x v="0"/>
    <n v="23091"/>
    <x v="2"/>
    <n v="1"/>
    <x v="1"/>
    <x v="1"/>
    <n v="2"/>
    <x v="2"/>
    <d v="2014-05-28T00:00:00"/>
    <n v="32"/>
    <n v="98"/>
    <n v="35"/>
    <n v="0"/>
    <n v="11"/>
    <n v="0"/>
    <n v="0"/>
    <n v="2"/>
    <x v="1008"/>
    <n v="2.0787319734961673E-3"/>
    <x v="1"/>
    <n v="4"/>
    <n v="2"/>
    <n v="1"/>
    <n v="3"/>
    <n v="6"/>
    <n v="8"/>
    <n v="7"/>
    <n v="0"/>
    <n v="0"/>
    <n v="0"/>
    <n v="0"/>
    <n v="0"/>
    <n v="0"/>
    <n v="0"/>
  </r>
  <r>
    <n v="1715"/>
    <n v="1978"/>
    <n v="36"/>
    <x v="0"/>
    <x v="1"/>
    <x v="1"/>
    <n v="25851"/>
    <x v="2"/>
    <n v="1"/>
    <x v="1"/>
    <x v="0"/>
    <n v="1"/>
    <x v="2"/>
    <d v="2013-02-11T00:00:00"/>
    <n v="503"/>
    <n v="45"/>
    <n v="9"/>
    <n v="4"/>
    <n v="18"/>
    <n v="7"/>
    <n v="5"/>
    <n v="5"/>
    <x v="1008"/>
    <n v="1.8567947081350818E-3"/>
    <x v="1"/>
    <n v="2"/>
    <n v="2"/>
    <n v="0"/>
    <n v="3"/>
    <n v="5"/>
    <n v="9.6"/>
    <n v="7"/>
    <n v="0"/>
    <n v="0"/>
    <n v="0"/>
    <n v="0"/>
    <n v="0"/>
    <n v="0"/>
    <n v="0"/>
  </r>
  <r>
    <n v="5585"/>
    <n v="1972"/>
    <n v="42"/>
    <x v="1"/>
    <x v="1"/>
    <x v="0"/>
    <n v="21359"/>
    <x v="2"/>
    <n v="1"/>
    <x v="1"/>
    <x v="0"/>
    <n v="1"/>
    <x v="1"/>
    <d v="2013-04-20T00:00:00"/>
    <n v="435"/>
    <n v="1"/>
    <n v="12"/>
    <n v="2"/>
    <n v="17"/>
    <n v="6"/>
    <n v="1"/>
    <n v="10"/>
    <x v="1008"/>
    <n v="2.247296221733227E-3"/>
    <x v="1"/>
    <n v="2"/>
    <n v="2"/>
    <n v="0"/>
    <n v="3"/>
    <n v="5"/>
    <n v="9.6"/>
    <n v="8"/>
    <n v="0"/>
    <n v="0"/>
    <n v="0"/>
    <n v="0"/>
    <n v="0"/>
    <n v="1"/>
    <n v="0"/>
  </r>
  <r>
    <n v="8812"/>
    <n v="1979"/>
    <n v="35"/>
    <x v="0"/>
    <x v="0"/>
    <x v="0"/>
    <n v="13533"/>
    <x v="2"/>
    <n v="1"/>
    <x v="1"/>
    <x v="0"/>
    <n v="1"/>
    <x v="1"/>
    <d v="2013-03-10T00:00:00"/>
    <n v="476"/>
    <n v="45"/>
    <n v="12"/>
    <n v="3"/>
    <n v="8"/>
    <n v="8"/>
    <n v="0"/>
    <n v="17"/>
    <x v="1008"/>
    <n v="3.5468853912657946E-3"/>
    <x v="1"/>
    <n v="2"/>
    <n v="2"/>
    <n v="0"/>
    <n v="3"/>
    <n v="5"/>
    <n v="9.6"/>
    <n v="7"/>
    <n v="0"/>
    <n v="0"/>
    <n v="0"/>
    <n v="0"/>
    <n v="0"/>
    <n v="0"/>
    <n v="0"/>
  </r>
  <r>
    <n v="2541"/>
    <n v="1976"/>
    <n v="38"/>
    <x v="0"/>
    <x v="1"/>
    <x v="1"/>
    <n v="24027"/>
    <x v="2"/>
    <n v="1"/>
    <x v="1"/>
    <x v="0"/>
    <n v="1"/>
    <x v="2"/>
    <d v="2013-06-09T00:00:00"/>
    <n v="385"/>
    <n v="7"/>
    <n v="14"/>
    <n v="7"/>
    <n v="11"/>
    <n v="11"/>
    <n v="0"/>
    <n v="5"/>
    <x v="1008"/>
    <n v="1.9977525284055439E-3"/>
    <x v="1"/>
    <n v="2"/>
    <n v="2"/>
    <n v="0"/>
    <n v="3"/>
    <n v="5"/>
    <n v="9.6"/>
    <n v="8"/>
    <n v="0"/>
    <n v="0"/>
    <n v="0"/>
    <n v="0"/>
    <n v="0"/>
    <n v="0"/>
    <n v="0"/>
  </r>
  <r>
    <n v="5929"/>
    <n v="1973"/>
    <n v="41"/>
    <x v="1"/>
    <x v="0"/>
    <x v="1"/>
    <n v="37401"/>
    <x v="1"/>
    <n v="2"/>
    <x v="1"/>
    <x v="0"/>
    <n v="1"/>
    <x v="2"/>
    <d v="2014-05-06T00:00:00"/>
    <n v="54"/>
    <n v="14"/>
    <n v="19"/>
    <n v="3"/>
    <n v="19"/>
    <n v="3"/>
    <n v="1"/>
    <n v="3"/>
    <x v="1008"/>
    <n v="1.2833881447020133E-3"/>
    <x v="1"/>
    <n v="2"/>
    <n v="2"/>
    <n v="0"/>
    <n v="3"/>
    <n v="5"/>
    <n v="9.6"/>
    <n v="7"/>
    <n v="0"/>
    <n v="0"/>
    <n v="0"/>
    <n v="0"/>
    <n v="0"/>
    <n v="0"/>
    <n v="0"/>
  </r>
  <r>
    <n v="10795"/>
    <n v="1973"/>
    <n v="41"/>
    <x v="1"/>
    <x v="0"/>
    <x v="1"/>
    <n v="37401"/>
    <x v="1"/>
    <n v="2"/>
    <x v="1"/>
    <x v="0"/>
    <n v="1"/>
    <x v="2"/>
    <d v="2014-05-06T00:00:00"/>
    <n v="54"/>
    <n v="14"/>
    <n v="19"/>
    <n v="3"/>
    <n v="19"/>
    <n v="3"/>
    <n v="1"/>
    <n v="3"/>
    <x v="1008"/>
    <n v="1.2833881447020133E-3"/>
    <x v="1"/>
    <n v="2"/>
    <n v="2"/>
    <n v="0"/>
    <n v="3"/>
    <n v="5"/>
    <n v="9.6"/>
    <n v="7"/>
    <n v="0"/>
    <n v="0"/>
    <n v="0"/>
    <n v="0"/>
    <n v="0"/>
    <n v="0"/>
    <n v="0"/>
  </r>
  <r>
    <n v="8147"/>
    <n v="1960"/>
    <n v="54"/>
    <x v="1"/>
    <x v="1"/>
    <x v="1"/>
    <n v="31454"/>
    <x v="1"/>
    <n v="2"/>
    <x v="1"/>
    <x v="1"/>
    <n v="2"/>
    <x v="4"/>
    <d v="2013-07-06T00:00:00"/>
    <n v="358"/>
    <n v="40"/>
    <n v="28"/>
    <n v="0"/>
    <n v="11"/>
    <n v="0"/>
    <n v="0"/>
    <n v="9"/>
    <x v="1008"/>
    <n v="1.5260380237807592E-3"/>
    <x v="1"/>
    <n v="3"/>
    <n v="2"/>
    <n v="0"/>
    <n v="3"/>
    <n v="5"/>
    <n v="9.6"/>
    <n v="8"/>
    <n v="0"/>
    <n v="0"/>
    <n v="0"/>
    <n v="0"/>
    <n v="0"/>
    <n v="0"/>
    <n v="0"/>
  </r>
  <r>
    <n v="3722"/>
    <n v="1972"/>
    <n v="42"/>
    <x v="1"/>
    <x v="1"/>
    <x v="0"/>
    <n v="44503"/>
    <x v="1"/>
    <n v="2"/>
    <x v="1"/>
    <x v="1"/>
    <n v="2"/>
    <x v="2"/>
    <d v="2014-04-16T00:00:00"/>
    <n v="74"/>
    <n v="83"/>
    <n v="31"/>
    <n v="1"/>
    <n v="8"/>
    <n v="0"/>
    <n v="0"/>
    <n v="8"/>
    <x v="1008"/>
    <n v="1.078578972204121E-3"/>
    <x v="1"/>
    <n v="2"/>
    <n v="2"/>
    <n v="0"/>
    <n v="3"/>
    <n v="5"/>
    <n v="9.6"/>
    <n v="6"/>
    <n v="0"/>
    <n v="0"/>
    <n v="0"/>
    <n v="0"/>
    <n v="0"/>
    <n v="0"/>
    <n v="0"/>
  </r>
  <r>
    <n v="3878"/>
    <n v="1980"/>
    <n v="34"/>
    <x v="0"/>
    <x v="0"/>
    <x v="0"/>
    <n v="31859"/>
    <x v="1"/>
    <n v="2"/>
    <x v="1"/>
    <x v="0"/>
    <n v="1"/>
    <x v="1"/>
    <d v="2014-02-27T00:00:00"/>
    <n v="122"/>
    <n v="3"/>
    <n v="3"/>
    <n v="4"/>
    <n v="7"/>
    <n v="15"/>
    <n v="8"/>
    <n v="11"/>
    <x v="1008"/>
    <n v="1.5066386264477856E-3"/>
    <x v="1"/>
    <n v="1"/>
    <n v="1"/>
    <n v="0"/>
    <n v="3"/>
    <n v="4"/>
    <n v="12"/>
    <n v="7"/>
    <n v="0"/>
    <n v="0"/>
    <n v="0"/>
    <n v="0"/>
    <n v="0"/>
    <n v="0"/>
    <n v="0"/>
  </r>
  <r>
    <n v="1655"/>
    <n v="1979"/>
    <n v="35"/>
    <x v="0"/>
    <x v="1"/>
    <x v="1"/>
    <n v="34350"/>
    <x v="1"/>
    <n v="2"/>
    <x v="1"/>
    <x v="0"/>
    <n v="1"/>
    <x v="2"/>
    <d v="2013-10-19T00:00:00"/>
    <n v="253"/>
    <n v="81"/>
    <n v="16"/>
    <n v="3"/>
    <n v="15"/>
    <n v="2"/>
    <n v="1"/>
    <n v="11"/>
    <x v="1008"/>
    <n v="1.3973799126637554E-3"/>
    <x v="1"/>
    <n v="1"/>
    <n v="1"/>
    <n v="0"/>
    <n v="3"/>
    <n v="4"/>
    <n v="12"/>
    <n v="7"/>
    <n v="0"/>
    <n v="0"/>
    <n v="0"/>
    <n v="0"/>
    <n v="0"/>
    <n v="0"/>
    <n v="0"/>
  </r>
  <r>
    <n v="6728"/>
    <n v="1985"/>
    <n v="29"/>
    <x v="0"/>
    <x v="1"/>
    <x v="1"/>
    <n v="29103"/>
    <x v="2"/>
    <n v="1"/>
    <x v="1"/>
    <x v="0"/>
    <n v="1"/>
    <x v="2"/>
    <d v="2012-08-27T00:00:00"/>
    <n v="671"/>
    <n v="38"/>
    <n v="16"/>
    <n v="0"/>
    <n v="17"/>
    <n v="6"/>
    <n v="3"/>
    <n v="6"/>
    <x v="1008"/>
    <n v="1.6493145036594165E-3"/>
    <x v="1"/>
    <n v="2"/>
    <n v="1"/>
    <n v="0"/>
    <n v="3"/>
    <n v="4"/>
    <n v="12"/>
    <n v="9"/>
    <n v="0"/>
    <n v="0"/>
    <n v="0"/>
    <n v="0"/>
    <n v="0"/>
    <n v="0"/>
    <n v="0"/>
  </r>
  <r>
    <n v="922"/>
    <n v="1979"/>
    <n v="35"/>
    <x v="0"/>
    <x v="0"/>
    <x v="1"/>
    <n v="31086"/>
    <x v="1"/>
    <n v="2"/>
    <x v="1"/>
    <x v="1"/>
    <n v="2"/>
    <x v="4"/>
    <d v="2013-05-04T00:00:00"/>
    <n v="421"/>
    <n v="79"/>
    <n v="16"/>
    <n v="2"/>
    <n v="11"/>
    <n v="3"/>
    <n v="0"/>
    <n v="16"/>
    <x v="1008"/>
    <n v="1.5441034549314803E-3"/>
    <x v="1"/>
    <n v="2"/>
    <n v="1"/>
    <n v="1"/>
    <n v="2"/>
    <n v="4"/>
    <n v="12"/>
    <n v="8"/>
    <n v="0"/>
    <n v="0"/>
    <n v="1"/>
    <n v="0"/>
    <n v="0"/>
    <n v="0"/>
    <n v="0"/>
  </r>
  <r>
    <n v="1135"/>
    <n v="1960"/>
    <n v="54"/>
    <x v="1"/>
    <x v="0"/>
    <x v="1"/>
    <n v="17144"/>
    <x v="2"/>
    <n v="1"/>
    <x v="1"/>
    <x v="1"/>
    <n v="2"/>
    <x v="4"/>
    <d v="2014-02-15T00:00:00"/>
    <n v="134"/>
    <n v="96"/>
    <n v="18"/>
    <n v="2"/>
    <n v="19"/>
    <n v="0"/>
    <n v="2"/>
    <n v="6"/>
    <x v="1009"/>
    <n v="2.7414839010732619E-3"/>
    <x v="1"/>
    <n v="5"/>
    <n v="3"/>
    <n v="0"/>
    <n v="4"/>
    <n v="7"/>
    <n v="6.7142857142857144"/>
    <n v="7"/>
    <n v="0"/>
    <n v="0"/>
    <n v="0"/>
    <n v="0"/>
    <n v="0"/>
    <n v="0"/>
    <n v="0"/>
  </r>
  <r>
    <n v="24"/>
    <n v="1960"/>
    <n v="54"/>
    <x v="1"/>
    <x v="0"/>
    <x v="1"/>
    <n v="17144"/>
    <x v="2"/>
    <n v="1"/>
    <x v="1"/>
    <x v="1"/>
    <n v="2"/>
    <x v="4"/>
    <d v="2014-02-15T00:00:00"/>
    <n v="134"/>
    <n v="96"/>
    <n v="18"/>
    <n v="2"/>
    <n v="19"/>
    <n v="0"/>
    <n v="2"/>
    <n v="6"/>
    <x v="1009"/>
    <n v="2.7414839010732619E-3"/>
    <x v="1"/>
    <n v="5"/>
    <n v="3"/>
    <n v="0"/>
    <n v="4"/>
    <n v="7"/>
    <n v="6.7142857142857144"/>
    <n v="7"/>
    <n v="0"/>
    <n v="0"/>
    <n v="0"/>
    <n v="0"/>
    <n v="0"/>
    <n v="0"/>
    <n v="0"/>
  </r>
  <r>
    <n v="7327"/>
    <n v="1959"/>
    <n v="55"/>
    <x v="1"/>
    <x v="0"/>
    <x v="1"/>
    <n v="36732"/>
    <x v="1"/>
    <n v="2"/>
    <x v="1"/>
    <x v="1"/>
    <n v="2"/>
    <x v="4"/>
    <d v="2013-12-29T00:00:00"/>
    <n v="182"/>
    <n v="71"/>
    <n v="21"/>
    <n v="5"/>
    <n v="3"/>
    <n v="10"/>
    <n v="1"/>
    <n v="7"/>
    <x v="1009"/>
    <n v="1.2795382772514429E-3"/>
    <x v="1"/>
    <n v="3"/>
    <n v="1"/>
    <n v="1"/>
    <n v="4"/>
    <n v="6"/>
    <n v="7.833333333333333"/>
    <n v="2"/>
    <n v="0"/>
    <n v="0"/>
    <n v="0"/>
    <n v="0"/>
    <n v="0"/>
    <n v="0"/>
    <n v="0"/>
  </r>
  <r>
    <n v="4385"/>
    <n v="1981"/>
    <n v="33"/>
    <x v="0"/>
    <x v="0"/>
    <x v="0"/>
    <n v="36038"/>
    <x v="1"/>
    <n v="2"/>
    <x v="1"/>
    <x v="0"/>
    <n v="1"/>
    <x v="1"/>
    <d v="2013-05-31T00:00:00"/>
    <n v="394"/>
    <n v="82"/>
    <n v="23"/>
    <n v="0"/>
    <n v="15"/>
    <n v="0"/>
    <n v="2"/>
    <n v="7"/>
    <x v="1009"/>
    <n v="1.3041789222487375E-3"/>
    <x v="1"/>
    <n v="2"/>
    <n v="3"/>
    <n v="0"/>
    <n v="3"/>
    <n v="6"/>
    <n v="7.833333333333333"/>
    <n v="6"/>
    <n v="0"/>
    <n v="0"/>
    <n v="0"/>
    <n v="0"/>
    <n v="0"/>
    <n v="0"/>
    <n v="0"/>
  </r>
  <r>
    <n v="1612"/>
    <n v="1981"/>
    <n v="33"/>
    <x v="0"/>
    <x v="0"/>
    <x v="0"/>
    <n v="48158.453125"/>
    <x v="1"/>
    <n v="2"/>
    <x v="1"/>
    <x v="0"/>
    <n v="1"/>
    <x v="1"/>
    <d v="2013-05-31T00:00:00"/>
    <n v="394"/>
    <n v="82"/>
    <n v="23"/>
    <n v="0"/>
    <n v="15"/>
    <n v="0"/>
    <n v="2"/>
    <n v="7"/>
    <x v="1009"/>
    <n v="9.7594496812443041E-4"/>
    <x v="1"/>
    <n v="2"/>
    <n v="3"/>
    <n v="0"/>
    <n v="3"/>
    <n v="6"/>
    <n v="7.833333333333333"/>
    <n v="6"/>
    <n v="0"/>
    <n v="0"/>
    <n v="0"/>
    <n v="0"/>
    <n v="0"/>
    <n v="0"/>
    <n v="0"/>
  </r>
  <r>
    <n v="5150"/>
    <n v="1979"/>
    <n v="35"/>
    <x v="0"/>
    <x v="2"/>
    <x v="0"/>
    <n v="20194"/>
    <x v="2"/>
    <n v="1"/>
    <x v="1"/>
    <x v="0"/>
    <n v="1"/>
    <x v="1"/>
    <d v="2012-12-17T00:00:00"/>
    <n v="559"/>
    <n v="64"/>
    <n v="0"/>
    <n v="4"/>
    <n v="7"/>
    <n v="11"/>
    <n v="10"/>
    <n v="15"/>
    <x v="1009"/>
    <n v="2.3274239873229672E-3"/>
    <x v="1"/>
    <n v="2"/>
    <n v="2"/>
    <n v="0"/>
    <n v="3"/>
    <n v="5"/>
    <n v="9.4"/>
    <n v="6"/>
    <n v="0"/>
    <n v="0"/>
    <n v="0"/>
    <n v="0"/>
    <n v="0"/>
    <n v="0"/>
    <n v="0"/>
  </r>
  <r>
    <n v="9197"/>
    <n v="1953"/>
    <n v="61"/>
    <x v="2"/>
    <x v="1"/>
    <x v="1"/>
    <n v="39722"/>
    <x v="1"/>
    <n v="2"/>
    <x v="0"/>
    <x v="1"/>
    <n v="1"/>
    <x v="2"/>
    <d v="2014-02-24T00:00:00"/>
    <n v="125"/>
    <n v="92"/>
    <n v="32"/>
    <n v="0"/>
    <n v="5"/>
    <n v="2"/>
    <n v="0"/>
    <n v="8"/>
    <x v="1009"/>
    <n v="1.1832234026484063E-3"/>
    <x v="1"/>
    <n v="2"/>
    <n v="2"/>
    <n v="0"/>
    <n v="3"/>
    <n v="5"/>
    <n v="9.4"/>
    <n v="5"/>
    <n v="0"/>
    <n v="0"/>
    <n v="0"/>
    <n v="0"/>
    <n v="0"/>
    <n v="0"/>
    <n v="0"/>
  </r>
  <r>
    <n v="6354"/>
    <n v="1984"/>
    <n v="30"/>
    <x v="0"/>
    <x v="1"/>
    <x v="1"/>
    <n v="15345"/>
    <x v="2"/>
    <n v="1"/>
    <x v="1"/>
    <x v="0"/>
    <n v="1"/>
    <x v="2"/>
    <d v="2012-08-31T00:00:00"/>
    <n v="667"/>
    <n v="51"/>
    <n v="5"/>
    <n v="2"/>
    <n v="16"/>
    <n v="3"/>
    <n v="2"/>
    <n v="19"/>
    <x v="1009"/>
    <n v="3.0628869338546758E-3"/>
    <x v="1"/>
    <n v="2"/>
    <n v="1"/>
    <n v="1"/>
    <n v="2"/>
    <n v="4"/>
    <n v="11.75"/>
    <n v="8"/>
    <n v="0"/>
    <n v="0"/>
    <n v="0"/>
    <n v="0"/>
    <n v="0"/>
    <n v="1"/>
    <n v="0"/>
  </r>
  <r>
    <n v="5081"/>
    <n v="1967"/>
    <n v="47"/>
    <x v="1"/>
    <x v="0"/>
    <x v="1"/>
    <n v="47821"/>
    <x v="1"/>
    <n v="2"/>
    <x v="1"/>
    <x v="1"/>
    <n v="2"/>
    <x v="4"/>
    <d v="2013-10-20T00:00:00"/>
    <n v="252"/>
    <n v="54"/>
    <n v="9"/>
    <n v="0"/>
    <n v="16"/>
    <n v="6"/>
    <n v="6"/>
    <n v="10"/>
    <x v="1009"/>
    <n v="9.828318102925494E-4"/>
    <x v="1"/>
    <n v="1"/>
    <n v="1"/>
    <n v="0"/>
    <n v="3"/>
    <n v="4"/>
    <n v="11.75"/>
    <n v="8"/>
    <n v="0"/>
    <n v="0"/>
    <n v="0"/>
    <n v="0"/>
    <n v="0"/>
    <n v="0"/>
    <n v="0"/>
  </r>
  <r>
    <n v="5074"/>
    <n v="1986"/>
    <n v="28"/>
    <x v="0"/>
    <x v="0"/>
    <x v="1"/>
    <n v="28072"/>
    <x v="2"/>
    <n v="1"/>
    <x v="1"/>
    <x v="0"/>
    <n v="1"/>
    <x v="2"/>
    <d v="2013-07-08T00:00:00"/>
    <n v="356"/>
    <n v="10"/>
    <n v="30"/>
    <n v="0"/>
    <n v="10"/>
    <n v="2"/>
    <n v="0"/>
    <n v="5"/>
    <x v="1009"/>
    <n v="1.6742661726987745E-3"/>
    <x v="1"/>
    <n v="1"/>
    <n v="1"/>
    <n v="0"/>
    <n v="3"/>
    <n v="4"/>
    <n v="11.75"/>
    <n v="7"/>
    <n v="0"/>
    <n v="0"/>
    <n v="0"/>
    <n v="0"/>
    <n v="0"/>
    <n v="0"/>
    <n v="0"/>
  </r>
  <r>
    <n v="9423"/>
    <n v="1979"/>
    <n v="35"/>
    <x v="0"/>
    <x v="0"/>
    <x v="1"/>
    <n v="32765"/>
    <x v="1"/>
    <n v="2"/>
    <x v="1"/>
    <x v="0"/>
    <n v="1"/>
    <x v="2"/>
    <d v="2014-02-23T00:00:00"/>
    <n v="126"/>
    <n v="49"/>
    <n v="13"/>
    <n v="3"/>
    <n v="17"/>
    <n v="7"/>
    <n v="3"/>
    <n v="3"/>
    <x v="1010"/>
    <n v="1.4039371280329619E-3"/>
    <x v="1"/>
    <n v="2"/>
    <n v="2"/>
    <n v="0"/>
    <n v="4"/>
    <n v="6"/>
    <n v="7.666666666666667"/>
    <n v="5"/>
    <n v="0"/>
    <n v="0"/>
    <n v="0"/>
    <n v="0"/>
    <n v="0"/>
    <n v="0"/>
    <n v="0"/>
  </r>
  <r>
    <n v="6383"/>
    <n v="1971"/>
    <n v="43"/>
    <x v="1"/>
    <x v="0"/>
    <x v="1"/>
    <n v="32892"/>
    <x v="1"/>
    <n v="2"/>
    <x v="1"/>
    <x v="0"/>
    <n v="1"/>
    <x v="2"/>
    <d v="2014-05-25T00:00:00"/>
    <n v="35"/>
    <n v="78"/>
    <n v="26"/>
    <n v="0"/>
    <n v="15"/>
    <n v="2"/>
    <n v="1"/>
    <n v="2"/>
    <x v="1010"/>
    <n v="1.3985163565608659E-3"/>
    <x v="1"/>
    <n v="2"/>
    <n v="3"/>
    <n v="0"/>
    <n v="3"/>
    <n v="6"/>
    <n v="7.666666666666667"/>
    <n v="8"/>
    <n v="0"/>
    <n v="0"/>
    <n v="0"/>
    <n v="0"/>
    <n v="0"/>
    <n v="0"/>
    <n v="0"/>
  </r>
  <r>
    <n v="10536"/>
    <n v="1971"/>
    <n v="43"/>
    <x v="1"/>
    <x v="0"/>
    <x v="1"/>
    <n v="32892"/>
    <x v="1"/>
    <n v="2"/>
    <x v="1"/>
    <x v="0"/>
    <n v="1"/>
    <x v="2"/>
    <d v="2014-05-25T00:00:00"/>
    <n v="35"/>
    <n v="78"/>
    <n v="26"/>
    <n v="0"/>
    <n v="15"/>
    <n v="2"/>
    <n v="1"/>
    <n v="2"/>
    <x v="1010"/>
    <n v="1.3985163565608659E-3"/>
    <x v="1"/>
    <n v="2"/>
    <n v="3"/>
    <n v="0"/>
    <n v="3"/>
    <n v="6"/>
    <n v="7.666666666666667"/>
    <n v="8"/>
    <n v="0"/>
    <n v="0"/>
    <n v="0"/>
    <n v="0"/>
    <n v="0"/>
    <n v="0"/>
    <n v="0"/>
  </r>
  <r>
    <n v="4066"/>
    <n v="1978"/>
    <n v="36"/>
    <x v="0"/>
    <x v="0"/>
    <x v="0"/>
    <n v="21282"/>
    <x v="2"/>
    <n v="1"/>
    <x v="1"/>
    <x v="0"/>
    <n v="1"/>
    <x v="1"/>
    <d v="2014-05-11T00:00:00"/>
    <n v="49"/>
    <n v="76"/>
    <n v="1"/>
    <n v="5"/>
    <n v="8"/>
    <n v="4"/>
    <n v="8"/>
    <n v="20"/>
    <x v="1010"/>
    <n v="2.1614509914481723E-3"/>
    <x v="1"/>
    <n v="2"/>
    <n v="2"/>
    <n v="1"/>
    <n v="2"/>
    <n v="5"/>
    <n v="9.1999999999999993"/>
    <n v="6"/>
    <n v="0"/>
    <n v="0"/>
    <n v="0"/>
    <n v="0"/>
    <n v="0"/>
    <n v="0"/>
    <n v="0"/>
  </r>
  <r>
    <n v="1646"/>
    <n v="1972"/>
    <n v="42"/>
    <x v="1"/>
    <x v="2"/>
    <x v="1"/>
    <n v="25224"/>
    <x v="2"/>
    <n v="1"/>
    <x v="1"/>
    <x v="0"/>
    <n v="1"/>
    <x v="2"/>
    <d v="2014-03-16T00:00:00"/>
    <n v="105"/>
    <n v="36"/>
    <n v="4"/>
    <n v="9"/>
    <n v="12"/>
    <n v="11"/>
    <n v="2"/>
    <n v="8"/>
    <x v="1010"/>
    <n v="1.8236600063431653E-3"/>
    <x v="1"/>
    <n v="2"/>
    <n v="1"/>
    <n v="1"/>
    <n v="3"/>
    <n v="5"/>
    <n v="9.1999999999999993"/>
    <n v="3"/>
    <n v="0"/>
    <n v="0"/>
    <n v="0"/>
    <n v="0"/>
    <n v="0"/>
    <n v="0"/>
    <n v="0"/>
  </r>
  <r>
    <n v="8724"/>
    <n v="1982"/>
    <n v="32"/>
    <x v="0"/>
    <x v="1"/>
    <x v="0"/>
    <n v="28567"/>
    <x v="2"/>
    <n v="1"/>
    <x v="1"/>
    <x v="0"/>
    <n v="1"/>
    <x v="1"/>
    <d v="2013-06-17T00:00:00"/>
    <n v="377"/>
    <n v="57"/>
    <n v="11"/>
    <n v="3"/>
    <n v="22"/>
    <n v="2"/>
    <n v="2"/>
    <n v="6"/>
    <x v="1010"/>
    <n v="1.6102495886862465E-3"/>
    <x v="1"/>
    <n v="2"/>
    <n v="2"/>
    <n v="0"/>
    <n v="3"/>
    <n v="5"/>
    <n v="9.1999999999999993"/>
    <n v="6"/>
    <n v="0"/>
    <n v="0"/>
    <n v="0"/>
    <n v="0"/>
    <n v="0"/>
    <n v="0"/>
    <n v="0"/>
  </r>
  <r>
    <n v="8557"/>
    <n v="1982"/>
    <n v="32"/>
    <x v="0"/>
    <x v="1"/>
    <x v="0"/>
    <n v="48500.566909975671"/>
    <x v="1"/>
    <n v="2"/>
    <x v="1"/>
    <x v="0"/>
    <n v="1"/>
    <x v="1"/>
    <d v="2013-06-17T00:00:00"/>
    <n v="377"/>
    <n v="57"/>
    <n v="11"/>
    <n v="3"/>
    <n v="22"/>
    <n v="2"/>
    <n v="2"/>
    <n v="6"/>
    <x v="1010"/>
    <n v="9.4844252203036931E-4"/>
    <x v="1"/>
    <n v="2"/>
    <n v="2"/>
    <n v="0"/>
    <n v="3"/>
    <n v="5"/>
    <n v="9.1999999999999993"/>
    <n v="6"/>
    <n v="0"/>
    <n v="0"/>
    <n v="0"/>
    <n v="0"/>
    <n v="0"/>
    <n v="0"/>
    <n v="0"/>
  </r>
  <r>
    <n v="4855"/>
    <n v="1974"/>
    <n v="40"/>
    <x v="1"/>
    <x v="0"/>
    <x v="1"/>
    <n v="30351"/>
    <x v="1"/>
    <n v="2"/>
    <x v="1"/>
    <x v="0"/>
    <n v="1"/>
    <x v="2"/>
    <d v="2013-06-06T00:00:00"/>
    <n v="388"/>
    <n v="19"/>
    <n v="14"/>
    <n v="0"/>
    <n v="24"/>
    <n v="3"/>
    <n v="3"/>
    <n v="2"/>
    <x v="1010"/>
    <n v="1.515600803927383E-3"/>
    <x v="1"/>
    <n v="1"/>
    <n v="3"/>
    <n v="0"/>
    <n v="2"/>
    <n v="5"/>
    <n v="9.1999999999999993"/>
    <n v="9"/>
    <n v="0"/>
    <n v="0"/>
    <n v="0"/>
    <n v="0"/>
    <n v="0"/>
    <n v="1"/>
    <n v="0"/>
  </r>
  <r>
    <n v="5049"/>
    <n v="1974"/>
    <n v="40"/>
    <x v="1"/>
    <x v="0"/>
    <x v="1"/>
    <n v="30351"/>
    <x v="1"/>
    <n v="2"/>
    <x v="1"/>
    <x v="0"/>
    <n v="1"/>
    <x v="2"/>
    <d v="2013-06-06T00:00:00"/>
    <n v="388"/>
    <n v="19"/>
    <n v="14"/>
    <n v="0"/>
    <n v="24"/>
    <n v="3"/>
    <n v="3"/>
    <n v="2"/>
    <x v="1010"/>
    <n v="1.515600803927383E-3"/>
    <x v="1"/>
    <n v="1"/>
    <n v="3"/>
    <n v="0"/>
    <n v="2"/>
    <n v="5"/>
    <n v="9.1999999999999993"/>
    <n v="9"/>
    <n v="0"/>
    <n v="0"/>
    <n v="0"/>
    <n v="0"/>
    <n v="0"/>
    <n v="0"/>
    <n v="0"/>
  </r>
  <r>
    <n v="5868"/>
    <n v="1980"/>
    <n v="34"/>
    <x v="0"/>
    <x v="1"/>
    <x v="1"/>
    <n v="19107"/>
    <x v="2"/>
    <n v="1"/>
    <x v="1"/>
    <x v="0"/>
    <n v="1"/>
    <x v="2"/>
    <d v="2013-08-22T00:00:00"/>
    <n v="311"/>
    <n v="49"/>
    <n v="2"/>
    <n v="4"/>
    <n v="9"/>
    <n v="10"/>
    <n v="5"/>
    <n v="16"/>
    <x v="1010"/>
    <n v="2.4074946354739101E-3"/>
    <x v="1"/>
    <n v="2"/>
    <n v="1"/>
    <n v="0"/>
    <n v="3"/>
    <n v="4"/>
    <n v="11.5"/>
    <n v="7"/>
    <n v="0"/>
    <n v="0"/>
    <n v="0"/>
    <n v="0"/>
    <n v="0"/>
    <n v="0"/>
    <n v="0"/>
  </r>
  <r>
    <n v="2569"/>
    <n v="1987"/>
    <n v="27"/>
    <x v="0"/>
    <x v="1"/>
    <x v="1"/>
    <n v="17323"/>
    <x v="2"/>
    <n v="1"/>
    <x v="0"/>
    <x v="0"/>
    <n v="0"/>
    <x v="1"/>
    <d v="2012-10-10T00:00:00"/>
    <n v="627"/>
    <n v="38"/>
    <n v="3"/>
    <n v="14"/>
    <n v="17"/>
    <n v="6"/>
    <n v="1"/>
    <n v="5"/>
    <x v="1010"/>
    <n v="2.6554291981758355E-3"/>
    <x v="1"/>
    <n v="1"/>
    <n v="1"/>
    <n v="0"/>
    <n v="3"/>
    <n v="4"/>
    <n v="11.5"/>
    <n v="8"/>
    <n v="0"/>
    <n v="0"/>
    <n v="0"/>
    <n v="0"/>
    <n v="0"/>
    <n v="0"/>
    <n v="0"/>
  </r>
  <r>
    <n v="153"/>
    <n v="1953"/>
    <n v="61"/>
    <x v="2"/>
    <x v="1"/>
    <x v="0"/>
    <n v="23272"/>
    <x v="2"/>
    <n v="1"/>
    <x v="0"/>
    <x v="0"/>
    <n v="0"/>
    <x v="0"/>
    <d v="2013-10-17T00:00:00"/>
    <n v="255"/>
    <n v="29"/>
    <n v="19"/>
    <n v="3"/>
    <n v="6"/>
    <n v="4"/>
    <n v="2"/>
    <n v="12"/>
    <x v="1010"/>
    <n v="1.9766242695084223E-3"/>
    <x v="1"/>
    <n v="1"/>
    <n v="1"/>
    <n v="0"/>
    <n v="3"/>
    <n v="4"/>
    <n v="11.5"/>
    <n v="4"/>
    <n v="0"/>
    <n v="0"/>
    <n v="0"/>
    <n v="0"/>
    <n v="0"/>
    <n v="0"/>
    <n v="0"/>
  </r>
  <r>
    <n v="3265"/>
    <n v="1959"/>
    <n v="55"/>
    <x v="1"/>
    <x v="1"/>
    <x v="1"/>
    <n v="35701"/>
    <x v="1"/>
    <n v="2"/>
    <x v="0"/>
    <x v="0"/>
    <n v="0"/>
    <x v="1"/>
    <d v="2013-03-19T00:00:00"/>
    <n v="467"/>
    <n v="36"/>
    <n v="21"/>
    <n v="1"/>
    <n v="9"/>
    <n v="7"/>
    <n v="3"/>
    <n v="5"/>
    <x v="1010"/>
    <n v="1.2884793143049214E-3"/>
    <x v="1"/>
    <n v="1"/>
    <n v="1"/>
    <n v="0"/>
    <n v="3"/>
    <n v="4"/>
    <n v="11.5"/>
    <n v="6"/>
    <n v="0"/>
    <n v="0"/>
    <n v="0"/>
    <n v="0"/>
    <n v="0"/>
    <n v="0"/>
    <n v="0"/>
  </r>
  <r>
    <n v="7505"/>
    <n v="1957"/>
    <n v="57"/>
    <x v="1"/>
    <x v="0"/>
    <x v="1"/>
    <n v="44155"/>
    <x v="1"/>
    <n v="2"/>
    <x v="1"/>
    <x v="1"/>
    <n v="2"/>
    <x v="4"/>
    <d v="2014-01-19T00:00:00"/>
    <n v="161"/>
    <n v="24"/>
    <n v="22"/>
    <n v="1"/>
    <n v="9"/>
    <n v="0"/>
    <n v="0"/>
    <n v="14"/>
    <x v="1010"/>
    <n v="1.0417846223530745E-3"/>
    <x v="1"/>
    <n v="1"/>
    <n v="1"/>
    <n v="1"/>
    <n v="2"/>
    <n v="4"/>
    <n v="11.5"/>
    <n v="4"/>
    <n v="0"/>
    <n v="0"/>
    <n v="0"/>
    <n v="0"/>
    <n v="0"/>
    <n v="0"/>
    <n v="0"/>
  </r>
  <r>
    <n v="9347"/>
    <n v="1956"/>
    <n v="58"/>
    <x v="1"/>
    <x v="0"/>
    <x v="1"/>
    <n v="50943"/>
    <x v="1"/>
    <n v="2"/>
    <x v="0"/>
    <x v="1"/>
    <n v="1"/>
    <x v="2"/>
    <d v="2013-06-21T00:00:00"/>
    <n v="373"/>
    <n v="49"/>
    <n v="31"/>
    <n v="0"/>
    <n v="7"/>
    <n v="2"/>
    <n v="0"/>
    <n v="6"/>
    <x v="1010"/>
    <n v="9.0296998606285452E-4"/>
    <x v="1"/>
    <n v="1"/>
    <n v="1"/>
    <n v="0"/>
    <n v="3"/>
    <n v="4"/>
    <n v="11.5"/>
    <n v="5"/>
    <n v="0"/>
    <n v="0"/>
    <n v="0"/>
    <n v="0"/>
    <n v="0"/>
    <n v="0"/>
    <n v="0"/>
  </r>
  <r>
    <n v="10160"/>
    <n v="1956"/>
    <n v="58"/>
    <x v="1"/>
    <x v="0"/>
    <x v="1"/>
    <n v="50943"/>
    <x v="1"/>
    <n v="2"/>
    <x v="0"/>
    <x v="1"/>
    <n v="1"/>
    <x v="2"/>
    <d v="2013-06-21T00:00:00"/>
    <n v="373"/>
    <n v="49"/>
    <n v="31"/>
    <n v="0"/>
    <n v="7"/>
    <n v="2"/>
    <n v="0"/>
    <n v="6"/>
    <x v="1010"/>
    <n v="9.0296998606285452E-4"/>
    <x v="1"/>
    <n v="1"/>
    <n v="1"/>
    <n v="0"/>
    <n v="3"/>
    <n v="4"/>
    <n v="11.5"/>
    <n v="5"/>
    <n v="0"/>
    <n v="0"/>
    <n v="0"/>
    <n v="0"/>
    <n v="0"/>
    <n v="0"/>
    <n v="0"/>
  </r>
  <r>
    <n v="10856"/>
    <n v="1980"/>
    <n v="34"/>
    <x v="0"/>
    <x v="0"/>
    <x v="0"/>
    <n v="45889"/>
    <x v="1"/>
    <n v="2"/>
    <x v="0"/>
    <x v="1"/>
    <n v="1"/>
    <x v="1"/>
    <d v="2013-07-02T00:00:00"/>
    <n v="362"/>
    <n v="42"/>
    <n v="31"/>
    <n v="0"/>
    <n v="6"/>
    <n v="0"/>
    <n v="1"/>
    <n v="8"/>
    <x v="1010"/>
    <n v="1.002418880341694E-3"/>
    <x v="1"/>
    <n v="1"/>
    <n v="1"/>
    <n v="0"/>
    <n v="3"/>
    <n v="4"/>
    <n v="11.5"/>
    <n v="6"/>
    <n v="0"/>
    <n v="0"/>
    <n v="0"/>
    <n v="0"/>
    <n v="0"/>
    <n v="0"/>
    <n v="0"/>
  </r>
  <r>
    <n v="9972"/>
    <n v="1955"/>
    <n v="59"/>
    <x v="2"/>
    <x v="0"/>
    <x v="1"/>
    <n v="46015"/>
    <x v="1"/>
    <n v="2"/>
    <x v="1"/>
    <x v="1"/>
    <n v="2"/>
    <x v="4"/>
    <d v="2014-04-13T00:00:00"/>
    <n v="77"/>
    <n v="25"/>
    <n v="38"/>
    <n v="0"/>
    <n v="2"/>
    <n v="0"/>
    <n v="0"/>
    <n v="6"/>
    <x v="1010"/>
    <n v="9.9967401934151915E-4"/>
    <x v="1"/>
    <n v="1"/>
    <n v="1"/>
    <n v="0"/>
    <n v="3"/>
    <n v="4"/>
    <n v="11.5"/>
    <n v="7"/>
    <n v="0"/>
    <n v="1"/>
    <n v="1"/>
    <n v="0"/>
    <n v="0"/>
    <n v="0"/>
    <n v="0"/>
  </r>
  <r>
    <n v="2945"/>
    <n v="1955"/>
    <n v="59"/>
    <x v="2"/>
    <x v="0"/>
    <x v="1"/>
    <n v="46015"/>
    <x v="1"/>
    <n v="2"/>
    <x v="1"/>
    <x v="1"/>
    <n v="2"/>
    <x v="4"/>
    <d v="2014-04-13T00:00:00"/>
    <n v="77"/>
    <n v="25"/>
    <n v="38"/>
    <n v="0"/>
    <n v="2"/>
    <n v="0"/>
    <n v="0"/>
    <n v="6"/>
    <x v="1010"/>
    <n v="9.9967401934151915E-4"/>
    <x v="1"/>
    <n v="1"/>
    <n v="1"/>
    <n v="0"/>
    <n v="3"/>
    <n v="4"/>
    <n v="11.5"/>
    <n v="7"/>
    <n v="0"/>
    <n v="1"/>
    <n v="1"/>
    <n v="0"/>
    <n v="0"/>
    <n v="0"/>
    <n v="0"/>
  </r>
  <r>
    <n v="3623"/>
    <n v="1976"/>
    <n v="38"/>
    <x v="0"/>
    <x v="1"/>
    <x v="1"/>
    <n v="21675"/>
    <x v="2"/>
    <n v="1"/>
    <x v="1"/>
    <x v="0"/>
    <n v="1"/>
    <x v="2"/>
    <d v="2014-06-11T00:00:00"/>
    <n v="18"/>
    <n v="55"/>
    <n v="4"/>
    <n v="0"/>
    <n v="16"/>
    <n v="17"/>
    <n v="4"/>
    <n v="4"/>
    <x v="1011"/>
    <n v="2.0761245674740486E-3"/>
    <x v="1"/>
    <n v="3"/>
    <n v="4"/>
    <n v="0"/>
    <n v="3"/>
    <n v="7"/>
    <n v="6.4285714285714288"/>
    <n v="7"/>
    <n v="0"/>
    <n v="0"/>
    <n v="0"/>
    <n v="0"/>
    <n v="0"/>
    <n v="0"/>
    <n v="0"/>
  </r>
  <r>
    <n v="8625"/>
    <n v="1976"/>
    <n v="38"/>
    <x v="0"/>
    <x v="1"/>
    <x v="1"/>
    <n v="17649"/>
    <x v="2"/>
    <n v="1"/>
    <x v="1"/>
    <x v="0"/>
    <n v="1"/>
    <x v="2"/>
    <d v="2013-11-12T00:00:00"/>
    <n v="229"/>
    <n v="70"/>
    <n v="15"/>
    <n v="1"/>
    <n v="23"/>
    <n v="0"/>
    <n v="5"/>
    <n v="1"/>
    <x v="1011"/>
    <n v="2.5497195308516064E-3"/>
    <x v="1"/>
    <n v="3"/>
    <n v="3"/>
    <n v="0"/>
    <n v="3"/>
    <n v="6"/>
    <n v="7.5"/>
    <n v="8"/>
    <n v="0"/>
    <n v="0"/>
    <n v="0"/>
    <n v="0"/>
    <n v="0"/>
    <n v="0"/>
    <n v="0"/>
  </r>
  <r>
    <n v="6355"/>
    <n v="1978"/>
    <n v="36"/>
    <x v="0"/>
    <x v="1"/>
    <x v="1"/>
    <n v="44359"/>
    <x v="1"/>
    <n v="2"/>
    <x v="1"/>
    <x v="1"/>
    <n v="2"/>
    <x v="4"/>
    <d v="2014-06-17T00:00:00"/>
    <n v="12"/>
    <n v="19"/>
    <n v="20"/>
    <n v="0"/>
    <n v="14"/>
    <n v="7"/>
    <n v="3"/>
    <n v="1"/>
    <x v="1011"/>
    <n v="1.0144502806645776E-3"/>
    <x v="1"/>
    <n v="3"/>
    <n v="2"/>
    <n v="0"/>
    <n v="4"/>
    <n v="6"/>
    <n v="7.5"/>
    <n v="3"/>
    <n v="0"/>
    <n v="0"/>
    <n v="0"/>
    <n v="0"/>
    <n v="0"/>
    <n v="0"/>
    <n v="0"/>
  </r>
  <r>
    <n v="7516"/>
    <n v="1983"/>
    <n v="31"/>
    <x v="0"/>
    <x v="1"/>
    <x v="1"/>
    <n v="30096"/>
    <x v="2"/>
    <n v="1"/>
    <x v="1"/>
    <x v="0"/>
    <n v="1"/>
    <x v="2"/>
    <d v="2014-05-22T00:00:00"/>
    <n v="38"/>
    <n v="30"/>
    <n v="5"/>
    <n v="3"/>
    <n v="11"/>
    <n v="12"/>
    <n v="5"/>
    <n v="9"/>
    <x v="1011"/>
    <n v="1.4952153110047847E-3"/>
    <x v="1"/>
    <n v="1"/>
    <n v="2"/>
    <n v="0"/>
    <n v="3"/>
    <n v="5"/>
    <n v="9"/>
    <n v="6"/>
    <n v="0"/>
    <n v="0"/>
    <n v="0"/>
    <n v="0"/>
    <n v="0"/>
    <n v="0"/>
    <n v="0"/>
  </r>
  <r>
    <n v="3129"/>
    <n v="1983"/>
    <n v="31"/>
    <x v="0"/>
    <x v="1"/>
    <x v="1"/>
    <n v="30096"/>
    <x v="2"/>
    <n v="1"/>
    <x v="1"/>
    <x v="0"/>
    <n v="1"/>
    <x v="2"/>
    <d v="2014-05-22T00:00:00"/>
    <n v="38"/>
    <n v="30"/>
    <n v="5"/>
    <n v="3"/>
    <n v="11"/>
    <n v="12"/>
    <n v="5"/>
    <n v="9"/>
    <x v="1011"/>
    <n v="1.4952153110047847E-3"/>
    <x v="1"/>
    <n v="1"/>
    <n v="2"/>
    <n v="0"/>
    <n v="3"/>
    <n v="5"/>
    <n v="9"/>
    <n v="6"/>
    <n v="0"/>
    <n v="0"/>
    <n v="0"/>
    <n v="0"/>
    <n v="0"/>
    <n v="0"/>
    <n v="0"/>
  </r>
  <r>
    <n v="793"/>
    <n v="1973"/>
    <n v="41"/>
    <x v="1"/>
    <x v="1"/>
    <x v="1"/>
    <n v="20895"/>
    <x v="2"/>
    <n v="1"/>
    <x v="1"/>
    <x v="0"/>
    <n v="1"/>
    <x v="2"/>
    <d v="2012-10-06T00:00:00"/>
    <n v="631"/>
    <n v="24"/>
    <n v="18"/>
    <n v="3"/>
    <n v="17"/>
    <n v="3"/>
    <n v="0"/>
    <n v="4"/>
    <x v="1011"/>
    <n v="2.1536252692031586E-3"/>
    <x v="1"/>
    <n v="1"/>
    <n v="2"/>
    <n v="0"/>
    <n v="3"/>
    <n v="5"/>
    <n v="9"/>
    <n v="9"/>
    <n v="0"/>
    <n v="0"/>
    <n v="0"/>
    <n v="0"/>
    <n v="0"/>
    <n v="0"/>
    <n v="0"/>
  </r>
  <r>
    <n v="6983"/>
    <n v="1950"/>
    <n v="64"/>
    <x v="2"/>
    <x v="0"/>
    <x v="0"/>
    <n v="38054"/>
    <x v="1"/>
    <n v="2"/>
    <x v="1"/>
    <x v="1"/>
    <n v="2"/>
    <x v="2"/>
    <d v="2014-05-01T00:00:00"/>
    <n v="59"/>
    <n v="24"/>
    <n v="23"/>
    <n v="2"/>
    <n v="17"/>
    <n v="2"/>
    <n v="1"/>
    <n v="0"/>
    <x v="1011"/>
    <n v="1.182530088821149E-3"/>
    <x v="1"/>
    <n v="2"/>
    <n v="2"/>
    <n v="0"/>
    <n v="3"/>
    <n v="5"/>
    <n v="9"/>
    <n v="7"/>
    <n v="0"/>
    <n v="0"/>
    <n v="0"/>
    <n v="0"/>
    <n v="0"/>
    <n v="0"/>
    <n v="0"/>
  </r>
  <r>
    <n v="453"/>
    <n v="1956"/>
    <n v="58"/>
    <x v="1"/>
    <x v="0"/>
    <x v="0"/>
    <n v="35340"/>
    <x v="1"/>
    <n v="2"/>
    <x v="1"/>
    <x v="1"/>
    <n v="2"/>
    <x v="2"/>
    <d v="2014-06-29T00:00:00"/>
    <n v="0"/>
    <n v="1"/>
    <n v="27"/>
    <n v="0"/>
    <n v="12"/>
    <n v="0"/>
    <n v="1"/>
    <n v="5"/>
    <x v="1011"/>
    <n v="1.2733446519524619E-3"/>
    <x v="1"/>
    <n v="2"/>
    <n v="2"/>
    <n v="0"/>
    <n v="3"/>
    <n v="5"/>
    <n v="9"/>
    <n v="5"/>
    <n v="0"/>
    <n v="0"/>
    <n v="0"/>
    <n v="0"/>
    <n v="0"/>
    <n v="0"/>
    <n v="0"/>
  </r>
  <r>
    <n v="10854"/>
    <n v="1970"/>
    <n v="44"/>
    <x v="1"/>
    <x v="0"/>
    <x v="1"/>
    <n v="38853"/>
    <x v="1"/>
    <n v="2"/>
    <x v="1"/>
    <x v="1"/>
    <n v="2"/>
    <x v="4"/>
    <d v="2014-05-23T00:00:00"/>
    <n v="37"/>
    <n v="90"/>
    <n v="29"/>
    <n v="0"/>
    <n v="14"/>
    <n v="0"/>
    <n v="0"/>
    <n v="2"/>
    <x v="1011"/>
    <n v="1.1582117211026176E-3"/>
    <x v="1"/>
    <n v="2"/>
    <n v="2"/>
    <n v="0"/>
    <n v="3"/>
    <n v="5"/>
    <n v="9"/>
    <n v="7"/>
    <n v="0"/>
    <n v="0"/>
    <n v="0"/>
    <n v="0"/>
    <n v="0"/>
    <n v="0"/>
    <n v="0"/>
  </r>
  <r>
    <n v="5247"/>
    <n v="1955"/>
    <n v="59"/>
    <x v="2"/>
    <x v="0"/>
    <x v="1"/>
    <n v="38725"/>
    <x v="1"/>
    <n v="2"/>
    <x v="1"/>
    <x v="1"/>
    <n v="2"/>
    <x v="4"/>
    <d v="2014-05-10T00:00:00"/>
    <n v="50"/>
    <n v="52"/>
    <n v="31"/>
    <n v="0"/>
    <n v="6"/>
    <n v="2"/>
    <n v="1"/>
    <n v="5"/>
    <x v="1011"/>
    <n v="1.1620400258231117E-3"/>
    <x v="1"/>
    <n v="2"/>
    <n v="1"/>
    <n v="0"/>
    <n v="4"/>
    <n v="5"/>
    <n v="9"/>
    <n v="4"/>
    <n v="0"/>
    <n v="0"/>
    <n v="0"/>
    <n v="0"/>
    <n v="0"/>
    <n v="0"/>
    <n v="0"/>
  </r>
  <r>
    <n v="2457"/>
    <n v="1975"/>
    <n v="39"/>
    <x v="0"/>
    <x v="2"/>
    <x v="1"/>
    <n v="30801"/>
    <x v="1"/>
    <n v="2"/>
    <x v="0"/>
    <x v="1"/>
    <n v="1"/>
    <x v="2"/>
    <d v="2012-10-26T00:00:00"/>
    <n v="611"/>
    <n v="23"/>
    <n v="8"/>
    <n v="4"/>
    <n v="5"/>
    <n v="15"/>
    <n v="2"/>
    <n v="11"/>
    <x v="1011"/>
    <n v="1.4609915262491478E-3"/>
    <x v="1"/>
    <n v="2"/>
    <n v="1"/>
    <n v="0"/>
    <n v="3"/>
    <n v="4"/>
    <n v="11.25"/>
    <n v="7"/>
    <n v="0"/>
    <n v="0"/>
    <n v="0"/>
    <n v="0"/>
    <n v="0"/>
    <n v="0"/>
    <n v="0"/>
  </r>
  <r>
    <n v="2902"/>
    <n v="1958"/>
    <n v="56"/>
    <x v="1"/>
    <x v="1"/>
    <x v="1"/>
    <n v="52704.93097014926"/>
    <x v="1"/>
    <n v="2"/>
    <x v="1"/>
    <x v="1"/>
    <n v="2"/>
    <x v="4"/>
    <d v="2012-09-03T00:00:00"/>
    <n v="664"/>
    <n v="87"/>
    <n v="19"/>
    <n v="4"/>
    <n v="12"/>
    <n v="2"/>
    <n v="2"/>
    <n v="6"/>
    <x v="1011"/>
    <n v="8.5381005480278231E-4"/>
    <x v="1"/>
    <n v="1"/>
    <n v="1"/>
    <n v="0"/>
    <n v="3"/>
    <n v="4"/>
    <n v="11.25"/>
    <n v="5"/>
    <n v="0"/>
    <n v="0"/>
    <n v="0"/>
    <n v="0"/>
    <n v="0"/>
    <n v="0"/>
    <n v="0"/>
  </r>
  <r>
    <n v="1055"/>
    <n v="1976"/>
    <n v="38"/>
    <x v="0"/>
    <x v="0"/>
    <x v="1"/>
    <n v="53204"/>
    <x v="1"/>
    <n v="2"/>
    <x v="1"/>
    <x v="1"/>
    <n v="2"/>
    <x v="4"/>
    <d v="2014-03-20T00:00:00"/>
    <n v="101"/>
    <n v="40"/>
    <n v="29"/>
    <n v="0"/>
    <n v="8"/>
    <n v="2"/>
    <n v="0"/>
    <n v="6"/>
    <x v="1011"/>
    <n v="8.4580106758890309E-4"/>
    <x v="1"/>
    <n v="1"/>
    <n v="1"/>
    <n v="0"/>
    <n v="3"/>
    <n v="4"/>
    <n v="11.25"/>
    <n v="4"/>
    <n v="0"/>
    <n v="0"/>
    <n v="0"/>
    <n v="0"/>
    <n v="0"/>
    <n v="0"/>
    <n v="0"/>
  </r>
  <r>
    <n v="10403"/>
    <n v="1978"/>
    <n v="36"/>
    <x v="0"/>
    <x v="1"/>
    <x v="1"/>
    <n v="16531"/>
    <x v="2"/>
    <n v="1"/>
    <x v="1"/>
    <x v="0"/>
    <n v="1"/>
    <x v="2"/>
    <d v="2014-06-18T00:00:00"/>
    <n v="11"/>
    <n v="43"/>
    <n v="2"/>
    <n v="13"/>
    <n v="6"/>
    <n v="7"/>
    <n v="5"/>
    <n v="11"/>
    <x v="1012"/>
    <n v="2.6616659609219042E-3"/>
    <x v="1"/>
    <n v="3"/>
    <n v="3"/>
    <n v="0"/>
    <n v="3"/>
    <n v="6"/>
    <n v="7.333333333333333"/>
    <n v="7"/>
    <n v="0"/>
    <n v="0"/>
    <n v="0"/>
    <n v="0"/>
    <n v="0"/>
    <n v="0"/>
    <n v="0"/>
  </r>
  <r>
    <n v="1458"/>
    <n v="1982"/>
    <n v="32"/>
    <x v="0"/>
    <x v="0"/>
    <x v="1"/>
    <n v="21059"/>
    <x v="2"/>
    <n v="1"/>
    <x v="1"/>
    <x v="0"/>
    <n v="1"/>
    <x v="2"/>
    <d v="2014-01-07T00:00:00"/>
    <n v="173"/>
    <n v="40"/>
    <n v="8"/>
    <n v="3"/>
    <n v="19"/>
    <n v="3"/>
    <n v="3"/>
    <n v="8"/>
    <x v="1012"/>
    <n v="2.0893679661902276E-3"/>
    <x v="1"/>
    <n v="3"/>
    <n v="3"/>
    <n v="0"/>
    <n v="3"/>
    <n v="6"/>
    <n v="7.333333333333333"/>
    <n v="6"/>
    <n v="0"/>
    <n v="0"/>
    <n v="0"/>
    <n v="0"/>
    <n v="0"/>
    <n v="0"/>
    <n v="0"/>
  </r>
  <r>
    <n v="2661"/>
    <n v="1964"/>
    <n v="50"/>
    <x v="1"/>
    <x v="1"/>
    <x v="0"/>
    <n v="18701"/>
    <x v="2"/>
    <n v="1"/>
    <x v="1"/>
    <x v="1"/>
    <n v="2"/>
    <x v="2"/>
    <d v="2013-06-04T00:00:00"/>
    <n v="390"/>
    <n v="95"/>
    <n v="12"/>
    <n v="4"/>
    <n v="2"/>
    <n v="10"/>
    <n v="6"/>
    <n v="10"/>
    <x v="1012"/>
    <n v="2.3528153574675151E-3"/>
    <x v="1"/>
    <n v="4"/>
    <n v="2"/>
    <n v="0"/>
    <n v="4"/>
    <n v="6"/>
    <n v="7.333333333333333"/>
    <n v="5"/>
    <n v="0"/>
    <n v="0"/>
    <n v="0"/>
    <n v="0"/>
    <n v="0"/>
    <n v="0"/>
    <n v="0"/>
  </r>
  <r>
    <n v="3130"/>
    <n v="1964"/>
    <n v="50"/>
    <x v="1"/>
    <x v="1"/>
    <x v="0"/>
    <n v="18701"/>
    <x v="2"/>
    <n v="1"/>
    <x v="1"/>
    <x v="1"/>
    <n v="2"/>
    <x v="2"/>
    <d v="2013-06-04T00:00:00"/>
    <n v="390"/>
    <n v="95"/>
    <n v="12"/>
    <n v="4"/>
    <n v="2"/>
    <n v="10"/>
    <n v="6"/>
    <n v="10"/>
    <x v="1012"/>
    <n v="2.3528153574675151E-3"/>
    <x v="1"/>
    <n v="4"/>
    <n v="2"/>
    <n v="0"/>
    <n v="4"/>
    <n v="6"/>
    <n v="7.333333333333333"/>
    <n v="5"/>
    <n v="0"/>
    <n v="0"/>
    <n v="0"/>
    <n v="0"/>
    <n v="0"/>
    <n v="0"/>
    <n v="0"/>
  </r>
  <r>
    <n v="11010"/>
    <n v="1984"/>
    <n v="30"/>
    <x v="0"/>
    <x v="0"/>
    <x v="0"/>
    <n v="16269"/>
    <x v="2"/>
    <n v="1"/>
    <x v="1"/>
    <x v="0"/>
    <n v="1"/>
    <x v="1"/>
    <d v="2013-08-30T00:00:00"/>
    <n v="303"/>
    <n v="75"/>
    <n v="19"/>
    <n v="3"/>
    <n v="18"/>
    <n v="3"/>
    <n v="1"/>
    <n v="0"/>
    <x v="1012"/>
    <n v="2.7045300878972278E-3"/>
    <x v="1"/>
    <n v="3"/>
    <n v="3"/>
    <n v="0"/>
    <n v="3"/>
    <n v="6"/>
    <n v="7.333333333333333"/>
    <n v="8"/>
    <n v="0"/>
    <n v="0"/>
    <n v="0"/>
    <n v="0"/>
    <n v="0"/>
    <n v="0"/>
    <n v="0"/>
  </r>
  <r>
    <n v="4098"/>
    <n v="1973"/>
    <n v="41"/>
    <x v="1"/>
    <x v="1"/>
    <x v="1"/>
    <n v="24639"/>
    <x v="2"/>
    <n v="1"/>
    <x v="1"/>
    <x v="1"/>
    <n v="2"/>
    <x v="4"/>
    <d v="2014-01-28T00:00:00"/>
    <n v="152"/>
    <n v="3"/>
    <n v="20"/>
    <n v="3"/>
    <n v="16"/>
    <n v="0"/>
    <n v="4"/>
    <n v="1"/>
    <x v="1012"/>
    <n v="1.7857867608263322E-3"/>
    <x v="1"/>
    <n v="3"/>
    <n v="2"/>
    <n v="0"/>
    <n v="4"/>
    <n v="6"/>
    <n v="7.333333333333333"/>
    <n v="6"/>
    <n v="0"/>
    <n v="0"/>
    <n v="0"/>
    <n v="0"/>
    <n v="0"/>
    <n v="0"/>
    <n v="0"/>
  </r>
  <r>
    <n v="5313"/>
    <n v="1971"/>
    <n v="43"/>
    <x v="1"/>
    <x v="0"/>
    <x v="1"/>
    <n v="38196"/>
    <x v="1"/>
    <n v="2"/>
    <x v="1"/>
    <x v="1"/>
    <n v="2"/>
    <x v="4"/>
    <d v="2014-04-18T00:00:00"/>
    <n v="72"/>
    <n v="20"/>
    <n v="30"/>
    <n v="0"/>
    <n v="11"/>
    <n v="0"/>
    <n v="0"/>
    <n v="3"/>
    <x v="1012"/>
    <n v="1.1519530840925752E-3"/>
    <x v="1"/>
    <n v="3"/>
    <n v="2"/>
    <n v="0"/>
    <n v="4"/>
    <n v="6"/>
    <n v="7.333333333333333"/>
    <n v="5"/>
    <n v="0"/>
    <n v="0"/>
    <n v="0"/>
    <n v="0"/>
    <n v="0"/>
    <n v="0"/>
    <n v="0"/>
  </r>
  <r>
    <n v="8416"/>
    <n v="1981"/>
    <n v="33"/>
    <x v="0"/>
    <x v="1"/>
    <x v="1"/>
    <n v="29009"/>
    <x v="2"/>
    <n v="1"/>
    <x v="1"/>
    <x v="0"/>
    <n v="1"/>
    <x v="2"/>
    <d v="2013-11-29T00:00:00"/>
    <n v="212"/>
    <n v="19"/>
    <n v="6"/>
    <n v="6"/>
    <n v="15"/>
    <n v="10"/>
    <n v="5"/>
    <n v="2"/>
    <x v="1012"/>
    <n v="1.5167706573821918E-3"/>
    <x v="1"/>
    <n v="2"/>
    <n v="2"/>
    <n v="0"/>
    <n v="3"/>
    <n v="5"/>
    <n v="8.8000000000000007"/>
    <n v="6"/>
    <n v="0"/>
    <n v="0"/>
    <n v="0"/>
    <n v="0"/>
    <n v="0"/>
    <n v="0"/>
    <n v="0"/>
  </r>
  <r>
    <n v="8842"/>
    <n v="1971"/>
    <n v="43"/>
    <x v="1"/>
    <x v="1"/>
    <x v="0"/>
    <n v="30372"/>
    <x v="1"/>
    <n v="2"/>
    <x v="1"/>
    <x v="1"/>
    <n v="2"/>
    <x v="2"/>
    <d v="2012-12-25T00:00:00"/>
    <n v="551"/>
    <n v="33"/>
    <n v="15"/>
    <n v="0"/>
    <n v="12"/>
    <n v="7"/>
    <n v="3"/>
    <n v="7"/>
    <x v="1012"/>
    <n v="1.4487027525352297E-3"/>
    <x v="1"/>
    <n v="3"/>
    <n v="2"/>
    <n v="0"/>
    <n v="3"/>
    <n v="5"/>
    <n v="8.8000000000000007"/>
    <n v="7"/>
    <n v="0"/>
    <n v="0"/>
    <n v="0"/>
    <n v="0"/>
    <n v="0"/>
    <n v="0"/>
    <n v="0"/>
  </r>
  <r>
    <n v="2154"/>
    <n v="1971"/>
    <n v="43"/>
    <x v="1"/>
    <x v="1"/>
    <x v="0"/>
    <n v="30372"/>
    <x v="1"/>
    <n v="2"/>
    <x v="1"/>
    <x v="1"/>
    <n v="2"/>
    <x v="2"/>
    <d v="2012-12-25T00:00:00"/>
    <n v="551"/>
    <n v="33"/>
    <n v="15"/>
    <n v="0"/>
    <n v="12"/>
    <n v="7"/>
    <n v="3"/>
    <n v="7"/>
    <x v="1012"/>
    <n v="1.4487027525352297E-3"/>
    <x v="1"/>
    <n v="3"/>
    <n v="2"/>
    <n v="0"/>
    <n v="3"/>
    <n v="5"/>
    <n v="8.8000000000000007"/>
    <n v="7"/>
    <n v="0"/>
    <n v="0"/>
    <n v="0"/>
    <n v="0"/>
    <n v="0"/>
    <n v="0"/>
    <n v="0"/>
  </r>
  <r>
    <n v="9216"/>
    <n v="1971"/>
    <n v="43"/>
    <x v="1"/>
    <x v="1"/>
    <x v="1"/>
    <n v="35788"/>
    <x v="1"/>
    <n v="2"/>
    <x v="1"/>
    <x v="1"/>
    <n v="2"/>
    <x v="4"/>
    <d v="2014-01-23T00:00:00"/>
    <n v="157"/>
    <n v="34"/>
    <n v="23"/>
    <n v="2"/>
    <n v="11"/>
    <n v="3"/>
    <n v="1"/>
    <n v="4"/>
    <x v="1012"/>
    <n v="1.2294623896278083E-3"/>
    <x v="1"/>
    <n v="2"/>
    <n v="2"/>
    <n v="0"/>
    <n v="3"/>
    <n v="5"/>
    <n v="8.8000000000000007"/>
    <n v="6"/>
    <n v="0"/>
    <n v="0"/>
    <n v="0"/>
    <n v="0"/>
    <n v="0"/>
    <n v="0"/>
    <n v="0"/>
  </r>
  <r>
    <n v="4937"/>
    <n v="1973"/>
    <n v="41"/>
    <x v="1"/>
    <x v="0"/>
    <x v="1"/>
    <n v="46094"/>
    <x v="1"/>
    <n v="2"/>
    <x v="1"/>
    <x v="1"/>
    <n v="2"/>
    <x v="4"/>
    <d v="2014-06-10T00:00:00"/>
    <n v="19"/>
    <n v="62"/>
    <n v="12"/>
    <n v="2"/>
    <n v="20"/>
    <n v="3"/>
    <n v="2"/>
    <n v="5"/>
    <x v="1012"/>
    <n v="9.5457109385169441E-4"/>
    <x v="1"/>
    <n v="1"/>
    <n v="1"/>
    <n v="0"/>
    <n v="3"/>
    <n v="4"/>
    <n v="11"/>
    <n v="7"/>
    <n v="0"/>
    <n v="0"/>
    <n v="0"/>
    <n v="0"/>
    <n v="0"/>
    <n v="0"/>
    <n v="0"/>
  </r>
  <r>
    <n v="5267"/>
    <n v="1970"/>
    <n v="44"/>
    <x v="1"/>
    <x v="1"/>
    <x v="0"/>
    <n v="33986"/>
    <x v="1"/>
    <n v="2"/>
    <x v="1"/>
    <x v="0"/>
    <n v="1"/>
    <x v="1"/>
    <d v="2013-03-14T00:00:00"/>
    <n v="472"/>
    <n v="43"/>
    <n v="16"/>
    <n v="2"/>
    <n v="18"/>
    <n v="2"/>
    <n v="1"/>
    <n v="5"/>
    <x v="1012"/>
    <n v="1.2946507385393985E-3"/>
    <x v="1"/>
    <n v="1"/>
    <n v="1"/>
    <n v="0"/>
    <n v="3"/>
    <n v="4"/>
    <n v="11"/>
    <n v="7"/>
    <n v="0"/>
    <n v="0"/>
    <n v="0"/>
    <n v="0"/>
    <n v="0"/>
    <n v="0"/>
    <n v="0"/>
  </r>
  <r>
    <n v="6619"/>
    <n v="1978"/>
    <n v="36"/>
    <x v="0"/>
    <x v="1"/>
    <x v="1"/>
    <n v="38415"/>
    <x v="1"/>
    <n v="2"/>
    <x v="1"/>
    <x v="1"/>
    <n v="2"/>
    <x v="4"/>
    <d v="2013-01-02T00:00:00"/>
    <n v="543"/>
    <n v="91"/>
    <n v="22"/>
    <n v="1"/>
    <n v="13"/>
    <n v="4"/>
    <n v="0"/>
    <n v="4"/>
    <x v="1012"/>
    <n v="1.145385916959521E-3"/>
    <x v="1"/>
    <n v="2"/>
    <n v="1"/>
    <n v="0"/>
    <n v="3"/>
    <n v="4"/>
    <n v="11"/>
    <n v="7"/>
    <n v="0"/>
    <n v="0"/>
    <n v="0"/>
    <n v="0"/>
    <n v="0"/>
    <n v="0"/>
    <n v="0"/>
  </r>
  <r>
    <n v="4338"/>
    <n v="1983"/>
    <n v="31"/>
    <x v="0"/>
    <x v="1"/>
    <x v="0"/>
    <n v="39062"/>
    <x v="1"/>
    <n v="2"/>
    <x v="1"/>
    <x v="0"/>
    <n v="1"/>
    <x v="1"/>
    <d v="2014-03-25T00:00:00"/>
    <n v="96"/>
    <n v="28"/>
    <n v="23"/>
    <n v="0"/>
    <n v="9"/>
    <n v="0"/>
    <n v="0"/>
    <n v="12"/>
    <x v="1012"/>
    <n v="1.1264144181045517E-3"/>
    <x v="1"/>
    <n v="1"/>
    <n v="1"/>
    <n v="0"/>
    <n v="3"/>
    <n v="4"/>
    <n v="11"/>
    <n v="4"/>
    <n v="0"/>
    <n v="0"/>
    <n v="1"/>
    <n v="0"/>
    <n v="0"/>
    <n v="0"/>
    <n v="0"/>
  </r>
  <r>
    <n v="2230"/>
    <n v="1970"/>
    <n v="44"/>
    <x v="1"/>
    <x v="0"/>
    <x v="1"/>
    <n v="23626"/>
    <x v="2"/>
    <n v="1"/>
    <x v="1"/>
    <x v="0"/>
    <n v="1"/>
    <x v="2"/>
    <d v="2014-05-24T00:00:00"/>
    <n v="36"/>
    <n v="84"/>
    <n v="27"/>
    <n v="2"/>
    <n v="14"/>
    <n v="0"/>
    <n v="0"/>
    <n v="0"/>
    <x v="1013"/>
    <n v="1.8200287818505036E-3"/>
    <x v="1"/>
    <n v="3"/>
    <n v="3"/>
    <n v="1"/>
    <n v="3"/>
    <n v="7"/>
    <n v="6.1428571428571432"/>
    <n v="5"/>
    <n v="0"/>
    <n v="0"/>
    <n v="0"/>
    <n v="0"/>
    <n v="0"/>
    <n v="0"/>
    <n v="0"/>
  </r>
  <r>
    <n v="3068"/>
    <n v="1990"/>
    <n v="24"/>
    <x v="0"/>
    <x v="1"/>
    <x v="1"/>
    <n v="18351"/>
    <x v="2"/>
    <n v="1"/>
    <x v="0"/>
    <x v="0"/>
    <n v="0"/>
    <x v="1"/>
    <d v="2013-10-29T00:00:00"/>
    <n v="243"/>
    <n v="1"/>
    <n v="1"/>
    <n v="12"/>
    <n v="9"/>
    <n v="0"/>
    <n v="14"/>
    <n v="7"/>
    <x v="1013"/>
    <n v="2.3431965560459919E-3"/>
    <x v="1"/>
    <n v="1"/>
    <n v="2"/>
    <n v="0"/>
    <n v="3"/>
    <n v="5"/>
    <n v="8.6"/>
    <n v="7"/>
    <n v="0"/>
    <n v="0"/>
    <n v="0"/>
    <n v="0"/>
    <n v="0"/>
    <n v="0"/>
    <n v="0"/>
  </r>
  <r>
    <n v="2563"/>
    <n v="1961"/>
    <n v="53"/>
    <x v="1"/>
    <x v="2"/>
    <x v="1"/>
    <n v="28249"/>
    <x v="2"/>
    <n v="1"/>
    <x v="0"/>
    <x v="0"/>
    <n v="0"/>
    <x v="1"/>
    <d v="2014-06-15T00:00:00"/>
    <n v="14"/>
    <n v="80"/>
    <n v="1"/>
    <n v="9"/>
    <n v="7"/>
    <n v="2"/>
    <n v="14"/>
    <n v="10"/>
    <x v="1013"/>
    <n v="1.5221777762044674E-3"/>
    <x v="1"/>
    <n v="1"/>
    <n v="2"/>
    <n v="0"/>
    <n v="3"/>
    <n v="5"/>
    <n v="8.6"/>
    <n v="6"/>
    <n v="0"/>
    <n v="0"/>
    <n v="0"/>
    <n v="0"/>
    <n v="0"/>
    <n v="0"/>
    <n v="0"/>
  </r>
  <r>
    <n v="8312"/>
    <n v="1961"/>
    <n v="53"/>
    <x v="1"/>
    <x v="2"/>
    <x v="1"/>
    <n v="28249"/>
    <x v="2"/>
    <n v="1"/>
    <x v="0"/>
    <x v="0"/>
    <n v="0"/>
    <x v="1"/>
    <d v="2014-06-15T00:00:00"/>
    <n v="14"/>
    <n v="80"/>
    <n v="1"/>
    <n v="9"/>
    <n v="7"/>
    <n v="2"/>
    <n v="14"/>
    <n v="10"/>
    <x v="1013"/>
    <n v="1.5221777762044674E-3"/>
    <x v="1"/>
    <n v="1"/>
    <n v="2"/>
    <n v="0"/>
    <n v="3"/>
    <n v="5"/>
    <n v="8.6"/>
    <n v="6"/>
    <n v="0"/>
    <n v="0"/>
    <n v="0"/>
    <n v="0"/>
    <n v="0"/>
    <n v="0"/>
    <n v="0"/>
  </r>
  <r>
    <n v="5987"/>
    <n v="1989"/>
    <n v="25"/>
    <x v="0"/>
    <x v="0"/>
    <x v="1"/>
    <n v="10404"/>
    <x v="2"/>
    <n v="1"/>
    <x v="1"/>
    <x v="0"/>
    <n v="1"/>
    <x v="2"/>
    <d v="2014-05-04T00:00:00"/>
    <n v="56"/>
    <n v="52"/>
    <n v="2"/>
    <n v="2"/>
    <n v="11"/>
    <n v="10"/>
    <n v="6"/>
    <n v="12"/>
    <x v="1013"/>
    <n v="4.1330257593233371E-3"/>
    <x v="1"/>
    <n v="2"/>
    <n v="1"/>
    <n v="0"/>
    <n v="4"/>
    <n v="5"/>
    <n v="8.6"/>
    <n v="5"/>
    <n v="0"/>
    <n v="0"/>
    <n v="0"/>
    <n v="0"/>
    <n v="0"/>
    <n v="0"/>
    <n v="0"/>
  </r>
  <r>
    <n v="8737"/>
    <n v="1978"/>
    <n v="36"/>
    <x v="0"/>
    <x v="1"/>
    <x v="0"/>
    <n v="55563"/>
    <x v="1"/>
    <n v="2"/>
    <x v="0"/>
    <x v="1"/>
    <n v="1"/>
    <x v="1"/>
    <d v="2014-04-05T00:00:00"/>
    <n v="85"/>
    <n v="22"/>
    <n v="29"/>
    <n v="1"/>
    <n v="9"/>
    <n v="2"/>
    <n v="0"/>
    <n v="2"/>
    <x v="1013"/>
    <n v="7.7389629789608187E-4"/>
    <x v="1"/>
    <n v="1"/>
    <n v="2"/>
    <n v="0"/>
    <n v="3"/>
    <n v="5"/>
    <n v="8.6"/>
    <n v="3"/>
    <n v="0"/>
    <n v="0"/>
    <n v="0"/>
    <n v="0"/>
    <n v="0"/>
    <n v="0"/>
    <n v="0"/>
  </r>
  <r>
    <n v="9612"/>
    <n v="1987"/>
    <n v="27"/>
    <x v="0"/>
    <x v="0"/>
    <x v="0"/>
    <n v="23830"/>
    <x v="2"/>
    <n v="1"/>
    <x v="0"/>
    <x v="0"/>
    <n v="0"/>
    <x v="0"/>
    <d v="2014-02-07T00:00:00"/>
    <n v="142"/>
    <n v="3"/>
    <n v="1"/>
    <n v="8"/>
    <n v="6"/>
    <n v="4"/>
    <n v="8"/>
    <n v="16"/>
    <x v="1013"/>
    <n v="1.80444817456987E-3"/>
    <x v="1"/>
    <n v="1"/>
    <n v="1"/>
    <n v="0"/>
    <n v="3"/>
    <n v="4"/>
    <n v="10.75"/>
    <n v="7"/>
    <n v="0"/>
    <n v="0"/>
    <n v="0"/>
    <n v="0"/>
    <n v="0"/>
    <n v="0"/>
    <n v="0"/>
  </r>
  <r>
    <n v="3850"/>
    <n v="1963"/>
    <n v="51"/>
    <x v="1"/>
    <x v="2"/>
    <x v="1"/>
    <n v="14918"/>
    <x v="2"/>
    <n v="1"/>
    <x v="0"/>
    <x v="1"/>
    <n v="1"/>
    <x v="2"/>
    <d v="2012-12-07T00:00:00"/>
    <n v="569"/>
    <n v="52"/>
    <n v="3"/>
    <n v="3"/>
    <n v="3"/>
    <n v="15"/>
    <n v="4"/>
    <n v="15"/>
    <x v="1013"/>
    <n v="2.8824239174152031E-3"/>
    <x v="1"/>
    <n v="1"/>
    <n v="1"/>
    <n v="0"/>
    <n v="3"/>
    <n v="4"/>
    <n v="10.75"/>
    <n v="6"/>
    <n v="0"/>
    <n v="0"/>
    <n v="0"/>
    <n v="0"/>
    <n v="0"/>
    <n v="0"/>
    <n v="0"/>
  </r>
  <r>
    <n v="10691"/>
    <n v="1960"/>
    <n v="54"/>
    <x v="1"/>
    <x v="0"/>
    <x v="1"/>
    <n v="28520"/>
    <x v="2"/>
    <n v="1"/>
    <x v="1"/>
    <x v="1"/>
    <n v="2"/>
    <x v="4"/>
    <d v="2013-06-14T00:00:00"/>
    <n v="380"/>
    <n v="55"/>
    <n v="11"/>
    <n v="0"/>
    <n v="10"/>
    <n v="0"/>
    <n v="2"/>
    <n v="20"/>
    <x v="1013"/>
    <n v="1.5077138849929875E-3"/>
    <x v="1"/>
    <n v="1"/>
    <n v="1"/>
    <n v="1"/>
    <n v="2"/>
    <n v="4"/>
    <n v="10.75"/>
    <n v="6"/>
    <n v="0"/>
    <n v="0"/>
    <n v="0"/>
    <n v="0"/>
    <n v="0"/>
    <n v="0"/>
    <n v="0"/>
  </r>
  <r>
    <n v="7386"/>
    <n v="1976"/>
    <n v="38"/>
    <x v="0"/>
    <x v="1"/>
    <x v="0"/>
    <n v="30992"/>
    <x v="1"/>
    <n v="2"/>
    <x v="1"/>
    <x v="0"/>
    <n v="1"/>
    <x v="1"/>
    <d v="2013-04-22T00:00:00"/>
    <n v="433"/>
    <n v="83"/>
    <n v="17"/>
    <n v="0"/>
    <n v="14"/>
    <n v="7"/>
    <n v="3"/>
    <n v="2"/>
    <x v="1013"/>
    <n v="1.3874548270521425E-3"/>
    <x v="1"/>
    <n v="1"/>
    <n v="1"/>
    <n v="0"/>
    <n v="3"/>
    <n v="4"/>
    <n v="10.75"/>
    <n v="7"/>
    <n v="0"/>
    <n v="0"/>
    <n v="0"/>
    <n v="0"/>
    <n v="0"/>
    <n v="0"/>
    <n v="0"/>
  </r>
  <r>
    <n v="3006"/>
    <n v="1976"/>
    <n v="38"/>
    <x v="0"/>
    <x v="1"/>
    <x v="0"/>
    <n v="30992"/>
    <x v="1"/>
    <n v="2"/>
    <x v="1"/>
    <x v="0"/>
    <n v="1"/>
    <x v="1"/>
    <d v="2013-04-22T00:00:00"/>
    <n v="433"/>
    <n v="83"/>
    <n v="17"/>
    <n v="0"/>
    <n v="14"/>
    <n v="7"/>
    <n v="3"/>
    <n v="2"/>
    <x v="1013"/>
    <n v="1.3874548270521425E-3"/>
    <x v="1"/>
    <n v="1"/>
    <n v="1"/>
    <n v="0"/>
    <n v="3"/>
    <n v="4"/>
    <n v="10.75"/>
    <n v="7"/>
    <n v="0"/>
    <n v="0"/>
    <n v="0"/>
    <n v="0"/>
    <n v="0"/>
    <n v="0"/>
    <n v="0"/>
  </r>
  <r>
    <n v="5138"/>
    <n v="1950"/>
    <n v="64"/>
    <x v="2"/>
    <x v="1"/>
    <x v="1"/>
    <n v="28320"/>
    <x v="2"/>
    <n v="1"/>
    <x v="0"/>
    <x v="1"/>
    <n v="1"/>
    <x v="2"/>
    <d v="2013-01-14T00:00:00"/>
    <n v="531"/>
    <n v="68"/>
    <n v="19"/>
    <n v="1"/>
    <n v="14"/>
    <n v="3"/>
    <n v="2"/>
    <n v="4"/>
    <x v="1013"/>
    <n v="1.518361581920904E-3"/>
    <x v="1"/>
    <n v="1"/>
    <n v="1"/>
    <n v="0"/>
    <n v="3"/>
    <n v="4"/>
    <n v="10.75"/>
    <n v="8"/>
    <n v="0"/>
    <n v="0"/>
    <n v="0"/>
    <n v="0"/>
    <n v="0"/>
    <n v="0"/>
    <n v="0"/>
  </r>
  <r>
    <n v="626"/>
    <n v="1951"/>
    <n v="63"/>
    <x v="2"/>
    <x v="1"/>
    <x v="1"/>
    <n v="32871"/>
    <x v="1"/>
    <n v="2"/>
    <x v="1"/>
    <x v="1"/>
    <n v="2"/>
    <x v="4"/>
    <d v="2013-03-09T00:00:00"/>
    <n v="477"/>
    <n v="28"/>
    <n v="22"/>
    <n v="2"/>
    <n v="12"/>
    <n v="0"/>
    <n v="2"/>
    <n v="5"/>
    <x v="1013"/>
    <n v="1.3081439566791397E-3"/>
    <x v="1"/>
    <n v="1"/>
    <n v="1"/>
    <n v="0"/>
    <n v="3"/>
    <n v="4"/>
    <n v="10.75"/>
    <n v="4"/>
    <n v="0"/>
    <n v="0"/>
    <n v="0"/>
    <n v="0"/>
    <n v="0"/>
    <n v="0"/>
    <n v="0"/>
  </r>
  <r>
    <n v="2461"/>
    <n v="1955"/>
    <n v="59"/>
    <x v="2"/>
    <x v="0"/>
    <x v="0"/>
    <n v="51124"/>
    <x v="1"/>
    <n v="2"/>
    <x v="1"/>
    <x v="1"/>
    <n v="2"/>
    <x v="2"/>
    <d v="2013-12-18T00:00:00"/>
    <n v="193"/>
    <n v="79"/>
    <n v="26"/>
    <n v="1"/>
    <n v="11"/>
    <n v="0"/>
    <n v="1"/>
    <n v="4"/>
    <x v="1013"/>
    <n v="8.4109224630310616E-4"/>
    <x v="1"/>
    <n v="2"/>
    <n v="1"/>
    <n v="0"/>
    <n v="3"/>
    <n v="4"/>
    <n v="10.75"/>
    <n v="3"/>
    <n v="0"/>
    <n v="0"/>
    <n v="0"/>
    <n v="0"/>
    <n v="0"/>
    <n v="0"/>
    <n v="0"/>
  </r>
  <r>
    <n v="3286"/>
    <n v="1967"/>
    <n v="47"/>
    <x v="1"/>
    <x v="0"/>
    <x v="0"/>
    <n v="26642"/>
    <x v="2"/>
    <n v="1"/>
    <x v="1"/>
    <x v="0"/>
    <n v="1"/>
    <x v="1"/>
    <d v="2014-03-01T00:00:00"/>
    <n v="120"/>
    <n v="71"/>
    <n v="13"/>
    <n v="2"/>
    <n v="15"/>
    <n v="2"/>
    <n v="2"/>
    <n v="8"/>
    <x v="1014"/>
    <n v="1.5764582238570678E-3"/>
    <x v="1"/>
    <n v="2"/>
    <n v="2"/>
    <n v="0"/>
    <n v="3"/>
    <n v="5"/>
    <n v="8.4"/>
    <n v="6"/>
    <n v="0"/>
    <n v="0"/>
    <n v="0"/>
    <n v="0"/>
    <n v="0"/>
    <n v="0"/>
    <n v="0"/>
  </r>
  <r>
    <n v="8650"/>
    <n v="1978"/>
    <n v="36"/>
    <x v="0"/>
    <x v="1"/>
    <x v="0"/>
    <n v="54162"/>
    <x v="1"/>
    <n v="2"/>
    <x v="1"/>
    <x v="1"/>
    <n v="2"/>
    <x v="2"/>
    <d v="2013-03-18T00:00:00"/>
    <n v="468"/>
    <n v="31"/>
    <n v="5"/>
    <n v="6"/>
    <n v="10"/>
    <n v="6"/>
    <n v="5"/>
    <n v="10"/>
    <x v="1014"/>
    <n v="7.7545142350725598E-4"/>
    <x v="1"/>
    <n v="1"/>
    <n v="1"/>
    <n v="0"/>
    <n v="3"/>
    <n v="4"/>
    <n v="10.5"/>
    <n v="4"/>
    <n v="0"/>
    <n v="0"/>
    <n v="0"/>
    <n v="0"/>
    <n v="0"/>
    <n v="0"/>
    <n v="0"/>
  </r>
  <r>
    <n v="2258"/>
    <n v="1986"/>
    <n v="28"/>
    <x v="0"/>
    <x v="1"/>
    <x v="1"/>
    <n v="32880"/>
    <x v="1"/>
    <n v="2"/>
    <x v="1"/>
    <x v="0"/>
    <n v="1"/>
    <x v="2"/>
    <d v="2012-12-04T00:00:00"/>
    <n v="572"/>
    <n v="76"/>
    <n v="8"/>
    <n v="4"/>
    <n v="15"/>
    <n v="7"/>
    <n v="6"/>
    <n v="2"/>
    <x v="1014"/>
    <n v="1.2773722627737226E-3"/>
    <x v="1"/>
    <n v="1"/>
    <n v="1"/>
    <n v="0"/>
    <n v="3"/>
    <n v="4"/>
    <n v="10.5"/>
    <n v="8"/>
    <n v="0"/>
    <n v="0"/>
    <n v="0"/>
    <n v="0"/>
    <n v="0"/>
    <n v="0"/>
    <n v="0"/>
  </r>
  <r>
    <n v="10203"/>
    <n v="1990"/>
    <n v="24"/>
    <x v="0"/>
    <x v="1"/>
    <x v="0"/>
    <n v="26095"/>
    <x v="2"/>
    <n v="1"/>
    <x v="1"/>
    <x v="0"/>
    <n v="1"/>
    <x v="1"/>
    <d v="2013-06-30T00:00:00"/>
    <n v="364"/>
    <n v="77"/>
    <n v="11"/>
    <n v="7"/>
    <n v="9"/>
    <n v="3"/>
    <n v="1"/>
    <n v="11"/>
    <x v="1014"/>
    <n v="1.6095037363479594E-3"/>
    <x v="1"/>
    <n v="1"/>
    <n v="1"/>
    <n v="0"/>
    <n v="3"/>
    <n v="4"/>
    <n v="10.5"/>
    <n v="7"/>
    <n v="0"/>
    <n v="0"/>
    <n v="0"/>
    <n v="0"/>
    <n v="0"/>
    <n v="0"/>
    <n v="0"/>
  </r>
  <r>
    <n v="5393"/>
    <n v="1977"/>
    <n v="37"/>
    <x v="0"/>
    <x v="1"/>
    <x v="0"/>
    <n v="23763"/>
    <x v="2"/>
    <n v="1"/>
    <x v="1"/>
    <x v="0"/>
    <n v="1"/>
    <x v="1"/>
    <d v="2012-08-07T00:00:00"/>
    <n v="691"/>
    <n v="64"/>
    <n v="22"/>
    <n v="0"/>
    <n v="6"/>
    <n v="6"/>
    <n v="2"/>
    <n v="6"/>
    <x v="1014"/>
    <n v="1.7674536043428861E-3"/>
    <x v="1"/>
    <n v="1"/>
    <n v="1"/>
    <n v="0"/>
    <n v="3"/>
    <n v="4"/>
    <n v="10.5"/>
    <n v="7"/>
    <n v="0"/>
    <n v="0"/>
    <n v="0"/>
    <n v="0"/>
    <n v="0"/>
    <n v="0"/>
    <n v="0"/>
  </r>
  <r>
    <n v="1064"/>
    <n v="1971"/>
    <n v="43"/>
    <x v="1"/>
    <x v="0"/>
    <x v="1"/>
    <n v="42403"/>
    <x v="1"/>
    <n v="2"/>
    <x v="1"/>
    <x v="0"/>
    <n v="1"/>
    <x v="2"/>
    <d v="2013-12-11T00:00:00"/>
    <n v="200"/>
    <n v="18"/>
    <n v="22"/>
    <n v="1"/>
    <n v="11"/>
    <n v="0"/>
    <n v="5"/>
    <n v="3"/>
    <x v="1014"/>
    <n v="9.9049595547484842E-4"/>
    <x v="1"/>
    <n v="1"/>
    <n v="1"/>
    <n v="0"/>
    <n v="3"/>
    <n v="4"/>
    <n v="10.5"/>
    <n v="8"/>
    <n v="0"/>
    <n v="0"/>
    <n v="0"/>
    <n v="0"/>
    <n v="0"/>
    <n v="0"/>
    <n v="0"/>
  </r>
  <r>
    <n v="10146"/>
    <n v="1972"/>
    <n v="42"/>
    <x v="1"/>
    <x v="0"/>
    <x v="1"/>
    <n v="38887"/>
    <x v="1"/>
    <n v="2"/>
    <x v="1"/>
    <x v="0"/>
    <n v="1"/>
    <x v="2"/>
    <d v="2014-03-02T00:00:00"/>
    <n v="119"/>
    <n v="17"/>
    <n v="25"/>
    <n v="1"/>
    <n v="13"/>
    <n v="0"/>
    <n v="0"/>
    <n v="3"/>
    <x v="1014"/>
    <n v="1.0800524596908992E-3"/>
    <x v="1"/>
    <n v="1"/>
    <n v="1"/>
    <n v="0"/>
    <n v="3"/>
    <n v="4"/>
    <n v="10.5"/>
    <n v="7"/>
    <n v="0"/>
    <n v="0"/>
    <n v="0"/>
    <n v="0"/>
    <n v="0"/>
    <n v="0"/>
    <n v="0"/>
  </r>
  <r>
    <n v="3769"/>
    <n v="1972"/>
    <n v="42"/>
    <x v="1"/>
    <x v="0"/>
    <x v="1"/>
    <n v="53408.685009487657"/>
    <x v="1"/>
    <n v="2"/>
    <x v="1"/>
    <x v="0"/>
    <n v="1"/>
    <x v="2"/>
    <d v="2014-03-02T00:00:00"/>
    <n v="119"/>
    <n v="17"/>
    <n v="25"/>
    <n v="1"/>
    <n v="13"/>
    <n v="0"/>
    <n v="0"/>
    <n v="3"/>
    <x v="1014"/>
    <n v="7.8638895513976823E-4"/>
    <x v="1"/>
    <n v="1"/>
    <n v="1"/>
    <n v="0"/>
    <n v="3"/>
    <n v="4"/>
    <n v="10.5"/>
    <n v="7"/>
    <n v="0"/>
    <n v="0"/>
    <n v="0"/>
    <n v="0"/>
    <n v="0"/>
    <n v="0"/>
    <n v="0"/>
  </r>
  <r>
    <n v="5229"/>
    <n v="1969"/>
    <n v="45"/>
    <x v="1"/>
    <x v="0"/>
    <x v="1"/>
    <n v="54132"/>
    <x v="1"/>
    <n v="2"/>
    <x v="0"/>
    <x v="1"/>
    <n v="1"/>
    <x v="2"/>
    <d v="2014-02-16T00:00:00"/>
    <n v="133"/>
    <n v="81"/>
    <n v="30"/>
    <n v="1"/>
    <n v="8"/>
    <n v="0"/>
    <n v="0"/>
    <n v="3"/>
    <x v="1014"/>
    <n v="7.7588117933939259E-4"/>
    <x v="1"/>
    <n v="1"/>
    <n v="1"/>
    <n v="0"/>
    <n v="3"/>
    <n v="4"/>
    <n v="10.5"/>
    <n v="7"/>
    <n v="0"/>
    <n v="0"/>
    <n v="0"/>
    <n v="0"/>
    <n v="0"/>
    <n v="0"/>
    <n v="0"/>
  </r>
  <r>
    <n v="8553"/>
    <n v="1965"/>
    <n v="49"/>
    <x v="1"/>
    <x v="1"/>
    <x v="1"/>
    <n v="44300"/>
    <x v="1"/>
    <n v="2"/>
    <x v="1"/>
    <x v="1"/>
    <n v="2"/>
    <x v="4"/>
    <d v="2013-06-23T00:00:00"/>
    <n v="371"/>
    <n v="65"/>
    <n v="30"/>
    <n v="0"/>
    <n v="9"/>
    <n v="0"/>
    <n v="0"/>
    <n v="3"/>
    <x v="1014"/>
    <n v="9.4808126410835219E-4"/>
    <x v="1"/>
    <n v="2"/>
    <n v="1"/>
    <n v="0"/>
    <n v="3"/>
    <n v="4"/>
    <n v="10.5"/>
    <n v="6"/>
    <n v="0"/>
    <n v="0"/>
    <n v="0"/>
    <n v="0"/>
    <n v="0"/>
    <n v="0"/>
    <n v="0"/>
  </r>
  <r>
    <n v="10277"/>
    <n v="1961"/>
    <n v="53"/>
    <x v="1"/>
    <x v="1"/>
    <x v="0"/>
    <n v="30081"/>
    <x v="2"/>
    <n v="1"/>
    <x v="0"/>
    <x v="1"/>
    <n v="1"/>
    <x v="1"/>
    <d v="2013-02-21T00:00:00"/>
    <n v="493"/>
    <n v="27"/>
    <n v="36"/>
    <n v="0"/>
    <n v="2"/>
    <n v="0"/>
    <n v="0"/>
    <n v="4"/>
    <x v="1014"/>
    <n v="1.3962301785180014E-3"/>
    <x v="1"/>
    <n v="1"/>
    <n v="1"/>
    <n v="0"/>
    <n v="3"/>
    <n v="4"/>
    <n v="10.5"/>
    <n v="7"/>
    <n v="0"/>
    <n v="0"/>
    <n v="0"/>
    <n v="0"/>
    <n v="0"/>
    <n v="0"/>
    <n v="0"/>
  </r>
  <r>
    <n v="8541"/>
    <n v="1990"/>
    <n v="24"/>
    <x v="0"/>
    <x v="0"/>
    <x v="1"/>
    <n v="24683"/>
    <x v="2"/>
    <n v="1"/>
    <x v="1"/>
    <x v="0"/>
    <n v="1"/>
    <x v="2"/>
    <d v="2014-03-08T00:00:00"/>
    <n v="113"/>
    <n v="98"/>
    <n v="8"/>
    <n v="4"/>
    <n v="10"/>
    <n v="6"/>
    <n v="7"/>
    <n v="6"/>
    <x v="1015"/>
    <n v="1.6610622695782523E-3"/>
    <x v="1"/>
    <n v="2"/>
    <n v="2"/>
    <n v="0"/>
    <n v="4"/>
    <n v="6"/>
    <n v="6.833333333333333"/>
    <n v="5"/>
    <n v="0"/>
    <n v="0"/>
    <n v="0"/>
    <n v="0"/>
    <n v="0"/>
    <n v="0"/>
    <n v="0"/>
  </r>
  <r>
    <n v="2156"/>
    <n v="1955"/>
    <n v="59"/>
    <x v="2"/>
    <x v="0"/>
    <x v="1"/>
    <n v="22554"/>
    <x v="2"/>
    <n v="1"/>
    <x v="1"/>
    <x v="1"/>
    <n v="2"/>
    <x v="4"/>
    <d v="2012-11-03T00:00:00"/>
    <n v="603"/>
    <n v="38"/>
    <n v="27"/>
    <n v="0"/>
    <n v="10"/>
    <n v="0"/>
    <n v="0"/>
    <n v="4"/>
    <x v="1015"/>
    <n v="1.8178593597588011E-3"/>
    <x v="1"/>
    <n v="4"/>
    <n v="2"/>
    <n v="0"/>
    <n v="4"/>
    <n v="6"/>
    <n v="6.833333333333333"/>
    <n v="5"/>
    <n v="0"/>
    <n v="0"/>
    <n v="0"/>
    <n v="0"/>
    <n v="0"/>
    <n v="0"/>
    <n v="0"/>
  </r>
  <r>
    <n v="948"/>
    <n v="1971"/>
    <n v="43"/>
    <x v="1"/>
    <x v="1"/>
    <x v="0"/>
    <n v="10245"/>
    <x v="2"/>
    <n v="1"/>
    <x v="1"/>
    <x v="0"/>
    <n v="1"/>
    <x v="1"/>
    <d v="2013-05-15T00:00:00"/>
    <n v="410"/>
    <n v="32"/>
    <n v="4"/>
    <n v="7"/>
    <n v="7"/>
    <n v="6"/>
    <n v="4"/>
    <n v="13"/>
    <x v="1015"/>
    <n v="4.0019521717911174E-3"/>
    <x v="1"/>
    <n v="3"/>
    <n v="1"/>
    <n v="2"/>
    <n v="2"/>
    <n v="5"/>
    <n v="8.1999999999999993"/>
    <n v="5"/>
    <n v="0"/>
    <n v="0"/>
    <n v="0"/>
    <n v="0"/>
    <n v="0"/>
    <n v="0"/>
    <n v="0"/>
  </r>
  <r>
    <n v="7574"/>
    <n v="1979"/>
    <n v="35"/>
    <x v="0"/>
    <x v="0"/>
    <x v="1"/>
    <n v="27922"/>
    <x v="2"/>
    <n v="1"/>
    <x v="1"/>
    <x v="0"/>
    <n v="1"/>
    <x v="2"/>
    <d v="2014-05-10T00:00:00"/>
    <n v="50"/>
    <n v="80"/>
    <n v="11"/>
    <n v="0"/>
    <n v="13"/>
    <n v="2"/>
    <n v="4"/>
    <n v="11"/>
    <x v="1015"/>
    <n v="1.4683761908172767E-3"/>
    <x v="1"/>
    <n v="1"/>
    <n v="2"/>
    <n v="0"/>
    <n v="3"/>
    <n v="5"/>
    <n v="8.1999999999999993"/>
    <n v="4"/>
    <n v="0"/>
    <n v="0"/>
    <n v="0"/>
    <n v="0"/>
    <n v="0"/>
    <n v="0"/>
    <n v="0"/>
  </r>
  <r>
    <n v="11092"/>
    <n v="1961"/>
    <n v="53"/>
    <x v="1"/>
    <x v="1"/>
    <x v="1"/>
    <n v="27116"/>
    <x v="2"/>
    <n v="1"/>
    <x v="1"/>
    <x v="1"/>
    <n v="2"/>
    <x v="4"/>
    <d v="2014-03-02T00:00:00"/>
    <n v="119"/>
    <n v="78"/>
    <n v="12"/>
    <n v="1"/>
    <n v="21"/>
    <n v="2"/>
    <n v="2"/>
    <n v="3"/>
    <x v="1015"/>
    <n v="1.5120224221861632E-3"/>
    <x v="1"/>
    <n v="2"/>
    <n v="2"/>
    <n v="0"/>
    <n v="3"/>
    <n v="5"/>
    <n v="8.1999999999999993"/>
    <n v="7"/>
    <n v="0"/>
    <n v="0"/>
    <n v="0"/>
    <n v="0"/>
    <n v="0"/>
    <n v="0"/>
    <n v="0"/>
  </r>
  <r>
    <n v="10785"/>
    <n v="1969"/>
    <n v="45"/>
    <x v="1"/>
    <x v="1"/>
    <x v="1"/>
    <n v="44078"/>
    <x v="1"/>
    <n v="2"/>
    <x v="1"/>
    <x v="1"/>
    <n v="2"/>
    <x v="4"/>
    <d v="2014-06-19T00:00:00"/>
    <n v="10"/>
    <n v="17"/>
    <n v="24"/>
    <n v="1"/>
    <n v="10"/>
    <n v="2"/>
    <n v="0"/>
    <n v="4"/>
    <x v="1015"/>
    <n v="9.3016924542855845E-4"/>
    <x v="1"/>
    <n v="2"/>
    <n v="2"/>
    <n v="0"/>
    <n v="3"/>
    <n v="5"/>
    <n v="8.1999999999999993"/>
    <n v="5"/>
    <n v="0"/>
    <n v="0"/>
    <n v="0"/>
    <n v="0"/>
    <n v="0"/>
    <n v="0"/>
    <n v="0"/>
  </r>
  <r>
    <n v="322"/>
    <n v="1978"/>
    <n v="36"/>
    <x v="0"/>
    <x v="1"/>
    <x v="1"/>
    <n v="42554"/>
    <x v="1"/>
    <n v="2"/>
    <x v="1"/>
    <x v="1"/>
    <n v="2"/>
    <x v="4"/>
    <d v="2013-01-12T00:00:00"/>
    <n v="533"/>
    <n v="93"/>
    <n v="29"/>
    <n v="1"/>
    <n v="11"/>
    <n v="0"/>
    <n v="0"/>
    <n v="0"/>
    <x v="1015"/>
    <n v="9.6348169384781685E-4"/>
    <x v="1"/>
    <n v="2"/>
    <n v="2"/>
    <n v="0"/>
    <n v="3"/>
    <n v="5"/>
    <n v="8.1999999999999993"/>
    <n v="4"/>
    <n v="0"/>
    <n v="0"/>
    <n v="0"/>
    <n v="0"/>
    <n v="0"/>
    <n v="0"/>
    <n v="0"/>
  </r>
  <r>
    <n v="4791"/>
    <n v="1980"/>
    <n v="34"/>
    <x v="0"/>
    <x v="1"/>
    <x v="1"/>
    <n v="44964"/>
    <x v="1"/>
    <n v="2"/>
    <x v="1"/>
    <x v="1"/>
    <n v="2"/>
    <x v="4"/>
    <d v="2012-12-16T00:00:00"/>
    <n v="560"/>
    <n v="35"/>
    <n v="19"/>
    <n v="1"/>
    <n v="17"/>
    <n v="2"/>
    <n v="0"/>
    <n v="2"/>
    <x v="1015"/>
    <n v="9.1184058357797351E-4"/>
    <x v="1"/>
    <n v="1"/>
    <n v="1"/>
    <n v="0"/>
    <n v="3"/>
    <n v="4"/>
    <n v="10.25"/>
    <n v="8"/>
    <n v="0"/>
    <n v="0"/>
    <n v="0"/>
    <n v="0"/>
    <n v="0"/>
    <n v="0"/>
    <n v="0"/>
  </r>
  <r>
    <n v="8629"/>
    <n v="1956"/>
    <n v="58"/>
    <x v="1"/>
    <x v="1"/>
    <x v="0"/>
    <n v="46984"/>
    <x v="1"/>
    <n v="2"/>
    <x v="1"/>
    <x v="1"/>
    <n v="2"/>
    <x v="2"/>
    <d v="2013-03-26T00:00:00"/>
    <n v="460"/>
    <n v="71"/>
    <n v="19"/>
    <n v="1"/>
    <n v="10"/>
    <n v="2"/>
    <n v="1"/>
    <n v="8"/>
    <x v="1015"/>
    <n v="8.7263749361484756E-4"/>
    <x v="1"/>
    <n v="1"/>
    <n v="1"/>
    <n v="0"/>
    <n v="3"/>
    <n v="4"/>
    <n v="10.25"/>
    <n v="5"/>
    <n v="0"/>
    <n v="0"/>
    <n v="0"/>
    <n v="0"/>
    <n v="0"/>
    <n v="0"/>
    <n v="0"/>
  </r>
  <r>
    <n v="194"/>
    <n v="1965"/>
    <n v="49"/>
    <x v="1"/>
    <x v="1"/>
    <x v="1"/>
    <n v="48006"/>
    <x v="1"/>
    <n v="2"/>
    <x v="1"/>
    <x v="1"/>
    <n v="2"/>
    <x v="4"/>
    <d v="2014-06-09T00:00:00"/>
    <n v="20"/>
    <n v="55"/>
    <n v="23"/>
    <n v="0"/>
    <n v="11"/>
    <n v="3"/>
    <n v="2"/>
    <n v="2"/>
    <x v="1015"/>
    <n v="8.5405990917801944E-4"/>
    <x v="1"/>
    <n v="1"/>
    <n v="1"/>
    <n v="0"/>
    <n v="3"/>
    <n v="4"/>
    <n v="10.25"/>
    <n v="6"/>
    <n v="0"/>
    <n v="0"/>
    <n v="0"/>
    <n v="0"/>
    <n v="0"/>
    <n v="0"/>
    <n v="0"/>
  </r>
  <r>
    <n v="4877"/>
    <n v="1973"/>
    <n v="41"/>
    <x v="1"/>
    <x v="0"/>
    <x v="1"/>
    <n v="38576"/>
    <x v="1"/>
    <n v="2"/>
    <x v="0"/>
    <x v="1"/>
    <n v="1"/>
    <x v="2"/>
    <d v="2014-03-04T00:00:00"/>
    <n v="117"/>
    <n v="2"/>
    <n v="34"/>
    <n v="0"/>
    <n v="7"/>
    <n v="0"/>
    <n v="0"/>
    <n v="0"/>
    <x v="1015"/>
    <n v="1.0628369970966404E-3"/>
    <x v="1"/>
    <n v="1"/>
    <n v="1"/>
    <n v="0"/>
    <n v="3"/>
    <n v="4"/>
    <n v="10.25"/>
    <n v="7"/>
    <n v="0"/>
    <n v="0"/>
    <n v="0"/>
    <n v="0"/>
    <n v="0"/>
    <n v="0"/>
    <n v="0"/>
  </r>
  <r>
    <n v="4297"/>
    <n v="1969"/>
    <n v="45"/>
    <x v="1"/>
    <x v="1"/>
    <x v="1"/>
    <n v="23228"/>
    <x v="2"/>
    <n v="1"/>
    <x v="1"/>
    <x v="0"/>
    <n v="1"/>
    <x v="2"/>
    <d v="2014-01-26T00:00:00"/>
    <n v="154"/>
    <n v="71"/>
    <n v="13"/>
    <n v="2"/>
    <n v="18"/>
    <n v="6"/>
    <n v="1"/>
    <n v="0"/>
    <x v="1016"/>
    <n v="1.7220595832615809E-3"/>
    <x v="1"/>
    <n v="2"/>
    <n v="2"/>
    <n v="0"/>
    <n v="3"/>
    <n v="5"/>
    <n v="8"/>
    <n v="8"/>
    <n v="0"/>
    <n v="0"/>
    <n v="0"/>
    <n v="0"/>
    <n v="0"/>
    <n v="0"/>
    <n v="0"/>
  </r>
  <r>
    <n v="7325"/>
    <n v="1986"/>
    <n v="28"/>
    <x v="0"/>
    <x v="0"/>
    <x v="1"/>
    <n v="38197"/>
    <x v="1"/>
    <n v="2"/>
    <x v="1"/>
    <x v="0"/>
    <n v="1"/>
    <x v="2"/>
    <d v="2013-06-29T00:00:00"/>
    <n v="365"/>
    <n v="86"/>
    <n v="23"/>
    <n v="0"/>
    <n v="11"/>
    <n v="2"/>
    <n v="1"/>
    <n v="3"/>
    <x v="1016"/>
    <n v="1.0472026598947561E-3"/>
    <x v="1"/>
    <n v="1"/>
    <n v="1"/>
    <n v="0"/>
    <n v="3"/>
    <n v="4"/>
    <n v="10"/>
    <n v="5"/>
    <n v="0"/>
    <n v="0"/>
    <n v="0"/>
    <n v="0"/>
    <n v="0"/>
    <n v="0"/>
    <n v="0"/>
  </r>
  <r>
    <n v="11031"/>
    <n v="1950"/>
    <n v="64"/>
    <x v="2"/>
    <x v="0"/>
    <x v="1"/>
    <n v="48699"/>
    <x v="1"/>
    <n v="2"/>
    <x v="1"/>
    <x v="1"/>
    <n v="2"/>
    <x v="4"/>
    <d v="2013-05-21T00:00:00"/>
    <n v="404"/>
    <n v="90"/>
    <n v="26"/>
    <n v="1"/>
    <n v="10"/>
    <n v="2"/>
    <n v="0"/>
    <n v="1"/>
    <x v="1016"/>
    <n v="8.2137210209655225E-4"/>
    <x v="1"/>
    <n v="1"/>
    <n v="1"/>
    <n v="0"/>
    <n v="3"/>
    <n v="4"/>
    <n v="10"/>
    <n v="5"/>
    <n v="0"/>
    <n v="0"/>
    <n v="0"/>
    <n v="0"/>
    <n v="0"/>
    <n v="0"/>
    <n v="0"/>
  </r>
  <r>
    <n v="3007"/>
    <n v="1966"/>
    <n v="48"/>
    <x v="1"/>
    <x v="1"/>
    <x v="1"/>
    <n v="37758"/>
    <x v="1"/>
    <n v="2"/>
    <x v="1"/>
    <x v="1"/>
    <n v="2"/>
    <x v="4"/>
    <d v="2012-10-04T00:00:00"/>
    <n v="633"/>
    <n v="49"/>
    <n v="27"/>
    <n v="2"/>
    <n v="10"/>
    <n v="0"/>
    <n v="0"/>
    <n v="1"/>
    <x v="1016"/>
    <n v="1.059378145028868E-3"/>
    <x v="1"/>
    <n v="2"/>
    <n v="1"/>
    <n v="0"/>
    <n v="3"/>
    <n v="4"/>
    <n v="10"/>
    <n v="8"/>
    <n v="0"/>
    <n v="0"/>
    <n v="0"/>
    <n v="0"/>
    <n v="0"/>
    <n v="0"/>
    <n v="0"/>
  </r>
  <r>
    <n v="5513"/>
    <n v="1966"/>
    <n v="48"/>
    <x v="1"/>
    <x v="1"/>
    <x v="1"/>
    <n v="37758"/>
    <x v="1"/>
    <n v="2"/>
    <x v="1"/>
    <x v="1"/>
    <n v="2"/>
    <x v="4"/>
    <d v="2012-10-04T00:00:00"/>
    <n v="633"/>
    <n v="49"/>
    <n v="27"/>
    <n v="2"/>
    <n v="10"/>
    <n v="0"/>
    <n v="0"/>
    <n v="1"/>
    <x v="1016"/>
    <n v="1.059378145028868E-3"/>
    <x v="1"/>
    <n v="2"/>
    <n v="1"/>
    <n v="0"/>
    <n v="3"/>
    <n v="4"/>
    <n v="10"/>
    <n v="8"/>
    <n v="0"/>
    <n v="0"/>
    <n v="0"/>
    <n v="0"/>
    <n v="0"/>
    <n v="0"/>
    <n v="0"/>
  </r>
  <r>
    <n v="8207"/>
    <n v="1957"/>
    <n v="57"/>
    <x v="1"/>
    <x v="0"/>
    <x v="1"/>
    <n v="53233"/>
    <x v="1"/>
    <n v="2"/>
    <x v="0"/>
    <x v="1"/>
    <n v="1"/>
    <x v="2"/>
    <d v="2014-03-18T00:00:00"/>
    <n v="103"/>
    <n v="18"/>
    <n v="28"/>
    <n v="0"/>
    <n v="9"/>
    <n v="3"/>
    <n v="0"/>
    <n v="0"/>
    <x v="1016"/>
    <n v="7.5141359682903458E-4"/>
    <x v="1"/>
    <n v="1"/>
    <n v="1"/>
    <n v="0"/>
    <n v="3"/>
    <n v="4"/>
    <n v="10"/>
    <n v="4"/>
    <n v="0"/>
    <n v="0"/>
    <n v="0"/>
    <n v="0"/>
    <n v="0"/>
    <n v="0"/>
    <n v="0"/>
  </r>
  <r>
    <n v="4706"/>
    <n v="1966"/>
    <n v="48"/>
    <x v="1"/>
    <x v="1"/>
    <x v="0"/>
    <n v="34704"/>
    <x v="1"/>
    <n v="2"/>
    <x v="0"/>
    <x v="1"/>
    <n v="1"/>
    <x v="1"/>
    <d v="2013-04-27T00:00:00"/>
    <n v="428"/>
    <n v="65"/>
    <n v="29"/>
    <n v="0"/>
    <n v="5"/>
    <n v="0"/>
    <n v="1"/>
    <n v="5"/>
    <x v="1016"/>
    <n v="1.1526048870447211E-3"/>
    <x v="1"/>
    <n v="1"/>
    <n v="1"/>
    <n v="0"/>
    <n v="3"/>
    <n v="4"/>
    <n v="10"/>
    <n v="5"/>
    <n v="0"/>
    <n v="0"/>
    <n v="0"/>
    <n v="0"/>
    <n v="0"/>
    <n v="0"/>
    <n v="0"/>
  </r>
  <r>
    <n v="2337"/>
    <n v="1971"/>
    <n v="43"/>
    <x v="1"/>
    <x v="1"/>
    <x v="0"/>
    <n v="29819"/>
    <x v="2"/>
    <n v="1"/>
    <x v="1"/>
    <x v="0"/>
    <n v="1"/>
    <x v="1"/>
    <d v="2013-10-24T00:00:00"/>
    <n v="248"/>
    <n v="77"/>
    <n v="9"/>
    <n v="1"/>
    <n v="24"/>
    <n v="2"/>
    <n v="1"/>
    <n v="2"/>
    <x v="1017"/>
    <n v="1.3078909420168349E-3"/>
    <x v="1"/>
    <n v="3"/>
    <n v="3"/>
    <n v="0"/>
    <n v="3"/>
    <n v="6"/>
    <n v="6.5"/>
    <n v="6"/>
    <n v="0"/>
    <n v="0"/>
    <n v="0"/>
    <n v="0"/>
    <n v="0"/>
    <n v="0"/>
    <n v="0"/>
  </r>
  <r>
    <n v="5823"/>
    <n v="1970"/>
    <n v="44"/>
    <x v="1"/>
    <x v="0"/>
    <x v="0"/>
    <n v="32303"/>
    <x v="1"/>
    <n v="2"/>
    <x v="0"/>
    <x v="1"/>
    <n v="1"/>
    <x v="1"/>
    <d v="2014-03-08T00:00:00"/>
    <n v="113"/>
    <n v="63"/>
    <n v="35"/>
    <n v="0"/>
    <n v="2"/>
    <n v="0"/>
    <n v="0"/>
    <n v="2"/>
    <x v="1017"/>
    <n v="1.2073182057394051E-3"/>
    <x v="1"/>
    <n v="2"/>
    <n v="1"/>
    <n v="0"/>
    <n v="4"/>
    <n v="5"/>
    <n v="7.8"/>
    <n v="5"/>
    <n v="0"/>
    <n v="0"/>
    <n v="0"/>
    <n v="0"/>
    <n v="0"/>
    <n v="0"/>
    <n v="0"/>
  </r>
  <r>
    <n v="3158"/>
    <n v="1973"/>
    <n v="41"/>
    <x v="1"/>
    <x v="1"/>
    <x v="1"/>
    <n v="32300"/>
    <x v="1"/>
    <n v="2"/>
    <x v="1"/>
    <x v="0"/>
    <n v="1"/>
    <x v="2"/>
    <d v="2013-01-03T00:00:00"/>
    <n v="542"/>
    <n v="1"/>
    <n v="13"/>
    <n v="3"/>
    <n v="6"/>
    <n v="6"/>
    <n v="5"/>
    <n v="6"/>
    <x v="1017"/>
    <n v="1.2074303405572755E-3"/>
    <x v="1"/>
    <n v="1"/>
    <n v="1"/>
    <n v="0"/>
    <n v="3"/>
    <n v="4"/>
    <n v="9.75"/>
    <n v="8"/>
    <n v="0"/>
    <n v="0"/>
    <n v="0"/>
    <n v="0"/>
    <n v="0"/>
    <n v="0"/>
    <n v="0"/>
  </r>
  <r>
    <n v="6211"/>
    <n v="1976"/>
    <n v="38"/>
    <x v="0"/>
    <x v="0"/>
    <x v="1"/>
    <n v="37395"/>
    <x v="1"/>
    <n v="2"/>
    <x v="1"/>
    <x v="0"/>
    <n v="1"/>
    <x v="2"/>
    <d v="2014-05-02T00:00:00"/>
    <n v="58"/>
    <n v="47"/>
    <n v="18"/>
    <n v="0"/>
    <n v="9"/>
    <n v="0"/>
    <n v="1"/>
    <n v="11"/>
    <x v="1017"/>
    <n v="1.0429201764941838E-3"/>
    <x v="1"/>
    <n v="1"/>
    <n v="1"/>
    <n v="0"/>
    <n v="3"/>
    <n v="4"/>
    <n v="9.75"/>
    <n v="6"/>
    <n v="0"/>
    <n v="0"/>
    <n v="0"/>
    <n v="0"/>
    <n v="0"/>
    <n v="0"/>
    <n v="0"/>
  </r>
  <r>
    <n v="4796"/>
    <n v="1952"/>
    <n v="62"/>
    <x v="2"/>
    <x v="1"/>
    <x v="0"/>
    <n v="49638"/>
    <x v="1"/>
    <n v="2"/>
    <x v="0"/>
    <x v="1"/>
    <n v="1"/>
    <x v="1"/>
    <d v="2014-04-19T00:00:00"/>
    <n v="71"/>
    <n v="71"/>
    <n v="18"/>
    <n v="10"/>
    <n v="3"/>
    <n v="3"/>
    <n v="5"/>
    <n v="0"/>
    <x v="1017"/>
    <n v="7.8568838389943187E-4"/>
    <x v="1"/>
    <n v="1"/>
    <n v="1"/>
    <n v="0"/>
    <n v="3"/>
    <n v="4"/>
    <n v="9.75"/>
    <n v="2"/>
    <n v="0"/>
    <n v="0"/>
    <n v="0"/>
    <n v="0"/>
    <n v="0"/>
    <n v="0"/>
    <n v="0"/>
  </r>
  <r>
    <n v="10402"/>
    <n v="1967"/>
    <n v="47"/>
    <x v="1"/>
    <x v="1"/>
    <x v="1"/>
    <n v="35441"/>
    <x v="1"/>
    <n v="2"/>
    <x v="1"/>
    <x v="1"/>
    <n v="2"/>
    <x v="4"/>
    <d v="2013-02-14T00:00:00"/>
    <n v="500"/>
    <n v="94"/>
    <n v="25"/>
    <n v="1"/>
    <n v="9"/>
    <n v="2"/>
    <n v="1"/>
    <n v="1"/>
    <x v="1017"/>
    <n v="1.100420417031122E-3"/>
    <x v="1"/>
    <n v="2"/>
    <n v="1"/>
    <n v="0"/>
    <n v="3"/>
    <n v="4"/>
    <n v="9.75"/>
    <n v="8"/>
    <n v="0"/>
    <n v="0"/>
    <n v="0"/>
    <n v="0"/>
    <n v="0"/>
    <n v="0"/>
    <n v="0"/>
  </r>
  <r>
    <n v="5062"/>
    <n v="1963"/>
    <n v="51"/>
    <x v="1"/>
    <x v="0"/>
    <x v="1"/>
    <n v="54072"/>
    <x v="1"/>
    <n v="2"/>
    <x v="1"/>
    <x v="1"/>
    <n v="2"/>
    <x v="4"/>
    <d v="2013-07-27T00:00:00"/>
    <n v="337"/>
    <n v="71"/>
    <n v="35"/>
    <n v="0"/>
    <n v="4"/>
    <n v="0"/>
    <n v="0"/>
    <n v="0"/>
    <x v="1017"/>
    <n v="7.2126054150022188E-4"/>
    <x v="1"/>
    <n v="1"/>
    <n v="2"/>
    <n v="0"/>
    <n v="2"/>
    <n v="4"/>
    <n v="9.75"/>
    <n v="8"/>
    <n v="0"/>
    <n v="0"/>
    <n v="0"/>
    <n v="0"/>
    <n v="0"/>
    <n v="0"/>
    <n v="0"/>
  </r>
  <r>
    <n v="7235"/>
    <n v="1975"/>
    <n v="39"/>
    <x v="0"/>
    <x v="0"/>
    <x v="1"/>
    <n v="17003"/>
    <x v="2"/>
    <n v="1"/>
    <x v="1"/>
    <x v="0"/>
    <n v="1"/>
    <x v="2"/>
    <d v="2013-12-09T00:00:00"/>
    <n v="202"/>
    <n v="37"/>
    <n v="2"/>
    <n v="5"/>
    <n v="12"/>
    <n v="4"/>
    <n v="8"/>
    <n v="7"/>
    <x v="1018"/>
    <n v="2.234899723578192E-3"/>
    <x v="1"/>
    <n v="3"/>
    <n v="2"/>
    <n v="0"/>
    <n v="4"/>
    <n v="6"/>
    <n v="6.333333333333333"/>
    <n v="5"/>
    <n v="0"/>
    <n v="0"/>
    <n v="0"/>
    <n v="0"/>
    <n v="0"/>
    <n v="0"/>
    <n v="0"/>
  </r>
  <r>
    <n v="5394"/>
    <n v="1979"/>
    <n v="35"/>
    <x v="0"/>
    <x v="2"/>
    <x v="0"/>
    <n v="16014"/>
    <x v="2"/>
    <n v="1"/>
    <x v="1"/>
    <x v="1"/>
    <n v="2"/>
    <x v="2"/>
    <d v="2013-03-17T00:00:00"/>
    <n v="469"/>
    <n v="42"/>
    <n v="3"/>
    <n v="9"/>
    <n v="4"/>
    <n v="7"/>
    <n v="8"/>
    <n v="7"/>
    <x v="1018"/>
    <n v="2.3729236917697017E-3"/>
    <x v="1"/>
    <n v="4"/>
    <n v="1"/>
    <n v="1"/>
    <n v="4"/>
    <n v="6"/>
    <n v="6.333333333333333"/>
    <n v="3"/>
    <n v="0"/>
    <n v="0"/>
    <n v="0"/>
    <n v="0"/>
    <n v="0"/>
    <n v="0"/>
    <n v="0"/>
  </r>
  <r>
    <n v="2478"/>
    <n v="1973"/>
    <n v="41"/>
    <x v="1"/>
    <x v="1"/>
    <x v="1"/>
    <n v="25410"/>
    <x v="2"/>
    <n v="1"/>
    <x v="1"/>
    <x v="0"/>
    <n v="1"/>
    <x v="2"/>
    <d v="2013-08-31T00:00:00"/>
    <n v="302"/>
    <n v="48"/>
    <n v="2"/>
    <n v="2"/>
    <n v="4"/>
    <n v="13"/>
    <n v="13"/>
    <n v="4"/>
    <x v="1018"/>
    <n v="1.4954742227469501E-3"/>
    <x v="1"/>
    <n v="1"/>
    <n v="1"/>
    <n v="0"/>
    <n v="4"/>
    <n v="5"/>
    <n v="7.6"/>
    <n v="4"/>
    <n v="0"/>
    <n v="0"/>
    <n v="0"/>
    <n v="0"/>
    <n v="0"/>
    <n v="0"/>
    <n v="0"/>
  </r>
  <r>
    <n v="4415"/>
    <n v="1961"/>
    <n v="53"/>
    <x v="1"/>
    <x v="1"/>
    <x v="1"/>
    <n v="16860"/>
    <x v="2"/>
    <n v="1"/>
    <x v="1"/>
    <x v="1"/>
    <n v="2"/>
    <x v="4"/>
    <d v="2012-09-12T00:00:00"/>
    <n v="655"/>
    <n v="19"/>
    <n v="10"/>
    <n v="4"/>
    <n v="4"/>
    <n v="3"/>
    <n v="3"/>
    <n v="14"/>
    <x v="1018"/>
    <n v="2.2538552787663107E-3"/>
    <x v="1"/>
    <n v="3"/>
    <n v="1"/>
    <n v="1"/>
    <n v="3"/>
    <n v="5"/>
    <n v="7.6"/>
    <n v="7"/>
    <n v="0"/>
    <n v="0"/>
    <n v="0"/>
    <n v="0"/>
    <n v="0"/>
    <n v="0"/>
    <n v="0"/>
  </r>
  <r>
    <n v="1461"/>
    <n v="1965"/>
    <n v="49"/>
    <x v="1"/>
    <x v="0"/>
    <x v="0"/>
    <n v="36921"/>
    <x v="1"/>
    <n v="2"/>
    <x v="1"/>
    <x v="1"/>
    <n v="2"/>
    <x v="2"/>
    <d v="2013-07-28T00:00:00"/>
    <n v="336"/>
    <n v="74"/>
    <n v="17"/>
    <n v="1"/>
    <n v="12"/>
    <n v="3"/>
    <n v="1"/>
    <n v="4"/>
    <x v="1018"/>
    <n v="1.0292245605481975E-3"/>
    <x v="1"/>
    <n v="2"/>
    <n v="2"/>
    <n v="0"/>
    <n v="3"/>
    <n v="5"/>
    <n v="7.6"/>
    <n v="7"/>
    <n v="0"/>
    <n v="0"/>
    <n v="0"/>
    <n v="0"/>
    <n v="0"/>
    <n v="0"/>
    <n v="0"/>
  </r>
  <r>
    <n v="10033"/>
    <n v="1973"/>
    <n v="41"/>
    <x v="1"/>
    <x v="0"/>
    <x v="0"/>
    <n v="31163"/>
    <x v="1"/>
    <n v="2"/>
    <x v="1"/>
    <x v="0"/>
    <n v="1"/>
    <x v="1"/>
    <d v="2014-02-13T00:00:00"/>
    <n v="136"/>
    <n v="54"/>
    <n v="2"/>
    <n v="3"/>
    <n v="10"/>
    <n v="11"/>
    <n v="2"/>
    <n v="10"/>
    <x v="1018"/>
    <n v="1.2193947951095851E-3"/>
    <x v="1"/>
    <n v="1"/>
    <n v="1"/>
    <n v="0"/>
    <n v="3"/>
    <n v="4"/>
    <n v="9.5"/>
    <n v="6"/>
    <n v="0"/>
    <n v="0"/>
    <n v="0"/>
    <n v="0"/>
    <n v="0"/>
    <n v="0"/>
    <n v="0"/>
  </r>
  <r>
    <n v="5751"/>
    <n v="1973"/>
    <n v="41"/>
    <x v="1"/>
    <x v="0"/>
    <x v="0"/>
    <n v="31163"/>
    <x v="1"/>
    <n v="2"/>
    <x v="1"/>
    <x v="0"/>
    <n v="1"/>
    <x v="1"/>
    <d v="2014-02-13T00:00:00"/>
    <n v="136"/>
    <n v="54"/>
    <n v="2"/>
    <n v="3"/>
    <n v="10"/>
    <n v="11"/>
    <n v="2"/>
    <n v="10"/>
    <x v="1018"/>
    <n v="1.2193947951095851E-3"/>
    <x v="1"/>
    <n v="1"/>
    <n v="1"/>
    <n v="0"/>
    <n v="3"/>
    <n v="4"/>
    <n v="9.5"/>
    <n v="6"/>
    <n v="0"/>
    <n v="0"/>
    <n v="0"/>
    <n v="0"/>
    <n v="0"/>
    <n v="0"/>
    <n v="0"/>
  </r>
  <r>
    <n v="10219"/>
    <n v="1972"/>
    <n v="42"/>
    <x v="1"/>
    <x v="1"/>
    <x v="1"/>
    <n v="31590"/>
    <x v="1"/>
    <n v="2"/>
    <x v="1"/>
    <x v="0"/>
    <n v="1"/>
    <x v="2"/>
    <d v="2013-06-18T00:00:00"/>
    <n v="376"/>
    <n v="40"/>
    <n v="6"/>
    <n v="2"/>
    <n v="15"/>
    <n v="6"/>
    <n v="6"/>
    <n v="3"/>
    <x v="1018"/>
    <n v="1.2029123140234251E-3"/>
    <x v="1"/>
    <n v="1"/>
    <n v="1"/>
    <n v="0"/>
    <n v="3"/>
    <n v="4"/>
    <n v="9.5"/>
    <n v="8"/>
    <n v="0"/>
    <n v="0"/>
    <n v="0"/>
    <n v="0"/>
    <n v="0"/>
    <n v="0"/>
    <n v="0"/>
  </r>
  <r>
    <n v="1403"/>
    <n v="1975"/>
    <n v="39"/>
    <x v="0"/>
    <x v="0"/>
    <x v="1"/>
    <n v="34984"/>
    <x v="1"/>
    <n v="2"/>
    <x v="1"/>
    <x v="1"/>
    <n v="2"/>
    <x v="4"/>
    <d v="2012-09-06T00:00:00"/>
    <n v="661"/>
    <n v="40"/>
    <n v="8"/>
    <n v="4"/>
    <n v="15"/>
    <n v="3"/>
    <n v="5"/>
    <n v="3"/>
    <x v="1018"/>
    <n v="1.0862108392407958E-3"/>
    <x v="1"/>
    <n v="2"/>
    <n v="1"/>
    <n v="0"/>
    <n v="3"/>
    <n v="4"/>
    <n v="9.5"/>
    <n v="7"/>
    <n v="0"/>
    <n v="0"/>
    <n v="0"/>
    <n v="0"/>
    <n v="0"/>
    <n v="0"/>
    <n v="0"/>
  </r>
  <r>
    <n v="679"/>
    <n v="1957"/>
    <n v="57"/>
    <x v="1"/>
    <x v="0"/>
    <x v="1"/>
    <n v="37633"/>
    <x v="1"/>
    <n v="2"/>
    <x v="1"/>
    <x v="1"/>
    <n v="2"/>
    <x v="4"/>
    <d v="2012-09-20T00:00:00"/>
    <n v="647"/>
    <n v="49"/>
    <n v="13"/>
    <n v="4"/>
    <n v="20"/>
    <n v="0"/>
    <n v="0"/>
    <n v="1"/>
    <x v="1018"/>
    <n v="1.0097520792921107E-3"/>
    <x v="1"/>
    <n v="2"/>
    <n v="1"/>
    <n v="0"/>
    <n v="3"/>
    <n v="4"/>
    <n v="9.5"/>
    <n v="9"/>
    <n v="0"/>
    <n v="0"/>
    <n v="0"/>
    <n v="0"/>
    <n v="0"/>
    <n v="0"/>
    <n v="0"/>
  </r>
  <r>
    <n v="1030"/>
    <n v="1965"/>
    <n v="49"/>
    <x v="1"/>
    <x v="0"/>
    <x v="0"/>
    <n v="40637"/>
    <x v="1"/>
    <n v="2"/>
    <x v="1"/>
    <x v="1"/>
    <n v="2"/>
    <x v="2"/>
    <d v="2013-07-17T00:00:00"/>
    <n v="347"/>
    <n v="72"/>
    <n v="22"/>
    <n v="0"/>
    <n v="13"/>
    <n v="0"/>
    <n v="0"/>
    <n v="3"/>
    <x v="1018"/>
    <n v="9.3510839874990769E-4"/>
    <x v="1"/>
    <n v="2"/>
    <n v="1"/>
    <n v="0"/>
    <n v="3"/>
    <n v="4"/>
    <n v="9.5"/>
    <n v="7"/>
    <n v="0"/>
    <n v="0"/>
    <n v="0"/>
    <n v="0"/>
    <n v="0"/>
    <n v="0"/>
    <n v="0"/>
  </r>
  <r>
    <n v="1818"/>
    <n v="1971"/>
    <n v="43"/>
    <x v="1"/>
    <x v="0"/>
    <x v="1"/>
    <n v="29732"/>
    <x v="2"/>
    <n v="1"/>
    <x v="1"/>
    <x v="0"/>
    <n v="1"/>
    <x v="2"/>
    <d v="2014-03-25T00:00:00"/>
    <n v="96"/>
    <n v="23"/>
    <n v="25"/>
    <n v="0"/>
    <n v="8"/>
    <n v="0"/>
    <n v="1"/>
    <n v="4"/>
    <x v="1018"/>
    <n v="1.2780842190232746E-3"/>
    <x v="1"/>
    <n v="1"/>
    <n v="2"/>
    <n v="0"/>
    <n v="2"/>
    <n v="4"/>
    <n v="9.5"/>
    <n v="9"/>
    <n v="0"/>
    <n v="0"/>
    <n v="0"/>
    <n v="0"/>
    <n v="0"/>
    <n v="0"/>
    <n v="0"/>
  </r>
  <r>
    <n v="3526"/>
    <n v="1968"/>
    <n v="46"/>
    <x v="1"/>
    <x v="0"/>
    <x v="1"/>
    <n v="38443"/>
    <x v="1"/>
    <n v="2"/>
    <x v="1"/>
    <x v="1"/>
    <n v="2"/>
    <x v="4"/>
    <d v="2014-01-27T00:00:00"/>
    <n v="153"/>
    <n v="58"/>
    <n v="32"/>
    <n v="0"/>
    <n v="5"/>
    <n v="0"/>
    <n v="0"/>
    <n v="1"/>
    <x v="1018"/>
    <n v="9.8847644564680186E-4"/>
    <x v="1"/>
    <n v="2"/>
    <n v="1"/>
    <n v="0"/>
    <n v="3"/>
    <n v="4"/>
    <n v="9.5"/>
    <n v="7"/>
    <n v="0"/>
    <n v="0"/>
    <n v="0"/>
    <n v="0"/>
    <n v="0"/>
    <n v="0"/>
    <n v="0"/>
  </r>
  <r>
    <n v="10350"/>
    <n v="1950"/>
    <n v="64"/>
    <x v="2"/>
    <x v="0"/>
    <x v="1"/>
    <n v="54432"/>
    <x v="1"/>
    <n v="2"/>
    <x v="2"/>
    <x v="1"/>
    <n v="3"/>
    <x v="3"/>
    <d v="2013-05-09T00:00:00"/>
    <n v="416"/>
    <n v="37"/>
    <n v="33"/>
    <n v="0"/>
    <n v="5"/>
    <n v="0"/>
    <n v="0"/>
    <n v="0"/>
    <x v="1018"/>
    <n v="6.9811875367430923E-4"/>
    <x v="1"/>
    <n v="1"/>
    <n v="1"/>
    <n v="0"/>
    <n v="3"/>
    <n v="4"/>
    <n v="9.5"/>
    <n v="4"/>
    <n v="0"/>
    <n v="0"/>
    <n v="0"/>
    <n v="0"/>
    <n v="0"/>
    <n v="0"/>
    <n v="0"/>
  </r>
  <r>
    <n v="1878"/>
    <n v="1985"/>
    <n v="29"/>
    <x v="0"/>
    <x v="0"/>
    <x v="1"/>
    <n v="23148"/>
    <x v="2"/>
    <n v="1"/>
    <x v="0"/>
    <x v="0"/>
    <n v="0"/>
    <x v="1"/>
    <d v="2014-02-18T00:00:00"/>
    <n v="131"/>
    <n v="83"/>
    <n v="4"/>
    <n v="6"/>
    <n v="8"/>
    <n v="6"/>
    <n v="3"/>
    <n v="10"/>
    <x v="1019"/>
    <n v="1.5984102298254709E-3"/>
    <x v="1"/>
    <n v="1"/>
    <n v="2"/>
    <n v="0"/>
    <n v="3"/>
    <n v="5"/>
    <n v="7.4"/>
    <n v="7"/>
    <n v="0"/>
    <n v="0"/>
    <n v="0"/>
    <n v="0"/>
    <n v="0"/>
    <n v="0"/>
    <n v="0"/>
  </r>
  <r>
    <n v="10598"/>
    <n v="1967"/>
    <n v="47"/>
    <x v="1"/>
    <x v="1"/>
    <x v="1"/>
    <n v="27943"/>
    <x v="2"/>
    <n v="1"/>
    <x v="1"/>
    <x v="1"/>
    <n v="2"/>
    <x v="4"/>
    <d v="2013-04-15T00:00:00"/>
    <n v="440"/>
    <n v="89"/>
    <n v="12"/>
    <n v="1"/>
    <n v="16"/>
    <n v="4"/>
    <n v="1"/>
    <n v="3"/>
    <x v="1019"/>
    <n v="1.3241241097949397E-3"/>
    <x v="1"/>
    <n v="3"/>
    <n v="2"/>
    <n v="0"/>
    <n v="3"/>
    <n v="5"/>
    <n v="7.4"/>
    <n v="8"/>
    <n v="0"/>
    <n v="0"/>
    <n v="0"/>
    <n v="0"/>
    <n v="0"/>
    <n v="0"/>
    <n v="0"/>
  </r>
  <r>
    <n v="2826"/>
    <n v="1967"/>
    <n v="47"/>
    <x v="1"/>
    <x v="1"/>
    <x v="1"/>
    <n v="22574"/>
    <x v="2"/>
    <n v="1"/>
    <x v="2"/>
    <x v="1"/>
    <n v="3"/>
    <x v="3"/>
    <d v="2013-10-28T00:00:00"/>
    <n v="244"/>
    <n v="28"/>
    <n v="25"/>
    <n v="0"/>
    <n v="8"/>
    <n v="2"/>
    <n v="0"/>
    <n v="2"/>
    <x v="1019"/>
    <n v="1.6390537786834412E-3"/>
    <x v="1"/>
    <n v="2"/>
    <n v="2"/>
    <n v="0"/>
    <n v="3"/>
    <n v="5"/>
    <n v="7.4"/>
    <n v="7"/>
    <n v="0"/>
    <n v="0"/>
    <n v="0"/>
    <n v="0"/>
    <n v="0"/>
    <n v="0"/>
    <n v="0"/>
  </r>
  <r>
    <n v="6222"/>
    <n v="1967"/>
    <n v="47"/>
    <x v="1"/>
    <x v="1"/>
    <x v="1"/>
    <n v="22574"/>
    <x v="2"/>
    <n v="1"/>
    <x v="2"/>
    <x v="1"/>
    <n v="3"/>
    <x v="3"/>
    <d v="2013-10-28T00:00:00"/>
    <n v="244"/>
    <n v="28"/>
    <n v="25"/>
    <n v="0"/>
    <n v="8"/>
    <n v="2"/>
    <n v="0"/>
    <n v="2"/>
    <x v="1019"/>
    <n v="1.6390537786834412E-3"/>
    <x v="1"/>
    <n v="2"/>
    <n v="2"/>
    <n v="0"/>
    <n v="3"/>
    <n v="5"/>
    <n v="7.4"/>
    <n v="7"/>
    <n v="0"/>
    <n v="0"/>
    <n v="0"/>
    <n v="0"/>
    <n v="0"/>
    <n v="0"/>
    <n v="0"/>
  </r>
  <r>
    <n v="8962"/>
    <n v="1975"/>
    <n v="39"/>
    <x v="0"/>
    <x v="0"/>
    <x v="1"/>
    <n v="44319"/>
    <x v="1"/>
    <n v="2"/>
    <x v="1"/>
    <x v="1"/>
    <n v="2"/>
    <x v="4"/>
    <d v="2014-04-17T00:00:00"/>
    <n v="73"/>
    <n v="18"/>
    <n v="26"/>
    <n v="0"/>
    <n v="8"/>
    <n v="0"/>
    <n v="0"/>
    <n v="3"/>
    <x v="1019"/>
    <n v="8.3485638213858611E-4"/>
    <x v="1"/>
    <n v="2"/>
    <n v="2"/>
    <n v="0"/>
    <n v="3"/>
    <n v="5"/>
    <n v="7.4"/>
    <n v="5"/>
    <n v="0"/>
    <n v="0"/>
    <n v="0"/>
    <n v="0"/>
    <n v="0"/>
    <n v="0"/>
    <n v="0"/>
  </r>
  <r>
    <n v="6682"/>
    <n v="1973"/>
    <n v="41"/>
    <x v="1"/>
    <x v="2"/>
    <x v="1"/>
    <n v="18978"/>
    <x v="2"/>
    <n v="1"/>
    <x v="1"/>
    <x v="0"/>
    <n v="1"/>
    <x v="2"/>
    <d v="2012-12-11T00:00:00"/>
    <n v="565"/>
    <n v="41"/>
    <n v="2"/>
    <n v="8"/>
    <n v="1"/>
    <n v="4"/>
    <n v="7"/>
    <n v="15"/>
    <x v="1019"/>
    <n v="1.9496258826009064E-3"/>
    <x v="1"/>
    <n v="1"/>
    <n v="1"/>
    <n v="0"/>
    <n v="3"/>
    <n v="4"/>
    <n v="9.25"/>
    <n v="8"/>
    <n v="0"/>
    <n v="0"/>
    <n v="0"/>
    <n v="0"/>
    <n v="0"/>
    <n v="0"/>
    <n v="0"/>
  </r>
  <r>
    <n v="4459"/>
    <n v="1989"/>
    <n v="25"/>
    <x v="0"/>
    <x v="1"/>
    <x v="0"/>
    <n v="30279"/>
    <x v="2"/>
    <n v="1"/>
    <x v="1"/>
    <x v="0"/>
    <n v="1"/>
    <x v="1"/>
    <d v="2012-12-30T00:00:00"/>
    <n v="546"/>
    <n v="13"/>
    <n v="10"/>
    <n v="4"/>
    <n v="14"/>
    <n v="4"/>
    <n v="4"/>
    <n v="1"/>
    <x v="1019"/>
    <n v="1.2219690214339972E-3"/>
    <x v="1"/>
    <n v="1"/>
    <n v="1"/>
    <n v="0"/>
    <n v="3"/>
    <n v="4"/>
    <n v="9.25"/>
    <n v="8"/>
    <n v="0"/>
    <n v="0"/>
    <n v="0"/>
    <n v="0"/>
    <n v="0"/>
    <n v="0"/>
    <n v="0"/>
  </r>
  <r>
    <n v="10642"/>
    <n v="1989"/>
    <n v="25"/>
    <x v="0"/>
    <x v="1"/>
    <x v="0"/>
    <n v="30279"/>
    <x v="2"/>
    <n v="1"/>
    <x v="1"/>
    <x v="0"/>
    <n v="1"/>
    <x v="1"/>
    <d v="2012-12-30T00:00:00"/>
    <n v="546"/>
    <n v="13"/>
    <n v="10"/>
    <n v="4"/>
    <n v="14"/>
    <n v="4"/>
    <n v="4"/>
    <n v="1"/>
    <x v="1019"/>
    <n v="1.2219690214339972E-3"/>
    <x v="1"/>
    <n v="1"/>
    <n v="1"/>
    <n v="0"/>
    <n v="3"/>
    <n v="4"/>
    <n v="9.25"/>
    <n v="8"/>
    <n v="0"/>
    <n v="0"/>
    <n v="0"/>
    <n v="0"/>
    <n v="0"/>
    <n v="0"/>
    <n v="0"/>
  </r>
  <r>
    <n v="5731"/>
    <n v="1983"/>
    <n v="31"/>
    <x v="0"/>
    <x v="0"/>
    <x v="1"/>
    <n v="27100"/>
    <x v="2"/>
    <n v="1"/>
    <x v="1"/>
    <x v="0"/>
    <n v="1"/>
    <x v="2"/>
    <d v="2013-04-05T00:00:00"/>
    <n v="450"/>
    <n v="64"/>
    <n v="12"/>
    <n v="0"/>
    <n v="13"/>
    <n v="2"/>
    <n v="0"/>
    <n v="10"/>
    <x v="1019"/>
    <n v="1.3653136531365313E-3"/>
    <x v="1"/>
    <n v="1"/>
    <n v="1"/>
    <n v="0"/>
    <n v="3"/>
    <n v="4"/>
    <n v="9.25"/>
    <n v="7"/>
    <n v="0"/>
    <n v="0"/>
    <n v="0"/>
    <n v="0"/>
    <n v="0"/>
    <n v="0"/>
    <n v="0"/>
  </r>
  <r>
    <n v="7152"/>
    <n v="1983"/>
    <n v="31"/>
    <x v="0"/>
    <x v="0"/>
    <x v="1"/>
    <n v="27100"/>
    <x v="2"/>
    <n v="1"/>
    <x v="1"/>
    <x v="0"/>
    <n v="1"/>
    <x v="2"/>
    <d v="2013-04-05T00:00:00"/>
    <n v="450"/>
    <n v="64"/>
    <n v="12"/>
    <n v="0"/>
    <n v="13"/>
    <n v="2"/>
    <n v="0"/>
    <n v="10"/>
    <x v="1019"/>
    <n v="1.3653136531365313E-3"/>
    <x v="1"/>
    <n v="1"/>
    <n v="1"/>
    <n v="0"/>
    <n v="3"/>
    <n v="4"/>
    <n v="9.25"/>
    <n v="7"/>
    <n v="0"/>
    <n v="0"/>
    <n v="0"/>
    <n v="0"/>
    <n v="0"/>
    <n v="0"/>
    <n v="0"/>
  </r>
  <r>
    <n v="78"/>
    <n v="1969"/>
    <n v="45"/>
    <x v="1"/>
    <x v="1"/>
    <x v="1"/>
    <n v="25293"/>
    <x v="2"/>
    <n v="1"/>
    <x v="1"/>
    <x v="0"/>
    <n v="1"/>
    <x v="2"/>
    <d v="2013-09-15T00:00:00"/>
    <n v="287"/>
    <n v="51"/>
    <n v="15"/>
    <n v="0"/>
    <n v="11"/>
    <n v="0"/>
    <n v="2"/>
    <n v="9"/>
    <x v="1019"/>
    <n v="1.4628553354683114E-3"/>
    <x v="1"/>
    <n v="1"/>
    <n v="1"/>
    <n v="1"/>
    <n v="2"/>
    <n v="4"/>
    <n v="9.25"/>
    <n v="8"/>
    <n v="0"/>
    <n v="0"/>
    <n v="0"/>
    <n v="0"/>
    <n v="0"/>
    <n v="0"/>
    <n v="0"/>
  </r>
  <r>
    <n v="5517"/>
    <n v="1969"/>
    <n v="45"/>
    <x v="1"/>
    <x v="1"/>
    <x v="1"/>
    <n v="25293"/>
    <x v="2"/>
    <n v="1"/>
    <x v="1"/>
    <x v="0"/>
    <n v="1"/>
    <x v="2"/>
    <d v="2013-09-15T00:00:00"/>
    <n v="287"/>
    <n v="51"/>
    <n v="15"/>
    <n v="0"/>
    <n v="11"/>
    <n v="0"/>
    <n v="2"/>
    <n v="9"/>
    <x v="1019"/>
    <n v="1.4628553354683114E-3"/>
    <x v="1"/>
    <n v="1"/>
    <n v="1"/>
    <n v="1"/>
    <n v="2"/>
    <n v="4"/>
    <n v="9.25"/>
    <n v="8"/>
    <n v="0"/>
    <n v="0"/>
    <n v="0"/>
    <n v="0"/>
    <n v="0"/>
    <n v="0"/>
    <n v="0"/>
  </r>
  <r>
    <n v="3896"/>
    <n v="1984"/>
    <n v="30"/>
    <x v="0"/>
    <x v="1"/>
    <x v="1"/>
    <n v="27255"/>
    <x v="2"/>
    <n v="1"/>
    <x v="1"/>
    <x v="0"/>
    <n v="1"/>
    <x v="2"/>
    <d v="2013-11-07T00:00:00"/>
    <n v="234"/>
    <n v="3"/>
    <n v="22"/>
    <n v="1"/>
    <n v="11"/>
    <n v="0"/>
    <n v="1"/>
    <n v="2"/>
    <x v="1019"/>
    <n v="1.3575490735644835E-3"/>
    <x v="1"/>
    <n v="1"/>
    <n v="1"/>
    <n v="0"/>
    <n v="3"/>
    <n v="4"/>
    <n v="9.25"/>
    <n v="7"/>
    <n v="0"/>
    <n v="0"/>
    <n v="0"/>
    <n v="0"/>
    <n v="0"/>
    <n v="0"/>
    <n v="0"/>
  </r>
  <r>
    <n v="7947"/>
    <n v="1969"/>
    <n v="45"/>
    <x v="1"/>
    <x v="1"/>
    <x v="1"/>
    <n v="42231"/>
    <x v="1"/>
    <n v="2"/>
    <x v="1"/>
    <x v="1"/>
    <n v="2"/>
    <x v="4"/>
    <d v="2014-03-25T00:00:00"/>
    <n v="96"/>
    <n v="99"/>
    <n v="24"/>
    <n v="0"/>
    <n v="8"/>
    <n v="0"/>
    <n v="1"/>
    <n v="4"/>
    <x v="1019"/>
    <n v="8.7613364589993138E-4"/>
    <x v="1"/>
    <n v="1"/>
    <n v="1"/>
    <n v="0"/>
    <n v="3"/>
    <n v="4"/>
    <n v="9.25"/>
    <n v="5"/>
    <n v="0"/>
    <n v="0"/>
    <n v="0"/>
    <n v="0"/>
    <n v="0"/>
    <n v="0"/>
    <n v="0"/>
  </r>
  <r>
    <n v="456"/>
    <n v="1986"/>
    <n v="28"/>
    <x v="0"/>
    <x v="0"/>
    <x v="1"/>
    <n v="7500"/>
    <x v="2"/>
    <n v="1"/>
    <x v="1"/>
    <x v="0"/>
    <n v="1"/>
    <x v="2"/>
    <d v="2013-02-07T00:00:00"/>
    <n v="507"/>
    <n v="96"/>
    <n v="1"/>
    <n v="11"/>
    <n v="5"/>
    <n v="4"/>
    <n v="6"/>
    <n v="9"/>
    <x v="1020"/>
    <n v="4.7999999999999996E-3"/>
    <x v="1"/>
    <n v="2"/>
    <n v="2"/>
    <n v="0"/>
    <n v="3"/>
    <n v="5"/>
    <n v="7.2"/>
    <n v="8"/>
    <n v="0"/>
    <n v="0"/>
    <n v="0"/>
    <n v="0"/>
    <n v="0"/>
    <n v="0"/>
    <n v="0"/>
  </r>
  <r>
    <n v="3641"/>
    <n v="1976"/>
    <n v="38"/>
    <x v="0"/>
    <x v="1"/>
    <x v="1"/>
    <n v="13624"/>
    <x v="2"/>
    <n v="1"/>
    <x v="1"/>
    <x v="0"/>
    <n v="1"/>
    <x v="2"/>
    <d v="2013-01-20T00:00:00"/>
    <n v="525"/>
    <n v="93"/>
    <n v="10"/>
    <n v="2"/>
    <n v="15"/>
    <n v="2"/>
    <n v="1"/>
    <n v="6"/>
    <x v="1020"/>
    <n v="2.6423957721667646E-3"/>
    <x v="1"/>
    <n v="2"/>
    <n v="2"/>
    <n v="0"/>
    <n v="3"/>
    <n v="5"/>
    <n v="7.2"/>
    <n v="6"/>
    <n v="0"/>
    <n v="0"/>
    <n v="0"/>
    <n v="0"/>
    <n v="0"/>
    <n v="0"/>
    <n v="0"/>
  </r>
  <r>
    <n v="6347"/>
    <n v="1979"/>
    <n v="35"/>
    <x v="0"/>
    <x v="2"/>
    <x v="0"/>
    <n v="15862"/>
    <x v="2"/>
    <n v="1"/>
    <x v="1"/>
    <x v="0"/>
    <n v="1"/>
    <x v="1"/>
    <d v="2013-06-27T00:00:00"/>
    <n v="367"/>
    <n v="26"/>
    <n v="1"/>
    <n v="1"/>
    <n v="4"/>
    <n v="11"/>
    <n v="9"/>
    <n v="10"/>
    <x v="1020"/>
    <n v="2.2695750851090659E-3"/>
    <x v="1"/>
    <n v="1"/>
    <n v="1"/>
    <n v="0"/>
    <n v="3"/>
    <n v="4"/>
    <n v="9"/>
    <n v="8"/>
    <n v="0"/>
    <n v="0"/>
    <n v="0"/>
    <n v="0"/>
    <n v="0"/>
    <n v="0"/>
    <n v="0"/>
  </r>
  <r>
    <n v="5610"/>
    <n v="1965"/>
    <n v="49"/>
    <x v="1"/>
    <x v="1"/>
    <x v="1"/>
    <n v="33456"/>
    <x v="1"/>
    <n v="2"/>
    <x v="1"/>
    <x v="1"/>
    <n v="2"/>
    <x v="4"/>
    <d v="2014-04-21T00:00:00"/>
    <n v="69"/>
    <n v="58"/>
    <n v="7"/>
    <n v="3"/>
    <n v="10"/>
    <n v="8"/>
    <n v="1"/>
    <n v="7"/>
    <x v="1020"/>
    <n v="1.0760401721664275E-3"/>
    <x v="1"/>
    <n v="2"/>
    <n v="1"/>
    <n v="0"/>
    <n v="3"/>
    <n v="4"/>
    <n v="9"/>
    <n v="7"/>
    <n v="0"/>
    <n v="0"/>
    <n v="0"/>
    <n v="0"/>
    <n v="0"/>
    <n v="0"/>
    <n v="0"/>
  </r>
  <r>
    <n v="6287"/>
    <n v="1986"/>
    <n v="28"/>
    <x v="0"/>
    <x v="1"/>
    <x v="1"/>
    <n v="34728"/>
    <x v="1"/>
    <n v="2"/>
    <x v="1"/>
    <x v="0"/>
    <n v="1"/>
    <x v="2"/>
    <d v="2013-07-30T00:00:00"/>
    <n v="334"/>
    <n v="2"/>
    <n v="14"/>
    <n v="0"/>
    <n v="16"/>
    <n v="0"/>
    <n v="0"/>
    <n v="6"/>
    <x v="1020"/>
    <n v="1.0366275051831375E-3"/>
    <x v="1"/>
    <n v="1"/>
    <n v="1"/>
    <n v="1"/>
    <n v="2"/>
    <n v="4"/>
    <n v="9"/>
    <n v="6"/>
    <n v="0"/>
    <n v="0"/>
    <n v="0"/>
    <n v="0"/>
    <n v="0"/>
    <n v="1"/>
    <n v="0"/>
  </r>
  <r>
    <n v="6768"/>
    <n v="1962"/>
    <n v="52"/>
    <x v="1"/>
    <x v="1"/>
    <x v="0"/>
    <n v="37859"/>
    <x v="1"/>
    <n v="2"/>
    <x v="1"/>
    <x v="2"/>
    <n v="3"/>
    <x v="4"/>
    <d v="2013-01-12T00:00:00"/>
    <n v="533"/>
    <n v="75"/>
    <n v="22"/>
    <n v="1"/>
    <n v="8"/>
    <n v="2"/>
    <n v="1"/>
    <n v="2"/>
    <x v="1020"/>
    <n v="9.5089674846139628E-4"/>
    <x v="1"/>
    <n v="2"/>
    <n v="1"/>
    <n v="0"/>
    <n v="3"/>
    <n v="4"/>
    <n v="9"/>
    <n v="8"/>
    <n v="0"/>
    <n v="0"/>
    <n v="0"/>
    <n v="0"/>
    <n v="0"/>
    <n v="0"/>
    <n v="0"/>
  </r>
  <r>
    <n v="2980"/>
    <n v="1952"/>
    <n v="62"/>
    <x v="2"/>
    <x v="0"/>
    <x v="0"/>
    <n v="8820"/>
    <x v="2"/>
    <n v="1"/>
    <x v="1"/>
    <x v="1"/>
    <n v="2"/>
    <x v="2"/>
    <d v="2013-03-22T00:00:00"/>
    <n v="464"/>
    <n v="52"/>
    <n v="12"/>
    <n v="0"/>
    <n v="13"/>
    <n v="4"/>
    <n v="2"/>
    <n v="4"/>
    <x v="1021"/>
    <n v="3.968253968253968E-3"/>
    <x v="1"/>
    <n v="4"/>
    <n v="3"/>
    <n v="0"/>
    <n v="3"/>
    <n v="6"/>
    <n v="5.833333333333333"/>
    <n v="8"/>
    <n v="0"/>
    <n v="0"/>
    <n v="0"/>
    <n v="0"/>
    <n v="0"/>
    <n v="0"/>
    <n v="0"/>
  </r>
  <r>
    <n v="7419"/>
    <n v="1968"/>
    <n v="46"/>
    <x v="1"/>
    <x v="0"/>
    <x v="0"/>
    <n v="27071"/>
    <x v="2"/>
    <n v="1"/>
    <x v="1"/>
    <x v="0"/>
    <n v="1"/>
    <x v="1"/>
    <d v="2014-04-23T00:00:00"/>
    <n v="67"/>
    <n v="90"/>
    <n v="8"/>
    <n v="3"/>
    <n v="19"/>
    <n v="0"/>
    <n v="2"/>
    <n v="3"/>
    <x v="1021"/>
    <n v="1.2928964574637066E-3"/>
    <x v="1"/>
    <n v="2"/>
    <n v="2"/>
    <n v="0"/>
    <n v="3"/>
    <n v="5"/>
    <n v="7"/>
    <n v="6"/>
    <n v="0"/>
    <n v="0"/>
    <n v="0"/>
    <n v="0"/>
    <n v="0"/>
    <n v="0"/>
    <n v="0"/>
  </r>
  <r>
    <n v="7943"/>
    <n v="1975"/>
    <n v="39"/>
    <x v="0"/>
    <x v="0"/>
    <x v="1"/>
    <n v="36663"/>
    <x v="1"/>
    <n v="2"/>
    <x v="1"/>
    <x v="0"/>
    <n v="1"/>
    <x v="2"/>
    <d v="2014-04-25T00:00:00"/>
    <n v="65"/>
    <n v="40"/>
    <n v="18"/>
    <n v="0"/>
    <n v="6"/>
    <n v="3"/>
    <n v="3"/>
    <n v="5"/>
    <x v="1021"/>
    <n v="9.5464091863731832E-4"/>
    <x v="1"/>
    <n v="1"/>
    <n v="1"/>
    <n v="1"/>
    <n v="3"/>
    <n v="5"/>
    <n v="7"/>
    <n v="2"/>
    <n v="0"/>
    <n v="0"/>
    <n v="0"/>
    <n v="0"/>
    <n v="0"/>
    <n v="0"/>
    <n v="0"/>
  </r>
  <r>
    <n v="7186"/>
    <n v="1966"/>
    <n v="48"/>
    <x v="1"/>
    <x v="0"/>
    <x v="1"/>
    <n v="30843"/>
    <x v="1"/>
    <n v="2"/>
    <x v="1"/>
    <x v="1"/>
    <n v="2"/>
    <x v="4"/>
    <d v="2014-05-26T00:00:00"/>
    <n v="34"/>
    <n v="43"/>
    <n v="24"/>
    <n v="0"/>
    <n v="2"/>
    <n v="0"/>
    <n v="0"/>
    <n v="9"/>
    <x v="1021"/>
    <n v="1.1347793664688909E-3"/>
    <x v="1"/>
    <n v="2"/>
    <n v="1"/>
    <n v="1"/>
    <n v="2"/>
    <n v="4"/>
    <n v="8.75"/>
    <n v="5"/>
    <n v="0"/>
    <n v="0"/>
    <n v="1"/>
    <n v="0"/>
    <n v="0"/>
    <n v="0"/>
    <n v="0"/>
  </r>
  <r>
    <n v="8953"/>
    <n v="1965"/>
    <n v="49"/>
    <x v="1"/>
    <x v="0"/>
    <x v="0"/>
    <n v="35791"/>
    <x v="1"/>
    <n v="2"/>
    <x v="2"/>
    <x v="1"/>
    <n v="3"/>
    <x v="4"/>
    <d v="2013-05-06T00:00:00"/>
    <n v="419"/>
    <n v="94"/>
    <n v="27"/>
    <n v="0"/>
    <n v="5"/>
    <n v="0"/>
    <n v="0"/>
    <n v="3"/>
    <x v="1021"/>
    <n v="9.7789947193428523E-4"/>
    <x v="1"/>
    <n v="2"/>
    <n v="1"/>
    <n v="0"/>
    <n v="3"/>
    <n v="4"/>
    <n v="8.75"/>
    <n v="8"/>
    <n v="0"/>
    <n v="0"/>
    <n v="0"/>
    <n v="0"/>
    <n v="0"/>
    <n v="0"/>
    <n v="0"/>
  </r>
  <r>
    <n v="10258"/>
    <n v="1965"/>
    <n v="49"/>
    <x v="1"/>
    <x v="0"/>
    <x v="0"/>
    <n v="35791"/>
    <x v="1"/>
    <n v="2"/>
    <x v="2"/>
    <x v="1"/>
    <n v="3"/>
    <x v="4"/>
    <d v="2013-05-06T00:00:00"/>
    <n v="419"/>
    <n v="94"/>
    <n v="27"/>
    <n v="0"/>
    <n v="5"/>
    <n v="0"/>
    <n v="0"/>
    <n v="3"/>
    <x v="1021"/>
    <n v="9.7789947193428523E-4"/>
    <x v="1"/>
    <n v="2"/>
    <n v="1"/>
    <n v="0"/>
    <n v="3"/>
    <n v="4"/>
    <n v="8.75"/>
    <n v="8"/>
    <n v="0"/>
    <n v="0"/>
    <n v="0"/>
    <n v="0"/>
    <n v="0"/>
    <n v="0"/>
    <n v="0"/>
  </r>
  <r>
    <n v="624"/>
    <n v="1984"/>
    <n v="30"/>
    <x v="0"/>
    <x v="0"/>
    <x v="0"/>
    <n v="18890"/>
    <x v="2"/>
    <n v="1"/>
    <x v="0"/>
    <x v="0"/>
    <n v="0"/>
    <x v="0"/>
    <d v="2012-11-10T00:00:00"/>
    <n v="596"/>
    <n v="5"/>
    <n v="6"/>
    <n v="4"/>
    <n v="1"/>
    <n v="7"/>
    <n v="2"/>
    <n v="15"/>
    <x v="1021"/>
    <n v="1.8528321863419798E-3"/>
    <x v="1"/>
    <n v="1"/>
    <n v="0"/>
    <n v="1"/>
    <n v="2"/>
    <n v="3"/>
    <n v="11.666666666666666"/>
    <n v="6"/>
    <n v="0"/>
    <n v="0"/>
    <n v="1"/>
    <n v="0"/>
    <n v="0"/>
    <n v="1"/>
    <n v="0"/>
  </r>
  <r>
    <n v="274"/>
    <n v="1973"/>
    <n v="41"/>
    <x v="1"/>
    <x v="1"/>
    <x v="0"/>
    <n v="34853"/>
    <x v="1"/>
    <n v="2"/>
    <x v="1"/>
    <x v="1"/>
    <n v="2"/>
    <x v="2"/>
    <d v="2013-12-23T00:00:00"/>
    <n v="188"/>
    <n v="75"/>
    <n v="9"/>
    <n v="3"/>
    <n v="15"/>
    <n v="2"/>
    <n v="3"/>
    <n v="2"/>
    <x v="1022"/>
    <n v="9.7552577970332543E-4"/>
    <x v="1"/>
    <n v="2"/>
    <n v="2"/>
    <n v="0"/>
    <n v="3"/>
    <n v="5"/>
    <n v="6.8"/>
    <n v="6"/>
    <n v="0"/>
    <n v="0"/>
    <n v="0"/>
    <n v="0"/>
    <n v="0"/>
    <n v="0"/>
    <n v="0"/>
  </r>
  <r>
    <n v="2106"/>
    <n v="1974"/>
    <n v="40"/>
    <x v="1"/>
    <x v="0"/>
    <x v="1"/>
    <n v="20130"/>
    <x v="2"/>
    <n v="1"/>
    <x v="0"/>
    <x v="0"/>
    <n v="0"/>
    <x v="1"/>
    <d v="2014-03-17T00:00:00"/>
    <n v="104"/>
    <n v="99"/>
    <n v="0"/>
    <n v="6"/>
    <n v="3"/>
    <n v="7"/>
    <n v="6"/>
    <n v="12"/>
    <x v="1022"/>
    <n v="1.6890213611525087E-3"/>
    <x v="1"/>
    <n v="1"/>
    <n v="1"/>
    <n v="0"/>
    <n v="3"/>
    <n v="4"/>
    <n v="8.5"/>
    <n v="8"/>
    <n v="0"/>
    <n v="0"/>
    <n v="0"/>
    <n v="0"/>
    <n v="0"/>
    <n v="0"/>
    <n v="0"/>
  </r>
  <r>
    <n v="3363"/>
    <n v="1974"/>
    <n v="40"/>
    <x v="1"/>
    <x v="0"/>
    <x v="1"/>
    <n v="20130"/>
    <x v="2"/>
    <n v="1"/>
    <x v="0"/>
    <x v="0"/>
    <n v="0"/>
    <x v="1"/>
    <d v="2014-03-17T00:00:00"/>
    <n v="104"/>
    <n v="99"/>
    <n v="0"/>
    <n v="6"/>
    <n v="3"/>
    <n v="7"/>
    <n v="6"/>
    <n v="12"/>
    <x v="1022"/>
    <n v="1.6890213611525087E-3"/>
    <x v="1"/>
    <n v="1"/>
    <n v="1"/>
    <n v="0"/>
    <n v="3"/>
    <n v="4"/>
    <n v="8.5"/>
    <n v="8"/>
    <n v="0"/>
    <n v="0"/>
    <n v="0"/>
    <n v="0"/>
    <n v="0"/>
    <n v="0"/>
    <n v="0"/>
  </r>
  <r>
    <n v="8082"/>
    <n v="1971"/>
    <n v="43"/>
    <x v="1"/>
    <x v="1"/>
    <x v="1"/>
    <n v="25721"/>
    <x v="2"/>
    <n v="1"/>
    <x v="1"/>
    <x v="0"/>
    <n v="1"/>
    <x v="2"/>
    <d v="2013-05-21T00:00:00"/>
    <n v="404"/>
    <n v="75"/>
    <n v="1"/>
    <n v="3"/>
    <n v="6"/>
    <n v="3"/>
    <n v="6"/>
    <n v="15"/>
    <x v="1022"/>
    <n v="1.3218770654329147E-3"/>
    <x v="1"/>
    <n v="1"/>
    <n v="1"/>
    <n v="1"/>
    <n v="2"/>
    <n v="4"/>
    <n v="8.5"/>
    <n v="7"/>
    <n v="0"/>
    <n v="0"/>
    <n v="0"/>
    <n v="0"/>
    <n v="0"/>
    <n v="1"/>
    <n v="0"/>
  </r>
  <r>
    <n v="5010"/>
    <n v="1988"/>
    <n v="26"/>
    <x v="0"/>
    <x v="1"/>
    <x v="0"/>
    <n v="25008"/>
    <x v="2"/>
    <n v="1"/>
    <x v="1"/>
    <x v="0"/>
    <n v="1"/>
    <x v="1"/>
    <d v="2014-02-02T00:00:00"/>
    <n v="147"/>
    <n v="72"/>
    <n v="2"/>
    <n v="8"/>
    <n v="8"/>
    <n v="6"/>
    <n v="1"/>
    <n v="9"/>
    <x v="1022"/>
    <n v="1.3595649392194498E-3"/>
    <x v="1"/>
    <n v="2"/>
    <n v="1"/>
    <n v="0"/>
    <n v="3"/>
    <n v="4"/>
    <n v="8.5"/>
    <n v="8"/>
    <n v="0"/>
    <n v="0"/>
    <n v="0"/>
    <n v="0"/>
    <n v="0"/>
    <n v="0"/>
    <n v="0"/>
  </r>
  <r>
    <n v="5012"/>
    <n v="1989"/>
    <n v="25"/>
    <x v="0"/>
    <x v="1"/>
    <x v="1"/>
    <n v="28691"/>
    <x v="2"/>
    <n v="1"/>
    <x v="1"/>
    <x v="0"/>
    <n v="1"/>
    <x v="2"/>
    <d v="2013-07-04T00:00:00"/>
    <n v="360"/>
    <n v="56"/>
    <n v="5"/>
    <n v="4"/>
    <n v="13"/>
    <n v="8"/>
    <n v="0"/>
    <n v="4"/>
    <x v="1022"/>
    <n v="1.1850406050677913E-3"/>
    <x v="1"/>
    <n v="1"/>
    <n v="1"/>
    <n v="0"/>
    <n v="3"/>
    <n v="4"/>
    <n v="8.5"/>
    <n v="8"/>
    <n v="0"/>
    <n v="0"/>
    <n v="0"/>
    <n v="0"/>
    <n v="0"/>
    <n v="0"/>
    <n v="0"/>
  </r>
  <r>
    <n v="6918"/>
    <n v="1989"/>
    <n v="25"/>
    <x v="0"/>
    <x v="1"/>
    <x v="1"/>
    <n v="28691"/>
    <x v="2"/>
    <n v="1"/>
    <x v="1"/>
    <x v="0"/>
    <n v="1"/>
    <x v="2"/>
    <d v="2013-07-04T00:00:00"/>
    <n v="360"/>
    <n v="56"/>
    <n v="5"/>
    <n v="4"/>
    <n v="13"/>
    <n v="8"/>
    <n v="0"/>
    <n v="4"/>
    <x v="1022"/>
    <n v="1.1850406050677913E-3"/>
    <x v="1"/>
    <n v="1"/>
    <n v="1"/>
    <n v="0"/>
    <n v="3"/>
    <n v="4"/>
    <n v="8.5"/>
    <n v="8"/>
    <n v="0"/>
    <n v="0"/>
    <n v="0"/>
    <n v="0"/>
    <n v="0"/>
    <n v="0"/>
    <n v="0"/>
  </r>
  <r>
    <n v="6866"/>
    <n v="1969"/>
    <n v="45"/>
    <x v="1"/>
    <x v="0"/>
    <x v="1"/>
    <n v="35924"/>
    <x v="1"/>
    <n v="2"/>
    <x v="1"/>
    <x v="1"/>
    <n v="2"/>
    <x v="4"/>
    <d v="2014-03-23T00:00:00"/>
    <n v="98"/>
    <n v="56"/>
    <n v="8"/>
    <n v="0"/>
    <n v="14"/>
    <n v="2"/>
    <n v="3"/>
    <n v="7"/>
    <x v="1022"/>
    <n v="9.4644248970047876E-4"/>
    <x v="1"/>
    <n v="1"/>
    <n v="1"/>
    <n v="0"/>
    <n v="3"/>
    <n v="4"/>
    <n v="8.5"/>
    <n v="5"/>
    <n v="0"/>
    <n v="0"/>
    <n v="0"/>
    <n v="0"/>
    <n v="0"/>
    <n v="0"/>
    <n v="0"/>
  </r>
  <r>
    <n v="8341"/>
    <n v="1969"/>
    <n v="45"/>
    <x v="1"/>
    <x v="0"/>
    <x v="1"/>
    <n v="30396"/>
    <x v="1"/>
    <n v="2"/>
    <x v="1"/>
    <x v="0"/>
    <n v="1"/>
    <x v="2"/>
    <d v="2014-04-30T00:00:00"/>
    <n v="60"/>
    <n v="22"/>
    <n v="15"/>
    <n v="0"/>
    <n v="6"/>
    <n v="0"/>
    <n v="1"/>
    <n v="12"/>
    <x v="1022"/>
    <n v="1.1185682326621924E-3"/>
    <x v="1"/>
    <n v="2"/>
    <n v="1"/>
    <n v="1"/>
    <n v="2"/>
    <n v="4"/>
    <n v="8.5"/>
    <n v="7"/>
    <n v="0"/>
    <n v="0"/>
    <n v="1"/>
    <n v="0"/>
    <n v="0"/>
    <n v="1"/>
    <n v="0"/>
  </r>
  <r>
    <n v="8397"/>
    <n v="1951"/>
    <n v="63"/>
    <x v="2"/>
    <x v="1"/>
    <x v="1"/>
    <n v="44689"/>
    <x v="1"/>
    <n v="2"/>
    <x v="1"/>
    <x v="1"/>
    <n v="2"/>
    <x v="4"/>
    <d v="2014-01-10T00:00:00"/>
    <n v="170"/>
    <n v="82"/>
    <n v="18"/>
    <n v="0"/>
    <n v="5"/>
    <n v="0"/>
    <n v="0"/>
    <n v="11"/>
    <x v="1022"/>
    <n v="7.608136230392267E-4"/>
    <x v="1"/>
    <n v="2"/>
    <n v="1"/>
    <n v="1"/>
    <n v="2"/>
    <n v="4"/>
    <n v="8.5"/>
    <n v="7"/>
    <n v="0"/>
    <n v="0"/>
    <n v="1"/>
    <n v="0"/>
    <n v="0"/>
    <n v="0"/>
    <n v="0"/>
  </r>
  <r>
    <n v="11007"/>
    <n v="1968"/>
    <n v="46"/>
    <x v="1"/>
    <x v="0"/>
    <x v="1"/>
    <n v="29187"/>
    <x v="2"/>
    <n v="1"/>
    <x v="1"/>
    <x v="0"/>
    <n v="1"/>
    <x v="2"/>
    <d v="2013-05-09T00:00:00"/>
    <n v="416"/>
    <n v="43"/>
    <n v="26"/>
    <n v="0"/>
    <n v="6"/>
    <n v="0"/>
    <n v="0"/>
    <n v="2"/>
    <x v="1022"/>
    <n v="1.1649021824785006E-3"/>
    <x v="1"/>
    <n v="1"/>
    <n v="1"/>
    <n v="0"/>
    <n v="3"/>
    <n v="4"/>
    <n v="8.5"/>
    <n v="8"/>
    <n v="0"/>
    <n v="0"/>
    <n v="0"/>
    <n v="0"/>
    <n v="0"/>
    <n v="0"/>
    <n v="0"/>
  </r>
  <r>
    <n v="9862"/>
    <n v="1969"/>
    <n v="45"/>
    <x v="1"/>
    <x v="1"/>
    <x v="1"/>
    <n v="21918"/>
    <x v="2"/>
    <n v="1"/>
    <x v="1"/>
    <x v="0"/>
    <n v="1"/>
    <x v="2"/>
    <d v="2013-11-14T00:00:00"/>
    <n v="227"/>
    <n v="37"/>
    <n v="1"/>
    <n v="6"/>
    <n v="7"/>
    <n v="11"/>
    <n v="5"/>
    <n v="3"/>
    <x v="1023"/>
    <n v="1.5056118258965235E-3"/>
    <x v="1"/>
    <n v="2"/>
    <n v="2"/>
    <n v="0"/>
    <n v="3"/>
    <n v="5"/>
    <n v="6.6"/>
    <n v="6"/>
    <n v="0"/>
    <n v="0"/>
    <n v="0"/>
    <n v="0"/>
    <n v="0"/>
    <n v="0"/>
    <n v="0"/>
  </r>
  <r>
    <n v="9592"/>
    <n v="1983"/>
    <n v="31"/>
    <x v="0"/>
    <x v="1"/>
    <x v="1"/>
    <n v="22010"/>
    <x v="2"/>
    <n v="1"/>
    <x v="1"/>
    <x v="0"/>
    <n v="1"/>
    <x v="2"/>
    <d v="2013-06-30T00:00:00"/>
    <n v="364"/>
    <n v="51"/>
    <n v="11"/>
    <n v="2"/>
    <n v="9"/>
    <n v="3"/>
    <n v="0"/>
    <n v="8"/>
    <x v="1023"/>
    <n v="1.4993184915947297E-3"/>
    <x v="1"/>
    <n v="2"/>
    <n v="2"/>
    <n v="0"/>
    <n v="3"/>
    <n v="5"/>
    <n v="6.6"/>
    <n v="8"/>
    <n v="0"/>
    <n v="0"/>
    <n v="0"/>
    <n v="0"/>
    <n v="0"/>
    <n v="0"/>
    <n v="0"/>
  </r>
  <r>
    <n v="10708"/>
    <n v="1978"/>
    <n v="36"/>
    <x v="0"/>
    <x v="0"/>
    <x v="0"/>
    <n v="36975"/>
    <x v="1"/>
    <n v="2"/>
    <x v="1"/>
    <x v="0"/>
    <n v="1"/>
    <x v="1"/>
    <d v="2013-12-28T00:00:00"/>
    <n v="183"/>
    <n v="50"/>
    <n v="10"/>
    <n v="6"/>
    <n v="11"/>
    <n v="0"/>
    <n v="4"/>
    <n v="2"/>
    <x v="1023"/>
    <n v="8.9249492900608525E-4"/>
    <x v="1"/>
    <n v="1"/>
    <n v="1"/>
    <n v="0"/>
    <n v="3"/>
    <n v="4"/>
    <n v="8.25"/>
    <n v="7"/>
    <n v="0"/>
    <n v="0"/>
    <n v="0"/>
    <n v="0"/>
    <n v="0"/>
    <n v="0"/>
    <n v="0"/>
  </r>
  <r>
    <n v="5304"/>
    <n v="1974"/>
    <n v="40"/>
    <x v="1"/>
    <x v="0"/>
    <x v="0"/>
    <n v="30899"/>
    <x v="1"/>
    <n v="2"/>
    <x v="1"/>
    <x v="0"/>
    <n v="1"/>
    <x v="1"/>
    <d v="2012-10-13T00:00:00"/>
    <n v="624"/>
    <n v="35"/>
    <n v="24"/>
    <n v="0"/>
    <n v="8"/>
    <n v="0"/>
    <n v="0"/>
    <n v="1"/>
    <x v="1023"/>
    <n v="1.067995728017088E-3"/>
    <x v="1"/>
    <n v="2"/>
    <n v="1"/>
    <n v="0"/>
    <n v="3"/>
    <n v="4"/>
    <n v="8.25"/>
    <n v="6"/>
    <n v="0"/>
    <n v="0"/>
    <n v="0"/>
    <n v="0"/>
    <n v="0"/>
    <n v="0"/>
    <n v="0"/>
  </r>
  <r>
    <n v="231"/>
    <n v="1956"/>
    <n v="58"/>
    <x v="1"/>
    <x v="0"/>
    <x v="1"/>
    <n v="28839"/>
    <x v="2"/>
    <n v="1"/>
    <x v="1"/>
    <x v="1"/>
    <n v="2"/>
    <x v="4"/>
    <d v="2014-03-11T00:00:00"/>
    <n v="110"/>
    <n v="86"/>
    <n v="24"/>
    <n v="0"/>
    <n v="7"/>
    <n v="0"/>
    <n v="0"/>
    <n v="1"/>
    <x v="1024"/>
    <n v="1.1096085162453622E-3"/>
    <x v="1"/>
    <n v="2"/>
    <n v="2"/>
    <n v="0"/>
    <n v="3"/>
    <n v="5"/>
    <n v="6.4"/>
    <n v="5"/>
    <n v="0"/>
    <n v="0"/>
    <n v="0"/>
    <n v="0"/>
    <n v="0"/>
    <n v="0"/>
    <n v="0"/>
  </r>
  <r>
    <n v="5692"/>
    <n v="1989"/>
    <n v="25"/>
    <x v="0"/>
    <x v="2"/>
    <x v="1"/>
    <n v="25443"/>
    <x v="2"/>
    <n v="1"/>
    <x v="1"/>
    <x v="0"/>
    <n v="1"/>
    <x v="2"/>
    <d v="2012-12-22T00:00:00"/>
    <n v="554"/>
    <n v="82"/>
    <n v="1"/>
    <n v="4"/>
    <n v="3"/>
    <n v="8"/>
    <n v="9"/>
    <n v="7"/>
    <x v="1024"/>
    <n v="1.2577133199701293E-3"/>
    <x v="1"/>
    <n v="1"/>
    <n v="1"/>
    <n v="0"/>
    <n v="3"/>
    <n v="4"/>
    <n v="8"/>
    <n v="8"/>
    <n v="0"/>
    <n v="0"/>
    <n v="0"/>
    <n v="0"/>
    <n v="0"/>
    <n v="0"/>
    <n v="0"/>
  </r>
  <r>
    <n v="3102"/>
    <n v="1981"/>
    <n v="33"/>
    <x v="0"/>
    <x v="0"/>
    <x v="1"/>
    <n v="19414"/>
    <x v="2"/>
    <n v="1"/>
    <x v="1"/>
    <x v="0"/>
    <n v="1"/>
    <x v="2"/>
    <d v="2013-10-16T00:00:00"/>
    <n v="256"/>
    <n v="32"/>
    <n v="2"/>
    <n v="3"/>
    <n v="12"/>
    <n v="3"/>
    <n v="5"/>
    <n v="7"/>
    <x v="1024"/>
    <n v="1.6482950448130215E-3"/>
    <x v="1"/>
    <n v="1"/>
    <n v="1"/>
    <n v="0"/>
    <n v="3"/>
    <n v="4"/>
    <n v="8"/>
    <n v="8"/>
    <n v="0"/>
    <n v="0"/>
    <n v="0"/>
    <n v="0"/>
    <n v="0"/>
    <n v="0"/>
    <n v="0"/>
  </r>
  <r>
    <n v="2874"/>
    <n v="1988"/>
    <n v="26"/>
    <x v="0"/>
    <x v="0"/>
    <x v="0"/>
    <n v="35388"/>
    <x v="1"/>
    <n v="2"/>
    <x v="1"/>
    <x v="0"/>
    <n v="1"/>
    <x v="1"/>
    <d v="2013-03-07T00:00:00"/>
    <n v="479"/>
    <n v="20"/>
    <n v="6"/>
    <n v="4"/>
    <n v="7"/>
    <n v="4"/>
    <n v="3"/>
    <n v="8"/>
    <x v="1024"/>
    <n v="9.042613315248107E-4"/>
    <x v="1"/>
    <n v="1"/>
    <n v="1"/>
    <n v="0"/>
    <n v="3"/>
    <n v="4"/>
    <n v="8"/>
    <n v="7"/>
    <n v="0"/>
    <n v="0"/>
    <n v="0"/>
    <n v="0"/>
    <n v="0"/>
    <n v="0"/>
    <n v="0"/>
  </r>
  <r>
    <n v="2173"/>
    <n v="1952"/>
    <n v="62"/>
    <x v="2"/>
    <x v="1"/>
    <x v="0"/>
    <n v="40049"/>
    <x v="1"/>
    <n v="2"/>
    <x v="0"/>
    <x v="1"/>
    <n v="1"/>
    <x v="1"/>
    <d v="2013-10-16T00:00:00"/>
    <n v="256"/>
    <n v="23"/>
    <n v="13"/>
    <n v="6"/>
    <n v="7"/>
    <n v="0"/>
    <n v="3"/>
    <n v="3"/>
    <x v="1024"/>
    <n v="7.9902119903118684E-4"/>
    <x v="1"/>
    <n v="1"/>
    <n v="1"/>
    <n v="0"/>
    <n v="3"/>
    <n v="4"/>
    <n v="8"/>
    <n v="6"/>
    <n v="0"/>
    <n v="0"/>
    <n v="0"/>
    <n v="0"/>
    <n v="0"/>
    <n v="0"/>
    <n v="0"/>
  </r>
  <r>
    <n v="11178"/>
    <n v="1972"/>
    <n v="42"/>
    <x v="1"/>
    <x v="0"/>
    <x v="0"/>
    <n v="42394"/>
    <x v="1"/>
    <n v="2"/>
    <x v="1"/>
    <x v="0"/>
    <n v="1"/>
    <x v="1"/>
    <d v="2014-03-23T00:00:00"/>
    <n v="98"/>
    <n v="69"/>
    <n v="15"/>
    <n v="2"/>
    <n v="10"/>
    <n v="0"/>
    <n v="1"/>
    <n v="4"/>
    <x v="1024"/>
    <n v="7.5482379582016319E-4"/>
    <x v="1"/>
    <n v="1"/>
    <n v="1"/>
    <n v="0"/>
    <n v="3"/>
    <n v="4"/>
    <n v="8"/>
    <n v="7"/>
    <n v="0"/>
    <n v="0"/>
    <n v="0"/>
    <n v="0"/>
    <n v="0"/>
    <n v="0"/>
    <n v="0"/>
  </r>
  <r>
    <n v="13"/>
    <n v="1947"/>
    <n v="67"/>
    <x v="2"/>
    <x v="0"/>
    <x v="0"/>
    <n v="25358"/>
    <x v="2"/>
    <n v="1"/>
    <x v="0"/>
    <x v="1"/>
    <n v="1"/>
    <x v="1"/>
    <d v="2013-07-22T00:00:00"/>
    <n v="342"/>
    <n v="57"/>
    <n v="19"/>
    <n v="0"/>
    <n v="5"/>
    <n v="0"/>
    <n v="0"/>
    <n v="8"/>
    <x v="1024"/>
    <n v="1.2619291742250965E-3"/>
    <x v="1"/>
    <n v="2"/>
    <n v="1"/>
    <n v="0"/>
    <n v="3"/>
    <n v="4"/>
    <n v="8"/>
    <n v="6"/>
    <n v="0"/>
    <n v="0"/>
    <n v="0"/>
    <n v="0"/>
    <n v="0"/>
    <n v="0"/>
    <n v="0"/>
  </r>
  <r>
    <n v="800"/>
    <n v="1960"/>
    <n v="54"/>
    <x v="1"/>
    <x v="1"/>
    <x v="1"/>
    <n v="44512"/>
    <x v="1"/>
    <n v="2"/>
    <x v="1"/>
    <x v="1"/>
    <n v="2"/>
    <x v="4"/>
    <d v="2013-08-30T00:00:00"/>
    <n v="303"/>
    <n v="57"/>
    <n v="23"/>
    <n v="1"/>
    <n v="6"/>
    <n v="0"/>
    <n v="0"/>
    <n v="2"/>
    <x v="1024"/>
    <n v="7.1890726096333576E-4"/>
    <x v="1"/>
    <n v="2"/>
    <n v="1"/>
    <n v="0"/>
    <n v="3"/>
    <n v="4"/>
    <n v="8"/>
    <n v="4"/>
    <n v="0"/>
    <n v="0"/>
    <n v="0"/>
    <n v="0"/>
    <n v="0"/>
    <n v="0"/>
    <n v="0"/>
  </r>
  <r>
    <n v="10623"/>
    <n v="1961"/>
    <n v="53"/>
    <x v="1"/>
    <x v="0"/>
    <x v="1"/>
    <n v="48330"/>
    <x v="1"/>
    <n v="2"/>
    <x v="0"/>
    <x v="1"/>
    <n v="1"/>
    <x v="2"/>
    <d v="2013-11-15T00:00:00"/>
    <n v="226"/>
    <n v="2"/>
    <n v="28"/>
    <n v="0"/>
    <n v="4"/>
    <n v="0"/>
    <n v="0"/>
    <n v="0"/>
    <x v="1024"/>
    <n v="6.6211462859507551E-4"/>
    <x v="1"/>
    <n v="1"/>
    <n v="1"/>
    <n v="0"/>
    <n v="3"/>
    <n v="4"/>
    <n v="8"/>
    <n v="5"/>
    <n v="0"/>
    <n v="0"/>
    <n v="0"/>
    <n v="0"/>
    <n v="0"/>
    <n v="0"/>
    <n v="0"/>
  </r>
  <r>
    <n v="10356"/>
    <n v="1957"/>
    <n v="57"/>
    <x v="1"/>
    <x v="0"/>
    <x v="0"/>
    <n v="41437"/>
    <x v="1"/>
    <n v="2"/>
    <x v="1"/>
    <x v="1"/>
    <n v="2"/>
    <x v="2"/>
    <d v="2012-09-22T00:00:00"/>
    <n v="645"/>
    <n v="5"/>
    <n v="29"/>
    <n v="0"/>
    <n v="2"/>
    <n v="0"/>
    <n v="0"/>
    <n v="1"/>
    <x v="1024"/>
    <n v="7.7225667881362068E-4"/>
    <x v="1"/>
    <n v="1"/>
    <n v="1"/>
    <n v="0"/>
    <n v="3"/>
    <n v="4"/>
    <n v="8"/>
    <n v="7"/>
    <n v="0"/>
    <n v="0"/>
    <n v="0"/>
    <n v="0"/>
    <n v="0"/>
    <n v="0"/>
    <n v="0"/>
  </r>
  <r>
    <n v="9303"/>
    <n v="1976"/>
    <n v="38"/>
    <x v="0"/>
    <x v="1"/>
    <x v="1"/>
    <n v="5305"/>
    <x v="2"/>
    <n v="1"/>
    <x v="0"/>
    <x v="1"/>
    <n v="1"/>
    <x v="2"/>
    <d v="2013-07-30T00:00:00"/>
    <n v="334"/>
    <n v="12"/>
    <n v="12"/>
    <n v="4"/>
    <n v="7"/>
    <n v="1"/>
    <n v="3"/>
    <n v="5"/>
    <x v="1024"/>
    <n v="6.0320452403393029E-3"/>
    <x v="1"/>
    <n v="0"/>
    <n v="1"/>
    <n v="0"/>
    <n v="0"/>
    <n v="1"/>
    <n v="32"/>
    <n v="13"/>
    <n v="0"/>
    <n v="0"/>
    <n v="0"/>
    <n v="0"/>
    <n v="0"/>
    <n v="0"/>
    <n v="0"/>
  </r>
  <r>
    <n v="2139"/>
    <n v="1975"/>
    <n v="39"/>
    <x v="0"/>
    <x v="0"/>
    <x v="1"/>
    <n v="7500"/>
    <x v="2"/>
    <n v="1"/>
    <x v="1"/>
    <x v="0"/>
    <n v="1"/>
    <x v="2"/>
    <d v="2013-10-02T00:00:00"/>
    <n v="270"/>
    <n v="19"/>
    <n v="3"/>
    <n v="1"/>
    <n v="10"/>
    <n v="3"/>
    <n v="2"/>
    <n v="12"/>
    <x v="1025"/>
    <n v="4.1333333333333335E-3"/>
    <x v="1"/>
    <n v="3"/>
    <n v="2"/>
    <n v="0"/>
    <n v="3"/>
    <n v="5"/>
    <n v="6.2"/>
    <n v="5"/>
    <n v="0"/>
    <n v="0"/>
    <n v="0"/>
    <n v="0"/>
    <n v="0"/>
    <n v="0"/>
    <n v="0"/>
  </r>
  <r>
    <n v="7629"/>
    <n v="1977"/>
    <n v="37"/>
    <x v="0"/>
    <x v="1"/>
    <x v="1"/>
    <n v="22108"/>
    <x v="2"/>
    <n v="1"/>
    <x v="1"/>
    <x v="1"/>
    <n v="2"/>
    <x v="4"/>
    <d v="2014-05-08T00:00:00"/>
    <n v="52"/>
    <n v="46"/>
    <n v="5"/>
    <n v="3"/>
    <n v="9"/>
    <n v="6"/>
    <n v="2"/>
    <n v="6"/>
    <x v="1025"/>
    <n v="1.4022073457571919E-3"/>
    <x v="1"/>
    <n v="2"/>
    <n v="2"/>
    <n v="0"/>
    <n v="3"/>
    <n v="5"/>
    <n v="6.2"/>
    <n v="7"/>
    <n v="0"/>
    <n v="0"/>
    <n v="0"/>
    <n v="0"/>
    <n v="0"/>
    <n v="0"/>
    <n v="0"/>
  </r>
  <r>
    <n v="10264"/>
    <n v="1979"/>
    <n v="35"/>
    <x v="0"/>
    <x v="1"/>
    <x v="0"/>
    <n v="15287"/>
    <x v="2"/>
    <n v="1"/>
    <x v="1"/>
    <x v="0"/>
    <n v="1"/>
    <x v="1"/>
    <d v="2012-10-10T00:00:00"/>
    <n v="627"/>
    <n v="60"/>
    <n v="1"/>
    <n v="2"/>
    <n v="8"/>
    <n v="4"/>
    <n v="3"/>
    <n v="13"/>
    <x v="1025"/>
    <n v="2.0278668149407994E-3"/>
    <x v="1"/>
    <n v="2"/>
    <n v="1"/>
    <n v="1"/>
    <n v="2"/>
    <n v="4"/>
    <n v="7.75"/>
    <n v="7"/>
    <n v="0"/>
    <n v="0"/>
    <n v="1"/>
    <n v="0"/>
    <n v="0"/>
    <n v="1"/>
    <n v="0"/>
  </r>
  <r>
    <n v="234"/>
    <n v="1979"/>
    <n v="35"/>
    <x v="0"/>
    <x v="1"/>
    <x v="0"/>
    <n v="15287"/>
    <x v="2"/>
    <n v="1"/>
    <x v="1"/>
    <x v="0"/>
    <n v="1"/>
    <x v="1"/>
    <d v="2012-10-10T00:00:00"/>
    <n v="627"/>
    <n v="60"/>
    <n v="1"/>
    <n v="2"/>
    <n v="8"/>
    <n v="4"/>
    <n v="3"/>
    <n v="13"/>
    <x v="1025"/>
    <n v="2.0278668149407994E-3"/>
    <x v="1"/>
    <n v="2"/>
    <n v="1"/>
    <n v="1"/>
    <n v="2"/>
    <n v="4"/>
    <n v="7.75"/>
    <n v="7"/>
    <n v="0"/>
    <n v="0"/>
    <n v="1"/>
    <n v="0"/>
    <n v="0"/>
    <n v="1"/>
    <n v="0"/>
  </r>
  <r>
    <n v="2814"/>
    <n v="1976"/>
    <n v="38"/>
    <x v="0"/>
    <x v="0"/>
    <x v="1"/>
    <n v="30560"/>
    <x v="1"/>
    <n v="2"/>
    <x v="1"/>
    <x v="0"/>
    <n v="1"/>
    <x v="2"/>
    <d v="2013-06-27T00:00:00"/>
    <n v="367"/>
    <n v="6"/>
    <n v="9"/>
    <n v="1"/>
    <n v="5"/>
    <n v="4"/>
    <n v="5"/>
    <n v="7"/>
    <x v="1025"/>
    <n v="1.0143979057591623E-3"/>
    <x v="1"/>
    <n v="1"/>
    <n v="1"/>
    <n v="0"/>
    <n v="3"/>
    <n v="4"/>
    <n v="7.75"/>
    <n v="7"/>
    <n v="0"/>
    <n v="0"/>
    <n v="0"/>
    <n v="0"/>
    <n v="0"/>
    <n v="0"/>
    <n v="0"/>
  </r>
  <r>
    <n v="2711"/>
    <n v="1976"/>
    <n v="38"/>
    <x v="0"/>
    <x v="0"/>
    <x v="1"/>
    <n v="30560"/>
    <x v="1"/>
    <n v="2"/>
    <x v="1"/>
    <x v="0"/>
    <n v="1"/>
    <x v="2"/>
    <d v="2013-06-27T00:00:00"/>
    <n v="367"/>
    <n v="6"/>
    <n v="9"/>
    <n v="1"/>
    <n v="5"/>
    <n v="4"/>
    <n v="5"/>
    <n v="7"/>
    <x v="1025"/>
    <n v="1.0143979057591623E-3"/>
    <x v="1"/>
    <n v="1"/>
    <n v="1"/>
    <n v="0"/>
    <n v="3"/>
    <n v="4"/>
    <n v="7.75"/>
    <n v="7"/>
    <n v="0"/>
    <n v="0"/>
    <n v="0"/>
    <n v="0"/>
    <n v="0"/>
    <n v="0"/>
    <n v="0"/>
  </r>
  <r>
    <n v="7224"/>
    <n v="1977"/>
    <n v="37"/>
    <x v="0"/>
    <x v="1"/>
    <x v="1"/>
    <n v="31353"/>
    <x v="1"/>
    <n v="2"/>
    <x v="1"/>
    <x v="1"/>
    <n v="2"/>
    <x v="4"/>
    <d v="2013-12-29T00:00:00"/>
    <n v="182"/>
    <n v="24"/>
    <n v="10"/>
    <n v="0"/>
    <n v="10"/>
    <n v="3"/>
    <n v="1"/>
    <n v="7"/>
    <x v="1025"/>
    <n v="9.8874110930373491E-4"/>
    <x v="1"/>
    <n v="2"/>
    <n v="1"/>
    <n v="1"/>
    <n v="2"/>
    <n v="4"/>
    <n v="7.75"/>
    <n v="8"/>
    <n v="0"/>
    <n v="0"/>
    <n v="0"/>
    <n v="0"/>
    <n v="0"/>
    <n v="0"/>
    <n v="0"/>
  </r>
  <r>
    <n v="6215"/>
    <n v="1977"/>
    <n v="37"/>
    <x v="0"/>
    <x v="1"/>
    <x v="1"/>
    <n v="31353"/>
    <x v="1"/>
    <n v="2"/>
    <x v="1"/>
    <x v="1"/>
    <n v="2"/>
    <x v="4"/>
    <d v="2013-12-29T00:00:00"/>
    <n v="182"/>
    <n v="24"/>
    <n v="10"/>
    <n v="0"/>
    <n v="10"/>
    <n v="3"/>
    <n v="1"/>
    <n v="7"/>
    <x v="1025"/>
    <n v="9.8874110930373491E-4"/>
    <x v="1"/>
    <n v="2"/>
    <n v="1"/>
    <n v="1"/>
    <n v="2"/>
    <n v="4"/>
    <n v="7.75"/>
    <n v="8"/>
    <n v="0"/>
    <n v="0"/>
    <n v="0"/>
    <n v="0"/>
    <n v="0"/>
    <n v="1"/>
    <n v="0"/>
  </r>
  <r>
    <n v="916"/>
    <n v="1972"/>
    <n v="42"/>
    <x v="1"/>
    <x v="0"/>
    <x v="0"/>
    <n v="41644"/>
    <x v="1"/>
    <n v="2"/>
    <x v="1"/>
    <x v="1"/>
    <n v="2"/>
    <x v="2"/>
    <d v="2014-05-09T00:00:00"/>
    <n v="51"/>
    <n v="67"/>
    <n v="20"/>
    <n v="3"/>
    <n v="4"/>
    <n v="2"/>
    <n v="0"/>
    <n v="2"/>
    <x v="1025"/>
    <n v="7.4440495629622509E-4"/>
    <x v="1"/>
    <n v="2"/>
    <n v="1"/>
    <n v="0"/>
    <n v="3"/>
    <n v="4"/>
    <n v="7.75"/>
    <n v="3"/>
    <n v="0"/>
    <n v="0"/>
    <n v="0"/>
    <n v="0"/>
    <n v="0"/>
    <n v="0"/>
    <n v="0"/>
  </r>
  <r>
    <n v="10398"/>
    <n v="1981"/>
    <n v="33"/>
    <x v="0"/>
    <x v="0"/>
    <x v="0"/>
    <n v="24336"/>
    <x v="2"/>
    <n v="1"/>
    <x v="1"/>
    <x v="0"/>
    <n v="1"/>
    <x v="1"/>
    <d v="2012-08-27T00:00:00"/>
    <n v="671"/>
    <n v="82"/>
    <n v="1"/>
    <n v="6"/>
    <n v="2"/>
    <n v="8"/>
    <n v="2"/>
    <n v="12"/>
    <x v="1025"/>
    <n v="1.2738330046022353E-3"/>
    <x v="1"/>
    <n v="1"/>
    <n v="1"/>
    <n v="0"/>
    <n v="2"/>
    <n v="3"/>
    <n v="10.333333333333334"/>
    <n v="7"/>
    <n v="0"/>
    <n v="0"/>
    <n v="0"/>
    <n v="0"/>
    <n v="0"/>
    <n v="0"/>
    <n v="0"/>
  </r>
  <r>
    <n v="6864"/>
    <n v="1989"/>
    <n v="25"/>
    <x v="0"/>
    <x v="0"/>
    <x v="0"/>
    <n v="10979"/>
    <x v="2"/>
    <n v="1"/>
    <x v="0"/>
    <x v="0"/>
    <n v="0"/>
    <x v="0"/>
    <d v="2014-05-22T00:00:00"/>
    <n v="38"/>
    <n v="34"/>
    <n v="8"/>
    <n v="4"/>
    <n v="10"/>
    <n v="2"/>
    <n v="2"/>
    <n v="4"/>
    <x v="1026"/>
    <n v="2.7324892977502505E-3"/>
    <x v="1"/>
    <n v="2"/>
    <n v="3"/>
    <n v="0"/>
    <n v="3"/>
    <n v="6"/>
    <n v="5"/>
    <n v="5"/>
    <n v="0"/>
    <n v="0"/>
    <n v="0"/>
    <n v="0"/>
    <n v="0"/>
    <n v="0"/>
    <n v="0"/>
  </r>
  <r>
    <n v="10617"/>
    <n v="1989"/>
    <n v="25"/>
    <x v="0"/>
    <x v="0"/>
    <x v="0"/>
    <n v="10979"/>
    <x v="2"/>
    <n v="1"/>
    <x v="0"/>
    <x v="0"/>
    <n v="0"/>
    <x v="0"/>
    <d v="2014-05-22T00:00:00"/>
    <n v="38"/>
    <n v="34"/>
    <n v="8"/>
    <n v="4"/>
    <n v="10"/>
    <n v="2"/>
    <n v="2"/>
    <n v="4"/>
    <x v="1026"/>
    <n v="2.7324892977502505E-3"/>
    <x v="1"/>
    <n v="2"/>
    <n v="3"/>
    <n v="0"/>
    <n v="3"/>
    <n v="6"/>
    <n v="5"/>
    <n v="5"/>
    <n v="0"/>
    <n v="0"/>
    <n v="0"/>
    <n v="0"/>
    <n v="0"/>
    <n v="0"/>
    <n v="0"/>
  </r>
  <r>
    <n v="3231"/>
    <n v="1973"/>
    <n v="41"/>
    <x v="1"/>
    <x v="1"/>
    <x v="1"/>
    <n v="37971"/>
    <x v="1"/>
    <n v="2"/>
    <x v="1"/>
    <x v="0"/>
    <n v="1"/>
    <x v="2"/>
    <d v="2013-11-25T00:00:00"/>
    <n v="216"/>
    <n v="97"/>
    <n v="5"/>
    <n v="4"/>
    <n v="10"/>
    <n v="2"/>
    <n v="2"/>
    <n v="7"/>
    <x v="1026"/>
    <n v="7.900766374338311E-4"/>
    <x v="1"/>
    <n v="1"/>
    <n v="1"/>
    <n v="0"/>
    <n v="3"/>
    <n v="4"/>
    <n v="7.5"/>
    <n v="8"/>
    <n v="0"/>
    <n v="0"/>
    <n v="0"/>
    <n v="0"/>
    <n v="0"/>
    <n v="0"/>
    <n v="0"/>
  </r>
  <r>
    <n v="10390"/>
    <n v="1959"/>
    <n v="55"/>
    <x v="1"/>
    <x v="0"/>
    <x v="1"/>
    <n v="26887"/>
    <x v="2"/>
    <n v="1"/>
    <x v="0"/>
    <x v="1"/>
    <n v="1"/>
    <x v="2"/>
    <d v="2013-02-10T00:00:00"/>
    <n v="504"/>
    <n v="27"/>
    <n v="6"/>
    <n v="7"/>
    <n v="4"/>
    <n v="3"/>
    <n v="4"/>
    <n v="6"/>
    <x v="1026"/>
    <n v="1.1157808606389705E-3"/>
    <x v="1"/>
    <n v="1"/>
    <n v="1"/>
    <n v="0"/>
    <n v="3"/>
    <n v="4"/>
    <n v="7.5"/>
    <n v="6"/>
    <n v="0"/>
    <n v="0"/>
    <n v="0"/>
    <n v="0"/>
    <n v="0"/>
    <n v="0"/>
    <n v="0"/>
  </r>
  <r>
    <n v="8442"/>
    <n v="1985"/>
    <n v="29"/>
    <x v="0"/>
    <x v="0"/>
    <x v="1"/>
    <n v="19510"/>
    <x v="2"/>
    <n v="1"/>
    <x v="2"/>
    <x v="0"/>
    <n v="2"/>
    <x v="4"/>
    <d v="2013-09-04T00:00:00"/>
    <n v="298"/>
    <n v="63"/>
    <n v="9"/>
    <n v="0"/>
    <n v="7"/>
    <n v="3"/>
    <n v="4"/>
    <n v="7"/>
    <x v="1026"/>
    <n v="1.5376729882111738E-3"/>
    <x v="1"/>
    <n v="2"/>
    <n v="1"/>
    <n v="0"/>
    <n v="3"/>
    <n v="4"/>
    <n v="7.5"/>
    <n v="7"/>
    <n v="0"/>
    <n v="0"/>
    <n v="0"/>
    <n v="0"/>
    <n v="0"/>
    <n v="0"/>
    <n v="0"/>
  </r>
  <r>
    <n v="5680"/>
    <n v="1984"/>
    <n v="30"/>
    <x v="0"/>
    <x v="0"/>
    <x v="1"/>
    <n v="35684"/>
    <x v="1"/>
    <n v="2"/>
    <x v="1"/>
    <x v="0"/>
    <n v="1"/>
    <x v="2"/>
    <d v="2014-04-22T00:00:00"/>
    <n v="68"/>
    <n v="66"/>
    <n v="10"/>
    <n v="4"/>
    <n v="7"/>
    <n v="0"/>
    <n v="6"/>
    <n v="3"/>
    <x v="1026"/>
    <n v="8.4071292456002692E-4"/>
    <x v="1"/>
    <n v="1"/>
    <n v="1"/>
    <n v="0"/>
    <n v="3"/>
    <n v="4"/>
    <n v="7.5"/>
    <n v="6"/>
    <n v="0"/>
    <n v="0"/>
    <n v="0"/>
    <n v="0"/>
    <n v="0"/>
    <n v="0"/>
    <n v="0"/>
  </r>
  <r>
    <n v="7444"/>
    <n v="1969"/>
    <n v="45"/>
    <x v="1"/>
    <x v="0"/>
    <x v="1"/>
    <n v="42169"/>
    <x v="1"/>
    <n v="2"/>
    <x v="1"/>
    <x v="1"/>
    <n v="2"/>
    <x v="4"/>
    <d v="2013-10-19T00:00:00"/>
    <n v="253"/>
    <n v="20"/>
    <n v="19"/>
    <n v="0"/>
    <n v="9"/>
    <n v="0"/>
    <n v="0"/>
    <n v="2"/>
    <x v="1026"/>
    <n v="7.114230833076431E-4"/>
    <x v="1"/>
    <n v="2"/>
    <n v="1"/>
    <n v="0"/>
    <n v="3"/>
    <n v="4"/>
    <n v="7.5"/>
    <n v="8"/>
    <n v="0"/>
    <n v="0"/>
    <n v="0"/>
    <n v="0"/>
    <n v="0"/>
    <n v="0"/>
    <n v="0"/>
  </r>
  <r>
    <n v="2296"/>
    <n v="1975"/>
    <n v="39"/>
    <x v="0"/>
    <x v="0"/>
    <x v="1"/>
    <n v="37368"/>
    <x v="1"/>
    <n v="2"/>
    <x v="1"/>
    <x v="0"/>
    <n v="1"/>
    <x v="2"/>
    <d v="2013-12-16T00:00:00"/>
    <n v="195"/>
    <n v="4"/>
    <n v="3"/>
    <n v="2"/>
    <n v="11"/>
    <n v="2"/>
    <n v="2"/>
    <n v="10"/>
    <x v="1026"/>
    <n v="8.0282594733461783E-4"/>
    <x v="1"/>
    <n v="1"/>
    <n v="1"/>
    <n v="0"/>
    <n v="2"/>
    <n v="3"/>
    <n v="10"/>
    <n v="6"/>
    <n v="0"/>
    <n v="0"/>
    <n v="1"/>
    <n v="0"/>
    <n v="0"/>
    <n v="0"/>
    <n v="0"/>
  </r>
  <r>
    <n v="520"/>
    <n v="1974"/>
    <n v="40"/>
    <x v="1"/>
    <x v="1"/>
    <x v="1"/>
    <n v="34421"/>
    <x v="1"/>
    <n v="2"/>
    <x v="1"/>
    <x v="0"/>
    <n v="1"/>
    <x v="2"/>
    <d v="2013-07-01T00:00:00"/>
    <n v="363"/>
    <n v="81"/>
    <n v="3"/>
    <n v="3"/>
    <n v="7"/>
    <n v="6"/>
    <n v="2"/>
    <n v="9"/>
    <x v="1026"/>
    <n v="8.7156096568954998E-4"/>
    <x v="1"/>
    <n v="1"/>
    <n v="1"/>
    <n v="0"/>
    <n v="2"/>
    <n v="3"/>
    <n v="10"/>
    <n v="7"/>
    <n v="0"/>
    <n v="0"/>
    <n v="0"/>
    <n v="0"/>
    <n v="0"/>
    <n v="0"/>
    <n v="0"/>
  </r>
  <r>
    <n v="8372"/>
    <n v="1974"/>
    <n v="40"/>
    <x v="1"/>
    <x v="1"/>
    <x v="1"/>
    <n v="34421"/>
    <x v="1"/>
    <n v="2"/>
    <x v="1"/>
    <x v="0"/>
    <n v="1"/>
    <x v="2"/>
    <d v="2013-07-01T00:00:00"/>
    <n v="363"/>
    <n v="81"/>
    <n v="3"/>
    <n v="3"/>
    <n v="7"/>
    <n v="6"/>
    <n v="2"/>
    <n v="9"/>
    <x v="1026"/>
    <n v="8.7156096568954998E-4"/>
    <x v="1"/>
    <n v="1"/>
    <n v="1"/>
    <n v="0"/>
    <n v="2"/>
    <n v="3"/>
    <n v="10"/>
    <n v="7"/>
    <n v="0"/>
    <n v="0"/>
    <n v="0"/>
    <n v="0"/>
    <n v="0"/>
    <n v="0"/>
    <n v="0"/>
  </r>
  <r>
    <n v="2518"/>
    <n v="1986"/>
    <n v="28"/>
    <x v="0"/>
    <x v="0"/>
    <x v="1"/>
    <n v="20491"/>
    <x v="2"/>
    <n v="1"/>
    <x v="0"/>
    <x v="0"/>
    <n v="0"/>
    <x v="1"/>
    <d v="2013-01-25T00:00:00"/>
    <n v="520"/>
    <n v="16"/>
    <n v="5"/>
    <n v="4"/>
    <n v="5"/>
    <n v="4"/>
    <n v="2"/>
    <n v="10"/>
    <x v="1026"/>
    <n v="1.4640573910497292E-3"/>
    <x v="1"/>
    <n v="1"/>
    <n v="0"/>
    <n v="1"/>
    <n v="2"/>
    <n v="3"/>
    <n v="10"/>
    <n v="7"/>
    <n v="0"/>
    <n v="0"/>
    <n v="0"/>
    <n v="0"/>
    <n v="0"/>
    <n v="0"/>
    <n v="0"/>
  </r>
  <r>
    <n v="7437"/>
    <n v="1988"/>
    <n v="26"/>
    <x v="0"/>
    <x v="1"/>
    <x v="0"/>
    <n v="27938"/>
    <x v="2"/>
    <n v="1"/>
    <x v="1"/>
    <x v="0"/>
    <n v="1"/>
    <x v="1"/>
    <d v="2014-04-28T00:00:00"/>
    <n v="62"/>
    <n v="31"/>
    <n v="13"/>
    <n v="0"/>
    <n v="8"/>
    <n v="2"/>
    <n v="1"/>
    <n v="5"/>
    <x v="1027"/>
    <n v="1.0380127425012528E-3"/>
    <x v="1"/>
    <n v="1"/>
    <n v="1"/>
    <n v="0"/>
    <n v="4"/>
    <n v="5"/>
    <n v="5.8"/>
    <n v="3"/>
    <n v="0"/>
    <n v="0"/>
    <n v="0"/>
    <n v="0"/>
    <n v="0"/>
    <n v="0"/>
    <n v="0"/>
  </r>
  <r>
    <n v="5342"/>
    <n v="1976"/>
    <n v="38"/>
    <x v="0"/>
    <x v="2"/>
    <x v="0"/>
    <n v="9548"/>
    <x v="2"/>
    <n v="1"/>
    <x v="1"/>
    <x v="0"/>
    <n v="1"/>
    <x v="1"/>
    <d v="2012-08-08T00:00:00"/>
    <n v="690"/>
    <n v="31"/>
    <n v="0"/>
    <n v="1"/>
    <n v="3"/>
    <n v="10"/>
    <n v="6"/>
    <n v="9"/>
    <x v="1027"/>
    <n v="3.0372852953498117E-3"/>
    <x v="1"/>
    <n v="2"/>
    <n v="1"/>
    <n v="0"/>
    <n v="3"/>
    <n v="4"/>
    <n v="7.25"/>
    <n v="8"/>
    <n v="0"/>
    <n v="0"/>
    <n v="0"/>
    <n v="0"/>
    <n v="0"/>
    <n v="0"/>
    <n v="0"/>
  </r>
  <r>
    <n v="8373"/>
    <n v="1979"/>
    <n v="35"/>
    <x v="0"/>
    <x v="2"/>
    <x v="1"/>
    <n v="24594"/>
    <x v="2"/>
    <n v="1"/>
    <x v="1"/>
    <x v="0"/>
    <n v="1"/>
    <x v="2"/>
    <d v="2013-12-10T00:00:00"/>
    <n v="201"/>
    <n v="94"/>
    <n v="1"/>
    <n v="3"/>
    <n v="6"/>
    <n v="10"/>
    <n v="0"/>
    <n v="9"/>
    <x v="1027"/>
    <n v="1.1791493860291128E-3"/>
    <x v="1"/>
    <n v="1"/>
    <n v="1"/>
    <n v="0"/>
    <n v="3"/>
    <n v="4"/>
    <n v="7.25"/>
    <n v="5"/>
    <n v="0"/>
    <n v="0"/>
    <n v="0"/>
    <n v="0"/>
    <n v="0"/>
    <n v="0"/>
    <n v="0"/>
  </r>
  <r>
    <n v="3829"/>
    <n v="1979"/>
    <n v="35"/>
    <x v="0"/>
    <x v="2"/>
    <x v="1"/>
    <n v="24594"/>
    <x v="2"/>
    <n v="1"/>
    <x v="1"/>
    <x v="0"/>
    <n v="1"/>
    <x v="2"/>
    <d v="2013-12-10T00:00:00"/>
    <n v="201"/>
    <n v="94"/>
    <n v="1"/>
    <n v="3"/>
    <n v="6"/>
    <n v="10"/>
    <n v="0"/>
    <n v="9"/>
    <x v="1027"/>
    <n v="1.1791493860291128E-3"/>
    <x v="1"/>
    <n v="1"/>
    <n v="1"/>
    <n v="0"/>
    <n v="3"/>
    <n v="4"/>
    <n v="7.25"/>
    <n v="5"/>
    <n v="0"/>
    <n v="0"/>
    <n v="0"/>
    <n v="0"/>
    <n v="0"/>
    <n v="0"/>
    <n v="0"/>
  </r>
  <r>
    <n v="7600"/>
    <n v="1992"/>
    <n v="22"/>
    <x v="0"/>
    <x v="2"/>
    <x v="0"/>
    <n v="15253"/>
    <x v="2"/>
    <n v="1"/>
    <x v="1"/>
    <x v="0"/>
    <n v="1"/>
    <x v="1"/>
    <d v="2013-10-28T00:00:00"/>
    <n v="244"/>
    <n v="13"/>
    <n v="1"/>
    <n v="3"/>
    <n v="3"/>
    <n v="8"/>
    <n v="1"/>
    <n v="13"/>
    <x v="1027"/>
    <n v="1.901265324854127E-3"/>
    <x v="1"/>
    <n v="2"/>
    <n v="1"/>
    <n v="0"/>
    <n v="3"/>
    <n v="4"/>
    <n v="7.25"/>
    <n v="7"/>
    <n v="0"/>
    <n v="0"/>
    <n v="0"/>
    <n v="0"/>
    <n v="0"/>
    <n v="0"/>
    <n v="0"/>
  </r>
  <r>
    <n v="9316"/>
    <n v="1952"/>
    <n v="62"/>
    <x v="2"/>
    <x v="2"/>
    <x v="1"/>
    <n v="13084"/>
    <x v="2"/>
    <n v="1"/>
    <x v="0"/>
    <x v="0"/>
    <n v="0"/>
    <x v="1"/>
    <d v="2013-11-02T00:00:00"/>
    <n v="239"/>
    <n v="29"/>
    <n v="2"/>
    <n v="0"/>
    <n v="7"/>
    <n v="3"/>
    <n v="7"/>
    <n v="10"/>
    <x v="1027"/>
    <n v="2.2164475695505962E-3"/>
    <x v="1"/>
    <n v="1"/>
    <n v="1"/>
    <n v="0"/>
    <n v="3"/>
    <n v="4"/>
    <n v="7.25"/>
    <n v="6"/>
    <n v="0"/>
    <n v="0"/>
    <n v="0"/>
    <n v="0"/>
    <n v="0"/>
    <n v="0"/>
    <n v="0"/>
  </r>
  <r>
    <n v="10839"/>
    <n v="1976"/>
    <n v="38"/>
    <x v="0"/>
    <x v="1"/>
    <x v="1"/>
    <n v="36283"/>
    <x v="1"/>
    <n v="2"/>
    <x v="1"/>
    <x v="1"/>
    <n v="2"/>
    <x v="4"/>
    <d v="2014-04-14T00:00:00"/>
    <n v="76"/>
    <n v="42"/>
    <n v="6"/>
    <n v="5"/>
    <n v="5"/>
    <n v="8"/>
    <n v="0"/>
    <n v="5"/>
    <x v="1027"/>
    <n v="7.992723865171017E-4"/>
    <x v="1"/>
    <n v="2"/>
    <n v="1"/>
    <n v="0"/>
    <n v="3"/>
    <n v="4"/>
    <n v="7.25"/>
    <n v="4"/>
    <n v="0"/>
    <n v="0"/>
    <n v="0"/>
    <n v="0"/>
    <n v="0"/>
    <n v="0"/>
    <n v="0"/>
  </r>
  <r>
    <n v="2557"/>
    <n v="1970"/>
    <n v="44"/>
    <x v="1"/>
    <x v="0"/>
    <x v="0"/>
    <n v="29548"/>
    <x v="2"/>
    <n v="1"/>
    <x v="1"/>
    <x v="0"/>
    <n v="1"/>
    <x v="1"/>
    <d v="2013-08-29T00:00:00"/>
    <n v="304"/>
    <n v="52"/>
    <n v="7"/>
    <n v="1"/>
    <n v="6"/>
    <n v="3"/>
    <n v="1"/>
    <n v="11"/>
    <x v="1027"/>
    <n v="9.8145390550967914E-4"/>
    <x v="1"/>
    <n v="1"/>
    <n v="1"/>
    <n v="1"/>
    <n v="2"/>
    <n v="4"/>
    <n v="7.25"/>
    <n v="4"/>
    <n v="0"/>
    <n v="0"/>
    <n v="1"/>
    <n v="0"/>
    <n v="0"/>
    <n v="0"/>
    <n v="0"/>
  </r>
  <r>
    <n v="7679"/>
    <n v="1985"/>
    <n v="29"/>
    <x v="0"/>
    <x v="0"/>
    <x v="0"/>
    <n v="30298"/>
    <x v="2"/>
    <n v="1"/>
    <x v="0"/>
    <x v="0"/>
    <n v="0"/>
    <x v="0"/>
    <d v="2014-05-19T00:00:00"/>
    <n v="41"/>
    <n v="48"/>
    <n v="6"/>
    <n v="3"/>
    <n v="12"/>
    <n v="6"/>
    <n v="1"/>
    <n v="0"/>
    <x v="1028"/>
    <n v="9.2415340946597137E-4"/>
    <x v="1"/>
    <n v="1"/>
    <n v="1"/>
    <n v="1"/>
    <n v="3"/>
    <n v="5"/>
    <n v="5.6"/>
    <n v="3"/>
    <n v="0"/>
    <n v="0"/>
    <n v="0"/>
    <n v="0"/>
    <n v="0"/>
    <n v="0"/>
    <n v="0"/>
  </r>
  <r>
    <n v="8477"/>
    <n v="1956"/>
    <n v="58"/>
    <x v="1"/>
    <x v="1"/>
    <x v="0"/>
    <n v="26150"/>
    <x v="2"/>
    <n v="1"/>
    <x v="2"/>
    <x v="1"/>
    <n v="3"/>
    <x v="4"/>
    <d v="2013-03-11T00:00:00"/>
    <n v="475"/>
    <n v="61"/>
    <n v="5"/>
    <n v="1"/>
    <n v="13"/>
    <n v="3"/>
    <n v="5"/>
    <n v="1"/>
    <x v="1028"/>
    <n v="1.0707456978967496E-3"/>
    <x v="1"/>
    <n v="1"/>
    <n v="1"/>
    <n v="0"/>
    <n v="3"/>
    <n v="4"/>
    <n v="7"/>
    <n v="7"/>
    <n v="0"/>
    <n v="0"/>
    <n v="0"/>
    <n v="0"/>
    <n v="0"/>
    <n v="0"/>
    <n v="0"/>
  </r>
  <r>
    <n v="1515"/>
    <n v="1975"/>
    <n v="39"/>
    <x v="0"/>
    <x v="0"/>
    <x v="1"/>
    <n v="34176"/>
    <x v="1"/>
    <n v="2"/>
    <x v="0"/>
    <x v="1"/>
    <n v="1"/>
    <x v="2"/>
    <d v="2014-01-22T00:00:00"/>
    <n v="158"/>
    <n v="9"/>
    <n v="11"/>
    <n v="2"/>
    <n v="7"/>
    <n v="4"/>
    <n v="2"/>
    <n v="2"/>
    <x v="1028"/>
    <n v="8.1928838951310866E-4"/>
    <x v="1"/>
    <n v="1"/>
    <n v="1"/>
    <n v="0"/>
    <n v="3"/>
    <n v="4"/>
    <n v="7"/>
    <n v="3"/>
    <n v="0"/>
    <n v="0"/>
    <n v="0"/>
    <n v="0"/>
    <n v="0"/>
    <n v="0"/>
    <n v="0"/>
  </r>
  <r>
    <n v="113"/>
    <n v="1951"/>
    <n v="63"/>
    <x v="2"/>
    <x v="1"/>
    <x v="1"/>
    <n v="30833"/>
    <x v="1"/>
    <n v="2"/>
    <x v="1"/>
    <x v="1"/>
    <n v="2"/>
    <x v="4"/>
    <d v="2013-07-16T00:00:00"/>
    <n v="348"/>
    <n v="33"/>
    <n v="11"/>
    <n v="0"/>
    <n v="7"/>
    <n v="3"/>
    <n v="1"/>
    <n v="6"/>
    <x v="1028"/>
    <n v="9.0811792559919566E-4"/>
    <x v="1"/>
    <n v="2"/>
    <n v="1"/>
    <n v="0"/>
    <n v="3"/>
    <n v="4"/>
    <n v="7"/>
    <n v="5"/>
    <n v="0"/>
    <n v="0"/>
    <n v="0"/>
    <n v="0"/>
    <n v="0"/>
    <n v="0"/>
    <n v="0"/>
  </r>
  <r>
    <n v="8369"/>
    <n v="1987"/>
    <n v="27"/>
    <x v="0"/>
    <x v="1"/>
    <x v="1"/>
    <n v="18227"/>
    <x v="2"/>
    <n v="1"/>
    <x v="1"/>
    <x v="0"/>
    <n v="1"/>
    <x v="2"/>
    <d v="2012-11-08T00:00:00"/>
    <n v="598"/>
    <n v="21"/>
    <n v="1"/>
    <n v="2"/>
    <n v="7"/>
    <n v="4"/>
    <n v="3"/>
    <n v="11"/>
    <x v="1028"/>
    <n v="1.5361825862731113E-3"/>
    <x v="1"/>
    <n v="1"/>
    <n v="0"/>
    <n v="1"/>
    <n v="2"/>
    <n v="3"/>
    <n v="9.3333333333333339"/>
    <n v="8"/>
    <n v="0"/>
    <n v="0"/>
    <n v="0"/>
    <n v="0"/>
    <n v="0"/>
    <n v="0"/>
    <n v="0"/>
  </r>
  <r>
    <n v="10250"/>
    <n v="1947"/>
    <n v="67"/>
    <x v="2"/>
    <x v="2"/>
    <x v="1"/>
    <n v="28389"/>
    <x v="2"/>
    <n v="1"/>
    <x v="0"/>
    <x v="0"/>
    <n v="0"/>
    <x v="1"/>
    <d v="2012-11-20T00:00:00"/>
    <n v="586"/>
    <n v="49"/>
    <n v="1"/>
    <n v="5"/>
    <n v="3"/>
    <n v="7"/>
    <n v="4"/>
    <n v="8"/>
    <x v="1028"/>
    <n v="9.8629750959878821E-4"/>
    <x v="1"/>
    <n v="1"/>
    <n v="1"/>
    <n v="0"/>
    <n v="2"/>
    <n v="3"/>
    <n v="9.3333333333333339"/>
    <n v="7"/>
    <n v="0"/>
    <n v="0"/>
    <n v="0"/>
    <n v="0"/>
    <n v="0"/>
    <n v="0"/>
    <n v="0"/>
  </r>
  <r>
    <n v="2281"/>
    <n v="1970"/>
    <n v="44"/>
    <x v="1"/>
    <x v="1"/>
    <x v="0"/>
    <n v="33697"/>
    <x v="1"/>
    <n v="2"/>
    <x v="1"/>
    <x v="0"/>
    <n v="1"/>
    <x v="1"/>
    <d v="2013-09-15T00:00:00"/>
    <n v="287"/>
    <n v="34"/>
    <n v="4"/>
    <n v="3"/>
    <n v="7"/>
    <n v="0"/>
    <n v="3"/>
    <n v="11"/>
    <x v="1028"/>
    <n v="8.309345045553017E-4"/>
    <x v="1"/>
    <n v="1"/>
    <n v="1"/>
    <n v="0"/>
    <n v="2"/>
    <n v="3"/>
    <n v="9.3333333333333339"/>
    <n v="7"/>
    <n v="0"/>
    <n v="0"/>
    <n v="1"/>
    <n v="0"/>
    <n v="0"/>
    <n v="0"/>
    <n v="0"/>
  </r>
  <r>
    <n v="1968"/>
    <n v="1971"/>
    <n v="43"/>
    <x v="1"/>
    <x v="1"/>
    <x v="0"/>
    <n v="45684"/>
    <x v="1"/>
    <n v="2"/>
    <x v="1"/>
    <x v="0"/>
    <n v="1"/>
    <x v="1"/>
    <d v="2013-12-02T00:00:00"/>
    <n v="209"/>
    <n v="37"/>
    <n v="5"/>
    <n v="1"/>
    <n v="5"/>
    <n v="10"/>
    <n v="0"/>
    <n v="7"/>
    <x v="1028"/>
    <n v="6.1290605025829609E-4"/>
    <x v="1"/>
    <n v="1"/>
    <n v="1"/>
    <n v="0"/>
    <n v="2"/>
    <n v="3"/>
    <n v="9.3333333333333339"/>
    <n v="7"/>
    <n v="0"/>
    <n v="0"/>
    <n v="0"/>
    <n v="0"/>
    <n v="0"/>
    <n v="0"/>
    <n v="0"/>
  </r>
  <r>
    <n v="6147"/>
    <n v="1971"/>
    <n v="43"/>
    <x v="1"/>
    <x v="1"/>
    <x v="0"/>
    <n v="25818"/>
    <x v="2"/>
    <n v="1"/>
    <x v="1"/>
    <x v="0"/>
    <n v="1"/>
    <x v="1"/>
    <d v="2012-10-18T00:00:00"/>
    <n v="619"/>
    <n v="51"/>
    <n v="5"/>
    <n v="2"/>
    <n v="8"/>
    <n v="2"/>
    <n v="2"/>
    <n v="9"/>
    <x v="1028"/>
    <n v="1.0845146796808428E-3"/>
    <x v="1"/>
    <n v="1"/>
    <n v="0"/>
    <n v="1"/>
    <n v="2"/>
    <n v="3"/>
    <n v="9.3333333333333339"/>
    <n v="7"/>
    <n v="0"/>
    <n v="0"/>
    <n v="0"/>
    <n v="0"/>
    <n v="0"/>
    <n v="0"/>
    <n v="0"/>
  </r>
  <r>
    <n v="798"/>
    <n v="1987"/>
    <n v="27"/>
    <x v="0"/>
    <x v="1"/>
    <x v="0"/>
    <n v="23442"/>
    <x v="2"/>
    <n v="1"/>
    <x v="1"/>
    <x v="0"/>
    <n v="1"/>
    <x v="1"/>
    <d v="2012-12-24T00:00:00"/>
    <n v="552"/>
    <n v="71"/>
    <n v="2"/>
    <n v="0"/>
    <n v="6"/>
    <n v="8"/>
    <n v="6"/>
    <n v="5"/>
    <x v="1029"/>
    <n v="1.1517788584591759E-3"/>
    <x v="1"/>
    <n v="1"/>
    <n v="1"/>
    <n v="0"/>
    <n v="3"/>
    <n v="4"/>
    <n v="6.75"/>
    <n v="7"/>
    <n v="0"/>
    <n v="0"/>
    <n v="0"/>
    <n v="0"/>
    <n v="0"/>
    <n v="0"/>
    <n v="0"/>
  </r>
  <r>
    <n v="2174"/>
    <n v="1954"/>
    <n v="60"/>
    <x v="2"/>
    <x v="1"/>
    <x v="0"/>
    <n v="46344"/>
    <x v="1"/>
    <n v="2"/>
    <x v="1"/>
    <x v="1"/>
    <n v="2"/>
    <x v="2"/>
    <d v="2014-03-08T00:00:00"/>
    <n v="113"/>
    <n v="38"/>
    <n v="11"/>
    <n v="1"/>
    <n v="6"/>
    <n v="2"/>
    <n v="1"/>
    <n v="6"/>
    <x v="1029"/>
    <n v="5.8259968928016576E-4"/>
    <x v="1"/>
    <n v="2"/>
    <n v="1"/>
    <n v="1"/>
    <n v="2"/>
    <n v="4"/>
    <n v="6.75"/>
    <n v="5"/>
    <n v="0"/>
    <n v="0"/>
    <n v="0"/>
    <n v="0"/>
    <n v="0"/>
    <n v="0"/>
    <n v="0"/>
  </r>
  <r>
    <n v="2549"/>
    <n v="1983"/>
    <n v="31"/>
    <x v="0"/>
    <x v="0"/>
    <x v="1"/>
    <n v="21840"/>
    <x v="2"/>
    <n v="1"/>
    <x v="1"/>
    <x v="0"/>
    <n v="1"/>
    <x v="2"/>
    <d v="2013-07-21T00:00:00"/>
    <n v="343"/>
    <n v="80"/>
    <n v="17"/>
    <n v="0"/>
    <n v="9"/>
    <n v="0"/>
    <n v="0"/>
    <n v="1"/>
    <x v="1029"/>
    <n v="1.2362637362637362E-3"/>
    <x v="1"/>
    <n v="1"/>
    <n v="1"/>
    <n v="0"/>
    <n v="3"/>
    <n v="4"/>
    <n v="6.75"/>
    <n v="9"/>
    <n v="0"/>
    <n v="0"/>
    <n v="0"/>
    <n v="0"/>
    <n v="0"/>
    <n v="0"/>
    <n v="0"/>
  </r>
  <r>
    <n v="10913"/>
    <n v="1984"/>
    <n v="30"/>
    <x v="0"/>
    <x v="0"/>
    <x v="0"/>
    <n v="31385"/>
    <x v="1"/>
    <n v="2"/>
    <x v="1"/>
    <x v="0"/>
    <n v="1"/>
    <x v="1"/>
    <d v="2012-12-05T00:00:00"/>
    <n v="571"/>
    <n v="56"/>
    <n v="3"/>
    <n v="2"/>
    <n v="12"/>
    <n v="0"/>
    <n v="1"/>
    <n v="9"/>
    <x v="1029"/>
    <n v="8.6028357495618931E-4"/>
    <x v="1"/>
    <n v="1"/>
    <n v="1"/>
    <n v="0"/>
    <n v="2"/>
    <n v="3"/>
    <n v="9"/>
    <n v="8"/>
    <n v="0"/>
    <n v="0"/>
    <n v="1"/>
    <n v="0"/>
    <n v="0"/>
    <n v="1"/>
    <n v="0"/>
  </r>
  <r>
    <n v="10525"/>
    <n v="1986"/>
    <n v="28"/>
    <x v="0"/>
    <x v="1"/>
    <x v="0"/>
    <n v="26576"/>
    <x v="2"/>
    <n v="1"/>
    <x v="1"/>
    <x v="0"/>
    <n v="1"/>
    <x v="1"/>
    <d v="2012-10-13T00:00:00"/>
    <n v="624"/>
    <n v="40"/>
    <n v="10"/>
    <n v="0"/>
    <n v="8"/>
    <n v="0"/>
    <n v="0"/>
    <n v="9"/>
    <x v="1029"/>
    <n v="1.0159542444310656E-3"/>
    <x v="1"/>
    <n v="1"/>
    <n v="1"/>
    <n v="0"/>
    <n v="2"/>
    <n v="3"/>
    <n v="9"/>
    <n v="9"/>
    <n v="0"/>
    <n v="0"/>
    <n v="1"/>
    <n v="0"/>
    <n v="0"/>
    <n v="1"/>
    <n v="0"/>
  </r>
  <r>
    <n v="6340"/>
    <n v="1985"/>
    <n v="29"/>
    <x v="0"/>
    <x v="1"/>
    <x v="0"/>
    <n v="29938"/>
    <x v="2"/>
    <n v="1"/>
    <x v="1"/>
    <x v="0"/>
    <n v="1"/>
    <x v="1"/>
    <d v="2013-10-27T00:00:00"/>
    <n v="245"/>
    <n v="52"/>
    <n v="3"/>
    <n v="3"/>
    <n v="7"/>
    <n v="0"/>
    <n v="2"/>
    <n v="11"/>
    <x v="1030"/>
    <n v="8.6846148707328476E-4"/>
    <x v="1"/>
    <n v="2"/>
    <n v="1"/>
    <n v="0"/>
    <n v="3"/>
    <n v="4"/>
    <n v="6.5"/>
    <n v="6"/>
    <n v="0"/>
    <n v="0"/>
    <n v="0"/>
    <n v="0"/>
    <n v="0"/>
    <n v="0"/>
    <n v="0"/>
  </r>
  <r>
    <n v="8162"/>
    <n v="1956"/>
    <n v="58"/>
    <x v="1"/>
    <x v="0"/>
    <x v="1"/>
    <n v="14661"/>
    <x v="2"/>
    <n v="1"/>
    <x v="0"/>
    <x v="0"/>
    <n v="0"/>
    <x v="1"/>
    <d v="2013-01-01T00:00:00"/>
    <n v="544"/>
    <n v="88"/>
    <n v="4"/>
    <n v="1"/>
    <n v="11"/>
    <n v="6"/>
    <n v="2"/>
    <n v="2"/>
    <x v="1030"/>
    <n v="1.7734124548120865E-3"/>
    <x v="1"/>
    <n v="1"/>
    <n v="1"/>
    <n v="0"/>
    <n v="3"/>
    <n v="4"/>
    <n v="6.5"/>
    <n v="6"/>
    <n v="0"/>
    <n v="0"/>
    <n v="0"/>
    <n v="0"/>
    <n v="0"/>
    <n v="0"/>
    <n v="0"/>
  </r>
  <r>
    <n v="10735"/>
    <n v="1971"/>
    <n v="43"/>
    <x v="1"/>
    <x v="1"/>
    <x v="0"/>
    <n v="22804"/>
    <x v="2"/>
    <n v="1"/>
    <x v="1"/>
    <x v="0"/>
    <n v="1"/>
    <x v="1"/>
    <d v="2013-07-31T00:00:00"/>
    <n v="333"/>
    <n v="75"/>
    <n v="14"/>
    <n v="1"/>
    <n v="7"/>
    <n v="2"/>
    <n v="1"/>
    <n v="1"/>
    <x v="1030"/>
    <n v="1.1401508507279424E-3"/>
    <x v="1"/>
    <n v="1"/>
    <n v="2"/>
    <n v="0"/>
    <n v="2"/>
    <n v="4"/>
    <n v="6.5"/>
    <n v="9"/>
    <n v="0"/>
    <n v="0"/>
    <n v="0"/>
    <n v="0"/>
    <n v="0"/>
    <n v="0"/>
    <n v="0"/>
  </r>
  <r>
    <n v="5068"/>
    <n v="1971"/>
    <n v="43"/>
    <x v="1"/>
    <x v="1"/>
    <x v="0"/>
    <n v="22804"/>
    <x v="2"/>
    <n v="1"/>
    <x v="1"/>
    <x v="0"/>
    <n v="1"/>
    <x v="1"/>
    <d v="2013-07-31T00:00:00"/>
    <n v="333"/>
    <n v="75"/>
    <n v="14"/>
    <n v="1"/>
    <n v="7"/>
    <n v="2"/>
    <n v="1"/>
    <n v="1"/>
    <x v="1030"/>
    <n v="1.1401508507279424E-3"/>
    <x v="1"/>
    <n v="1"/>
    <n v="2"/>
    <n v="0"/>
    <n v="2"/>
    <n v="4"/>
    <n v="6.5"/>
    <n v="9"/>
    <n v="0"/>
    <n v="0"/>
    <n v="0"/>
    <n v="0"/>
    <n v="0"/>
    <n v="0"/>
    <n v="0"/>
  </r>
  <r>
    <n v="6958"/>
    <n v="1977"/>
    <n v="37"/>
    <x v="0"/>
    <x v="0"/>
    <x v="1"/>
    <n v="27889"/>
    <x v="2"/>
    <n v="1"/>
    <x v="1"/>
    <x v="0"/>
    <n v="1"/>
    <x v="2"/>
    <d v="2013-07-05T00:00:00"/>
    <n v="359"/>
    <n v="42"/>
    <n v="14"/>
    <n v="0"/>
    <n v="4"/>
    <n v="0"/>
    <n v="0"/>
    <n v="8"/>
    <x v="1030"/>
    <n v="9.3226720212270071E-4"/>
    <x v="1"/>
    <n v="1"/>
    <n v="1"/>
    <n v="1"/>
    <n v="2"/>
    <n v="4"/>
    <n v="6.5"/>
    <n v="6"/>
    <n v="0"/>
    <n v="0"/>
    <n v="0"/>
    <n v="0"/>
    <n v="0"/>
    <n v="0"/>
    <n v="0"/>
  </r>
  <r>
    <n v="2686"/>
    <n v="1969"/>
    <n v="45"/>
    <x v="1"/>
    <x v="2"/>
    <x v="1"/>
    <n v="22390"/>
    <x v="2"/>
    <n v="1"/>
    <x v="0"/>
    <x v="0"/>
    <n v="0"/>
    <x v="1"/>
    <d v="2013-10-21T00:00:00"/>
    <n v="251"/>
    <n v="49"/>
    <n v="0"/>
    <n v="1"/>
    <n v="4"/>
    <n v="15"/>
    <n v="1"/>
    <n v="5"/>
    <x v="1030"/>
    <n v="1.1612326931665922E-3"/>
    <x v="1"/>
    <n v="1"/>
    <n v="1"/>
    <n v="0"/>
    <n v="2"/>
    <n v="3"/>
    <n v="8.6666666666666661"/>
    <n v="7"/>
    <n v="0"/>
    <n v="0"/>
    <n v="0"/>
    <n v="0"/>
    <n v="0"/>
    <n v="0"/>
    <n v="0"/>
  </r>
  <r>
    <n v="49"/>
    <n v="1970"/>
    <n v="44"/>
    <x v="1"/>
    <x v="1"/>
    <x v="0"/>
    <n v="20587"/>
    <x v="2"/>
    <n v="1"/>
    <x v="1"/>
    <x v="0"/>
    <n v="1"/>
    <x v="1"/>
    <d v="2014-05-11T00:00:00"/>
    <n v="49"/>
    <n v="39"/>
    <n v="2"/>
    <n v="3"/>
    <n v="6"/>
    <n v="4"/>
    <n v="1"/>
    <n v="9"/>
    <x v="1031"/>
    <n v="1.2143585758002623E-3"/>
    <x v="1"/>
    <n v="1"/>
    <n v="1"/>
    <n v="1"/>
    <n v="2"/>
    <n v="4"/>
    <n v="6.25"/>
    <n v="7"/>
    <n v="0"/>
    <n v="0"/>
    <n v="0"/>
    <n v="0"/>
    <n v="0"/>
    <n v="0"/>
    <n v="0"/>
  </r>
  <r>
    <n v="4973"/>
    <n v="1970"/>
    <n v="44"/>
    <x v="1"/>
    <x v="1"/>
    <x v="0"/>
    <n v="20587"/>
    <x v="2"/>
    <n v="1"/>
    <x v="1"/>
    <x v="0"/>
    <n v="1"/>
    <x v="1"/>
    <d v="2014-05-11T00:00:00"/>
    <n v="49"/>
    <n v="39"/>
    <n v="2"/>
    <n v="3"/>
    <n v="6"/>
    <n v="4"/>
    <n v="1"/>
    <n v="9"/>
    <x v="1031"/>
    <n v="1.2143585758002623E-3"/>
    <x v="1"/>
    <n v="1"/>
    <n v="1"/>
    <n v="1"/>
    <n v="2"/>
    <n v="4"/>
    <n v="6.25"/>
    <n v="7"/>
    <n v="0"/>
    <n v="0"/>
    <n v="0"/>
    <n v="0"/>
    <n v="0"/>
    <n v="0"/>
    <n v="0"/>
  </r>
  <r>
    <n v="9081"/>
    <n v="1988"/>
    <n v="26"/>
    <x v="0"/>
    <x v="1"/>
    <x v="0"/>
    <n v="20518"/>
    <x v="2"/>
    <n v="1"/>
    <x v="1"/>
    <x v="0"/>
    <n v="1"/>
    <x v="1"/>
    <d v="2014-05-18T00:00:00"/>
    <n v="42"/>
    <n v="58"/>
    <n v="4"/>
    <n v="1"/>
    <n v="6"/>
    <n v="4"/>
    <n v="1"/>
    <n v="9"/>
    <x v="1031"/>
    <n v="1.2184423433083146E-3"/>
    <x v="1"/>
    <n v="1"/>
    <n v="1"/>
    <n v="1"/>
    <n v="2"/>
    <n v="4"/>
    <n v="6.25"/>
    <n v="5"/>
    <n v="0"/>
    <n v="0"/>
    <n v="0"/>
    <n v="0"/>
    <n v="0"/>
    <n v="0"/>
    <n v="0"/>
  </r>
  <r>
    <n v="4547"/>
    <n v="1960"/>
    <n v="54"/>
    <x v="1"/>
    <x v="1"/>
    <x v="1"/>
    <n v="13672"/>
    <x v="2"/>
    <n v="1"/>
    <x v="1"/>
    <x v="1"/>
    <n v="2"/>
    <x v="4"/>
    <d v="2013-04-17T00:00:00"/>
    <n v="438"/>
    <n v="86"/>
    <n v="6"/>
    <n v="2"/>
    <n v="9"/>
    <n v="2"/>
    <n v="1"/>
    <n v="5"/>
    <x v="1031"/>
    <n v="1.8285547103569339E-3"/>
    <x v="1"/>
    <n v="2"/>
    <n v="1"/>
    <n v="0"/>
    <n v="3"/>
    <n v="4"/>
    <n v="6.25"/>
    <n v="8"/>
    <n v="0"/>
    <n v="0"/>
    <n v="0"/>
    <n v="0"/>
    <n v="0"/>
    <n v="0"/>
    <n v="0"/>
  </r>
  <r>
    <n v="4860"/>
    <n v="1970"/>
    <n v="44"/>
    <x v="1"/>
    <x v="1"/>
    <x v="0"/>
    <n v="24206"/>
    <x v="2"/>
    <n v="1"/>
    <x v="1"/>
    <x v="0"/>
    <n v="1"/>
    <x v="1"/>
    <d v="2013-03-08T00:00:00"/>
    <n v="478"/>
    <n v="66"/>
    <n v="7"/>
    <n v="2"/>
    <n v="8"/>
    <n v="3"/>
    <n v="2"/>
    <n v="3"/>
    <x v="1031"/>
    <n v="1.0328017846814839E-3"/>
    <x v="1"/>
    <n v="1"/>
    <n v="1"/>
    <n v="0"/>
    <n v="3"/>
    <n v="4"/>
    <n v="6.25"/>
    <n v="6"/>
    <n v="0"/>
    <n v="0"/>
    <n v="0"/>
    <n v="0"/>
    <n v="0"/>
    <n v="0"/>
    <n v="0"/>
  </r>
  <r>
    <n v="7791"/>
    <n v="1967"/>
    <n v="47"/>
    <x v="1"/>
    <x v="0"/>
    <x v="1"/>
    <n v="37054"/>
    <x v="1"/>
    <n v="2"/>
    <x v="1"/>
    <x v="1"/>
    <n v="2"/>
    <x v="4"/>
    <d v="2013-09-15T00:00:00"/>
    <n v="287"/>
    <n v="89"/>
    <n v="12"/>
    <n v="1"/>
    <n v="6"/>
    <n v="0"/>
    <n v="1"/>
    <n v="5"/>
    <x v="1031"/>
    <n v="6.7469099152588118E-4"/>
    <x v="1"/>
    <n v="2"/>
    <n v="1"/>
    <n v="0"/>
    <n v="3"/>
    <n v="4"/>
    <n v="6.25"/>
    <n v="7"/>
    <n v="0"/>
    <n v="0"/>
    <n v="0"/>
    <n v="0"/>
    <n v="0"/>
    <n v="0"/>
    <n v="0"/>
  </r>
  <r>
    <n v="1176"/>
    <n v="1973"/>
    <n v="41"/>
    <x v="1"/>
    <x v="1"/>
    <x v="1"/>
    <n v="26228"/>
    <x v="2"/>
    <n v="1"/>
    <x v="1"/>
    <x v="0"/>
    <n v="1"/>
    <x v="2"/>
    <d v="2013-09-22T00:00:00"/>
    <n v="280"/>
    <n v="50"/>
    <n v="2"/>
    <n v="6"/>
    <n v="4"/>
    <n v="3"/>
    <n v="1"/>
    <n v="9"/>
    <x v="1031"/>
    <n v="9.5317980783895075E-4"/>
    <x v="1"/>
    <n v="1"/>
    <n v="1"/>
    <n v="0"/>
    <n v="2"/>
    <n v="3"/>
    <n v="8.3333333333333339"/>
    <n v="8"/>
    <n v="0"/>
    <n v="0"/>
    <n v="0"/>
    <n v="0"/>
    <n v="0"/>
    <n v="0"/>
    <n v="0"/>
  </r>
  <r>
    <n v="9396"/>
    <n v="1978"/>
    <n v="36"/>
    <x v="0"/>
    <x v="0"/>
    <x v="1"/>
    <n v="37717"/>
    <x v="1"/>
    <n v="2"/>
    <x v="1"/>
    <x v="0"/>
    <n v="1"/>
    <x v="2"/>
    <d v="2012-11-23T00:00:00"/>
    <n v="583"/>
    <n v="31"/>
    <n v="9"/>
    <n v="0"/>
    <n v="6"/>
    <n v="4"/>
    <n v="1"/>
    <n v="5"/>
    <x v="1031"/>
    <n v="6.6283108412652119E-4"/>
    <x v="1"/>
    <n v="1"/>
    <n v="1"/>
    <n v="0"/>
    <n v="2"/>
    <n v="3"/>
    <n v="8.3333333333333339"/>
    <n v="9"/>
    <n v="0"/>
    <n v="0"/>
    <n v="0"/>
    <n v="0"/>
    <n v="0"/>
    <n v="0"/>
    <n v="0"/>
  </r>
  <r>
    <n v="933"/>
    <n v="1978"/>
    <n v="36"/>
    <x v="0"/>
    <x v="0"/>
    <x v="1"/>
    <n v="37717"/>
    <x v="1"/>
    <n v="2"/>
    <x v="1"/>
    <x v="0"/>
    <n v="1"/>
    <x v="2"/>
    <d v="2012-11-23T00:00:00"/>
    <n v="583"/>
    <n v="31"/>
    <n v="9"/>
    <n v="0"/>
    <n v="6"/>
    <n v="4"/>
    <n v="1"/>
    <n v="5"/>
    <x v="1031"/>
    <n v="6.6283108412652119E-4"/>
    <x v="1"/>
    <n v="1"/>
    <n v="1"/>
    <n v="0"/>
    <n v="2"/>
    <n v="3"/>
    <n v="8.3333333333333339"/>
    <n v="9"/>
    <n v="0"/>
    <n v="0"/>
    <n v="0"/>
    <n v="0"/>
    <n v="0"/>
    <n v="0"/>
    <n v="0"/>
  </r>
  <r>
    <n v="10451"/>
    <n v="1965"/>
    <n v="49"/>
    <x v="1"/>
    <x v="1"/>
    <x v="1"/>
    <n v="29672"/>
    <x v="2"/>
    <n v="1"/>
    <x v="1"/>
    <x v="1"/>
    <n v="2"/>
    <x v="4"/>
    <d v="2013-03-12T00:00:00"/>
    <n v="474"/>
    <n v="6"/>
    <n v="9"/>
    <n v="1"/>
    <n v="3"/>
    <n v="0"/>
    <n v="4"/>
    <n v="8"/>
    <x v="1031"/>
    <n v="8.4254516042059856E-4"/>
    <x v="1"/>
    <n v="1"/>
    <n v="0"/>
    <n v="0"/>
    <n v="3"/>
    <n v="3"/>
    <n v="8.3333333333333339"/>
    <n v="6"/>
    <n v="0"/>
    <n v="0"/>
    <n v="0"/>
    <n v="0"/>
    <n v="0"/>
    <n v="0"/>
    <n v="0"/>
  </r>
  <r>
    <n v="4198"/>
    <n v="1965"/>
    <n v="49"/>
    <x v="1"/>
    <x v="1"/>
    <x v="1"/>
    <n v="29672"/>
    <x v="2"/>
    <n v="1"/>
    <x v="1"/>
    <x v="1"/>
    <n v="2"/>
    <x v="4"/>
    <d v="2013-03-12T00:00:00"/>
    <n v="474"/>
    <n v="6"/>
    <n v="9"/>
    <n v="1"/>
    <n v="3"/>
    <n v="0"/>
    <n v="4"/>
    <n v="8"/>
    <x v="1031"/>
    <n v="8.4254516042059856E-4"/>
    <x v="1"/>
    <n v="1"/>
    <n v="0"/>
    <n v="0"/>
    <n v="3"/>
    <n v="3"/>
    <n v="8.3333333333333339"/>
    <n v="6"/>
    <n v="0"/>
    <n v="0"/>
    <n v="0"/>
    <n v="0"/>
    <n v="0"/>
    <n v="0"/>
    <n v="0"/>
  </r>
  <r>
    <n v="1890"/>
    <n v="1971"/>
    <n v="43"/>
    <x v="1"/>
    <x v="0"/>
    <x v="1"/>
    <n v="42033"/>
    <x v="1"/>
    <n v="2"/>
    <x v="1"/>
    <x v="1"/>
    <n v="2"/>
    <x v="4"/>
    <d v="2012-09-19T00:00:00"/>
    <n v="648"/>
    <n v="95"/>
    <n v="11"/>
    <n v="1"/>
    <n v="4"/>
    <n v="2"/>
    <n v="0"/>
    <n v="7"/>
    <x v="1031"/>
    <n v="5.9477077534318278E-4"/>
    <x v="1"/>
    <n v="1"/>
    <n v="1"/>
    <n v="0"/>
    <n v="2"/>
    <n v="3"/>
    <n v="8.3333333333333339"/>
    <n v="7"/>
    <n v="0"/>
    <n v="0"/>
    <n v="0"/>
    <n v="0"/>
    <n v="0"/>
    <n v="0"/>
    <n v="0"/>
  </r>
  <r>
    <n v="3112"/>
    <n v="1977"/>
    <n v="37"/>
    <x v="0"/>
    <x v="0"/>
    <x v="1"/>
    <n v="22701"/>
    <x v="2"/>
    <n v="1"/>
    <x v="1"/>
    <x v="0"/>
    <n v="1"/>
    <x v="2"/>
    <d v="2013-09-05T00:00:00"/>
    <n v="297"/>
    <n v="2"/>
    <n v="2"/>
    <n v="4"/>
    <n v="9"/>
    <n v="0"/>
    <n v="4"/>
    <n v="5"/>
    <x v="1032"/>
    <n v="1.0572221488040175E-3"/>
    <x v="1"/>
    <n v="1"/>
    <n v="1"/>
    <n v="0"/>
    <n v="3"/>
    <n v="4"/>
    <n v="6"/>
    <n v="5"/>
    <n v="0"/>
    <n v="0"/>
    <n v="0"/>
    <n v="0"/>
    <n v="0"/>
    <n v="0"/>
    <n v="0"/>
  </r>
  <r>
    <n v="2292"/>
    <n v="1985"/>
    <n v="29"/>
    <x v="0"/>
    <x v="1"/>
    <x v="0"/>
    <n v="22327"/>
    <x v="2"/>
    <n v="1"/>
    <x v="1"/>
    <x v="0"/>
    <n v="1"/>
    <x v="1"/>
    <d v="2013-08-02T00:00:00"/>
    <n v="331"/>
    <n v="94"/>
    <n v="5"/>
    <n v="4"/>
    <n v="8"/>
    <n v="2"/>
    <n v="0"/>
    <n v="5"/>
    <x v="1032"/>
    <n v="1.0749316970484167E-3"/>
    <x v="1"/>
    <n v="1"/>
    <n v="1"/>
    <n v="0"/>
    <n v="3"/>
    <n v="4"/>
    <n v="6"/>
    <n v="5"/>
    <n v="0"/>
    <n v="0"/>
    <n v="0"/>
    <n v="0"/>
    <n v="0"/>
    <n v="0"/>
    <n v="0"/>
  </r>
  <r>
    <n v="2694"/>
    <n v="1967"/>
    <n v="47"/>
    <x v="1"/>
    <x v="1"/>
    <x v="1"/>
    <n v="42664"/>
    <x v="1"/>
    <n v="2"/>
    <x v="0"/>
    <x v="1"/>
    <n v="1"/>
    <x v="2"/>
    <d v="2014-03-18T00:00:00"/>
    <n v="103"/>
    <n v="44"/>
    <n v="21"/>
    <n v="0"/>
    <n v="3"/>
    <n v="0"/>
    <n v="0"/>
    <n v="0"/>
    <x v="1032"/>
    <n v="5.6253515844740295E-4"/>
    <x v="1"/>
    <n v="1"/>
    <n v="1"/>
    <n v="0"/>
    <n v="3"/>
    <n v="4"/>
    <n v="6"/>
    <n v="6"/>
    <n v="0"/>
    <n v="0"/>
    <n v="0"/>
    <n v="0"/>
    <n v="0"/>
    <n v="0"/>
    <n v="0"/>
  </r>
  <r>
    <n v="4290"/>
    <n v="1972"/>
    <n v="42"/>
    <x v="1"/>
    <x v="1"/>
    <x v="1"/>
    <n v="30467"/>
    <x v="1"/>
    <n v="2"/>
    <x v="1"/>
    <x v="0"/>
    <n v="1"/>
    <x v="2"/>
    <d v="2014-03-19T00:00:00"/>
    <n v="102"/>
    <n v="8"/>
    <n v="1"/>
    <n v="3"/>
    <n v="8"/>
    <n v="2"/>
    <n v="5"/>
    <n v="5"/>
    <x v="1032"/>
    <n v="7.8773755210555685E-4"/>
    <x v="1"/>
    <n v="1"/>
    <n v="1"/>
    <n v="0"/>
    <n v="2"/>
    <n v="3"/>
    <n v="8"/>
    <n v="7"/>
    <n v="0"/>
    <n v="0"/>
    <n v="0"/>
    <n v="0"/>
    <n v="0"/>
    <n v="0"/>
    <n v="0"/>
  </r>
  <r>
    <n v="8977"/>
    <n v="1985"/>
    <n v="29"/>
    <x v="0"/>
    <x v="2"/>
    <x v="0"/>
    <n v="16581"/>
    <x v="2"/>
    <n v="1"/>
    <x v="0"/>
    <x v="0"/>
    <n v="0"/>
    <x v="0"/>
    <d v="2013-01-12T00:00:00"/>
    <n v="533"/>
    <n v="51"/>
    <n v="1"/>
    <n v="3"/>
    <n v="4"/>
    <n v="2"/>
    <n v="3"/>
    <n v="11"/>
    <x v="1032"/>
    <n v="1.4474398407816175E-3"/>
    <x v="1"/>
    <n v="1"/>
    <n v="0"/>
    <n v="0"/>
    <n v="3"/>
    <n v="3"/>
    <n v="8"/>
    <n v="4"/>
    <n v="0"/>
    <n v="0"/>
    <n v="0"/>
    <n v="0"/>
    <n v="0"/>
    <n v="0"/>
    <n v="0"/>
  </r>
  <r>
    <n v="5181"/>
    <n v="1982"/>
    <n v="32"/>
    <x v="0"/>
    <x v="2"/>
    <x v="0"/>
    <n v="24367"/>
    <x v="2"/>
    <n v="1"/>
    <x v="1"/>
    <x v="0"/>
    <n v="1"/>
    <x v="1"/>
    <d v="2013-03-20T00:00:00"/>
    <n v="466"/>
    <n v="58"/>
    <n v="2"/>
    <n v="4"/>
    <n v="2"/>
    <n v="0"/>
    <n v="11"/>
    <n v="5"/>
    <x v="1032"/>
    <n v="9.8493864653014331E-4"/>
    <x v="1"/>
    <n v="1"/>
    <n v="1"/>
    <n v="0"/>
    <n v="2"/>
    <n v="3"/>
    <n v="8"/>
    <n v="9"/>
    <n v="0"/>
    <n v="0"/>
    <n v="0"/>
    <n v="0"/>
    <n v="0"/>
    <n v="0"/>
    <n v="0"/>
  </r>
  <r>
    <n v="2936"/>
    <n v="1982"/>
    <n v="32"/>
    <x v="0"/>
    <x v="0"/>
    <x v="1"/>
    <n v="23661"/>
    <x v="2"/>
    <n v="1"/>
    <x v="1"/>
    <x v="0"/>
    <n v="1"/>
    <x v="2"/>
    <d v="2013-12-04T00:00:00"/>
    <n v="207"/>
    <n v="46"/>
    <n v="18"/>
    <n v="0"/>
    <n v="4"/>
    <n v="0"/>
    <n v="0"/>
    <n v="1"/>
    <x v="1033"/>
    <n v="9.7206373357000976E-4"/>
    <x v="1"/>
    <n v="1"/>
    <n v="1"/>
    <n v="0"/>
    <n v="3"/>
    <n v="4"/>
    <n v="5.75"/>
    <n v="7"/>
    <n v="0"/>
    <n v="0"/>
    <n v="0"/>
    <n v="0"/>
    <n v="0"/>
    <n v="0"/>
    <n v="0"/>
  </r>
  <r>
    <n v="8315"/>
    <n v="1995"/>
    <n v="19"/>
    <x v="0"/>
    <x v="1"/>
    <x v="0"/>
    <n v="34824"/>
    <x v="1"/>
    <n v="2"/>
    <x v="0"/>
    <x v="0"/>
    <n v="0"/>
    <x v="0"/>
    <d v="2014-03-26T00:00:00"/>
    <n v="95"/>
    <n v="65"/>
    <n v="4"/>
    <n v="2"/>
    <n v="11"/>
    <n v="2"/>
    <n v="0"/>
    <n v="4"/>
    <x v="1033"/>
    <n v="6.6046404778313805E-4"/>
    <x v="1"/>
    <n v="1"/>
    <n v="1"/>
    <n v="0"/>
    <n v="2"/>
    <n v="3"/>
    <n v="7.666666666666667"/>
    <n v="6"/>
    <n v="0"/>
    <n v="0"/>
    <n v="0"/>
    <n v="0"/>
    <n v="0"/>
    <n v="0"/>
    <n v="0"/>
  </r>
  <r>
    <n v="5184"/>
    <n v="1995"/>
    <n v="19"/>
    <x v="0"/>
    <x v="1"/>
    <x v="0"/>
    <n v="34824"/>
    <x v="1"/>
    <n v="2"/>
    <x v="0"/>
    <x v="0"/>
    <n v="0"/>
    <x v="0"/>
    <d v="2014-03-26T00:00:00"/>
    <n v="95"/>
    <n v="65"/>
    <n v="4"/>
    <n v="2"/>
    <n v="11"/>
    <n v="2"/>
    <n v="0"/>
    <n v="4"/>
    <x v="1033"/>
    <n v="6.6046404778313805E-4"/>
    <x v="1"/>
    <n v="1"/>
    <n v="1"/>
    <n v="0"/>
    <n v="2"/>
    <n v="3"/>
    <n v="7.666666666666667"/>
    <n v="6"/>
    <n v="0"/>
    <n v="0"/>
    <n v="0"/>
    <n v="0"/>
    <n v="0"/>
    <n v="0"/>
    <n v="0"/>
  </r>
  <r>
    <n v="5577"/>
    <n v="1983"/>
    <n v="31"/>
    <x v="0"/>
    <x v="1"/>
    <x v="1"/>
    <n v="43776"/>
    <x v="1"/>
    <n v="2"/>
    <x v="1"/>
    <x v="0"/>
    <n v="1"/>
    <x v="2"/>
    <d v="2014-05-03T00:00:00"/>
    <n v="57"/>
    <n v="77"/>
    <n v="8"/>
    <n v="0"/>
    <n v="9"/>
    <n v="2"/>
    <n v="1"/>
    <n v="3"/>
    <x v="1033"/>
    <n v="5.254020467836257E-4"/>
    <x v="1"/>
    <n v="1"/>
    <n v="1"/>
    <n v="0"/>
    <n v="2"/>
    <n v="3"/>
    <n v="7.666666666666667"/>
    <n v="6"/>
    <n v="0"/>
    <n v="0"/>
    <n v="0"/>
    <n v="0"/>
    <n v="0"/>
    <n v="0"/>
    <n v="0"/>
  </r>
  <r>
    <n v="2861"/>
    <n v="1983"/>
    <n v="31"/>
    <x v="0"/>
    <x v="1"/>
    <x v="0"/>
    <n v="24072"/>
    <x v="2"/>
    <n v="1"/>
    <x v="1"/>
    <x v="0"/>
    <n v="1"/>
    <x v="1"/>
    <d v="2013-04-16T00:00:00"/>
    <n v="439"/>
    <n v="79"/>
    <n v="9"/>
    <n v="1"/>
    <n v="6"/>
    <n v="3"/>
    <n v="0"/>
    <n v="4"/>
    <x v="1033"/>
    <n v="9.5546693253572613E-4"/>
    <x v="1"/>
    <n v="1"/>
    <n v="1"/>
    <n v="0"/>
    <n v="2"/>
    <n v="3"/>
    <n v="7.666666666666667"/>
    <n v="8"/>
    <n v="0"/>
    <n v="0"/>
    <n v="0"/>
    <n v="0"/>
    <n v="0"/>
    <n v="0"/>
    <n v="0"/>
  </r>
  <r>
    <n v="2217"/>
    <n v="1975"/>
    <n v="39"/>
    <x v="0"/>
    <x v="0"/>
    <x v="1"/>
    <n v="37284"/>
    <x v="1"/>
    <n v="2"/>
    <x v="1"/>
    <x v="1"/>
    <n v="2"/>
    <x v="4"/>
    <d v="2013-03-29T00:00:00"/>
    <n v="457"/>
    <n v="46"/>
    <n v="11"/>
    <n v="1"/>
    <n v="2"/>
    <n v="2"/>
    <n v="1"/>
    <n v="6"/>
    <x v="1033"/>
    <n v="6.168866001501985E-4"/>
    <x v="1"/>
    <n v="1"/>
    <n v="0"/>
    <n v="0"/>
    <n v="3"/>
    <n v="3"/>
    <n v="7.666666666666667"/>
    <n v="6"/>
    <n v="0"/>
    <n v="0"/>
    <n v="0"/>
    <n v="0"/>
    <n v="0"/>
    <n v="0"/>
    <n v="0"/>
  </r>
  <r>
    <n v="4102"/>
    <n v="1975"/>
    <n v="39"/>
    <x v="0"/>
    <x v="0"/>
    <x v="1"/>
    <n v="37284"/>
    <x v="1"/>
    <n v="2"/>
    <x v="1"/>
    <x v="1"/>
    <n v="2"/>
    <x v="4"/>
    <d v="2013-03-29T00:00:00"/>
    <n v="457"/>
    <n v="46"/>
    <n v="11"/>
    <n v="1"/>
    <n v="2"/>
    <n v="2"/>
    <n v="1"/>
    <n v="6"/>
    <x v="1033"/>
    <n v="6.168866001501985E-4"/>
    <x v="1"/>
    <n v="1"/>
    <n v="0"/>
    <n v="0"/>
    <n v="3"/>
    <n v="3"/>
    <n v="7.666666666666667"/>
    <n v="6"/>
    <n v="0"/>
    <n v="0"/>
    <n v="0"/>
    <n v="0"/>
    <n v="0"/>
    <n v="0"/>
    <n v="0"/>
  </r>
  <r>
    <n v="2166"/>
    <n v="1960"/>
    <n v="54"/>
    <x v="1"/>
    <x v="0"/>
    <x v="0"/>
    <n v="46779"/>
    <x v="1"/>
    <n v="2"/>
    <x v="1"/>
    <x v="1"/>
    <n v="2"/>
    <x v="2"/>
    <d v="2013-07-12T00:00:00"/>
    <n v="352"/>
    <n v="55"/>
    <n v="12"/>
    <n v="1"/>
    <n v="3"/>
    <n v="0"/>
    <n v="0"/>
    <n v="7"/>
    <x v="1033"/>
    <n v="4.9167361422860687E-4"/>
    <x v="1"/>
    <n v="1"/>
    <n v="0"/>
    <n v="1"/>
    <n v="2"/>
    <n v="3"/>
    <n v="7.666666666666667"/>
    <n v="4"/>
    <n v="0"/>
    <n v="0"/>
    <n v="0"/>
    <n v="0"/>
    <n v="0"/>
    <n v="0"/>
    <n v="0"/>
  </r>
  <r>
    <n v="2620"/>
    <n v="1974"/>
    <n v="40"/>
    <x v="1"/>
    <x v="0"/>
    <x v="1"/>
    <n v="34596"/>
    <x v="1"/>
    <n v="2"/>
    <x v="1"/>
    <x v="0"/>
    <n v="1"/>
    <x v="2"/>
    <d v="2013-04-13T00:00:00"/>
    <n v="442"/>
    <n v="48"/>
    <n v="14"/>
    <n v="0"/>
    <n v="2"/>
    <n v="0"/>
    <n v="0"/>
    <n v="7"/>
    <x v="1033"/>
    <n v="6.6481674181986361E-4"/>
    <x v="1"/>
    <n v="1"/>
    <n v="1"/>
    <n v="0"/>
    <n v="2"/>
    <n v="3"/>
    <n v="7.666666666666667"/>
    <n v="8"/>
    <n v="0"/>
    <n v="0"/>
    <n v="0"/>
    <n v="0"/>
    <n v="0"/>
    <n v="1"/>
    <n v="0"/>
  </r>
  <r>
    <n v="8254"/>
    <n v="1974"/>
    <n v="40"/>
    <x v="1"/>
    <x v="0"/>
    <x v="1"/>
    <n v="34596"/>
    <x v="1"/>
    <n v="2"/>
    <x v="1"/>
    <x v="0"/>
    <n v="1"/>
    <x v="2"/>
    <d v="2013-04-13T00:00:00"/>
    <n v="442"/>
    <n v="48"/>
    <n v="14"/>
    <n v="0"/>
    <n v="2"/>
    <n v="0"/>
    <n v="0"/>
    <n v="7"/>
    <x v="1033"/>
    <n v="6.6481674181986361E-4"/>
    <x v="1"/>
    <n v="1"/>
    <n v="1"/>
    <n v="0"/>
    <n v="2"/>
    <n v="3"/>
    <n v="7.666666666666667"/>
    <n v="8"/>
    <n v="0"/>
    <n v="0"/>
    <n v="0"/>
    <n v="0"/>
    <n v="0"/>
    <n v="0"/>
    <n v="0"/>
  </r>
  <r>
    <n v="5493"/>
    <n v="1976"/>
    <n v="38"/>
    <x v="0"/>
    <x v="1"/>
    <x v="1"/>
    <n v="39356"/>
    <x v="1"/>
    <n v="2"/>
    <x v="1"/>
    <x v="1"/>
    <n v="2"/>
    <x v="4"/>
    <d v="2014-03-19T00:00:00"/>
    <n v="102"/>
    <n v="21"/>
    <n v="15"/>
    <n v="0"/>
    <n v="2"/>
    <n v="0"/>
    <n v="0"/>
    <n v="6"/>
    <x v="1033"/>
    <n v="5.8440898465291185E-4"/>
    <x v="1"/>
    <n v="1"/>
    <n v="1"/>
    <n v="0"/>
    <n v="2"/>
    <n v="3"/>
    <n v="7.666666666666667"/>
    <n v="6"/>
    <n v="0"/>
    <n v="0"/>
    <n v="1"/>
    <n v="0"/>
    <n v="0"/>
    <n v="0"/>
    <n v="0"/>
  </r>
  <r>
    <n v="10432"/>
    <n v="1974"/>
    <n v="40"/>
    <x v="1"/>
    <x v="1"/>
    <x v="0"/>
    <n v="19346"/>
    <x v="2"/>
    <n v="1"/>
    <x v="1"/>
    <x v="0"/>
    <n v="1"/>
    <x v="1"/>
    <d v="2014-01-30T00:00:00"/>
    <n v="150"/>
    <n v="26"/>
    <n v="2"/>
    <n v="0"/>
    <n v="9"/>
    <n v="3"/>
    <n v="6"/>
    <n v="2"/>
    <x v="1034"/>
    <n v="1.1371859815982632E-3"/>
    <x v="1"/>
    <n v="1"/>
    <n v="1"/>
    <n v="0"/>
    <n v="3"/>
    <n v="4"/>
    <n v="5.5"/>
    <n v="8"/>
    <n v="0"/>
    <n v="0"/>
    <n v="0"/>
    <n v="0"/>
    <n v="0"/>
    <n v="0"/>
    <n v="0"/>
  </r>
  <r>
    <n v="6646"/>
    <n v="1984"/>
    <n v="30"/>
    <x v="0"/>
    <x v="1"/>
    <x v="1"/>
    <n v="16529"/>
    <x v="2"/>
    <n v="1"/>
    <x v="1"/>
    <x v="0"/>
    <n v="1"/>
    <x v="2"/>
    <d v="2014-03-01T00:00:00"/>
    <n v="120"/>
    <n v="23"/>
    <n v="3"/>
    <n v="0"/>
    <n v="5"/>
    <n v="13"/>
    <n v="0"/>
    <n v="1"/>
    <x v="1034"/>
    <n v="1.3309940105269526E-3"/>
    <x v="1"/>
    <n v="1"/>
    <n v="1"/>
    <n v="0"/>
    <n v="3"/>
    <n v="4"/>
    <n v="5.5"/>
    <n v="6"/>
    <n v="0"/>
    <n v="0"/>
    <n v="0"/>
    <n v="0"/>
    <n v="0"/>
    <n v="0"/>
    <n v="0"/>
  </r>
  <r>
    <n v="11091"/>
    <n v="1953"/>
    <n v="61"/>
    <x v="2"/>
    <x v="1"/>
    <x v="1"/>
    <n v="34587"/>
    <x v="1"/>
    <n v="2"/>
    <x v="1"/>
    <x v="1"/>
    <n v="2"/>
    <x v="4"/>
    <d v="2014-05-16T00:00:00"/>
    <n v="44"/>
    <n v="68"/>
    <n v="7"/>
    <n v="2"/>
    <n v="9"/>
    <n v="2"/>
    <n v="0"/>
    <n v="2"/>
    <x v="1034"/>
    <n v="6.3607713880937922E-4"/>
    <x v="1"/>
    <n v="2"/>
    <n v="1"/>
    <n v="0"/>
    <n v="3"/>
    <n v="4"/>
    <n v="5.5"/>
    <n v="4"/>
    <n v="0"/>
    <n v="0"/>
    <n v="0"/>
    <n v="0"/>
    <n v="0"/>
    <n v="0"/>
    <n v="0"/>
  </r>
  <r>
    <n v="451"/>
    <n v="1989"/>
    <n v="25"/>
    <x v="0"/>
    <x v="1"/>
    <x v="0"/>
    <n v="9255"/>
    <x v="2"/>
    <n v="1"/>
    <x v="1"/>
    <x v="0"/>
    <n v="1"/>
    <x v="1"/>
    <d v="2013-12-20T00:00:00"/>
    <n v="191"/>
    <n v="91"/>
    <n v="9"/>
    <n v="0"/>
    <n v="7"/>
    <n v="2"/>
    <n v="0"/>
    <n v="4"/>
    <x v="1034"/>
    <n v="2.3770934629929767E-3"/>
    <x v="1"/>
    <n v="1"/>
    <n v="1"/>
    <n v="1"/>
    <n v="2"/>
    <n v="4"/>
    <n v="5.5"/>
    <n v="8"/>
    <n v="0"/>
    <n v="0"/>
    <n v="0"/>
    <n v="0"/>
    <n v="0"/>
    <n v="0"/>
    <n v="0"/>
  </r>
  <r>
    <n v="577"/>
    <n v="1976"/>
    <n v="38"/>
    <x v="0"/>
    <x v="0"/>
    <x v="1"/>
    <n v="26907"/>
    <x v="2"/>
    <n v="1"/>
    <x v="1"/>
    <x v="1"/>
    <n v="2"/>
    <x v="4"/>
    <d v="2013-08-20T00:00:00"/>
    <n v="313"/>
    <n v="10"/>
    <n v="9"/>
    <n v="1"/>
    <n v="7"/>
    <n v="0"/>
    <n v="3"/>
    <n v="2"/>
    <x v="1034"/>
    <n v="8.1763109971382908E-4"/>
    <x v="1"/>
    <n v="2"/>
    <n v="1"/>
    <n v="0"/>
    <n v="3"/>
    <n v="4"/>
    <n v="5.5"/>
    <n v="7"/>
    <n v="0"/>
    <n v="0"/>
    <n v="0"/>
    <n v="0"/>
    <n v="0"/>
    <n v="0"/>
    <n v="0"/>
  </r>
  <r>
    <n v="8702"/>
    <n v="1976"/>
    <n v="38"/>
    <x v="0"/>
    <x v="0"/>
    <x v="1"/>
    <n v="26907"/>
    <x v="2"/>
    <n v="1"/>
    <x v="1"/>
    <x v="1"/>
    <n v="2"/>
    <x v="4"/>
    <d v="2013-08-20T00:00:00"/>
    <n v="313"/>
    <n v="10"/>
    <n v="9"/>
    <n v="1"/>
    <n v="7"/>
    <n v="0"/>
    <n v="3"/>
    <n v="2"/>
    <x v="1034"/>
    <n v="8.1763109971382908E-4"/>
    <x v="1"/>
    <n v="2"/>
    <n v="1"/>
    <n v="0"/>
    <n v="3"/>
    <n v="4"/>
    <n v="5.5"/>
    <n v="7"/>
    <n v="0"/>
    <n v="0"/>
    <n v="0"/>
    <n v="0"/>
    <n v="0"/>
    <n v="0"/>
    <n v="0"/>
  </r>
  <r>
    <n v="10175"/>
    <n v="1958"/>
    <n v="56"/>
    <x v="1"/>
    <x v="0"/>
    <x v="0"/>
    <n v="32173"/>
    <x v="1"/>
    <n v="2"/>
    <x v="0"/>
    <x v="1"/>
    <n v="1"/>
    <x v="1"/>
    <d v="2013-08-01T00:00:00"/>
    <n v="332"/>
    <n v="0"/>
    <n v="18"/>
    <n v="0"/>
    <n v="2"/>
    <n v="0"/>
    <n v="0"/>
    <n v="2"/>
    <x v="1034"/>
    <n v="6.8380318900941779E-4"/>
    <x v="1"/>
    <n v="1"/>
    <n v="1"/>
    <n v="0"/>
    <n v="3"/>
    <n v="4"/>
    <n v="5.5"/>
    <n v="4"/>
    <n v="0"/>
    <n v="0"/>
    <n v="0"/>
    <n v="0"/>
    <n v="0"/>
    <n v="0"/>
    <n v="0"/>
  </r>
  <r>
    <n v="9543"/>
    <n v="1985"/>
    <n v="29"/>
    <x v="0"/>
    <x v="1"/>
    <x v="1"/>
    <n v="19986"/>
    <x v="2"/>
    <n v="1"/>
    <x v="1"/>
    <x v="0"/>
    <n v="1"/>
    <x v="2"/>
    <d v="2013-11-14T00:00:00"/>
    <n v="227"/>
    <n v="74"/>
    <n v="3"/>
    <n v="6"/>
    <n v="5"/>
    <n v="0"/>
    <n v="2"/>
    <n v="6"/>
    <x v="1034"/>
    <n v="1.1007705393775644E-3"/>
    <x v="1"/>
    <n v="1"/>
    <n v="0"/>
    <n v="0"/>
    <n v="3"/>
    <n v="3"/>
    <n v="7.333333333333333"/>
    <n v="7"/>
    <n v="0"/>
    <n v="0"/>
    <n v="0"/>
    <n v="0"/>
    <n v="0"/>
    <n v="0"/>
    <n v="0"/>
  </r>
  <r>
    <n v="7093"/>
    <n v="1985"/>
    <n v="29"/>
    <x v="0"/>
    <x v="1"/>
    <x v="1"/>
    <n v="19986"/>
    <x v="2"/>
    <n v="1"/>
    <x v="1"/>
    <x v="0"/>
    <n v="1"/>
    <x v="2"/>
    <d v="2013-11-14T00:00:00"/>
    <n v="227"/>
    <n v="74"/>
    <n v="3"/>
    <n v="6"/>
    <n v="5"/>
    <n v="0"/>
    <n v="2"/>
    <n v="6"/>
    <x v="1034"/>
    <n v="1.1007705393775644E-3"/>
    <x v="1"/>
    <n v="1"/>
    <n v="0"/>
    <n v="0"/>
    <n v="3"/>
    <n v="3"/>
    <n v="7.333333333333333"/>
    <n v="7"/>
    <n v="0"/>
    <n v="0"/>
    <n v="0"/>
    <n v="0"/>
    <n v="0"/>
    <n v="0"/>
    <n v="0"/>
  </r>
  <r>
    <n v="1606"/>
    <n v="1971"/>
    <n v="43"/>
    <x v="1"/>
    <x v="1"/>
    <x v="1"/>
    <n v="38590"/>
    <x v="1"/>
    <n v="2"/>
    <x v="1"/>
    <x v="0"/>
    <n v="1"/>
    <x v="2"/>
    <d v="2013-05-15T00:00:00"/>
    <n v="410"/>
    <n v="65"/>
    <n v="3"/>
    <n v="1"/>
    <n v="8"/>
    <n v="4"/>
    <n v="3"/>
    <n v="3"/>
    <x v="1034"/>
    <n v="5.7009587976159632E-4"/>
    <x v="1"/>
    <n v="1"/>
    <n v="1"/>
    <n v="0"/>
    <n v="2"/>
    <n v="3"/>
    <n v="7.333333333333333"/>
    <n v="8"/>
    <n v="0"/>
    <n v="0"/>
    <n v="0"/>
    <n v="0"/>
    <n v="0"/>
    <n v="0"/>
    <n v="0"/>
  </r>
  <r>
    <n v="8080"/>
    <n v="1986"/>
    <n v="28"/>
    <x v="0"/>
    <x v="1"/>
    <x v="0"/>
    <n v="26816"/>
    <x v="2"/>
    <n v="1"/>
    <x v="0"/>
    <x v="0"/>
    <n v="0"/>
    <x v="0"/>
    <d v="2012-08-17T00:00:00"/>
    <n v="681"/>
    <n v="50"/>
    <n v="5"/>
    <n v="1"/>
    <n v="6"/>
    <n v="3"/>
    <n v="4"/>
    <n v="3"/>
    <x v="1034"/>
    <n v="8.204057279236277E-4"/>
    <x v="1"/>
    <n v="1"/>
    <n v="0"/>
    <n v="0"/>
    <n v="3"/>
    <n v="3"/>
    <n v="7.333333333333333"/>
    <n v="4"/>
    <n v="0"/>
    <n v="0"/>
    <n v="0"/>
    <n v="0"/>
    <n v="0"/>
    <n v="0"/>
    <n v="0"/>
  </r>
  <r>
    <n v="3120"/>
    <n v="1981"/>
    <n v="33"/>
    <x v="0"/>
    <x v="1"/>
    <x v="1"/>
    <n v="38547"/>
    <x v="1"/>
    <n v="2"/>
    <x v="1"/>
    <x v="0"/>
    <n v="1"/>
    <x v="2"/>
    <d v="2013-08-28T00:00:00"/>
    <n v="305"/>
    <n v="49"/>
    <n v="6"/>
    <n v="1"/>
    <n v="10"/>
    <n v="0"/>
    <n v="1"/>
    <n v="4"/>
    <x v="1034"/>
    <n v="5.7073183386515162E-4"/>
    <x v="1"/>
    <n v="1"/>
    <n v="1"/>
    <n v="0"/>
    <n v="2"/>
    <n v="3"/>
    <n v="7.333333333333333"/>
    <n v="8"/>
    <n v="0"/>
    <n v="0"/>
    <n v="0"/>
    <n v="0"/>
    <n v="0"/>
    <n v="0"/>
    <n v="1"/>
  </r>
  <r>
    <n v="2375"/>
    <n v="1972"/>
    <n v="42"/>
    <x v="1"/>
    <x v="1"/>
    <x v="1"/>
    <n v="30261"/>
    <x v="2"/>
    <n v="1"/>
    <x v="1"/>
    <x v="2"/>
    <n v="3"/>
    <x v="3"/>
    <d v="2012-09-25T00:00:00"/>
    <n v="642"/>
    <n v="75"/>
    <n v="8"/>
    <n v="0"/>
    <n v="5"/>
    <n v="0"/>
    <n v="3"/>
    <n v="6"/>
    <x v="1034"/>
    <n v="7.2700836059614682E-4"/>
    <x v="1"/>
    <n v="1"/>
    <n v="0"/>
    <n v="0"/>
    <n v="3"/>
    <n v="3"/>
    <n v="7.333333333333333"/>
    <n v="8"/>
    <n v="0"/>
    <n v="0"/>
    <n v="0"/>
    <n v="0"/>
    <n v="0"/>
    <n v="0"/>
    <n v="0"/>
  </r>
  <r>
    <n v="1183"/>
    <n v="1949"/>
    <n v="65"/>
    <x v="2"/>
    <x v="0"/>
    <x v="1"/>
    <n v="36408"/>
    <x v="1"/>
    <n v="2"/>
    <x v="1"/>
    <x v="1"/>
    <n v="2"/>
    <x v="4"/>
    <d v="2013-09-21T00:00:00"/>
    <n v="281"/>
    <n v="11"/>
    <n v="9"/>
    <n v="1"/>
    <n v="4"/>
    <n v="3"/>
    <n v="2"/>
    <n v="3"/>
    <x v="1034"/>
    <n v="6.0426279938475061E-4"/>
    <x v="1"/>
    <n v="1"/>
    <n v="1"/>
    <n v="0"/>
    <n v="2"/>
    <n v="3"/>
    <n v="7.333333333333333"/>
    <n v="6"/>
    <n v="0"/>
    <n v="0"/>
    <n v="0"/>
    <n v="0"/>
    <n v="0"/>
    <n v="0"/>
    <n v="0"/>
  </r>
  <r>
    <n v="7901"/>
    <n v="1971"/>
    <n v="43"/>
    <x v="1"/>
    <x v="0"/>
    <x v="1"/>
    <n v="34109"/>
    <x v="1"/>
    <n v="2"/>
    <x v="0"/>
    <x v="1"/>
    <n v="1"/>
    <x v="2"/>
    <d v="2013-11-06T00:00:00"/>
    <n v="235"/>
    <n v="39"/>
    <n v="9"/>
    <n v="1"/>
    <n v="5"/>
    <n v="2"/>
    <n v="1"/>
    <n v="4"/>
    <x v="1034"/>
    <n v="6.4499105807851295E-4"/>
    <x v="1"/>
    <n v="1"/>
    <n v="0"/>
    <n v="0"/>
    <n v="3"/>
    <n v="3"/>
    <n v="7.333333333333333"/>
    <n v="4"/>
    <n v="0"/>
    <n v="0"/>
    <n v="0"/>
    <n v="0"/>
    <n v="0"/>
    <n v="0"/>
    <n v="0"/>
  </r>
  <r>
    <n v="8430"/>
    <n v="1957"/>
    <n v="57"/>
    <x v="1"/>
    <x v="1"/>
    <x v="1"/>
    <n v="21994"/>
    <x v="2"/>
    <n v="1"/>
    <x v="0"/>
    <x v="1"/>
    <n v="1"/>
    <x v="2"/>
    <d v="2012-12-24T00:00:00"/>
    <n v="552"/>
    <n v="4"/>
    <n v="9"/>
    <n v="0"/>
    <n v="6"/>
    <n v="3"/>
    <n v="1"/>
    <n v="3"/>
    <x v="1034"/>
    <n v="1.0002728016731835E-3"/>
    <x v="1"/>
    <n v="1"/>
    <n v="0"/>
    <n v="0"/>
    <n v="3"/>
    <n v="3"/>
    <n v="7.333333333333333"/>
    <n v="5"/>
    <n v="0"/>
    <n v="0"/>
    <n v="0"/>
    <n v="0"/>
    <n v="0"/>
    <n v="0"/>
    <n v="0"/>
  </r>
  <r>
    <n v="8619"/>
    <n v="1957"/>
    <n v="57"/>
    <x v="1"/>
    <x v="1"/>
    <x v="1"/>
    <n v="21994"/>
    <x v="2"/>
    <n v="1"/>
    <x v="0"/>
    <x v="1"/>
    <n v="1"/>
    <x v="2"/>
    <d v="2012-12-24T00:00:00"/>
    <n v="552"/>
    <n v="4"/>
    <n v="9"/>
    <n v="0"/>
    <n v="6"/>
    <n v="3"/>
    <n v="1"/>
    <n v="3"/>
    <x v="1034"/>
    <n v="1.0002728016731835E-3"/>
    <x v="1"/>
    <n v="1"/>
    <n v="0"/>
    <n v="0"/>
    <n v="3"/>
    <n v="3"/>
    <n v="7.333333333333333"/>
    <n v="5"/>
    <n v="0"/>
    <n v="0"/>
    <n v="0"/>
    <n v="0"/>
    <n v="0"/>
    <n v="0"/>
    <n v="0"/>
  </r>
  <r>
    <n v="11086"/>
    <n v="1984"/>
    <n v="30"/>
    <x v="0"/>
    <x v="2"/>
    <x v="0"/>
    <n v="25707"/>
    <x v="2"/>
    <n v="1"/>
    <x v="1"/>
    <x v="0"/>
    <n v="1"/>
    <x v="1"/>
    <d v="2014-01-18T00:00:00"/>
    <n v="162"/>
    <n v="18"/>
    <n v="1"/>
    <n v="6"/>
    <n v="2"/>
    <n v="3"/>
    <n v="6"/>
    <n v="3"/>
    <x v="1035"/>
    <n v="8.1689812113432136E-4"/>
    <x v="1"/>
    <n v="1"/>
    <n v="1"/>
    <n v="0"/>
    <n v="3"/>
    <n v="4"/>
    <n v="5.25"/>
    <n v="7"/>
    <n v="0"/>
    <n v="0"/>
    <n v="0"/>
    <n v="0"/>
    <n v="0"/>
    <n v="0"/>
    <n v="0"/>
  </r>
  <r>
    <n v="2256"/>
    <n v="1973"/>
    <n v="41"/>
    <x v="1"/>
    <x v="0"/>
    <x v="1"/>
    <n v="27159"/>
    <x v="2"/>
    <n v="1"/>
    <x v="1"/>
    <x v="1"/>
    <n v="2"/>
    <x v="4"/>
    <d v="2014-03-29T00:00:00"/>
    <n v="92"/>
    <n v="33"/>
    <n v="17"/>
    <n v="0"/>
    <n v="3"/>
    <n v="0"/>
    <n v="0"/>
    <n v="1"/>
    <x v="1035"/>
    <n v="7.7322434552082179E-4"/>
    <x v="1"/>
    <n v="2"/>
    <n v="1"/>
    <n v="0"/>
    <n v="3"/>
    <n v="4"/>
    <n v="5.25"/>
    <n v="6"/>
    <n v="0"/>
    <n v="0"/>
    <n v="0"/>
    <n v="0"/>
    <n v="0"/>
    <n v="0"/>
    <n v="0"/>
  </r>
  <r>
    <n v="255"/>
    <n v="1951"/>
    <n v="63"/>
    <x v="2"/>
    <x v="1"/>
    <x v="0"/>
    <n v="22263"/>
    <x v="2"/>
    <n v="1"/>
    <x v="1"/>
    <x v="1"/>
    <n v="2"/>
    <x v="2"/>
    <d v="2014-03-30T00:00:00"/>
    <n v="91"/>
    <n v="31"/>
    <n v="17"/>
    <n v="0"/>
    <n v="2"/>
    <n v="0"/>
    <n v="0"/>
    <n v="2"/>
    <x v="1035"/>
    <n v="9.4326910119929932E-4"/>
    <x v="1"/>
    <n v="2"/>
    <n v="1"/>
    <n v="0"/>
    <n v="3"/>
    <n v="4"/>
    <n v="5.25"/>
    <n v="6"/>
    <n v="0"/>
    <n v="0"/>
    <n v="0"/>
    <n v="0"/>
    <n v="0"/>
    <n v="0"/>
    <n v="1"/>
  </r>
  <r>
    <n v="4345"/>
    <n v="1964"/>
    <n v="50"/>
    <x v="1"/>
    <x v="0"/>
    <x v="0"/>
    <n v="53408.685009487657"/>
    <x v="1"/>
    <n v="2"/>
    <x v="1"/>
    <x v="1"/>
    <n v="2"/>
    <x v="2"/>
    <d v="2014-01-12T00:00:00"/>
    <n v="168"/>
    <n v="49"/>
    <n v="5"/>
    <n v="1"/>
    <n v="9"/>
    <n v="2"/>
    <n v="0"/>
    <n v="4"/>
    <x v="1035"/>
    <n v="3.9319447756988411E-4"/>
    <x v="1"/>
    <n v="1"/>
    <n v="1"/>
    <n v="0"/>
    <n v="2"/>
    <n v="3"/>
    <n v="7"/>
    <n v="7"/>
    <n v="0"/>
    <n v="0"/>
    <n v="0"/>
    <n v="0"/>
    <n v="0"/>
    <n v="0"/>
    <n v="0"/>
  </r>
  <r>
    <n v="1463"/>
    <n v="1958"/>
    <n v="56"/>
    <x v="1"/>
    <x v="1"/>
    <x v="0"/>
    <n v="45160"/>
    <x v="1"/>
    <n v="2"/>
    <x v="1"/>
    <x v="1"/>
    <n v="2"/>
    <x v="2"/>
    <d v="2014-03-29T00:00:00"/>
    <n v="92"/>
    <n v="9"/>
    <n v="8"/>
    <n v="2"/>
    <n v="5"/>
    <n v="3"/>
    <n v="0"/>
    <n v="3"/>
    <x v="1035"/>
    <n v="4.6501328609388839E-4"/>
    <x v="1"/>
    <n v="1"/>
    <n v="1"/>
    <n v="0"/>
    <n v="2"/>
    <n v="3"/>
    <n v="7"/>
    <n v="7"/>
    <n v="0"/>
    <n v="0"/>
    <n v="0"/>
    <n v="0"/>
    <n v="0"/>
    <n v="0"/>
    <n v="0"/>
  </r>
  <r>
    <n v="10790"/>
    <n v="1985"/>
    <n v="29"/>
    <x v="0"/>
    <x v="0"/>
    <x v="1"/>
    <n v="18169"/>
    <x v="2"/>
    <n v="1"/>
    <x v="1"/>
    <x v="0"/>
    <n v="1"/>
    <x v="2"/>
    <d v="2013-02-19T00:00:00"/>
    <n v="495"/>
    <n v="40"/>
    <n v="9"/>
    <n v="0"/>
    <n v="5"/>
    <n v="0"/>
    <n v="0"/>
    <n v="7"/>
    <x v="1035"/>
    <n v="1.1558148494688755E-3"/>
    <x v="1"/>
    <n v="1"/>
    <n v="1"/>
    <n v="0"/>
    <n v="2"/>
    <n v="3"/>
    <n v="7"/>
    <n v="8"/>
    <n v="0"/>
    <n v="0"/>
    <n v="0"/>
    <n v="0"/>
    <n v="0"/>
    <n v="0"/>
    <n v="0"/>
  </r>
  <r>
    <n v="803"/>
    <n v="1968"/>
    <n v="46"/>
    <x v="1"/>
    <x v="1"/>
    <x v="1"/>
    <n v="40521"/>
    <x v="1"/>
    <n v="2"/>
    <x v="1"/>
    <x v="1"/>
    <n v="2"/>
    <x v="4"/>
    <d v="2013-04-05T00:00:00"/>
    <n v="450"/>
    <n v="82"/>
    <n v="12"/>
    <n v="0"/>
    <n v="5"/>
    <n v="0"/>
    <n v="0"/>
    <n v="4"/>
    <x v="1035"/>
    <n v="5.1824979640186571E-4"/>
    <x v="1"/>
    <n v="1"/>
    <n v="0"/>
    <n v="1"/>
    <n v="2"/>
    <n v="3"/>
    <n v="7"/>
    <n v="5"/>
    <n v="0"/>
    <n v="0"/>
    <n v="0"/>
    <n v="0"/>
    <n v="0"/>
    <n v="0"/>
    <n v="0"/>
  </r>
  <r>
    <n v="10381"/>
    <n v="1979"/>
    <n v="35"/>
    <x v="0"/>
    <x v="1"/>
    <x v="0"/>
    <n v="47691"/>
    <x v="1"/>
    <n v="2"/>
    <x v="0"/>
    <x v="1"/>
    <n v="1"/>
    <x v="1"/>
    <d v="2013-07-05T00:00:00"/>
    <n v="359"/>
    <n v="43"/>
    <n v="14"/>
    <n v="0"/>
    <n v="3"/>
    <n v="0"/>
    <n v="0"/>
    <n v="4"/>
    <x v="1035"/>
    <n v="4.4033465433729633E-4"/>
    <x v="1"/>
    <n v="1"/>
    <n v="1"/>
    <n v="0"/>
    <n v="2"/>
    <n v="3"/>
    <n v="7"/>
    <n v="6"/>
    <n v="0"/>
    <n v="0"/>
    <n v="0"/>
    <n v="0"/>
    <n v="0"/>
    <n v="0"/>
    <n v="0"/>
  </r>
  <r>
    <n v="10686"/>
    <n v="1965"/>
    <n v="49"/>
    <x v="1"/>
    <x v="0"/>
    <x v="1"/>
    <n v="34230"/>
    <x v="1"/>
    <n v="2"/>
    <x v="1"/>
    <x v="1"/>
    <n v="2"/>
    <x v="4"/>
    <d v="2012-12-26T00:00:00"/>
    <n v="550"/>
    <n v="72"/>
    <n v="15"/>
    <n v="0"/>
    <n v="4"/>
    <n v="0"/>
    <n v="0"/>
    <n v="2"/>
    <x v="1035"/>
    <n v="6.1349693251533746E-4"/>
    <x v="1"/>
    <n v="1"/>
    <n v="1"/>
    <n v="0"/>
    <n v="2"/>
    <n v="3"/>
    <n v="7"/>
    <n v="7"/>
    <n v="0"/>
    <n v="0"/>
    <n v="0"/>
    <n v="0"/>
    <n v="0"/>
    <n v="0"/>
    <n v="0"/>
  </r>
  <r>
    <n v="2587"/>
    <n v="1972"/>
    <n v="42"/>
    <x v="1"/>
    <x v="0"/>
    <x v="1"/>
    <n v="29791"/>
    <x v="2"/>
    <n v="1"/>
    <x v="1"/>
    <x v="0"/>
    <n v="1"/>
    <x v="2"/>
    <d v="2014-05-15T00:00:00"/>
    <n v="45"/>
    <n v="21"/>
    <n v="14"/>
    <n v="0"/>
    <n v="6"/>
    <n v="0"/>
    <n v="0"/>
    <n v="0"/>
    <x v="1036"/>
    <n v="6.7134369440435035E-4"/>
    <x v="1"/>
    <n v="2"/>
    <n v="2"/>
    <n v="0"/>
    <n v="3"/>
    <n v="5"/>
    <n v="4"/>
    <n v="5"/>
    <n v="0"/>
    <n v="0"/>
    <n v="0"/>
    <n v="0"/>
    <n v="0"/>
    <n v="0"/>
    <n v="0"/>
  </r>
  <r>
    <n v="9467"/>
    <n v="1984"/>
    <n v="30"/>
    <x v="0"/>
    <x v="1"/>
    <x v="0"/>
    <n v="34738"/>
    <x v="1"/>
    <n v="2"/>
    <x v="1"/>
    <x v="0"/>
    <n v="1"/>
    <x v="1"/>
    <d v="2014-05-11T00:00:00"/>
    <n v="49"/>
    <n v="51"/>
    <n v="3"/>
    <n v="2"/>
    <n v="10"/>
    <n v="3"/>
    <n v="0"/>
    <n v="2"/>
    <x v="1036"/>
    <n v="5.7573838447809314E-4"/>
    <x v="1"/>
    <n v="1"/>
    <n v="1"/>
    <n v="0"/>
    <n v="3"/>
    <n v="4"/>
    <n v="5"/>
    <n v="6"/>
    <n v="0"/>
    <n v="0"/>
    <n v="0"/>
    <n v="0"/>
    <n v="0"/>
    <n v="0"/>
    <n v="0"/>
  </r>
  <r>
    <n v="8514"/>
    <n v="1976"/>
    <n v="38"/>
    <x v="0"/>
    <x v="1"/>
    <x v="1"/>
    <n v="29478"/>
    <x v="2"/>
    <n v="1"/>
    <x v="1"/>
    <x v="0"/>
    <n v="1"/>
    <x v="2"/>
    <d v="2014-01-17T00:00:00"/>
    <n v="163"/>
    <n v="59"/>
    <n v="8"/>
    <n v="0"/>
    <n v="7"/>
    <n v="3"/>
    <n v="1"/>
    <n v="1"/>
    <x v="1036"/>
    <n v="6.78472080873872E-4"/>
    <x v="1"/>
    <n v="1"/>
    <n v="1"/>
    <n v="0"/>
    <n v="3"/>
    <n v="4"/>
    <n v="5"/>
    <n v="6"/>
    <n v="0"/>
    <n v="0"/>
    <n v="0"/>
    <n v="0"/>
    <n v="0"/>
    <n v="0"/>
    <n v="0"/>
  </r>
  <r>
    <n v="3436"/>
    <n v="1969"/>
    <n v="45"/>
    <x v="1"/>
    <x v="1"/>
    <x v="1"/>
    <n v="14045"/>
    <x v="2"/>
    <n v="1"/>
    <x v="1"/>
    <x v="0"/>
    <n v="1"/>
    <x v="2"/>
    <d v="2014-01-26T00:00:00"/>
    <n v="154"/>
    <n v="24"/>
    <n v="11"/>
    <n v="0"/>
    <n v="5"/>
    <n v="2"/>
    <n v="1"/>
    <n v="1"/>
    <x v="1036"/>
    <n v="1.423994304022784E-3"/>
    <x v="1"/>
    <n v="1"/>
    <n v="1"/>
    <n v="0"/>
    <n v="3"/>
    <n v="4"/>
    <n v="5"/>
    <n v="7"/>
    <n v="0"/>
    <n v="0"/>
    <n v="0"/>
    <n v="0"/>
    <n v="0"/>
    <n v="0"/>
    <n v="0"/>
  </r>
  <r>
    <n v="10560"/>
    <n v="1980"/>
    <n v="34"/>
    <x v="0"/>
    <x v="0"/>
    <x v="0"/>
    <n v="36802"/>
    <x v="1"/>
    <n v="2"/>
    <x v="1"/>
    <x v="0"/>
    <n v="1"/>
    <x v="1"/>
    <d v="2014-06-16T00:00:00"/>
    <n v="13"/>
    <n v="23"/>
    <n v="16"/>
    <n v="1"/>
    <n v="2"/>
    <n v="0"/>
    <n v="0"/>
    <n v="1"/>
    <x v="1036"/>
    <n v="5.4344872561273838E-4"/>
    <x v="1"/>
    <n v="1"/>
    <n v="1"/>
    <n v="0"/>
    <n v="3"/>
    <n v="4"/>
    <n v="5"/>
    <n v="5"/>
    <n v="0"/>
    <n v="0"/>
    <n v="0"/>
    <n v="0"/>
    <n v="0"/>
    <n v="0"/>
    <n v="0"/>
  </r>
  <r>
    <n v="10364"/>
    <n v="1959"/>
    <n v="55"/>
    <x v="1"/>
    <x v="1"/>
    <x v="0"/>
    <n v="23295"/>
    <x v="2"/>
    <n v="1"/>
    <x v="0"/>
    <x v="0"/>
    <n v="0"/>
    <x v="0"/>
    <d v="2013-07-13T00:00:00"/>
    <n v="351"/>
    <n v="72"/>
    <n v="0"/>
    <n v="0"/>
    <n v="1"/>
    <n v="2"/>
    <n v="12"/>
    <n v="5"/>
    <x v="1036"/>
    <n v="8.585533376261E-4"/>
    <x v="1"/>
    <n v="1"/>
    <n v="1"/>
    <n v="0"/>
    <n v="2"/>
    <n v="3"/>
    <n v="6.666666666666667"/>
    <n v="8"/>
    <n v="0"/>
    <n v="0"/>
    <n v="0"/>
    <n v="0"/>
    <n v="0"/>
    <n v="0"/>
    <n v="0"/>
  </r>
  <r>
    <n v="4037"/>
    <n v="1976"/>
    <n v="38"/>
    <x v="0"/>
    <x v="1"/>
    <x v="0"/>
    <n v="31859"/>
    <x v="1"/>
    <n v="2"/>
    <x v="1"/>
    <x v="0"/>
    <n v="1"/>
    <x v="1"/>
    <d v="2013-06-14T00:00:00"/>
    <n v="380"/>
    <n v="77"/>
    <n v="3"/>
    <n v="1"/>
    <n v="3"/>
    <n v="8"/>
    <n v="0"/>
    <n v="5"/>
    <x v="1036"/>
    <n v="6.2776609435324395E-4"/>
    <x v="1"/>
    <n v="1"/>
    <n v="1"/>
    <n v="0"/>
    <n v="2"/>
    <n v="3"/>
    <n v="6.666666666666667"/>
    <n v="7"/>
    <n v="0"/>
    <n v="0"/>
    <n v="0"/>
    <n v="0"/>
    <n v="0"/>
    <n v="0"/>
    <n v="0"/>
  </r>
  <r>
    <n v="361"/>
    <n v="1969"/>
    <n v="45"/>
    <x v="1"/>
    <x v="0"/>
    <x v="1"/>
    <n v="43142"/>
    <x v="1"/>
    <n v="2"/>
    <x v="1"/>
    <x v="1"/>
    <n v="2"/>
    <x v="4"/>
    <d v="2014-02-18T00:00:00"/>
    <n v="131"/>
    <n v="84"/>
    <n v="5"/>
    <n v="1"/>
    <n v="7"/>
    <n v="2"/>
    <n v="1"/>
    <n v="4"/>
    <x v="1036"/>
    <n v="4.6358536924574658E-4"/>
    <x v="1"/>
    <n v="1"/>
    <n v="1"/>
    <n v="0"/>
    <n v="2"/>
    <n v="3"/>
    <n v="6.666666666666667"/>
    <n v="7"/>
    <n v="0"/>
    <n v="0"/>
    <n v="0"/>
    <n v="0"/>
    <n v="0"/>
    <n v="0"/>
    <n v="0"/>
  </r>
  <r>
    <n v="2986"/>
    <n v="1976"/>
    <n v="38"/>
    <x v="0"/>
    <x v="1"/>
    <x v="1"/>
    <n v="30772"/>
    <x v="1"/>
    <n v="2"/>
    <x v="1"/>
    <x v="1"/>
    <n v="2"/>
    <x v="4"/>
    <d v="2014-03-12T00:00:00"/>
    <n v="109"/>
    <n v="89"/>
    <n v="7"/>
    <n v="2"/>
    <n v="4"/>
    <n v="2"/>
    <n v="1"/>
    <n v="4"/>
    <x v="1036"/>
    <n v="6.499415052645262E-4"/>
    <x v="1"/>
    <n v="1"/>
    <n v="1"/>
    <n v="0"/>
    <n v="2"/>
    <n v="3"/>
    <n v="6.666666666666667"/>
    <n v="6"/>
    <n v="0"/>
    <n v="0"/>
    <n v="0"/>
    <n v="0"/>
    <n v="0"/>
    <n v="0"/>
    <n v="0"/>
  </r>
  <r>
    <n v="3081"/>
    <n v="1978"/>
    <n v="36"/>
    <x v="0"/>
    <x v="0"/>
    <x v="1"/>
    <n v="41014"/>
    <x v="1"/>
    <n v="2"/>
    <x v="1"/>
    <x v="0"/>
    <n v="1"/>
    <x v="2"/>
    <d v="2013-04-22T00:00:00"/>
    <n v="433"/>
    <n v="65"/>
    <n v="7"/>
    <n v="2"/>
    <n v="6"/>
    <n v="2"/>
    <n v="0"/>
    <n v="3"/>
    <x v="1036"/>
    <n v="4.8763836738674601E-4"/>
    <x v="1"/>
    <n v="1"/>
    <n v="1"/>
    <n v="0"/>
    <n v="2"/>
    <n v="3"/>
    <n v="6.666666666666667"/>
    <n v="7"/>
    <n v="0"/>
    <n v="0"/>
    <n v="0"/>
    <n v="0"/>
    <n v="0"/>
    <n v="0"/>
    <n v="0"/>
  </r>
  <r>
    <n v="10141"/>
    <n v="1960"/>
    <n v="54"/>
    <x v="1"/>
    <x v="0"/>
    <x v="0"/>
    <n v="39228"/>
    <x v="1"/>
    <n v="2"/>
    <x v="0"/>
    <x v="0"/>
    <n v="0"/>
    <x v="0"/>
    <d v="2013-05-10T00:00:00"/>
    <n v="415"/>
    <n v="1"/>
    <n v="7"/>
    <n v="1"/>
    <n v="6"/>
    <n v="0"/>
    <n v="3"/>
    <n v="3"/>
    <x v="1036"/>
    <n v="5.0983991026817583E-4"/>
    <x v="1"/>
    <n v="1"/>
    <n v="0"/>
    <n v="0"/>
    <n v="3"/>
    <n v="3"/>
    <n v="6.666666666666667"/>
    <n v="4"/>
    <n v="0"/>
    <n v="0"/>
    <n v="0"/>
    <n v="0"/>
    <n v="0"/>
    <n v="0"/>
    <n v="0"/>
  </r>
  <r>
    <n v="7284"/>
    <n v="1953"/>
    <n v="61"/>
    <x v="2"/>
    <x v="1"/>
    <x v="1"/>
    <n v="48686"/>
    <x v="1"/>
    <n v="2"/>
    <x v="1"/>
    <x v="2"/>
    <n v="3"/>
    <x v="3"/>
    <d v="2013-12-04T00:00:00"/>
    <n v="207"/>
    <n v="8"/>
    <n v="10"/>
    <n v="0"/>
    <n v="7"/>
    <n v="2"/>
    <n v="0"/>
    <n v="1"/>
    <x v="1036"/>
    <n v="4.1079571129277412E-4"/>
    <x v="1"/>
    <n v="1"/>
    <n v="1"/>
    <n v="0"/>
    <n v="2"/>
    <n v="3"/>
    <n v="6.666666666666667"/>
    <n v="8"/>
    <n v="0"/>
    <n v="0"/>
    <n v="0"/>
    <n v="0"/>
    <n v="0"/>
    <n v="0"/>
    <n v="0"/>
  </r>
  <r>
    <n v="8754"/>
    <n v="1974"/>
    <n v="40"/>
    <x v="1"/>
    <x v="0"/>
    <x v="1"/>
    <n v="45068"/>
    <x v="1"/>
    <n v="2"/>
    <x v="0"/>
    <x v="1"/>
    <n v="1"/>
    <x v="2"/>
    <d v="2013-05-16T00:00:00"/>
    <n v="409"/>
    <n v="25"/>
    <n v="14"/>
    <n v="0"/>
    <n v="3"/>
    <n v="0"/>
    <n v="0"/>
    <n v="3"/>
    <x v="1036"/>
    <n v="4.4377385284459042E-4"/>
    <x v="1"/>
    <n v="1"/>
    <n v="1"/>
    <n v="0"/>
    <n v="2"/>
    <n v="3"/>
    <n v="6.666666666666667"/>
    <n v="7"/>
    <n v="0"/>
    <n v="0"/>
    <n v="0"/>
    <n v="0"/>
    <n v="0"/>
    <n v="0"/>
    <n v="0"/>
  </r>
  <r>
    <n v="8275"/>
    <n v="1965"/>
    <n v="49"/>
    <x v="1"/>
    <x v="0"/>
    <x v="0"/>
    <n v="47025"/>
    <x v="1"/>
    <n v="2"/>
    <x v="1"/>
    <x v="1"/>
    <n v="2"/>
    <x v="2"/>
    <d v="2014-02-09T00:00:00"/>
    <n v="140"/>
    <n v="6"/>
    <n v="16"/>
    <n v="0"/>
    <n v="3"/>
    <n v="0"/>
    <n v="0"/>
    <n v="1"/>
    <x v="1036"/>
    <n v="4.2530568846358319E-4"/>
    <x v="1"/>
    <n v="1"/>
    <n v="1"/>
    <n v="0"/>
    <n v="2"/>
    <n v="3"/>
    <n v="6.666666666666667"/>
    <n v="7"/>
    <n v="0"/>
    <n v="0"/>
    <n v="0"/>
    <n v="0"/>
    <n v="0"/>
    <n v="0"/>
    <n v="0"/>
  </r>
  <r>
    <n v="9617"/>
    <n v="1951"/>
    <n v="63"/>
    <x v="2"/>
    <x v="1"/>
    <x v="0"/>
    <n v="15033"/>
    <x v="2"/>
    <n v="1"/>
    <x v="0"/>
    <x v="0"/>
    <n v="0"/>
    <x v="0"/>
    <d v="2014-04-16T00:00:00"/>
    <n v="74"/>
    <n v="37"/>
    <n v="0"/>
    <n v="4"/>
    <n v="5"/>
    <n v="6"/>
    <n v="0"/>
    <n v="4"/>
    <x v="1037"/>
    <n v="1.2638861172088072E-3"/>
    <x v="1"/>
    <n v="1"/>
    <n v="1"/>
    <n v="0"/>
    <n v="3"/>
    <n v="4"/>
    <n v="4.75"/>
    <n v="3"/>
    <n v="0"/>
    <n v="0"/>
    <n v="0"/>
    <n v="0"/>
    <n v="0"/>
    <n v="0"/>
    <n v="0"/>
  </r>
  <r>
    <n v="9850"/>
    <n v="1972"/>
    <n v="42"/>
    <x v="1"/>
    <x v="0"/>
    <x v="1"/>
    <n v="24884"/>
    <x v="2"/>
    <n v="1"/>
    <x v="1"/>
    <x v="0"/>
    <n v="1"/>
    <x v="2"/>
    <d v="2012-11-29T00:00:00"/>
    <n v="577"/>
    <n v="32"/>
    <n v="3"/>
    <n v="6"/>
    <n v="7"/>
    <n v="0"/>
    <n v="0"/>
    <n v="3"/>
    <x v="1037"/>
    <n v="7.6354283877190163E-4"/>
    <x v="1"/>
    <n v="1"/>
    <n v="0"/>
    <n v="0"/>
    <n v="3"/>
    <n v="3"/>
    <n v="6.333333333333333"/>
    <n v="7"/>
    <n v="0"/>
    <n v="0"/>
    <n v="0"/>
    <n v="0"/>
    <n v="0"/>
    <n v="0"/>
    <n v="0"/>
  </r>
  <r>
    <n v="1994"/>
    <n v="1983"/>
    <n v="31"/>
    <x v="0"/>
    <x v="1"/>
    <x v="1"/>
    <n v="48500.566909975671"/>
    <x v="1"/>
    <n v="2"/>
    <x v="1"/>
    <x v="0"/>
    <n v="1"/>
    <x v="2"/>
    <d v="2013-11-15T00:00:00"/>
    <n v="226"/>
    <n v="11"/>
    <n v="5"/>
    <n v="5"/>
    <n v="6"/>
    <n v="0"/>
    <n v="2"/>
    <n v="1"/>
    <x v="1037"/>
    <n v="3.9174799822993514E-4"/>
    <x v="1"/>
    <n v="1"/>
    <n v="1"/>
    <n v="0"/>
    <n v="2"/>
    <n v="3"/>
    <n v="6.333333333333333"/>
    <n v="7"/>
    <n v="0"/>
    <n v="0"/>
    <n v="0"/>
    <n v="0"/>
    <n v="0"/>
    <n v="0"/>
    <n v="0"/>
  </r>
  <r>
    <n v="2836"/>
    <n v="1972"/>
    <n v="42"/>
    <x v="1"/>
    <x v="0"/>
    <x v="1"/>
    <n v="43269"/>
    <x v="1"/>
    <n v="2"/>
    <x v="1"/>
    <x v="0"/>
    <n v="1"/>
    <x v="2"/>
    <d v="2013-09-16T00:00:00"/>
    <n v="286"/>
    <n v="61"/>
    <n v="10"/>
    <n v="1"/>
    <n v="7"/>
    <n v="0"/>
    <n v="0"/>
    <n v="1"/>
    <x v="1037"/>
    <n v="4.391134530495274E-4"/>
    <x v="1"/>
    <n v="1"/>
    <n v="1"/>
    <n v="0"/>
    <n v="2"/>
    <n v="3"/>
    <n v="6.333333333333333"/>
    <n v="8"/>
    <n v="0"/>
    <n v="0"/>
    <n v="0"/>
    <n v="0"/>
    <n v="0"/>
    <n v="0"/>
    <n v="0"/>
  </r>
  <r>
    <n v="2724"/>
    <n v="1981"/>
    <n v="33"/>
    <x v="0"/>
    <x v="0"/>
    <x v="0"/>
    <n v="36143"/>
    <x v="1"/>
    <n v="2"/>
    <x v="1"/>
    <x v="0"/>
    <n v="1"/>
    <x v="1"/>
    <d v="2014-03-30T00:00:00"/>
    <n v="91"/>
    <n v="33"/>
    <n v="12"/>
    <n v="0"/>
    <n v="1"/>
    <n v="0"/>
    <n v="0"/>
    <n v="6"/>
    <x v="1037"/>
    <n v="5.256896217801511E-4"/>
    <x v="1"/>
    <n v="1"/>
    <n v="0"/>
    <n v="1"/>
    <n v="2"/>
    <n v="3"/>
    <n v="6.333333333333333"/>
    <n v="3"/>
    <n v="0"/>
    <n v="0"/>
    <n v="0"/>
    <n v="0"/>
    <n v="0"/>
    <n v="0"/>
    <n v="0"/>
  </r>
  <r>
    <n v="6516"/>
    <n v="1989"/>
    <n v="25"/>
    <x v="0"/>
    <x v="2"/>
    <x v="1"/>
    <n v="17487"/>
    <x v="2"/>
    <n v="1"/>
    <x v="1"/>
    <x v="0"/>
    <n v="1"/>
    <x v="2"/>
    <d v="2013-03-18T00:00:00"/>
    <n v="468"/>
    <n v="37"/>
    <n v="0"/>
    <n v="0"/>
    <n v="1"/>
    <n v="7"/>
    <n v="4"/>
    <n v="6"/>
    <x v="1038"/>
    <n v="1.029336078229542E-3"/>
    <x v="1"/>
    <n v="1"/>
    <n v="1"/>
    <n v="0"/>
    <n v="2"/>
    <n v="3"/>
    <n v="6"/>
    <n v="7"/>
    <n v="0"/>
    <n v="0"/>
    <n v="0"/>
    <n v="0"/>
    <n v="0"/>
    <n v="0"/>
    <n v="0"/>
  </r>
  <r>
    <n v="1940"/>
    <n v="1986"/>
    <n v="28"/>
    <x v="0"/>
    <x v="1"/>
    <x v="1"/>
    <n v="25252"/>
    <x v="2"/>
    <n v="1"/>
    <x v="1"/>
    <x v="0"/>
    <n v="1"/>
    <x v="2"/>
    <d v="2013-07-12T00:00:00"/>
    <n v="352"/>
    <n v="26"/>
    <n v="1"/>
    <n v="3"/>
    <n v="4"/>
    <n v="2"/>
    <n v="2"/>
    <n v="6"/>
    <x v="1038"/>
    <n v="7.1281482654839221E-4"/>
    <x v="1"/>
    <n v="1"/>
    <n v="1"/>
    <n v="0"/>
    <n v="2"/>
    <n v="3"/>
    <n v="6"/>
    <n v="8"/>
    <n v="0"/>
    <n v="0"/>
    <n v="0"/>
    <n v="0"/>
    <n v="0"/>
    <n v="0"/>
    <n v="0"/>
  </r>
  <r>
    <n v="8234"/>
    <n v="1973"/>
    <n v="41"/>
    <x v="1"/>
    <x v="2"/>
    <x v="1"/>
    <n v="27190"/>
    <x v="2"/>
    <n v="1"/>
    <x v="1"/>
    <x v="0"/>
    <n v="1"/>
    <x v="2"/>
    <d v="2013-08-15T00:00:00"/>
    <n v="318"/>
    <n v="13"/>
    <n v="1"/>
    <n v="6"/>
    <n v="7"/>
    <n v="0"/>
    <n v="1"/>
    <n v="3"/>
    <x v="1038"/>
    <n v="6.620080912100037E-4"/>
    <x v="1"/>
    <n v="1"/>
    <n v="1"/>
    <n v="0"/>
    <n v="2"/>
    <n v="3"/>
    <n v="6"/>
    <n v="8"/>
    <n v="0"/>
    <n v="0"/>
    <n v="1"/>
    <n v="0"/>
    <n v="0"/>
    <n v="1"/>
    <n v="0"/>
  </r>
  <r>
    <n v="10401"/>
    <n v="1976"/>
    <n v="38"/>
    <x v="0"/>
    <x v="0"/>
    <x v="1"/>
    <n v="26326"/>
    <x v="2"/>
    <n v="1"/>
    <x v="0"/>
    <x v="0"/>
    <n v="0"/>
    <x v="1"/>
    <d v="2013-09-04T00:00:00"/>
    <n v="298"/>
    <n v="12"/>
    <n v="1"/>
    <n v="0"/>
    <n v="5"/>
    <n v="0"/>
    <n v="3"/>
    <n v="9"/>
    <x v="1038"/>
    <n v="6.8373471093215827E-4"/>
    <x v="1"/>
    <n v="1"/>
    <n v="0"/>
    <n v="0"/>
    <n v="3"/>
    <n v="3"/>
    <n v="6"/>
    <n v="3"/>
    <n v="0"/>
    <n v="0"/>
    <n v="0"/>
    <n v="0"/>
    <n v="0"/>
    <n v="0"/>
    <n v="1"/>
  </r>
  <r>
    <n v="4817"/>
    <n v="1956"/>
    <n v="58"/>
    <x v="1"/>
    <x v="1"/>
    <x v="0"/>
    <n v="22304"/>
    <x v="2"/>
    <n v="1"/>
    <x v="0"/>
    <x v="0"/>
    <n v="0"/>
    <x v="0"/>
    <d v="2012-08-04T00:00:00"/>
    <n v="694"/>
    <n v="91"/>
    <n v="3"/>
    <n v="2"/>
    <n v="7"/>
    <n v="0"/>
    <n v="4"/>
    <n v="2"/>
    <x v="1038"/>
    <n v="8.0703012912482068E-4"/>
    <x v="1"/>
    <n v="1"/>
    <n v="1"/>
    <n v="0"/>
    <n v="2"/>
    <n v="3"/>
    <n v="6"/>
    <n v="8"/>
    <n v="0"/>
    <n v="0"/>
    <n v="0"/>
    <n v="0"/>
    <n v="0"/>
    <n v="0"/>
    <n v="0"/>
  </r>
  <r>
    <n v="10710"/>
    <n v="1979"/>
    <n v="35"/>
    <x v="0"/>
    <x v="1"/>
    <x v="1"/>
    <n v="7500"/>
    <x v="2"/>
    <n v="1"/>
    <x v="0"/>
    <x v="1"/>
    <n v="1"/>
    <x v="2"/>
    <d v="2012-08-29T00:00:00"/>
    <n v="669"/>
    <n v="61"/>
    <n v="5"/>
    <n v="2"/>
    <n v="3"/>
    <n v="3"/>
    <n v="0"/>
    <n v="5"/>
    <x v="1038"/>
    <n v="2.3999999999999998E-3"/>
    <x v="1"/>
    <n v="1"/>
    <n v="1"/>
    <n v="0"/>
    <n v="2"/>
    <n v="3"/>
    <n v="6"/>
    <n v="8"/>
    <n v="0"/>
    <n v="0"/>
    <n v="0"/>
    <n v="0"/>
    <n v="0"/>
    <n v="0"/>
    <n v="0"/>
  </r>
  <r>
    <n v="9235"/>
    <n v="1957"/>
    <n v="57"/>
    <x v="1"/>
    <x v="1"/>
    <x v="0"/>
    <n v="52704.930970149268"/>
    <x v="1"/>
    <n v="2"/>
    <x v="1"/>
    <x v="1"/>
    <n v="2"/>
    <x v="2"/>
    <d v="2014-05-27T00:00:00"/>
    <n v="33"/>
    <n v="45"/>
    <n v="7"/>
    <n v="0"/>
    <n v="8"/>
    <n v="2"/>
    <n v="0"/>
    <n v="1"/>
    <x v="1038"/>
    <n v="3.4152402192111288E-4"/>
    <x v="1"/>
    <n v="1"/>
    <n v="1"/>
    <n v="0"/>
    <n v="2"/>
    <n v="3"/>
    <n v="6"/>
    <n v="7"/>
    <n v="0"/>
    <n v="0"/>
    <n v="0"/>
    <n v="0"/>
    <n v="0"/>
    <n v="0"/>
    <n v="0"/>
  </r>
  <r>
    <n v="9283"/>
    <n v="1978"/>
    <n v="36"/>
    <x v="0"/>
    <x v="1"/>
    <x v="0"/>
    <n v="60199"/>
    <x v="1"/>
    <n v="2"/>
    <x v="1"/>
    <x v="2"/>
    <n v="3"/>
    <x v="4"/>
    <d v="2013-09-12T00:00:00"/>
    <n v="290"/>
    <n v="49"/>
    <n v="8"/>
    <n v="1"/>
    <n v="7"/>
    <n v="2"/>
    <n v="0"/>
    <n v="0"/>
    <x v="1038"/>
    <n v="2.9900828917423877E-4"/>
    <x v="1"/>
    <n v="1"/>
    <n v="0"/>
    <n v="0"/>
    <n v="3"/>
    <n v="3"/>
    <n v="6"/>
    <n v="4"/>
    <n v="0"/>
    <n v="0"/>
    <n v="0"/>
    <n v="0"/>
    <n v="0"/>
    <n v="0"/>
    <n v="0"/>
  </r>
  <r>
    <n v="5907"/>
    <n v="1952"/>
    <n v="62"/>
    <x v="2"/>
    <x v="0"/>
    <x v="1"/>
    <n v="33444"/>
    <x v="1"/>
    <n v="2"/>
    <x v="1"/>
    <x v="1"/>
    <n v="2"/>
    <x v="4"/>
    <d v="2012-11-03T00:00:00"/>
    <n v="603"/>
    <n v="24"/>
    <n v="8"/>
    <n v="0"/>
    <n v="8"/>
    <n v="0"/>
    <n v="0"/>
    <n v="2"/>
    <x v="1038"/>
    <n v="5.3821313240043052E-4"/>
    <x v="1"/>
    <n v="1"/>
    <n v="1"/>
    <n v="0"/>
    <n v="2"/>
    <n v="3"/>
    <n v="6"/>
    <n v="8"/>
    <n v="0"/>
    <n v="0"/>
    <n v="0"/>
    <n v="0"/>
    <n v="0"/>
    <n v="0"/>
    <n v="0"/>
  </r>
  <r>
    <n v="73"/>
    <n v="1953"/>
    <n v="61"/>
    <x v="2"/>
    <x v="0"/>
    <x v="0"/>
    <n v="51411"/>
    <x v="1"/>
    <n v="2"/>
    <x v="1"/>
    <x v="2"/>
    <n v="3"/>
    <x v="4"/>
    <d v="2013-05-26T00:00:00"/>
    <n v="399"/>
    <n v="81"/>
    <n v="14"/>
    <n v="0"/>
    <n v="3"/>
    <n v="0"/>
    <n v="0"/>
    <n v="1"/>
    <x v="1038"/>
    <n v="3.5011962420493668E-4"/>
    <x v="1"/>
    <n v="1"/>
    <n v="0"/>
    <n v="0"/>
    <n v="3"/>
    <n v="3"/>
    <n v="6"/>
    <n v="5"/>
    <n v="0"/>
    <n v="0"/>
    <n v="0"/>
    <n v="0"/>
    <n v="0"/>
    <n v="0"/>
    <n v="0"/>
  </r>
  <r>
    <n v="10914"/>
    <n v="1970"/>
    <n v="44"/>
    <x v="1"/>
    <x v="1"/>
    <x v="0"/>
    <n v="24163"/>
    <x v="2"/>
    <n v="1"/>
    <x v="1"/>
    <x v="1"/>
    <n v="2"/>
    <x v="2"/>
    <d v="2013-10-12T00:00:00"/>
    <n v="260"/>
    <n v="3"/>
    <n v="4"/>
    <n v="1"/>
    <n v="7"/>
    <n v="2"/>
    <n v="1"/>
    <n v="2"/>
    <x v="1039"/>
    <n v="7.0355502214129045E-4"/>
    <x v="1"/>
    <n v="2"/>
    <n v="1"/>
    <n v="0"/>
    <n v="3"/>
    <n v="4"/>
    <n v="4.25"/>
    <n v="4"/>
    <n v="0"/>
    <n v="0"/>
    <n v="0"/>
    <n v="0"/>
    <n v="0"/>
    <n v="0"/>
    <n v="0"/>
  </r>
  <r>
    <n v="7411"/>
    <n v="1964"/>
    <n v="50"/>
    <x v="1"/>
    <x v="0"/>
    <x v="1"/>
    <n v="31686"/>
    <x v="1"/>
    <n v="2"/>
    <x v="1"/>
    <x v="1"/>
    <n v="2"/>
    <x v="4"/>
    <d v="2014-06-05T00:00:00"/>
    <n v="24"/>
    <n v="31"/>
    <n v="11"/>
    <n v="0"/>
    <n v="5"/>
    <n v="0"/>
    <n v="0"/>
    <n v="1"/>
    <x v="1039"/>
    <n v="5.3651454901218205E-4"/>
    <x v="1"/>
    <n v="2"/>
    <n v="1"/>
    <n v="0"/>
    <n v="3"/>
    <n v="4"/>
    <n v="4.25"/>
    <n v="6"/>
    <n v="0"/>
    <n v="0"/>
    <n v="0"/>
    <n v="0"/>
    <n v="0"/>
    <n v="0"/>
    <n v="0"/>
  </r>
  <r>
    <n v="4808"/>
    <n v="1956"/>
    <n v="58"/>
    <x v="1"/>
    <x v="1"/>
    <x v="1"/>
    <n v="15759"/>
    <x v="2"/>
    <n v="1"/>
    <x v="0"/>
    <x v="0"/>
    <n v="0"/>
    <x v="1"/>
    <d v="2013-09-05T00:00:00"/>
    <n v="297"/>
    <n v="12"/>
    <n v="1"/>
    <n v="2"/>
    <n v="5"/>
    <n v="6"/>
    <n v="0"/>
    <n v="3"/>
    <x v="1039"/>
    <n v="1.0787486515641855E-3"/>
    <x v="1"/>
    <n v="1"/>
    <n v="1"/>
    <n v="0"/>
    <n v="2"/>
    <n v="3"/>
    <n v="5.666666666666667"/>
    <n v="7"/>
    <n v="0"/>
    <n v="0"/>
    <n v="0"/>
    <n v="0"/>
    <n v="0"/>
    <n v="0"/>
    <n v="0"/>
  </r>
  <r>
    <n v="1581"/>
    <n v="1980"/>
    <n v="34"/>
    <x v="0"/>
    <x v="1"/>
    <x v="1"/>
    <n v="37406"/>
    <x v="1"/>
    <n v="2"/>
    <x v="1"/>
    <x v="0"/>
    <n v="1"/>
    <x v="2"/>
    <d v="2013-10-10T00:00:00"/>
    <n v="262"/>
    <n v="18"/>
    <n v="2"/>
    <n v="0"/>
    <n v="8"/>
    <n v="2"/>
    <n v="2"/>
    <n v="3"/>
    <x v="1039"/>
    <n v="4.5447254451157568E-4"/>
    <x v="1"/>
    <n v="1"/>
    <n v="1"/>
    <n v="0"/>
    <n v="2"/>
    <n v="3"/>
    <n v="5.666666666666667"/>
    <n v="8"/>
    <n v="0"/>
    <n v="0"/>
    <n v="0"/>
    <n v="0"/>
    <n v="0"/>
    <n v="1"/>
    <n v="0"/>
  </r>
  <r>
    <n v="3726"/>
    <n v="1986"/>
    <n v="28"/>
    <x v="0"/>
    <x v="0"/>
    <x v="1"/>
    <n v="34320"/>
    <x v="1"/>
    <n v="2"/>
    <x v="1"/>
    <x v="0"/>
    <n v="1"/>
    <x v="2"/>
    <d v="2014-02-16T00:00:00"/>
    <n v="133"/>
    <n v="66"/>
    <n v="4"/>
    <n v="1"/>
    <n v="9"/>
    <n v="3"/>
    <n v="0"/>
    <n v="0"/>
    <x v="1039"/>
    <n v="4.9533799533799539E-4"/>
    <x v="1"/>
    <n v="1"/>
    <n v="1"/>
    <n v="0"/>
    <n v="2"/>
    <n v="3"/>
    <n v="5.666666666666667"/>
    <n v="8"/>
    <n v="0"/>
    <n v="0"/>
    <n v="0"/>
    <n v="0"/>
    <n v="0"/>
    <n v="0"/>
    <n v="0"/>
  </r>
  <r>
    <n v="9392"/>
    <n v="1971"/>
    <n v="43"/>
    <x v="1"/>
    <x v="1"/>
    <x v="0"/>
    <n v="26954"/>
    <x v="2"/>
    <n v="1"/>
    <x v="1"/>
    <x v="0"/>
    <n v="1"/>
    <x v="1"/>
    <d v="2014-05-08T00:00:00"/>
    <n v="52"/>
    <n v="17"/>
    <n v="4"/>
    <n v="1"/>
    <n v="11"/>
    <n v="0"/>
    <n v="0"/>
    <n v="1"/>
    <x v="1039"/>
    <n v="6.3070416264747345E-4"/>
    <x v="1"/>
    <n v="1"/>
    <n v="1"/>
    <n v="0"/>
    <n v="2"/>
    <n v="3"/>
    <n v="5.666666666666667"/>
    <n v="7"/>
    <n v="0"/>
    <n v="0"/>
    <n v="0"/>
    <n v="0"/>
    <n v="0"/>
    <n v="0"/>
    <n v="0"/>
  </r>
  <r>
    <n v="9530"/>
    <n v="1988"/>
    <n v="26"/>
    <x v="0"/>
    <x v="1"/>
    <x v="1"/>
    <n v="24645"/>
    <x v="2"/>
    <n v="1"/>
    <x v="1"/>
    <x v="0"/>
    <n v="1"/>
    <x v="2"/>
    <d v="2012-11-01T00:00:00"/>
    <n v="605"/>
    <n v="16"/>
    <n v="5"/>
    <n v="3"/>
    <n v="4"/>
    <n v="4"/>
    <n v="1"/>
    <n v="0"/>
    <x v="1039"/>
    <n v="6.8979509028200441E-4"/>
    <x v="1"/>
    <n v="1"/>
    <n v="1"/>
    <n v="0"/>
    <n v="2"/>
    <n v="3"/>
    <n v="5.666666666666667"/>
    <n v="8"/>
    <n v="0"/>
    <n v="0"/>
    <n v="0"/>
    <n v="0"/>
    <n v="0"/>
    <n v="0"/>
    <n v="0"/>
  </r>
  <r>
    <n v="7990"/>
    <n v="1947"/>
    <n v="67"/>
    <x v="2"/>
    <x v="1"/>
    <x v="1"/>
    <n v="27469"/>
    <x v="2"/>
    <n v="1"/>
    <x v="0"/>
    <x v="0"/>
    <n v="0"/>
    <x v="1"/>
    <d v="2012-08-02T00:00:00"/>
    <n v="696"/>
    <n v="2"/>
    <n v="9"/>
    <n v="1"/>
    <n v="2"/>
    <n v="3"/>
    <n v="2"/>
    <n v="0"/>
    <x v="1039"/>
    <n v="6.1887946412319346E-4"/>
    <x v="1"/>
    <n v="1"/>
    <n v="0"/>
    <n v="0"/>
    <n v="3"/>
    <n v="3"/>
    <n v="5.666666666666667"/>
    <n v="6"/>
    <n v="0"/>
    <n v="0"/>
    <n v="0"/>
    <n v="0"/>
    <n v="0"/>
    <n v="0"/>
    <n v="0"/>
  </r>
  <r>
    <n v="6119"/>
    <n v="1963"/>
    <n v="51"/>
    <x v="1"/>
    <x v="0"/>
    <x v="0"/>
    <n v="36736"/>
    <x v="1"/>
    <n v="2"/>
    <x v="1"/>
    <x v="1"/>
    <n v="2"/>
    <x v="2"/>
    <d v="2013-05-10T00:00:00"/>
    <n v="415"/>
    <n v="52"/>
    <n v="10"/>
    <n v="0"/>
    <n v="3"/>
    <n v="0"/>
    <n v="0"/>
    <n v="4"/>
    <x v="1039"/>
    <n v="4.6276132404181184E-4"/>
    <x v="1"/>
    <n v="1"/>
    <n v="1"/>
    <n v="0"/>
    <n v="2"/>
    <n v="3"/>
    <n v="5.666666666666667"/>
    <n v="6"/>
    <n v="0"/>
    <n v="0"/>
    <n v="0"/>
    <n v="0"/>
    <n v="0"/>
    <n v="0"/>
    <n v="0"/>
  </r>
  <r>
    <n v="3153"/>
    <n v="1957"/>
    <n v="57"/>
    <x v="1"/>
    <x v="0"/>
    <x v="0"/>
    <n v="40737"/>
    <x v="1"/>
    <n v="2"/>
    <x v="2"/>
    <x v="1"/>
    <n v="3"/>
    <x v="4"/>
    <d v="2013-12-08T00:00:00"/>
    <n v="203"/>
    <n v="24"/>
    <n v="11"/>
    <n v="0"/>
    <n v="4"/>
    <n v="0"/>
    <n v="0"/>
    <n v="2"/>
    <x v="1039"/>
    <n v="4.1731104401404129E-4"/>
    <x v="1"/>
    <n v="1"/>
    <n v="1"/>
    <n v="0"/>
    <n v="2"/>
    <n v="3"/>
    <n v="5.666666666666667"/>
    <n v="8"/>
    <n v="0"/>
    <n v="0"/>
    <n v="0"/>
    <n v="0"/>
    <n v="0"/>
    <n v="0"/>
    <n v="0"/>
  </r>
  <r>
    <n v="2098"/>
    <n v="1969"/>
    <n v="45"/>
    <x v="1"/>
    <x v="0"/>
    <x v="1"/>
    <n v="33581"/>
    <x v="1"/>
    <n v="2"/>
    <x v="2"/>
    <x v="0"/>
    <n v="2"/>
    <x v="4"/>
    <d v="2013-01-08T00:00:00"/>
    <n v="537"/>
    <n v="38"/>
    <n v="11"/>
    <n v="0"/>
    <n v="5"/>
    <n v="0"/>
    <n v="0"/>
    <n v="1"/>
    <x v="1039"/>
    <n v="5.0623864685387569E-4"/>
    <x v="1"/>
    <n v="1"/>
    <n v="1"/>
    <n v="0"/>
    <n v="2"/>
    <n v="3"/>
    <n v="5.666666666666667"/>
    <n v="8"/>
    <n v="0"/>
    <n v="0"/>
    <n v="0"/>
    <n v="0"/>
    <n v="0"/>
    <n v="0"/>
    <n v="0"/>
  </r>
  <r>
    <n v="7264"/>
    <n v="1978"/>
    <n v="36"/>
    <x v="0"/>
    <x v="0"/>
    <x v="0"/>
    <n v="52195"/>
    <x v="1"/>
    <n v="2"/>
    <x v="2"/>
    <x v="1"/>
    <n v="3"/>
    <x v="4"/>
    <d v="2014-05-12T00:00:00"/>
    <n v="48"/>
    <n v="2"/>
    <n v="12"/>
    <n v="0"/>
    <n v="4"/>
    <n v="0"/>
    <n v="0"/>
    <n v="1"/>
    <x v="1039"/>
    <n v="3.2570169556470925E-4"/>
    <x v="1"/>
    <n v="1"/>
    <n v="1"/>
    <n v="0"/>
    <n v="2"/>
    <n v="3"/>
    <n v="5.666666666666667"/>
    <n v="8"/>
    <n v="0"/>
    <n v="0"/>
    <n v="0"/>
    <n v="0"/>
    <n v="0"/>
    <n v="0"/>
    <n v="0"/>
  </r>
  <r>
    <n v="3525"/>
    <n v="1970"/>
    <n v="44"/>
    <x v="1"/>
    <x v="1"/>
    <x v="1"/>
    <n v="38200"/>
    <x v="1"/>
    <n v="2"/>
    <x v="1"/>
    <x v="1"/>
    <n v="2"/>
    <x v="4"/>
    <d v="2012-12-07T00:00:00"/>
    <n v="569"/>
    <n v="19"/>
    <n v="12"/>
    <n v="0"/>
    <n v="4"/>
    <n v="0"/>
    <n v="0"/>
    <n v="1"/>
    <x v="1039"/>
    <n v="4.4502617801047122E-4"/>
    <x v="1"/>
    <n v="1"/>
    <n v="1"/>
    <n v="0"/>
    <n v="2"/>
    <n v="3"/>
    <n v="5.666666666666667"/>
    <n v="7"/>
    <n v="0"/>
    <n v="0"/>
    <n v="0"/>
    <n v="0"/>
    <n v="0"/>
    <n v="0"/>
    <n v="0"/>
  </r>
  <r>
    <n v="4329"/>
    <n v="1984"/>
    <n v="30"/>
    <x v="0"/>
    <x v="0"/>
    <x v="1"/>
    <n v="18988"/>
    <x v="2"/>
    <n v="1"/>
    <x v="1"/>
    <x v="0"/>
    <n v="1"/>
    <x v="2"/>
    <d v="2014-05-23T00:00:00"/>
    <n v="37"/>
    <n v="43"/>
    <n v="6"/>
    <n v="0"/>
    <n v="6"/>
    <n v="2"/>
    <n v="1"/>
    <n v="1"/>
    <x v="1040"/>
    <n v="8.4263745523488519E-4"/>
    <x v="1"/>
    <n v="2"/>
    <n v="1"/>
    <n v="0"/>
    <n v="3"/>
    <n v="4"/>
    <n v="4"/>
    <n v="7"/>
    <n v="0"/>
    <n v="0"/>
    <n v="0"/>
    <n v="0"/>
    <n v="0"/>
    <n v="0"/>
    <n v="0"/>
  </r>
  <r>
    <n v="193"/>
    <n v="1996"/>
    <n v="18"/>
    <x v="0"/>
    <x v="2"/>
    <x v="1"/>
    <n v="14421"/>
    <x v="2"/>
    <n v="1"/>
    <x v="0"/>
    <x v="0"/>
    <n v="0"/>
    <x v="1"/>
    <d v="2014-02-17T00:00:00"/>
    <n v="132"/>
    <n v="81"/>
    <n v="0"/>
    <n v="0"/>
    <n v="2"/>
    <n v="3"/>
    <n v="3"/>
    <n v="8"/>
    <x v="1040"/>
    <n v="1.1094931003397823E-3"/>
    <x v="1"/>
    <n v="1"/>
    <n v="1"/>
    <n v="0"/>
    <n v="2"/>
    <n v="3"/>
    <n v="5.333333333333333"/>
    <n v="5"/>
    <n v="0"/>
    <n v="0"/>
    <n v="1"/>
    <n v="0"/>
    <n v="0"/>
    <n v="0"/>
    <n v="0"/>
  </r>
  <r>
    <n v="2261"/>
    <n v="1969"/>
    <n v="45"/>
    <x v="1"/>
    <x v="1"/>
    <x v="1"/>
    <n v="26304"/>
    <x v="2"/>
    <n v="1"/>
    <x v="1"/>
    <x v="0"/>
    <n v="1"/>
    <x v="2"/>
    <d v="2013-06-23T00:00:00"/>
    <n v="371"/>
    <n v="5"/>
    <n v="4"/>
    <n v="1"/>
    <n v="5"/>
    <n v="2"/>
    <n v="0"/>
    <n v="4"/>
    <x v="1040"/>
    <n v="6.0827250608272508E-4"/>
    <x v="1"/>
    <n v="1"/>
    <n v="1"/>
    <n v="0"/>
    <n v="2"/>
    <n v="3"/>
    <n v="5.333333333333333"/>
    <n v="7"/>
    <n v="0"/>
    <n v="0"/>
    <n v="0"/>
    <n v="0"/>
    <n v="0"/>
    <n v="0"/>
    <n v="0"/>
  </r>
  <r>
    <n v="692"/>
    <n v="1954"/>
    <n v="60"/>
    <x v="2"/>
    <x v="1"/>
    <x v="1"/>
    <n v="36807"/>
    <x v="1"/>
    <n v="2"/>
    <x v="1"/>
    <x v="1"/>
    <n v="2"/>
    <x v="4"/>
    <d v="2012-12-20T00:00:00"/>
    <n v="556"/>
    <n v="88"/>
    <n v="4"/>
    <n v="2"/>
    <n v="5"/>
    <n v="0"/>
    <n v="0"/>
    <n v="5"/>
    <x v="1040"/>
    <n v="4.3469992121063927E-4"/>
    <x v="1"/>
    <n v="1"/>
    <n v="1"/>
    <n v="0"/>
    <n v="2"/>
    <n v="3"/>
    <n v="5.333333333333333"/>
    <n v="6"/>
    <n v="0"/>
    <n v="0"/>
    <n v="0"/>
    <n v="0"/>
    <n v="0"/>
    <n v="0"/>
    <n v="0"/>
  </r>
  <r>
    <n v="5423"/>
    <n v="1983"/>
    <n v="31"/>
    <x v="0"/>
    <x v="1"/>
    <x v="1"/>
    <n v="28359"/>
    <x v="2"/>
    <n v="1"/>
    <x v="1"/>
    <x v="0"/>
    <n v="1"/>
    <x v="2"/>
    <d v="2013-10-27T00:00:00"/>
    <n v="245"/>
    <n v="35"/>
    <n v="6"/>
    <n v="0"/>
    <n v="5"/>
    <n v="2"/>
    <n v="1"/>
    <n v="2"/>
    <x v="1040"/>
    <n v="5.6419478825064354E-4"/>
    <x v="1"/>
    <n v="1"/>
    <n v="1"/>
    <n v="0"/>
    <n v="2"/>
    <n v="3"/>
    <n v="5.333333333333333"/>
    <n v="7"/>
    <n v="0"/>
    <n v="0"/>
    <n v="0"/>
    <n v="0"/>
    <n v="0"/>
    <n v="0"/>
    <n v="0"/>
  </r>
  <r>
    <n v="8916"/>
    <n v="1975"/>
    <n v="39"/>
    <x v="0"/>
    <x v="1"/>
    <x v="0"/>
    <n v="36627"/>
    <x v="1"/>
    <n v="2"/>
    <x v="2"/>
    <x v="0"/>
    <n v="2"/>
    <x v="2"/>
    <d v="2013-07-23T00:00:00"/>
    <n v="341"/>
    <n v="78"/>
    <n v="9"/>
    <n v="1"/>
    <n v="5"/>
    <n v="0"/>
    <n v="0"/>
    <n v="1"/>
    <x v="1040"/>
    <n v="4.3683621372211755E-4"/>
    <x v="1"/>
    <n v="1"/>
    <n v="0"/>
    <n v="0"/>
    <n v="3"/>
    <n v="3"/>
    <n v="5.333333333333333"/>
    <n v="5"/>
    <n v="0"/>
    <n v="0"/>
    <n v="0"/>
    <n v="0"/>
    <n v="0"/>
    <n v="0"/>
    <n v="0"/>
  </r>
  <r>
    <n v="11030"/>
    <n v="1976"/>
    <n v="38"/>
    <x v="0"/>
    <x v="0"/>
    <x v="1"/>
    <n v="33181"/>
    <x v="1"/>
    <n v="2"/>
    <x v="1"/>
    <x v="0"/>
    <n v="1"/>
    <x v="2"/>
    <d v="2014-01-03T00:00:00"/>
    <n v="177"/>
    <n v="90"/>
    <n v="9"/>
    <n v="0"/>
    <n v="3"/>
    <n v="0"/>
    <n v="0"/>
    <n v="4"/>
    <x v="1040"/>
    <n v="4.8220367077544377E-4"/>
    <x v="1"/>
    <n v="1"/>
    <n v="1"/>
    <n v="0"/>
    <n v="2"/>
    <n v="3"/>
    <n v="5.333333333333333"/>
    <n v="6"/>
    <n v="0"/>
    <n v="0"/>
    <n v="1"/>
    <n v="0"/>
    <n v="0"/>
    <n v="0"/>
    <n v="0"/>
  </r>
  <r>
    <n v="6679"/>
    <n v="1966"/>
    <n v="48"/>
    <x v="1"/>
    <x v="1"/>
    <x v="0"/>
    <n v="33279"/>
    <x v="1"/>
    <n v="2"/>
    <x v="0"/>
    <x v="0"/>
    <n v="0"/>
    <x v="0"/>
    <d v="2014-06-12T00:00:00"/>
    <n v="17"/>
    <n v="29"/>
    <n v="10"/>
    <n v="3"/>
    <n v="3"/>
    <n v="0"/>
    <n v="0"/>
    <n v="0"/>
    <x v="1040"/>
    <n v="4.8078367739415247E-4"/>
    <x v="1"/>
    <n v="1"/>
    <n v="0"/>
    <n v="0"/>
    <n v="3"/>
    <n v="3"/>
    <n v="5.333333333333333"/>
    <n v="3"/>
    <n v="0"/>
    <n v="0"/>
    <n v="0"/>
    <n v="0"/>
    <n v="0"/>
    <n v="0"/>
    <n v="0"/>
  </r>
  <r>
    <n v="10022"/>
    <n v="1973"/>
    <n v="41"/>
    <x v="1"/>
    <x v="0"/>
    <x v="0"/>
    <n v="54466"/>
    <x v="1"/>
    <n v="2"/>
    <x v="1"/>
    <x v="1"/>
    <n v="2"/>
    <x v="2"/>
    <d v="2014-02-09T00:00:00"/>
    <n v="140"/>
    <n v="78"/>
    <n v="12"/>
    <n v="0"/>
    <n v="4"/>
    <n v="0"/>
    <n v="0"/>
    <n v="0"/>
    <x v="1040"/>
    <n v="2.9376124554768111E-4"/>
    <x v="1"/>
    <n v="1"/>
    <n v="1"/>
    <n v="0"/>
    <n v="2"/>
    <n v="3"/>
    <n v="5.333333333333333"/>
    <n v="5"/>
    <n v="0"/>
    <n v="0"/>
    <n v="0"/>
    <n v="0"/>
    <n v="0"/>
    <n v="0"/>
    <n v="0"/>
  </r>
  <r>
    <n v="6825"/>
    <n v="1953"/>
    <n v="61"/>
    <x v="2"/>
    <x v="1"/>
    <x v="1"/>
    <n v="41452"/>
    <x v="1"/>
    <n v="2"/>
    <x v="1"/>
    <x v="1"/>
    <n v="2"/>
    <x v="4"/>
    <d v="2013-03-06T00:00:00"/>
    <n v="480"/>
    <n v="86"/>
    <n v="13"/>
    <n v="0"/>
    <n v="3"/>
    <n v="0"/>
    <n v="0"/>
    <n v="0"/>
    <x v="1040"/>
    <n v="3.8598861333590662E-4"/>
    <x v="1"/>
    <n v="1"/>
    <n v="1"/>
    <n v="0"/>
    <n v="2"/>
    <n v="3"/>
    <n v="5.333333333333333"/>
    <n v="7"/>
    <n v="0"/>
    <n v="0"/>
    <n v="0"/>
    <n v="0"/>
    <n v="0"/>
    <n v="0"/>
    <n v="0"/>
  </r>
  <r>
    <n v="8461"/>
    <n v="1962"/>
    <n v="52"/>
    <x v="1"/>
    <x v="1"/>
    <x v="0"/>
    <n v="46102"/>
    <x v="1"/>
    <n v="2"/>
    <x v="2"/>
    <x v="1"/>
    <n v="3"/>
    <x v="4"/>
    <d v="2014-03-10T00:00:00"/>
    <n v="111"/>
    <n v="3"/>
    <n v="14"/>
    <n v="0"/>
    <n v="1"/>
    <n v="0"/>
    <n v="0"/>
    <n v="1"/>
    <x v="1040"/>
    <n v="3.4705652683180772E-4"/>
    <x v="1"/>
    <n v="1"/>
    <n v="1"/>
    <n v="0"/>
    <n v="2"/>
    <n v="3"/>
    <n v="5.333333333333333"/>
    <n v="7"/>
    <n v="0"/>
    <n v="0"/>
    <n v="0"/>
    <n v="0"/>
    <n v="0"/>
    <n v="0"/>
    <n v="0"/>
  </r>
  <r>
    <n v="9553"/>
    <n v="1987"/>
    <n v="27"/>
    <x v="0"/>
    <x v="1"/>
    <x v="1"/>
    <n v="7500"/>
    <x v="2"/>
    <n v="1"/>
    <x v="0"/>
    <x v="0"/>
    <n v="0"/>
    <x v="1"/>
    <d v="2013-01-09T00:00:00"/>
    <n v="536"/>
    <n v="94"/>
    <n v="0"/>
    <n v="2"/>
    <n v="3"/>
    <n v="4"/>
    <n v="1"/>
    <n v="5"/>
    <x v="1041"/>
    <n v="2E-3"/>
    <x v="1"/>
    <n v="1"/>
    <n v="0"/>
    <n v="0"/>
    <n v="3"/>
    <n v="3"/>
    <n v="5"/>
    <n v="6"/>
    <n v="0"/>
    <n v="0"/>
    <n v="0"/>
    <n v="0"/>
    <n v="0"/>
    <n v="0"/>
    <n v="0"/>
  </r>
  <r>
    <n v="7128"/>
    <n v="1977"/>
    <n v="37"/>
    <x v="0"/>
    <x v="0"/>
    <x v="0"/>
    <n v="42997"/>
    <x v="1"/>
    <n v="2"/>
    <x v="1"/>
    <x v="1"/>
    <n v="2"/>
    <x v="2"/>
    <d v="2013-12-07T00:00:00"/>
    <n v="204"/>
    <n v="91"/>
    <n v="4"/>
    <n v="0"/>
    <n v="5"/>
    <n v="0"/>
    <n v="1"/>
    <n v="5"/>
    <x v="1041"/>
    <n v="3.488615484801265E-4"/>
    <x v="1"/>
    <n v="1"/>
    <n v="1"/>
    <n v="0"/>
    <n v="2"/>
    <n v="3"/>
    <n v="5"/>
    <n v="7"/>
    <n v="0"/>
    <n v="0"/>
    <n v="0"/>
    <n v="0"/>
    <n v="0"/>
    <n v="0"/>
    <n v="0"/>
  </r>
  <r>
    <n v="9213"/>
    <n v="1970"/>
    <n v="44"/>
    <x v="1"/>
    <x v="1"/>
    <x v="0"/>
    <n v="31880"/>
    <x v="1"/>
    <n v="2"/>
    <x v="1"/>
    <x v="0"/>
    <n v="1"/>
    <x v="1"/>
    <d v="2012-10-31T00:00:00"/>
    <n v="606"/>
    <n v="13"/>
    <n v="4"/>
    <n v="1"/>
    <n v="5"/>
    <n v="2"/>
    <n v="0"/>
    <n v="3"/>
    <x v="1041"/>
    <n v="4.7051442910915934E-4"/>
    <x v="1"/>
    <n v="1"/>
    <n v="1"/>
    <n v="0"/>
    <n v="2"/>
    <n v="3"/>
    <n v="5"/>
    <n v="8"/>
    <n v="0"/>
    <n v="0"/>
    <n v="0"/>
    <n v="0"/>
    <n v="0"/>
    <n v="0"/>
    <n v="0"/>
  </r>
  <r>
    <n v="9523"/>
    <n v="1982"/>
    <n v="32"/>
    <x v="0"/>
    <x v="1"/>
    <x v="1"/>
    <n v="40479"/>
    <x v="1"/>
    <n v="2"/>
    <x v="1"/>
    <x v="0"/>
    <n v="1"/>
    <x v="2"/>
    <d v="2013-08-17T00:00:00"/>
    <n v="316"/>
    <n v="95"/>
    <n v="5"/>
    <n v="0"/>
    <n v="8"/>
    <n v="2"/>
    <n v="0"/>
    <n v="0"/>
    <x v="1041"/>
    <n v="3.7056251389609425E-4"/>
    <x v="1"/>
    <n v="1"/>
    <n v="0"/>
    <n v="0"/>
    <n v="3"/>
    <n v="3"/>
    <n v="5"/>
    <n v="4"/>
    <n v="0"/>
    <n v="0"/>
    <n v="0"/>
    <n v="0"/>
    <n v="0"/>
    <n v="0"/>
    <n v="0"/>
  </r>
  <r>
    <n v="10207"/>
    <n v="1978"/>
    <n v="36"/>
    <x v="0"/>
    <x v="1"/>
    <x v="1"/>
    <n v="22775"/>
    <x v="2"/>
    <n v="1"/>
    <x v="1"/>
    <x v="0"/>
    <n v="1"/>
    <x v="2"/>
    <d v="2013-06-19T00:00:00"/>
    <n v="375"/>
    <n v="40"/>
    <n v="5"/>
    <n v="1"/>
    <n v="8"/>
    <n v="0"/>
    <n v="0"/>
    <n v="1"/>
    <x v="1041"/>
    <n v="6.5861690450054889E-4"/>
    <x v="1"/>
    <n v="1"/>
    <n v="1"/>
    <n v="0"/>
    <n v="2"/>
    <n v="3"/>
    <n v="5"/>
    <n v="8"/>
    <n v="0"/>
    <n v="0"/>
    <n v="0"/>
    <n v="0"/>
    <n v="0"/>
    <n v="0"/>
    <n v="0"/>
  </r>
  <r>
    <n v="4838"/>
    <n v="1978"/>
    <n v="36"/>
    <x v="0"/>
    <x v="1"/>
    <x v="1"/>
    <n v="22775"/>
    <x v="2"/>
    <n v="1"/>
    <x v="1"/>
    <x v="0"/>
    <n v="1"/>
    <x v="2"/>
    <d v="2013-06-19T00:00:00"/>
    <n v="375"/>
    <n v="40"/>
    <n v="5"/>
    <n v="1"/>
    <n v="8"/>
    <n v="0"/>
    <n v="0"/>
    <n v="1"/>
    <x v="1041"/>
    <n v="6.5861690450054889E-4"/>
    <x v="1"/>
    <n v="1"/>
    <n v="1"/>
    <n v="0"/>
    <n v="2"/>
    <n v="3"/>
    <n v="5"/>
    <n v="8"/>
    <n v="0"/>
    <n v="0"/>
    <n v="0"/>
    <n v="0"/>
    <n v="0"/>
    <n v="0"/>
    <n v="0"/>
  </r>
  <r>
    <n v="606"/>
    <n v="1967"/>
    <n v="47"/>
    <x v="1"/>
    <x v="1"/>
    <x v="0"/>
    <n v="25930"/>
    <x v="2"/>
    <n v="1"/>
    <x v="1"/>
    <x v="1"/>
    <n v="2"/>
    <x v="2"/>
    <d v="2013-10-10T00:00:00"/>
    <n v="262"/>
    <n v="87"/>
    <n v="6"/>
    <n v="1"/>
    <n v="2"/>
    <n v="2"/>
    <n v="0"/>
    <n v="4"/>
    <x v="1041"/>
    <n v="5.784805244890089E-4"/>
    <x v="1"/>
    <n v="1"/>
    <n v="1"/>
    <n v="0"/>
    <n v="2"/>
    <n v="3"/>
    <n v="5"/>
    <n v="7"/>
    <n v="0"/>
    <n v="0"/>
    <n v="0"/>
    <n v="0"/>
    <n v="0"/>
    <n v="0"/>
    <n v="0"/>
  </r>
  <r>
    <n v="3790"/>
    <n v="1956"/>
    <n v="58"/>
    <x v="1"/>
    <x v="1"/>
    <x v="1"/>
    <n v="34633"/>
    <x v="1"/>
    <n v="2"/>
    <x v="2"/>
    <x v="1"/>
    <n v="3"/>
    <x v="3"/>
    <d v="2014-01-23T00:00:00"/>
    <n v="157"/>
    <n v="31"/>
    <n v="8"/>
    <n v="1"/>
    <n v="5"/>
    <n v="0"/>
    <n v="0"/>
    <n v="1"/>
    <x v="1041"/>
    <n v="4.3311292697716049E-4"/>
    <x v="1"/>
    <n v="1"/>
    <n v="1"/>
    <n v="0"/>
    <n v="2"/>
    <n v="3"/>
    <n v="5"/>
    <n v="6"/>
    <n v="0"/>
    <n v="0"/>
    <n v="0"/>
    <n v="0"/>
    <n v="0"/>
    <n v="0"/>
    <n v="0"/>
  </r>
  <r>
    <n v="9291"/>
    <n v="1959"/>
    <n v="55"/>
    <x v="1"/>
    <x v="0"/>
    <x v="1"/>
    <n v="34242"/>
    <x v="1"/>
    <n v="2"/>
    <x v="0"/>
    <x v="1"/>
    <n v="1"/>
    <x v="2"/>
    <d v="2014-03-23T00:00:00"/>
    <n v="98"/>
    <n v="25"/>
    <n v="8"/>
    <n v="2"/>
    <n v="4"/>
    <n v="0"/>
    <n v="0"/>
    <n v="1"/>
    <x v="1041"/>
    <n v="4.3805852461888909E-4"/>
    <x v="1"/>
    <n v="1"/>
    <n v="0"/>
    <n v="0"/>
    <n v="3"/>
    <n v="3"/>
    <n v="5"/>
    <n v="5"/>
    <n v="0"/>
    <n v="0"/>
    <n v="0"/>
    <n v="0"/>
    <n v="0"/>
    <n v="0"/>
    <n v="0"/>
  </r>
  <r>
    <n v="8663"/>
    <n v="1974"/>
    <n v="40"/>
    <x v="1"/>
    <x v="1"/>
    <x v="0"/>
    <n v="39996"/>
    <x v="1"/>
    <n v="2"/>
    <x v="1"/>
    <x v="1"/>
    <n v="2"/>
    <x v="2"/>
    <d v="2014-05-22T00:00:00"/>
    <n v="38"/>
    <n v="85"/>
    <n v="11"/>
    <n v="0"/>
    <n v="3"/>
    <n v="0"/>
    <n v="0"/>
    <n v="1"/>
    <x v="1041"/>
    <n v="3.7503750375037501E-4"/>
    <x v="1"/>
    <n v="1"/>
    <n v="1"/>
    <n v="0"/>
    <n v="2"/>
    <n v="3"/>
    <n v="5"/>
    <n v="6"/>
    <n v="0"/>
    <n v="0"/>
    <n v="0"/>
    <n v="0"/>
    <n v="0"/>
    <n v="0"/>
    <n v="0"/>
  </r>
  <r>
    <n v="9960"/>
    <n v="1991"/>
    <n v="23"/>
    <x v="0"/>
    <x v="2"/>
    <x v="0"/>
    <n v="26868"/>
    <x v="2"/>
    <n v="1"/>
    <x v="1"/>
    <x v="0"/>
    <n v="1"/>
    <x v="1"/>
    <d v="2014-04-30T00:00:00"/>
    <n v="60"/>
    <n v="52"/>
    <n v="0"/>
    <n v="0"/>
    <n v="1"/>
    <n v="8"/>
    <n v="3"/>
    <n v="2"/>
    <x v="1042"/>
    <n v="5.2106595206193246E-4"/>
    <x v="1"/>
    <n v="1"/>
    <n v="1"/>
    <n v="0"/>
    <n v="2"/>
    <n v="3"/>
    <n v="4.666666666666667"/>
    <n v="7"/>
    <n v="0"/>
    <n v="0"/>
    <n v="0"/>
    <n v="0"/>
    <n v="0"/>
    <n v="0"/>
    <n v="0"/>
  </r>
  <r>
    <n v="10241"/>
    <n v="1975"/>
    <n v="39"/>
    <x v="0"/>
    <x v="0"/>
    <x v="0"/>
    <n v="11448"/>
    <x v="2"/>
    <n v="1"/>
    <x v="0"/>
    <x v="0"/>
    <n v="0"/>
    <x v="0"/>
    <d v="2013-12-15T00:00:00"/>
    <n v="196"/>
    <n v="16"/>
    <n v="0"/>
    <n v="0"/>
    <n v="0"/>
    <n v="6"/>
    <n v="2"/>
    <n v="6"/>
    <x v="1042"/>
    <n v="1.222921034241789E-3"/>
    <x v="1"/>
    <n v="1"/>
    <n v="1"/>
    <n v="0"/>
    <n v="2"/>
    <n v="3"/>
    <n v="4.666666666666667"/>
    <n v="6"/>
    <n v="0"/>
    <n v="0"/>
    <n v="0"/>
    <n v="0"/>
    <n v="0"/>
    <n v="0"/>
    <n v="0"/>
  </r>
  <r>
    <n v="5029"/>
    <n v="1946"/>
    <n v="68"/>
    <x v="2"/>
    <x v="1"/>
    <x v="1"/>
    <n v="18100"/>
    <x v="2"/>
    <n v="1"/>
    <x v="0"/>
    <x v="0"/>
    <n v="0"/>
    <x v="1"/>
    <d v="2013-08-06T00:00:00"/>
    <n v="327"/>
    <n v="14"/>
    <n v="3"/>
    <n v="1"/>
    <n v="2"/>
    <n v="4"/>
    <n v="3"/>
    <n v="1"/>
    <x v="1042"/>
    <n v="7.7348066298342543E-4"/>
    <x v="1"/>
    <n v="1"/>
    <n v="0"/>
    <n v="0"/>
    <n v="3"/>
    <n v="3"/>
    <n v="4.666666666666667"/>
    <n v="5"/>
    <n v="0"/>
    <n v="0"/>
    <n v="0"/>
    <n v="0"/>
    <n v="0"/>
    <n v="0"/>
    <n v="0"/>
  </r>
  <r>
    <n v="5846"/>
    <n v="1977"/>
    <n v="37"/>
    <x v="0"/>
    <x v="1"/>
    <x v="0"/>
    <n v="40246"/>
    <x v="1"/>
    <n v="2"/>
    <x v="1"/>
    <x v="0"/>
    <n v="1"/>
    <x v="1"/>
    <d v="2012-12-19T00:00:00"/>
    <n v="557"/>
    <n v="68"/>
    <n v="2"/>
    <n v="1"/>
    <n v="6"/>
    <n v="2"/>
    <n v="1"/>
    <n v="1"/>
    <x v="1043"/>
    <n v="3.2301346717686228E-4"/>
    <x v="1"/>
    <n v="1"/>
    <n v="1"/>
    <n v="0"/>
    <n v="2"/>
    <n v="3"/>
    <n v="4.333333333333333"/>
    <n v="6"/>
    <n v="0"/>
    <n v="0"/>
    <n v="0"/>
    <n v="0"/>
    <n v="0"/>
    <n v="0"/>
    <n v="0"/>
  </r>
  <r>
    <n v="11148"/>
    <n v="1975"/>
    <n v="39"/>
    <x v="0"/>
    <x v="1"/>
    <x v="1"/>
    <n v="22280"/>
    <x v="2"/>
    <n v="1"/>
    <x v="1"/>
    <x v="0"/>
    <n v="1"/>
    <x v="2"/>
    <d v="2013-05-19T00:00:00"/>
    <n v="406"/>
    <n v="85"/>
    <n v="2"/>
    <n v="1"/>
    <n v="4"/>
    <n v="3"/>
    <n v="1"/>
    <n v="2"/>
    <x v="1043"/>
    <n v="5.8348294434470375E-4"/>
    <x v="1"/>
    <n v="1"/>
    <n v="1"/>
    <n v="0"/>
    <n v="2"/>
    <n v="3"/>
    <n v="4.333333333333333"/>
    <n v="8"/>
    <n v="0"/>
    <n v="0"/>
    <n v="0"/>
    <n v="0"/>
    <n v="0"/>
    <n v="0"/>
    <n v="0"/>
  </r>
  <r>
    <n v="10757"/>
    <n v="1967"/>
    <n v="47"/>
    <x v="1"/>
    <x v="0"/>
    <x v="0"/>
    <n v="28420"/>
    <x v="2"/>
    <n v="1"/>
    <x v="1"/>
    <x v="0"/>
    <n v="1"/>
    <x v="1"/>
    <d v="2013-12-24T00:00:00"/>
    <n v="187"/>
    <n v="36"/>
    <n v="4"/>
    <n v="2"/>
    <n v="5"/>
    <n v="2"/>
    <n v="0"/>
    <n v="0"/>
    <x v="1043"/>
    <n v="4.5742434904996482E-4"/>
    <x v="1"/>
    <n v="1"/>
    <n v="1"/>
    <n v="0"/>
    <n v="2"/>
    <n v="3"/>
    <n v="4.333333333333333"/>
    <n v="6"/>
    <n v="0"/>
    <n v="0"/>
    <n v="0"/>
    <n v="0"/>
    <n v="0"/>
    <n v="0"/>
    <n v="0"/>
  </r>
  <r>
    <n v="10067"/>
    <n v="1976"/>
    <n v="38"/>
    <x v="0"/>
    <x v="0"/>
    <x v="1"/>
    <n v="25176"/>
    <x v="2"/>
    <n v="1"/>
    <x v="1"/>
    <x v="1"/>
    <n v="2"/>
    <x v="4"/>
    <d v="2013-08-10T00:00:00"/>
    <n v="323"/>
    <n v="79"/>
    <n v="4"/>
    <n v="0"/>
    <n v="4"/>
    <n v="0"/>
    <n v="0"/>
    <n v="5"/>
    <x v="1043"/>
    <n v="5.1636479186526851E-4"/>
    <x v="1"/>
    <n v="1"/>
    <n v="1"/>
    <n v="0"/>
    <n v="2"/>
    <n v="3"/>
    <n v="4.333333333333333"/>
    <n v="7"/>
    <n v="0"/>
    <n v="0"/>
    <n v="0"/>
    <n v="0"/>
    <n v="0"/>
    <n v="0"/>
    <n v="0"/>
  </r>
  <r>
    <n v="2795"/>
    <n v="1958"/>
    <n v="56"/>
    <x v="1"/>
    <x v="0"/>
    <x v="0"/>
    <n v="30523"/>
    <x v="1"/>
    <n v="2"/>
    <x v="2"/>
    <x v="1"/>
    <n v="3"/>
    <x v="4"/>
    <d v="2013-07-01T00:00:00"/>
    <n v="363"/>
    <n v="0"/>
    <n v="5"/>
    <n v="0"/>
    <n v="3"/>
    <n v="0"/>
    <n v="0"/>
    <n v="5"/>
    <x v="1043"/>
    <n v="4.2590833142220621E-4"/>
    <x v="1"/>
    <n v="1"/>
    <n v="1"/>
    <n v="0"/>
    <n v="2"/>
    <n v="3"/>
    <n v="4.333333333333333"/>
    <n v="7"/>
    <n v="0"/>
    <n v="0"/>
    <n v="0"/>
    <n v="0"/>
    <n v="0"/>
    <n v="0"/>
    <n v="0"/>
  </r>
  <r>
    <n v="7196"/>
    <n v="1950"/>
    <n v="64"/>
    <x v="2"/>
    <x v="0"/>
    <x v="1"/>
    <n v="41145"/>
    <x v="1"/>
    <n v="2"/>
    <x v="1"/>
    <x v="1"/>
    <n v="2"/>
    <x v="4"/>
    <d v="2014-02-08T00:00:00"/>
    <n v="141"/>
    <n v="20"/>
    <n v="9"/>
    <n v="0"/>
    <n v="3"/>
    <n v="0"/>
    <n v="0"/>
    <n v="1"/>
    <x v="1043"/>
    <n v="3.1595576619273299E-4"/>
    <x v="1"/>
    <n v="1"/>
    <n v="0"/>
    <n v="0"/>
    <n v="3"/>
    <n v="3"/>
    <n v="4.333333333333333"/>
    <n v="3"/>
    <n v="0"/>
    <n v="0"/>
    <n v="0"/>
    <n v="0"/>
    <n v="0"/>
    <n v="0"/>
    <n v="0"/>
  </r>
  <r>
    <n v="1109"/>
    <n v="1982"/>
    <n v="32"/>
    <x v="0"/>
    <x v="0"/>
    <x v="1"/>
    <n v="27590"/>
    <x v="2"/>
    <n v="1"/>
    <x v="1"/>
    <x v="0"/>
    <n v="1"/>
    <x v="2"/>
    <d v="2013-04-23T00:00:00"/>
    <n v="432"/>
    <n v="38"/>
    <n v="6"/>
    <n v="0"/>
    <n v="5"/>
    <n v="0"/>
    <n v="0"/>
    <n v="1"/>
    <x v="1044"/>
    <n v="4.3494019572308805E-4"/>
    <x v="1"/>
    <n v="1"/>
    <n v="1"/>
    <n v="0"/>
    <n v="2"/>
    <n v="3"/>
    <n v="4"/>
    <n v="7"/>
    <n v="0"/>
    <n v="0"/>
    <n v="0"/>
    <n v="0"/>
    <n v="0"/>
    <n v="0"/>
    <n v="0"/>
  </r>
  <r>
    <n v="9725"/>
    <n v="1966"/>
    <n v="48"/>
    <x v="1"/>
    <x v="0"/>
    <x v="1"/>
    <n v="28764"/>
    <x v="2"/>
    <n v="1"/>
    <x v="1"/>
    <x v="1"/>
    <n v="2"/>
    <x v="4"/>
    <d v="2014-06-05T00:00:00"/>
    <n v="24"/>
    <n v="16"/>
    <n v="8"/>
    <n v="0"/>
    <n v="3"/>
    <n v="0"/>
    <n v="0"/>
    <n v="1"/>
    <x v="1044"/>
    <n v="4.1718815185648727E-4"/>
    <x v="1"/>
    <n v="1"/>
    <n v="1"/>
    <n v="0"/>
    <n v="2"/>
    <n v="3"/>
    <n v="4"/>
    <n v="8"/>
    <n v="0"/>
    <n v="0"/>
    <n v="1"/>
    <n v="0"/>
    <n v="0"/>
    <n v="0"/>
    <n v="0"/>
  </r>
  <r>
    <n v="6961"/>
    <n v="1974"/>
    <n v="40"/>
    <x v="1"/>
    <x v="1"/>
    <x v="1"/>
    <n v="26751"/>
    <x v="2"/>
    <n v="1"/>
    <x v="2"/>
    <x v="0"/>
    <n v="2"/>
    <x v="4"/>
    <d v="2014-05-22T00:00:00"/>
    <n v="38"/>
    <n v="26"/>
    <n v="1"/>
    <n v="1"/>
    <n v="5"/>
    <n v="0"/>
    <n v="3"/>
    <n v="1"/>
    <x v="1045"/>
    <n v="4.1119958132406268E-4"/>
    <x v="1"/>
    <n v="1"/>
    <n v="1"/>
    <n v="0"/>
    <n v="2"/>
    <n v="3"/>
    <n v="3.6666666666666665"/>
    <n v="8"/>
    <n v="0"/>
    <n v="0"/>
    <n v="0"/>
    <n v="0"/>
    <n v="0"/>
    <n v="0"/>
    <n v="0"/>
  </r>
  <r>
    <n v="6742"/>
    <n v="1979"/>
    <n v="35"/>
    <x v="0"/>
    <x v="1"/>
    <x v="1"/>
    <n v="17688"/>
    <x v="2"/>
    <n v="1"/>
    <x v="1"/>
    <x v="0"/>
    <n v="1"/>
    <x v="2"/>
    <d v="2013-01-13T00:00:00"/>
    <n v="532"/>
    <n v="82"/>
    <n v="2"/>
    <n v="2"/>
    <n v="1"/>
    <n v="3"/>
    <n v="1"/>
    <n v="2"/>
    <x v="1045"/>
    <n v="6.2189054726368158E-4"/>
    <x v="1"/>
    <n v="1"/>
    <n v="1"/>
    <n v="0"/>
    <n v="2"/>
    <n v="3"/>
    <n v="3.6666666666666665"/>
    <n v="8"/>
    <n v="0"/>
    <n v="0"/>
    <n v="0"/>
    <n v="0"/>
    <n v="0"/>
    <n v="0"/>
    <n v="1"/>
  </r>
  <r>
    <n v="891"/>
    <n v="1951"/>
    <n v="63"/>
    <x v="2"/>
    <x v="0"/>
    <x v="1"/>
    <n v="29298"/>
    <x v="2"/>
    <n v="1"/>
    <x v="1"/>
    <x v="1"/>
    <n v="2"/>
    <x v="4"/>
    <d v="2013-09-07T00:00:00"/>
    <n v="295"/>
    <n v="60"/>
    <n v="6"/>
    <n v="0"/>
    <n v="2"/>
    <n v="2"/>
    <n v="0"/>
    <n v="1"/>
    <x v="1045"/>
    <n v="3.7545224930029354E-4"/>
    <x v="1"/>
    <n v="1"/>
    <n v="1"/>
    <n v="0"/>
    <n v="2"/>
    <n v="3"/>
    <n v="3.6666666666666665"/>
    <n v="5"/>
    <n v="0"/>
    <n v="0"/>
    <n v="0"/>
    <n v="0"/>
    <n v="0"/>
    <n v="0"/>
    <n v="0"/>
  </r>
  <r>
    <n v="5329"/>
    <n v="1949"/>
    <n v="65"/>
    <x v="2"/>
    <x v="0"/>
    <x v="0"/>
    <n v="35946"/>
    <x v="1"/>
    <n v="2"/>
    <x v="1"/>
    <x v="1"/>
    <n v="2"/>
    <x v="2"/>
    <d v="2013-09-27T00:00:00"/>
    <n v="275"/>
    <n v="24"/>
    <n v="8"/>
    <n v="0"/>
    <n v="3"/>
    <n v="0"/>
    <n v="0"/>
    <n v="0"/>
    <x v="1045"/>
    <n v="3.0601457742168806E-4"/>
    <x v="1"/>
    <n v="1"/>
    <n v="0"/>
    <n v="0"/>
    <n v="3"/>
    <n v="3"/>
    <n v="3.6666666666666665"/>
    <n v="5"/>
    <n v="0"/>
    <n v="0"/>
    <n v="0"/>
    <n v="0"/>
    <n v="0"/>
    <n v="0"/>
    <n v="0"/>
  </r>
  <r>
    <n v="1386"/>
    <n v="1967"/>
    <n v="47"/>
    <x v="1"/>
    <x v="1"/>
    <x v="1"/>
    <n v="32474"/>
    <x v="1"/>
    <n v="2"/>
    <x v="1"/>
    <x v="1"/>
    <n v="2"/>
    <x v="4"/>
    <d v="2014-05-11T00:00:00"/>
    <n v="49"/>
    <n v="0"/>
    <n v="10"/>
    <n v="0"/>
    <n v="1"/>
    <n v="0"/>
    <n v="0"/>
    <n v="0"/>
    <x v="1045"/>
    <n v="3.3873252448112336E-4"/>
    <x v="1"/>
    <n v="1"/>
    <n v="1"/>
    <n v="0"/>
    <n v="2"/>
    <n v="3"/>
    <n v="3.6666666666666665"/>
    <n v="7"/>
    <n v="0"/>
    <n v="0"/>
    <n v="0"/>
    <n v="0"/>
    <n v="0"/>
    <n v="0"/>
    <n v="0"/>
  </r>
  <r>
    <n v="10492"/>
    <n v="1959"/>
    <n v="55"/>
    <x v="1"/>
    <x v="1"/>
    <x v="1"/>
    <n v="38285"/>
    <x v="1"/>
    <n v="2"/>
    <x v="2"/>
    <x v="1"/>
    <n v="3"/>
    <x v="3"/>
    <d v="2014-06-24T00:00:00"/>
    <n v="5"/>
    <n v="96"/>
    <n v="2"/>
    <n v="0"/>
    <n v="5"/>
    <n v="2"/>
    <n v="0"/>
    <n v="1"/>
    <x v="1046"/>
    <n v="2.6119890296460757E-4"/>
    <x v="1"/>
    <n v="1"/>
    <n v="0"/>
    <n v="0"/>
    <n v="3"/>
    <n v="3"/>
    <n v="3.3333333333333335"/>
    <n v="2"/>
    <n v="0"/>
    <n v="0"/>
    <n v="0"/>
    <n v="0"/>
    <n v="0"/>
    <n v="0"/>
    <n v="0"/>
  </r>
  <r>
    <n v="6528"/>
    <n v="1982"/>
    <n v="32"/>
    <x v="0"/>
    <x v="0"/>
    <x v="1"/>
    <n v="18492"/>
    <x v="2"/>
    <n v="1"/>
    <x v="1"/>
    <x v="0"/>
    <n v="1"/>
    <x v="2"/>
    <d v="2014-06-05T00:00:00"/>
    <n v="24"/>
    <n v="75"/>
    <n v="2"/>
    <n v="2"/>
    <n v="2"/>
    <n v="2"/>
    <n v="1"/>
    <n v="1"/>
    <x v="1046"/>
    <n v="5.4077438892494048E-4"/>
    <x v="1"/>
    <n v="1"/>
    <n v="1"/>
    <n v="0"/>
    <n v="2"/>
    <n v="3"/>
    <n v="3.3333333333333335"/>
    <n v="8"/>
    <n v="0"/>
    <n v="0"/>
    <n v="0"/>
    <n v="0"/>
    <n v="0"/>
    <n v="0"/>
    <n v="0"/>
  </r>
  <r>
    <n v="4298"/>
    <n v="1973"/>
    <n v="41"/>
    <x v="1"/>
    <x v="0"/>
    <x v="1"/>
    <n v="20427"/>
    <x v="2"/>
    <n v="1"/>
    <x v="1"/>
    <x v="0"/>
    <n v="1"/>
    <x v="2"/>
    <d v="2014-03-24T00:00:00"/>
    <n v="97"/>
    <n v="63"/>
    <n v="5"/>
    <n v="0"/>
    <n v="4"/>
    <n v="0"/>
    <n v="0"/>
    <n v="1"/>
    <x v="1046"/>
    <n v="4.895481470602634E-4"/>
    <x v="1"/>
    <n v="1"/>
    <n v="1"/>
    <n v="0"/>
    <n v="2"/>
    <n v="3"/>
    <n v="3.3333333333333335"/>
    <n v="8"/>
    <n v="0"/>
    <n v="0"/>
    <n v="0"/>
    <n v="0"/>
    <n v="0"/>
    <n v="0"/>
    <n v="0"/>
  </r>
  <r>
    <n v="7788"/>
    <n v="1983"/>
    <n v="31"/>
    <x v="0"/>
    <x v="0"/>
    <x v="1"/>
    <n v="23536"/>
    <x v="2"/>
    <n v="1"/>
    <x v="1"/>
    <x v="0"/>
    <n v="1"/>
    <x v="2"/>
    <d v="2014-06-04T00:00:00"/>
    <n v="25"/>
    <n v="53"/>
    <n v="6"/>
    <n v="0"/>
    <n v="3"/>
    <n v="0"/>
    <n v="0"/>
    <n v="1"/>
    <x v="1046"/>
    <n v="4.2488103331067301E-4"/>
    <x v="1"/>
    <n v="1"/>
    <n v="0"/>
    <n v="0"/>
    <n v="3"/>
    <n v="3"/>
    <n v="3.3333333333333335"/>
    <n v="3"/>
    <n v="0"/>
    <n v="0"/>
    <n v="0"/>
    <n v="0"/>
    <n v="0"/>
    <n v="0"/>
    <n v="0"/>
  </r>
  <r>
    <n v="4259"/>
    <n v="1986"/>
    <n v="28"/>
    <x v="0"/>
    <x v="0"/>
    <x v="0"/>
    <n v="19485"/>
    <x v="2"/>
    <n v="1"/>
    <x v="2"/>
    <x v="0"/>
    <n v="2"/>
    <x v="2"/>
    <d v="2013-09-24T00:00:00"/>
    <n v="278"/>
    <n v="80"/>
    <n v="6"/>
    <n v="0"/>
    <n v="4"/>
    <n v="0"/>
    <n v="0"/>
    <n v="0"/>
    <x v="1046"/>
    <n v="5.1321529381575571E-4"/>
    <x v="1"/>
    <n v="1"/>
    <n v="1"/>
    <n v="0"/>
    <n v="2"/>
    <n v="3"/>
    <n v="3.3333333333333335"/>
    <n v="7"/>
    <n v="0"/>
    <n v="0"/>
    <n v="0"/>
    <n v="0"/>
    <n v="0"/>
    <n v="0"/>
    <n v="0"/>
  </r>
  <r>
    <n v="8566"/>
    <n v="1961"/>
    <n v="53"/>
    <x v="1"/>
    <x v="0"/>
    <x v="1"/>
    <n v="32583"/>
    <x v="1"/>
    <n v="2"/>
    <x v="1"/>
    <x v="1"/>
    <n v="2"/>
    <x v="4"/>
    <d v="2014-06-15T00:00:00"/>
    <n v="14"/>
    <n v="10"/>
    <n v="5"/>
    <n v="0"/>
    <n v="3"/>
    <n v="0"/>
    <n v="0"/>
    <n v="1"/>
    <x v="1047"/>
    <n v="2.7621765951569839E-4"/>
    <x v="1"/>
    <n v="1"/>
    <n v="1"/>
    <n v="0"/>
    <n v="2"/>
    <n v="3"/>
    <n v="3"/>
    <n v="7"/>
    <n v="0"/>
    <n v="0"/>
    <n v="0"/>
    <n v="0"/>
    <n v="0"/>
    <n v="0"/>
    <n v="0"/>
  </r>
  <r>
    <n v="9931"/>
    <n v="1963"/>
    <n v="51"/>
    <x v="1"/>
    <x v="0"/>
    <x v="1"/>
    <n v="4023"/>
    <x v="2"/>
    <n v="1"/>
    <x v="1"/>
    <x v="1"/>
    <n v="2"/>
    <x v="4"/>
    <d v="2014-06-23T00:00:00"/>
    <n v="6"/>
    <n v="29"/>
    <n v="5"/>
    <n v="0"/>
    <n v="1"/>
    <n v="1"/>
    <n v="1"/>
    <n v="1"/>
    <x v="1047"/>
    <n v="2.2371364653243847E-3"/>
    <x v="1"/>
    <n v="15"/>
    <n v="0"/>
    <n v="0"/>
    <n v="0"/>
    <n v="0"/>
    <n v="0"/>
    <n v="19"/>
    <n v="0"/>
    <n v="0"/>
    <n v="0"/>
    <n v="0"/>
    <n v="0"/>
    <n v="0"/>
    <n v="0"/>
  </r>
  <r>
    <n v="10104"/>
    <n v="1974"/>
    <n v="40"/>
    <x v="1"/>
    <x v="1"/>
    <x v="1"/>
    <n v="33590"/>
    <x v="1"/>
    <n v="2"/>
    <x v="2"/>
    <x v="1"/>
    <n v="3"/>
    <x v="3"/>
    <d v="2013-11-03T00:00:00"/>
    <n v="238"/>
    <n v="65"/>
    <n v="4"/>
    <n v="0"/>
    <n v="2"/>
    <n v="0"/>
    <n v="0"/>
    <n v="2"/>
    <x v="1048"/>
    <n v="2.3816612086930634E-4"/>
    <x v="1"/>
    <n v="1"/>
    <n v="1"/>
    <n v="0"/>
    <n v="2"/>
    <n v="3"/>
    <n v="2.6666666666666665"/>
    <n v="7"/>
    <n v="0"/>
    <n v="0"/>
    <n v="0"/>
    <n v="0"/>
    <n v="0"/>
    <n v="0"/>
    <n v="0"/>
  </r>
  <r>
    <n v="5824"/>
    <n v="1972"/>
    <n v="42"/>
    <x v="1"/>
    <x v="0"/>
    <x v="1"/>
    <n v="34578"/>
    <x v="1"/>
    <n v="2"/>
    <x v="2"/>
    <x v="1"/>
    <n v="3"/>
    <x v="3"/>
    <d v="2014-04-11T00:00:00"/>
    <n v="79"/>
    <n v="1"/>
    <n v="7"/>
    <n v="0"/>
    <n v="1"/>
    <n v="0"/>
    <n v="0"/>
    <n v="0"/>
    <x v="1048"/>
    <n v="2.3136098097055932E-4"/>
    <x v="1"/>
    <n v="1"/>
    <n v="1"/>
    <n v="0"/>
    <n v="2"/>
    <n v="3"/>
    <n v="2.6666666666666665"/>
    <n v="6"/>
    <n v="0"/>
    <n v="0"/>
    <n v="0"/>
    <n v="0"/>
    <n v="0"/>
    <n v="0"/>
    <n v="0"/>
  </r>
  <r>
    <n v="6862"/>
    <n v="1971"/>
    <n v="43"/>
    <x v="1"/>
    <x v="1"/>
    <x v="0"/>
    <n v="1730"/>
    <x v="2"/>
    <n v="1"/>
    <x v="0"/>
    <x v="0"/>
    <n v="0"/>
    <x v="0"/>
    <d v="2014-05-18T00:00:00"/>
    <n v="42"/>
    <n v="65"/>
    <n v="1"/>
    <n v="1"/>
    <n v="3"/>
    <n v="1"/>
    <n v="1"/>
    <n v="1"/>
    <x v="1048"/>
    <n v="4.6242774566473991E-3"/>
    <x v="1"/>
    <n v="15"/>
    <n v="0"/>
    <n v="0"/>
    <n v="0"/>
    <n v="0"/>
    <n v="0"/>
    <n v="20"/>
    <n v="0"/>
    <n v="0"/>
    <n v="0"/>
    <n v="0"/>
    <n v="0"/>
    <n v="0"/>
    <n v="0"/>
  </r>
  <r>
    <n v="3955"/>
    <n v="1965"/>
    <n v="49"/>
    <x v="1"/>
    <x v="1"/>
    <x v="0"/>
    <n v="4861"/>
    <x v="2"/>
    <n v="1"/>
    <x v="0"/>
    <x v="0"/>
    <n v="0"/>
    <x v="0"/>
    <d v="2014-06-22T00:00:00"/>
    <n v="7"/>
    <n v="20"/>
    <n v="2"/>
    <n v="1"/>
    <n v="1"/>
    <n v="1"/>
    <n v="0"/>
    <n v="1"/>
    <x v="1049"/>
    <n v="1.2343139271754782E-3"/>
    <x v="1"/>
    <n v="0"/>
    <n v="0"/>
    <n v="0"/>
    <n v="0"/>
    <n v="0"/>
    <n v="0"/>
    <n v="14"/>
    <n v="0"/>
    <n v="0"/>
    <n v="0"/>
    <n v="0"/>
    <n v="0"/>
    <n v="0"/>
    <n v="0"/>
  </r>
  <r>
    <n v="11110"/>
    <n v="1973"/>
    <n v="41"/>
    <x v="1"/>
    <x v="1"/>
    <x v="0"/>
    <n v="3502"/>
    <x v="2"/>
    <n v="1"/>
    <x v="1"/>
    <x v="0"/>
    <n v="1"/>
    <x v="1"/>
    <d v="2013-04-13T00:00:00"/>
    <n v="442"/>
    <n v="56"/>
    <n v="2"/>
    <n v="1"/>
    <n v="1"/>
    <n v="0"/>
    <n v="0"/>
    <n v="1"/>
    <x v="1050"/>
    <n v="1.4277555682467161E-3"/>
    <x v="1"/>
    <n v="0"/>
    <n v="0"/>
    <n v="0"/>
    <n v="0"/>
    <n v="0"/>
    <n v="0"/>
    <n v="14"/>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location ref="A135:Q143" firstHeaderRow="0" firstDataRow="1" firstDataCol="1"/>
  <pivotFields count="39">
    <pivotField dataField="1" showAll="0"/>
    <pivotField showAll="0"/>
    <pivotField showAll="0"/>
    <pivotField axis="axisRow" showAll="0">
      <items count="4">
        <item x="0"/>
        <item x="1"/>
        <item x="2"/>
        <item t="default"/>
      </items>
    </pivotField>
    <pivotField showAll="0"/>
    <pivotField showAll="0"/>
    <pivotField dataField="1" showAll="0"/>
    <pivotField axis="axisRow" showAll="0">
      <items count="4">
        <item x="1"/>
        <item x="0"/>
        <item h="1" x="2"/>
        <item t="default"/>
      </items>
    </pivotField>
    <pivotField showAll="0" defaultSubtotal="0"/>
    <pivotField showAll="0"/>
    <pivotField showAll="0"/>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pivotField dataField="1" showAll="0"/>
    <pivotField showAll="0"/>
    <pivotField showAll="0"/>
    <pivotField showAll="0"/>
    <pivotField showAll="0"/>
    <pivotField showAll="0"/>
    <pivotField showAll="0"/>
    <pivotField showAll="0"/>
  </pivotFields>
  <rowFields count="2">
    <field x="7"/>
    <field x="3"/>
  </rowFields>
  <rowItems count="8">
    <i>
      <x/>
    </i>
    <i r="1">
      <x/>
    </i>
    <i r="1">
      <x v="1"/>
    </i>
    <i r="1">
      <x v="2"/>
    </i>
    <i>
      <x v="1"/>
    </i>
    <i r="1">
      <x/>
    </i>
    <i r="1">
      <x v="1"/>
    </i>
    <i r="1">
      <x v="2"/>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CatalogPurchases" fld="27"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45">
    <format dxfId="73">
      <pivotArea type="all" dataOnly="0" outline="0" fieldPosition="0"/>
    </format>
    <format dxfId="72">
      <pivotArea outline="0" collapsedLevelsAreSubtotals="1" fieldPosition="0"/>
    </format>
    <format dxfId="71">
      <pivotArea field="3" type="button" dataOnly="0" labelOnly="1" outline="0" axis="axisRow" fieldPosition="1"/>
    </format>
    <format dxfId="70">
      <pivotArea dataOnly="0" labelOnly="1" grandRow="1" outline="0" fieldPosition="0"/>
    </format>
    <format dxfId="69">
      <pivotArea dataOnly="0" labelOnly="1" outline="0" fieldPosition="0">
        <references count="1">
          <reference field="4294967294" count="8">
            <x v="1"/>
            <x v="2"/>
            <x v="3"/>
            <x v="4"/>
            <x v="5"/>
            <x v="6"/>
            <x v="7"/>
            <x v="8"/>
          </reference>
        </references>
      </pivotArea>
    </format>
    <format dxfId="68">
      <pivotArea type="all" dataOnly="0" outline="0" fieldPosition="0"/>
    </format>
    <format dxfId="67">
      <pivotArea outline="0" collapsedLevelsAreSubtotals="1" fieldPosition="0"/>
    </format>
    <format dxfId="66">
      <pivotArea field="3" type="button" dataOnly="0" labelOnly="1" outline="0" axis="axisRow" fieldPosition="1"/>
    </format>
    <format dxfId="65">
      <pivotArea dataOnly="0" labelOnly="1" grandRow="1" outline="0" fieldPosition="0"/>
    </format>
    <format dxfId="64">
      <pivotArea dataOnly="0" labelOnly="1" outline="0" fieldPosition="0">
        <references count="1">
          <reference field="4294967294" count="8">
            <x v="1"/>
            <x v="2"/>
            <x v="3"/>
            <x v="4"/>
            <x v="5"/>
            <x v="6"/>
            <x v="7"/>
            <x v="8"/>
          </reference>
        </references>
      </pivotArea>
    </format>
    <format dxfId="63">
      <pivotArea type="all" dataOnly="0" outline="0" fieldPosition="0"/>
    </format>
    <format dxfId="62">
      <pivotArea outline="0" collapsedLevelsAreSubtotals="1" fieldPosition="0"/>
    </format>
    <format dxfId="61">
      <pivotArea field="3" type="button" dataOnly="0" labelOnly="1" outline="0" axis="axisRow" fieldPosition="1"/>
    </format>
    <format dxfId="60">
      <pivotArea dataOnly="0" labelOnly="1" grandRow="1" outline="0" fieldPosition="0"/>
    </format>
    <format dxfId="59">
      <pivotArea dataOnly="0" labelOnly="1" outline="0" fieldPosition="0">
        <references count="1">
          <reference field="4294967294" count="8">
            <x v="1"/>
            <x v="2"/>
            <x v="3"/>
            <x v="4"/>
            <x v="5"/>
            <x v="6"/>
            <x v="7"/>
            <x v="8"/>
          </reference>
        </references>
      </pivotArea>
    </format>
    <format dxfId="58">
      <pivotArea type="all" dataOnly="0" outline="0" fieldPosition="0"/>
    </format>
    <format dxfId="57">
      <pivotArea outline="0" collapsedLevelsAreSubtotals="1" fieldPosition="0"/>
    </format>
    <format dxfId="56">
      <pivotArea field="3" type="button" dataOnly="0" labelOnly="1" outline="0" axis="axisRow" fieldPosition="1"/>
    </format>
    <format dxfId="55">
      <pivotArea dataOnly="0" labelOnly="1" grandRow="1" outline="0" fieldPosition="0"/>
    </format>
    <format dxfId="54">
      <pivotArea dataOnly="0" labelOnly="1" outline="0" fieldPosition="0">
        <references count="1">
          <reference field="4294967294" count="8">
            <x v="1"/>
            <x v="2"/>
            <x v="3"/>
            <x v="4"/>
            <x v="5"/>
            <x v="6"/>
            <x v="7"/>
            <x v="8"/>
          </reference>
        </references>
      </pivotArea>
    </format>
    <format dxfId="53">
      <pivotArea type="all" dataOnly="0" outline="0" fieldPosition="0"/>
    </format>
    <format dxfId="52">
      <pivotArea outline="0" collapsedLevelsAreSubtotals="1" fieldPosition="0"/>
    </format>
    <format dxfId="51">
      <pivotArea field="3" type="button" dataOnly="0" labelOnly="1" outline="0" axis="axisRow" fieldPosition="1"/>
    </format>
    <format dxfId="50">
      <pivotArea dataOnly="0" labelOnly="1" grandRow="1" outline="0" fieldPosition="0"/>
    </format>
    <format dxfId="49">
      <pivotArea dataOnly="0" labelOnly="1" outline="0" fieldPosition="0">
        <references count="1">
          <reference field="4294967294" count="8">
            <x v="1"/>
            <x v="2"/>
            <x v="3"/>
            <x v="4"/>
            <x v="5"/>
            <x v="6"/>
            <x v="7"/>
            <x v="8"/>
          </reference>
        </references>
      </pivotArea>
    </format>
    <format dxfId="48">
      <pivotArea type="all" dataOnly="0" outline="0" fieldPosition="0"/>
    </format>
    <format dxfId="47">
      <pivotArea outline="0" collapsedLevelsAreSubtotals="1" fieldPosition="0"/>
    </format>
    <format dxfId="46">
      <pivotArea field="3" type="button" dataOnly="0" labelOnly="1" outline="0" axis="axisRow" fieldPosition="1"/>
    </format>
    <format dxfId="45">
      <pivotArea dataOnly="0" labelOnly="1" grandRow="1" outline="0" fieldPosition="0"/>
    </format>
    <format dxfId="44">
      <pivotArea dataOnly="0" labelOnly="1" outline="0" fieldPosition="0">
        <references count="1">
          <reference field="4294967294" count="8">
            <x v="1"/>
            <x v="2"/>
            <x v="3"/>
            <x v="4"/>
            <x v="5"/>
            <x v="6"/>
            <x v="7"/>
            <x v="8"/>
          </reference>
        </references>
      </pivotArea>
    </format>
    <format dxfId="43">
      <pivotArea dataOnly="0" labelOnly="1" grandRow="1" outline="0" fieldPosition="0"/>
    </format>
    <format dxfId="42">
      <pivotArea dataOnly="0" labelOnly="1" grandRow="1" outline="0" fieldPosition="0"/>
    </format>
    <format dxfId="41">
      <pivotArea dataOnly="0" labelOnly="1" grandRow="1" outline="0" fieldPosition="0"/>
    </format>
    <format dxfId="40">
      <pivotArea dataOnly="0" labelOnly="1" grandRow="1" outline="0" fieldPosition="0"/>
    </format>
    <format dxfId="39">
      <pivotArea outline="0" collapsedLevelsAreSubtotals="1" fieldPosition="0">
        <references count="1">
          <reference field="4294967294" count="1" selected="0">
            <x v="9"/>
          </reference>
        </references>
      </pivotArea>
    </format>
    <format dxfId="38">
      <pivotArea outline="0" collapsedLevelsAreSubtotals="1" fieldPosition="0">
        <references count="1">
          <reference field="4294967294" count="1" selected="0">
            <x v="9"/>
          </reference>
        </references>
      </pivotArea>
    </format>
    <format dxfId="37">
      <pivotArea outline="0" collapsedLevelsAreSubtotals="1" fieldPosition="0">
        <references count="1">
          <reference field="4294967294" count="1" selected="0">
            <x v="9"/>
          </reference>
        </references>
      </pivotArea>
    </format>
    <format dxfId="36">
      <pivotArea outline="0" collapsedLevelsAreSubtotals="1" fieldPosition="0">
        <references count="1">
          <reference field="4294967294" count="1" selected="0">
            <x v="9"/>
          </reference>
        </references>
      </pivotArea>
    </format>
    <format dxfId="35">
      <pivotArea outline="0" collapsedLevelsAreSubtotals="1" fieldPosition="0">
        <references count="1">
          <reference field="4294967294" count="1" selected="0">
            <x v="9"/>
          </reference>
        </references>
      </pivotArea>
    </format>
    <format dxfId="34">
      <pivotArea outline="0" collapsedLevelsAreSubtotals="1" fieldPosition="0">
        <references count="1">
          <reference field="4294967294" count="1" selected="0">
            <x v="9"/>
          </reference>
        </references>
      </pivotArea>
    </format>
    <format dxfId="33">
      <pivotArea outline="0" collapsedLevelsAreSubtotals="1" fieldPosition="0">
        <references count="1">
          <reference field="4294967294" count="1" selected="0">
            <x v="9"/>
          </reference>
        </references>
      </pivotArea>
    </format>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1" selected="0">
            <x v="0"/>
          </reference>
        </references>
      </pivotArea>
    </format>
    <format dxfId="29">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Education - Family size">
  <location ref="A87:G97" firstHeaderRow="0" firstDataRow="1" firstDataCol="1"/>
  <pivotFields count="39">
    <pivotField showAll="0" defaultSubtotal="0"/>
    <pivotField showAll="0" defaultSubtotal="0"/>
    <pivotField showAll="0" defaultSubtotal="0"/>
    <pivotField showAll="0" defaultSubtotal="0">
      <items count="3">
        <item x="0"/>
        <item x="1"/>
        <item x="2"/>
      </items>
    </pivotField>
    <pivotField axis="axisRow" showAll="0" defaultSubtotal="0">
      <items count="3">
        <item h="1" x="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5">
        <item x="0"/>
        <item x="1"/>
        <item x="2"/>
        <item x="4"/>
        <item h="1" x="3"/>
      </items>
    </pivotField>
    <pivotField numFmtId="14" showAll="0" defaultSubtotal="0"/>
    <pivotField numFmtId="1" showAll="0" defaultSubtotal="0"/>
    <pivotField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multipleItemSelectionAllowed="1" showAll="0" defaultSubtotal="0">
      <items count="1052">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numFmtId="164" showAll="0" defaultSubtotal="0"/>
    <pivotField showAll="0" defaultSubtotal="0"/>
    <pivotField showAll="0" defaultSubtotal="0"/>
    <pivotField showAll="0" defaultSubtotal="0"/>
    <pivotField showAll="0" defaultSubtotal="0"/>
    <pivotField showAll="0" defaultSubtotal="0"/>
    <pivotField showAll="0" defaultSubtotal="0"/>
    <pivotField numFmtId="2"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4"/>
    <field x="12"/>
  </rowFields>
  <rowItems count="10">
    <i>
      <x v="1"/>
    </i>
    <i r="1">
      <x/>
    </i>
    <i r="1">
      <x v="1"/>
    </i>
    <i r="1">
      <x v="2"/>
    </i>
    <i r="1">
      <x v="3"/>
    </i>
    <i>
      <x v="2"/>
    </i>
    <i r="1">
      <x/>
    </i>
    <i r="1">
      <x v="1"/>
    </i>
    <i r="1">
      <x v="2"/>
    </i>
    <i r="1">
      <x v="3"/>
    </i>
  </rowItems>
  <colFields count="1">
    <field x="-2"/>
  </colFields>
  <colItems count="6">
    <i>
      <x/>
    </i>
    <i i="1">
      <x v="1"/>
    </i>
    <i i="2">
      <x v="2"/>
    </i>
    <i i="3">
      <x v="3"/>
    </i>
    <i i="4">
      <x v="4"/>
    </i>
    <i i="5">
      <x v="5"/>
    </i>
  </colItems>
  <dataFields count="6">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s>
  <formats count="34">
    <format dxfId="107">
      <pivotArea type="all" dataOnly="0" outline="0" fieldPosition="0"/>
    </format>
    <format dxfId="106">
      <pivotArea outline="0" collapsedLevelsAreSubtotals="1" fieldPosition="0"/>
    </format>
    <format dxfId="105">
      <pivotArea field="3" type="button" dataOnly="0" labelOnly="1" outline="0"/>
    </format>
    <format dxfId="104">
      <pivotArea dataOnly="0" labelOnly="1" grandRow="1" outline="0" fieldPosition="0"/>
    </format>
    <format dxfId="103">
      <pivotArea dataOnly="0" labelOnly="1" outline="0" fieldPosition="0">
        <references count="1">
          <reference field="4294967294" count="6">
            <x v="0"/>
            <x v="1"/>
            <x v="2"/>
            <x v="3"/>
            <x v="4"/>
            <x v="5"/>
          </reference>
        </references>
      </pivotArea>
    </format>
    <format dxfId="102">
      <pivotArea type="all" dataOnly="0" outline="0" fieldPosition="0"/>
    </format>
    <format dxfId="101">
      <pivotArea outline="0" collapsedLevelsAreSubtotals="1" fieldPosition="0"/>
    </format>
    <format dxfId="100">
      <pivotArea field="3" type="button" dataOnly="0" labelOnly="1" outline="0"/>
    </format>
    <format dxfId="99">
      <pivotArea dataOnly="0" labelOnly="1" grandRow="1" outline="0" fieldPosition="0"/>
    </format>
    <format dxfId="98">
      <pivotArea dataOnly="0" labelOnly="1" outline="0" fieldPosition="0">
        <references count="1">
          <reference field="4294967294" count="6">
            <x v="0"/>
            <x v="1"/>
            <x v="2"/>
            <x v="3"/>
            <x v="4"/>
            <x v="5"/>
          </reference>
        </references>
      </pivotArea>
    </format>
    <format dxfId="97">
      <pivotArea type="all" dataOnly="0" outline="0" fieldPosition="0"/>
    </format>
    <format dxfId="96">
      <pivotArea outline="0" collapsedLevelsAreSubtotals="1" fieldPosition="0"/>
    </format>
    <format dxfId="95">
      <pivotArea field="3" type="button" dataOnly="0" labelOnly="1" outline="0"/>
    </format>
    <format dxfId="94">
      <pivotArea dataOnly="0" labelOnly="1" grandRow="1" outline="0" fieldPosition="0"/>
    </format>
    <format dxfId="93">
      <pivotArea dataOnly="0" labelOnly="1" outline="0" fieldPosition="0">
        <references count="1">
          <reference field="4294967294" count="6">
            <x v="0"/>
            <x v="1"/>
            <x v="2"/>
            <x v="3"/>
            <x v="4"/>
            <x v="5"/>
          </reference>
        </references>
      </pivotArea>
    </format>
    <format dxfId="92">
      <pivotArea type="all" dataOnly="0" outline="0" fieldPosition="0"/>
    </format>
    <format dxfId="91">
      <pivotArea outline="0" collapsedLevelsAreSubtotals="1" fieldPosition="0"/>
    </format>
    <format dxfId="90">
      <pivotArea field="3" type="button" dataOnly="0" labelOnly="1" outline="0"/>
    </format>
    <format dxfId="89">
      <pivotArea dataOnly="0" labelOnly="1" grandRow="1" outline="0" fieldPosition="0"/>
    </format>
    <format dxfId="88">
      <pivotArea dataOnly="0" labelOnly="1" outline="0" fieldPosition="0">
        <references count="1">
          <reference field="4294967294" count="6">
            <x v="0"/>
            <x v="1"/>
            <x v="2"/>
            <x v="3"/>
            <x v="4"/>
            <x v="5"/>
          </reference>
        </references>
      </pivotArea>
    </format>
    <format dxfId="87">
      <pivotArea type="all" dataOnly="0" outline="0" fieldPosition="0"/>
    </format>
    <format dxfId="86">
      <pivotArea outline="0" collapsedLevelsAreSubtotals="1" fieldPosition="0"/>
    </format>
    <format dxfId="85">
      <pivotArea field="3" type="button" dataOnly="0" labelOnly="1" outline="0"/>
    </format>
    <format dxfId="84">
      <pivotArea dataOnly="0" labelOnly="1" grandRow="1" outline="0" fieldPosition="0"/>
    </format>
    <format dxfId="83">
      <pivotArea dataOnly="0" labelOnly="1" outline="0" fieldPosition="0">
        <references count="1">
          <reference field="4294967294" count="6">
            <x v="0"/>
            <x v="1"/>
            <x v="2"/>
            <x v="3"/>
            <x v="4"/>
            <x v="5"/>
          </reference>
        </references>
      </pivotArea>
    </format>
    <format dxfId="82">
      <pivotArea type="all" dataOnly="0" outline="0" fieldPosition="0"/>
    </format>
    <format dxfId="81">
      <pivotArea outline="0" collapsedLevelsAreSubtotals="1" fieldPosition="0"/>
    </format>
    <format dxfId="80">
      <pivotArea field="3" type="button" dataOnly="0" labelOnly="1" outline="0"/>
    </format>
    <format dxfId="79">
      <pivotArea dataOnly="0" labelOnly="1" grandRow="1" outline="0" fieldPosition="0"/>
    </format>
    <format dxfId="78">
      <pivotArea dataOnly="0" labelOnly="1" outline="0" fieldPosition="0">
        <references count="1">
          <reference field="4294967294" count="6">
            <x v="0"/>
            <x v="1"/>
            <x v="2"/>
            <x v="3"/>
            <x v="4"/>
            <x v="5"/>
          </reference>
        </references>
      </pivotArea>
    </format>
    <format dxfId="77">
      <pivotArea dataOnly="0" labelOnly="1" grandRow="1" outline="0" fieldPosition="0"/>
    </format>
    <format dxfId="76">
      <pivotArea dataOnly="0" labelOnly="1" grandRow="1" outline="0" fieldPosition="0"/>
    </format>
    <format dxfId="75">
      <pivotArea dataOnly="0" labelOnly="1" grandRow="1" outline="0" fieldPosition="0"/>
    </format>
    <format dxfId="74">
      <pivotArea dataOnly="0" labelOnly="1" grandRow="1" outline="0" fieldPosition="0"/>
    </format>
  </formats>
  <chartFormats count="6">
    <chartFormat chart="2" format="18"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1"/>
          </reference>
        </references>
      </pivotArea>
    </chartFormat>
    <chartFormat chart="2" format="20" series="1">
      <pivotArea type="data" outline="0" fieldPosition="0">
        <references count="1">
          <reference field="4294967294" count="1" selected="0">
            <x v="2"/>
          </reference>
        </references>
      </pivotArea>
    </chartFormat>
    <chartFormat chart="2" format="21" series="1">
      <pivotArea type="data" outline="0" fieldPosition="0">
        <references count="1">
          <reference field="4294967294" count="1" selected="0">
            <x v="3"/>
          </reference>
        </references>
      </pivotArea>
    </chartFormat>
    <chartFormat chart="2" format="22" series="1">
      <pivotArea type="data" outline="0" fieldPosition="0">
        <references count="1">
          <reference field="4294967294" count="1" selected="0">
            <x v="4"/>
          </reference>
        </references>
      </pivotArea>
    </chartFormat>
    <chartFormat chart="2" format="23"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Education">
  <location ref="A14:Q17" firstHeaderRow="0" firstDataRow="1" firstDataCol="1"/>
  <pivotFields count="39">
    <pivotField dataField="1" showAll="0"/>
    <pivotField showAll="0"/>
    <pivotField showAll="0"/>
    <pivotField showAll="0">
      <items count="4">
        <item x="0"/>
        <item x="1"/>
        <item x="2"/>
        <item t="default"/>
      </items>
    </pivotField>
    <pivotField axis="axisRow" showAll="0">
      <items count="4">
        <item x="2"/>
        <item x="1"/>
        <item x="0"/>
        <item t="default"/>
      </items>
    </pivotField>
    <pivotField showAll="0"/>
    <pivotField dataField="1" showAll="0"/>
    <pivotField showAll="0" defaultSubtotal="0"/>
    <pivotField showAll="0" defaultSubtotal="0"/>
    <pivotField showAll="0"/>
    <pivotField showAll="0"/>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1">
    <field x="4"/>
  </rowFields>
  <rowItems count="3">
    <i>
      <x/>
    </i>
    <i>
      <x v="1"/>
    </i>
    <i>
      <x v="2"/>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CatalogPurchases" fld="27"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45">
    <format dxfId="152">
      <pivotArea type="all" dataOnly="0" outline="0" fieldPosition="0"/>
    </format>
    <format dxfId="151">
      <pivotArea outline="0" collapsedLevelsAreSubtotals="1" fieldPosition="0"/>
    </format>
    <format dxfId="150">
      <pivotArea field="3" type="button" dataOnly="0" labelOnly="1" outline="0"/>
    </format>
    <format dxfId="149">
      <pivotArea dataOnly="0" labelOnly="1" grandRow="1" outline="0" fieldPosition="0"/>
    </format>
    <format dxfId="148">
      <pivotArea dataOnly="0" labelOnly="1" outline="0" fieldPosition="0">
        <references count="1">
          <reference field="4294967294" count="8">
            <x v="1"/>
            <x v="2"/>
            <x v="3"/>
            <x v="4"/>
            <x v="5"/>
            <x v="6"/>
            <x v="7"/>
            <x v="8"/>
          </reference>
        </references>
      </pivotArea>
    </format>
    <format dxfId="147">
      <pivotArea type="all" dataOnly="0" outline="0" fieldPosition="0"/>
    </format>
    <format dxfId="146">
      <pivotArea outline="0" collapsedLevelsAreSubtotals="1" fieldPosition="0"/>
    </format>
    <format dxfId="145">
      <pivotArea field="3" type="button" dataOnly="0" labelOnly="1" outline="0"/>
    </format>
    <format dxfId="144">
      <pivotArea dataOnly="0" labelOnly="1" grandRow="1" outline="0" fieldPosition="0"/>
    </format>
    <format dxfId="143">
      <pivotArea dataOnly="0" labelOnly="1" outline="0" fieldPosition="0">
        <references count="1">
          <reference field="4294967294" count="8">
            <x v="1"/>
            <x v="2"/>
            <x v="3"/>
            <x v="4"/>
            <x v="5"/>
            <x v="6"/>
            <x v="7"/>
            <x v="8"/>
          </reference>
        </references>
      </pivotArea>
    </format>
    <format dxfId="142">
      <pivotArea type="all" dataOnly="0" outline="0" fieldPosition="0"/>
    </format>
    <format dxfId="141">
      <pivotArea outline="0" collapsedLevelsAreSubtotals="1" fieldPosition="0"/>
    </format>
    <format dxfId="140">
      <pivotArea field="3" type="button" dataOnly="0" labelOnly="1" outline="0"/>
    </format>
    <format dxfId="139">
      <pivotArea dataOnly="0" labelOnly="1" grandRow="1" outline="0" fieldPosition="0"/>
    </format>
    <format dxfId="138">
      <pivotArea dataOnly="0" labelOnly="1" outline="0" fieldPosition="0">
        <references count="1">
          <reference field="4294967294" count="8">
            <x v="1"/>
            <x v="2"/>
            <x v="3"/>
            <x v="4"/>
            <x v="5"/>
            <x v="6"/>
            <x v="7"/>
            <x v="8"/>
          </reference>
        </references>
      </pivotArea>
    </format>
    <format dxfId="137">
      <pivotArea type="all" dataOnly="0" outline="0" fieldPosition="0"/>
    </format>
    <format dxfId="136">
      <pivotArea outline="0" collapsedLevelsAreSubtotals="1" fieldPosition="0"/>
    </format>
    <format dxfId="135">
      <pivotArea field="3" type="button" dataOnly="0" labelOnly="1" outline="0"/>
    </format>
    <format dxfId="134">
      <pivotArea dataOnly="0" labelOnly="1" grandRow="1" outline="0" fieldPosition="0"/>
    </format>
    <format dxfId="133">
      <pivotArea dataOnly="0" labelOnly="1" outline="0" fieldPosition="0">
        <references count="1">
          <reference field="4294967294" count="8">
            <x v="1"/>
            <x v="2"/>
            <x v="3"/>
            <x v="4"/>
            <x v="5"/>
            <x v="6"/>
            <x v="7"/>
            <x v="8"/>
          </reference>
        </references>
      </pivotArea>
    </format>
    <format dxfId="132">
      <pivotArea type="all" dataOnly="0" outline="0" fieldPosition="0"/>
    </format>
    <format dxfId="131">
      <pivotArea outline="0" collapsedLevelsAreSubtotals="1" fieldPosition="0"/>
    </format>
    <format dxfId="130">
      <pivotArea field="3" type="button" dataOnly="0" labelOnly="1" outline="0"/>
    </format>
    <format dxfId="129">
      <pivotArea dataOnly="0" labelOnly="1" grandRow="1" outline="0" fieldPosition="0"/>
    </format>
    <format dxfId="128">
      <pivotArea dataOnly="0" labelOnly="1" outline="0" fieldPosition="0">
        <references count="1">
          <reference field="4294967294" count="8">
            <x v="1"/>
            <x v="2"/>
            <x v="3"/>
            <x v="4"/>
            <x v="5"/>
            <x v="6"/>
            <x v="7"/>
            <x v="8"/>
          </reference>
        </references>
      </pivotArea>
    </format>
    <format dxfId="127">
      <pivotArea type="all" dataOnly="0" outline="0" fieldPosition="0"/>
    </format>
    <format dxfId="126">
      <pivotArea outline="0" collapsedLevelsAreSubtotals="1" fieldPosition="0"/>
    </format>
    <format dxfId="125">
      <pivotArea field="3" type="button" dataOnly="0" labelOnly="1" outline="0"/>
    </format>
    <format dxfId="124">
      <pivotArea dataOnly="0" labelOnly="1" grandRow="1" outline="0" fieldPosition="0"/>
    </format>
    <format dxfId="123">
      <pivotArea dataOnly="0" labelOnly="1" outline="0" fieldPosition="0">
        <references count="1">
          <reference field="4294967294" count="8">
            <x v="1"/>
            <x v="2"/>
            <x v="3"/>
            <x v="4"/>
            <x v="5"/>
            <x v="6"/>
            <x v="7"/>
            <x v="8"/>
          </reference>
        </references>
      </pivotArea>
    </format>
    <format dxfId="122">
      <pivotArea dataOnly="0" labelOnly="1" grandRow="1" outline="0" fieldPosition="0"/>
    </format>
    <format dxfId="121">
      <pivotArea dataOnly="0" labelOnly="1" grandRow="1" outline="0" fieldPosition="0"/>
    </format>
    <format dxfId="120">
      <pivotArea dataOnly="0" labelOnly="1" grandRow="1" outline="0" fieldPosition="0"/>
    </format>
    <format dxfId="119">
      <pivotArea dataOnly="0" labelOnly="1" grandRow="1" outline="0" fieldPosition="0"/>
    </format>
    <format dxfId="118">
      <pivotArea outline="0" collapsedLevelsAreSubtotals="1" fieldPosition="0">
        <references count="1">
          <reference field="4294967294" count="1" selected="0">
            <x v="9"/>
          </reference>
        </references>
      </pivotArea>
    </format>
    <format dxfId="117">
      <pivotArea outline="0" collapsedLevelsAreSubtotals="1" fieldPosition="0">
        <references count="1">
          <reference field="4294967294" count="1" selected="0">
            <x v="9"/>
          </reference>
        </references>
      </pivotArea>
    </format>
    <format dxfId="116">
      <pivotArea outline="0" collapsedLevelsAreSubtotals="1" fieldPosition="0">
        <references count="1">
          <reference field="4294967294" count="1" selected="0">
            <x v="9"/>
          </reference>
        </references>
      </pivotArea>
    </format>
    <format dxfId="115">
      <pivotArea outline="0" collapsedLevelsAreSubtotals="1" fieldPosition="0">
        <references count="1">
          <reference field="4294967294" count="1" selected="0">
            <x v="9"/>
          </reference>
        </references>
      </pivotArea>
    </format>
    <format dxfId="114">
      <pivotArea outline="0" collapsedLevelsAreSubtotals="1" fieldPosition="0">
        <references count="1">
          <reference field="4294967294" count="1" selected="0">
            <x v="9"/>
          </reference>
        </references>
      </pivotArea>
    </format>
    <format dxfId="113">
      <pivotArea outline="0" collapsedLevelsAreSubtotals="1" fieldPosition="0">
        <references count="1">
          <reference field="4294967294" count="1" selected="0">
            <x v="9"/>
          </reference>
        </references>
      </pivotArea>
    </format>
    <format dxfId="112">
      <pivotArea outline="0" collapsedLevelsAreSubtotals="1" fieldPosition="0">
        <references count="1">
          <reference field="4294967294" count="1" selected="0">
            <x v="9"/>
          </reference>
        </references>
      </pivotArea>
    </format>
    <format dxfId="111">
      <pivotArea outline="0" collapsedLevelsAreSubtotals="1" fieldPosition="0">
        <references count="1">
          <reference field="4294967294" count="1" selected="0">
            <x v="0"/>
          </reference>
        </references>
      </pivotArea>
    </format>
    <format dxfId="110">
      <pivotArea outline="0" collapsedLevelsAreSubtotals="1" fieldPosition="0">
        <references count="1">
          <reference field="4294967294" count="1" selected="0">
            <x v="0"/>
          </reference>
        </references>
      </pivotArea>
    </format>
    <format dxfId="109">
      <pivotArea outline="0" collapsedLevelsAreSubtotals="1" fieldPosition="0">
        <references count="1">
          <reference field="4294967294" count="1" selected="0">
            <x v="0"/>
          </reference>
        </references>
      </pivotArea>
    </format>
    <format dxfId="108">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eenhom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eenhome">
  <location ref="A42:Q46" firstHeaderRow="0" firstDataRow="1" firstDataCol="1"/>
  <pivotFields count="39">
    <pivotField dataField="1" showAll="0"/>
    <pivotField showAll="0"/>
    <pivotField showAll="0"/>
    <pivotField showAll="0">
      <items count="4">
        <item x="0"/>
        <item x="1"/>
        <item x="2"/>
        <item t="default"/>
      </items>
    </pivotField>
    <pivotField showAll="0"/>
    <pivotField showAll="0"/>
    <pivotField dataField="1" showAll="0"/>
    <pivotField showAll="0" defaultSubtotal="0"/>
    <pivotField showAll="0" defaultSubtotal="0"/>
    <pivotField showAll="0"/>
    <pivotField axis="axisRow" showAll="0">
      <items count="4">
        <item x="0"/>
        <item x="1"/>
        <item x="2"/>
        <item t="default"/>
      </items>
    </pivotField>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1">
    <field x="10"/>
  </rowFields>
  <rowItems count="4">
    <i>
      <x/>
    </i>
    <i>
      <x v="1"/>
    </i>
    <i>
      <x v="2"/>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8"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8" baseItem="2"/>
    <dataField name="Average of NumWebPurchases" fld="26" subtotal="average" baseField="8" baseItem="2"/>
    <dataField name="Average of NumCatalogPurchases" fld="27" subtotal="average" baseField="8" baseItem="2"/>
    <dataField name="Average of NumStorePurchases" fld="28" subtotal="average" baseField="8" baseItem="2"/>
    <dataField name="Average of TotalPurchase" fld="29" subtotal="average" baseField="8" baseItem="2"/>
    <dataField name="Average of NumWebVisitsMonth" fld="31" subtotal="average" baseField="8" baseItem="2"/>
  </dataFields>
  <formats count="45">
    <format dxfId="197">
      <pivotArea type="all" dataOnly="0" outline="0" fieldPosition="0"/>
    </format>
    <format dxfId="196">
      <pivotArea outline="0" collapsedLevelsAreSubtotals="1" fieldPosition="0"/>
    </format>
    <format dxfId="195">
      <pivotArea field="3" type="button" dataOnly="0" labelOnly="1" outline="0"/>
    </format>
    <format dxfId="194">
      <pivotArea dataOnly="0" labelOnly="1" grandRow="1" outline="0" fieldPosition="0"/>
    </format>
    <format dxfId="193">
      <pivotArea dataOnly="0" labelOnly="1" outline="0" fieldPosition="0">
        <references count="1">
          <reference field="4294967294" count="8">
            <x v="1"/>
            <x v="2"/>
            <x v="3"/>
            <x v="4"/>
            <x v="5"/>
            <x v="6"/>
            <x v="7"/>
            <x v="8"/>
          </reference>
        </references>
      </pivotArea>
    </format>
    <format dxfId="192">
      <pivotArea type="all" dataOnly="0" outline="0" fieldPosition="0"/>
    </format>
    <format dxfId="191">
      <pivotArea outline="0" collapsedLevelsAreSubtotals="1" fieldPosition="0"/>
    </format>
    <format dxfId="190">
      <pivotArea field="3" type="button" dataOnly="0" labelOnly="1" outline="0"/>
    </format>
    <format dxfId="189">
      <pivotArea dataOnly="0" labelOnly="1" grandRow="1" outline="0" fieldPosition="0"/>
    </format>
    <format dxfId="188">
      <pivotArea dataOnly="0" labelOnly="1" outline="0" fieldPosition="0">
        <references count="1">
          <reference field="4294967294" count="8">
            <x v="1"/>
            <x v="2"/>
            <x v="3"/>
            <x v="4"/>
            <x v="5"/>
            <x v="6"/>
            <x v="7"/>
            <x v="8"/>
          </reference>
        </references>
      </pivotArea>
    </format>
    <format dxfId="187">
      <pivotArea type="all" dataOnly="0" outline="0" fieldPosition="0"/>
    </format>
    <format dxfId="186">
      <pivotArea outline="0" collapsedLevelsAreSubtotals="1" fieldPosition="0"/>
    </format>
    <format dxfId="185">
      <pivotArea field="3" type="button" dataOnly="0" labelOnly="1" outline="0"/>
    </format>
    <format dxfId="184">
      <pivotArea dataOnly="0" labelOnly="1" grandRow="1" outline="0" fieldPosition="0"/>
    </format>
    <format dxfId="183">
      <pivotArea dataOnly="0" labelOnly="1" outline="0" fieldPosition="0">
        <references count="1">
          <reference field="4294967294" count="8">
            <x v="1"/>
            <x v="2"/>
            <x v="3"/>
            <x v="4"/>
            <x v="5"/>
            <x v="6"/>
            <x v="7"/>
            <x v="8"/>
          </reference>
        </references>
      </pivotArea>
    </format>
    <format dxfId="182">
      <pivotArea type="all" dataOnly="0" outline="0" fieldPosition="0"/>
    </format>
    <format dxfId="181">
      <pivotArea outline="0" collapsedLevelsAreSubtotals="1" fieldPosition="0"/>
    </format>
    <format dxfId="180">
      <pivotArea field="3" type="button" dataOnly="0" labelOnly="1" outline="0"/>
    </format>
    <format dxfId="179">
      <pivotArea dataOnly="0" labelOnly="1" grandRow="1" outline="0" fieldPosition="0"/>
    </format>
    <format dxfId="178">
      <pivotArea dataOnly="0" labelOnly="1" outline="0" fieldPosition="0">
        <references count="1">
          <reference field="4294967294" count="8">
            <x v="1"/>
            <x v="2"/>
            <x v="3"/>
            <x v="4"/>
            <x v="5"/>
            <x v="6"/>
            <x v="7"/>
            <x v="8"/>
          </reference>
        </references>
      </pivotArea>
    </format>
    <format dxfId="177">
      <pivotArea type="all" dataOnly="0" outline="0" fieldPosition="0"/>
    </format>
    <format dxfId="176">
      <pivotArea outline="0" collapsedLevelsAreSubtotals="1" fieldPosition="0"/>
    </format>
    <format dxfId="175">
      <pivotArea field="3" type="button" dataOnly="0" labelOnly="1" outline="0"/>
    </format>
    <format dxfId="174">
      <pivotArea dataOnly="0" labelOnly="1" grandRow="1" outline="0" fieldPosition="0"/>
    </format>
    <format dxfId="173">
      <pivotArea dataOnly="0" labelOnly="1" outline="0" fieldPosition="0">
        <references count="1">
          <reference field="4294967294" count="8">
            <x v="1"/>
            <x v="2"/>
            <x v="3"/>
            <x v="4"/>
            <x v="5"/>
            <x v="6"/>
            <x v="7"/>
            <x v="8"/>
          </reference>
        </references>
      </pivotArea>
    </format>
    <format dxfId="172">
      <pivotArea type="all" dataOnly="0" outline="0" fieldPosition="0"/>
    </format>
    <format dxfId="171">
      <pivotArea outline="0" collapsedLevelsAreSubtotals="1" fieldPosition="0"/>
    </format>
    <format dxfId="170">
      <pivotArea field="3" type="button" dataOnly="0" labelOnly="1" outline="0"/>
    </format>
    <format dxfId="169">
      <pivotArea dataOnly="0" labelOnly="1" grandRow="1" outline="0" fieldPosition="0"/>
    </format>
    <format dxfId="168">
      <pivotArea dataOnly="0" labelOnly="1" outline="0" fieldPosition="0">
        <references count="1">
          <reference field="4294967294" count="8">
            <x v="1"/>
            <x v="2"/>
            <x v="3"/>
            <x v="4"/>
            <x v="5"/>
            <x v="6"/>
            <x v="7"/>
            <x v="8"/>
          </reference>
        </references>
      </pivotArea>
    </format>
    <format dxfId="167">
      <pivotArea dataOnly="0" labelOnly="1" grandRow="1" outline="0" fieldPosition="0"/>
    </format>
    <format dxfId="166">
      <pivotArea dataOnly="0" labelOnly="1" grandRow="1" outline="0" fieldPosition="0"/>
    </format>
    <format dxfId="165">
      <pivotArea dataOnly="0" labelOnly="1" grandRow="1" outline="0" fieldPosition="0"/>
    </format>
    <format dxfId="164">
      <pivotArea dataOnly="0" labelOnly="1" grandRow="1" outline="0" fieldPosition="0"/>
    </format>
    <format dxfId="163">
      <pivotArea outline="0" collapsedLevelsAreSubtotals="1" fieldPosition="0">
        <references count="1">
          <reference field="4294967294" count="1" selected="0">
            <x v="9"/>
          </reference>
        </references>
      </pivotArea>
    </format>
    <format dxfId="162">
      <pivotArea outline="0" collapsedLevelsAreSubtotals="1" fieldPosition="0">
        <references count="1">
          <reference field="4294967294" count="1" selected="0">
            <x v="9"/>
          </reference>
        </references>
      </pivotArea>
    </format>
    <format dxfId="161">
      <pivotArea outline="0" collapsedLevelsAreSubtotals="1" fieldPosition="0">
        <references count="1">
          <reference field="4294967294" count="1" selected="0">
            <x v="9"/>
          </reference>
        </references>
      </pivotArea>
    </format>
    <format dxfId="160">
      <pivotArea outline="0" collapsedLevelsAreSubtotals="1" fieldPosition="0">
        <references count="1">
          <reference field="4294967294" count="1" selected="0">
            <x v="9"/>
          </reference>
        </references>
      </pivotArea>
    </format>
    <format dxfId="159">
      <pivotArea outline="0" collapsedLevelsAreSubtotals="1" fieldPosition="0">
        <references count="1">
          <reference field="4294967294" count="1" selected="0">
            <x v="9"/>
          </reference>
        </references>
      </pivotArea>
    </format>
    <format dxfId="158">
      <pivotArea outline="0" collapsedLevelsAreSubtotals="1" fieldPosition="0">
        <references count="1">
          <reference field="4294967294" count="1" selected="0">
            <x v="9"/>
          </reference>
        </references>
      </pivotArea>
    </format>
    <format dxfId="157">
      <pivotArea outline="0" collapsedLevelsAreSubtotals="1" fieldPosition="0">
        <references count="1">
          <reference field="4294967294" count="1" selected="0">
            <x v="9"/>
          </reference>
        </references>
      </pivotArea>
    </format>
    <format dxfId="156">
      <pivotArea outline="0" collapsedLevelsAreSubtotals="1" fieldPosition="0">
        <references count="1">
          <reference field="4294967294" count="1" selected="0">
            <x v="0"/>
          </reference>
        </references>
      </pivotArea>
    </format>
    <format dxfId="155">
      <pivotArea outline="0" collapsedLevelsAreSubtotals="1" fieldPosition="0">
        <references count="1">
          <reference field="4294967294" count="1" selected="0">
            <x v="0"/>
          </reference>
        </references>
      </pivotArea>
    </format>
    <format dxfId="154">
      <pivotArea outline="0" collapsedLevelsAreSubtotals="1" fieldPosition="0">
        <references count="1">
          <reference field="4294967294" count="1" selected="0">
            <x v="0"/>
          </reference>
        </references>
      </pivotArea>
    </format>
    <format dxfId="15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Kidhom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Kidhome">
  <location ref="A34:Q38" firstHeaderRow="0" firstDataRow="1" firstDataCol="1"/>
  <pivotFields count="39">
    <pivotField dataField="1" showAll="0"/>
    <pivotField showAll="0"/>
    <pivotField showAll="0"/>
    <pivotField showAll="0">
      <items count="4">
        <item x="0"/>
        <item x="1"/>
        <item x="2"/>
        <item t="default"/>
      </items>
    </pivotField>
    <pivotField showAll="0"/>
    <pivotField showAll="0"/>
    <pivotField dataField="1" showAll="0"/>
    <pivotField showAll="0" defaultSubtotal="0"/>
    <pivotField showAll="0" defaultSubtotal="0"/>
    <pivotField axis="axisRow" showAll="0">
      <items count="4">
        <item x="0"/>
        <item x="1"/>
        <item x="2"/>
        <item t="default"/>
      </items>
    </pivotField>
    <pivotField showAll="0"/>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1">
    <field x="9"/>
  </rowFields>
  <rowItems count="4">
    <i>
      <x/>
    </i>
    <i>
      <x v="1"/>
    </i>
    <i>
      <x v="2"/>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7" baseItem="0"/>
    <dataField name="Average of NumWebPurchases" fld="26" subtotal="average" baseField="7" baseItem="0"/>
    <dataField name="Average of NumCatalogPurchases" fld="27" subtotal="average" baseField="7" baseItem="0"/>
    <dataField name="Average of NumStorePurchases" fld="28" subtotal="average" baseField="7" baseItem="0"/>
    <dataField name="Average of TotalPurchase" fld="29" subtotal="average" baseField="7" baseItem="0"/>
    <dataField name="Average of NumWebVisitsMonth" fld="31" subtotal="average" baseField="7" baseItem="0"/>
  </dataFields>
  <formats count="45">
    <format dxfId="242">
      <pivotArea type="all" dataOnly="0" outline="0" fieldPosition="0"/>
    </format>
    <format dxfId="241">
      <pivotArea outline="0" collapsedLevelsAreSubtotals="1" fieldPosition="0"/>
    </format>
    <format dxfId="240">
      <pivotArea field="3" type="button" dataOnly="0" labelOnly="1" outline="0"/>
    </format>
    <format dxfId="239">
      <pivotArea dataOnly="0" labelOnly="1" grandRow="1" outline="0" fieldPosition="0"/>
    </format>
    <format dxfId="238">
      <pivotArea dataOnly="0" labelOnly="1" outline="0" fieldPosition="0">
        <references count="1">
          <reference field="4294967294" count="8">
            <x v="1"/>
            <x v="2"/>
            <x v="3"/>
            <x v="4"/>
            <x v="5"/>
            <x v="6"/>
            <x v="7"/>
            <x v="8"/>
          </reference>
        </references>
      </pivotArea>
    </format>
    <format dxfId="237">
      <pivotArea type="all" dataOnly="0" outline="0" fieldPosition="0"/>
    </format>
    <format dxfId="236">
      <pivotArea outline="0" collapsedLevelsAreSubtotals="1" fieldPosition="0"/>
    </format>
    <format dxfId="235">
      <pivotArea field="3" type="button" dataOnly="0" labelOnly="1" outline="0"/>
    </format>
    <format dxfId="234">
      <pivotArea dataOnly="0" labelOnly="1" grandRow="1" outline="0" fieldPosition="0"/>
    </format>
    <format dxfId="233">
      <pivotArea dataOnly="0" labelOnly="1" outline="0" fieldPosition="0">
        <references count="1">
          <reference field="4294967294" count="8">
            <x v="1"/>
            <x v="2"/>
            <x v="3"/>
            <x v="4"/>
            <x v="5"/>
            <x v="6"/>
            <x v="7"/>
            <x v="8"/>
          </reference>
        </references>
      </pivotArea>
    </format>
    <format dxfId="232">
      <pivotArea type="all" dataOnly="0" outline="0" fieldPosition="0"/>
    </format>
    <format dxfId="231">
      <pivotArea outline="0" collapsedLevelsAreSubtotals="1" fieldPosition="0"/>
    </format>
    <format dxfId="230">
      <pivotArea field="3" type="button" dataOnly="0" labelOnly="1" outline="0"/>
    </format>
    <format dxfId="229">
      <pivotArea dataOnly="0" labelOnly="1" grandRow="1" outline="0" fieldPosition="0"/>
    </format>
    <format dxfId="228">
      <pivotArea dataOnly="0" labelOnly="1" outline="0" fieldPosition="0">
        <references count="1">
          <reference field="4294967294" count="8">
            <x v="1"/>
            <x v="2"/>
            <x v="3"/>
            <x v="4"/>
            <x v="5"/>
            <x v="6"/>
            <x v="7"/>
            <x v="8"/>
          </reference>
        </references>
      </pivotArea>
    </format>
    <format dxfId="227">
      <pivotArea type="all" dataOnly="0" outline="0" fieldPosition="0"/>
    </format>
    <format dxfId="226">
      <pivotArea outline="0" collapsedLevelsAreSubtotals="1" fieldPosition="0"/>
    </format>
    <format dxfId="225">
      <pivotArea field="3" type="button" dataOnly="0" labelOnly="1" outline="0"/>
    </format>
    <format dxfId="224">
      <pivotArea dataOnly="0" labelOnly="1" grandRow="1" outline="0" fieldPosition="0"/>
    </format>
    <format dxfId="223">
      <pivotArea dataOnly="0" labelOnly="1" outline="0" fieldPosition="0">
        <references count="1">
          <reference field="4294967294" count="8">
            <x v="1"/>
            <x v="2"/>
            <x v="3"/>
            <x v="4"/>
            <x v="5"/>
            <x v="6"/>
            <x v="7"/>
            <x v="8"/>
          </reference>
        </references>
      </pivotArea>
    </format>
    <format dxfId="222">
      <pivotArea type="all" dataOnly="0" outline="0" fieldPosition="0"/>
    </format>
    <format dxfId="221">
      <pivotArea outline="0" collapsedLevelsAreSubtotals="1" fieldPosition="0"/>
    </format>
    <format dxfId="220">
      <pivotArea field="3" type="button" dataOnly="0" labelOnly="1" outline="0"/>
    </format>
    <format dxfId="219">
      <pivotArea dataOnly="0" labelOnly="1" grandRow="1" outline="0" fieldPosition="0"/>
    </format>
    <format dxfId="218">
      <pivotArea dataOnly="0" labelOnly="1" outline="0" fieldPosition="0">
        <references count="1">
          <reference field="4294967294" count="8">
            <x v="1"/>
            <x v="2"/>
            <x v="3"/>
            <x v="4"/>
            <x v="5"/>
            <x v="6"/>
            <x v="7"/>
            <x v="8"/>
          </reference>
        </references>
      </pivotArea>
    </format>
    <format dxfId="217">
      <pivotArea type="all" dataOnly="0" outline="0" fieldPosition="0"/>
    </format>
    <format dxfId="216">
      <pivotArea outline="0" collapsedLevelsAreSubtotals="1" fieldPosition="0"/>
    </format>
    <format dxfId="215">
      <pivotArea field="3" type="button" dataOnly="0" labelOnly="1" outline="0"/>
    </format>
    <format dxfId="214">
      <pivotArea dataOnly="0" labelOnly="1" grandRow="1" outline="0" fieldPosition="0"/>
    </format>
    <format dxfId="213">
      <pivotArea dataOnly="0" labelOnly="1" outline="0" fieldPosition="0">
        <references count="1">
          <reference field="4294967294" count="8">
            <x v="1"/>
            <x v="2"/>
            <x v="3"/>
            <x v="4"/>
            <x v="5"/>
            <x v="6"/>
            <x v="7"/>
            <x v="8"/>
          </reference>
        </references>
      </pivotArea>
    </format>
    <format dxfId="212">
      <pivotArea dataOnly="0" labelOnly="1" grandRow="1" outline="0" fieldPosition="0"/>
    </format>
    <format dxfId="211">
      <pivotArea dataOnly="0" labelOnly="1" grandRow="1" outline="0" fieldPosition="0"/>
    </format>
    <format dxfId="210">
      <pivotArea dataOnly="0" labelOnly="1" grandRow="1" outline="0" fieldPosition="0"/>
    </format>
    <format dxfId="209">
      <pivotArea dataOnly="0" labelOnly="1" grandRow="1" outline="0" fieldPosition="0"/>
    </format>
    <format dxfId="208">
      <pivotArea outline="0" collapsedLevelsAreSubtotals="1" fieldPosition="0">
        <references count="1">
          <reference field="4294967294" count="1" selected="0">
            <x v="9"/>
          </reference>
        </references>
      </pivotArea>
    </format>
    <format dxfId="207">
      <pivotArea outline="0" collapsedLevelsAreSubtotals="1" fieldPosition="0">
        <references count="1">
          <reference field="4294967294" count="1" selected="0">
            <x v="9"/>
          </reference>
        </references>
      </pivotArea>
    </format>
    <format dxfId="206">
      <pivotArea outline="0" collapsedLevelsAreSubtotals="1" fieldPosition="0">
        <references count="1">
          <reference field="4294967294" count="1" selected="0">
            <x v="9"/>
          </reference>
        </references>
      </pivotArea>
    </format>
    <format dxfId="205">
      <pivotArea outline="0" collapsedLevelsAreSubtotals="1" fieldPosition="0">
        <references count="1">
          <reference field="4294967294" count="1" selected="0">
            <x v="9"/>
          </reference>
        </references>
      </pivotArea>
    </format>
    <format dxfId="204">
      <pivotArea outline="0" collapsedLevelsAreSubtotals="1" fieldPosition="0">
        <references count="1">
          <reference field="4294967294" count="1" selected="0">
            <x v="9"/>
          </reference>
        </references>
      </pivotArea>
    </format>
    <format dxfId="203">
      <pivotArea outline="0" collapsedLevelsAreSubtotals="1" fieldPosition="0">
        <references count="1">
          <reference field="4294967294" count="1" selected="0">
            <x v="9"/>
          </reference>
        </references>
      </pivotArea>
    </format>
    <format dxfId="202">
      <pivotArea outline="0" collapsedLevelsAreSubtotals="1" fieldPosition="0">
        <references count="1">
          <reference field="4294967294" count="1" selected="0">
            <x v="9"/>
          </reference>
        </references>
      </pivotArea>
    </format>
    <format dxfId="201">
      <pivotArea outline="0" collapsedLevelsAreSubtotals="1" fieldPosition="0">
        <references count="1">
          <reference field="4294967294" count="1" selected="0">
            <x v="0"/>
          </reference>
        </references>
      </pivotArea>
    </format>
    <format dxfId="200">
      <pivotArea outline="0" collapsedLevelsAreSubtotals="1" fieldPosition="0">
        <references count="1">
          <reference field="4294967294" count="1" selected="0">
            <x v="0"/>
          </reference>
        </references>
      </pivotArea>
    </format>
    <format dxfId="199">
      <pivotArea outline="0" collapsedLevelsAreSubtotals="1" fieldPosition="0">
        <references count="1">
          <reference field="4294967294" count="1" selected="0">
            <x v="0"/>
          </reference>
        </references>
      </pivotArea>
    </format>
    <format dxfId="198">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Age-Education"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location ref="A7:R10" firstHeaderRow="0" firstDataRow="1" firstDataCol="1"/>
  <pivotFields count="39">
    <pivotField dataField="1" showAll="0"/>
    <pivotField showAll="0"/>
    <pivotField showAll="0"/>
    <pivotField axis="axisRow" showAll="0">
      <items count="4">
        <item x="0"/>
        <item x="1"/>
        <item x="2"/>
        <item t="default"/>
      </items>
    </pivotField>
    <pivotField showAll="0"/>
    <pivotField showAll="0"/>
    <pivotField dataField="1" showAll="0"/>
    <pivotField showAll="0" defaultSubtotal="0"/>
    <pivotField showAll="0" defaultSubtotal="0"/>
    <pivotField showAll="0"/>
    <pivotField showAll="0"/>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dataField="1" numFmtId="2" showAll="0" defaultSubtotal="0"/>
    <pivotField dataField="1" showAll="0"/>
    <pivotField showAll="0"/>
    <pivotField showAll="0"/>
    <pivotField showAll="0"/>
    <pivotField showAll="0"/>
    <pivotField showAll="0"/>
    <pivotField showAll="0"/>
    <pivotField showAll="0"/>
  </pivotFields>
  <rowFields count="1">
    <field x="3"/>
  </rowFields>
  <rowItems count="3">
    <i>
      <x/>
    </i>
    <i>
      <x v="1"/>
    </i>
    <i>
      <x v="2"/>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NumCatalogPurchases" fld="27" subtotal="average" baseField="4" baseItem="1"/>
    <dataField name="Average of TotalSpend" fld="22" subtotal="average" baseField="3" baseItem="0"/>
    <dataField name="Average of Amount Each Purchase" fld="30"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55">
    <format dxfId="297">
      <pivotArea type="all" dataOnly="0" outline="0" fieldPosition="0"/>
    </format>
    <format dxfId="296">
      <pivotArea outline="0" collapsedLevelsAreSubtotals="1" fieldPosition="0"/>
    </format>
    <format dxfId="295">
      <pivotArea field="3" type="button" dataOnly="0" labelOnly="1" outline="0" axis="axisRow" fieldPosition="0"/>
    </format>
    <format dxfId="294">
      <pivotArea dataOnly="0" labelOnly="1" fieldPosition="0">
        <references count="1">
          <reference field="3" count="0"/>
        </references>
      </pivotArea>
    </format>
    <format dxfId="293">
      <pivotArea dataOnly="0" labelOnly="1" grandRow="1" outline="0" fieldPosition="0"/>
    </format>
    <format dxfId="292">
      <pivotArea dataOnly="0" labelOnly="1" outline="0" fieldPosition="0">
        <references count="1">
          <reference field="4294967294" count="8">
            <x v="1"/>
            <x v="2"/>
            <x v="3"/>
            <x v="4"/>
            <x v="5"/>
            <x v="6"/>
            <x v="7"/>
            <x v="9"/>
          </reference>
        </references>
      </pivotArea>
    </format>
    <format dxfId="291">
      <pivotArea type="all" dataOnly="0" outline="0" fieldPosition="0"/>
    </format>
    <format dxfId="290">
      <pivotArea outline="0" collapsedLevelsAreSubtotals="1" fieldPosition="0"/>
    </format>
    <format dxfId="289">
      <pivotArea field="3" type="button" dataOnly="0" labelOnly="1" outline="0" axis="axisRow" fieldPosition="0"/>
    </format>
    <format dxfId="288">
      <pivotArea dataOnly="0" labelOnly="1" fieldPosition="0">
        <references count="1">
          <reference field="3" count="0"/>
        </references>
      </pivotArea>
    </format>
    <format dxfId="287">
      <pivotArea dataOnly="0" labelOnly="1" grandRow="1" outline="0" fieldPosition="0"/>
    </format>
    <format dxfId="286">
      <pivotArea dataOnly="0" labelOnly="1" outline="0" fieldPosition="0">
        <references count="1">
          <reference field="4294967294" count="8">
            <x v="1"/>
            <x v="2"/>
            <x v="3"/>
            <x v="4"/>
            <x v="5"/>
            <x v="6"/>
            <x v="7"/>
            <x v="9"/>
          </reference>
        </references>
      </pivotArea>
    </format>
    <format dxfId="285">
      <pivotArea type="all" dataOnly="0" outline="0" fieldPosition="0"/>
    </format>
    <format dxfId="284">
      <pivotArea outline="0" collapsedLevelsAreSubtotals="1" fieldPosition="0"/>
    </format>
    <format dxfId="283">
      <pivotArea field="3" type="button" dataOnly="0" labelOnly="1" outline="0" axis="axisRow" fieldPosition="0"/>
    </format>
    <format dxfId="282">
      <pivotArea dataOnly="0" labelOnly="1" fieldPosition="0">
        <references count="1">
          <reference field="3" count="0"/>
        </references>
      </pivotArea>
    </format>
    <format dxfId="281">
      <pivotArea dataOnly="0" labelOnly="1" grandRow="1" outline="0" fieldPosition="0"/>
    </format>
    <format dxfId="280">
      <pivotArea dataOnly="0" labelOnly="1" outline="0" fieldPosition="0">
        <references count="1">
          <reference field="4294967294" count="8">
            <x v="1"/>
            <x v="2"/>
            <x v="3"/>
            <x v="4"/>
            <x v="5"/>
            <x v="6"/>
            <x v="7"/>
            <x v="9"/>
          </reference>
        </references>
      </pivotArea>
    </format>
    <format dxfId="279">
      <pivotArea type="all" dataOnly="0" outline="0" fieldPosition="0"/>
    </format>
    <format dxfId="278">
      <pivotArea outline="0" collapsedLevelsAreSubtotals="1" fieldPosition="0"/>
    </format>
    <format dxfId="277">
      <pivotArea field="3" type="button" dataOnly="0" labelOnly="1" outline="0" axis="axisRow" fieldPosition="0"/>
    </format>
    <format dxfId="276">
      <pivotArea dataOnly="0" labelOnly="1" fieldPosition="0">
        <references count="1">
          <reference field="3" count="0"/>
        </references>
      </pivotArea>
    </format>
    <format dxfId="275">
      <pivotArea dataOnly="0" labelOnly="1" grandRow="1" outline="0" fieldPosition="0"/>
    </format>
    <format dxfId="274">
      <pivotArea dataOnly="0" labelOnly="1" outline="0" fieldPosition="0">
        <references count="1">
          <reference field="4294967294" count="8">
            <x v="1"/>
            <x v="2"/>
            <x v="3"/>
            <x v="4"/>
            <x v="5"/>
            <x v="6"/>
            <x v="7"/>
            <x v="9"/>
          </reference>
        </references>
      </pivotArea>
    </format>
    <format dxfId="273">
      <pivotArea type="all" dataOnly="0" outline="0" fieldPosition="0"/>
    </format>
    <format dxfId="272">
      <pivotArea outline="0" collapsedLevelsAreSubtotals="1" fieldPosition="0"/>
    </format>
    <format dxfId="271">
      <pivotArea field="3" type="button" dataOnly="0" labelOnly="1" outline="0" axis="axisRow" fieldPosition="0"/>
    </format>
    <format dxfId="270">
      <pivotArea dataOnly="0" labelOnly="1" fieldPosition="0">
        <references count="1">
          <reference field="3" count="0"/>
        </references>
      </pivotArea>
    </format>
    <format dxfId="269">
      <pivotArea dataOnly="0" labelOnly="1" grandRow="1" outline="0" fieldPosition="0"/>
    </format>
    <format dxfId="268">
      <pivotArea dataOnly="0" labelOnly="1" outline="0" fieldPosition="0">
        <references count="1">
          <reference field="4294967294" count="8">
            <x v="1"/>
            <x v="2"/>
            <x v="3"/>
            <x v="4"/>
            <x v="5"/>
            <x v="6"/>
            <x v="7"/>
            <x v="9"/>
          </reference>
        </references>
      </pivotArea>
    </format>
    <format dxfId="267">
      <pivotArea type="all" dataOnly="0" outline="0" fieldPosition="0"/>
    </format>
    <format dxfId="266">
      <pivotArea outline="0" collapsedLevelsAreSubtotals="1" fieldPosition="0"/>
    </format>
    <format dxfId="265">
      <pivotArea field="3" type="button" dataOnly="0" labelOnly="1" outline="0" axis="axisRow" fieldPosition="0"/>
    </format>
    <format dxfId="264">
      <pivotArea dataOnly="0" labelOnly="1" fieldPosition="0">
        <references count="1">
          <reference field="3" count="0"/>
        </references>
      </pivotArea>
    </format>
    <format dxfId="263">
      <pivotArea dataOnly="0" labelOnly="1" grandRow="1" outline="0" fieldPosition="0"/>
    </format>
    <format dxfId="262">
      <pivotArea dataOnly="0" labelOnly="1" outline="0" fieldPosition="0">
        <references count="1">
          <reference field="4294967294" count="8">
            <x v="1"/>
            <x v="2"/>
            <x v="3"/>
            <x v="4"/>
            <x v="5"/>
            <x v="6"/>
            <x v="7"/>
            <x v="9"/>
          </reference>
        </references>
      </pivotArea>
    </format>
    <format dxfId="261">
      <pivotArea dataOnly="0" labelOnly="1" fieldPosition="0">
        <references count="1">
          <reference field="3" count="2">
            <x v="1"/>
            <x v="2"/>
          </reference>
        </references>
      </pivotArea>
    </format>
    <format dxfId="260">
      <pivotArea dataOnly="0" labelOnly="1" grandRow="1" outline="0" fieldPosition="0"/>
    </format>
    <format dxfId="259">
      <pivotArea dataOnly="0" labelOnly="1" fieldPosition="0">
        <references count="1">
          <reference field="3" count="2">
            <x v="1"/>
            <x v="2"/>
          </reference>
        </references>
      </pivotArea>
    </format>
    <format dxfId="258">
      <pivotArea dataOnly="0" labelOnly="1" grandRow="1" outline="0" fieldPosition="0"/>
    </format>
    <format dxfId="257">
      <pivotArea dataOnly="0" labelOnly="1" fieldPosition="0">
        <references count="1">
          <reference field="3" count="2">
            <x v="1"/>
            <x v="2"/>
          </reference>
        </references>
      </pivotArea>
    </format>
    <format dxfId="256">
      <pivotArea dataOnly="0" labelOnly="1" grandRow="1" outline="0" fieldPosition="0"/>
    </format>
    <format dxfId="255">
      <pivotArea dataOnly="0" labelOnly="1" fieldPosition="0">
        <references count="1">
          <reference field="3" count="2">
            <x v="1"/>
            <x v="2"/>
          </reference>
        </references>
      </pivotArea>
    </format>
    <format dxfId="254">
      <pivotArea dataOnly="0" labelOnly="1" grandRow="1" outline="0" fieldPosition="0"/>
    </format>
    <format dxfId="253">
      <pivotArea outline="0" collapsedLevelsAreSubtotals="1" fieldPosition="0">
        <references count="1">
          <reference field="4294967294" count="1" selected="0">
            <x v="11"/>
          </reference>
        </references>
      </pivotArea>
    </format>
    <format dxfId="252">
      <pivotArea outline="0" collapsedLevelsAreSubtotals="1" fieldPosition="0">
        <references count="1">
          <reference field="4294967294" count="1" selected="0">
            <x v="11"/>
          </reference>
        </references>
      </pivotArea>
    </format>
    <format dxfId="251">
      <pivotArea outline="0" collapsedLevelsAreSubtotals="1" fieldPosition="0">
        <references count="1">
          <reference field="4294967294" count="1" selected="0">
            <x v="11"/>
          </reference>
        </references>
      </pivotArea>
    </format>
    <format dxfId="250">
      <pivotArea outline="0" collapsedLevelsAreSubtotals="1" fieldPosition="0">
        <references count="1">
          <reference field="4294967294" count="1" selected="0">
            <x v="11"/>
          </reference>
        </references>
      </pivotArea>
    </format>
    <format dxfId="249">
      <pivotArea outline="0" collapsedLevelsAreSubtotals="1" fieldPosition="0">
        <references count="1">
          <reference field="4294967294" count="1" selected="0">
            <x v="11"/>
          </reference>
        </references>
      </pivotArea>
    </format>
    <format dxfId="248">
      <pivotArea outline="0" collapsedLevelsAreSubtotals="1" fieldPosition="0">
        <references count="1">
          <reference field="4294967294" count="1" selected="0">
            <x v="11"/>
          </reference>
        </references>
      </pivotArea>
    </format>
    <format dxfId="247">
      <pivotArea outline="0" collapsedLevelsAreSubtotals="1" fieldPosition="0">
        <references count="1">
          <reference field="4294967294" count="1" selected="0">
            <x v="11"/>
          </reference>
        </references>
      </pivotArea>
    </format>
    <format dxfId="246">
      <pivotArea outline="0" collapsedLevelsAreSubtotals="1" fieldPosition="0">
        <references count="1">
          <reference field="4294967294" count="1" selected="0">
            <x v="0"/>
          </reference>
        </references>
      </pivotArea>
    </format>
    <format dxfId="245">
      <pivotArea outline="0" collapsedLevelsAreSubtotals="1" fieldPosition="0">
        <references count="1">
          <reference field="4294967294" count="1" selected="0">
            <x v="0"/>
          </reference>
        </references>
      </pivotArea>
    </format>
    <format dxfId="244">
      <pivotArea outline="0" collapsedLevelsAreSubtotals="1" fieldPosition="0">
        <references count="1">
          <reference field="4294967294" count="1" selected="0">
            <x v="0"/>
          </reference>
        </references>
      </pivotArea>
    </format>
    <format dxfId="24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Family size-Ag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Family size">
  <location ref="A22:Q28" firstHeaderRow="0" firstDataRow="1" firstDataCol="1"/>
  <pivotFields count="39">
    <pivotField dataField="1" showAll="0"/>
    <pivotField showAll="0"/>
    <pivotField showAll="0"/>
    <pivotField showAll="0"/>
    <pivotField showAll="0"/>
    <pivotField showAll="0"/>
    <pivotField dataField="1" showAll="0"/>
    <pivotField showAll="0" defaultSubtotal="0"/>
    <pivotField showAll="0" defaultSubtotal="0"/>
    <pivotField showAll="0"/>
    <pivotField showAll="0"/>
    <pivotField showAll="0"/>
    <pivotField axis="axisRow" showAll="0">
      <items count="6">
        <item x="0"/>
        <item x="1"/>
        <item x="2"/>
        <item x="4"/>
        <item x="3"/>
        <item t="default"/>
      </items>
    </pivotField>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10" baseItem="4"/>
    <dataField name="Average of Income" fld="6" subtotal="average" baseField="3" baseItem="0" numFmtId="2"/>
    <dataField name="Average of MntWines" fld="16" subtotal="average" baseField="3" baseItem="0" numFmtId="2"/>
    <dataField name="Average of MntFruits" fld="17" subtotal="average" baseField="3" baseItem="0" numFmtId="2"/>
    <dataField name="Average of MntMeatProducts" fld="18" subtotal="average" baseField="3" baseItem="0" numFmtId="2"/>
    <dataField name="Average of MntSweetProducts" fld="20" subtotal="average" baseField="3" baseItem="0" numFmtId="2"/>
    <dataField name="Average of MntFishProducts" fld="19" subtotal="average" baseField="3" baseItem="0" numFmtId="2"/>
    <dataField name="Average of MntGoldProds" fld="21" subtotal="average" baseField="3" baseItem="0" numFmtId="2"/>
    <dataField name="Average of TotalSpend" fld="22" subtotal="average" baseField="3" baseItem="0" numFmtId="2"/>
    <dataField name="Average of TotalSpend/Income" fld="23" subtotal="average" baseField="10" baseItem="0" numFmtId="165"/>
    <dataField name="Average of NumDealsPurchases" fld="25" subtotal="average" baseField="3" baseItem="2" numFmtId="2"/>
    <dataField name="Average of NumWebPurchases" fld="26" subtotal="average" baseField="3" baseItem="2" numFmtId="2"/>
    <dataField name="Average of NumCatalogPurchases" fld="27" subtotal="average" baseField="3" baseItem="2" numFmtId="2"/>
    <dataField name="Average of NumStorePurchases" fld="28" subtotal="average" baseField="3" baseItem="2" numFmtId="2"/>
    <dataField name="Average of TotalPurchase" fld="29" subtotal="average" baseField="3" baseItem="2" numFmtId="2"/>
    <dataField name="Average of NumWebVisitsMonth" fld="31" subtotal="average" baseField="3" baseItem="2" numFmtId="2"/>
  </dataFields>
  <formats count="24">
    <format dxfId="321">
      <pivotArea outline="0" collapsedLevelsAreSubtotals="1" fieldPosition="0">
        <references count="1">
          <reference field="4294967294" count="1" selected="0">
            <x v="9"/>
          </reference>
        </references>
      </pivotArea>
    </format>
    <format dxfId="320">
      <pivotArea dataOnly="0" labelOnly="1" outline="0" fieldPosition="0">
        <references count="1">
          <reference field="4294967294" count="1">
            <x v="9"/>
          </reference>
        </references>
      </pivotArea>
    </format>
    <format dxfId="319">
      <pivotArea outline="0" collapsedLevelsAreSubtotals="1" fieldPosition="0">
        <references count="1">
          <reference field="4294967294" count="1" selected="0">
            <x v="9"/>
          </reference>
        </references>
      </pivotArea>
    </format>
    <format dxfId="318">
      <pivotArea dataOnly="0" labelOnly="1" outline="0" fieldPosition="0">
        <references count="1">
          <reference field="4294967294" count="1">
            <x v="9"/>
          </reference>
        </references>
      </pivotArea>
    </format>
    <format dxfId="317">
      <pivotArea outline="0" collapsedLevelsAreSubtotals="1" fieldPosition="0">
        <references count="1">
          <reference field="4294967294" count="1" selected="0">
            <x v="9"/>
          </reference>
        </references>
      </pivotArea>
    </format>
    <format dxfId="316">
      <pivotArea dataOnly="0" labelOnly="1" outline="0" fieldPosition="0">
        <references count="1">
          <reference field="4294967294" count="1">
            <x v="9"/>
          </reference>
        </references>
      </pivotArea>
    </format>
    <format dxfId="315">
      <pivotArea outline="0" collapsedLevelsAreSubtotals="1" fieldPosition="0">
        <references count="1">
          <reference field="4294967294" count="1" selected="0">
            <x v="9"/>
          </reference>
        </references>
      </pivotArea>
    </format>
    <format dxfId="314">
      <pivotArea dataOnly="0" labelOnly="1" outline="0" fieldPosition="0">
        <references count="1">
          <reference field="4294967294" count="1">
            <x v="9"/>
          </reference>
        </references>
      </pivotArea>
    </format>
    <format dxfId="313">
      <pivotArea outline="0" collapsedLevelsAreSubtotals="1" fieldPosition="0">
        <references count="1">
          <reference field="4294967294" count="1" selected="0">
            <x v="9"/>
          </reference>
        </references>
      </pivotArea>
    </format>
    <format dxfId="312">
      <pivotArea dataOnly="0" labelOnly="1" outline="0" fieldPosition="0">
        <references count="1">
          <reference field="4294967294" count="1">
            <x v="9"/>
          </reference>
        </references>
      </pivotArea>
    </format>
    <format dxfId="311">
      <pivotArea outline="0" collapsedLevelsAreSubtotals="1" fieldPosition="0">
        <references count="1">
          <reference field="4294967294" count="1" selected="0">
            <x v="9"/>
          </reference>
        </references>
      </pivotArea>
    </format>
    <format dxfId="310">
      <pivotArea dataOnly="0" labelOnly="1" outline="0" fieldPosition="0">
        <references count="1">
          <reference field="4294967294" count="1">
            <x v="9"/>
          </reference>
        </references>
      </pivotArea>
    </format>
    <format dxfId="309">
      <pivotArea outline="0" collapsedLevelsAreSubtotals="1" fieldPosition="0">
        <references count="1">
          <reference field="4294967294" count="1" selected="0">
            <x v="9"/>
          </reference>
        </references>
      </pivotArea>
    </format>
    <format dxfId="308">
      <pivotArea dataOnly="0" labelOnly="1" outline="0" fieldPosition="0">
        <references count="1">
          <reference field="4294967294" count="1">
            <x v="9"/>
          </reference>
        </references>
      </pivotArea>
    </format>
    <format dxfId="307">
      <pivotArea outline="0" collapsedLevelsAreSubtotals="1" fieldPosition="0">
        <references count="1">
          <reference field="4294967294" count="8" selected="0">
            <x v="1"/>
            <x v="2"/>
            <x v="3"/>
            <x v="4"/>
            <x v="5"/>
            <x v="6"/>
            <x v="7"/>
            <x v="8"/>
          </reference>
        </references>
      </pivotArea>
    </format>
    <format dxfId="306">
      <pivotArea outline="0" collapsedLevelsAreSubtotals="1" fieldPosition="0">
        <references count="1">
          <reference field="4294967294" count="8" selected="0">
            <x v="1"/>
            <x v="2"/>
            <x v="3"/>
            <x v="4"/>
            <x v="5"/>
            <x v="6"/>
            <x v="7"/>
            <x v="8"/>
          </reference>
        </references>
      </pivotArea>
    </format>
    <format dxfId="305">
      <pivotArea outline="0" collapsedLevelsAreSubtotals="1" fieldPosition="0">
        <references count="1">
          <reference field="4294967294" count="8" selected="0">
            <x v="1"/>
            <x v="2"/>
            <x v="3"/>
            <x v="4"/>
            <x v="5"/>
            <x v="6"/>
            <x v="7"/>
            <x v="8"/>
          </reference>
        </references>
      </pivotArea>
    </format>
    <format dxfId="304">
      <pivotArea outline="0" collapsedLevelsAreSubtotals="1" fieldPosition="0">
        <references count="1">
          <reference field="4294967294" count="6" selected="0">
            <x v="10"/>
            <x v="11"/>
            <x v="12"/>
            <x v="13"/>
            <x v="14"/>
            <x v="15"/>
          </reference>
        </references>
      </pivotArea>
    </format>
    <format dxfId="303">
      <pivotArea outline="0" collapsedLevelsAreSubtotals="1" fieldPosition="0">
        <references count="1">
          <reference field="4294967294" count="6" selected="0">
            <x v="10"/>
            <x v="11"/>
            <x v="12"/>
            <x v="13"/>
            <x v="14"/>
            <x v="15"/>
          </reference>
        </references>
      </pivotArea>
    </format>
    <format dxfId="302">
      <pivotArea outline="0" collapsedLevelsAreSubtotals="1" fieldPosition="0">
        <references count="1">
          <reference field="4294967294" count="6" selected="0">
            <x v="10"/>
            <x v="11"/>
            <x v="12"/>
            <x v="13"/>
            <x v="14"/>
            <x v="15"/>
          </reference>
        </references>
      </pivotArea>
    </format>
    <format dxfId="301">
      <pivotArea outline="0" collapsedLevelsAreSubtotals="1" fieldPosition="0">
        <references count="1">
          <reference field="4294967294" count="6" selected="0">
            <x v="10"/>
            <x v="11"/>
            <x v="12"/>
            <x v="13"/>
            <x v="14"/>
            <x v="15"/>
          </reference>
        </references>
      </pivotArea>
    </format>
    <format dxfId="300">
      <pivotArea outline="0" collapsedLevelsAreSubtotals="1" fieldPosition="0">
        <references count="1">
          <reference field="4294967294" count="6" selected="0">
            <x v="10"/>
            <x v="11"/>
            <x v="12"/>
            <x v="13"/>
            <x v="14"/>
            <x v="15"/>
          </reference>
        </references>
      </pivotArea>
    </format>
    <format dxfId="299">
      <pivotArea outline="0" collapsedLevelsAreSubtotals="1" fieldPosition="0">
        <references count="1">
          <reference field="4294967294" count="6" selected="0">
            <x v="10"/>
            <x v="11"/>
            <x v="12"/>
            <x v="13"/>
            <x v="14"/>
            <x v="15"/>
          </reference>
        </references>
      </pivotArea>
    </format>
    <format dxfId="298">
      <pivotArea outline="0" collapsedLevelsAreSubtotals="1" fieldPosition="0">
        <references count="1">
          <reference field="4294967294" count="6" selected="0">
            <x v="10"/>
            <x v="11"/>
            <x v="12"/>
            <x v="13"/>
            <x v="14"/>
            <x v="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location ref="A66:Q81" firstHeaderRow="0" firstDataRow="1" firstDataCol="1"/>
  <pivotFields count="39">
    <pivotField dataField="1" showAll="0"/>
    <pivotField showAll="0"/>
    <pivotField showAll="0"/>
    <pivotField axis="axisRow" showAll="0">
      <items count="4">
        <item x="0"/>
        <item x="1"/>
        <item x="2"/>
        <item t="default"/>
      </items>
    </pivotField>
    <pivotField showAll="0"/>
    <pivotField showAll="0"/>
    <pivotField dataField="1" showAll="0"/>
    <pivotField showAll="0" defaultSubtotal="0"/>
    <pivotField showAll="0" defaultSubtotal="0"/>
    <pivotField showAll="0"/>
    <pivotField showAll="0"/>
    <pivotField showAll="0"/>
    <pivotField axis="axisRow" showAll="0">
      <items count="6">
        <item x="0"/>
        <item x="1"/>
        <item x="2"/>
        <item x="4"/>
        <item h="1" x="3"/>
        <item t="default"/>
      </items>
    </pivotField>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2">
    <field x="3"/>
    <field x="12"/>
  </rowFields>
  <rowItems count="15">
    <i>
      <x/>
    </i>
    <i r="1">
      <x/>
    </i>
    <i r="1">
      <x v="1"/>
    </i>
    <i r="1">
      <x v="2"/>
    </i>
    <i r="1">
      <x v="3"/>
    </i>
    <i>
      <x v="1"/>
    </i>
    <i r="1">
      <x/>
    </i>
    <i r="1">
      <x v="1"/>
    </i>
    <i r="1">
      <x v="2"/>
    </i>
    <i r="1">
      <x v="3"/>
    </i>
    <i>
      <x v="2"/>
    </i>
    <i r="1">
      <x/>
    </i>
    <i r="1">
      <x v="1"/>
    </i>
    <i r="1">
      <x v="2"/>
    </i>
    <i r="1">
      <x v="3"/>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CatalogPurchases" fld="27"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55">
    <format dxfId="376">
      <pivotArea type="all" dataOnly="0" outline="0" fieldPosition="0"/>
    </format>
    <format dxfId="375">
      <pivotArea outline="0" collapsedLevelsAreSubtotals="1" fieldPosition="0"/>
    </format>
    <format dxfId="374">
      <pivotArea field="3" type="button" dataOnly="0" labelOnly="1" outline="0" axis="axisRow" fieldPosition="0"/>
    </format>
    <format dxfId="373">
      <pivotArea dataOnly="0" labelOnly="1" fieldPosition="0">
        <references count="1">
          <reference field="3" count="0"/>
        </references>
      </pivotArea>
    </format>
    <format dxfId="372">
      <pivotArea dataOnly="0" labelOnly="1" grandRow="1" outline="0" fieldPosition="0"/>
    </format>
    <format dxfId="371">
      <pivotArea dataOnly="0" labelOnly="1" outline="0" fieldPosition="0">
        <references count="1">
          <reference field="4294967294" count="8">
            <x v="1"/>
            <x v="2"/>
            <x v="3"/>
            <x v="4"/>
            <x v="5"/>
            <x v="6"/>
            <x v="7"/>
            <x v="8"/>
          </reference>
        </references>
      </pivotArea>
    </format>
    <format dxfId="370">
      <pivotArea type="all" dataOnly="0" outline="0" fieldPosition="0"/>
    </format>
    <format dxfId="369">
      <pivotArea outline="0" collapsedLevelsAreSubtotals="1" fieldPosition="0"/>
    </format>
    <format dxfId="368">
      <pivotArea field="3" type="button" dataOnly="0" labelOnly="1" outline="0" axis="axisRow" fieldPosition="0"/>
    </format>
    <format dxfId="367">
      <pivotArea dataOnly="0" labelOnly="1" fieldPosition="0">
        <references count="1">
          <reference field="3" count="0"/>
        </references>
      </pivotArea>
    </format>
    <format dxfId="366">
      <pivotArea dataOnly="0" labelOnly="1" grandRow="1" outline="0" fieldPosition="0"/>
    </format>
    <format dxfId="365">
      <pivotArea dataOnly="0" labelOnly="1" outline="0" fieldPosition="0">
        <references count="1">
          <reference field="4294967294" count="8">
            <x v="1"/>
            <x v="2"/>
            <x v="3"/>
            <x v="4"/>
            <x v="5"/>
            <x v="6"/>
            <x v="7"/>
            <x v="8"/>
          </reference>
        </references>
      </pivotArea>
    </format>
    <format dxfId="364">
      <pivotArea type="all" dataOnly="0" outline="0" fieldPosition="0"/>
    </format>
    <format dxfId="363">
      <pivotArea outline="0" collapsedLevelsAreSubtotals="1" fieldPosition="0"/>
    </format>
    <format dxfId="362">
      <pivotArea field="3" type="button" dataOnly="0" labelOnly="1" outline="0" axis="axisRow" fieldPosition="0"/>
    </format>
    <format dxfId="361">
      <pivotArea dataOnly="0" labelOnly="1" fieldPosition="0">
        <references count="1">
          <reference field="3" count="0"/>
        </references>
      </pivotArea>
    </format>
    <format dxfId="360">
      <pivotArea dataOnly="0" labelOnly="1" grandRow="1" outline="0" fieldPosition="0"/>
    </format>
    <format dxfId="359">
      <pivotArea dataOnly="0" labelOnly="1" outline="0" fieldPosition="0">
        <references count="1">
          <reference field="4294967294" count="8">
            <x v="1"/>
            <x v="2"/>
            <x v="3"/>
            <x v="4"/>
            <x v="5"/>
            <x v="6"/>
            <x v="7"/>
            <x v="8"/>
          </reference>
        </references>
      </pivotArea>
    </format>
    <format dxfId="358">
      <pivotArea type="all" dataOnly="0" outline="0" fieldPosition="0"/>
    </format>
    <format dxfId="357">
      <pivotArea outline="0" collapsedLevelsAreSubtotals="1" fieldPosition="0"/>
    </format>
    <format dxfId="356">
      <pivotArea field="3" type="button" dataOnly="0" labelOnly="1" outline="0" axis="axisRow" fieldPosition="0"/>
    </format>
    <format dxfId="355">
      <pivotArea dataOnly="0" labelOnly="1" fieldPosition="0">
        <references count="1">
          <reference field="3" count="0"/>
        </references>
      </pivotArea>
    </format>
    <format dxfId="354">
      <pivotArea dataOnly="0" labelOnly="1" grandRow="1" outline="0" fieldPosition="0"/>
    </format>
    <format dxfId="353">
      <pivotArea dataOnly="0" labelOnly="1" outline="0" fieldPosition="0">
        <references count="1">
          <reference field="4294967294" count="8">
            <x v="1"/>
            <x v="2"/>
            <x v="3"/>
            <x v="4"/>
            <x v="5"/>
            <x v="6"/>
            <x v="7"/>
            <x v="8"/>
          </reference>
        </references>
      </pivotArea>
    </format>
    <format dxfId="352">
      <pivotArea type="all" dataOnly="0" outline="0" fieldPosition="0"/>
    </format>
    <format dxfId="351">
      <pivotArea outline="0" collapsedLevelsAreSubtotals="1" fieldPosition="0"/>
    </format>
    <format dxfId="350">
      <pivotArea field="3" type="button" dataOnly="0" labelOnly="1" outline="0" axis="axisRow" fieldPosition="0"/>
    </format>
    <format dxfId="349">
      <pivotArea dataOnly="0" labelOnly="1" fieldPosition="0">
        <references count="1">
          <reference field="3" count="0"/>
        </references>
      </pivotArea>
    </format>
    <format dxfId="348">
      <pivotArea dataOnly="0" labelOnly="1" grandRow="1" outline="0" fieldPosition="0"/>
    </format>
    <format dxfId="347">
      <pivotArea dataOnly="0" labelOnly="1" outline="0" fieldPosition="0">
        <references count="1">
          <reference field="4294967294" count="8">
            <x v="1"/>
            <x v="2"/>
            <x v="3"/>
            <x v="4"/>
            <x v="5"/>
            <x v="6"/>
            <x v="7"/>
            <x v="8"/>
          </reference>
        </references>
      </pivotArea>
    </format>
    <format dxfId="346">
      <pivotArea type="all" dataOnly="0" outline="0" fieldPosition="0"/>
    </format>
    <format dxfId="345">
      <pivotArea outline="0" collapsedLevelsAreSubtotals="1" fieldPosition="0"/>
    </format>
    <format dxfId="344">
      <pivotArea field="3" type="button" dataOnly="0" labelOnly="1" outline="0" axis="axisRow" fieldPosition="0"/>
    </format>
    <format dxfId="343">
      <pivotArea dataOnly="0" labelOnly="1" fieldPosition="0">
        <references count="1">
          <reference field="3" count="0"/>
        </references>
      </pivotArea>
    </format>
    <format dxfId="342">
      <pivotArea dataOnly="0" labelOnly="1" grandRow="1" outline="0" fieldPosition="0"/>
    </format>
    <format dxfId="341">
      <pivotArea dataOnly="0" labelOnly="1" outline="0" fieldPosition="0">
        <references count="1">
          <reference field="4294967294" count="8">
            <x v="1"/>
            <x v="2"/>
            <x v="3"/>
            <x v="4"/>
            <x v="5"/>
            <x v="6"/>
            <x v="7"/>
            <x v="8"/>
          </reference>
        </references>
      </pivotArea>
    </format>
    <format dxfId="340">
      <pivotArea dataOnly="0" labelOnly="1" fieldPosition="0">
        <references count="1">
          <reference field="3" count="2">
            <x v="1"/>
            <x v="2"/>
          </reference>
        </references>
      </pivotArea>
    </format>
    <format dxfId="339">
      <pivotArea dataOnly="0" labelOnly="1" grandRow="1" outline="0" fieldPosition="0"/>
    </format>
    <format dxfId="338">
      <pivotArea dataOnly="0" labelOnly="1" fieldPosition="0">
        <references count="1">
          <reference field="3" count="2">
            <x v="1"/>
            <x v="2"/>
          </reference>
        </references>
      </pivotArea>
    </format>
    <format dxfId="337">
      <pivotArea dataOnly="0" labelOnly="1" grandRow="1" outline="0" fieldPosition="0"/>
    </format>
    <format dxfId="336">
      <pivotArea dataOnly="0" labelOnly="1" fieldPosition="0">
        <references count="1">
          <reference field="3" count="2">
            <x v="1"/>
            <x v="2"/>
          </reference>
        </references>
      </pivotArea>
    </format>
    <format dxfId="335">
      <pivotArea dataOnly="0" labelOnly="1" grandRow="1" outline="0" fieldPosition="0"/>
    </format>
    <format dxfId="334">
      <pivotArea dataOnly="0" labelOnly="1" fieldPosition="0">
        <references count="1">
          <reference field="3" count="2">
            <x v="1"/>
            <x v="2"/>
          </reference>
        </references>
      </pivotArea>
    </format>
    <format dxfId="333">
      <pivotArea dataOnly="0" labelOnly="1" grandRow="1" outline="0" fieldPosition="0"/>
    </format>
    <format dxfId="332">
      <pivotArea outline="0" collapsedLevelsAreSubtotals="1" fieldPosition="0">
        <references count="1">
          <reference field="4294967294" count="1" selected="0">
            <x v="9"/>
          </reference>
        </references>
      </pivotArea>
    </format>
    <format dxfId="331">
      <pivotArea outline="0" collapsedLevelsAreSubtotals="1" fieldPosition="0">
        <references count="1">
          <reference field="4294967294" count="1" selected="0">
            <x v="9"/>
          </reference>
        </references>
      </pivotArea>
    </format>
    <format dxfId="330">
      <pivotArea outline="0" collapsedLevelsAreSubtotals="1" fieldPosition="0">
        <references count="1">
          <reference field="4294967294" count="1" selected="0">
            <x v="9"/>
          </reference>
        </references>
      </pivotArea>
    </format>
    <format dxfId="329">
      <pivotArea outline="0" collapsedLevelsAreSubtotals="1" fieldPosition="0">
        <references count="1">
          <reference field="4294967294" count="1" selected="0">
            <x v="9"/>
          </reference>
        </references>
      </pivotArea>
    </format>
    <format dxfId="328">
      <pivotArea outline="0" collapsedLevelsAreSubtotals="1" fieldPosition="0">
        <references count="1">
          <reference field="4294967294" count="1" selected="0">
            <x v="9"/>
          </reference>
        </references>
      </pivotArea>
    </format>
    <format dxfId="327">
      <pivotArea outline="0" collapsedLevelsAreSubtotals="1" fieldPosition="0">
        <references count="1">
          <reference field="4294967294" count="1" selected="0">
            <x v="9"/>
          </reference>
        </references>
      </pivotArea>
    </format>
    <format dxfId="326">
      <pivotArea outline="0" collapsedLevelsAreSubtotals="1" fieldPosition="0">
        <references count="1">
          <reference field="4294967294" count="1" selected="0">
            <x v="9"/>
          </reference>
        </references>
      </pivotArea>
    </format>
    <format dxfId="325">
      <pivotArea outline="0" collapsedLevelsAreSubtotals="1" fieldPosition="0">
        <references count="1">
          <reference field="4294967294" count="1" selected="0">
            <x v="0"/>
          </reference>
        </references>
      </pivotArea>
    </format>
    <format dxfId="324">
      <pivotArea outline="0" collapsedLevelsAreSubtotals="1" fieldPosition="0">
        <references count="1">
          <reference field="4294967294" count="1" selected="0">
            <x v="0"/>
          </reference>
        </references>
      </pivotArea>
    </format>
    <format dxfId="323">
      <pivotArea outline="0" collapsedLevelsAreSubtotals="1" fieldPosition="0">
        <references count="1">
          <reference field="4294967294" count="1" selected="0">
            <x v="0"/>
          </reference>
        </references>
      </pivotArea>
    </format>
    <format dxfId="32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location ref="A146:Q156" firstHeaderRow="0" firstDataRow="1" firstDataCol="1"/>
  <pivotFields count="39">
    <pivotField dataField="1" showAll="0"/>
    <pivotField showAll="0"/>
    <pivotField showAll="0"/>
    <pivotField showAll="0">
      <items count="4">
        <item x="0"/>
        <item x="1"/>
        <item x="2"/>
        <item t="default"/>
      </items>
    </pivotField>
    <pivotField showAll="0"/>
    <pivotField showAll="0"/>
    <pivotField dataField="1" showAll="0"/>
    <pivotField axis="axisRow" showAll="0">
      <items count="4">
        <item x="1"/>
        <item x="0"/>
        <item h="1" x="2"/>
        <item t="default"/>
      </items>
    </pivotField>
    <pivotField showAll="0" defaultSubtotal="0"/>
    <pivotField showAll="0"/>
    <pivotField showAll="0"/>
    <pivotField showAll="0"/>
    <pivotField axis="axisRow" showAll="0">
      <items count="6">
        <item x="0"/>
        <item x="1"/>
        <item x="2"/>
        <item x="4"/>
        <item h="1" x="3"/>
        <item t="default"/>
      </items>
    </pivotField>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pivotField dataField="1" showAll="0"/>
    <pivotField showAll="0"/>
    <pivotField showAll="0"/>
    <pivotField showAll="0"/>
    <pivotField showAll="0"/>
    <pivotField showAll="0"/>
    <pivotField showAll="0"/>
    <pivotField showAll="0"/>
  </pivotFields>
  <rowFields count="2">
    <field x="7"/>
    <field x="12"/>
  </rowFields>
  <rowItems count="10">
    <i>
      <x/>
    </i>
    <i r="1">
      <x/>
    </i>
    <i r="1">
      <x v="1"/>
    </i>
    <i r="1">
      <x v="2"/>
    </i>
    <i r="1">
      <x v="3"/>
    </i>
    <i>
      <x v="1"/>
    </i>
    <i r="1">
      <x/>
    </i>
    <i r="1">
      <x v="1"/>
    </i>
    <i r="1">
      <x v="2"/>
    </i>
    <i r="1">
      <x v="3"/>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CatalogPurchases" fld="27"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45">
    <format dxfId="421">
      <pivotArea type="all" dataOnly="0" outline="0" fieldPosition="0"/>
    </format>
    <format dxfId="420">
      <pivotArea outline="0" collapsedLevelsAreSubtotals="1" fieldPosition="0"/>
    </format>
    <format dxfId="419">
      <pivotArea field="3" type="button" dataOnly="0" labelOnly="1" outline="0"/>
    </format>
    <format dxfId="418">
      <pivotArea dataOnly="0" labelOnly="1" grandRow="1" outline="0" fieldPosition="0"/>
    </format>
    <format dxfId="417">
      <pivotArea dataOnly="0" labelOnly="1" outline="0" fieldPosition="0">
        <references count="1">
          <reference field="4294967294" count="8">
            <x v="1"/>
            <x v="2"/>
            <x v="3"/>
            <x v="4"/>
            <x v="5"/>
            <x v="6"/>
            <x v="7"/>
            <x v="8"/>
          </reference>
        </references>
      </pivotArea>
    </format>
    <format dxfId="416">
      <pivotArea type="all" dataOnly="0" outline="0" fieldPosition="0"/>
    </format>
    <format dxfId="415">
      <pivotArea outline="0" collapsedLevelsAreSubtotals="1" fieldPosition="0"/>
    </format>
    <format dxfId="414">
      <pivotArea field="3" type="button" dataOnly="0" labelOnly="1" outline="0"/>
    </format>
    <format dxfId="413">
      <pivotArea dataOnly="0" labelOnly="1" grandRow="1" outline="0" fieldPosition="0"/>
    </format>
    <format dxfId="412">
      <pivotArea dataOnly="0" labelOnly="1" outline="0" fieldPosition="0">
        <references count="1">
          <reference field="4294967294" count="8">
            <x v="1"/>
            <x v="2"/>
            <x v="3"/>
            <x v="4"/>
            <x v="5"/>
            <x v="6"/>
            <x v="7"/>
            <x v="8"/>
          </reference>
        </references>
      </pivotArea>
    </format>
    <format dxfId="411">
      <pivotArea type="all" dataOnly="0" outline="0" fieldPosition="0"/>
    </format>
    <format dxfId="410">
      <pivotArea outline="0" collapsedLevelsAreSubtotals="1" fieldPosition="0"/>
    </format>
    <format dxfId="409">
      <pivotArea field="3" type="button" dataOnly="0" labelOnly="1" outline="0"/>
    </format>
    <format dxfId="408">
      <pivotArea dataOnly="0" labelOnly="1" grandRow="1" outline="0" fieldPosition="0"/>
    </format>
    <format dxfId="407">
      <pivotArea dataOnly="0" labelOnly="1" outline="0" fieldPosition="0">
        <references count="1">
          <reference field="4294967294" count="8">
            <x v="1"/>
            <x v="2"/>
            <x v="3"/>
            <x v="4"/>
            <x v="5"/>
            <x v="6"/>
            <x v="7"/>
            <x v="8"/>
          </reference>
        </references>
      </pivotArea>
    </format>
    <format dxfId="406">
      <pivotArea type="all" dataOnly="0" outline="0" fieldPosition="0"/>
    </format>
    <format dxfId="405">
      <pivotArea outline="0" collapsedLevelsAreSubtotals="1" fieldPosition="0"/>
    </format>
    <format dxfId="404">
      <pivotArea field="3" type="button" dataOnly="0" labelOnly="1" outline="0"/>
    </format>
    <format dxfId="403">
      <pivotArea dataOnly="0" labelOnly="1" grandRow="1" outline="0" fieldPosition="0"/>
    </format>
    <format dxfId="402">
      <pivotArea dataOnly="0" labelOnly="1" outline="0" fieldPosition="0">
        <references count="1">
          <reference field="4294967294" count="8">
            <x v="1"/>
            <x v="2"/>
            <x v="3"/>
            <x v="4"/>
            <x v="5"/>
            <x v="6"/>
            <x v="7"/>
            <x v="8"/>
          </reference>
        </references>
      </pivotArea>
    </format>
    <format dxfId="401">
      <pivotArea type="all" dataOnly="0" outline="0" fieldPosition="0"/>
    </format>
    <format dxfId="400">
      <pivotArea outline="0" collapsedLevelsAreSubtotals="1" fieldPosition="0"/>
    </format>
    <format dxfId="399">
      <pivotArea field="3" type="button" dataOnly="0" labelOnly="1" outline="0"/>
    </format>
    <format dxfId="398">
      <pivotArea dataOnly="0" labelOnly="1" grandRow="1" outline="0" fieldPosition="0"/>
    </format>
    <format dxfId="397">
      <pivotArea dataOnly="0" labelOnly="1" outline="0" fieldPosition="0">
        <references count="1">
          <reference field="4294967294" count="8">
            <x v="1"/>
            <x v="2"/>
            <x v="3"/>
            <x v="4"/>
            <x v="5"/>
            <x v="6"/>
            <x v="7"/>
            <x v="8"/>
          </reference>
        </references>
      </pivotArea>
    </format>
    <format dxfId="396">
      <pivotArea type="all" dataOnly="0" outline="0" fieldPosition="0"/>
    </format>
    <format dxfId="395">
      <pivotArea outline="0" collapsedLevelsAreSubtotals="1" fieldPosition="0"/>
    </format>
    <format dxfId="394">
      <pivotArea field="3" type="button" dataOnly="0" labelOnly="1" outline="0"/>
    </format>
    <format dxfId="393">
      <pivotArea dataOnly="0" labelOnly="1" grandRow="1" outline="0" fieldPosition="0"/>
    </format>
    <format dxfId="392">
      <pivotArea dataOnly="0" labelOnly="1" outline="0" fieldPosition="0">
        <references count="1">
          <reference field="4294967294" count="8">
            <x v="1"/>
            <x v="2"/>
            <x v="3"/>
            <x v="4"/>
            <x v="5"/>
            <x v="6"/>
            <x v="7"/>
            <x v="8"/>
          </reference>
        </references>
      </pivotArea>
    </format>
    <format dxfId="391">
      <pivotArea dataOnly="0" labelOnly="1" grandRow="1" outline="0" fieldPosition="0"/>
    </format>
    <format dxfId="390">
      <pivotArea dataOnly="0" labelOnly="1" grandRow="1" outline="0" fieldPosition="0"/>
    </format>
    <format dxfId="389">
      <pivotArea dataOnly="0" labelOnly="1" grandRow="1" outline="0" fieldPosition="0"/>
    </format>
    <format dxfId="388">
      <pivotArea dataOnly="0" labelOnly="1" grandRow="1" outline="0" fieldPosition="0"/>
    </format>
    <format dxfId="387">
      <pivotArea outline="0" collapsedLevelsAreSubtotals="1" fieldPosition="0">
        <references count="1">
          <reference field="4294967294" count="1" selected="0">
            <x v="9"/>
          </reference>
        </references>
      </pivotArea>
    </format>
    <format dxfId="386">
      <pivotArea outline="0" collapsedLevelsAreSubtotals="1" fieldPosition="0">
        <references count="1">
          <reference field="4294967294" count="1" selected="0">
            <x v="9"/>
          </reference>
        </references>
      </pivotArea>
    </format>
    <format dxfId="385">
      <pivotArea outline="0" collapsedLevelsAreSubtotals="1" fieldPosition="0">
        <references count="1">
          <reference field="4294967294" count="1" selected="0">
            <x v="9"/>
          </reference>
        </references>
      </pivotArea>
    </format>
    <format dxfId="384">
      <pivotArea outline="0" collapsedLevelsAreSubtotals="1" fieldPosition="0">
        <references count="1">
          <reference field="4294967294" count="1" selected="0">
            <x v="9"/>
          </reference>
        </references>
      </pivotArea>
    </format>
    <format dxfId="383">
      <pivotArea outline="0" collapsedLevelsAreSubtotals="1" fieldPosition="0">
        <references count="1">
          <reference field="4294967294" count="1" selected="0">
            <x v="9"/>
          </reference>
        </references>
      </pivotArea>
    </format>
    <format dxfId="382">
      <pivotArea outline="0" collapsedLevelsAreSubtotals="1" fieldPosition="0">
        <references count="1">
          <reference field="4294967294" count="1" selected="0">
            <x v="9"/>
          </reference>
        </references>
      </pivotArea>
    </format>
    <format dxfId="381">
      <pivotArea outline="0" collapsedLevelsAreSubtotals="1" fieldPosition="0">
        <references count="1">
          <reference field="4294967294" count="1" selected="0">
            <x v="9"/>
          </reference>
        </references>
      </pivotArea>
    </format>
    <format dxfId="380">
      <pivotArea outline="0" collapsedLevelsAreSubtotals="1" fieldPosition="0">
        <references count="1">
          <reference field="4294967294" count="1" selected="0">
            <x v="0"/>
          </reference>
        </references>
      </pivotArea>
    </format>
    <format dxfId="379">
      <pivotArea outline="0" collapsedLevelsAreSubtotals="1" fieldPosition="0">
        <references count="1">
          <reference field="4294967294" count="1" selected="0">
            <x v="0"/>
          </reference>
        </references>
      </pivotArea>
    </format>
    <format dxfId="378">
      <pivotArea outline="0" collapsedLevelsAreSubtotals="1" fieldPosition="0">
        <references count="1">
          <reference field="4294967294" count="1" selected="0">
            <x v="0"/>
          </reference>
        </references>
      </pivotArea>
    </format>
    <format dxfId="37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location ref="A52:Q61" firstHeaderRow="0" firstDataRow="1" firstDataCol="1"/>
  <pivotFields count="39">
    <pivotField dataField="1" showAll="0"/>
    <pivotField showAll="0"/>
    <pivotField showAll="0"/>
    <pivotField axis="axisRow" showAll="0">
      <items count="4">
        <item x="0"/>
        <item x="1"/>
        <item x="2"/>
        <item t="default"/>
      </items>
    </pivotField>
    <pivotField axis="axisRow" showAll="0">
      <items count="4">
        <item h="1" x="2"/>
        <item x="1"/>
        <item x="0"/>
        <item t="default"/>
      </items>
    </pivotField>
    <pivotField showAll="0"/>
    <pivotField dataField="1" showAll="0"/>
    <pivotField showAll="0" defaultSubtotal="0"/>
    <pivotField showAll="0" defaultSubtotal="0"/>
    <pivotField showAll="0"/>
    <pivotField showAll="0"/>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2">
    <field x="3"/>
    <field x="4"/>
  </rowFields>
  <rowItems count="9">
    <i>
      <x/>
    </i>
    <i r="1">
      <x v="1"/>
    </i>
    <i r="1">
      <x v="2"/>
    </i>
    <i>
      <x v="1"/>
    </i>
    <i r="1">
      <x v="1"/>
    </i>
    <i r="1">
      <x v="2"/>
    </i>
    <i>
      <x v="2"/>
    </i>
    <i r="1">
      <x v="1"/>
    </i>
    <i r="1">
      <x v="2"/>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CatalogPurchases" fld="27"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55">
    <format dxfId="476">
      <pivotArea type="all" dataOnly="0" outline="0" fieldPosition="0"/>
    </format>
    <format dxfId="475">
      <pivotArea outline="0" collapsedLevelsAreSubtotals="1" fieldPosition="0"/>
    </format>
    <format dxfId="474">
      <pivotArea field="3" type="button" dataOnly="0" labelOnly="1" outline="0" axis="axisRow" fieldPosition="0"/>
    </format>
    <format dxfId="473">
      <pivotArea dataOnly="0" labelOnly="1" fieldPosition="0">
        <references count="1">
          <reference field="3" count="0"/>
        </references>
      </pivotArea>
    </format>
    <format dxfId="472">
      <pivotArea dataOnly="0" labelOnly="1" grandRow="1" outline="0" fieldPosition="0"/>
    </format>
    <format dxfId="471">
      <pivotArea dataOnly="0" labelOnly="1" outline="0" fieldPosition="0">
        <references count="1">
          <reference field="4294967294" count="8">
            <x v="1"/>
            <x v="2"/>
            <x v="3"/>
            <x v="4"/>
            <x v="5"/>
            <x v="6"/>
            <x v="7"/>
            <x v="8"/>
          </reference>
        </references>
      </pivotArea>
    </format>
    <format dxfId="470">
      <pivotArea type="all" dataOnly="0" outline="0" fieldPosition="0"/>
    </format>
    <format dxfId="469">
      <pivotArea outline="0" collapsedLevelsAreSubtotals="1" fieldPosition="0"/>
    </format>
    <format dxfId="468">
      <pivotArea field="3" type="button" dataOnly="0" labelOnly="1" outline="0" axis="axisRow" fieldPosition="0"/>
    </format>
    <format dxfId="467">
      <pivotArea dataOnly="0" labelOnly="1" fieldPosition="0">
        <references count="1">
          <reference field="3" count="0"/>
        </references>
      </pivotArea>
    </format>
    <format dxfId="466">
      <pivotArea dataOnly="0" labelOnly="1" grandRow="1" outline="0" fieldPosition="0"/>
    </format>
    <format dxfId="465">
      <pivotArea dataOnly="0" labelOnly="1" outline="0" fieldPosition="0">
        <references count="1">
          <reference field="4294967294" count="8">
            <x v="1"/>
            <x v="2"/>
            <x v="3"/>
            <x v="4"/>
            <x v="5"/>
            <x v="6"/>
            <x v="7"/>
            <x v="8"/>
          </reference>
        </references>
      </pivotArea>
    </format>
    <format dxfId="464">
      <pivotArea type="all" dataOnly="0" outline="0" fieldPosition="0"/>
    </format>
    <format dxfId="463">
      <pivotArea outline="0" collapsedLevelsAreSubtotals="1" fieldPosition="0"/>
    </format>
    <format dxfId="462">
      <pivotArea field="3" type="button" dataOnly="0" labelOnly="1" outline="0" axis="axisRow" fieldPosition="0"/>
    </format>
    <format dxfId="461">
      <pivotArea dataOnly="0" labelOnly="1" fieldPosition="0">
        <references count="1">
          <reference field="3" count="0"/>
        </references>
      </pivotArea>
    </format>
    <format dxfId="460">
      <pivotArea dataOnly="0" labelOnly="1" grandRow="1" outline="0" fieldPosition="0"/>
    </format>
    <format dxfId="459">
      <pivotArea dataOnly="0" labelOnly="1" outline="0" fieldPosition="0">
        <references count="1">
          <reference field="4294967294" count="8">
            <x v="1"/>
            <x v="2"/>
            <x v="3"/>
            <x v="4"/>
            <x v="5"/>
            <x v="6"/>
            <x v="7"/>
            <x v="8"/>
          </reference>
        </references>
      </pivotArea>
    </format>
    <format dxfId="458">
      <pivotArea type="all" dataOnly="0" outline="0" fieldPosition="0"/>
    </format>
    <format dxfId="457">
      <pivotArea outline="0" collapsedLevelsAreSubtotals="1" fieldPosition="0"/>
    </format>
    <format dxfId="456">
      <pivotArea field="3" type="button" dataOnly="0" labelOnly="1" outline="0" axis="axisRow" fieldPosition="0"/>
    </format>
    <format dxfId="455">
      <pivotArea dataOnly="0" labelOnly="1" fieldPosition="0">
        <references count="1">
          <reference field="3" count="0"/>
        </references>
      </pivotArea>
    </format>
    <format dxfId="454">
      <pivotArea dataOnly="0" labelOnly="1" grandRow="1" outline="0" fieldPosition="0"/>
    </format>
    <format dxfId="453">
      <pivotArea dataOnly="0" labelOnly="1" outline="0" fieldPosition="0">
        <references count="1">
          <reference field="4294967294" count="8">
            <x v="1"/>
            <x v="2"/>
            <x v="3"/>
            <x v="4"/>
            <x v="5"/>
            <x v="6"/>
            <x v="7"/>
            <x v="8"/>
          </reference>
        </references>
      </pivotArea>
    </format>
    <format dxfId="452">
      <pivotArea type="all" dataOnly="0" outline="0" fieldPosition="0"/>
    </format>
    <format dxfId="451">
      <pivotArea outline="0" collapsedLevelsAreSubtotals="1" fieldPosition="0"/>
    </format>
    <format dxfId="450">
      <pivotArea field="3" type="button" dataOnly="0" labelOnly="1" outline="0" axis="axisRow" fieldPosition="0"/>
    </format>
    <format dxfId="449">
      <pivotArea dataOnly="0" labelOnly="1" fieldPosition="0">
        <references count="1">
          <reference field="3" count="0"/>
        </references>
      </pivotArea>
    </format>
    <format dxfId="448">
      <pivotArea dataOnly="0" labelOnly="1" grandRow="1" outline="0" fieldPosition="0"/>
    </format>
    <format dxfId="447">
      <pivotArea dataOnly="0" labelOnly="1" outline="0" fieldPosition="0">
        <references count="1">
          <reference field="4294967294" count="8">
            <x v="1"/>
            <x v="2"/>
            <x v="3"/>
            <x v="4"/>
            <x v="5"/>
            <x v="6"/>
            <x v="7"/>
            <x v="8"/>
          </reference>
        </references>
      </pivotArea>
    </format>
    <format dxfId="446">
      <pivotArea type="all" dataOnly="0" outline="0" fieldPosition="0"/>
    </format>
    <format dxfId="445">
      <pivotArea outline="0" collapsedLevelsAreSubtotals="1" fieldPosition="0"/>
    </format>
    <format dxfId="444">
      <pivotArea field="3" type="button" dataOnly="0" labelOnly="1" outline="0" axis="axisRow" fieldPosition="0"/>
    </format>
    <format dxfId="443">
      <pivotArea dataOnly="0" labelOnly="1" fieldPosition="0">
        <references count="1">
          <reference field="3" count="0"/>
        </references>
      </pivotArea>
    </format>
    <format dxfId="442">
      <pivotArea dataOnly="0" labelOnly="1" grandRow="1" outline="0" fieldPosition="0"/>
    </format>
    <format dxfId="441">
      <pivotArea dataOnly="0" labelOnly="1" outline="0" fieldPosition="0">
        <references count="1">
          <reference field="4294967294" count="8">
            <x v="1"/>
            <x v="2"/>
            <x v="3"/>
            <x v="4"/>
            <x v="5"/>
            <x v="6"/>
            <x v="7"/>
            <x v="8"/>
          </reference>
        </references>
      </pivotArea>
    </format>
    <format dxfId="440">
      <pivotArea dataOnly="0" labelOnly="1" fieldPosition="0">
        <references count="1">
          <reference field="3" count="2">
            <x v="1"/>
            <x v="2"/>
          </reference>
        </references>
      </pivotArea>
    </format>
    <format dxfId="439">
      <pivotArea dataOnly="0" labelOnly="1" grandRow="1" outline="0" fieldPosition="0"/>
    </format>
    <format dxfId="438">
      <pivotArea dataOnly="0" labelOnly="1" fieldPosition="0">
        <references count="1">
          <reference field="3" count="2">
            <x v="1"/>
            <x v="2"/>
          </reference>
        </references>
      </pivotArea>
    </format>
    <format dxfId="437">
      <pivotArea dataOnly="0" labelOnly="1" grandRow="1" outline="0" fieldPosition="0"/>
    </format>
    <format dxfId="436">
      <pivotArea dataOnly="0" labelOnly="1" fieldPosition="0">
        <references count="1">
          <reference field="3" count="2">
            <x v="1"/>
            <x v="2"/>
          </reference>
        </references>
      </pivotArea>
    </format>
    <format dxfId="435">
      <pivotArea dataOnly="0" labelOnly="1" grandRow="1" outline="0" fieldPosition="0"/>
    </format>
    <format dxfId="434">
      <pivotArea dataOnly="0" labelOnly="1" fieldPosition="0">
        <references count="1">
          <reference field="3" count="2">
            <x v="1"/>
            <x v="2"/>
          </reference>
        </references>
      </pivotArea>
    </format>
    <format dxfId="433">
      <pivotArea dataOnly="0" labelOnly="1" grandRow="1" outline="0" fieldPosition="0"/>
    </format>
    <format dxfId="432">
      <pivotArea outline="0" collapsedLevelsAreSubtotals="1" fieldPosition="0">
        <references count="1">
          <reference field="4294967294" count="1" selected="0">
            <x v="9"/>
          </reference>
        </references>
      </pivotArea>
    </format>
    <format dxfId="431">
      <pivotArea outline="0" collapsedLevelsAreSubtotals="1" fieldPosition="0">
        <references count="1">
          <reference field="4294967294" count="1" selected="0">
            <x v="9"/>
          </reference>
        </references>
      </pivotArea>
    </format>
    <format dxfId="430">
      <pivotArea outline="0" collapsedLevelsAreSubtotals="1" fieldPosition="0">
        <references count="1">
          <reference field="4294967294" count="1" selected="0">
            <x v="9"/>
          </reference>
        </references>
      </pivotArea>
    </format>
    <format dxfId="429">
      <pivotArea outline="0" collapsedLevelsAreSubtotals="1" fieldPosition="0">
        <references count="1">
          <reference field="4294967294" count="1" selected="0">
            <x v="9"/>
          </reference>
        </references>
      </pivotArea>
    </format>
    <format dxfId="428">
      <pivotArea outline="0" collapsedLevelsAreSubtotals="1" fieldPosition="0">
        <references count="1">
          <reference field="4294967294" count="1" selected="0">
            <x v="9"/>
          </reference>
        </references>
      </pivotArea>
    </format>
    <format dxfId="427">
      <pivotArea outline="0" collapsedLevelsAreSubtotals="1" fieldPosition="0">
        <references count="1">
          <reference field="4294967294" count="1" selected="0">
            <x v="9"/>
          </reference>
        </references>
      </pivotArea>
    </format>
    <format dxfId="426">
      <pivotArea outline="0" collapsedLevelsAreSubtotals="1" fieldPosition="0">
        <references count="1">
          <reference field="4294967294" count="1" selected="0">
            <x v="9"/>
          </reference>
        </references>
      </pivotArea>
    </format>
    <format dxfId="425">
      <pivotArea outline="0" collapsedLevelsAreSubtotals="1" fieldPosition="0">
        <references count="1">
          <reference field="4294967294" count="1" selected="0">
            <x v="0"/>
          </reference>
        </references>
      </pivotArea>
    </format>
    <format dxfId="424">
      <pivotArea outline="0" collapsedLevelsAreSubtotals="1" fieldPosition="0">
        <references count="1">
          <reference field="4294967294" count="1" selected="0">
            <x v="0"/>
          </reference>
        </references>
      </pivotArea>
    </format>
    <format dxfId="423">
      <pivotArea outline="0" collapsedLevelsAreSubtotals="1" fieldPosition="0">
        <references count="1">
          <reference field="4294967294" count="1" selected="0">
            <x v="0"/>
          </reference>
        </references>
      </pivotArea>
    </format>
    <format dxfId="42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22:Q29" firstHeaderRow="1" firstDataRow="4" firstDataCol="1"/>
  <pivotFields count="39">
    <pivotField dataField="1" subtotalTop="0" showAll="0"/>
    <pivotField subtotalTop="0" showAll="0"/>
    <pivotField subtotalTop="0" showAll="0"/>
    <pivotField axis="axisCol" subtotalTop="0" showAll="0">
      <items count="4">
        <item x="0"/>
        <item x="1"/>
        <item x="2"/>
        <item t="default"/>
      </items>
    </pivotField>
    <pivotField subtotalTop="0" showAll="0"/>
    <pivotField subtotalTop="0" showAll="0"/>
    <pivotField subtotalTop="0" showAll="0"/>
    <pivotField axis="axisRow" subtotalTop="0" showAll="0">
      <items count="4">
        <item x="0"/>
        <item x="1"/>
        <item x="2"/>
        <item t="default"/>
      </items>
    </pivotField>
    <pivotField subtotalTop="0" showAll="0"/>
    <pivotField subtotalTop="0" showAll="0"/>
    <pivotField subtotalTop="0" showAll="0"/>
    <pivotField subtotalTop="0" showAll="0"/>
    <pivotField subtotalTop="0" showAll="0"/>
    <pivotField numFmtId="14" subtotalTop="0" showAll="0"/>
    <pivotField numFmtI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4" subtotalTop="0" showAll="0"/>
    <pivotField axis="axisCol" subtotalTop="0" showAll="0">
      <items count="4">
        <item m="1" x="2"/>
        <item x="0"/>
        <item x="1"/>
        <item t="default"/>
      </items>
    </pivotField>
    <pivotField subtotalTop="0" showAll="0"/>
    <pivotField subtotalTop="0" showAll="0"/>
    <pivotField subtotalTop="0" showAll="0"/>
    <pivotField subtotalTop="0" showAll="0"/>
    <pivotField subtotalTop="0" showAll="0"/>
    <pivotField numFmtId="2"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7"/>
  </rowFields>
  <rowItems count="4">
    <i>
      <x/>
    </i>
    <i>
      <x v="1"/>
    </i>
    <i>
      <x v="2"/>
    </i>
    <i t="grand">
      <x/>
    </i>
  </rowItems>
  <colFields count="3">
    <field x="-2"/>
    <field x="24"/>
    <field x="3"/>
  </colFields>
  <colItems count="16">
    <i>
      <x/>
      <x v="1"/>
      <x/>
    </i>
    <i r="2">
      <x v="1"/>
    </i>
    <i r="2">
      <x v="2"/>
    </i>
    <i t="default" r="1">
      <x v="1"/>
    </i>
    <i r="1">
      <x v="2"/>
      <x/>
    </i>
    <i r="2">
      <x v="1"/>
    </i>
    <i r="2">
      <x v="2"/>
    </i>
    <i t="default" r="1">
      <x v="2"/>
    </i>
    <i i="1">
      <x v="1"/>
      <x v="1"/>
      <x/>
    </i>
    <i r="2" i="1">
      <x v="1"/>
    </i>
    <i r="2" i="1">
      <x v="2"/>
    </i>
    <i t="default" r="1" i="1">
      <x v="1"/>
    </i>
    <i r="1" i="1">
      <x v="2"/>
      <x/>
    </i>
    <i r="2" i="1">
      <x v="1"/>
    </i>
    <i r="2" i="1">
      <x v="2"/>
    </i>
    <i t="default" r="1" i="1">
      <x v="2"/>
    </i>
  </colItems>
  <dataFields count="2">
    <dataField name="Count of ID2" fld="0" subtotal="count" baseField="7" baseItem="2"/>
    <dataField name="Count of ID" fld="0" subtotal="count" baseField="7" baseItem="0" numFmtId="10">
      <extLst>
        <ext xmlns:x14="http://schemas.microsoft.com/office/spreadsheetml/2009/9/main" uri="{E15A36E0-9728-4e99-A89B-3F7291B0FE68}">
          <x14:dataField pivotShowAs="percentOfParentCo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44:G50" firstHeaderRow="1" firstDataRow="3" firstDataCol="1"/>
  <pivotFields count="39">
    <pivotField subtotalTop="0" showAll="0" defaultSubtotal="0"/>
    <pivotField subtotalTop="0" showAll="0" defaultSubtotal="0"/>
    <pivotField subtotalTop="0" showAll="0" defaultSubtotal="0"/>
    <pivotField axis="axisCol" subtotalTop="0" showAll="0" defaultSubtotal="0">
      <items count="3">
        <item x="0"/>
        <item x="1"/>
        <item x="2"/>
      </items>
    </pivotField>
    <pivotField subtotalTop="0" showAll="0" defaultSubtotal="0"/>
    <pivotField subtotalTop="0" showAll="0" defaultSubtotal="0"/>
    <pivotField subtotalTop="0" showAll="0" defaultSubtotal="0"/>
    <pivotField axis="axisRow" subtotalTop="0" showAll="0" defaultSubtotal="0">
      <items count="3">
        <item x="0"/>
        <item x="1"/>
        <item x="2"/>
      </items>
    </pivotField>
    <pivotField subtotalTop="0" showAll="0" defaultSubtotal="0"/>
    <pivotField subtotalTop="0" showAll="0" defaultSubtotal="0"/>
    <pivotField subtotalTop="0" showAll="0" defaultSubtotal="0"/>
    <pivotField subtotalTop="0" showAll="0" defaultSubtotal="0"/>
    <pivotField subtotalTop="0" showAll="0" defaultSubtotal="0"/>
    <pivotField numFmtId="14" subtotalTop="0" showAll="0" defaultSubtotal="0"/>
    <pivotField numFmtI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numFmtId="164" subtotalTop="0" showAll="0" defaultSubtotal="0"/>
    <pivotField axis="axisCol" subtotalTop="0" showAll="0" defaultSubtotal="0">
      <items count="3">
        <item m="1" x="2"/>
        <item x="0"/>
        <item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numFmtId="2"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7"/>
  </rowFields>
  <rowItems count="4">
    <i>
      <x/>
    </i>
    <i>
      <x v="1"/>
    </i>
    <i>
      <x v="2"/>
    </i>
    <i t="grand">
      <x/>
    </i>
  </rowItems>
  <colFields count="2">
    <field x="3"/>
    <field x="24"/>
  </colFields>
  <colItems count="6">
    <i>
      <x/>
      <x v="1"/>
    </i>
    <i r="1">
      <x v="2"/>
    </i>
    <i>
      <x v="1"/>
      <x v="1"/>
    </i>
    <i r="1">
      <x v="2"/>
    </i>
    <i>
      <x v="2"/>
      <x v="1"/>
    </i>
    <i r="1">
      <x v="2"/>
    </i>
  </colItems>
  <dataFields count="1">
    <dataField name="Average of TotalSpend" fld="22" subtotal="average" baseField="7" baseItem="1"/>
  </dataFields>
  <formats count="7">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 dxfId="3">
      <pivotArea outline="0" collapsedLevelsAreSubtotals="1" fieldPosition="0"/>
    </format>
    <format dxfId="2">
      <pivotArea outline="0" collapsedLevelsAreSubtotals="1"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9:I15" firstHeaderRow="1" firstDataRow="3" firstDataCol="1"/>
  <pivotFields count="39">
    <pivotField dataField="1" showAll="0"/>
    <pivotField showAll="0"/>
    <pivotField showAll="0"/>
    <pivotField showAll="0"/>
    <pivotField showAll="0"/>
    <pivotField showAll="0"/>
    <pivotField dataField="1" showAll="0"/>
    <pivotField axis="axisRow" showAll="0">
      <items count="4">
        <item x="0"/>
        <item x="1"/>
        <item x="2"/>
        <item t="default"/>
      </items>
    </pivotField>
    <pivotField showAll="0" defaultSubtotal="0"/>
    <pivotField showAll="0"/>
    <pivotField showAll="0"/>
    <pivotField showAll="0"/>
    <pivotField showAll="0"/>
    <pivotField numFmtId="14" showAll="0"/>
    <pivotField numFmtId="1" showAll="0"/>
    <pivotField showAll="0"/>
    <pivotField showAll="0"/>
    <pivotField showAll="0"/>
    <pivotField showAll="0"/>
    <pivotField showAll="0"/>
    <pivotField showAll="0"/>
    <pivotField showAll="0"/>
    <pivotField dataField="1" showAll="0"/>
    <pivotField numFmtId="164" showAll="0"/>
    <pivotField axis="axisCol"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2">
    <field x="-2"/>
    <field x="24"/>
  </colFields>
  <colItems count="8">
    <i>
      <x/>
      <x v="1"/>
    </i>
    <i r="1">
      <x v="2"/>
    </i>
    <i i="1">
      <x v="1"/>
      <x v="1"/>
    </i>
    <i r="1" i="1">
      <x v="2"/>
    </i>
    <i i="2">
      <x v="2"/>
      <x v="1"/>
    </i>
    <i r="1" i="2">
      <x v="2"/>
    </i>
    <i i="3">
      <x v="3"/>
      <x v="1"/>
    </i>
    <i r="1" i="3">
      <x v="2"/>
    </i>
  </colItems>
  <dataFields count="4">
    <dataField name="Average of Income" fld="6" subtotal="average" baseField="7" baseItem="0"/>
    <dataField name="Sum of TotalSpend" fld="22" baseField="0" baseItem="0"/>
    <dataField name="Average of TotalSpend2" fld="22" subtotal="average" baseField="24" baseItem="0"/>
    <dataField name="Count of 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8"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77:K83" firstHeaderRow="1" firstDataRow="3" firstDataCol="1"/>
  <pivotFields count="39">
    <pivotField dataField="1" showAll="0"/>
    <pivotField showAll="0"/>
    <pivotField showAll="0"/>
    <pivotField showAll="0">
      <items count="4">
        <item x="0"/>
        <item x="1"/>
        <item x="2"/>
        <item t="default"/>
      </items>
    </pivotField>
    <pivotField showAll="0">
      <items count="4">
        <item x="2"/>
        <item x="1"/>
        <item x="0"/>
        <item t="default"/>
      </items>
    </pivotField>
    <pivotField showAll="0">
      <items count="3">
        <item x="0"/>
        <item x="1"/>
        <item t="default"/>
      </items>
    </pivotField>
    <pivotField showAll="0"/>
    <pivotField axis="axisRow" showAll="0">
      <items count="4">
        <item x="0"/>
        <item x="1"/>
        <item x="2"/>
        <item t="default"/>
      </items>
    </pivotField>
    <pivotField showAll="0" defaultSubtotal="0"/>
    <pivotField showAll="0"/>
    <pivotField showAll="0"/>
    <pivotField showAll="0"/>
    <pivotField axis="axisCol" showAll="0">
      <items count="6">
        <item x="0"/>
        <item x="1"/>
        <item x="2"/>
        <item x="4"/>
        <item x="3"/>
        <item t="default"/>
      </items>
    </pivotField>
    <pivotField numFmtId="14" showAll="0"/>
    <pivotField numFmtId="1" showAll="0"/>
    <pivotField showAll="0"/>
    <pivotField showAll="0"/>
    <pivotField showAll="0"/>
    <pivotField showAll="0"/>
    <pivotField showAll="0"/>
    <pivotField showAll="0"/>
    <pivotField showAll="0"/>
    <pivotField showAll="0"/>
    <pivotField numFmtId="164" showAll="0"/>
    <pivotField axis="axisCol"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2">
    <field x="24"/>
    <field x="12"/>
  </colFields>
  <colItems count="10">
    <i>
      <x v="1"/>
      <x/>
    </i>
    <i r="1">
      <x v="1"/>
    </i>
    <i r="1">
      <x v="2"/>
    </i>
    <i r="1">
      <x v="3"/>
    </i>
    <i r="1">
      <x v="4"/>
    </i>
    <i>
      <x v="2"/>
      <x/>
    </i>
    <i r="1">
      <x v="1"/>
    </i>
    <i r="1">
      <x v="2"/>
    </i>
    <i r="1">
      <x v="3"/>
    </i>
    <i r="1">
      <x v="4"/>
    </i>
  </colItems>
  <dataFields count="1">
    <dataField name="Count of ID" fld="0" subtotal="count" baseField="7" baseItem="0" numFmtId="10">
      <extLst>
        <ext xmlns:x14="http://schemas.microsoft.com/office/spreadsheetml/2009/9/main" uri="{E15A36E0-9728-4e99-A89B-3F7291B0FE68}">
          <x14:dataField pivotShowAs="percentOfParentCo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5"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32:S39" firstHeaderRow="1" firstDataRow="4" firstDataCol="1"/>
  <pivotFields count="39">
    <pivotField dataField="1" subtotalTop="0" showAll="0"/>
    <pivotField subtotalTop="0" showAll="0"/>
    <pivotField subtotalTop="0" showAll="0"/>
    <pivotField axis="axisCol" subtotalTop="0" showAll="0">
      <items count="4">
        <item x="0"/>
        <item x="1"/>
        <item x="2"/>
        <item t="default"/>
      </items>
    </pivotField>
    <pivotField subtotalTop="0" showAll="0"/>
    <pivotField subtotalTop="0" showAll="0"/>
    <pivotField subtotalTop="0" showAll="0"/>
    <pivotField axis="axisRow" subtotalTop="0" showAll="0">
      <items count="4">
        <item x="0"/>
        <item x="1"/>
        <item x="2"/>
        <item t="default"/>
      </items>
    </pivotField>
    <pivotField subtotalTop="0" showAll="0"/>
    <pivotField subtotalTop="0" showAll="0"/>
    <pivotField subtotalTop="0" showAll="0"/>
    <pivotField subtotalTop="0" showAll="0"/>
    <pivotField subtotalTop="0" showAll="0"/>
    <pivotField numFmtId="14" subtotalTop="0" showAll="0"/>
    <pivotField numFmtI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4" subtotalTop="0" showAll="0"/>
    <pivotField axis="axisCol" subtotalTop="0" showAll="0">
      <items count="4">
        <item m="1" x="2"/>
        <item x="0"/>
        <item x="1"/>
        <item t="default"/>
      </items>
    </pivotField>
    <pivotField subtotalTop="0" showAll="0"/>
    <pivotField subtotalTop="0" showAll="0"/>
    <pivotField subtotalTop="0" showAll="0"/>
    <pivotField subtotalTop="0" showAll="0"/>
    <pivotField subtotalTop="0" showAll="0"/>
    <pivotField numFmtId="2"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7"/>
  </rowFields>
  <rowItems count="4">
    <i>
      <x/>
    </i>
    <i>
      <x v="1"/>
    </i>
    <i>
      <x v="2"/>
    </i>
    <i t="grand">
      <x/>
    </i>
  </rowItems>
  <colFields count="3">
    <field x="-2"/>
    <field x="3"/>
    <field x="24"/>
  </colFields>
  <colItems count="18">
    <i>
      <x/>
      <x/>
      <x v="1"/>
    </i>
    <i r="2">
      <x v="2"/>
    </i>
    <i t="default" r="1">
      <x/>
    </i>
    <i r="1">
      <x v="1"/>
      <x v="1"/>
    </i>
    <i r="2">
      <x v="2"/>
    </i>
    <i t="default" r="1">
      <x v="1"/>
    </i>
    <i r="1">
      <x v="2"/>
      <x v="1"/>
    </i>
    <i r="2">
      <x v="2"/>
    </i>
    <i t="default" r="1">
      <x v="2"/>
    </i>
    <i i="1">
      <x v="1"/>
      <x/>
      <x v="1"/>
    </i>
    <i r="2" i="1">
      <x v="2"/>
    </i>
    <i t="default" r="1" i="1">
      <x/>
    </i>
    <i r="1" i="1">
      <x v="1"/>
      <x v="1"/>
    </i>
    <i r="2" i="1">
      <x v="2"/>
    </i>
    <i t="default" r="1" i="1">
      <x v="1"/>
    </i>
    <i r="1" i="1">
      <x v="2"/>
      <x v="1"/>
    </i>
    <i r="2" i="1">
      <x v="2"/>
    </i>
    <i t="default" r="1" i="1">
      <x v="2"/>
    </i>
  </colItems>
  <dataFields count="2">
    <dataField name="Count of ID2" fld="0" subtotal="count" baseField="7" baseItem="2"/>
    <dataField name="Count of ID" fld="0" subtotal="count" baseField="7" baseItem="0" numFmtId="10">
      <extLst>
        <ext xmlns:x14="http://schemas.microsoft.com/office/spreadsheetml/2009/9/main" uri="{E15A36E0-9728-4e99-A89B-3F7291B0FE68}">
          <x14:dataField pivotShowAs="percentOfParentCo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53:K60" firstHeaderRow="1" firstDataRow="4" firstDataCol="1"/>
  <pivotFields count="39">
    <pivotField dataField="1" showAll="0"/>
    <pivotField showAll="0"/>
    <pivotField showAll="0"/>
    <pivotField showAll="0">
      <items count="4">
        <item x="0"/>
        <item x="1"/>
        <item x="2"/>
        <item t="default"/>
      </items>
    </pivotField>
    <pivotField axis="axisCol" showAll="0">
      <items count="4">
        <item x="2"/>
        <item x="1"/>
        <item x="0"/>
        <item t="default"/>
      </items>
    </pivotField>
    <pivotField showAll="0"/>
    <pivotField showAll="0"/>
    <pivotField axis="axisRow" showAll="0">
      <items count="4">
        <item x="0"/>
        <item x="1"/>
        <item x="2"/>
        <item t="default"/>
      </items>
    </pivotField>
    <pivotField showAll="0" defaultSubtotal="0"/>
    <pivotField showAll="0"/>
    <pivotField showAll="0"/>
    <pivotField showAll="0"/>
    <pivotField showAll="0"/>
    <pivotField numFmtId="14" showAll="0"/>
    <pivotField numFmtId="1" showAll="0"/>
    <pivotField showAll="0"/>
    <pivotField showAll="0"/>
    <pivotField showAll="0"/>
    <pivotField showAll="0"/>
    <pivotField showAll="0"/>
    <pivotField showAll="0"/>
    <pivotField showAll="0"/>
    <pivotField dataField="1" showAll="0"/>
    <pivotField numFmtId="164" showAll="0"/>
    <pivotField axis="axisCol"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3">
    <field x="-2"/>
    <field x="24"/>
    <field x="4"/>
  </colFields>
  <colItems count="10">
    <i>
      <x/>
      <x v="1"/>
      <x v="1"/>
    </i>
    <i r="2">
      <x v="2"/>
    </i>
    <i r="1">
      <x v="2"/>
      <x/>
    </i>
    <i r="2">
      <x v="1"/>
    </i>
    <i r="2">
      <x v="2"/>
    </i>
    <i i="1">
      <x v="1"/>
      <x v="1"/>
      <x v="1"/>
    </i>
    <i r="2" i="1">
      <x v="2"/>
    </i>
    <i r="1" i="1">
      <x v="2"/>
      <x/>
    </i>
    <i r="2" i="1">
      <x v="1"/>
    </i>
    <i r="2" i="1">
      <x v="2"/>
    </i>
  </colItems>
  <dataFields count="2">
    <dataField name="Count of ID" fld="0" subtotal="count" baseField="7" baseItem="0"/>
    <dataField name="Average of TotalSpend" fld="22" subtotal="average" baseField="7" baseItem="1"/>
  </dataFields>
  <formats count="4">
    <format dxfId="11">
      <pivotArea collapsedLevelsAreSubtotals="1" fieldPosition="0">
        <references count="3">
          <reference field="4294967294" count="1" selected="0">
            <x v="1"/>
          </reference>
          <reference field="7" count="0"/>
          <reference field="24" count="0" selected="0" defaultSubtotal="1" sumSubtotal="1" countASubtotal="1" avgSubtotal="1" maxSubtotal="1" minSubtotal="1" productSubtotal="1" countSubtotal="1" stdDevSubtotal="1" stdDevPSubtotal="1" varSubtotal="1" varPSubtotal="1"/>
        </references>
      </pivotArea>
    </format>
    <format dxfId="10">
      <pivotArea outline="0" collapsedLevelsAreSubtotals="1" fieldPosition="0">
        <references count="2">
          <reference field="4294967294" count="1" selected="0">
            <x v="1"/>
          </reference>
          <reference field="24" count="0" selected="0" defaultSubtotal="1" sumSubtotal="1" countASubtotal="1" avgSubtotal="1" maxSubtotal="1" minSubtotal="1" productSubtotal="1" countSubtotal="1" stdDevSubtotal="1" stdDevPSubtotal="1" varSubtotal="1" varPSubtotal="1"/>
        </references>
      </pivotArea>
    </format>
    <format dxfId="9">
      <pivotArea outline="0" collapsedLevelsAreSubtotals="1" fieldPosition="0">
        <references count="2">
          <reference field="4294967294" count="1" selected="0">
            <x v="1"/>
          </reference>
          <reference field="24" count="0" selected="0" defaultSubtotal="1" sumSubtotal="1" countASubtotal="1" avgSubtotal="1" maxSubtotal="1" minSubtotal="1" productSubtotal="1" countSubtotal="1" stdDevSubtotal="1" stdDevPSubtotal="1" varSubtotal="1" varPSubtotal="1"/>
        </references>
      </pivotArea>
    </format>
    <format dxfId="8">
      <pivotArea outline="0" collapsedLevelsAreSubtotals="1" fieldPosition="0">
        <references count="2">
          <reference field="4294967294" count="1" selected="0">
            <x v="1"/>
          </reference>
          <reference field="24" count="0" selected="0" defaultSubtotal="1" sumSubtotal="1" countASubtotal="1" avgSubtotal="1" maxSubtotal="1" minSubtotal="1" productSubtotal="1" countSubtotal="1" stdDevSubtotal="1" stdDevPSubtotal="1" varSubtotal="1" varPSubtotal="1"/>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6" firstHeaderRow="0" firstDataRow="1" firstDataCol="1"/>
  <pivotFields count="39">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numFmtId="14" showAll="0"/>
    <pivotField numFmtId="1" showAll="0"/>
    <pivotField showAll="0"/>
    <pivotField showAll="0"/>
    <pivotField showAll="0"/>
    <pivotField showAll="0"/>
    <pivotField showAll="0"/>
    <pivotField showAll="0"/>
    <pivotField showAll="0"/>
    <pivotField dataField="1" showAll="0"/>
    <pivotField numFmtId="164" showAll="0"/>
    <pivotField axis="axisRow"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24"/>
  </rowFields>
  <rowItems count="3">
    <i>
      <x v="1"/>
    </i>
    <i>
      <x v="2"/>
    </i>
    <i t="grand">
      <x/>
    </i>
  </rowItems>
  <colFields count="1">
    <field x="-2"/>
  </colFields>
  <colItems count="2">
    <i>
      <x/>
    </i>
    <i i="1">
      <x v="1"/>
    </i>
  </colItems>
  <dataFields count="2">
    <dataField name="Sum of TotalSpend" fld="22" baseField="0" baseItem="0"/>
    <dataField name="Average of TotalSpend2" fld="22" subtotal="average" baseField="2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4"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68:K74" firstHeaderRow="1" firstDataRow="3" firstDataCol="1"/>
  <pivotFields count="39">
    <pivotField dataField="1" showAll="0"/>
    <pivotField showAll="0"/>
    <pivotField showAll="0"/>
    <pivotField showAll="0">
      <items count="4">
        <item x="0"/>
        <item x="1"/>
        <item x="2"/>
        <item t="default"/>
      </items>
    </pivotField>
    <pivotField showAll="0">
      <items count="4">
        <item x="2"/>
        <item x="1"/>
        <item x="0"/>
        <item t="default"/>
      </items>
    </pivotField>
    <pivotField showAll="0">
      <items count="3">
        <item x="0"/>
        <item x="1"/>
        <item t="default"/>
      </items>
    </pivotField>
    <pivotField showAll="0"/>
    <pivotField axis="axisRow" showAll="0">
      <items count="4">
        <item x="0"/>
        <item x="1"/>
        <item x="2"/>
        <item t="default"/>
      </items>
    </pivotField>
    <pivotField showAll="0" defaultSubtotal="0"/>
    <pivotField showAll="0"/>
    <pivotField showAll="0"/>
    <pivotField showAll="0"/>
    <pivotField axis="axisCol" showAll="0">
      <items count="6">
        <item x="0"/>
        <item x="1"/>
        <item x="2"/>
        <item x="4"/>
        <item x="3"/>
        <item t="default"/>
      </items>
    </pivotField>
    <pivotField numFmtId="14" showAll="0"/>
    <pivotField numFmtId="1" showAll="0"/>
    <pivotField showAll="0"/>
    <pivotField showAll="0"/>
    <pivotField showAll="0"/>
    <pivotField showAll="0"/>
    <pivotField showAll="0"/>
    <pivotField showAll="0"/>
    <pivotField showAll="0"/>
    <pivotField showAll="0"/>
    <pivotField numFmtId="164" showAll="0"/>
    <pivotField axis="axisCol"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2">
    <field x="24"/>
    <field x="12"/>
  </colFields>
  <colItems count="10">
    <i>
      <x v="1"/>
      <x/>
    </i>
    <i r="1">
      <x v="1"/>
    </i>
    <i r="1">
      <x v="2"/>
    </i>
    <i r="1">
      <x v="3"/>
    </i>
    <i r="1">
      <x v="4"/>
    </i>
    <i>
      <x v="2"/>
      <x/>
    </i>
    <i r="1">
      <x v="1"/>
    </i>
    <i r="1">
      <x v="2"/>
    </i>
    <i r="1">
      <x v="3"/>
    </i>
    <i r="1">
      <x v="4"/>
    </i>
  </colItems>
  <dataFields count="1">
    <dataField name="Count of 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18"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32:M38" firstHeaderRow="1" firstDataRow="3" firstDataCol="1"/>
  <pivotFields count="39">
    <pivotField showAll="0"/>
    <pivotField showAll="0"/>
    <pivotField showAll="0"/>
    <pivotField showAll="0">
      <items count="4">
        <item x="0"/>
        <item x="1"/>
        <item x="2"/>
        <item t="default"/>
      </items>
    </pivotField>
    <pivotField showAll="0">
      <items count="4">
        <item x="2"/>
        <item x="1"/>
        <item x="0"/>
        <item t="default"/>
      </items>
    </pivotField>
    <pivotField showAll="0">
      <items count="3">
        <item x="0"/>
        <item x="1"/>
        <item t="default"/>
      </items>
    </pivotField>
    <pivotField showAll="0"/>
    <pivotField axis="axisRow" showAll="0">
      <items count="4">
        <item x="0"/>
        <item x="1"/>
        <item x="2"/>
        <item t="default"/>
      </items>
    </pivotField>
    <pivotField showAll="0" defaultSubtotal="0"/>
    <pivotField showAll="0"/>
    <pivotField showAll="0"/>
    <pivotField showAll="0"/>
    <pivotField showAll="0">
      <items count="6">
        <item x="0"/>
        <item x="1"/>
        <item x="2"/>
        <item x="4"/>
        <item x="3"/>
        <item t="default"/>
      </items>
    </pivotField>
    <pivotField numFmtId="14" showAll="0"/>
    <pivotField numFmtId="1" showAll="0"/>
    <pivotField showAll="0"/>
    <pivotField showAll="0"/>
    <pivotField showAll="0"/>
    <pivotField showAll="0"/>
    <pivotField showAll="0"/>
    <pivotField showAll="0"/>
    <pivotField showAll="0"/>
    <pivotField showAll="0"/>
    <pivotField numFmtId="164" showAll="0"/>
    <pivotField axis="axisCol" showAll="0" defaultSubtotal="0">
      <items count="3">
        <item m="1" x="2"/>
        <item x="0"/>
        <item x="1"/>
      </items>
    </pivotField>
    <pivotField dataField="1" showAll="0"/>
    <pivotField dataField="1" showAll="0"/>
    <pivotField dataField="1" showAll="0"/>
    <pivotField dataField="1" showAll="0"/>
    <pivotField dataField="1" showAll="0"/>
    <pivotField numFmtId="2" showAll="0"/>
    <pivotField dataField="1" showAll="0"/>
    <pivotField showAll="0"/>
    <pivotField showAll="0"/>
    <pivotField showAll="0"/>
    <pivotField showAll="0"/>
    <pivotField showAll="0"/>
    <pivotField showAll="0"/>
    <pivotField showAll="0"/>
  </pivotFields>
  <rowFields count="1">
    <field x="7"/>
  </rowFields>
  <rowItems count="4">
    <i>
      <x/>
    </i>
    <i>
      <x v="1"/>
    </i>
    <i>
      <x v="2"/>
    </i>
    <i t="grand">
      <x/>
    </i>
  </rowItems>
  <colFields count="2">
    <field x="-2"/>
    <field x="24"/>
  </colFields>
  <colItems count="12">
    <i>
      <x/>
      <x v="1"/>
    </i>
    <i r="1">
      <x v="2"/>
    </i>
    <i i="1">
      <x v="1"/>
      <x v="1"/>
    </i>
    <i r="1" i="1">
      <x v="2"/>
    </i>
    <i i="2">
      <x v="2"/>
      <x v="1"/>
    </i>
    <i r="1" i="2">
      <x v="2"/>
    </i>
    <i i="3">
      <x v="3"/>
      <x v="1"/>
    </i>
    <i r="1" i="3">
      <x v="2"/>
    </i>
    <i i="4">
      <x v="4"/>
      <x v="1"/>
    </i>
    <i r="1" i="4">
      <x v="2"/>
    </i>
    <i i="5">
      <x v="5"/>
      <x v="1"/>
    </i>
    <i r="1" i="5">
      <x v="2"/>
    </i>
  </colItems>
  <dataFields count="6">
    <dataField name="Average of NumDealsPurchases" fld="25" subtotal="average" baseField="7" baseItem="0"/>
    <dataField name="Average of NumWebPurchases" fld="26" subtotal="average" baseField="7" baseItem="0"/>
    <dataField name="Average of NumCatalogPurchases" fld="27" subtotal="average" baseField="7" baseItem="0"/>
    <dataField name="Average of NumStorePurchases" fld="28" subtotal="average" baseField="7" baseItem="0"/>
    <dataField name="Average of TotalPurchase" fld="29" subtotal="average" baseField="7" baseItem="0"/>
    <dataField name="Average of NumWebVisitsMonth" fld="31" subtotal="average" baseField="7" baseItem="0"/>
  </dataFields>
  <formats count="5">
    <format dxfId="16">
      <pivotArea outline="0" collapsedLevelsAreSubtotals="1" fieldPosition="0"/>
    </format>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1"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4:M10" firstHeaderRow="1" firstDataRow="3" firstDataCol="1"/>
  <pivotFields count="39">
    <pivotField showAll="0"/>
    <pivotField showAll="0"/>
    <pivotField showAll="0"/>
    <pivotField showAll="0">
      <items count="4">
        <item x="0"/>
        <item x="1"/>
        <item x="2"/>
        <item t="default"/>
      </items>
    </pivotField>
    <pivotField showAll="0">
      <items count="4">
        <item x="2"/>
        <item x="1"/>
        <item x="0"/>
        <item t="default"/>
      </items>
    </pivotField>
    <pivotField showAll="0">
      <items count="3">
        <item x="0"/>
        <item x="1"/>
        <item t="default"/>
      </items>
    </pivotField>
    <pivotField showAll="0"/>
    <pivotField axis="axisRow" showAll="0">
      <items count="4">
        <item x="0"/>
        <item x="1"/>
        <item x="2"/>
        <item t="default"/>
      </items>
    </pivotField>
    <pivotField showAll="0" defaultSubtotal="0"/>
    <pivotField showAll="0"/>
    <pivotField showAll="0"/>
    <pivotField showAll="0"/>
    <pivotField showAll="0">
      <items count="6">
        <item x="0"/>
        <item x="1"/>
        <item x="2"/>
        <item x="4"/>
        <item x="3"/>
        <item t="default"/>
      </items>
    </pivotField>
    <pivotField numFmtId="14" showAll="0"/>
    <pivotField numFmtId="1" showAll="0"/>
    <pivotField showAll="0"/>
    <pivotField dataField="1" showAll="0"/>
    <pivotField dataField="1" showAll="0"/>
    <pivotField dataField="1" showAll="0"/>
    <pivotField dataField="1" showAll="0"/>
    <pivotField dataField="1" showAll="0"/>
    <pivotField dataField="1" showAll="0"/>
    <pivotField showAll="0"/>
    <pivotField numFmtId="164" showAll="0"/>
    <pivotField axis="axisCol"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2">
    <field x="-2"/>
    <field x="24"/>
  </colFields>
  <colItems count="12">
    <i>
      <x/>
      <x v="1"/>
    </i>
    <i r="1">
      <x v="2"/>
    </i>
    <i i="1">
      <x v="1"/>
      <x v="1"/>
    </i>
    <i r="1" i="1">
      <x v="2"/>
    </i>
    <i i="2">
      <x v="2"/>
      <x v="1"/>
    </i>
    <i r="1" i="2">
      <x v="2"/>
    </i>
    <i i="3">
      <x v="3"/>
      <x v="1"/>
    </i>
    <i r="1" i="3">
      <x v="2"/>
    </i>
    <i i="4">
      <x v="4"/>
      <x v="1"/>
    </i>
    <i r="1" i="4">
      <x v="2"/>
    </i>
    <i i="5">
      <x v="5"/>
      <x v="1"/>
    </i>
    <i r="1" i="5">
      <x v="2"/>
    </i>
  </colItems>
  <dataFields count="6">
    <dataField name="Average of MntWines" fld="16" subtotal="average" baseField="7" baseItem="0" numFmtId="2"/>
    <dataField name="Average of MntFruits" fld="17" subtotal="average" baseField="7" baseItem="0"/>
    <dataField name="Average of MntMeatProducts" fld="18" subtotal="average" baseField="7" baseItem="0"/>
    <dataField name="Average of MntFishProducts" fld="19" subtotal="average" baseField="7" baseItem="0"/>
    <dataField name="Average of MntSweetProducts" fld="20" subtotal="average" baseField="7" baseItem="0"/>
    <dataField name="Average of MntGoldProds" fld="21" subtotal="average" baseField="7" baseItem="0"/>
  </dataFields>
  <formats count="5">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19"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21:O27" firstHeaderRow="1" firstDataRow="3" firstDataCol="1"/>
  <pivotFields count="39">
    <pivotField subtotalTop="0" showAll="0"/>
    <pivotField subtotalTop="0" showAll="0"/>
    <pivotField subtotalTop="0" showAll="0"/>
    <pivotField subtotalTop="0" showAll="0">
      <items count="4">
        <item x="0"/>
        <item x="1"/>
        <item x="2"/>
        <item t="default"/>
      </items>
    </pivotField>
    <pivotField subtotalTop="0" showAll="0">
      <items count="4">
        <item x="2"/>
        <item x="1"/>
        <item x="0"/>
        <item t="default"/>
      </items>
    </pivotField>
    <pivotField subtotalTop="0" showAll="0">
      <items count="3">
        <item x="0"/>
        <item x="1"/>
        <item t="default"/>
      </items>
    </pivotField>
    <pivotField subtotalTop="0" showAll="0"/>
    <pivotField axis="axisRow" subtotalTop="0" showAll="0">
      <items count="4">
        <item x="0"/>
        <item x="1"/>
        <item x="2"/>
        <item t="default"/>
      </items>
    </pivotField>
    <pivotField subtotalTop="0" showAll="0"/>
    <pivotField subtotalTop="0" showAll="0"/>
    <pivotField subtotalTop="0" showAll="0"/>
    <pivotField subtotalTop="0" showAll="0"/>
    <pivotField subtotalTop="0" showAll="0">
      <items count="6">
        <item x="0"/>
        <item x="1"/>
        <item x="2"/>
        <item x="4"/>
        <item x="3"/>
        <item t="default"/>
      </items>
    </pivotField>
    <pivotField numFmtId="14" subtotalTop="0" showAll="0"/>
    <pivotField numFmtId="1" subtotalTop="0" showAll="0"/>
    <pivotField subtotalTop="0" showAll="0"/>
    <pivotField dataField="1" subtotalTop="0" showAll="0"/>
    <pivotField dataField="1" subtotalTop="0" showAll="0"/>
    <pivotField dataField="1" subtotalTop="0" showAll="0"/>
    <pivotField dataField="1" subtotalTop="0" showAll="0"/>
    <pivotField dataField="1" subtotalTop="0" showAll="0"/>
    <pivotField dataField="1" subtotalTop="0" showAll="0"/>
    <pivotField dataField="1" subtotalTop="0" showAll="0"/>
    <pivotField numFmtId="164" subtotalTop="0" showAll="0"/>
    <pivotField axis="axisCol" subtotalTop="0" showAll="0">
      <items count="4">
        <item m="1" x="2"/>
        <item x="0"/>
        <item x="1"/>
        <item t="default"/>
      </items>
    </pivotField>
    <pivotField subtotalTop="0" showAll="0"/>
    <pivotField subtotalTop="0" showAll="0"/>
    <pivotField subtotalTop="0" showAll="0"/>
    <pivotField subtotalTop="0" showAll="0"/>
    <pivotField subtotalTop="0" showAll="0"/>
    <pivotField numFmtId="2"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7"/>
  </rowFields>
  <rowItems count="4">
    <i>
      <x/>
    </i>
    <i>
      <x v="1"/>
    </i>
    <i>
      <x v="2"/>
    </i>
    <i t="grand">
      <x/>
    </i>
  </rowItems>
  <colFields count="2">
    <field x="24"/>
    <field x="-2"/>
  </colFields>
  <colItems count="14">
    <i>
      <x v="1"/>
      <x/>
    </i>
    <i r="1" i="1">
      <x v="1"/>
    </i>
    <i r="1" i="2">
      <x v="2"/>
    </i>
    <i r="1" i="3">
      <x v="3"/>
    </i>
    <i r="1" i="4">
      <x v="4"/>
    </i>
    <i r="1" i="5">
      <x v="5"/>
    </i>
    <i r="1" i="6">
      <x v="6"/>
    </i>
    <i>
      <x v="2"/>
      <x/>
    </i>
    <i r="1" i="1">
      <x v="1"/>
    </i>
    <i r="1" i="2">
      <x v="2"/>
    </i>
    <i r="1" i="3">
      <x v="3"/>
    </i>
    <i r="1" i="4">
      <x v="4"/>
    </i>
    <i r="1" i="5">
      <x v="5"/>
    </i>
    <i r="1" i="6">
      <x v="6"/>
    </i>
  </colItems>
  <dataFields count="7">
    <dataField name="Average of MntWines" fld="16" subtotal="average" baseField="7" baseItem="0" numFmtId="2"/>
    <dataField name="Average of MntFruits" fld="17" subtotal="average" baseField="7" baseItem="0"/>
    <dataField name="Average of MntMeatProducts" fld="18" subtotal="average" baseField="7" baseItem="0"/>
    <dataField name="Average of MntFishProducts" fld="19" subtotal="average" baseField="7" baseItem="0"/>
    <dataField name="Average of MntSweetProducts" fld="20" subtotal="average" baseField="7" baseItem="0"/>
    <dataField name="Average of MntGoldProds" fld="21" subtotal="average" baseField="7" baseItem="0"/>
    <dataField name="Average of TotalSpend" fld="22" subtotal="average" baseField="7" baseItem="0"/>
  </dataFields>
  <formats count="2">
    <format dxfId="23">
      <pivotArea outline="0" collapsedLevelsAreSubtotals="1" fieldPosition="0"/>
    </format>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2"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12:G18" firstHeaderRow="1" firstDataRow="3" firstDataCol="1"/>
  <pivotFields count="39">
    <pivotField subtotalTop="0" showAll="0" defaultSubtotal="0"/>
    <pivotField subtotalTop="0" showAll="0" defaultSubtotal="0"/>
    <pivotField subtotalTop="0" showAll="0" defaultSubtotal="0"/>
    <pivotField axis="axisCol" subtotalTop="0" showAll="0" defaultSubtotal="0">
      <items count="3">
        <item x="0"/>
        <item x="1"/>
        <item x="2"/>
      </items>
    </pivotField>
    <pivotField subtotalTop="0" showAll="0" defaultSubtotal="0">
      <items count="3">
        <item x="2"/>
        <item x="1"/>
        <item x="0"/>
      </items>
    </pivotField>
    <pivotField subtotalTop="0" showAll="0" defaultSubtotal="0">
      <items count="2">
        <item x="0"/>
        <item x="1"/>
      </items>
    </pivotField>
    <pivotField subtotalTop="0" showAll="0" defaultSubtotal="0"/>
    <pivotField axis="axisRow" subtotalTop="0" showAll="0" defaultSubtotal="0">
      <items count="3">
        <item x="0"/>
        <item x="1"/>
        <item x="2"/>
      </items>
    </pivotField>
    <pivotField subtotalTop="0" showAll="0" defaultSubtotal="0"/>
    <pivotField subtotalTop="0" showAll="0" defaultSubtotal="0"/>
    <pivotField subtotalTop="0" showAll="0" defaultSubtotal="0"/>
    <pivotField subtotalTop="0" showAll="0" defaultSubtotal="0"/>
    <pivotField subtotalTop="0" showAll="0" defaultSubtotal="0">
      <items count="5">
        <item x="0"/>
        <item x="1"/>
        <item x="2"/>
        <item x="4"/>
        <item x="3"/>
      </items>
    </pivotField>
    <pivotField numFmtId="14" subtotalTop="0" showAll="0" defaultSubtotal="0"/>
    <pivotField numFmtId="1"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164" subtotalTop="0" showAll="0" defaultSubtotal="0"/>
    <pivotField axis="axisCol" subtotalTop="0" showAll="0" defaultSubtotal="0">
      <items count="3">
        <item m="1" x="2"/>
        <item x="0"/>
        <item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numFmtId="2"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7"/>
  </rowFields>
  <rowItems count="4">
    <i>
      <x/>
    </i>
    <i>
      <x v="1"/>
    </i>
    <i>
      <x v="2"/>
    </i>
    <i t="grand">
      <x/>
    </i>
  </rowItems>
  <colFields count="2">
    <field x="24"/>
    <field x="3"/>
  </colFields>
  <colItems count="6">
    <i>
      <x v="1"/>
      <x/>
    </i>
    <i r="1">
      <x v="1"/>
    </i>
    <i r="1">
      <x v="2"/>
    </i>
    <i>
      <x v="2"/>
      <x/>
    </i>
    <i r="1">
      <x v="1"/>
    </i>
    <i r="1">
      <x v="2"/>
    </i>
  </colItems>
  <dataFields count="1">
    <dataField name="Average of MntWines" fld="16" subtotal="average" baseField="7" baseItem="0" numFmtId="2"/>
  </dataFields>
  <formats count="5">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marketing_campaign3" displayName="marketing_campaign3" ref="A1:AC2242" totalsRowCount="1">
  <autoFilter ref="A1:AC2241"/>
  <sortState ref="A2:AC2241">
    <sortCondition descending="1" ref="J1:J2241"/>
  </sortState>
  <tableColumns count="29">
    <tableColumn id="1" name="ID"/>
    <tableColumn id="2" name="Year_Birth"/>
    <tableColumn id="3" name="Education"/>
    <tableColumn id="4" name="Marital_Status"/>
    <tableColumn id="5" name="Income"/>
    <tableColumn id="6" name="Kidhome"/>
    <tableColumn id="7" name="Teenhome"/>
    <tableColumn id="8" name="Dt_Customer" dataDxfId="0"/>
    <tableColumn id="9" name="Recency"/>
    <tableColumn id="10" name="MntWines"/>
    <tableColumn id="11" name="MntFruits"/>
    <tableColumn id="12" name="MntMeatProducts"/>
    <tableColumn id="13" name="MntFishProducts"/>
    <tableColumn id="14" name="MntSweetProducts"/>
    <tableColumn id="15" name="MntGoldProds"/>
    <tableColumn id="16" name="NumDealsPurchases"/>
    <tableColumn id="17" name="NumWebPurchases"/>
    <tableColumn id="18" name="NumCatalogPurchases"/>
    <tableColumn id="19" name="NumStorePurchases"/>
    <tableColumn id="20" name="NumWebVisitsMonth"/>
    <tableColumn id="21" name="AcceptedCmp3"/>
    <tableColumn id="22" name="AcceptedCmp4"/>
    <tableColumn id="23" name="AcceptedCmp5"/>
    <tableColumn id="24" name="AcceptedCmp1"/>
    <tableColumn id="25" name="AcceptedCmp2"/>
    <tableColumn id="26" name="Complain"/>
    <tableColumn id="27" name="Z_CostContact"/>
    <tableColumn id="28" name="Z_Revenue"/>
    <tableColumn id="29" name="Response"/>
  </tableColumns>
  <tableStyleInfo name="TableStyleMedium2" showFirstColumn="0" showLastColumn="0" showRowStripes="1" showColumnStripes="0"/>
</table>
</file>

<file path=xl/tables/table2.xml><?xml version="1.0" encoding="utf-8"?>
<table xmlns="http://schemas.openxmlformats.org/spreadsheetml/2006/main" id="1" name="marketing_campaign32" displayName="marketing_campaign32" ref="A1:AM2230" totalsRowCount="1">
  <autoFilter ref="A1:AM2229"/>
  <sortState ref="A2:AN2230">
    <sortCondition descending="1" ref="W1:W2230"/>
  </sortState>
  <tableColumns count="39">
    <tableColumn id="1" name="ID"/>
    <tableColumn id="2" name="Year_Birth"/>
    <tableColumn id="35" name="Age" dataDxfId="490">
      <calculatedColumnFormula>2014-marketing_campaign32[[#This Row],[Year_Birth]]</calculatedColumnFormula>
    </tableColumn>
    <tableColumn id="38" name="Age Groups" dataDxfId="489">
      <calculatedColumnFormula>IF(AND(marketing_campaign32[[#This Row],[Age]]&gt;17, marketing_campaign32[[#This Row],[Age]]&lt;40), "Adult", IF(AND(marketing_campaign32[[#This Row],[Age]]&gt;=40, marketing_campaign32[[#This Row],[Age]]&lt;59), "Middle Age", "Old Age"))</calculatedColumnFormula>
    </tableColumn>
    <tableColumn id="36" name="Education_num"/>
    <tableColumn id="37" name="Marital_Number"/>
    <tableColumn id="5" name="Income"/>
    <tableColumn id="28" name="Income Group"/>
    <tableColumn id="39" name="Income_Number"/>
    <tableColumn id="6" name="Kidhome"/>
    <tableColumn id="7" name="Teenhome"/>
    <tableColumn id="30" name="TotalKids" dataDxfId="488">
      <calculatedColumnFormula>J2+K2</calculatedColumnFormula>
    </tableColumn>
    <tableColumn id="33" name="TotalFamily" dataDxfId="487">
      <calculatedColumnFormula>marketing_campaign32[[#This Row],[TotalKids]]+marketing_campaign32[[#This Row],[Marital_Number]]</calculatedColumnFormula>
    </tableColumn>
    <tableColumn id="8" name="Dt_Customer" dataDxfId="486"/>
    <tableColumn id="34" name="Days_of_customer" dataDxfId="485" totalsRowDxfId="484">
      <calculatedColumnFormula>MAX($N$2:$N$2229)-marketing_campaign32[[#This Row],[Dt_Customer]]</calculatedColumnFormula>
    </tableColumn>
    <tableColumn id="9" name="Recency"/>
    <tableColumn id="10" name="MntWines"/>
    <tableColumn id="11" name="MntFruits"/>
    <tableColumn id="12" name="MntMeatProducts"/>
    <tableColumn id="13" name="MntFishProducts"/>
    <tableColumn id="14" name="MntSweetProducts"/>
    <tableColumn id="15" name="MntGoldProds"/>
    <tableColumn id="31" name="TotalSpend" dataDxfId="483">
      <calculatedColumnFormula>Q2+R2+S2+T2+U2+V2</calculatedColumnFormula>
    </tableColumn>
    <tableColumn id="3" name="TotalSpend/Income" dataDxfId="482" totalsRowDxfId="481" dataCellStyle="Percent">
      <calculatedColumnFormula>marketing_campaign32[[#This Row],[TotalSpend]]/marketing_campaign32[[#This Row],[Income]]</calculatedColumnFormula>
    </tableColumn>
    <tableColumn id="40" name="Spend Group" dataDxfId="480" totalsRowDxfId="479" dataCellStyle="Percent">
      <calculatedColumnFormula>IF(marketing_campaign32[[#This Row],[TotalSpend]]&gt;1196, "High Spend", "Low Spend")</calculatedColumnFormula>
    </tableColumn>
    <tableColumn id="16" name="NumDealsPurchases"/>
    <tableColumn id="17" name="NumWebPurchases"/>
    <tableColumn id="18" name="NumCatalogPurchases"/>
    <tableColumn id="19" name="NumStorePurchases"/>
    <tableColumn id="32" name="TotalPurchase" dataDxfId="478">
      <calculatedColumnFormula>AA2+AB2+AC2</calculatedColumnFormula>
    </tableColumn>
    <tableColumn id="4" name="Amount Each Purchase" dataDxfId="477">
      <calculatedColumnFormula>IFERROR(marketing_campaign32[[#This Row],[TotalSpend]]/marketing_campaign32[[#This Row],[TotalPurchase]], 0)</calculatedColumnFormula>
    </tableColumn>
    <tableColumn id="20" name="NumWebVisitsMonth"/>
    <tableColumn id="24" name="AcceptedCmp1"/>
    <tableColumn id="25" name="AcceptedCmp2"/>
    <tableColumn id="21" name="AcceptedCmp3"/>
    <tableColumn id="22" name="AcceptedCmp4"/>
    <tableColumn id="23" name="AcceptedCmp5"/>
    <tableColumn id="29" name="AcceptedCmp6"/>
    <tableColumn id="26" name="Compla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2"/>
  <sheetViews>
    <sheetView showGridLines="0" tabSelected="1" topLeftCell="A15" workbookViewId="0">
      <selection activeCell="A28" sqref="A28:B32"/>
    </sheetView>
  </sheetViews>
  <sheetFormatPr defaultRowHeight="14.4" x14ac:dyDescent="0.3"/>
  <cols>
    <col min="1" max="6" width="24.88671875" customWidth="1"/>
  </cols>
  <sheetData>
    <row r="2" spans="1:6" x14ac:dyDescent="0.3">
      <c r="A2" s="13" t="s">
        <v>166</v>
      </c>
      <c r="B2" t="s">
        <v>187</v>
      </c>
    </row>
    <row r="3" spans="1:6" x14ac:dyDescent="0.3">
      <c r="B3" t="s">
        <v>188</v>
      </c>
    </row>
    <row r="4" spans="1:6" x14ac:dyDescent="0.3">
      <c r="B4" t="s">
        <v>189</v>
      </c>
    </row>
    <row r="5" spans="1:6" x14ac:dyDescent="0.3">
      <c r="B5" t="s">
        <v>190</v>
      </c>
    </row>
    <row r="6" spans="1:6" x14ac:dyDescent="0.3">
      <c r="B6" t="s">
        <v>191</v>
      </c>
    </row>
    <row r="8" spans="1:6" x14ac:dyDescent="0.3">
      <c r="A8" s="13" t="s">
        <v>225</v>
      </c>
    </row>
    <row r="9" spans="1:6" s="50" customFormat="1" ht="27.6" customHeight="1" x14ac:dyDescent="0.3">
      <c r="A9" s="49"/>
      <c r="B9" s="49" t="s">
        <v>192</v>
      </c>
      <c r="C9" s="49" t="s">
        <v>193</v>
      </c>
      <c r="D9" s="49" t="s">
        <v>196</v>
      </c>
      <c r="E9" s="49" t="s">
        <v>197</v>
      </c>
      <c r="F9" s="49" t="s">
        <v>198</v>
      </c>
    </row>
    <row r="10" spans="1:6" s="50" customFormat="1" ht="27.6" customHeight="1" x14ac:dyDescent="0.3">
      <c r="A10" s="49" t="s">
        <v>199</v>
      </c>
      <c r="B10" s="49" t="s">
        <v>208</v>
      </c>
      <c r="C10" s="49" t="s">
        <v>209</v>
      </c>
      <c r="D10" s="49" t="s">
        <v>211</v>
      </c>
      <c r="E10" s="49" t="s">
        <v>215</v>
      </c>
      <c r="F10" s="49" t="s">
        <v>205</v>
      </c>
    </row>
    <row r="11" spans="1:6" s="50" customFormat="1" ht="27.6" customHeight="1" x14ac:dyDescent="0.3">
      <c r="A11" s="49" t="s">
        <v>200</v>
      </c>
      <c r="B11" s="49" t="s">
        <v>206</v>
      </c>
      <c r="C11" s="49" t="s">
        <v>210</v>
      </c>
      <c r="D11" s="49" t="s">
        <v>212</v>
      </c>
      <c r="E11" s="49" t="s">
        <v>213</v>
      </c>
      <c r="F11" s="49" t="s">
        <v>211</v>
      </c>
    </row>
    <row r="12" spans="1:6" s="50" customFormat="1" ht="27.6" customHeight="1" x14ac:dyDescent="0.3">
      <c r="A12" s="49" t="s">
        <v>201</v>
      </c>
      <c r="B12" s="49" t="s">
        <v>206</v>
      </c>
      <c r="C12" s="49" t="s">
        <v>210</v>
      </c>
      <c r="D12" s="49" t="s">
        <v>213</v>
      </c>
      <c r="E12" s="49" t="s">
        <v>212</v>
      </c>
      <c r="F12" s="49" t="s">
        <v>211</v>
      </c>
    </row>
    <row r="13" spans="1:6" s="50" customFormat="1" ht="27.6" customHeight="1" x14ac:dyDescent="0.3">
      <c r="A13" s="49" t="s">
        <v>204</v>
      </c>
      <c r="B13" s="49"/>
      <c r="C13" s="49" t="s">
        <v>194</v>
      </c>
      <c r="D13" s="49" t="s">
        <v>214</v>
      </c>
      <c r="E13" s="49" t="s">
        <v>224</v>
      </c>
      <c r="F13" s="49" t="s">
        <v>218</v>
      </c>
    </row>
    <row r="14" spans="1:6" s="50" customFormat="1" ht="27.6" customHeight="1" x14ac:dyDescent="0.3">
      <c r="A14" s="49" t="s">
        <v>202</v>
      </c>
      <c r="B14" s="49" t="s">
        <v>219</v>
      </c>
      <c r="C14" s="49" t="s">
        <v>219</v>
      </c>
      <c r="D14" s="49" t="s">
        <v>220</v>
      </c>
      <c r="E14" s="49" t="s">
        <v>221</v>
      </c>
      <c r="F14" s="49" t="s">
        <v>222</v>
      </c>
    </row>
    <row r="15" spans="1:6" s="50" customFormat="1" ht="27.6" customHeight="1" x14ac:dyDescent="0.3">
      <c r="A15" s="49" t="s">
        <v>203</v>
      </c>
      <c r="B15" s="49" t="s">
        <v>207</v>
      </c>
      <c r="C15" s="49" t="s">
        <v>195</v>
      </c>
      <c r="D15" s="49" t="s">
        <v>216</v>
      </c>
      <c r="E15" s="49" t="s">
        <v>217</v>
      </c>
      <c r="F15" s="49" t="s">
        <v>223</v>
      </c>
    </row>
    <row r="17" spans="1:2" x14ac:dyDescent="0.3">
      <c r="A17" s="52" t="s">
        <v>186</v>
      </c>
    </row>
    <row r="18" spans="1:2" x14ac:dyDescent="0.3">
      <c r="A18" s="51" t="s">
        <v>227</v>
      </c>
      <c r="B18" t="s">
        <v>229</v>
      </c>
    </row>
    <row r="19" spans="1:2" x14ac:dyDescent="0.3">
      <c r="B19" t="s">
        <v>230</v>
      </c>
    </row>
    <row r="20" spans="1:2" x14ac:dyDescent="0.3">
      <c r="B20" t="s">
        <v>231</v>
      </c>
    </row>
    <row r="21" spans="1:2" x14ac:dyDescent="0.3">
      <c r="B21" t="s">
        <v>232</v>
      </c>
    </row>
    <row r="22" spans="1:2" x14ac:dyDescent="0.3">
      <c r="A22" t="s">
        <v>228</v>
      </c>
      <c r="B22" t="s">
        <v>233</v>
      </c>
    </row>
    <row r="23" spans="1:2" x14ac:dyDescent="0.3">
      <c r="B23" t="s">
        <v>234</v>
      </c>
    </row>
    <row r="24" spans="1:2" x14ac:dyDescent="0.3">
      <c r="B24" t="s">
        <v>235</v>
      </c>
    </row>
    <row r="25" spans="1:2" x14ac:dyDescent="0.3">
      <c r="B25" t="s">
        <v>236</v>
      </c>
    </row>
    <row r="27" spans="1:2" x14ac:dyDescent="0.3">
      <c r="A27" s="13" t="s">
        <v>226</v>
      </c>
    </row>
    <row r="28" spans="1:2" x14ac:dyDescent="0.3">
      <c r="A28" t="s">
        <v>237</v>
      </c>
      <c r="B28" t="s">
        <v>238</v>
      </c>
    </row>
    <row r="29" spans="1:2" x14ac:dyDescent="0.3">
      <c r="A29" t="s">
        <v>239</v>
      </c>
      <c r="B29" t="s">
        <v>240</v>
      </c>
    </row>
    <row r="30" spans="1:2" x14ac:dyDescent="0.3">
      <c r="A30" t="s">
        <v>241</v>
      </c>
      <c r="B30" t="s">
        <v>243</v>
      </c>
    </row>
    <row r="31" spans="1:2" x14ac:dyDescent="0.3">
      <c r="A31" t="s">
        <v>242</v>
      </c>
      <c r="B31" t="s">
        <v>244</v>
      </c>
    </row>
    <row r="32" spans="1:2" x14ac:dyDescent="0.3">
      <c r="A32" t="s">
        <v>245</v>
      </c>
      <c r="B32" t="s">
        <v>246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45"/>
  <sheetViews>
    <sheetView topLeftCell="C2214" zoomScale="78" workbookViewId="0">
      <selection activeCell="P1" sqref="P1:P1048576"/>
    </sheetView>
  </sheetViews>
  <sheetFormatPr defaultRowHeight="14.4" x14ac:dyDescent="0.3"/>
  <cols>
    <col min="1" max="1" width="6" bestFit="1" customWidth="1"/>
    <col min="2" max="2" width="11.5546875" customWidth="1"/>
    <col min="3" max="3" width="11.33203125" customWidth="1"/>
    <col min="4" max="4" width="15.109375" customWidth="1"/>
    <col min="5" max="5" width="9.21875" customWidth="1"/>
    <col min="6" max="6" width="10.44140625" customWidth="1"/>
    <col min="7" max="7" width="11.88671875" customWidth="1"/>
    <col min="8" max="8" width="13.88671875" customWidth="1"/>
    <col min="9" max="9" width="9.88671875" customWidth="1"/>
    <col min="10" max="10" width="11.5546875" customWidth="1"/>
    <col min="11" max="11" width="11" customWidth="1"/>
    <col min="12" max="12" width="18.33203125" customWidth="1"/>
    <col min="13" max="13" width="17.109375" customWidth="1"/>
    <col min="14" max="14" width="19" customWidth="1"/>
    <col min="15" max="15" width="15.109375" customWidth="1"/>
    <col min="16" max="16" width="19.88671875" customWidth="1"/>
    <col min="17" max="17" width="19.33203125" customWidth="1"/>
    <col min="18" max="18" width="21.77734375" customWidth="1"/>
    <col min="19" max="19" width="19.88671875" customWidth="1"/>
    <col min="20" max="20" width="21" customWidth="1"/>
    <col min="21" max="25" width="15.6640625" customWidth="1"/>
    <col min="26" max="26" width="10.88671875" customWidth="1"/>
    <col min="27" max="27" width="15.109375" customWidth="1"/>
    <col min="28" max="28" width="12.21875" customWidth="1"/>
    <col min="29" max="29" width="10.88671875"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3">
      <c r="A2">
        <v>737</v>
      </c>
      <c r="B2">
        <v>1949</v>
      </c>
      <c r="C2" t="s">
        <v>32</v>
      </c>
      <c r="D2" t="s">
        <v>33</v>
      </c>
      <c r="E2">
        <v>80360</v>
      </c>
      <c r="F2">
        <v>0</v>
      </c>
      <c r="G2">
        <v>0</v>
      </c>
      <c r="H2" s="1">
        <v>41336</v>
      </c>
      <c r="I2">
        <v>56</v>
      </c>
      <c r="J2">
        <v>1493</v>
      </c>
      <c r="K2">
        <v>86</v>
      </c>
      <c r="L2">
        <v>454</v>
      </c>
      <c r="M2">
        <v>112</v>
      </c>
      <c r="N2">
        <v>43</v>
      </c>
      <c r="O2">
        <v>43</v>
      </c>
      <c r="P2">
        <v>2</v>
      </c>
      <c r="Q2">
        <v>4</v>
      </c>
      <c r="R2">
        <v>4</v>
      </c>
      <c r="S2">
        <v>5</v>
      </c>
      <c r="T2">
        <v>2</v>
      </c>
      <c r="U2">
        <v>0</v>
      </c>
      <c r="V2">
        <v>1</v>
      </c>
      <c r="W2">
        <v>1</v>
      </c>
      <c r="X2">
        <v>1</v>
      </c>
      <c r="Y2">
        <v>0</v>
      </c>
      <c r="Z2">
        <v>0</v>
      </c>
      <c r="AA2">
        <v>3</v>
      </c>
      <c r="AB2">
        <v>11</v>
      </c>
      <c r="AC2">
        <v>0</v>
      </c>
    </row>
    <row r="3" spans="1:29" x14ac:dyDescent="0.3">
      <c r="A3">
        <v>3174</v>
      </c>
      <c r="B3">
        <v>1959</v>
      </c>
      <c r="C3" t="s">
        <v>29</v>
      </c>
      <c r="D3" t="s">
        <v>31</v>
      </c>
      <c r="E3">
        <v>87771</v>
      </c>
      <c r="F3">
        <v>0</v>
      </c>
      <c r="G3">
        <v>1</v>
      </c>
      <c r="H3" s="1">
        <v>41416</v>
      </c>
      <c r="I3">
        <v>61</v>
      </c>
      <c r="J3">
        <v>1492</v>
      </c>
      <c r="K3">
        <v>38</v>
      </c>
      <c r="L3">
        <v>287</v>
      </c>
      <c r="M3">
        <v>50</v>
      </c>
      <c r="N3">
        <v>57</v>
      </c>
      <c r="O3">
        <v>33</v>
      </c>
      <c r="P3">
        <v>1</v>
      </c>
      <c r="Q3">
        <v>5</v>
      </c>
      <c r="R3">
        <v>10</v>
      </c>
      <c r="S3">
        <v>4</v>
      </c>
      <c r="T3">
        <v>6</v>
      </c>
      <c r="U3">
        <v>0</v>
      </c>
      <c r="V3">
        <v>1</v>
      </c>
      <c r="W3">
        <v>1</v>
      </c>
      <c r="X3">
        <v>1</v>
      </c>
      <c r="Y3">
        <v>1</v>
      </c>
      <c r="Z3">
        <v>0</v>
      </c>
      <c r="AA3">
        <v>3</v>
      </c>
      <c r="AB3">
        <v>11</v>
      </c>
      <c r="AC3">
        <v>1</v>
      </c>
    </row>
    <row r="4" spans="1:29" x14ac:dyDescent="0.3">
      <c r="A4">
        <v>5536</v>
      </c>
      <c r="B4">
        <v>1959</v>
      </c>
      <c r="C4" t="s">
        <v>29</v>
      </c>
      <c r="D4" t="s">
        <v>31</v>
      </c>
      <c r="E4">
        <v>87771</v>
      </c>
      <c r="F4">
        <v>0</v>
      </c>
      <c r="G4">
        <v>1</v>
      </c>
      <c r="H4" s="1">
        <v>41416</v>
      </c>
      <c r="I4">
        <v>61</v>
      </c>
      <c r="J4">
        <v>1492</v>
      </c>
      <c r="K4">
        <v>38</v>
      </c>
      <c r="L4">
        <v>287</v>
      </c>
      <c r="M4">
        <v>50</v>
      </c>
      <c r="N4">
        <v>57</v>
      </c>
      <c r="O4">
        <v>33</v>
      </c>
      <c r="P4">
        <v>1</v>
      </c>
      <c r="Q4">
        <v>5</v>
      </c>
      <c r="R4">
        <v>10</v>
      </c>
      <c r="S4">
        <v>4</v>
      </c>
      <c r="T4">
        <v>6</v>
      </c>
      <c r="U4">
        <v>0</v>
      </c>
      <c r="V4">
        <v>1</v>
      </c>
      <c r="W4">
        <v>1</v>
      </c>
      <c r="X4">
        <v>1</v>
      </c>
      <c r="Y4">
        <v>1</v>
      </c>
      <c r="Z4">
        <v>0</v>
      </c>
      <c r="AA4">
        <v>3</v>
      </c>
      <c r="AB4">
        <v>11</v>
      </c>
      <c r="AC4">
        <v>1</v>
      </c>
    </row>
    <row r="5" spans="1:29" x14ac:dyDescent="0.3">
      <c r="A5">
        <v>1103</v>
      </c>
      <c r="B5">
        <v>1976</v>
      </c>
      <c r="C5" t="s">
        <v>34</v>
      </c>
      <c r="D5" t="s">
        <v>33</v>
      </c>
      <c r="E5">
        <v>81929</v>
      </c>
      <c r="F5">
        <v>1</v>
      </c>
      <c r="G5">
        <v>0</v>
      </c>
      <c r="H5" s="1">
        <v>41181</v>
      </c>
      <c r="I5">
        <v>60</v>
      </c>
      <c r="J5">
        <v>1486</v>
      </c>
      <c r="K5">
        <v>55</v>
      </c>
      <c r="L5">
        <v>278</v>
      </c>
      <c r="M5">
        <v>49</v>
      </c>
      <c r="N5">
        <v>0</v>
      </c>
      <c r="O5">
        <v>185</v>
      </c>
      <c r="P5">
        <v>2</v>
      </c>
      <c r="Q5">
        <v>4</v>
      </c>
      <c r="R5">
        <v>4</v>
      </c>
      <c r="S5">
        <v>10</v>
      </c>
      <c r="T5">
        <v>6</v>
      </c>
      <c r="U5">
        <v>1</v>
      </c>
      <c r="V5">
        <v>0</v>
      </c>
      <c r="W5">
        <v>1</v>
      </c>
      <c r="X5">
        <v>0</v>
      </c>
      <c r="Y5">
        <v>0</v>
      </c>
      <c r="Z5">
        <v>0</v>
      </c>
      <c r="AA5">
        <v>3</v>
      </c>
      <c r="AB5">
        <v>11</v>
      </c>
      <c r="AC5">
        <v>1</v>
      </c>
    </row>
    <row r="6" spans="1:29" x14ac:dyDescent="0.3">
      <c r="A6">
        <v>5547</v>
      </c>
      <c r="B6">
        <v>1982</v>
      </c>
      <c r="C6" t="s">
        <v>32</v>
      </c>
      <c r="D6" t="s">
        <v>33</v>
      </c>
      <c r="E6">
        <v>84169</v>
      </c>
      <c r="F6">
        <v>0</v>
      </c>
      <c r="G6">
        <v>0</v>
      </c>
      <c r="H6" s="1">
        <v>41493</v>
      </c>
      <c r="I6">
        <v>9</v>
      </c>
      <c r="J6">
        <v>1478</v>
      </c>
      <c r="K6">
        <v>19</v>
      </c>
      <c r="L6">
        <v>403</v>
      </c>
      <c r="M6">
        <v>0</v>
      </c>
      <c r="N6">
        <v>19</v>
      </c>
      <c r="O6">
        <v>0</v>
      </c>
      <c r="P6">
        <v>1</v>
      </c>
      <c r="Q6">
        <v>7</v>
      </c>
      <c r="R6">
        <v>6</v>
      </c>
      <c r="S6">
        <v>6</v>
      </c>
      <c r="T6">
        <v>3</v>
      </c>
      <c r="U6">
        <v>0</v>
      </c>
      <c r="V6">
        <v>1</v>
      </c>
      <c r="W6">
        <v>1</v>
      </c>
      <c r="X6">
        <v>0</v>
      </c>
      <c r="Y6">
        <v>0</v>
      </c>
      <c r="Z6">
        <v>0</v>
      </c>
      <c r="AA6">
        <v>3</v>
      </c>
      <c r="AB6">
        <v>11</v>
      </c>
      <c r="AC6">
        <v>1</v>
      </c>
    </row>
    <row r="7" spans="1:29" x14ac:dyDescent="0.3">
      <c r="A7">
        <v>8362</v>
      </c>
      <c r="B7">
        <v>1982</v>
      </c>
      <c r="C7" t="s">
        <v>32</v>
      </c>
      <c r="D7" t="s">
        <v>33</v>
      </c>
      <c r="E7">
        <v>84169</v>
      </c>
      <c r="F7">
        <v>0</v>
      </c>
      <c r="G7">
        <v>0</v>
      </c>
      <c r="H7" s="1">
        <v>41493</v>
      </c>
      <c r="I7">
        <v>9</v>
      </c>
      <c r="J7">
        <v>1478</v>
      </c>
      <c r="K7">
        <v>19</v>
      </c>
      <c r="L7">
        <v>403</v>
      </c>
      <c r="M7">
        <v>0</v>
      </c>
      <c r="N7">
        <v>19</v>
      </c>
      <c r="O7">
        <v>0</v>
      </c>
      <c r="P7">
        <v>1</v>
      </c>
      <c r="Q7">
        <v>7</v>
      </c>
      <c r="R7">
        <v>6</v>
      </c>
      <c r="S7">
        <v>6</v>
      </c>
      <c r="T7">
        <v>3</v>
      </c>
      <c r="U7">
        <v>0</v>
      </c>
      <c r="V7">
        <v>1</v>
      </c>
      <c r="W7">
        <v>1</v>
      </c>
      <c r="X7">
        <v>0</v>
      </c>
      <c r="Y7">
        <v>0</v>
      </c>
      <c r="Z7">
        <v>0</v>
      </c>
      <c r="AA7">
        <v>3</v>
      </c>
      <c r="AB7">
        <v>11</v>
      </c>
      <c r="AC7">
        <v>1</v>
      </c>
    </row>
    <row r="8" spans="1:29" x14ac:dyDescent="0.3">
      <c r="A8">
        <v>3009</v>
      </c>
      <c r="B8">
        <v>1962</v>
      </c>
      <c r="C8" t="s">
        <v>32</v>
      </c>
      <c r="D8" t="s">
        <v>38</v>
      </c>
      <c r="E8">
        <v>71670</v>
      </c>
      <c r="F8">
        <v>0</v>
      </c>
      <c r="G8">
        <v>0</v>
      </c>
      <c r="H8" s="1">
        <v>41464</v>
      </c>
      <c r="I8">
        <v>8</v>
      </c>
      <c r="J8">
        <v>1462</v>
      </c>
      <c r="K8">
        <v>16</v>
      </c>
      <c r="L8">
        <v>128</v>
      </c>
      <c r="M8">
        <v>0</v>
      </c>
      <c r="N8">
        <v>0</v>
      </c>
      <c r="O8">
        <v>160</v>
      </c>
      <c r="P8">
        <v>1</v>
      </c>
      <c r="Q8">
        <v>5</v>
      </c>
      <c r="R8">
        <v>3</v>
      </c>
      <c r="S8">
        <v>6</v>
      </c>
      <c r="T8">
        <v>6</v>
      </c>
      <c r="U8">
        <v>0</v>
      </c>
      <c r="V8">
        <v>1</v>
      </c>
      <c r="W8">
        <v>1</v>
      </c>
      <c r="X8">
        <v>0</v>
      </c>
      <c r="Y8">
        <v>1</v>
      </c>
      <c r="Z8">
        <v>0</v>
      </c>
      <c r="AA8">
        <v>3</v>
      </c>
      <c r="AB8">
        <v>11</v>
      </c>
      <c r="AC8">
        <v>1</v>
      </c>
    </row>
    <row r="9" spans="1:29" x14ac:dyDescent="0.3">
      <c r="A9">
        <v>1665</v>
      </c>
      <c r="B9">
        <v>1964</v>
      </c>
      <c r="C9" t="s">
        <v>32</v>
      </c>
      <c r="D9" t="s">
        <v>35</v>
      </c>
      <c r="E9">
        <v>64140</v>
      </c>
      <c r="F9">
        <v>0</v>
      </c>
      <c r="G9">
        <v>2</v>
      </c>
      <c r="H9" s="1">
        <v>41540</v>
      </c>
      <c r="I9">
        <v>71</v>
      </c>
      <c r="J9">
        <v>1459</v>
      </c>
      <c r="K9">
        <v>0</v>
      </c>
      <c r="L9">
        <v>61</v>
      </c>
      <c r="M9">
        <v>0</v>
      </c>
      <c r="N9">
        <v>15</v>
      </c>
      <c r="O9">
        <v>215</v>
      </c>
      <c r="P9">
        <v>5</v>
      </c>
      <c r="Q9">
        <v>2</v>
      </c>
      <c r="R9">
        <v>5</v>
      </c>
      <c r="S9">
        <v>6</v>
      </c>
      <c r="T9">
        <v>5</v>
      </c>
      <c r="U9">
        <v>1</v>
      </c>
      <c r="V9">
        <v>0</v>
      </c>
      <c r="W9">
        <v>1</v>
      </c>
      <c r="X9">
        <v>0</v>
      </c>
      <c r="Y9">
        <v>1</v>
      </c>
      <c r="Z9">
        <v>0</v>
      </c>
      <c r="AA9">
        <v>3</v>
      </c>
      <c r="AB9">
        <v>11</v>
      </c>
      <c r="AC9">
        <v>1</v>
      </c>
    </row>
    <row r="10" spans="1:29" x14ac:dyDescent="0.3">
      <c r="A10">
        <v>9743</v>
      </c>
      <c r="B10">
        <v>1955</v>
      </c>
      <c r="C10" t="s">
        <v>29</v>
      </c>
      <c r="D10" t="s">
        <v>33</v>
      </c>
      <c r="E10">
        <v>76998</v>
      </c>
      <c r="F10">
        <v>0</v>
      </c>
      <c r="G10">
        <v>1</v>
      </c>
      <c r="H10" s="1">
        <v>41285</v>
      </c>
      <c r="I10">
        <v>85</v>
      </c>
      <c r="J10">
        <v>1449</v>
      </c>
      <c r="K10">
        <v>89</v>
      </c>
      <c r="L10">
        <v>161</v>
      </c>
      <c r="M10">
        <v>69</v>
      </c>
      <c r="N10">
        <v>35</v>
      </c>
      <c r="O10">
        <v>107</v>
      </c>
      <c r="P10">
        <v>2</v>
      </c>
      <c r="Q10">
        <v>11</v>
      </c>
      <c r="R10">
        <v>8</v>
      </c>
      <c r="S10">
        <v>8</v>
      </c>
      <c r="T10">
        <v>6</v>
      </c>
      <c r="U10">
        <v>0</v>
      </c>
      <c r="V10">
        <v>0</v>
      </c>
      <c r="W10">
        <v>1</v>
      </c>
      <c r="X10">
        <v>0</v>
      </c>
      <c r="Y10">
        <v>0</v>
      </c>
      <c r="Z10">
        <v>0</v>
      </c>
      <c r="AA10">
        <v>3</v>
      </c>
      <c r="AB10">
        <v>11</v>
      </c>
      <c r="AC10">
        <v>0</v>
      </c>
    </row>
    <row r="11" spans="1:29" x14ac:dyDescent="0.3">
      <c r="A11">
        <v>11088</v>
      </c>
      <c r="B11">
        <v>1971</v>
      </c>
      <c r="C11" t="s">
        <v>32</v>
      </c>
      <c r="D11" t="s">
        <v>31</v>
      </c>
      <c r="E11">
        <v>78642</v>
      </c>
      <c r="F11">
        <v>0</v>
      </c>
      <c r="G11">
        <v>1</v>
      </c>
      <c r="H11" s="1">
        <v>41385</v>
      </c>
      <c r="I11">
        <v>83</v>
      </c>
      <c r="J11">
        <v>1396</v>
      </c>
      <c r="K11">
        <v>0</v>
      </c>
      <c r="L11">
        <v>322</v>
      </c>
      <c r="M11">
        <v>46</v>
      </c>
      <c r="N11">
        <v>35</v>
      </c>
      <c r="O11">
        <v>17</v>
      </c>
      <c r="P11">
        <v>1</v>
      </c>
      <c r="Q11">
        <v>4</v>
      </c>
      <c r="R11">
        <v>9</v>
      </c>
      <c r="S11">
        <v>4</v>
      </c>
      <c r="T11">
        <v>6</v>
      </c>
      <c r="U11">
        <v>0</v>
      </c>
      <c r="V11">
        <v>0</v>
      </c>
      <c r="W11">
        <v>0</v>
      </c>
      <c r="X11">
        <v>0</v>
      </c>
      <c r="Y11">
        <v>0</v>
      </c>
      <c r="Z11">
        <v>0</v>
      </c>
      <c r="AA11">
        <v>3</v>
      </c>
      <c r="AB11">
        <v>11</v>
      </c>
      <c r="AC11">
        <v>0</v>
      </c>
    </row>
    <row r="12" spans="1:29" x14ac:dyDescent="0.3">
      <c r="A12">
        <v>4580</v>
      </c>
      <c r="B12">
        <v>1969</v>
      </c>
      <c r="C12" t="s">
        <v>29</v>
      </c>
      <c r="D12" t="s">
        <v>33</v>
      </c>
      <c r="E12">
        <v>75759</v>
      </c>
      <c r="F12">
        <v>0</v>
      </c>
      <c r="G12">
        <v>0</v>
      </c>
      <c r="H12" s="1">
        <v>41572</v>
      </c>
      <c r="I12">
        <v>46</v>
      </c>
      <c r="J12">
        <v>1394</v>
      </c>
      <c r="K12">
        <v>22</v>
      </c>
      <c r="L12">
        <v>708</v>
      </c>
      <c r="M12">
        <v>89</v>
      </c>
      <c r="N12">
        <v>91</v>
      </c>
      <c r="O12">
        <v>182</v>
      </c>
      <c r="P12">
        <v>1</v>
      </c>
      <c r="Q12">
        <v>9</v>
      </c>
      <c r="R12">
        <v>7</v>
      </c>
      <c r="S12">
        <v>9</v>
      </c>
      <c r="T12">
        <v>5</v>
      </c>
      <c r="U12">
        <v>1</v>
      </c>
      <c r="V12">
        <v>0</v>
      </c>
      <c r="W12">
        <v>1</v>
      </c>
      <c r="X12">
        <v>1</v>
      </c>
      <c r="Y12">
        <v>0</v>
      </c>
      <c r="Z12">
        <v>0</v>
      </c>
      <c r="AA12">
        <v>3</v>
      </c>
      <c r="AB12">
        <v>11</v>
      </c>
      <c r="AC12">
        <v>1</v>
      </c>
    </row>
    <row r="13" spans="1:29" x14ac:dyDescent="0.3">
      <c r="A13">
        <v>4943</v>
      </c>
      <c r="B13">
        <v>1953</v>
      </c>
      <c r="C13" t="s">
        <v>29</v>
      </c>
      <c r="D13" t="s">
        <v>33</v>
      </c>
      <c r="E13">
        <v>70503</v>
      </c>
      <c r="F13">
        <v>0</v>
      </c>
      <c r="G13">
        <v>0</v>
      </c>
      <c r="H13" s="1">
        <v>41182</v>
      </c>
      <c r="I13">
        <v>73</v>
      </c>
      <c r="J13">
        <v>1379</v>
      </c>
      <c r="K13">
        <v>33</v>
      </c>
      <c r="L13">
        <v>216</v>
      </c>
      <c r="M13">
        <v>0</v>
      </c>
      <c r="N13">
        <v>33</v>
      </c>
      <c r="O13">
        <v>66</v>
      </c>
      <c r="P13">
        <v>1</v>
      </c>
      <c r="Q13">
        <v>2</v>
      </c>
      <c r="R13">
        <v>4</v>
      </c>
      <c r="S13">
        <v>9</v>
      </c>
      <c r="T13">
        <v>6</v>
      </c>
      <c r="U13">
        <v>0</v>
      </c>
      <c r="V13">
        <v>1</v>
      </c>
      <c r="W13">
        <v>1</v>
      </c>
      <c r="X13">
        <v>0</v>
      </c>
      <c r="Y13">
        <v>0</v>
      </c>
      <c r="Z13">
        <v>0</v>
      </c>
      <c r="AA13">
        <v>3</v>
      </c>
      <c r="AB13">
        <v>11</v>
      </c>
      <c r="AC13">
        <v>0</v>
      </c>
    </row>
    <row r="14" spans="1:29" x14ac:dyDescent="0.3">
      <c r="A14">
        <v>9260</v>
      </c>
      <c r="B14">
        <v>1945</v>
      </c>
      <c r="C14" t="s">
        <v>32</v>
      </c>
      <c r="D14" t="s">
        <v>33</v>
      </c>
      <c r="E14">
        <v>70356</v>
      </c>
      <c r="F14">
        <v>0</v>
      </c>
      <c r="G14">
        <v>0</v>
      </c>
      <c r="H14" s="1">
        <v>41218</v>
      </c>
      <c r="I14">
        <v>20</v>
      </c>
      <c r="J14">
        <v>1349</v>
      </c>
      <c r="K14">
        <v>16</v>
      </c>
      <c r="L14">
        <v>249</v>
      </c>
      <c r="M14">
        <v>43</v>
      </c>
      <c r="N14">
        <v>16</v>
      </c>
      <c r="O14">
        <v>33</v>
      </c>
      <c r="P14">
        <v>2</v>
      </c>
      <c r="Q14">
        <v>10</v>
      </c>
      <c r="R14">
        <v>6</v>
      </c>
      <c r="S14">
        <v>9</v>
      </c>
      <c r="T14">
        <v>6</v>
      </c>
      <c r="U14">
        <v>0</v>
      </c>
      <c r="V14">
        <v>0</v>
      </c>
      <c r="W14">
        <v>0</v>
      </c>
      <c r="X14">
        <v>0</v>
      </c>
      <c r="Y14">
        <v>0</v>
      </c>
      <c r="Z14">
        <v>0</v>
      </c>
      <c r="AA14">
        <v>3</v>
      </c>
      <c r="AB14">
        <v>11</v>
      </c>
      <c r="AC14">
        <v>0</v>
      </c>
    </row>
    <row r="15" spans="1:29" x14ac:dyDescent="0.3">
      <c r="A15">
        <v>7431</v>
      </c>
      <c r="B15">
        <v>1991</v>
      </c>
      <c r="C15" t="s">
        <v>32</v>
      </c>
      <c r="D15" t="s">
        <v>30</v>
      </c>
      <c r="E15">
        <v>68126</v>
      </c>
      <c r="F15">
        <v>0</v>
      </c>
      <c r="G15">
        <v>0</v>
      </c>
      <c r="H15" s="1">
        <v>41223</v>
      </c>
      <c r="I15">
        <v>40</v>
      </c>
      <c r="J15">
        <v>1332</v>
      </c>
      <c r="K15">
        <v>17</v>
      </c>
      <c r="L15">
        <v>311</v>
      </c>
      <c r="M15">
        <v>23</v>
      </c>
      <c r="N15">
        <v>51</v>
      </c>
      <c r="O15">
        <v>86</v>
      </c>
      <c r="P15">
        <v>1</v>
      </c>
      <c r="Q15">
        <v>7</v>
      </c>
      <c r="R15">
        <v>4</v>
      </c>
      <c r="S15">
        <v>5</v>
      </c>
      <c r="T15">
        <v>9</v>
      </c>
      <c r="U15">
        <v>0</v>
      </c>
      <c r="V15">
        <v>1</v>
      </c>
      <c r="W15">
        <v>0</v>
      </c>
      <c r="X15">
        <v>0</v>
      </c>
      <c r="Y15">
        <v>0</v>
      </c>
      <c r="Z15">
        <v>0</v>
      </c>
      <c r="AA15">
        <v>3</v>
      </c>
      <c r="AB15">
        <v>11</v>
      </c>
      <c r="AC15">
        <v>1</v>
      </c>
    </row>
    <row r="16" spans="1:29" x14ac:dyDescent="0.3">
      <c r="A16">
        <v>3138</v>
      </c>
      <c r="B16">
        <v>1956</v>
      </c>
      <c r="C16" t="s">
        <v>29</v>
      </c>
      <c r="D16" t="s">
        <v>30</v>
      </c>
      <c r="E16">
        <v>91249</v>
      </c>
      <c r="F16">
        <v>0</v>
      </c>
      <c r="G16">
        <v>0</v>
      </c>
      <c r="H16" s="1">
        <v>41202</v>
      </c>
      <c r="I16">
        <v>84</v>
      </c>
      <c r="J16">
        <v>1324</v>
      </c>
      <c r="K16">
        <v>27</v>
      </c>
      <c r="L16">
        <v>119</v>
      </c>
      <c r="M16">
        <v>71</v>
      </c>
      <c r="N16">
        <v>108</v>
      </c>
      <c r="O16">
        <v>27</v>
      </c>
      <c r="P16">
        <v>0</v>
      </c>
      <c r="Q16">
        <v>7</v>
      </c>
      <c r="R16">
        <v>9</v>
      </c>
      <c r="S16">
        <v>6</v>
      </c>
      <c r="T16">
        <v>4</v>
      </c>
      <c r="U16">
        <v>0</v>
      </c>
      <c r="V16">
        <v>1</v>
      </c>
      <c r="W16">
        <v>1</v>
      </c>
      <c r="X16">
        <v>1</v>
      </c>
      <c r="Y16">
        <v>1</v>
      </c>
      <c r="Z16">
        <v>0</v>
      </c>
      <c r="AA16">
        <v>3</v>
      </c>
      <c r="AB16">
        <v>11</v>
      </c>
      <c r="AC16">
        <v>1</v>
      </c>
    </row>
    <row r="17" spans="1:29" x14ac:dyDescent="0.3">
      <c r="A17">
        <v>4475</v>
      </c>
      <c r="B17">
        <v>1949</v>
      </c>
      <c r="C17" t="s">
        <v>32</v>
      </c>
      <c r="D17" t="s">
        <v>33</v>
      </c>
      <c r="E17">
        <v>69098</v>
      </c>
      <c r="F17">
        <v>0</v>
      </c>
      <c r="G17">
        <v>0</v>
      </c>
      <c r="H17" s="1">
        <v>41321</v>
      </c>
      <c r="I17">
        <v>82</v>
      </c>
      <c r="J17">
        <v>1315</v>
      </c>
      <c r="K17">
        <v>22</v>
      </c>
      <c r="L17">
        <v>780</v>
      </c>
      <c r="M17">
        <v>145</v>
      </c>
      <c r="N17">
        <v>0</v>
      </c>
      <c r="O17">
        <v>178</v>
      </c>
      <c r="P17">
        <v>1</v>
      </c>
      <c r="Q17">
        <v>7</v>
      </c>
      <c r="R17">
        <v>8</v>
      </c>
      <c r="S17">
        <v>9</v>
      </c>
      <c r="T17">
        <v>5</v>
      </c>
      <c r="U17">
        <v>0</v>
      </c>
      <c r="V17">
        <v>0</v>
      </c>
      <c r="W17">
        <v>0</v>
      </c>
      <c r="X17">
        <v>0</v>
      </c>
      <c r="Y17">
        <v>0</v>
      </c>
      <c r="Z17">
        <v>0</v>
      </c>
      <c r="AA17">
        <v>3</v>
      </c>
      <c r="AB17">
        <v>11</v>
      </c>
      <c r="AC17">
        <v>0</v>
      </c>
    </row>
    <row r="18" spans="1:29" x14ac:dyDescent="0.3">
      <c r="A18">
        <v>6292</v>
      </c>
      <c r="B18">
        <v>1986</v>
      </c>
      <c r="C18" t="s">
        <v>32</v>
      </c>
      <c r="D18" t="s">
        <v>33</v>
      </c>
      <c r="E18">
        <v>82333</v>
      </c>
      <c r="F18">
        <v>0</v>
      </c>
      <c r="G18">
        <v>0</v>
      </c>
      <c r="H18" s="1">
        <v>41363</v>
      </c>
      <c r="I18">
        <v>60</v>
      </c>
      <c r="J18">
        <v>1311</v>
      </c>
      <c r="K18">
        <v>0</v>
      </c>
      <c r="L18">
        <v>359</v>
      </c>
      <c r="M18">
        <v>46</v>
      </c>
      <c r="N18">
        <v>89</v>
      </c>
      <c r="O18">
        <v>17</v>
      </c>
      <c r="P18">
        <v>1</v>
      </c>
      <c r="Q18">
        <v>4</v>
      </c>
      <c r="R18">
        <v>3</v>
      </c>
      <c r="S18">
        <v>10</v>
      </c>
      <c r="T18">
        <v>2</v>
      </c>
      <c r="U18">
        <v>0</v>
      </c>
      <c r="V18">
        <v>0</v>
      </c>
      <c r="W18">
        <v>1</v>
      </c>
      <c r="X18">
        <v>0</v>
      </c>
      <c r="Y18">
        <v>0</v>
      </c>
      <c r="Z18">
        <v>0</v>
      </c>
      <c r="AA18">
        <v>3</v>
      </c>
      <c r="AB18">
        <v>11</v>
      </c>
      <c r="AC18">
        <v>1</v>
      </c>
    </row>
    <row r="19" spans="1:29" x14ac:dyDescent="0.3">
      <c r="A19">
        <v>10140</v>
      </c>
      <c r="B19">
        <v>1983</v>
      </c>
      <c r="C19" t="s">
        <v>32</v>
      </c>
      <c r="D19" t="s">
        <v>31</v>
      </c>
      <c r="E19">
        <v>70123</v>
      </c>
      <c r="F19">
        <v>0</v>
      </c>
      <c r="G19">
        <v>0</v>
      </c>
      <c r="H19" s="1">
        <v>41545</v>
      </c>
      <c r="I19">
        <v>27</v>
      </c>
      <c r="J19">
        <v>1308</v>
      </c>
      <c r="K19">
        <v>0</v>
      </c>
      <c r="L19">
        <v>396</v>
      </c>
      <c r="M19">
        <v>23</v>
      </c>
      <c r="N19">
        <v>0</v>
      </c>
      <c r="O19">
        <v>0</v>
      </c>
      <c r="P19">
        <v>1</v>
      </c>
      <c r="Q19">
        <v>5</v>
      </c>
      <c r="R19">
        <v>7</v>
      </c>
      <c r="S19">
        <v>4</v>
      </c>
      <c r="T19">
        <v>3</v>
      </c>
      <c r="U19">
        <v>0</v>
      </c>
      <c r="V19">
        <v>1</v>
      </c>
      <c r="W19">
        <v>0</v>
      </c>
      <c r="X19">
        <v>0</v>
      </c>
      <c r="Y19">
        <v>1</v>
      </c>
      <c r="Z19">
        <v>0</v>
      </c>
      <c r="AA19">
        <v>3</v>
      </c>
      <c r="AB19">
        <v>11</v>
      </c>
      <c r="AC19">
        <v>0</v>
      </c>
    </row>
    <row r="20" spans="1:29" x14ac:dyDescent="0.3">
      <c r="A20">
        <v>10133</v>
      </c>
      <c r="B20">
        <v>1970</v>
      </c>
      <c r="C20" t="s">
        <v>29</v>
      </c>
      <c r="D20" t="s">
        <v>30</v>
      </c>
      <c r="E20">
        <v>93790</v>
      </c>
      <c r="F20">
        <v>0</v>
      </c>
      <c r="G20">
        <v>0</v>
      </c>
      <c r="H20" s="1">
        <v>41682</v>
      </c>
      <c r="I20">
        <v>16</v>
      </c>
      <c r="J20">
        <v>1302</v>
      </c>
      <c r="K20">
        <v>68</v>
      </c>
      <c r="L20">
        <v>731</v>
      </c>
      <c r="M20">
        <v>89</v>
      </c>
      <c r="N20">
        <v>114</v>
      </c>
      <c r="O20">
        <v>45</v>
      </c>
      <c r="P20">
        <v>0</v>
      </c>
      <c r="Q20">
        <v>6</v>
      </c>
      <c r="R20">
        <v>7</v>
      </c>
      <c r="S20">
        <v>12</v>
      </c>
      <c r="T20">
        <v>2</v>
      </c>
      <c r="U20">
        <v>0</v>
      </c>
      <c r="V20">
        <v>1</v>
      </c>
      <c r="W20">
        <v>1</v>
      </c>
      <c r="X20">
        <v>1</v>
      </c>
      <c r="Y20">
        <v>0</v>
      </c>
      <c r="Z20">
        <v>0</v>
      </c>
      <c r="AA20">
        <v>3</v>
      </c>
      <c r="AB20">
        <v>11</v>
      </c>
      <c r="AC20">
        <v>1</v>
      </c>
    </row>
    <row r="21" spans="1:29" x14ac:dyDescent="0.3">
      <c r="A21">
        <v>8732</v>
      </c>
      <c r="B21">
        <v>1969</v>
      </c>
      <c r="C21" t="s">
        <v>34</v>
      </c>
      <c r="D21" t="s">
        <v>38</v>
      </c>
      <c r="E21">
        <v>67369</v>
      </c>
      <c r="F21">
        <v>0</v>
      </c>
      <c r="G21">
        <v>1</v>
      </c>
      <c r="H21" s="1">
        <v>41230</v>
      </c>
      <c r="I21">
        <v>81</v>
      </c>
      <c r="J21">
        <v>1298</v>
      </c>
      <c r="K21">
        <v>0</v>
      </c>
      <c r="L21">
        <v>70</v>
      </c>
      <c r="M21">
        <v>37</v>
      </c>
      <c r="N21">
        <v>14</v>
      </c>
      <c r="O21">
        <v>42</v>
      </c>
      <c r="P21">
        <v>4</v>
      </c>
      <c r="Q21">
        <v>7</v>
      </c>
      <c r="R21">
        <v>4</v>
      </c>
      <c r="S21">
        <v>10</v>
      </c>
      <c r="T21">
        <v>4</v>
      </c>
      <c r="U21">
        <v>0</v>
      </c>
      <c r="V21">
        <v>1</v>
      </c>
      <c r="W21">
        <v>1</v>
      </c>
      <c r="X21">
        <v>0</v>
      </c>
      <c r="Y21">
        <v>0</v>
      </c>
      <c r="Z21">
        <v>0</v>
      </c>
      <c r="AA21">
        <v>3</v>
      </c>
      <c r="AB21">
        <v>11</v>
      </c>
      <c r="AC21">
        <v>1</v>
      </c>
    </row>
    <row r="22" spans="1:29" x14ac:dyDescent="0.3">
      <c r="A22">
        <v>8545</v>
      </c>
      <c r="B22">
        <v>1954</v>
      </c>
      <c r="C22" t="s">
        <v>29</v>
      </c>
      <c r="D22" t="s">
        <v>35</v>
      </c>
      <c r="E22">
        <v>85683</v>
      </c>
      <c r="F22">
        <v>0</v>
      </c>
      <c r="G22">
        <v>0</v>
      </c>
      <c r="H22" s="1">
        <v>41719</v>
      </c>
      <c r="I22">
        <v>6</v>
      </c>
      <c r="J22">
        <v>1296</v>
      </c>
      <c r="K22">
        <v>17</v>
      </c>
      <c r="L22">
        <v>311</v>
      </c>
      <c r="M22">
        <v>45</v>
      </c>
      <c r="N22">
        <v>69</v>
      </c>
      <c r="O22">
        <v>51</v>
      </c>
      <c r="P22">
        <v>1</v>
      </c>
      <c r="Q22">
        <v>2</v>
      </c>
      <c r="R22">
        <v>4</v>
      </c>
      <c r="S22">
        <v>10</v>
      </c>
      <c r="T22">
        <v>1</v>
      </c>
      <c r="U22">
        <v>0</v>
      </c>
      <c r="V22">
        <v>1</v>
      </c>
      <c r="W22">
        <v>1</v>
      </c>
      <c r="X22">
        <v>1</v>
      </c>
      <c r="Y22">
        <v>1</v>
      </c>
      <c r="Z22">
        <v>0</v>
      </c>
      <c r="AA22">
        <v>3</v>
      </c>
      <c r="AB22">
        <v>11</v>
      </c>
      <c r="AC22">
        <v>1</v>
      </c>
    </row>
    <row r="23" spans="1:29" x14ac:dyDescent="0.3">
      <c r="A23">
        <v>203</v>
      </c>
      <c r="B23">
        <v>1975</v>
      </c>
      <c r="C23" t="s">
        <v>34</v>
      </c>
      <c r="D23" t="s">
        <v>30</v>
      </c>
      <c r="E23">
        <v>81169</v>
      </c>
      <c r="F23">
        <v>0</v>
      </c>
      <c r="G23">
        <v>0</v>
      </c>
      <c r="H23" s="1">
        <v>41378</v>
      </c>
      <c r="I23">
        <v>47</v>
      </c>
      <c r="J23">
        <v>1288</v>
      </c>
      <c r="K23">
        <v>20</v>
      </c>
      <c r="L23">
        <v>613</v>
      </c>
      <c r="M23">
        <v>80</v>
      </c>
      <c r="N23">
        <v>61</v>
      </c>
      <c r="O23">
        <v>27</v>
      </c>
      <c r="P23">
        <v>1</v>
      </c>
      <c r="Q23">
        <v>5</v>
      </c>
      <c r="R23">
        <v>7</v>
      </c>
      <c r="S23">
        <v>9</v>
      </c>
      <c r="T23">
        <v>2</v>
      </c>
      <c r="U23">
        <v>0</v>
      </c>
      <c r="V23">
        <v>0</v>
      </c>
      <c r="W23">
        <v>0</v>
      </c>
      <c r="X23">
        <v>0</v>
      </c>
      <c r="Y23">
        <v>0</v>
      </c>
      <c r="Z23">
        <v>0</v>
      </c>
      <c r="AA23">
        <v>3</v>
      </c>
      <c r="AB23">
        <v>11</v>
      </c>
      <c r="AC23">
        <v>0</v>
      </c>
    </row>
    <row r="24" spans="1:29" x14ac:dyDescent="0.3">
      <c r="A24">
        <v>6932</v>
      </c>
      <c r="B24">
        <v>1941</v>
      </c>
      <c r="C24" t="s">
        <v>32</v>
      </c>
      <c r="D24" t="s">
        <v>33</v>
      </c>
      <c r="E24">
        <v>93027</v>
      </c>
      <c r="F24">
        <v>0</v>
      </c>
      <c r="G24">
        <v>0</v>
      </c>
      <c r="H24" s="1">
        <v>41377</v>
      </c>
      <c r="I24">
        <v>77</v>
      </c>
      <c r="J24">
        <v>1285</v>
      </c>
      <c r="K24">
        <v>42</v>
      </c>
      <c r="L24">
        <v>716</v>
      </c>
      <c r="M24">
        <v>55</v>
      </c>
      <c r="N24">
        <v>0</v>
      </c>
      <c r="O24">
        <v>21</v>
      </c>
      <c r="P24">
        <v>0</v>
      </c>
      <c r="Q24">
        <v>7</v>
      </c>
      <c r="R24">
        <v>10</v>
      </c>
      <c r="S24">
        <v>5</v>
      </c>
      <c r="T24">
        <v>2</v>
      </c>
      <c r="U24">
        <v>0</v>
      </c>
      <c r="V24">
        <v>0</v>
      </c>
      <c r="W24">
        <v>1</v>
      </c>
      <c r="X24">
        <v>0</v>
      </c>
      <c r="Y24">
        <v>0</v>
      </c>
      <c r="Z24">
        <v>0</v>
      </c>
      <c r="AA24">
        <v>3</v>
      </c>
      <c r="AB24">
        <v>11</v>
      </c>
      <c r="AC24">
        <v>0</v>
      </c>
    </row>
    <row r="25" spans="1:29" x14ac:dyDescent="0.3">
      <c r="A25">
        <v>7962</v>
      </c>
      <c r="B25">
        <v>1987</v>
      </c>
      <c r="C25" t="s">
        <v>32</v>
      </c>
      <c r="D25" t="s">
        <v>30</v>
      </c>
      <c r="E25">
        <v>95169</v>
      </c>
      <c r="F25">
        <v>0</v>
      </c>
      <c r="G25">
        <v>0</v>
      </c>
      <c r="H25" s="1">
        <v>41556</v>
      </c>
      <c r="I25">
        <v>1</v>
      </c>
      <c r="J25">
        <v>1285</v>
      </c>
      <c r="K25">
        <v>21</v>
      </c>
      <c r="L25">
        <v>449</v>
      </c>
      <c r="M25">
        <v>106</v>
      </c>
      <c r="N25">
        <v>20</v>
      </c>
      <c r="O25">
        <v>20</v>
      </c>
      <c r="P25">
        <v>1</v>
      </c>
      <c r="Q25">
        <v>4</v>
      </c>
      <c r="R25">
        <v>3</v>
      </c>
      <c r="S25">
        <v>4</v>
      </c>
      <c r="T25">
        <v>1</v>
      </c>
      <c r="U25">
        <v>0</v>
      </c>
      <c r="V25">
        <v>0</v>
      </c>
      <c r="W25">
        <v>1</v>
      </c>
      <c r="X25">
        <v>1</v>
      </c>
      <c r="Y25">
        <v>0</v>
      </c>
      <c r="Z25">
        <v>0</v>
      </c>
      <c r="AA25">
        <v>3</v>
      </c>
      <c r="AB25">
        <v>11</v>
      </c>
      <c r="AC25">
        <v>1</v>
      </c>
    </row>
    <row r="26" spans="1:29" x14ac:dyDescent="0.3">
      <c r="A26">
        <v>7919</v>
      </c>
      <c r="B26">
        <v>1976</v>
      </c>
      <c r="C26" t="s">
        <v>32</v>
      </c>
      <c r="D26" t="s">
        <v>31</v>
      </c>
      <c r="E26">
        <v>72335</v>
      </c>
      <c r="F26">
        <v>0</v>
      </c>
      <c r="G26">
        <v>0</v>
      </c>
      <c r="H26" s="1">
        <v>41134</v>
      </c>
      <c r="I26">
        <v>2</v>
      </c>
      <c r="J26">
        <v>1285</v>
      </c>
      <c r="K26">
        <v>105</v>
      </c>
      <c r="L26">
        <v>653</v>
      </c>
      <c r="M26">
        <v>28</v>
      </c>
      <c r="N26">
        <v>21</v>
      </c>
      <c r="O26">
        <v>0</v>
      </c>
      <c r="P26">
        <v>1</v>
      </c>
      <c r="Q26">
        <v>10</v>
      </c>
      <c r="R26">
        <v>4</v>
      </c>
      <c r="S26">
        <v>8</v>
      </c>
      <c r="T26">
        <v>8</v>
      </c>
      <c r="U26">
        <v>0</v>
      </c>
      <c r="V26">
        <v>0</v>
      </c>
      <c r="W26">
        <v>0</v>
      </c>
      <c r="X26">
        <v>0</v>
      </c>
      <c r="Y26">
        <v>0</v>
      </c>
      <c r="Z26">
        <v>0</v>
      </c>
      <c r="AA26">
        <v>3</v>
      </c>
      <c r="AB26">
        <v>11</v>
      </c>
      <c r="AC26">
        <v>1</v>
      </c>
    </row>
    <row r="27" spans="1:29" x14ac:dyDescent="0.3">
      <c r="A27">
        <v>9499</v>
      </c>
      <c r="B27">
        <v>1954</v>
      </c>
      <c r="C27" t="s">
        <v>29</v>
      </c>
      <c r="D27" t="s">
        <v>33</v>
      </c>
      <c r="E27">
        <v>93404</v>
      </c>
      <c r="F27">
        <v>1</v>
      </c>
      <c r="G27">
        <v>2</v>
      </c>
      <c r="H27" s="1">
        <v>41401</v>
      </c>
      <c r="I27">
        <v>97</v>
      </c>
      <c r="J27">
        <v>1279</v>
      </c>
      <c r="K27">
        <v>15</v>
      </c>
      <c r="L27">
        <v>287</v>
      </c>
      <c r="M27">
        <v>20</v>
      </c>
      <c r="N27">
        <v>0</v>
      </c>
      <c r="O27">
        <v>15</v>
      </c>
      <c r="P27">
        <v>3</v>
      </c>
      <c r="Q27">
        <v>3</v>
      </c>
      <c r="R27">
        <v>4</v>
      </c>
      <c r="S27">
        <v>7</v>
      </c>
      <c r="T27">
        <v>5</v>
      </c>
      <c r="U27">
        <v>0</v>
      </c>
      <c r="V27">
        <v>1</v>
      </c>
      <c r="W27">
        <v>1</v>
      </c>
      <c r="X27">
        <v>0</v>
      </c>
      <c r="Y27">
        <v>0</v>
      </c>
      <c r="Z27">
        <v>0</v>
      </c>
      <c r="AA27">
        <v>3</v>
      </c>
      <c r="AB27">
        <v>11</v>
      </c>
      <c r="AC27">
        <v>0</v>
      </c>
    </row>
    <row r="28" spans="1:29" x14ac:dyDescent="0.3">
      <c r="A28">
        <v>6248</v>
      </c>
      <c r="B28">
        <v>1947</v>
      </c>
      <c r="C28" t="s">
        <v>34</v>
      </c>
      <c r="D28" t="s">
        <v>30</v>
      </c>
      <c r="E28">
        <v>91712</v>
      </c>
      <c r="F28">
        <v>0</v>
      </c>
      <c r="G28">
        <v>0</v>
      </c>
      <c r="H28" s="1">
        <v>41564</v>
      </c>
      <c r="I28">
        <v>47</v>
      </c>
      <c r="J28">
        <v>1276</v>
      </c>
      <c r="K28">
        <v>24</v>
      </c>
      <c r="L28">
        <v>746</v>
      </c>
      <c r="M28">
        <v>94</v>
      </c>
      <c r="N28">
        <v>29</v>
      </c>
      <c r="O28">
        <v>48</v>
      </c>
      <c r="P28">
        <v>0</v>
      </c>
      <c r="Q28">
        <v>9</v>
      </c>
      <c r="R28">
        <v>7</v>
      </c>
      <c r="S28">
        <v>11</v>
      </c>
      <c r="T28">
        <v>3</v>
      </c>
      <c r="U28">
        <v>0</v>
      </c>
      <c r="V28">
        <v>0</v>
      </c>
      <c r="W28">
        <v>1</v>
      </c>
      <c r="X28">
        <v>0</v>
      </c>
      <c r="Y28">
        <v>0</v>
      </c>
      <c r="Z28">
        <v>0</v>
      </c>
      <c r="AA28">
        <v>3</v>
      </c>
      <c r="AB28">
        <v>11</v>
      </c>
      <c r="AC28">
        <v>1</v>
      </c>
    </row>
    <row r="29" spans="1:29" x14ac:dyDescent="0.3">
      <c r="A29">
        <v>1763</v>
      </c>
      <c r="B29">
        <v>1988</v>
      </c>
      <c r="C29" t="s">
        <v>29</v>
      </c>
      <c r="D29" t="s">
        <v>31</v>
      </c>
      <c r="E29">
        <v>87679</v>
      </c>
      <c r="F29">
        <v>0</v>
      </c>
      <c r="G29">
        <v>0</v>
      </c>
      <c r="H29" s="1">
        <v>41482</v>
      </c>
      <c r="I29">
        <v>62</v>
      </c>
      <c r="J29">
        <v>1259</v>
      </c>
      <c r="K29">
        <v>172</v>
      </c>
      <c r="L29">
        <v>815</v>
      </c>
      <c r="M29">
        <v>97</v>
      </c>
      <c r="N29">
        <v>148</v>
      </c>
      <c r="O29">
        <v>33</v>
      </c>
      <c r="P29">
        <v>1</v>
      </c>
      <c r="Q29">
        <v>7</v>
      </c>
      <c r="R29">
        <v>11</v>
      </c>
      <c r="S29">
        <v>10</v>
      </c>
      <c r="T29">
        <v>4</v>
      </c>
      <c r="U29">
        <v>1</v>
      </c>
      <c r="V29">
        <v>0</v>
      </c>
      <c r="W29">
        <v>1</v>
      </c>
      <c r="X29">
        <v>1</v>
      </c>
      <c r="Y29">
        <v>0</v>
      </c>
      <c r="Z29">
        <v>0</v>
      </c>
      <c r="AA29">
        <v>3</v>
      </c>
      <c r="AB29">
        <v>11</v>
      </c>
      <c r="AC29">
        <v>1</v>
      </c>
    </row>
    <row r="30" spans="1:29" x14ac:dyDescent="0.3">
      <c r="A30">
        <v>1204</v>
      </c>
      <c r="B30">
        <v>1970</v>
      </c>
      <c r="C30" t="s">
        <v>32</v>
      </c>
      <c r="D30" t="s">
        <v>33</v>
      </c>
      <c r="E30">
        <v>67536</v>
      </c>
      <c r="F30">
        <v>0</v>
      </c>
      <c r="G30">
        <v>1</v>
      </c>
      <c r="H30" s="1">
        <v>41416</v>
      </c>
      <c r="I30">
        <v>45</v>
      </c>
      <c r="J30">
        <v>1253</v>
      </c>
      <c r="K30">
        <v>0</v>
      </c>
      <c r="L30">
        <v>447</v>
      </c>
      <c r="M30">
        <v>23</v>
      </c>
      <c r="N30">
        <v>71</v>
      </c>
      <c r="O30">
        <v>35</v>
      </c>
      <c r="P30">
        <v>3</v>
      </c>
      <c r="Q30">
        <v>11</v>
      </c>
      <c r="R30">
        <v>5</v>
      </c>
      <c r="S30">
        <v>11</v>
      </c>
      <c r="T30">
        <v>8</v>
      </c>
      <c r="U30">
        <v>0</v>
      </c>
      <c r="V30">
        <v>0</v>
      </c>
      <c r="W30">
        <v>0</v>
      </c>
      <c r="X30">
        <v>1</v>
      </c>
      <c r="Y30">
        <v>0</v>
      </c>
      <c r="Z30">
        <v>0</v>
      </c>
      <c r="AA30">
        <v>3</v>
      </c>
      <c r="AB30">
        <v>11</v>
      </c>
      <c r="AC30">
        <v>0</v>
      </c>
    </row>
    <row r="31" spans="1:29" x14ac:dyDescent="0.3">
      <c r="A31">
        <v>9298</v>
      </c>
      <c r="B31">
        <v>1947</v>
      </c>
      <c r="C31" t="s">
        <v>32</v>
      </c>
      <c r="D31" t="s">
        <v>31</v>
      </c>
      <c r="E31">
        <v>81574</v>
      </c>
      <c r="F31">
        <v>0</v>
      </c>
      <c r="G31">
        <v>0</v>
      </c>
      <c r="H31" s="1">
        <v>41757</v>
      </c>
      <c r="I31">
        <v>89</v>
      </c>
      <c r="J31">
        <v>1252</v>
      </c>
      <c r="K31">
        <v>0</v>
      </c>
      <c r="L31">
        <v>465</v>
      </c>
      <c r="M31">
        <v>46</v>
      </c>
      <c r="N31">
        <v>35</v>
      </c>
      <c r="O31">
        <v>0</v>
      </c>
      <c r="P31">
        <v>1</v>
      </c>
      <c r="Q31">
        <v>4</v>
      </c>
      <c r="R31">
        <v>5</v>
      </c>
      <c r="S31">
        <v>8</v>
      </c>
      <c r="T31">
        <v>1</v>
      </c>
      <c r="U31">
        <v>0</v>
      </c>
      <c r="V31">
        <v>1</v>
      </c>
      <c r="W31">
        <v>1</v>
      </c>
      <c r="X31">
        <v>0</v>
      </c>
      <c r="Y31">
        <v>0</v>
      </c>
      <c r="Z31">
        <v>0</v>
      </c>
      <c r="AA31">
        <v>3</v>
      </c>
      <c r="AB31">
        <v>11</v>
      </c>
      <c r="AC31">
        <v>0</v>
      </c>
    </row>
    <row r="32" spans="1:29" x14ac:dyDescent="0.3">
      <c r="A32">
        <v>3725</v>
      </c>
      <c r="B32">
        <v>1961</v>
      </c>
      <c r="C32" t="s">
        <v>32</v>
      </c>
      <c r="D32" t="s">
        <v>30</v>
      </c>
      <c r="E32">
        <v>84865</v>
      </c>
      <c r="F32">
        <v>0</v>
      </c>
      <c r="G32">
        <v>0</v>
      </c>
      <c r="H32" s="1">
        <v>41403</v>
      </c>
      <c r="I32">
        <v>1</v>
      </c>
      <c r="J32">
        <v>1248</v>
      </c>
      <c r="K32">
        <v>16</v>
      </c>
      <c r="L32">
        <v>349</v>
      </c>
      <c r="M32">
        <v>43</v>
      </c>
      <c r="N32">
        <v>16</v>
      </c>
      <c r="O32">
        <v>16</v>
      </c>
      <c r="P32">
        <v>1</v>
      </c>
      <c r="Q32">
        <v>2</v>
      </c>
      <c r="R32">
        <v>4</v>
      </c>
      <c r="S32">
        <v>9</v>
      </c>
      <c r="T32">
        <v>4</v>
      </c>
      <c r="U32">
        <v>0</v>
      </c>
      <c r="V32">
        <v>1</v>
      </c>
      <c r="W32">
        <v>1</v>
      </c>
      <c r="X32">
        <v>1</v>
      </c>
      <c r="Y32">
        <v>1</v>
      </c>
      <c r="Z32">
        <v>0</v>
      </c>
      <c r="AA32">
        <v>3</v>
      </c>
      <c r="AB32">
        <v>11</v>
      </c>
      <c r="AC32">
        <v>1</v>
      </c>
    </row>
    <row r="33" spans="1:29" x14ac:dyDescent="0.3">
      <c r="A33">
        <v>7899</v>
      </c>
      <c r="B33">
        <v>1952</v>
      </c>
      <c r="C33" t="s">
        <v>32</v>
      </c>
      <c r="D33" t="s">
        <v>33</v>
      </c>
      <c r="E33">
        <v>77610</v>
      </c>
      <c r="F33">
        <v>0</v>
      </c>
      <c r="G33">
        <v>1</v>
      </c>
      <c r="H33" s="1">
        <v>41211</v>
      </c>
      <c r="I33">
        <v>70</v>
      </c>
      <c r="J33">
        <v>1245</v>
      </c>
      <c r="K33">
        <v>33</v>
      </c>
      <c r="L33">
        <v>332</v>
      </c>
      <c r="M33">
        <v>21</v>
      </c>
      <c r="N33">
        <v>33</v>
      </c>
      <c r="O33">
        <v>16</v>
      </c>
      <c r="P33">
        <v>2</v>
      </c>
      <c r="Q33">
        <v>4</v>
      </c>
      <c r="R33">
        <v>7</v>
      </c>
      <c r="S33">
        <v>4</v>
      </c>
      <c r="T33">
        <v>7</v>
      </c>
      <c r="U33">
        <v>0</v>
      </c>
      <c r="V33">
        <v>0</v>
      </c>
      <c r="W33">
        <v>0</v>
      </c>
      <c r="X33">
        <v>0</v>
      </c>
      <c r="Y33">
        <v>0</v>
      </c>
      <c r="Z33">
        <v>0</v>
      </c>
      <c r="AA33">
        <v>3</v>
      </c>
      <c r="AB33">
        <v>11</v>
      </c>
      <c r="AC33">
        <v>0</v>
      </c>
    </row>
    <row r="34" spans="1:29" x14ac:dyDescent="0.3">
      <c r="A34">
        <v>2926</v>
      </c>
      <c r="B34">
        <v>1952</v>
      </c>
      <c r="C34" t="s">
        <v>34</v>
      </c>
      <c r="D34" t="s">
        <v>31</v>
      </c>
      <c r="E34">
        <v>55951</v>
      </c>
      <c r="F34">
        <v>0</v>
      </c>
      <c r="G34">
        <v>1</v>
      </c>
      <c r="H34" s="1">
        <v>41144</v>
      </c>
      <c r="I34">
        <v>62</v>
      </c>
      <c r="J34">
        <v>1241</v>
      </c>
      <c r="K34">
        <v>0</v>
      </c>
      <c r="L34">
        <v>80</v>
      </c>
      <c r="M34">
        <v>0</v>
      </c>
      <c r="N34">
        <v>13</v>
      </c>
      <c r="O34">
        <v>40</v>
      </c>
      <c r="P34">
        <v>3</v>
      </c>
      <c r="Q34">
        <v>3</v>
      </c>
      <c r="R34">
        <v>6</v>
      </c>
      <c r="S34">
        <v>11</v>
      </c>
      <c r="T34">
        <v>8</v>
      </c>
      <c r="U34">
        <v>0</v>
      </c>
      <c r="V34">
        <v>1</v>
      </c>
      <c r="W34">
        <v>0</v>
      </c>
      <c r="X34">
        <v>0</v>
      </c>
      <c r="Y34">
        <v>1</v>
      </c>
      <c r="Z34">
        <v>0</v>
      </c>
      <c r="AA34">
        <v>3</v>
      </c>
      <c r="AB34">
        <v>11</v>
      </c>
      <c r="AC34">
        <v>0</v>
      </c>
    </row>
    <row r="35" spans="1:29" x14ac:dyDescent="0.3">
      <c r="A35">
        <v>7999</v>
      </c>
      <c r="B35">
        <v>1955</v>
      </c>
      <c r="C35" t="s">
        <v>32</v>
      </c>
      <c r="D35" t="s">
        <v>31</v>
      </c>
      <c r="E35">
        <v>75261</v>
      </c>
      <c r="F35">
        <v>0</v>
      </c>
      <c r="G35">
        <v>0</v>
      </c>
      <c r="H35" s="1">
        <v>41387</v>
      </c>
      <c r="I35">
        <v>17</v>
      </c>
      <c r="J35">
        <v>1239</v>
      </c>
      <c r="K35">
        <v>17</v>
      </c>
      <c r="L35">
        <v>413</v>
      </c>
      <c r="M35">
        <v>23</v>
      </c>
      <c r="N35">
        <v>34</v>
      </c>
      <c r="O35">
        <v>17</v>
      </c>
      <c r="P35">
        <v>1</v>
      </c>
      <c r="Q35">
        <v>5</v>
      </c>
      <c r="R35">
        <v>6</v>
      </c>
      <c r="S35">
        <v>5</v>
      </c>
      <c r="T35">
        <v>2</v>
      </c>
      <c r="U35">
        <v>0</v>
      </c>
      <c r="V35">
        <v>1</v>
      </c>
      <c r="W35">
        <v>1</v>
      </c>
      <c r="X35">
        <v>0</v>
      </c>
      <c r="Y35">
        <v>0</v>
      </c>
      <c r="Z35">
        <v>0</v>
      </c>
      <c r="AA35">
        <v>3</v>
      </c>
      <c r="AB35">
        <v>11</v>
      </c>
      <c r="AC35">
        <v>1</v>
      </c>
    </row>
    <row r="36" spans="1:29" x14ac:dyDescent="0.3">
      <c r="A36">
        <v>5236</v>
      </c>
      <c r="B36">
        <v>1979</v>
      </c>
      <c r="C36" t="s">
        <v>29</v>
      </c>
      <c r="D36" t="s">
        <v>31</v>
      </c>
      <c r="E36">
        <v>77568</v>
      </c>
      <c r="F36">
        <v>0</v>
      </c>
      <c r="G36">
        <v>1</v>
      </c>
      <c r="H36" s="1">
        <v>41146</v>
      </c>
      <c r="I36">
        <v>30</v>
      </c>
      <c r="J36">
        <v>1230</v>
      </c>
      <c r="K36">
        <v>0</v>
      </c>
      <c r="L36">
        <v>396</v>
      </c>
      <c r="M36">
        <v>232</v>
      </c>
      <c r="N36">
        <v>178</v>
      </c>
      <c r="O36">
        <v>158</v>
      </c>
      <c r="P36">
        <v>1</v>
      </c>
      <c r="Q36">
        <v>10</v>
      </c>
      <c r="R36">
        <v>2</v>
      </c>
      <c r="S36">
        <v>8</v>
      </c>
      <c r="T36">
        <v>5</v>
      </c>
      <c r="U36">
        <v>0</v>
      </c>
      <c r="V36">
        <v>1</v>
      </c>
      <c r="W36">
        <v>1</v>
      </c>
      <c r="X36">
        <v>1</v>
      </c>
      <c r="Y36">
        <v>0</v>
      </c>
      <c r="Z36">
        <v>0</v>
      </c>
      <c r="AA36">
        <v>3</v>
      </c>
      <c r="AB36">
        <v>11</v>
      </c>
      <c r="AC36">
        <v>0</v>
      </c>
    </row>
    <row r="37" spans="1:29" x14ac:dyDescent="0.3">
      <c r="A37">
        <v>4356</v>
      </c>
      <c r="B37">
        <v>1971</v>
      </c>
      <c r="C37" t="s">
        <v>29</v>
      </c>
      <c r="D37" t="s">
        <v>31</v>
      </c>
      <c r="E37">
        <v>71819</v>
      </c>
      <c r="F37">
        <v>0</v>
      </c>
      <c r="G37">
        <v>1</v>
      </c>
      <c r="H37" s="1">
        <v>41514</v>
      </c>
      <c r="I37">
        <v>70</v>
      </c>
      <c r="J37">
        <v>1224</v>
      </c>
      <c r="K37">
        <v>28</v>
      </c>
      <c r="L37">
        <v>140</v>
      </c>
      <c r="M37">
        <v>0</v>
      </c>
      <c r="N37">
        <v>14</v>
      </c>
      <c r="O37">
        <v>168</v>
      </c>
      <c r="P37">
        <v>3</v>
      </c>
      <c r="Q37">
        <v>3</v>
      </c>
      <c r="R37">
        <v>3</v>
      </c>
      <c r="S37">
        <v>5</v>
      </c>
      <c r="T37">
        <v>6</v>
      </c>
      <c r="U37">
        <v>0</v>
      </c>
      <c r="V37">
        <v>1</v>
      </c>
      <c r="W37">
        <v>1</v>
      </c>
      <c r="X37">
        <v>0</v>
      </c>
      <c r="Y37">
        <v>0</v>
      </c>
      <c r="Z37">
        <v>0</v>
      </c>
      <c r="AA37">
        <v>3</v>
      </c>
      <c r="AB37">
        <v>11</v>
      </c>
      <c r="AC37">
        <v>0</v>
      </c>
    </row>
    <row r="38" spans="1:29" x14ac:dyDescent="0.3">
      <c r="A38">
        <v>2176</v>
      </c>
      <c r="B38">
        <v>1972</v>
      </c>
      <c r="C38" t="s">
        <v>29</v>
      </c>
      <c r="D38" t="s">
        <v>33</v>
      </c>
      <c r="E38">
        <v>80134</v>
      </c>
      <c r="F38">
        <v>1</v>
      </c>
      <c r="G38">
        <v>0</v>
      </c>
      <c r="H38" s="1">
        <v>41414</v>
      </c>
      <c r="I38">
        <v>40</v>
      </c>
      <c r="J38">
        <v>1218</v>
      </c>
      <c r="K38">
        <v>16</v>
      </c>
      <c r="L38">
        <v>272</v>
      </c>
      <c r="M38">
        <v>104</v>
      </c>
      <c r="N38">
        <v>0</v>
      </c>
      <c r="O38">
        <v>80</v>
      </c>
      <c r="P38">
        <v>2</v>
      </c>
      <c r="Q38">
        <v>5</v>
      </c>
      <c r="R38">
        <v>3</v>
      </c>
      <c r="S38">
        <v>6</v>
      </c>
      <c r="T38">
        <v>6</v>
      </c>
      <c r="U38">
        <v>0</v>
      </c>
      <c r="V38">
        <v>1</v>
      </c>
      <c r="W38">
        <v>1</v>
      </c>
      <c r="X38">
        <v>1</v>
      </c>
      <c r="Y38">
        <v>0</v>
      </c>
      <c r="Z38">
        <v>0</v>
      </c>
      <c r="AA38">
        <v>3</v>
      </c>
      <c r="AB38">
        <v>11</v>
      </c>
      <c r="AC38">
        <v>1</v>
      </c>
    </row>
    <row r="39" spans="1:29" x14ac:dyDescent="0.3">
      <c r="A39">
        <v>9121</v>
      </c>
      <c r="B39">
        <v>1972</v>
      </c>
      <c r="C39" t="s">
        <v>29</v>
      </c>
      <c r="D39" t="s">
        <v>33</v>
      </c>
      <c r="E39">
        <v>80134</v>
      </c>
      <c r="F39">
        <v>1</v>
      </c>
      <c r="G39">
        <v>0</v>
      </c>
      <c r="H39" s="1">
        <v>41414</v>
      </c>
      <c r="I39">
        <v>40</v>
      </c>
      <c r="J39">
        <v>1218</v>
      </c>
      <c r="K39">
        <v>16</v>
      </c>
      <c r="L39">
        <v>272</v>
      </c>
      <c r="M39">
        <v>104</v>
      </c>
      <c r="N39">
        <v>0</v>
      </c>
      <c r="O39">
        <v>80</v>
      </c>
      <c r="P39">
        <v>2</v>
      </c>
      <c r="Q39">
        <v>5</v>
      </c>
      <c r="R39">
        <v>3</v>
      </c>
      <c r="S39">
        <v>6</v>
      </c>
      <c r="T39">
        <v>6</v>
      </c>
      <c r="U39">
        <v>0</v>
      </c>
      <c r="V39">
        <v>1</v>
      </c>
      <c r="W39">
        <v>1</v>
      </c>
      <c r="X39">
        <v>1</v>
      </c>
      <c r="Y39">
        <v>0</v>
      </c>
      <c r="Z39">
        <v>0</v>
      </c>
      <c r="AA39">
        <v>3</v>
      </c>
      <c r="AB39">
        <v>11</v>
      </c>
      <c r="AC39">
        <v>1</v>
      </c>
    </row>
    <row r="40" spans="1:29" x14ac:dyDescent="0.3">
      <c r="A40">
        <v>3074</v>
      </c>
      <c r="B40">
        <v>1984</v>
      </c>
      <c r="C40" t="s">
        <v>32</v>
      </c>
      <c r="D40" t="s">
        <v>33</v>
      </c>
      <c r="E40">
        <v>70643</v>
      </c>
      <c r="F40">
        <v>0</v>
      </c>
      <c r="G40">
        <v>0</v>
      </c>
      <c r="H40" s="1">
        <v>41197</v>
      </c>
      <c r="I40">
        <v>66</v>
      </c>
      <c r="J40">
        <v>1218</v>
      </c>
      <c r="K40">
        <v>107</v>
      </c>
      <c r="L40">
        <v>304</v>
      </c>
      <c r="M40">
        <v>23</v>
      </c>
      <c r="N40">
        <v>143</v>
      </c>
      <c r="O40">
        <v>33</v>
      </c>
      <c r="P40">
        <v>1</v>
      </c>
      <c r="Q40">
        <v>5</v>
      </c>
      <c r="R40">
        <v>8</v>
      </c>
      <c r="S40">
        <v>4</v>
      </c>
      <c r="T40">
        <v>6</v>
      </c>
      <c r="U40">
        <v>0</v>
      </c>
      <c r="V40">
        <v>0</v>
      </c>
      <c r="W40">
        <v>0</v>
      </c>
      <c r="X40">
        <v>0</v>
      </c>
      <c r="Y40">
        <v>0</v>
      </c>
      <c r="Z40">
        <v>0</v>
      </c>
      <c r="AA40">
        <v>3</v>
      </c>
      <c r="AB40">
        <v>11</v>
      </c>
      <c r="AC40">
        <v>1</v>
      </c>
    </row>
    <row r="41" spans="1:29" x14ac:dyDescent="0.3">
      <c r="A41">
        <v>2223</v>
      </c>
      <c r="B41">
        <v>1965</v>
      </c>
      <c r="C41" t="s">
        <v>37</v>
      </c>
      <c r="D41" t="s">
        <v>35</v>
      </c>
      <c r="E41">
        <v>64176</v>
      </c>
      <c r="F41">
        <v>0</v>
      </c>
      <c r="G41">
        <v>1</v>
      </c>
      <c r="H41" s="1">
        <v>41124</v>
      </c>
      <c r="I41">
        <v>52</v>
      </c>
      <c r="J41">
        <v>1215</v>
      </c>
      <c r="K41">
        <v>33</v>
      </c>
      <c r="L41">
        <v>249</v>
      </c>
      <c r="M41">
        <v>64</v>
      </c>
      <c r="N41">
        <v>116</v>
      </c>
      <c r="O41">
        <v>149</v>
      </c>
      <c r="P41">
        <v>8</v>
      </c>
      <c r="Q41">
        <v>8</v>
      </c>
      <c r="R41">
        <v>9</v>
      </c>
      <c r="S41">
        <v>8</v>
      </c>
      <c r="T41">
        <v>6</v>
      </c>
      <c r="U41">
        <v>0</v>
      </c>
      <c r="V41">
        <v>0</v>
      </c>
      <c r="W41">
        <v>0</v>
      </c>
      <c r="X41">
        <v>0</v>
      </c>
      <c r="Y41">
        <v>0</v>
      </c>
      <c r="Z41">
        <v>0</v>
      </c>
      <c r="AA41">
        <v>3</v>
      </c>
      <c r="AB41">
        <v>11</v>
      </c>
      <c r="AC41">
        <v>0</v>
      </c>
    </row>
    <row r="42" spans="1:29" x14ac:dyDescent="0.3">
      <c r="A42">
        <v>2611</v>
      </c>
      <c r="B42">
        <v>1959</v>
      </c>
      <c r="C42" t="s">
        <v>34</v>
      </c>
      <c r="D42" t="s">
        <v>31</v>
      </c>
      <c r="E42">
        <v>82576</v>
      </c>
      <c r="F42">
        <v>0</v>
      </c>
      <c r="G42">
        <v>0</v>
      </c>
      <c r="H42" s="1">
        <v>41122</v>
      </c>
      <c r="I42">
        <v>66</v>
      </c>
      <c r="J42">
        <v>1206</v>
      </c>
      <c r="K42">
        <v>55</v>
      </c>
      <c r="L42">
        <v>445</v>
      </c>
      <c r="M42">
        <v>168</v>
      </c>
      <c r="N42">
        <v>18</v>
      </c>
      <c r="O42">
        <v>18</v>
      </c>
      <c r="P42">
        <v>1</v>
      </c>
      <c r="Q42">
        <v>2</v>
      </c>
      <c r="R42">
        <v>4</v>
      </c>
      <c r="S42">
        <v>12</v>
      </c>
      <c r="T42">
        <v>1</v>
      </c>
      <c r="U42">
        <v>0</v>
      </c>
      <c r="V42">
        <v>0</v>
      </c>
      <c r="W42">
        <v>1</v>
      </c>
      <c r="X42">
        <v>0</v>
      </c>
      <c r="Y42">
        <v>0</v>
      </c>
      <c r="Z42">
        <v>0</v>
      </c>
      <c r="AA42">
        <v>3</v>
      </c>
      <c r="AB42">
        <v>11</v>
      </c>
      <c r="AC42">
        <v>0</v>
      </c>
    </row>
    <row r="43" spans="1:29" x14ac:dyDescent="0.3">
      <c r="A43">
        <v>9212</v>
      </c>
      <c r="B43">
        <v>1962</v>
      </c>
      <c r="C43" t="s">
        <v>34</v>
      </c>
      <c r="D43" t="s">
        <v>33</v>
      </c>
      <c r="E43">
        <v>72828</v>
      </c>
      <c r="F43">
        <v>0</v>
      </c>
      <c r="G43">
        <v>1</v>
      </c>
      <c r="H43" s="1">
        <v>41319</v>
      </c>
      <c r="I43">
        <v>17</v>
      </c>
      <c r="J43">
        <v>1205</v>
      </c>
      <c r="K43">
        <v>0</v>
      </c>
      <c r="L43">
        <v>235</v>
      </c>
      <c r="M43">
        <v>19</v>
      </c>
      <c r="N43">
        <v>14</v>
      </c>
      <c r="O43">
        <v>205</v>
      </c>
      <c r="P43">
        <v>6</v>
      </c>
      <c r="Q43">
        <v>6</v>
      </c>
      <c r="R43">
        <v>3</v>
      </c>
      <c r="S43">
        <v>13</v>
      </c>
      <c r="T43">
        <v>7</v>
      </c>
      <c r="U43">
        <v>0</v>
      </c>
      <c r="V43">
        <v>0</v>
      </c>
      <c r="W43">
        <v>0</v>
      </c>
      <c r="X43">
        <v>0</v>
      </c>
      <c r="Y43">
        <v>0</v>
      </c>
      <c r="Z43">
        <v>0</v>
      </c>
      <c r="AA43">
        <v>3</v>
      </c>
      <c r="AB43">
        <v>11</v>
      </c>
      <c r="AC43">
        <v>0</v>
      </c>
    </row>
    <row r="44" spans="1:29" x14ac:dyDescent="0.3">
      <c r="A44">
        <v>7030</v>
      </c>
      <c r="B44">
        <v>1955</v>
      </c>
      <c r="C44" t="s">
        <v>32</v>
      </c>
      <c r="D44" t="s">
        <v>33</v>
      </c>
      <c r="E44">
        <v>66465</v>
      </c>
      <c r="F44">
        <v>0</v>
      </c>
      <c r="G44">
        <v>1</v>
      </c>
      <c r="H44" s="1">
        <v>41363</v>
      </c>
      <c r="I44">
        <v>1</v>
      </c>
      <c r="J44">
        <v>1200</v>
      </c>
      <c r="K44">
        <v>0</v>
      </c>
      <c r="L44">
        <v>204</v>
      </c>
      <c r="M44">
        <v>38</v>
      </c>
      <c r="N44">
        <v>29</v>
      </c>
      <c r="O44">
        <v>14</v>
      </c>
      <c r="P44">
        <v>3</v>
      </c>
      <c r="Q44">
        <v>11</v>
      </c>
      <c r="R44">
        <v>9</v>
      </c>
      <c r="S44">
        <v>12</v>
      </c>
      <c r="T44">
        <v>6</v>
      </c>
      <c r="U44">
        <v>0</v>
      </c>
      <c r="V44">
        <v>0</v>
      </c>
      <c r="W44">
        <v>0</v>
      </c>
      <c r="X44">
        <v>1</v>
      </c>
      <c r="Y44">
        <v>0</v>
      </c>
      <c r="Z44">
        <v>0</v>
      </c>
      <c r="AA44">
        <v>3</v>
      </c>
      <c r="AB44">
        <v>11</v>
      </c>
      <c r="AC44">
        <v>0</v>
      </c>
    </row>
    <row r="45" spans="1:29" x14ac:dyDescent="0.3">
      <c r="A45">
        <v>1173</v>
      </c>
      <c r="B45">
        <v>1947</v>
      </c>
      <c r="C45" t="s">
        <v>34</v>
      </c>
      <c r="D45" t="s">
        <v>31</v>
      </c>
      <c r="E45">
        <v>77632</v>
      </c>
      <c r="F45">
        <v>0</v>
      </c>
      <c r="G45">
        <v>0</v>
      </c>
      <c r="H45" s="1">
        <v>41343</v>
      </c>
      <c r="I45">
        <v>73</v>
      </c>
      <c r="J45">
        <v>1200</v>
      </c>
      <c r="K45">
        <v>105</v>
      </c>
      <c r="L45">
        <v>758</v>
      </c>
      <c r="M45">
        <v>0</v>
      </c>
      <c r="N45">
        <v>42</v>
      </c>
      <c r="O45">
        <v>147</v>
      </c>
      <c r="P45">
        <v>1</v>
      </c>
      <c r="Q45">
        <v>4</v>
      </c>
      <c r="R45">
        <v>2</v>
      </c>
      <c r="S45">
        <v>6</v>
      </c>
      <c r="T45">
        <v>2</v>
      </c>
      <c r="U45">
        <v>0</v>
      </c>
      <c r="V45">
        <v>1</v>
      </c>
      <c r="W45">
        <v>1</v>
      </c>
      <c r="X45">
        <v>0</v>
      </c>
      <c r="Y45">
        <v>0</v>
      </c>
      <c r="Z45">
        <v>0</v>
      </c>
      <c r="AA45">
        <v>3</v>
      </c>
      <c r="AB45">
        <v>11</v>
      </c>
      <c r="AC45">
        <v>1</v>
      </c>
    </row>
    <row r="46" spans="1:29" x14ac:dyDescent="0.3">
      <c r="A46">
        <v>4994</v>
      </c>
      <c r="B46">
        <v>1943</v>
      </c>
      <c r="C46" t="s">
        <v>34</v>
      </c>
      <c r="D46" t="s">
        <v>30</v>
      </c>
      <c r="E46">
        <v>77598</v>
      </c>
      <c r="F46">
        <v>0</v>
      </c>
      <c r="G46">
        <v>0</v>
      </c>
      <c r="H46" s="1">
        <v>41548</v>
      </c>
      <c r="I46">
        <v>53</v>
      </c>
      <c r="J46">
        <v>1193</v>
      </c>
      <c r="K46">
        <v>33</v>
      </c>
      <c r="L46">
        <v>281</v>
      </c>
      <c r="M46">
        <v>129</v>
      </c>
      <c r="N46">
        <v>66</v>
      </c>
      <c r="O46">
        <v>33</v>
      </c>
      <c r="P46">
        <v>1</v>
      </c>
      <c r="Q46">
        <v>7</v>
      </c>
      <c r="R46">
        <v>5</v>
      </c>
      <c r="S46">
        <v>13</v>
      </c>
      <c r="T46">
        <v>3</v>
      </c>
      <c r="U46">
        <v>0</v>
      </c>
      <c r="V46">
        <v>0</v>
      </c>
      <c r="W46">
        <v>1</v>
      </c>
      <c r="X46">
        <v>0</v>
      </c>
      <c r="Y46">
        <v>0</v>
      </c>
      <c r="Z46">
        <v>0</v>
      </c>
      <c r="AA46">
        <v>3</v>
      </c>
      <c r="AB46">
        <v>11</v>
      </c>
      <c r="AC46">
        <v>0</v>
      </c>
    </row>
    <row r="47" spans="1:29" x14ac:dyDescent="0.3">
      <c r="A47">
        <v>8029</v>
      </c>
      <c r="B47">
        <v>1988</v>
      </c>
      <c r="C47" t="s">
        <v>34</v>
      </c>
      <c r="D47" t="s">
        <v>30</v>
      </c>
      <c r="E47">
        <v>90247</v>
      </c>
      <c r="F47">
        <v>0</v>
      </c>
      <c r="G47">
        <v>0</v>
      </c>
      <c r="H47" s="1">
        <v>41758</v>
      </c>
      <c r="I47">
        <v>27</v>
      </c>
      <c r="J47">
        <v>1184</v>
      </c>
      <c r="K47">
        <v>32</v>
      </c>
      <c r="L47">
        <v>352</v>
      </c>
      <c r="M47">
        <v>21</v>
      </c>
      <c r="N47">
        <v>16</v>
      </c>
      <c r="O47">
        <v>16</v>
      </c>
      <c r="P47">
        <v>1</v>
      </c>
      <c r="Q47">
        <v>3</v>
      </c>
      <c r="R47">
        <v>4</v>
      </c>
      <c r="S47">
        <v>7</v>
      </c>
      <c r="T47">
        <v>1</v>
      </c>
      <c r="U47">
        <v>0</v>
      </c>
      <c r="V47">
        <v>1</v>
      </c>
      <c r="W47">
        <v>1</v>
      </c>
      <c r="X47">
        <v>1</v>
      </c>
      <c r="Y47">
        <v>0</v>
      </c>
      <c r="Z47">
        <v>0</v>
      </c>
      <c r="AA47">
        <v>3</v>
      </c>
      <c r="AB47">
        <v>11</v>
      </c>
      <c r="AC47">
        <v>1</v>
      </c>
    </row>
    <row r="48" spans="1:29" x14ac:dyDescent="0.3">
      <c r="A48">
        <v>3690</v>
      </c>
      <c r="B48">
        <v>1986</v>
      </c>
      <c r="C48" t="s">
        <v>34</v>
      </c>
      <c r="D48" t="s">
        <v>33</v>
      </c>
      <c r="E48">
        <v>80141</v>
      </c>
      <c r="F48">
        <v>0</v>
      </c>
      <c r="G48">
        <v>0</v>
      </c>
      <c r="H48" s="1">
        <v>41285</v>
      </c>
      <c r="I48">
        <v>20</v>
      </c>
      <c r="J48">
        <v>1184</v>
      </c>
      <c r="K48">
        <v>102</v>
      </c>
      <c r="L48">
        <v>673</v>
      </c>
      <c r="M48">
        <v>52</v>
      </c>
      <c r="N48">
        <v>40</v>
      </c>
      <c r="O48">
        <v>40</v>
      </c>
      <c r="P48">
        <v>1</v>
      </c>
      <c r="Q48">
        <v>7</v>
      </c>
      <c r="R48">
        <v>4</v>
      </c>
      <c r="S48">
        <v>10</v>
      </c>
      <c r="T48">
        <v>6</v>
      </c>
      <c r="U48">
        <v>0</v>
      </c>
      <c r="V48">
        <v>0</v>
      </c>
      <c r="W48">
        <v>1</v>
      </c>
      <c r="X48">
        <v>0</v>
      </c>
      <c r="Y48">
        <v>0</v>
      </c>
      <c r="Z48">
        <v>0</v>
      </c>
      <c r="AA48">
        <v>3</v>
      </c>
      <c r="AB48">
        <v>11</v>
      </c>
      <c r="AC48">
        <v>1</v>
      </c>
    </row>
    <row r="49" spans="1:29" x14ac:dyDescent="0.3">
      <c r="A49">
        <v>10727</v>
      </c>
      <c r="B49">
        <v>1970</v>
      </c>
      <c r="C49" t="s">
        <v>32</v>
      </c>
      <c r="D49" t="s">
        <v>33</v>
      </c>
      <c r="E49">
        <v>69084</v>
      </c>
      <c r="F49">
        <v>1</v>
      </c>
      <c r="G49">
        <v>0</v>
      </c>
      <c r="H49" s="1">
        <v>41597</v>
      </c>
      <c r="I49">
        <v>43</v>
      </c>
      <c r="J49">
        <v>1181</v>
      </c>
      <c r="K49">
        <v>107</v>
      </c>
      <c r="L49">
        <v>199</v>
      </c>
      <c r="M49">
        <v>39</v>
      </c>
      <c r="N49">
        <v>30</v>
      </c>
      <c r="O49">
        <v>30</v>
      </c>
      <c r="P49">
        <v>2</v>
      </c>
      <c r="Q49">
        <v>7</v>
      </c>
      <c r="R49">
        <v>3</v>
      </c>
      <c r="S49">
        <v>13</v>
      </c>
      <c r="T49">
        <v>8</v>
      </c>
      <c r="U49">
        <v>0</v>
      </c>
      <c r="V49">
        <v>0</v>
      </c>
      <c r="W49">
        <v>0</v>
      </c>
      <c r="X49">
        <v>0</v>
      </c>
      <c r="Y49">
        <v>0</v>
      </c>
      <c r="Z49">
        <v>0</v>
      </c>
      <c r="AA49">
        <v>3</v>
      </c>
      <c r="AB49">
        <v>11</v>
      </c>
      <c r="AC49">
        <v>0</v>
      </c>
    </row>
    <row r="50" spans="1:29" x14ac:dyDescent="0.3">
      <c r="A50">
        <v>3584</v>
      </c>
      <c r="B50">
        <v>1955</v>
      </c>
      <c r="C50" t="s">
        <v>32</v>
      </c>
      <c r="D50" t="s">
        <v>30</v>
      </c>
      <c r="E50">
        <v>49667</v>
      </c>
      <c r="F50">
        <v>0</v>
      </c>
      <c r="G50">
        <v>0</v>
      </c>
      <c r="H50" s="1">
        <v>41141</v>
      </c>
      <c r="I50">
        <v>35</v>
      </c>
      <c r="J50">
        <v>1181</v>
      </c>
      <c r="K50">
        <v>26</v>
      </c>
      <c r="L50">
        <v>120</v>
      </c>
      <c r="M50">
        <v>17</v>
      </c>
      <c r="N50">
        <v>13</v>
      </c>
      <c r="O50">
        <v>39</v>
      </c>
      <c r="P50">
        <v>2</v>
      </c>
      <c r="Q50">
        <v>5</v>
      </c>
      <c r="R50">
        <v>10</v>
      </c>
      <c r="S50">
        <v>5</v>
      </c>
      <c r="T50">
        <v>8</v>
      </c>
      <c r="U50">
        <v>1</v>
      </c>
      <c r="V50">
        <v>0</v>
      </c>
      <c r="W50">
        <v>0</v>
      </c>
      <c r="X50">
        <v>0</v>
      </c>
      <c r="Y50">
        <v>0</v>
      </c>
      <c r="Z50">
        <v>0</v>
      </c>
      <c r="AA50">
        <v>3</v>
      </c>
      <c r="AB50">
        <v>11</v>
      </c>
      <c r="AC50">
        <v>1</v>
      </c>
    </row>
    <row r="51" spans="1:29" x14ac:dyDescent="0.3">
      <c r="A51">
        <v>5299</v>
      </c>
      <c r="B51">
        <v>1970</v>
      </c>
      <c r="C51" t="s">
        <v>32</v>
      </c>
      <c r="D51" t="s">
        <v>33</v>
      </c>
      <c r="E51">
        <v>69084</v>
      </c>
      <c r="F51">
        <v>1</v>
      </c>
      <c r="G51">
        <v>0</v>
      </c>
      <c r="H51" s="1">
        <v>41597</v>
      </c>
      <c r="I51">
        <v>43</v>
      </c>
      <c r="J51">
        <v>1181</v>
      </c>
      <c r="K51">
        <v>107</v>
      </c>
      <c r="L51">
        <v>199</v>
      </c>
      <c r="M51">
        <v>39</v>
      </c>
      <c r="N51">
        <v>30</v>
      </c>
      <c r="O51">
        <v>30</v>
      </c>
      <c r="P51">
        <v>2</v>
      </c>
      <c r="Q51">
        <v>7</v>
      </c>
      <c r="R51">
        <v>3</v>
      </c>
      <c r="S51">
        <v>13</v>
      </c>
      <c r="T51">
        <v>8</v>
      </c>
      <c r="U51">
        <v>0</v>
      </c>
      <c r="V51">
        <v>0</v>
      </c>
      <c r="W51">
        <v>0</v>
      </c>
      <c r="X51">
        <v>0</v>
      </c>
      <c r="Y51">
        <v>0</v>
      </c>
      <c r="Z51">
        <v>0</v>
      </c>
      <c r="AA51">
        <v>3</v>
      </c>
      <c r="AB51">
        <v>11</v>
      </c>
      <c r="AC51">
        <v>0</v>
      </c>
    </row>
    <row r="52" spans="1:29" x14ac:dyDescent="0.3">
      <c r="A52">
        <v>6050</v>
      </c>
      <c r="B52">
        <v>1975</v>
      </c>
      <c r="C52" t="s">
        <v>37</v>
      </c>
      <c r="D52" t="s">
        <v>33</v>
      </c>
      <c r="E52">
        <v>57036</v>
      </c>
      <c r="F52">
        <v>0</v>
      </c>
      <c r="G52">
        <v>1</v>
      </c>
      <c r="H52" s="1">
        <v>41254</v>
      </c>
      <c r="I52">
        <v>33</v>
      </c>
      <c r="J52">
        <v>1171</v>
      </c>
      <c r="K52">
        <v>43</v>
      </c>
      <c r="L52">
        <v>219</v>
      </c>
      <c r="M52">
        <v>19</v>
      </c>
      <c r="N52">
        <v>14</v>
      </c>
      <c r="O52">
        <v>47</v>
      </c>
      <c r="P52">
        <v>4</v>
      </c>
      <c r="Q52">
        <v>6</v>
      </c>
      <c r="R52">
        <v>3</v>
      </c>
      <c r="S52">
        <v>13</v>
      </c>
      <c r="T52">
        <v>9</v>
      </c>
      <c r="U52">
        <v>1</v>
      </c>
      <c r="V52">
        <v>0</v>
      </c>
      <c r="W52">
        <v>0</v>
      </c>
      <c r="X52">
        <v>0</v>
      </c>
      <c r="Y52">
        <v>0</v>
      </c>
      <c r="Z52">
        <v>0</v>
      </c>
      <c r="AA52">
        <v>3</v>
      </c>
      <c r="AB52">
        <v>11</v>
      </c>
      <c r="AC52">
        <v>0</v>
      </c>
    </row>
    <row r="53" spans="1:29" x14ac:dyDescent="0.3">
      <c r="A53">
        <v>380</v>
      </c>
      <c r="B53">
        <v>1954</v>
      </c>
      <c r="C53" t="s">
        <v>29</v>
      </c>
      <c r="D53" t="s">
        <v>35</v>
      </c>
      <c r="E53">
        <v>64497</v>
      </c>
      <c r="F53">
        <v>0</v>
      </c>
      <c r="G53">
        <v>1</v>
      </c>
      <c r="H53" s="1">
        <v>41162</v>
      </c>
      <c r="I53">
        <v>17</v>
      </c>
      <c r="J53">
        <v>1170</v>
      </c>
      <c r="K53">
        <v>48</v>
      </c>
      <c r="L53">
        <v>320</v>
      </c>
      <c r="M53">
        <v>42</v>
      </c>
      <c r="N53">
        <v>32</v>
      </c>
      <c r="O53">
        <v>192</v>
      </c>
      <c r="P53">
        <v>5</v>
      </c>
      <c r="Q53">
        <v>11</v>
      </c>
      <c r="R53">
        <v>4</v>
      </c>
      <c r="S53">
        <v>9</v>
      </c>
      <c r="T53">
        <v>8</v>
      </c>
      <c r="U53">
        <v>1</v>
      </c>
      <c r="V53">
        <v>0</v>
      </c>
      <c r="W53">
        <v>0</v>
      </c>
      <c r="X53">
        <v>0</v>
      </c>
      <c r="Y53">
        <v>0</v>
      </c>
      <c r="Z53">
        <v>0</v>
      </c>
      <c r="AA53">
        <v>3</v>
      </c>
      <c r="AB53">
        <v>11</v>
      </c>
      <c r="AC53">
        <v>1</v>
      </c>
    </row>
    <row r="54" spans="1:29" x14ac:dyDescent="0.3">
      <c r="A54">
        <v>3403</v>
      </c>
      <c r="B54">
        <v>1958</v>
      </c>
      <c r="C54" t="s">
        <v>32</v>
      </c>
      <c r="D54" t="s">
        <v>31</v>
      </c>
      <c r="E54">
        <v>78952</v>
      </c>
      <c r="F54">
        <v>0</v>
      </c>
      <c r="G54">
        <v>1</v>
      </c>
      <c r="H54" s="1">
        <v>41176</v>
      </c>
      <c r="I54">
        <v>11</v>
      </c>
      <c r="J54">
        <v>1170</v>
      </c>
      <c r="K54">
        <v>19</v>
      </c>
      <c r="L54">
        <v>594</v>
      </c>
      <c r="M54">
        <v>99</v>
      </c>
      <c r="N54">
        <v>76</v>
      </c>
      <c r="O54">
        <v>134</v>
      </c>
      <c r="P54">
        <v>2</v>
      </c>
      <c r="Q54">
        <v>2</v>
      </c>
      <c r="R54">
        <v>5</v>
      </c>
      <c r="S54">
        <v>12</v>
      </c>
      <c r="T54">
        <v>6</v>
      </c>
      <c r="U54">
        <v>0</v>
      </c>
      <c r="V54">
        <v>0</v>
      </c>
      <c r="W54">
        <v>0</v>
      </c>
      <c r="X54">
        <v>0</v>
      </c>
      <c r="Y54">
        <v>0</v>
      </c>
      <c r="Z54">
        <v>0</v>
      </c>
      <c r="AA54">
        <v>3</v>
      </c>
      <c r="AB54">
        <v>11</v>
      </c>
      <c r="AC54">
        <v>0</v>
      </c>
    </row>
    <row r="55" spans="1:29" x14ac:dyDescent="0.3">
      <c r="A55">
        <v>6036</v>
      </c>
      <c r="B55">
        <v>1959</v>
      </c>
      <c r="C55" t="s">
        <v>34</v>
      </c>
      <c r="D55" t="s">
        <v>31</v>
      </c>
      <c r="E55">
        <v>89120</v>
      </c>
      <c r="F55">
        <v>0</v>
      </c>
      <c r="G55">
        <v>0</v>
      </c>
      <c r="H55" s="1">
        <v>41715</v>
      </c>
      <c r="I55">
        <v>78</v>
      </c>
      <c r="J55">
        <v>1168</v>
      </c>
      <c r="K55">
        <v>92</v>
      </c>
      <c r="L55">
        <v>408</v>
      </c>
      <c r="M55">
        <v>72</v>
      </c>
      <c r="N55">
        <v>129</v>
      </c>
      <c r="O55">
        <v>55</v>
      </c>
      <c r="P55">
        <v>1</v>
      </c>
      <c r="Q55">
        <v>5</v>
      </c>
      <c r="R55">
        <v>6</v>
      </c>
      <c r="S55">
        <v>7</v>
      </c>
      <c r="T55">
        <v>1</v>
      </c>
      <c r="U55">
        <v>0</v>
      </c>
      <c r="V55">
        <v>0</v>
      </c>
      <c r="W55">
        <v>1</v>
      </c>
      <c r="X55">
        <v>0</v>
      </c>
      <c r="Y55">
        <v>0</v>
      </c>
      <c r="Z55">
        <v>0</v>
      </c>
      <c r="AA55">
        <v>3</v>
      </c>
      <c r="AB55">
        <v>11</v>
      </c>
      <c r="AC55">
        <v>0</v>
      </c>
    </row>
    <row r="56" spans="1:29" x14ac:dyDescent="0.3">
      <c r="A56">
        <v>3202</v>
      </c>
      <c r="B56">
        <v>1987</v>
      </c>
      <c r="C56" t="s">
        <v>32</v>
      </c>
      <c r="D56" t="s">
        <v>33</v>
      </c>
      <c r="E56">
        <v>51563</v>
      </c>
      <c r="F56">
        <v>0</v>
      </c>
      <c r="G56">
        <v>0</v>
      </c>
      <c r="H56" s="1">
        <v>41183</v>
      </c>
      <c r="I56">
        <v>60</v>
      </c>
      <c r="J56">
        <v>1166</v>
      </c>
      <c r="K56">
        <v>0</v>
      </c>
      <c r="L56">
        <v>48</v>
      </c>
      <c r="M56">
        <v>0</v>
      </c>
      <c r="N56">
        <v>0</v>
      </c>
      <c r="O56">
        <v>36</v>
      </c>
      <c r="P56">
        <v>1</v>
      </c>
      <c r="Q56">
        <v>4</v>
      </c>
      <c r="R56">
        <v>4</v>
      </c>
      <c r="S56">
        <v>10</v>
      </c>
      <c r="T56">
        <v>8</v>
      </c>
      <c r="U56">
        <v>0</v>
      </c>
      <c r="V56">
        <v>1</v>
      </c>
      <c r="W56">
        <v>1</v>
      </c>
      <c r="X56">
        <v>0</v>
      </c>
      <c r="Y56">
        <v>0</v>
      </c>
      <c r="Z56">
        <v>0</v>
      </c>
      <c r="AA56">
        <v>3</v>
      </c>
      <c r="AB56">
        <v>11</v>
      </c>
      <c r="AC56">
        <v>0</v>
      </c>
    </row>
    <row r="57" spans="1:29" x14ac:dyDescent="0.3">
      <c r="A57">
        <v>5735</v>
      </c>
      <c r="B57">
        <v>1991</v>
      </c>
      <c r="C57" t="s">
        <v>34</v>
      </c>
      <c r="D57" t="s">
        <v>30</v>
      </c>
      <c r="E57">
        <v>90638</v>
      </c>
      <c r="F57">
        <v>0</v>
      </c>
      <c r="G57">
        <v>0</v>
      </c>
      <c r="H57" s="1">
        <v>41683</v>
      </c>
      <c r="I57">
        <v>29</v>
      </c>
      <c r="J57">
        <v>1156</v>
      </c>
      <c r="K57">
        <v>120</v>
      </c>
      <c r="L57">
        <v>915</v>
      </c>
      <c r="M57">
        <v>94</v>
      </c>
      <c r="N57">
        <v>144</v>
      </c>
      <c r="O57">
        <v>96</v>
      </c>
      <c r="P57">
        <v>1</v>
      </c>
      <c r="Q57">
        <v>3</v>
      </c>
      <c r="R57">
        <v>4</v>
      </c>
      <c r="S57">
        <v>10</v>
      </c>
      <c r="T57">
        <v>1</v>
      </c>
      <c r="U57">
        <v>0</v>
      </c>
      <c r="V57">
        <v>0</v>
      </c>
      <c r="W57">
        <v>1</v>
      </c>
      <c r="X57">
        <v>0</v>
      </c>
      <c r="Y57">
        <v>0</v>
      </c>
      <c r="Z57">
        <v>0</v>
      </c>
      <c r="AA57">
        <v>3</v>
      </c>
      <c r="AB57">
        <v>11</v>
      </c>
      <c r="AC57">
        <v>0</v>
      </c>
    </row>
    <row r="58" spans="1:29" x14ac:dyDescent="0.3">
      <c r="A58">
        <v>5350</v>
      </c>
      <c r="B58">
        <v>1991</v>
      </c>
      <c r="C58" t="s">
        <v>34</v>
      </c>
      <c r="D58" t="s">
        <v>30</v>
      </c>
      <c r="E58">
        <v>90638</v>
      </c>
      <c r="F58">
        <v>0</v>
      </c>
      <c r="G58">
        <v>0</v>
      </c>
      <c r="H58" s="1">
        <v>41683</v>
      </c>
      <c r="I58">
        <v>29</v>
      </c>
      <c r="J58">
        <v>1156</v>
      </c>
      <c r="K58">
        <v>120</v>
      </c>
      <c r="L58">
        <v>915</v>
      </c>
      <c r="M58">
        <v>94</v>
      </c>
      <c r="N58">
        <v>144</v>
      </c>
      <c r="O58">
        <v>96</v>
      </c>
      <c r="P58">
        <v>1</v>
      </c>
      <c r="Q58">
        <v>3</v>
      </c>
      <c r="R58">
        <v>4</v>
      </c>
      <c r="S58">
        <v>10</v>
      </c>
      <c r="T58">
        <v>1</v>
      </c>
      <c r="U58">
        <v>0</v>
      </c>
      <c r="V58">
        <v>0</v>
      </c>
      <c r="W58">
        <v>1</v>
      </c>
      <c r="X58">
        <v>0</v>
      </c>
      <c r="Y58">
        <v>0</v>
      </c>
      <c r="Z58">
        <v>0</v>
      </c>
      <c r="AA58">
        <v>3</v>
      </c>
      <c r="AB58">
        <v>11</v>
      </c>
      <c r="AC58">
        <v>1</v>
      </c>
    </row>
    <row r="59" spans="1:29" x14ac:dyDescent="0.3">
      <c r="A59">
        <v>8717</v>
      </c>
      <c r="B59">
        <v>1975</v>
      </c>
      <c r="C59" t="s">
        <v>32</v>
      </c>
      <c r="D59" t="s">
        <v>33</v>
      </c>
      <c r="E59">
        <v>80427</v>
      </c>
      <c r="F59">
        <v>0</v>
      </c>
      <c r="G59">
        <v>1</v>
      </c>
      <c r="H59" s="1">
        <v>41164</v>
      </c>
      <c r="I59">
        <v>56</v>
      </c>
      <c r="J59">
        <v>1149</v>
      </c>
      <c r="K59">
        <v>71</v>
      </c>
      <c r="L59">
        <v>449</v>
      </c>
      <c r="M59">
        <v>69</v>
      </c>
      <c r="N59">
        <v>71</v>
      </c>
      <c r="O59">
        <v>26</v>
      </c>
      <c r="P59">
        <v>1</v>
      </c>
      <c r="Q59">
        <v>11</v>
      </c>
      <c r="R59">
        <v>8</v>
      </c>
      <c r="S59">
        <v>8</v>
      </c>
      <c r="T59">
        <v>5</v>
      </c>
      <c r="U59">
        <v>0</v>
      </c>
      <c r="V59">
        <v>0</v>
      </c>
      <c r="W59">
        <v>0</v>
      </c>
      <c r="X59">
        <v>0</v>
      </c>
      <c r="Y59">
        <v>0</v>
      </c>
      <c r="Z59">
        <v>0</v>
      </c>
      <c r="AA59">
        <v>3</v>
      </c>
      <c r="AB59">
        <v>11</v>
      </c>
      <c r="AC59">
        <v>0</v>
      </c>
    </row>
    <row r="60" spans="1:29" x14ac:dyDescent="0.3">
      <c r="A60">
        <v>1829</v>
      </c>
      <c r="B60">
        <v>1961</v>
      </c>
      <c r="C60" t="s">
        <v>32</v>
      </c>
      <c r="D60" t="s">
        <v>35</v>
      </c>
      <c r="E60">
        <v>54959</v>
      </c>
      <c r="F60">
        <v>0</v>
      </c>
      <c r="G60">
        <v>1</v>
      </c>
      <c r="H60" s="1">
        <v>41293</v>
      </c>
      <c r="I60">
        <v>55</v>
      </c>
      <c r="J60">
        <v>1148</v>
      </c>
      <c r="K60">
        <v>0</v>
      </c>
      <c r="L60">
        <v>60</v>
      </c>
      <c r="M60">
        <v>0</v>
      </c>
      <c r="N60">
        <v>0</v>
      </c>
      <c r="O60">
        <v>24</v>
      </c>
      <c r="P60">
        <v>3</v>
      </c>
      <c r="Q60">
        <v>9</v>
      </c>
      <c r="R60">
        <v>5</v>
      </c>
      <c r="S60">
        <v>4</v>
      </c>
      <c r="T60">
        <v>7</v>
      </c>
      <c r="U60">
        <v>0</v>
      </c>
      <c r="V60">
        <v>1</v>
      </c>
      <c r="W60">
        <v>0</v>
      </c>
      <c r="X60">
        <v>0</v>
      </c>
      <c r="Y60">
        <v>0</v>
      </c>
      <c r="Z60">
        <v>0</v>
      </c>
      <c r="AA60">
        <v>3</v>
      </c>
      <c r="AB60">
        <v>11</v>
      </c>
      <c r="AC60">
        <v>1</v>
      </c>
    </row>
    <row r="61" spans="1:29" x14ac:dyDescent="0.3">
      <c r="A61">
        <v>6049</v>
      </c>
      <c r="B61">
        <v>1982</v>
      </c>
      <c r="C61" t="s">
        <v>34</v>
      </c>
      <c r="D61" t="s">
        <v>31</v>
      </c>
      <c r="E61">
        <v>73450</v>
      </c>
      <c r="F61">
        <v>0</v>
      </c>
      <c r="G61">
        <v>0</v>
      </c>
      <c r="H61" s="1">
        <v>41613</v>
      </c>
      <c r="I61">
        <v>85</v>
      </c>
      <c r="J61">
        <v>1142</v>
      </c>
      <c r="K61">
        <v>51</v>
      </c>
      <c r="L61">
        <v>415</v>
      </c>
      <c r="M61">
        <v>90</v>
      </c>
      <c r="N61">
        <v>69</v>
      </c>
      <c r="O61">
        <v>37</v>
      </c>
      <c r="P61">
        <v>1</v>
      </c>
      <c r="Q61">
        <v>7</v>
      </c>
      <c r="R61">
        <v>8</v>
      </c>
      <c r="S61">
        <v>11</v>
      </c>
      <c r="T61">
        <v>3</v>
      </c>
      <c r="U61">
        <v>1</v>
      </c>
      <c r="V61">
        <v>0</v>
      </c>
      <c r="W61">
        <v>0</v>
      </c>
      <c r="X61">
        <v>1</v>
      </c>
      <c r="Y61">
        <v>0</v>
      </c>
      <c r="Z61">
        <v>0</v>
      </c>
      <c r="AA61">
        <v>3</v>
      </c>
      <c r="AB61">
        <v>11</v>
      </c>
      <c r="AC61">
        <v>0</v>
      </c>
    </row>
    <row r="62" spans="1:29" x14ac:dyDescent="0.3">
      <c r="A62">
        <v>4394</v>
      </c>
      <c r="B62">
        <v>1965</v>
      </c>
      <c r="C62" t="s">
        <v>32</v>
      </c>
      <c r="D62" t="s">
        <v>33</v>
      </c>
      <c r="E62">
        <v>81051</v>
      </c>
      <c r="F62">
        <v>0</v>
      </c>
      <c r="G62">
        <v>0</v>
      </c>
      <c r="H62" s="1">
        <v>41782</v>
      </c>
      <c r="I62">
        <v>43</v>
      </c>
      <c r="J62">
        <v>1142</v>
      </c>
      <c r="K62">
        <v>29</v>
      </c>
      <c r="L62">
        <v>249</v>
      </c>
      <c r="M62">
        <v>38</v>
      </c>
      <c r="N62">
        <v>29</v>
      </c>
      <c r="O62">
        <v>14</v>
      </c>
      <c r="P62">
        <v>1</v>
      </c>
      <c r="Q62">
        <v>5</v>
      </c>
      <c r="R62">
        <v>5</v>
      </c>
      <c r="S62">
        <v>12</v>
      </c>
      <c r="T62">
        <v>2</v>
      </c>
      <c r="U62">
        <v>0</v>
      </c>
      <c r="V62">
        <v>1</v>
      </c>
      <c r="W62">
        <v>1</v>
      </c>
      <c r="X62">
        <v>0</v>
      </c>
      <c r="Y62">
        <v>0</v>
      </c>
      <c r="Z62">
        <v>0</v>
      </c>
      <c r="AA62">
        <v>3</v>
      </c>
      <c r="AB62">
        <v>11</v>
      </c>
      <c r="AC62">
        <v>0</v>
      </c>
    </row>
    <row r="63" spans="1:29" x14ac:dyDescent="0.3">
      <c r="A63">
        <v>4910</v>
      </c>
      <c r="B63">
        <v>1967</v>
      </c>
      <c r="C63" t="s">
        <v>29</v>
      </c>
      <c r="D63" t="s">
        <v>35</v>
      </c>
      <c r="E63">
        <v>68743</v>
      </c>
      <c r="F63">
        <v>0</v>
      </c>
      <c r="G63">
        <v>0</v>
      </c>
      <c r="H63" s="1">
        <v>41151</v>
      </c>
      <c r="I63">
        <v>81</v>
      </c>
      <c r="J63">
        <v>1132</v>
      </c>
      <c r="K63">
        <v>134</v>
      </c>
      <c r="L63">
        <v>384</v>
      </c>
      <c r="M63">
        <v>175</v>
      </c>
      <c r="N63">
        <v>134</v>
      </c>
      <c r="O63">
        <v>115</v>
      </c>
      <c r="P63">
        <v>1</v>
      </c>
      <c r="Q63">
        <v>11</v>
      </c>
      <c r="R63">
        <v>5</v>
      </c>
      <c r="S63">
        <v>13</v>
      </c>
      <c r="T63">
        <v>7</v>
      </c>
      <c r="U63">
        <v>0</v>
      </c>
      <c r="V63">
        <v>0</v>
      </c>
      <c r="W63">
        <v>0</v>
      </c>
      <c r="X63">
        <v>0</v>
      </c>
      <c r="Y63">
        <v>0</v>
      </c>
      <c r="Z63">
        <v>0</v>
      </c>
      <c r="AA63">
        <v>3</v>
      </c>
      <c r="AB63">
        <v>11</v>
      </c>
      <c r="AC63">
        <v>0</v>
      </c>
    </row>
    <row r="64" spans="1:29" x14ac:dyDescent="0.3">
      <c r="A64">
        <v>10430</v>
      </c>
      <c r="B64">
        <v>1973</v>
      </c>
      <c r="C64" t="s">
        <v>29</v>
      </c>
      <c r="D64" t="s">
        <v>35</v>
      </c>
      <c r="E64">
        <v>89694</v>
      </c>
      <c r="F64">
        <v>1</v>
      </c>
      <c r="G64">
        <v>1</v>
      </c>
      <c r="H64" s="1">
        <v>41556</v>
      </c>
      <c r="I64">
        <v>22</v>
      </c>
      <c r="J64">
        <v>1126</v>
      </c>
      <c r="K64">
        <v>28</v>
      </c>
      <c r="L64">
        <v>211</v>
      </c>
      <c r="M64">
        <v>37</v>
      </c>
      <c r="N64">
        <v>28</v>
      </c>
      <c r="O64">
        <v>42</v>
      </c>
      <c r="P64">
        <v>3</v>
      </c>
      <c r="Q64">
        <v>4</v>
      </c>
      <c r="R64">
        <v>3</v>
      </c>
      <c r="S64">
        <v>4</v>
      </c>
      <c r="T64">
        <v>5</v>
      </c>
      <c r="U64">
        <v>0</v>
      </c>
      <c r="V64">
        <v>1</v>
      </c>
      <c r="W64">
        <v>1</v>
      </c>
      <c r="X64">
        <v>1</v>
      </c>
      <c r="Y64">
        <v>0</v>
      </c>
      <c r="Z64">
        <v>0</v>
      </c>
      <c r="AA64">
        <v>3</v>
      </c>
      <c r="AB64">
        <v>11</v>
      </c>
      <c r="AC64">
        <v>0</v>
      </c>
    </row>
    <row r="65" spans="1:29" x14ac:dyDescent="0.3">
      <c r="A65">
        <v>2886</v>
      </c>
      <c r="B65">
        <v>1971</v>
      </c>
      <c r="C65" t="s">
        <v>34</v>
      </c>
      <c r="D65" t="s">
        <v>35</v>
      </c>
      <c r="E65">
        <v>74290</v>
      </c>
      <c r="F65">
        <v>0</v>
      </c>
      <c r="G65">
        <v>1</v>
      </c>
      <c r="H65" s="1">
        <v>41498</v>
      </c>
      <c r="I65">
        <v>70</v>
      </c>
      <c r="J65">
        <v>1121</v>
      </c>
      <c r="K65">
        <v>0</v>
      </c>
      <c r="L65">
        <v>72</v>
      </c>
      <c r="M65">
        <v>0</v>
      </c>
      <c r="N65">
        <v>12</v>
      </c>
      <c r="O65">
        <v>12</v>
      </c>
      <c r="P65">
        <v>4</v>
      </c>
      <c r="Q65">
        <v>10</v>
      </c>
      <c r="R65">
        <v>8</v>
      </c>
      <c r="S65">
        <v>10</v>
      </c>
      <c r="T65">
        <v>6</v>
      </c>
      <c r="U65">
        <v>0</v>
      </c>
      <c r="V65">
        <v>1</v>
      </c>
      <c r="W65">
        <v>0</v>
      </c>
      <c r="X65">
        <v>1</v>
      </c>
      <c r="Y65">
        <v>0</v>
      </c>
      <c r="Z65">
        <v>0</v>
      </c>
      <c r="AA65">
        <v>3</v>
      </c>
      <c r="AB65">
        <v>11</v>
      </c>
      <c r="AC65">
        <v>0</v>
      </c>
    </row>
    <row r="66" spans="1:29" x14ac:dyDescent="0.3">
      <c r="A66">
        <v>3422</v>
      </c>
      <c r="B66">
        <v>1975</v>
      </c>
      <c r="C66" t="s">
        <v>29</v>
      </c>
      <c r="D66" t="s">
        <v>33</v>
      </c>
      <c r="E66">
        <v>76068</v>
      </c>
      <c r="F66">
        <v>0</v>
      </c>
      <c r="G66">
        <v>1</v>
      </c>
      <c r="H66" s="1">
        <v>41242</v>
      </c>
      <c r="I66">
        <v>67</v>
      </c>
      <c r="J66">
        <v>1115</v>
      </c>
      <c r="K66">
        <v>12</v>
      </c>
      <c r="L66">
        <v>128</v>
      </c>
      <c r="M66">
        <v>33</v>
      </c>
      <c r="N66">
        <v>12</v>
      </c>
      <c r="O66">
        <v>76</v>
      </c>
      <c r="P66">
        <v>1</v>
      </c>
      <c r="Q66">
        <v>2</v>
      </c>
      <c r="R66">
        <v>3</v>
      </c>
      <c r="S66">
        <v>4</v>
      </c>
      <c r="T66">
        <v>6</v>
      </c>
      <c r="U66">
        <v>0</v>
      </c>
      <c r="V66">
        <v>1</v>
      </c>
      <c r="W66">
        <v>0</v>
      </c>
      <c r="X66">
        <v>0</v>
      </c>
      <c r="Y66">
        <v>1</v>
      </c>
      <c r="Z66">
        <v>0</v>
      </c>
      <c r="AA66">
        <v>3</v>
      </c>
      <c r="AB66">
        <v>11</v>
      </c>
      <c r="AC66">
        <v>0</v>
      </c>
    </row>
    <row r="67" spans="1:29" x14ac:dyDescent="0.3">
      <c r="A67">
        <v>5386</v>
      </c>
      <c r="B67">
        <v>1953</v>
      </c>
      <c r="C67" t="s">
        <v>29</v>
      </c>
      <c r="D67" t="s">
        <v>31</v>
      </c>
      <c r="E67">
        <v>94384</v>
      </c>
      <c r="F67">
        <v>0</v>
      </c>
      <c r="G67">
        <v>0</v>
      </c>
      <c r="H67" s="1">
        <v>41337</v>
      </c>
      <c r="I67">
        <v>62</v>
      </c>
      <c r="J67">
        <v>1111</v>
      </c>
      <c r="K67">
        <v>24</v>
      </c>
      <c r="L67">
        <v>790</v>
      </c>
      <c r="M67">
        <v>160</v>
      </c>
      <c r="N67">
        <v>45</v>
      </c>
      <c r="O67">
        <v>172</v>
      </c>
      <c r="P67">
        <v>0</v>
      </c>
      <c r="Q67">
        <v>5</v>
      </c>
      <c r="R67">
        <v>8</v>
      </c>
      <c r="S67">
        <v>5</v>
      </c>
      <c r="T67">
        <v>2</v>
      </c>
      <c r="U67">
        <v>0</v>
      </c>
      <c r="V67">
        <v>1</v>
      </c>
      <c r="W67">
        <v>1</v>
      </c>
      <c r="X67">
        <v>1</v>
      </c>
      <c r="Y67">
        <v>0</v>
      </c>
      <c r="Z67">
        <v>0</v>
      </c>
      <c r="AA67">
        <v>3</v>
      </c>
      <c r="AB67">
        <v>11</v>
      </c>
      <c r="AC67">
        <v>1</v>
      </c>
    </row>
    <row r="68" spans="1:29" x14ac:dyDescent="0.3">
      <c r="A68">
        <v>6024</v>
      </c>
      <c r="B68">
        <v>1953</v>
      </c>
      <c r="C68" t="s">
        <v>29</v>
      </c>
      <c r="D68" t="s">
        <v>31</v>
      </c>
      <c r="E68">
        <v>94384</v>
      </c>
      <c r="F68">
        <v>0</v>
      </c>
      <c r="G68">
        <v>0</v>
      </c>
      <c r="H68" s="1">
        <v>41337</v>
      </c>
      <c r="I68">
        <v>62</v>
      </c>
      <c r="J68">
        <v>1111</v>
      </c>
      <c r="K68">
        <v>24</v>
      </c>
      <c r="L68">
        <v>790</v>
      </c>
      <c r="M68">
        <v>160</v>
      </c>
      <c r="N68">
        <v>45</v>
      </c>
      <c r="O68">
        <v>172</v>
      </c>
      <c r="P68">
        <v>0</v>
      </c>
      <c r="Q68">
        <v>5</v>
      </c>
      <c r="R68">
        <v>8</v>
      </c>
      <c r="S68">
        <v>5</v>
      </c>
      <c r="T68">
        <v>2</v>
      </c>
      <c r="U68">
        <v>0</v>
      </c>
      <c r="V68">
        <v>1</v>
      </c>
      <c r="W68">
        <v>1</v>
      </c>
      <c r="X68">
        <v>1</v>
      </c>
      <c r="Y68">
        <v>0</v>
      </c>
      <c r="Z68">
        <v>0</v>
      </c>
      <c r="AA68">
        <v>3</v>
      </c>
      <c r="AB68">
        <v>11</v>
      </c>
      <c r="AC68">
        <v>1</v>
      </c>
    </row>
    <row r="69" spans="1:29" x14ac:dyDescent="0.3">
      <c r="A69">
        <v>9707</v>
      </c>
      <c r="B69">
        <v>1969</v>
      </c>
      <c r="C69" t="s">
        <v>32</v>
      </c>
      <c r="D69" t="s">
        <v>33</v>
      </c>
      <c r="E69">
        <v>55212</v>
      </c>
      <c r="F69">
        <v>0</v>
      </c>
      <c r="G69">
        <v>1</v>
      </c>
      <c r="H69" s="1">
        <v>41236</v>
      </c>
      <c r="I69">
        <v>65</v>
      </c>
      <c r="J69">
        <v>1103</v>
      </c>
      <c r="K69">
        <v>0</v>
      </c>
      <c r="L69">
        <v>45</v>
      </c>
      <c r="M69">
        <v>0</v>
      </c>
      <c r="N69">
        <v>0</v>
      </c>
      <c r="O69">
        <v>34</v>
      </c>
      <c r="P69">
        <v>3</v>
      </c>
      <c r="Q69">
        <v>4</v>
      </c>
      <c r="R69">
        <v>2</v>
      </c>
      <c r="S69">
        <v>11</v>
      </c>
      <c r="T69">
        <v>8</v>
      </c>
      <c r="U69">
        <v>0</v>
      </c>
      <c r="V69">
        <v>1</v>
      </c>
      <c r="W69">
        <v>0</v>
      </c>
      <c r="X69">
        <v>0</v>
      </c>
      <c r="Y69">
        <v>1</v>
      </c>
      <c r="Z69">
        <v>0</v>
      </c>
      <c r="AA69">
        <v>3</v>
      </c>
      <c r="AB69">
        <v>11</v>
      </c>
      <c r="AC69">
        <v>0</v>
      </c>
    </row>
    <row r="70" spans="1:29" x14ac:dyDescent="0.3">
      <c r="A70">
        <v>10872</v>
      </c>
      <c r="B70">
        <v>1969</v>
      </c>
      <c r="C70" t="s">
        <v>32</v>
      </c>
      <c r="D70" t="s">
        <v>33</v>
      </c>
      <c r="E70">
        <v>55212</v>
      </c>
      <c r="F70">
        <v>0</v>
      </c>
      <c r="G70">
        <v>1</v>
      </c>
      <c r="H70" s="1">
        <v>41236</v>
      </c>
      <c r="I70">
        <v>65</v>
      </c>
      <c r="J70">
        <v>1103</v>
      </c>
      <c r="K70">
        <v>0</v>
      </c>
      <c r="L70">
        <v>45</v>
      </c>
      <c r="M70">
        <v>0</v>
      </c>
      <c r="N70">
        <v>0</v>
      </c>
      <c r="O70">
        <v>34</v>
      </c>
      <c r="P70">
        <v>3</v>
      </c>
      <c r="Q70">
        <v>4</v>
      </c>
      <c r="R70">
        <v>2</v>
      </c>
      <c r="S70">
        <v>11</v>
      </c>
      <c r="T70">
        <v>8</v>
      </c>
      <c r="U70">
        <v>0</v>
      </c>
      <c r="V70">
        <v>1</v>
      </c>
      <c r="W70">
        <v>0</v>
      </c>
      <c r="X70">
        <v>0</v>
      </c>
      <c r="Y70">
        <v>1</v>
      </c>
      <c r="Z70">
        <v>0</v>
      </c>
      <c r="AA70">
        <v>3</v>
      </c>
      <c r="AB70">
        <v>11</v>
      </c>
      <c r="AC70">
        <v>0</v>
      </c>
    </row>
    <row r="71" spans="1:29" x14ac:dyDescent="0.3">
      <c r="A71">
        <v>4491</v>
      </c>
      <c r="B71">
        <v>1949</v>
      </c>
      <c r="C71" t="s">
        <v>34</v>
      </c>
      <c r="D71" t="s">
        <v>33</v>
      </c>
      <c r="E71">
        <v>62845</v>
      </c>
      <c r="F71">
        <v>1</v>
      </c>
      <c r="G71">
        <v>1</v>
      </c>
      <c r="H71" s="1">
        <v>41183</v>
      </c>
      <c r="I71">
        <v>3</v>
      </c>
      <c r="J71">
        <v>1099</v>
      </c>
      <c r="K71">
        <v>0</v>
      </c>
      <c r="L71">
        <v>45</v>
      </c>
      <c r="M71">
        <v>0</v>
      </c>
      <c r="N71">
        <v>0</v>
      </c>
      <c r="O71">
        <v>34</v>
      </c>
      <c r="P71">
        <v>11</v>
      </c>
      <c r="Q71">
        <v>3</v>
      </c>
      <c r="R71">
        <v>4</v>
      </c>
      <c r="S71">
        <v>10</v>
      </c>
      <c r="T71">
        <v>8</v>
      </c>
      <c r="U71">
        <v>0</v>
      </c>
      <c r="V71">
        <v>1</v>
      </c>
      <c r="W71">
        <v>0</v>
      </c>
      <c r="X71">
        <v>0</v>
      </c>
      <c r="Y71">
        <v>0</v>
      </c>
      <c r="Z71">
        <v>0</v>
      </c>
      <c r="AA71">
        <v>3</v>
      </c>
      <c r="AB71">
        <v>11</v>
      </c>
      <c r="AC71">
        <v>0</v>
      </c>
    </row>
    <row r="72" spans="1:29" x14ac:dyDescent="0.3">
      <c r="A72">
        <v>873</v>
      </c>
      <c r="B72">
        <v>1949</v>
      </c>
      <c r="C72" t="s">
        <v>34</v>
      </c>
      <c r="D72" t="s">
        <v>33</v>
      </c>
      <c r="E72">
        <v>62845</v>
      </c>
      <c r="F72">
        <v>1</v>
      </c>
      <c r="G72">
        <v>1</v>
      </c>
      <c r="H72" s="1">
        <v>41183</v>
      </c>
      <c r="I72">
        <v>3</v>
      </c>
      <c r="J72">
        <v>1099</v>
      </c>
      <c r="K72">
        <v>0</v>
      </c>
      <c r="L72">
        <v>45</v>
      </c>
      <c r="M72">
        <v>0</v>
      </c>
      <c r="N72">
        <v>0</v>
      </c>
      <c r="O72">
        <v>34</v>
      </c>
      <c r="P72">
        <v>11</v>
      </c>
      <c r="Q72">
        <v>3</v>
      </c>
      <c r="R72">
        <v>4</v>
      </c>
      <c r="S72">
        <v>10</v>
      </c>
      <c r="T72">
        <v>8</v>
      </c>
      <c r="U72">
        <v>0</v>
      </c>
      <c r="V72">
        <v>1</v>
      </c>
      <c r="W72">
        <v>0</v>
      </c>
      <c r="X72">
        <v>0</v>
      </c>
      <c r="Y72">
        <v>0</v>
      </c>
      <c r="Z72">
        <v>0</v>
      </c>
      <c r="AA72">
        <v>3</v>
      </c>
      <c r="AB72">
        <v>11</v>
      </c>
      <c r="AC72">
        <v>1</v>
      </c>
    </row>
    <row r="73" spans="1:29" x14ac:dyDescent="0.3">
      <c r="A73">
        <v>10949</v>
      </c>
      <c r="B73">
        <v>1963</v>
      </c>
      <c r="C73" t="s">
        <v>32</v>
      </c>
      <c r="D73" t="s">
        <v>35</v>
      </c>
      <c r="E73">
        <v>72968</v>
      </c>
      <c r="F73">
        <v>0</v>
      </c>
      <c r="G73">
        <v>0</v>
      </c>
      <c r="H73" s="1">
        <v>41624</v>
      </c>
      <c r="I73">
        <v>8</v>
      </c>
      <c r="J73">
        <v>1092</v>
      </c>
      <c r="K73">
        <v>37</v>
      </c>
      <c r="L73">
        <v>592</v>
      </c>
      <c r="M73">
        <v>145</v>
      </c>
      <c r="N73">
        <v>37</v>
      </c>
      <c r="O73">
        <v>55</v>
      </c>
      <c r="P73">
        <v>1</v>
      </c>
      <c r="Q73">
        <v>5</v>
      </c>
      <c r="R73">
        <v>5</v>
      </c>
      <c r="S73">
        <v>8</v>
      </c>
      <c r="T73">
        <v>3</v>
      </c>
      <c r="U73">
        <v>0</v>
      </c>
      <c r="V73">
        <v>0</v>
      </c>
      <c r="W73">
        <v>0</v>
      </c>
      <c r="X73">
        <v>1</v>
      </c>
      <c r="Y73">
        <v>0</v>
      </c>
      <c r="Z73">
        <v>0</v>
      </c>
      <c r="AA73">
        <v>3</v>
      </c>
      <c r="AB73">
        <v>11</v>
      </c>
      <c r="AC73">
        <v>1</v>
      </c>
    </row>
    <row r="74" spans="1:29" x14ac:dyDescent="0.3">
      <c r="A74">
        <v>10319</v>
      </c>
      <c r="B74">
        <v>1971</v>
      </c>
      <c r="C74" t="s">
        <v>29</v>
      </c>
      <c r="D74" t="s">
        <v>33</v>
      </c>
      <c r="E74">
        <v>66303</v>
      </c>
      <c r="F74">
        <v>0</v>
      </c>
      <c r="G74">
        <v>1</v>
      </c>
      <c r="H74" s="1">
        <v>41331</v>
      </c>
      <c r="I74">
        <v>56</v>
      </c>
      <c r="J74">
        <v>1090</v>
      </c>
      <c r="K74">
        <v>12</v>
      </c>
      <c r="L74">
        <v>96</v>
      </c>
      <c r="M74">
        <v>16</v>
      </c>
      <c r="N74">
        <v>12</v>
      </c>
      <c r="O74">
        <v>60</v>
      </c>
      <c r="P74">
        <v>4</v>
      </c>
      <c r="Q74">
        <v>3</v>
      </c>
      <c r="R74">
        <v>4</v>
      </c>
      <c r="S74">
        <v>11</v>
      </c>
      <c r="T74">
        <v>8</v>
      </c>
      <c r="U74">
        <v>0</v>
      </c>
      <c r="V74">
        <v>1</v>
      </c>
      <c r="W74">
        <v>0</v>
      </c>
      <c r="X74">
        <v>0</v>
      </c>
      <c r="Y74">
        <v>0</v>
      </c>
      <c r="Z74">
        <v>0</v>
      </c>
      <c r="AA74">
        <v>3</v>
      </c>
      <c r="AB74">
        <v>11</v>
      </c>
      <c r="AC74">
        <v>0</v>
      </c>
    </row>
    <row r="75" spans="1:29" x14ac:dyDescent="0.3">
      <c r="A75">
        <v>5453</v>
      </c>
      <c r="B75">
        <v>1956</v>
      </c>
      <c r="C75" t="s">
        <v>34</v>
      </c>
      <c r="D75" t="s">
        <v>33</v>
      </c>
      <c r="E75">
        <v>90226</v>
      </c>
      <c r="F75">
        <v>0</v>
      </c>
      <c r="G75">
        <v>0</v>
      </c>
      <c r="H75" s="1">
        <v>41178</v>
      </c>
      <c r="I75">
        <v>26</v>
      </c>
      <c r="J75">
        <v>1083</v>
      </c>
      <c r="K75">
        <v>108</v>
      </c>
      <c r="L75">
        <v>649</v>
      </c>
      <c r="M75">
        <v>253</v>
      </c>
      <c r="N75">
        <v>151</v>
      </c>
      <c r="O75">
        <v>108</v>
      </c>
      <c r="P75">
        <v>1</v>
      </c>
      <c r="Q75">
        <v>4</v>
      </c>
      <c r="R75">
        <v>7</v>
      </c>
      <c r="S75">
        <v>12</v>
      </c>
      <c r="T75">
        <v>2</v>
      </c>
      <c r="U75">
        <v>0</v>
      </c>
      <c r="V75">
        <v>0</v>
      </c>
      <c r="W75">
        <v>0</v>
      </c>
      <c r="X75">
        <v>1</v>
      </c>
      <c r="Y75">
        <v>0</v>
      </c>
      <c r="Z75">
        <v>0</v>
      </c>
      <c r="AA75">
        <v>3</v>
      </c>
      <c r="AB75">
        <v>11</v>
      </c>
      <c r="AC75">
        <v>0</v>
      </c>
    </row>
    <row r="76" spans="1:29" x14ac:dyDescent="0.3">
      <c r="A76">
        <v>6274</v>
      </c>
      <c r="B76">
        <v>1948</v>
      </c>
      <c r="C76" t="s">
        <v>34</v>
      </c>
      <c r="D76" t="s">
        <v>33</v>
      </c>
      <c r="E76">
        <v>83790</v>
      </c>
      <c r="F76">
        <v>0</v>
      </c>
      <c r="G76">
        <v>0</v>
      </c>
      <c r="H76" s="1">
        <v>41593</v>
      </c>
      <c r="I76">
        <v>81</v>
      </c>
      <c r="J76">
        <v>1076</v>
      </c>
      <c r="K76">
        <v>16</v>
      </c>
      <c r="L76">
        <v>417</v>
      </c>
      <c r="M76">
        <v>42</v>
      </c>
      <c r="N76">
        <v>48</v>
      </c>
      <c r="O76">
        <v>16</v>
      </c>
      <c r="P76">
        <v>1</v>
      </c>
      <c r="Q76">
        <v>8</v>
      </c>
      <c r="R76">
        <v>10</v>
      </c>
      <c r="S76">
        <v>6</v>
      </c>
      <c r="T76">
        <v>3</v>
      </c>
      <c r="U76">
        <v>0</v>
      </c>
      <c r="V76">
        <v>1</v>
      </c>
      <c r="W76">
        <v>1</v>
      </c>
      <c r="X76">
        <v>0</v>
      </c>
      <c r="Y76">
        <v>0</v>
      </c>
      <c r="Z76">
        <v>0</v>
      </c>
      <c r="AA76">
        <v>3</v>
      </c>
      <c r="AB76">
        <v>11</v>
      </c>
      <c r="AC76">
        <v>0</v>
      </c>
    </row>
    <row r="77" spans="1:29" x14ac:dyDescent="0.3">
      <c r="A77">
        <v>1361</v>
      </c>
      <c r="B77">
        <v>1974</v>
      </c>
      <c r="C77" t="s">
        <v>34</v>
      </c>
      <c r="D77" t="s">
        <v>33</v>
      </c>
      <c r="E77">
        <v>82584</v>
      </c>
      <c r="F77">
        <v>0</v>
      </c>
      <c r="G77">
        <v>0</v>
      </c>
      <c r="H77" s="1">
        <v>41429</v>
      </c>
      <c r="I77">
        <v>26</v>
      </c>
      <c r="J77">
        <v>1076</v>
      </c>
      <c r="K77">
        <v>68</v>
      </c>
      <c r="L77">
        <v>103</v>
      </c>
      <c r="M77">
        <v>29</v>
      </c>
      <c r="N77">
        <v>91</v>
      </c>
      <c r="O77">
        <v>68</v>
      </c>
      <c r="P77">
        <v>1</v>
      </c>
      <c r="Q77">
        <v>3</v>
      </c>
      <c r="R77">
        <v>4</v>
      </c>
      <c r="S77">
        <v>8</v>
      </c>
      <c r="T77">
        <v>1</v>
      </c>
      <c r="U77">
        <v>0</v>
      </c>
      <c r="V77">
        <v>1</v>
      </c>
      <c r="W77">
        <v>1</v>
      </c>
      <c r="X77">
        <v>0</v>
      </c>
      <c r="Y77">
        <v>0</v>
      </c>
      <c r="Z77">
        <v>0</v>
      </c>
      <c r="AA77">
        <v>3</v>
      </c>
      <c r="AB77">
        <v>11</v>
      </c>
      <c r="AC77">
        <v>1</v>
      </c>
    </row>
    <row r="78" spans="1:29" x14ac:dyDescent="0.3">
      <c r="A78">
        <v>5758</v>
      </c>
      <c r="B78">
        <v>1982</v>
      </c>
      <c r="C78" t="s">
        <v>29</v>
      </c>
      <c r="D78" t="s">
        <v>33</v>
      </c>
      <c r="E78">
        <v>65169</v>
      </c>
      <c r="F78">
        <v>0</v>
      </c>
      <c r="G78">
        <v>0</v>
      </c>
      <c r="H78" s="1">
        <v>41653</v>
      </c>
      <c r="I78">
        <v>23</v>
      </c>
      <c r="J78">
        <v>1074</v>
      </c>
      <c r="K78">
        <v>0</v>
      </c>
      <c r="L78">
        <v>69</v>
      </c>
      <c r="M78">
        <v>0</v>
      </c>
      <c r="N78">
        <v>0</v>
      </c>
      <c r="O78">
        <v>46</v>
      </c>
      <c r="P78">
        <v>1</v>
      </c>
      <c r="Q78">
        <v>10</v>
      </c>
      <c r="R78">
        <v>4</v>
      </c>
      <c r="S78">
        <v>13</v>
      </c>
      <c r="T78">
        <v>6</v>
      </c>
      <c r="U78">
        <v>1</v>
      </c>
      <c r="V78">
        <v>0</v>
      </c>
      <c r="W78">
        <v>1</v>
      </c>
      <c r="X78">
        <v>1</v>
      </c>
      <c r="Y78">
        <v>1</v>
      </c>
      <c r="Z78">
        <v>0</v>
      </c>
      <c r="AA78">
        <v>3</v>
      </c>
      <c r="AB78">
        <v>11</v>
      </c>
      <c r="AC78">
        <v>1</v>
      </c>
    </row>
    <row r="79" spans="1:29" x14ac:dyDescent="0.3">
      <c r="A79">
        <v>1772</v>
      </c>
      <c r="B79">
        <v>1975</v>
      </c>
      <c r="C79" t="s">
        <v>32</v>
      </c>
      <c r="D79" t="s">
        <v>33</v>
      </c>
      <c r="E79">
        <v>79174</v>
      </c>
      <c r="F79">
        <v>0</v>
      </c>
      <c r="G79">
        <v>0</v>
      </c>
      <c r="H79" s="1">
        <v>41285</v>
      </c>
      <c r="I79">
        <v>2</v>
      </c>
      <c r="J79">
        <v>1074</v>
      </c>
      <c r="K79">
        <v>37</v>
      </c>
      <c r="L79">
        <v>518</v>
      </c>
      <c r="M79">
        <v>193</v>
      </c>
      <c r="N79">
        <v>92</v>
      </c>
      <c r="O79">
        <v>129</v>
      </c>
      <c r="P79">
        <v>1</v>
      </c>
      <c r="Q79">
        <v>5</v>
      </c>
      <c r="R79">
        <v>6</v>
      </c>
      <c r="S79">
        <v>7</v>
      </c>
      <c r="T79">
        <v>2</v>
      </c>
      <c r="U79">
        <v>0</v>
      </c>
      <c r="V79">
        <v>0</v>
      </c>
      <c r="W79">
        <v>1</v>
      </c>
      <c r="X79">
        <v>1</v>
      </c>
      <c r="Y79">
        <v>0</v>
      </c>
      <c r="Z79">
        <v>0</v>
      </c>
      <c r="AA79">
        <v>3</v>
      </c>
      <c r="AB79">
        <v>11</v>
      </c>
      <c r="AC79">
        <v>1</v>
      </c>
    </row>
    <row r="80" spans="1:29" x14ac:dyDescent="0.3">
      <c r="A80">
        <v>10092</v>
      </c>
      <c r="B80">
        <v>1954</v>
      </c>
      <c r="C80" t="s">
        <v>29</v>
      </c>
      <c r="D80" t="s">
        <v>35</v>
      </c>
      <c r="E80">
        <v>70044</v>
      </c>
      <c r="F80">
        <v>0</v>
      </c>
      <c r="G80">
        <v>1</v>
      </c>
      <c r="H80" s="1">
        <v>41323</v>
      </c>
      <c r="I80">
        <v>46</v>
      </c>
      <c r="J80">
        <v>1073</v>
      </c>
      <c r="K80">
        <v>0</v>
      </c>
      <c r="L80">
        <v>250</v>
      </c>
      <c r="M80">
        <v>153</v>
      </c>
      <c r="N80">
        <v>14</v>
      </c>
      <c r="O80">
        <v>14</v>
      </c>
      <c r="P80">
        <v>4</v>
      </c>
      <c r="Q80">
        <v>7</v>
      </c>
      <c r="R80">
        <v>10</v>
      </c>
      <c r="S80">
        <v>5</v>
      </c>
      <c r="T80">
        <v>5</v>
      </c>
      <c r="U80">
        <v>0</v>
      </c>
      <c r="V80">
        <v>0</v>
      </c>
      <c r="W80">
        <v>0</v>
      </c>
      <c r="X80">
        <v>0</v>
      </c>
      <c r="Y80">
        <v>0</v>
      </c>
      <c r="Z80">
        <v>0</v>
      </c>
      <c r="AA80">
        <v>3</v>
      </c>
      <c r="AB80">
        <v>11</v>
      </c>
      <c r="AC80">
        <v>0</v>
      </c>
    </row>
    <row r="81" spans="1:29" x14ac:dyDescent="0.3">
      <c r="A81">
        <v>6977</v>
      </c>
      <c r="B81">
        <v>1974</v>
      </c>
      <c r="C81" t="s">
        <v>29</v>
      </c>
      <c r="D81" t="s">
        <v>31</v>
      </c>
      <c r="E81">
        <v>75702</v>
      </c>
      <c r="F81">
        <v>0</v>
      </c>
      <c r="G81">
        <v>1</v>
      </c>
      <c r="H81" s="1">
        <v>41196</v>
      </c>
      <c r="I81">
        <v>87</v>
      </c>
      <c r="J81">
        <v>1073</v>
      </c>
      <c r="K81">
        <v>0</v>
      </c>
      <c r="L81">
        <v>629</v>
      </c>
      <c r="M81">
        <v>145</v>
      </c>
      <c r="N81">
        <v>37</v>
      </c>
      <c r="O81">
        <v>37</v>
      </c>
      <c r="P81">
        <v>1</v>
      </c>
      <c r="Q81">
        <v>10</v>
      </c>
      <c r="R81">
        <v>5</v>
      </c>
      <c r="S81">
        <v>13</v>
      </c>
      <c r="T81">
        <v>6</v>
      </c>
      <c r="U81">
        <v>0</v>
      </c>
      <c r="V81">
        <v>0</v>
      </c>
      <c r="W81">
        <v>1</v>
      </c>
      <c r="X81">
        <v>0</v>
      </c>
      <c r="Y81">
        <v>0</v>
      </c>
      <c r="Z81">
        <v>0</v>
      </c>
      <c r="AA81">
        <v>3</v>
      </c>
      <c r="AB81">
        <v>11</v>
      </c>
      <c r="AC81">
        <v>0</v>
      </c>
    </row>
    <row r="82" spans="1:29" x14ac:dyDescent="0.3">
      <c r="A82">
        <v>2894</v>
      </c>
      <c r="B82">
        <v>1985</v>
      </c>
      <c r="C82" t="s">
        <v>29</v>
      </c>
      <c r="D82" t="s">
        <v>30</v>
      </c>
      <c r="E82">
        <v>72903</v>
      </c>
      <c r="F82">
        <v>0</v>
      </c>
      <c r="G82">
        <v>0</v>
      </c>
      <c r="H82" s="1">
        <v>41576</v>
      </c>
      <c r="I82">
        <v>74</v>
      </c>
      <c r="J82">
        <v>1067</v>
      </c>
      <c r="K82">
        <v>138</v>
      </c>
      <c r="L82">
        <v>750</v>
      </c>
      <c r="M82">
        <v>0</v>
      </c>
      <c r="N82">
        <v>19</v>
      </c>
      <c r="O82">
        <v>39</v>
      </c>
      <c r="P82">
        <v>1</v>
      </c>
      <c r="Q82">
        <v>7</v>
      </c>
      <c r="R82">
        <v>5</v>
      </c>
      <c r="S82">
        <v>8</v>
      </c>
      <c r="T82">
        <v>4</v>
      </c>
      <c r="U82">
        <v>0</v>
      </c>
      <c r="V82">
        <v>1</v>
      </c>
      <c r="W82">
        <v>1</v>
      </c>
      <c r="X82">
        <v>1</v>
      </c>
      <c r="Y82">
        <v>0</v>
      </c>
      <c r="Z82">
        <v>0</v>
      </c>
      <c r="AA82">
        <v>3</v>
      </c>
      <c r="AB82">
        <v>11</v>
      </c>
      <c r="AC82">
        <v>1</v>
      </c>
    </row>
    <row r="83" spans="1:29" x14ac:dyDescent="0.3">
      <c r="A83">
        <v>2131</v>
      </c>
      <c r="B83">
        <v>1959</v>
      </c>
      <c r="C83" t="s">
        <v>32</v>
      </c>
      <c r="D83" t="s">
        <v>35</v>
      </c>
      <c r="E83">
        <v>62859</v>
      </c>
      <c r="F83">
        <v>0</v>
      </c>
      <c r="G83">
        <v>1</v>
      </c>
      <c r="H83" s="1">
        <v>41273</v>
      </c>
      <c r="I83">
        <v>37</v>
      </c>
      <c r="J83">
        <v>1063</v>
      </c>
      <c r="K83">
        <v>89</v>
      </c>
      <c r="L83">
        <v>102</v>
      </c>
      <c r="M83">
        <v>16</v>
      </c>
      <c r="N83">
        <v>12</v>
      </c>
      <c r="O83">
        <v>25</v>
      </c>
      <c r="P83">
        <v>4</v>
      </c>
      <c r="Q83">
        <v>9</v>
      </c>
      <c r="R83">
        <v>4</v>
      </c>
      <c r="S83">
        <v>6</v>
      </c>
      <c r="T83">
        <v>6</v>
      </c>
      <c r="U83">
        <v>0</v>
      </c>
      <c r="V83">
        <v>0</v>
      </c>
      <c r="W83">
        <v>0</v>
      </c>
      <c r="X83">
        <v>0</v>
      </c>
      <c r="Y83">
        <v>0</v>
      </c>
      <c r="Z83">
        <v>0</v>
      </c>
      <c r="AA83">
        <v>3</v>
      </c>
      <c r="AB83">
        <v>11</v>
      </c>
      <c r="AC83">
        <v>0</v>
      </c>
    </row>
    <row r="84" spans="1:29" x14ac:dyDescent="0.3">
      <c r="A84">
        <v>9058</v>
      </c>
      <c r="B84">
        <v>1955</v>
      </c>
      <c r="C84" t="s">
        <v>29</v>
      </c>
      <c r="D84" t="s">
        <v>38</v>
      </c>
      <c r="E84">
        <v>79800</v>
      </c>
      <c r="F84">
        <v>0</v>
      </c>
      <c r="G84">
        <v>0</v>
      </c>
      <c r="H84" s="1">
        <v>41175</v>
      </c>
      <c r="I84">
        <v>65</v>
      </c>
      <c r="J84">
        <v>1060</v>
      </c>
      <c r="K84">
        <v>21</v>
      </c>
      <c r="L84">
        <v>530</v>
      </c>
      <c r="M84">
        <v>32</v>
      </c>
      <c r="N84">
        <v>0</v>
      </c>
      <c r="O84">
        <v>224</v>
      </c>
      <c r="P84">
        <v>1</v>
      </c>
      <c r="Q84">
        <v>5</v>
      </c>
      <c r="R84">
        <v>11</v>
      </c>
      <c r="S84">
        <v>5</v>
      </c>
      <c r="T84">
        <v>3</v>
      </c>
      <c r="U84">
        <v>1</v>
      </c>
      <c r="V84">
        <v>0</v>
      </c>
      <c r="W84">
        <v>1</v>
      </c>
      <c r="X84">
        <v>1</v>
      </c>
      <c r="Y84">
        <v>0</v>
      </c>
      <c r="Z84">
        <v>0</v>
      </c>
      <c r="AA84">
        <v>3</v>
      </c>
      <c r="AB84">
        <v>11</v>
      </c>
      <c r="AC84">
        <v>1</v>
      </c>
    </row>
    <row r="85" spans="1:29" x14ac:dyDescent="0.3">
      <c r="A85">
        <v>477</v>
      </c>
      <c r="B85">
        <v>1986</v>
      </c>
      <c r="C85" t="s">
        <v>29</v>
      </c>
      <c r="D85" t="s">
        <v>33</v>
      </c>
      <c r="E85">
        <v>83512</v>
      </c>
      <c r="F85">
        <v>0</v>
      </c>
      <c r="G85">
        <v>0</v>
      </c>
      <c r="H85" s="1">
        <v>41807</v>
      </c>
      <c r="I85">
        <v>31</v>
      </c>
      <c r="J85">
        <v>1060</v>
      </c>
      <c r="K85">
        <v>61</v>
      </c>
      <c r="L85">
        <v>835</v>
      </c>
      <c r="M85">
        <v>80</v>
      </c>
      <c r="N85">
        <v>20</v>
      </c>
      <c r="O85">
        <v>101</v>
      </c>
      <c r="P85">
        <v>1</v>
      </c>
      <c r="Q85">
        <v>4</v>
      </c>
      <c r="R85">
        <v>7</v>
      </c>
      <c r="S85">
        <v>10</v>
      </c>
      <c r="T85">
        <v>1</v>
      </c>
      <c r="U85">
        <v>1</v>
      </c>
      <c r="V85">
        <v>0</v>
      </c>
      <c r="W85">
        <v>1</v>
      </c>
      <c r="X85">
        <v>1</v>
      </c>
      <c r="Y85">
        <v>1</v>
      </c>
      <c r="Z85">
        <v>0</v>
      </c>
      <c r="AA85">
        <v>3</v>
      </c>
      <c r="AB85">
        <v>11</v>
      </c>
      <c r="AC85">
        <v>1</v>
      </c>
    </row>
    <row r="86" spans="1:29" x14ac:dyDescent="0.3">
      <c r="A86">
        <v>2574</v>
      </c>
      <c r="B86">
        <v>1977</v>
      </c>
      <c r="C86" t="s">
        <v>32</v>
      </c>
      <c r="D86" t="s">
        <v>33</v>
      </c>
      <c r="E86">
        <v>61996</v>
      </c>
      <c r="F86">
        <v>0</v>
      </c>
      <c r="G86">
        <v>1</v>
      </c>
      <c r="H86" s="1">
        <v>41305</v>
      </c>
      <c r="I86">
        <v>27</v>
      </c>
      <c r="J86">
        <v>1050</v>
      </c>
      <c r="K86">
        <v>12</v>
      </c>
      <c r="L86">
        <v>144</v>
      </c>
      <c r="M86">
        <v>0</v>
      </c>
      <c r="N86">
        <v>0</v>
      </c>
      <c r="O86">
        <v>24</v>
      </c>
      <c r="P86">
        <v>3</v>
      </c>
      <c r="Q86">
        <v>6</v>
      </c>
      <c r="R86">
        <v>4</v>
      </c>
      <c r="S86">
        <v>8</v>
      </c>
      <c r="T86">
        <v>5</v>
      </c>
      <c r="U86">
        <v>0</v>
      </c>
      <c r="V86">
        <v>1</v>
      </c>
      <c r="W86">
        <v>0</v>
      </c>
      <c r="X86">
        <v>1</v>
      </c>
      <c r="Y86">
        <v>1</v>
      </c>
      <c r="Z86">
        <v>0</v>
      </c>
      <c r="AA86">
        <v>3</v>
      </c>
      <c r="AB86">
        <v>11</v>
      </c>
      <c r="AC86">
        <v>1</v>
      </c>
    </row>
    <row r="87" spans="1:29" x14ac:dyDescent="0.3">
      <c r="A87">
        <v>6421</v>
      </c>
      <c r="B87">
        <v>1961</v>
      </c>
      <c r="C87" t="s">
        <v>29</v>
      </c>
      <c r="D87" t="s">
        <v>31</v>
      </c>
      <c r="E87">
        <v>88347</v>
      </c>
      <c r="F87">
        <v>0</v>
      </c>
      <c r="G87">
        <v>0</v>
      </c>
      <c r="H87" s="1">
        <v>41458</v>
      </c>
      <c r="I87">
        <v>32</v>
      </c>
      <c r="J87">
        <v>1050</v>
      </c>
      <c r="K87">
        <v>178</v>
      </c>
      <c r="L87">
        <v>555</v>
      </c>
      <c r="M87">
        <v>77</v>
      </c>
      <c r="N87">
        <v>138</v>
      </c>
      <c r="O87">
        <v>118</v>
      </c>
      <c r="P87">
        <v>1</v>
      </c>
      <c r="Q87">
        <v>4</v>
      </c>
      <c r="R87">
        <v>7</v>
      </c>
      <c r="S87">
        <v>9</v>
      </c>
      <c r="T87">
        <v>1</v>
      </c>
      <c r="U87">
        <v>0</v>
      </c>
      <c r="V87">
        <v>0</v>
      </c>
      <c r="W87">
        <v>0</v>
      </c>
      <c r="X87">
        <v>1</v>
      </c>
      <c r="Y87">
        <v>0</v>
      </c>
      <c r="Z87">
        <v>0</v>
      </c>
      <c r="AA87">
        <v>3</v>
      </c>
      <c r="AB87">
        <v>11</v>
      </c>
      <c r="AC87">
        <v>0</v>
      </c>
    </row>
    <row r="88" spans="1:29" x14ac:dyDescent="0.3">
      <c r="A88">
        <v>1139</v>
      </c>
      <c r="B88">
        <v>1984</v>
      </c>
      <c r="C88" t="s">
        <v>32</v>
      </c>
      <c r="D88" t="s">
        <v>33</v>
      </c>
      <c r="E88">
        <v>73356</v>
      </c>
      <c r="F88">
        <v>0</v>
      </c>
      <c r="G88">
        <v>0</v>
      </c>
      <c r="H88" s="1">
        <v>41676</v>
      </c>
      <c r="I88">
        <v>56</v>
      </c>
      <c r="J88">
        <v>1050</v>
      </c>
      <c r="K88">
        <v>14</v>
      </c>
      <c r="L88">
        <v>322</v>
      </c>
      <c r="M88">
        <v>0</v>
      </c>
      <c r="N88">
        <v>14</v>
      </c>
      <c r="O88">
        <v>112</v>
      </c>
      <c r="P88">
        <v>1</v>
      </c>
      <c r="Q88">
        <v>5</v>
      </c>
      <c r="R88">
        <v>11</v>
      </c>
      <c r="S88">
        <v>5</v>
      </c>
      <c r="T88">
        <v>2</v>
      </c>
      <c r="U88">
        <v>1</v>
      </c>
      <c r="V88">
        <v>0</v>
      </c>
      <c r="W88">
        <v>1</v>
      </c>
      <c r="X88">
        <v>1</v>
      </c>
      <c r="Y88">
        <v>0</v>
      </c>
      <c r="Z88">
        <v>0</v>
      </c>
      <c r="AA88">
        <v>3</v>
      </c>
      <c r="AB88">
        <v>11</v>
      </c>
      <c r="AC88">
        <v>1</v>
      </c>
    </row>
    <row r="89" spans="1:29" x14ac:dyDescent="0.3">
      <c r="A89">
        <v>9365</v>
      </c>
      <c r="B89">
        <v>1976</v>
      </c>
      <c r="C89" t="s">
        <v>32</v>
      </c>
      <c r="D89" t="s">
        <v>30</v>
      </c>
      <c r="E89">
        <v>60000</v>
      </c>
      <c r="F89">
        <v>0</v>
      </c>
      <c r="G89">
        <v>1</v>
      </c>
      <c r="H89" s="1">
        <v>41265</v>
      </c>
      <c r="I89">
        <v>57</v>
      </c>
      <c r="J89">
        <v>1048</v>
      </c>
      <c r="K89">
        <v>0</v>
      </c>
      <c r="L89">
        <v>217</v>
      </c>
      <c r="M89">
        <v>0</v>
      </c>
      <c r="N89">
        <v>0</v>
      </c>
      <c r="O89">
        <v>12</v>
      </c>
      <c r="P89">
        <v>5</v>
      </c>
      <c r="Q89">
        <v>11</v>
      </c>
      <c r="R89">
        <v>3</v>
      </c>
      <c r="S89">
        <v>5</v>
      </c>
      <c r="T89">
        <v>6</v>
      </c>
      <c r="U89">
        <v>0</v>
      </c>
      <c r="V89">
        <v>0</v>
      </c>
      <c r="W89">
        <v>0</v>
      </c>
      <c r="X89">
        <v>0</v>
      </c>
      <c r="Y89">
        <v>0</v>
      </c>
      <c r="Z89">
        <v>0</v>
      </c>
      <c r="AA89">
        <v>3</v>
      </c>
      <c r="AB89">
        <v>11</v>
      </c>
      <c r="AC89">
        <v>0</v>
      </c>
    </row>
    <row r="90" spans="1:29" x14ac:dyDescent="0.3">
      <c r="A90">
        <v>5140</v>
      </c>
      <c r="B90">
        <v>1985</v>
      </c>
      <c r="C90" t="s">
        <v>32</v>
      </c>
      <c r="D90" t="s">
        <v>33</v>
      </c>
      <c r="E90">
        <v>64355</v>
      </c>
      <c r="F90">
        <v>1</v>
      </c>
      <c r="G90">
        <v>0</v>
      </c>
      <c r="H90" s="1">
        <v>41145</v>
      </c>
      <c r="I90">
        <v>66</v>
      </c>
      <c r="J90">
        <v>1047</v>
      </c>
      <c r="K90">
        <v>0</v>
      </c>
      <c r="L90">
        <v>140</v>
      </c>
      <c r="M90">
        <v>67</v>
      </c>
      <c r="N90">
        <v>38</v>
      </c>
      <c r="O90">
        <v>153</v>
      </c>
      <c r="P90">
        <v>2</v>
      </c>
      <c r="Q90">
        <v>4</v>
      </c>
      <c r="R90">
        <v>3</v>
      </c>
      <c r="S90">
        <v>12</v>
      </c>
      <c r="T90">
        <v>8</v>
      </c>
      <c r="U90">
        <v>0</v>
      </c>
      <c r="V90">
        <v>0</v>
      </c>
      <c r="W90">
        <v>0</v>
      </c>
      <c r="X90">
        <v>0</v>
      </c>
      <c r="Y90">
        <v>0</v>
      </c>
      <c r="Z90">
        <v>0</v>
      </c>
      <c r="AA90">
        <v>3</v>
      </c>
      <c r="AB90">
        <v>11</v>
      </c>
      <c r="AC90">
        <v>0</v>
      </c>
    </row>
    <row r="91" spans="1:29" x14ac:dyDescent="0.3">
      <c r="A91">
        <v>3426</v>
      </c>
      <c r="B91">
        <v>1975</v>
      </c>
      <c r="C91" t="s">
        <v>29</v>
      </c>
      <c r="D91" t="s">
        <v>35</v>
      </c>
      <c r="E91">
        <v>70300</v>
      </c>
      <c r="F91">
        <v>1</v>
      </c>
      <c r="G91">
        <v>0</v>
      </c>
      <c r="H91" s="1">
        <v>41470</v>
      </c>
      <c r="I91">
        <v>89</v>
      </c>
      <c r="J91">
        <v>1045</v>
      </c>
      <c r="K91">
        <v>61</v>
      </c>
      <c r="L91">
        <v>338</v>
      </c>
      <c r="M91">
        <v>60</v>
      </c>
      <c r="N91">
        <v>46</v>
      </c>
      <c r="O91">
        <v>46</v>
      </c>
      <c r="P91">
        <v>3</v>
      </c>
      <c r="Q91">
        <v>5</v>
      </c>
      <c r="R91">
        <v>5</v>
      </c>
      <c r="S91">
        <v>13</v>
      </c>
      <c r="T91">
        <v>8</v>
      </c>
      <c r="U91">
        <v>0</v>
      </c>
      <c r="V91">
        <v>0</v>
      </c>
      <c r="W91">
        <v>0</v>
      </c>
      <c r="X91">
        <v>0</v>
      </c>
      <c r="Y91">
        <v>0</v>
      </c>
      <c r="Z91">
        <v>0</v>
      </c>
      <c r="AA91">
        <v>3</v>
      </c>
      <c r="AB91">
        <v>11</v>
      </c>
      <c r="AC91">
        <v>0</v>
      </c>
    </row>
    <row r="92" spans="1:29" x14ac:dyDescent="0.3">
      <c r="A92">
        <v>1729</v>
      </c>
      <c r="B92">
        <v>1961</v>
      </c>
      <c r="C92" t="s">
        <v>32</v>
      </c>
      <c r="D92" t="s">
        <v>31</v>
      </c>
      <c r="E92">
        <v>66426</v>
      </c>
      <c r="F92">
        <v>0</v>
      </c>
      <c r="G92">
        <v>1</v>
      </c>
      <c r="H92" s="1">
        <v>41549</v>
      </c>
      <c r="I92">
        <v>14</v>
      </c>
      <c r="J92">
        <v>1043</v>
      </c>
      <c r="K92">
        <v>24</v>
      </c>
      <c r="L92">
        <v>97</v>
      </c>
      <c r="M92">
        <v>32</v>
      </c>
      <c r="N92">
        <v>24</v>
      </c>
      <c r="O92">
        <v>157</v>
      </c>
      <c r="P92">
        <v>2</v>
      </c>
      <c r="Q92">
        <v>3</v>
      </c>
      <c r="R92">
        <v>5</v>
      </c>
      <c r="S92">
        <v>10</v>
      </c>
      <c r="T92">
        <v>6</v>
      </c>
      <c r="U92">
        <v>0</v>
      </c>
      <c r="V92">
        <v>0</v>
      </c>
      <c r="W92">
        <v>0</v>
      </c>
      <c r="X92">
        <v>0</v>
      </c>
      <c r="Y92">
        <v>0</v>
      </c>
      <c r="Z92">
        <v>0</v>
      </c>
      <c r="AA92">
        <v>3</v>
      </c>
      <c r="AB92">
        <v>11</v>
      </c>
      <c r="AC92">
        <v>0</v>
      </c>
    </row>
    <row r="93" spans="1:29" x14ac:dyDescent="0.3">
      <c r="A93">
        <v>3483</v>
      </c>
      <c r="B93">
        <v>1958</v>
      </c>
      <c r="C93" t="s">
        <v>29</v>
      </c>
      <c r="D93" t="s">
        <v>33</v>
      </c>
      <c r="E93">
        <v>48192</v>
      </c>
      <c r="F93">
        <v>0</v>
      </c>
      <c r="G93">
        <v>0</v>
      </c>
      <c r="H93" s="1">
        <v>41370</v>
      </c>
      <c r="I93">
        <v>76</v>
      </c>
      <c r="J93">
        <v>1039</v>
      </c>
      <c r="K93">
        <v>43</v>
      </c>
      <c r="L93">
        <v>204</v>
      </c>
      <c r="M93">
        <v>153</v>
      </c>
      <c r="N93">
        <v>58</v>
      </c>
      <c r="O93">
        <v>29</v>
      </c>
      <c r="P93">
        <v>3</v>
      </c>
      <c r="Q93">
        <v>2</v>
      </c>
      <c r="R93">
        <v>8</v>
      </c>
      <c r="S93">
        <v>12</v>
      </c>
      <c r="T93">
        <v>8</v>
      </c>
      <c r="U93">
        <v>0</v>
      </c>
      <c r="V93">
        <v>1</v>
      </c>
      <c r="W93">
        <v>0</v>
      </c>
      <c r="X93">
        <v>1</v>
      </c>
      <c r="Y93">
        <v>1</v>
      </c>
      <c r="Z93">
        <v>0</v>
      </c>
      <c r="AA93">
        <v>3</v>
      </c>
      <c r="AB93">
        <v>11</v>
      </c>
      <c r="AC93">
        <v>1</v>
      </c>
    </row>
    <row r="94" spans="1:29" x14ac:dyDescent="0.3">
      <c r="A94">
        <v>3711</v>
      </c>
      <c r="B94">
        <v>1944</v>
      </c>
      <c r="C94" t="s">
        <v>34</v>
      </c>
      <c r="D94" t="s">
        <v>33</v>
      </c>
      <c r="E94">
        <v>80184</v>
      </c>
      <c r="F94">
        <v>0</v>
      </c>
      <c r="G94">
        <v>0</v>
      </c>
      <c r="H94" s="1">
        <v>41699</v>
      </c>
      <c r="I94">
        <v>19</v>
      </c>
      <c r="J94">
        <v>1035</v>
      </c>
      <c r="K94">
        <v>134</v>
      </c>
      <c r="L94">
        <v>670</v>
      </c>
      <c r="M94">
        <v>25</v>
      </c>
      <c r="N94">
        <v>38</v>
      </c>
      <c r="O94">
        <v>0</v>
      </c>
      <c r="P94">
        <v>1</v>
      </c>
      <c r="Q94">
        <v>6</v>
      </c>
      <c r="R94">
        <v>3</v>
      </c>
      <c r="S94">
        <v>10</v>
      </c>
      <c r="T94">
        <v>3</v>
      </c>
      <c r="U94">
        <v>0</v>
      </c>
      <c r="V94">
        <v>0</v>
      </c>
      <c r="W94">
        <v>1</v>
      </c>
      <c r="X94">
        <v>1</v>
      </c>
      <c r="Y94">
        <v>0</v>
      </c>
      <c r="Z94">
        <v>0</v>
      </c>
      <c r="AA94">
        <v>3</v>
      </c>
      <c r="AB94">
        <v>11</v>
      </c>
      <c r="AC94">
        <v>0</v>
      </c>
    </row>
    <row r="95" spans="1:29" x14ac:dyDescent="0.3">
      <c r="A95">
        <v>7503</v>
      </c>
      <c r="B95">
        <v>1976</v>
      </c>
      <c r="C95" t="s">
        <v>29</v>
      </c>
      <c r="D95" t="s">
        <v>30</v>
      </c>
      <c r="E95">
        <v>75825</v>
      </c>
      <c r="F95">
        <v>0</v>
      </c>
      <c r="G95">
        <v>0</v>
      </c>
      <c r="H95" s="1">
        <v>41194</v>
      </c>
      <c r="I95">
        <v>40</v>
      </c>
      <c r="J95">
        <v>1032</v>
      </c>
      <c r="K95">
        <v>105</v>
      </c>
      <c r="L95">
        <v>779</v>
      </c>
      <c r="M95">
        <v>137</v>
      </c>
      <c r="N95">
        <v>105</v>
      </c>
      <c r="O95">
        <v>51</v>
      </c>
      <c r="P95">
        <v>0</v>
      </c>
      <c r="Q95">
        <v>5</v>
      </c>
      <c r="R95">
        <v>8</v>
      </c>
      <c r="S95">
        <v>9</v>
      </c>
      <c r="T95">
        <v>4</v>
      </c>
      <c r="U95">
        <v>1</v>
      </c>
      <c r="V95">
        <v>0</v>
      </c>
      <c r="W95">
        <v>0</v>
      </c>
      <c r="X95">
        <v>0</v>
      </c>
      <c r="Y95">
        <v>0</v>
      </c>
      <c r="Z95">
        <v>0</v>
      </c>
      <c r="AA95">
        <v>3</v>
      </c>
      <c r="AB95">
        <v>11</v>
      </c>
      <c r="AC95">
        <v>1</v>
      </c>
    </row>
    <row r="96" spans="1:29" x14ac:dyDescent="0.3">
      <c r="A96">
        <v>8164</v>
      </c>
      <c r="B96">
        <v>1978</v>
      </c>
      <c r="C96" t="s">
        <v>32</v>
      </c>
      <c r="D96" t="s">
        <v>33</v>
      </c>
      <c r="E96">
        <v>82170</v>
      </c>
      <c r="F96">
        <v>0</v>
      </c>
      <c r="G96">
        <v>0</v>
      </c>
      <c r="H96" s="1">
        <v>41603</v>
      </c>
      <c r="I96">
        <v>13</v>
      </c>
      <c r="J96">
        <v>1023</v>
      </c>
      <c r="K96">
        <v>93</v>
      </c>
      <c r="L96">
        <v>651</v>
      </c>
      <c r="M96">
        <v>49</v>
      </c>
      <c r="N96">
        <v>55</v>
      </c>
      <c r="O96">
        <v>37</v>
      </c>
      <c r="P96">
        <v>1</v>
      </c>
      <c r="Q96">
        <v>5</v>
      </c>
      <c r="R96">
        <v>6</v>
      </c>
      <c r="S96">
        <v>7</v>
      </c>
      <c r="T96">
        <v>2</v>
      </c>
      <c r="U96">
        <v>0</v>
      </c>
      <c r="V96">
        <v>0</v>
      </c>
      <c r="W96">
        <v>0</v>
      </c>
      <c r="X96">
        <v>0</v>
      </c>
      <c r="Y96">
        <v>0</v>
      </c>
      <c r="Z96">
        <v>0</v>
      </c>
      <c r="AA96">
        <v>3</v>
      </c>
      <c r="AB96">
        <v>11</v>
      </c>
      <c r="AC96">
        <v>0</v>
      </c>
    </row>
    <row r="97" spans="1:29" x14ac:dyDescent="0.3">
      <c r="A97">
        <v>5558</v>
      </c>
      <c r="B97">
        <v>1954</v>
      </c>
      <c r="C97" t="s">
        <v>32</v>
      </c>
      <c r="D97" t="s">
        <v>30</v>
      </c>
      <c r="E97">
        <v>90933</v>
      </c>
      <c r="F97">
        <v>0</v>
      </c>
      <c r="G97">
        <v>0</v>
      </c>
      <c r="H97" s="1">
        <v>41729</v>
      </c>
      <c r="I97">
        <v>90</v>
      </c>
      <c r="J97">
        <v>1020</v>
      </c>
      <c r="K97">
        <v>31</v>
      </c>
      <c r="L97">
        <v>430</v>
      </c>
      <c r="M97">
        <v>62</v>
      </c>
      <c r="N97">
        <v>63</v>
      </c>
      <c r="O97">
        <v>79</v>
      </c>
      <c r="P97">
        <v>1</v>
      </c>
      <c r="Q97">
        <v>4</v>
      </c>
      <c r="R97">
        <v>6</v>
      </c>
      <c r="S97">
        <v>4</v>
      </c>
      <c r="T97">
        <v>1</v>
      </c>
      <c r="U97">
        <v>0</v>
      </c>
      <c r="V97">
        <v>0</v>
      </c>
      <c r="W97">
        <v>1</v>
      </c>
      <c r="X97">
        <v>0</v>
      </c>
      <c r="Y97">
        <v>0</v>
      </c>
      <c r="Z97">
        <v>0</v>
      </c>
      <c r="AA97">
        <v>3</v>
      </c>
      <c r="AB97">
        <v>11</v>
      </c>
      <c r="AC97">
        <v>0</v>
      </c>
    </row>
    <row r="98" spans="1:29" x14ac:dyDescent="0.3">
      <c r="A98">
        <v>5831</v>
      </c>
      <c r="B98">
        <v>1967</v>
      </c>
      <c r="C98" t="s">
        <v>29</v>
      </c>
      <c r="D98" t="s">
        <v>33</v>
      </c>
      <c r="E98">
        <v>77870</v>
      </c>
      <c r="F98">
        <v>0</v>
      </c>
      <c r="G98">
        <v>1</v>
      </c>
      <c r="H98" s="1">
        <v>41143</v>
      </c>
      <c r="I98">
        <v>93</v>
      </c>
      <c r="J98">
        <v>1017</v>
      </c>
      <c r="K98">
        <v>50</v>
      </c>
      <c r="L98">
        <v>500</v>
      </c>
      <c r="M98">
        <v>65</v>
      </c>
      <c r="N98">
        <v>50</v>
      </c>
      <c r="O98">
        <v>133</v>
      </c>
      <c r="P98">
        <v>3</v>
      </c>
      <c r="Q98">
        <v>5</v>
      </c>
      <c r="R98">
        <v>5</v>
      </c>
      <c r="S98">
        <v>5</v>
      </c>
      <c r="T98">
        <v>8</v>
      </c>
      <c r="U98">
        <v>0</v>
      </c>
      <c r="V98">
        <v>1</v>
      </c>
      <c r="W98">
        <v>0</v>
      </c>
      <c r="X98">
        <v>1</v>
      </c>
      <c r="Y98">
        <v>0</v>
      </c>
      <c r="Z98">
        <v>0</v>
      </c>
      <c r="AA98">
        <v>3</v>
      </c>
      <c r="AB98">
        <v>11</v>
      </c>
      <c r="AC98">
        <v>1</v>
      </c>
    </row>
    <row r="99" spans="1:29" x14ac:dyDescent="0.3">
      <c r="A99">
        <v>10164</v>
      </c>
      <c r="B99">
        <v>1958</v>
      </c>
      <c r="C99" t="s">
        <v>29</v>
      </c>
      <c r="D99" t="s">
        <v>30</v>
      </c>
      <c r="E99">
        <v>94472</v>
      </c>
      <c r="F99">
        <v>0</v>
      </c>
      <c r="G99">
        <v>1</v>
      </c>
      <c r="H99" s="1">
        <v>41732</v>
      </c>
      <c r="I99">
        <v>75</v>
      </c>
      <c r="J99">
        <v>1017</v>
      </c>
      <c r="K99">
        <v>33</v>
      </c>
      <c r="L99">
        <v>417</v>
      </c>
      <c r="M99">
        <v>108</v>
      </c>
      <c r="N99">
        <v>100</v>
      </c>
      <c r="O99">
        <v>16</v>
      </c>
      <c r="P99">
        <v>1</v>
      </c>
      <c r="Q99">
        <v>5</v>
      </c>
      <c r="R99">
        <v>5</v>
      </c>
      <c r="S99">
        <v>5</v>
      </c>
      <c r="T99">
        <v>5</v>
      </c>
      <c r="U99">
        <v>0</v>
      </c>
      <c r="V99">
        <v>1</v>
      </c>
      <c r="W99">
        <v>1</v>
      </c>
      <c r="X99">
        <v>0</v>
      </c>
      <c r="Y99">
        <v>0</v>
      </c>
      <c r="Z99">
        <v>0</v>
      </c>
      <c r="AA99">
        <v>3</v>
      </c>
      <c r="AB99">
        <v>11</v>
      </c>
      <c r="AC99">
        <v>0</v>
      </c>
    </row>
    <row r="100" spans="1:29" x14ac:dyDescent="0.3">
      <c r="A100">
        <v>2565</v>
      </c>
      <c r="B100">
        <v>1955</v>
      </c>
      <c r="C100" t="s">
        <v>34</v>
      </c>
      <c r="D100" t="s">
        <v>35</v>
      </c>
      <c r="E100">
        <v>70638</v>
      </c>
      <c r="F100">
        <v>0</v>
      </c>
      <c r="G100">
        <v>0</v>
      </c>
      <c r="H100" s="1">
        <v>41426</v>
      </c>
      <c r="I100">
        <v>69</v>
      </c>
      <c r="J100">
        <v>1016</v>
      </c>
      <c r="K100">
        <v>12</v>
      </c>
      <c r="L100">
        <v>215</v>
      </c>
      <c r="M100">
        <v>16</v>
      </c>
      <c r="N100">
        <v>12</v>
      </c>
      <c r="O100">
        <v>63</v>
      </c>
      <c r="P100">
        <v>1</v>
      </c>
      <c r="Q100">
        <v>4</v>
      </c>
      <c r="R100">
        <v>5</v>
      </c>
      <c r="S100">
        <v>10</v>
      </c>
      <c r="T100">
        <v>3</v>
      </c>
      <c r="U100">
        <v>0</v>
      </c>
      <c r="V100">
        <v>1</v>
      </c>
      <c r="W100">
        <v>0</v>
      </c>
      <c r="X100">
        <v>0</v>
      </c>
      <c r="Y100">
        <v>0</v>
      </c>
      <c r="Z100">
        <v>0</v>
      </c>
      <c r="AA100">
        <v>3</v>
      </c>
      <c r="AB100">
        <v>11</v>
      </c>
      <c r="AC100">
        <v>0</v>
      </c>
    </row>
    <row r="101" spans="1:29" x14ac:dyDescent="0.3">
      <c r="A101">
        <v>5667</v>
      </c>
      <c r="B101">
        <v>1964</v>
      </c>
      <c r="C101" t="s">
        <v>32</v>
      </c>
      <c r="D101" t="s">
        <v>33</v>
      </c>
      <c r="E101">
        <v>60896</v>
      </c>
      <c r="F101">
        <v>0</v>
      </c>
      <c r="G101">
        <v>1</v>
      </c>
      <c r="H101" s="1">
        <v>41193</v>
      </c>
      <c r="I101">
        <v>90</v>
      </c>
      <c r="J101">
        <v>1013</v>
      </c>
      <c r="K101">
        <v>30</v>
      </c>
      <c r="L101">
        <v>399</v>
      </c>
      <c r="M101">
        <v>60</v>
      </c>
      <c r="N101">
        <v>46</v>
      </c>
      <c r="O101">
        <v>153</v>
      </c>
      <c r="P101">
        <v>3</v>
      </c>
      <c r="Q101">
        <v>9</v>
      </c>
      <c r="R101">
        <v>10</v>
      </c>
      <c r="S101">
        <v>4</v>
      </c>
      <c r="T101">
        <v>6</v>
      </c>
      <c r="U101">
        <v>0</v>
      </c>
      <c r="V101">
        <v>0</v>
      </c>
      <c r="W101">
        <v>0</v>
      </c>
      <c r="X101">
        <v>0</v>
      </c>
      <c r="Y101">
        <v>0</v>
      </c>
      <c r="Z101">
        <v>0</v>
      </c>
      <c r="AA101">
        <v>3</v>
      </c>
      <c r="AB101">
        <v>11</v>
      </c>
      <c r="AC101">
        <v>1</v>
      </c>
    </row>
    <row r="102" spans="1:29" x14ac:dyDescent="0.3">
      <c r="A102">
        <v>6565</v>
      </c>
      <c r="B102">
        <v>1949</v>
      </c>
      <c r="C102" t="s">
        <v>34</v>
      </c>
      <c r="D102" t="s">
        <v>33</v>
      </c>
      <c r="E102">
        <v>76995</v>
      </c>
      <c r="F102">
        <v>0</v>
      </c>
      <c r="G102">
        <v>1</v>
      </c>
      <c r="H102" s="1">
        <v>41361</v>
      </c>
      <c r="I102">
        <v>91</v>
      </c>
      <c r="J102">
        <v>1012</v>
      </c>
      <c r="K102">
        <v>80</v>
      </c>
      <c r="L102">
        <v>498</v>
      </c>
      <c r="M102">
        <v>0</v>
      </c>
      <c r="N102">
        <v>16</v>
      </c>
      <c r="O102">
        <v>176</v>
      </c>
      <c r="P102">
        <v>2</v>
      </c>
      <c r="Q102">
        <v>11</v>
      </c>
      <c r="R102">
        <v>4</v>
      </c>
      <c r="S102">
        <v>9</v>
      </c>
      <c r="T102">
        <v>5</v>
      </c>
      <c r="U102">
        <v>0</v>
      </c>
      <c r="V102">
        <v>0</v>
      </c>
      <c r="W102">
        <v>0</v>
      </c>
      <c r="X102">
        <v>1</v>
      </c>
      <c r="Y102">
        <v>0</v>
      </c>
      <c r="Z102">
        <v>0</v>
      </c>
      <c r="AA102">
        <v>3</v>
      </c>
      <c r="AB102">
        <v>11</v>
      </c>
      <c r="AC102">
        <v>0</v>
      </c>
    </row>
    <row r="103" spans="1:29" x14ac:dyDescent="0.3">
      <c r="A103">
        <v>4611</v>
      </c>
      <c r="B103">
        <v>1970</v>
      </c>
      <c r="C103" t="s">
        <v>29</v>
      </c>
      <c r="D103" t="s">
        <v>31</v>
      </c>
      <c r="E103">
        <v>105471</v>
      </c>
      <c r="F103">
        <v>0</v>
      </c>
      <c r="G103">
        <v>0</v>
      </c>
      <c r="H103" s="1">
        <v>41295</v>
      </c>
      <c r="I103">
        <v>36</v>
      </c>
      <c r="J103">
        <v>1009</v>
      </c>
      <c r="K103">
        <v>181</v>
      </c>
      <c r="L103">
        <v>104</v>
      </c>
      <c r="M103">
        <v>202</v>
      </c>
      <c r="N103">
        <v>21</v>
      </c>
      <c r="O103">
        <v>207</v>
      </c>
      <c r="P103">
        <v>0</v>
      </c>
      <c r="Q103">
        <v>9</v>
      </c>
      <c r="R103">
        <v>8</v>
      </c>
      <c r="S103">
        <v>13</v>
      </c>
      <c r="T103">
        <v>3</v>
      </c>
      <c r="U103">
        <v>0</v>
      </c>
      <c r="V103">
        <v>0</v>
      </c>
      <c r="W103">
        <v>1</v>
      </c>
      <c r="X103">
        <v>1</v>
      </c>
      <c r="Y103">
        <v>0</v>
      </c>
      <c r="Z103">
        <v>0</v>
      </c>
      <c r="AA103">
        <v>3</v>
      </c>
      <c r="AB103">
        <v>11</v>
      </c>
      <c r="AC103">
        <v>1</v>
      </c>
    </row>
    <row r="104" spans="1:29" x14ac:dyDescent="0.3">
      <c r="A104">
        <v>2114</v>
      </c>
      <c r="B104">
        <v>1946</v>
      </c>
      <c r="C104" t="s">
        <v>32</v>
      </c>
      <c r="D104" t="s">
        <v>30</v>
      </c>
      <c r="E104">
        <v>82800</v>
      </c>
      <c r="F104">
        <v>0</v>
      </c>
      <c r="G104">
        <v>0</v>
      </c>
      <c r="H104" s="1">
        <v>41237</v>
      </c>
      <c r="I104">
        <v>23</v>
      </c>
      <c r="J104">
        <v>1006</v>
      </c>
      <c r="K104">
        <v>22</v>
      </c>
      <c r="L104">
        <v>115</v>
      </c>
      <c r="M104">
        <v>59</v>
      </c>
      <c r="N104">
        <v>68</v>
      </c>
      <c r="O104">
        <v>45</v>
      </c>
      <c r="P104">
        <v>1</v>
      </c>
      <c r="Q104">
        <v>7</v>
      </c>
      <c r="R104">
        <v>6</v>
      </c>
      <c r="S104">
        <v>12</v>
      </c>
      <c r="T104">
        <v>3</v>
      </c>
      <c r="U104">
        <v>0</v>
      </c>
      <c r="V104">
        <v>0</v>
      </c>
      <c r="W104">
        <v>1</v>
      </c>
      <c r="X104">
        <v>1</v>
      </c>
      <c r="Y104">
        <v>0</v>
      </c>
      <c r="Z104">
        <v>0</v>
      </c>
      <c r="AA104">
        <v>3</v>
      </c>
      <c r="AB104">
        <v>11</v>
      </c>
      <c r="AC104">
        <v>1</v>
      </c>
    </row>
    <row r="105" spans="1:29" x14ac:dyDescent="0.3">
      <c r="A105">
        <v>4261</v>
      </c>
      <c r="B105">
        <v>1946</v>
      </c>
      <c r="C105" t="s">
        <v>32</v>
      </c>
      <c r="D105" t="s">
        <v>30</v>
      </c>
      <c r="E105">
        <v>82800</v>
      </c>
      <c r="F105">
        <v>0</v>
      </c>
      <c r="G105">
        <v>0</v>
      </c>
      <c r="H105" s="1">
        <v>41237</v>
      </c>
      <c r="I105">
        <v>23</v>
      </c>
      <c r="J105">
        <v>1006</v>
      </c>
      <c r="K105">
        <v>22</v>
      </c>
      <c r="L105">
        <v>115</v>
      </c>
      <c r="M105">
        <v>59</v>
      </c>
      <c r="N105">
        <v>68</v>
      </c>
      <c r="O105">
        <v>45</v>
      </c>
      <c r="P105">
        <v>1</v>
      </c>
      <c r="Q105">
        <v>7</v>
      </c>
      <c r="R105">
        <v>6</v>
      </c>
      <c r="S105">
        <v>12</v>
      </c>
      <c r="T105">
        <v>3</v>
      </c>
      <c r="U105">
        <v>0</v>
      </c>
      <c r="V105">
        <v>0</v>
      </c>
      <c r="W105">
        <v>1</v>
      </c>
      <c r="X105">
        <v>1</v>
      </c>
      <c r="Y105">
        <v>0</v>
      </c>
      <c r="Z105">
        <v>0</v>
      </c>
      <c r="AA105">
        <v>3</v>
      </c>
      <c r="AB105">
        <v>11</v>
      </c>
      <c r="AC105">
        <v>1</v>
      </c>
    </row>
    <row r="106" spans="1:29" x14ac:dyDescent="0.3">
      <c r="A106">
        <v>4673</v>
      </c>
      <c r="B106">
        <v>1963</v>
      </c>
      <c r="C106" t="s">
        <v>32</v>
      </c>
      <c r="D106" t="s">
        <v>33</v>
      </c>
      <c r="E106">
        <v>81300</v>
      </c>
      <c r="F106">
        <v>0</v>
      </c>
      <c r="G106">
        <v>1</v>
      </c>
      <c r="H106" s="1">
        <v>41212</v>
      </c>
      <c r="I106">
        <v>17</v>
      </c>
      <c r="J106">
        <v>1004</v>
      </c>
      <c r="K106">
        <v>12</v>
      </c>
      <c r="L106">
        <v>145</v>
      </c>
      <c r="M106">
        <v>32</v>
      </c>
      <c r="N106">
        <v>12</v>
      </c>
      <c r="O106">
        <v>36</v>
      </c>
      <c r="P106">
        <v>3</v>
      </c>
      <c r="Q106">
        <v>10</v>
      </c>
      <c r="R106">
        <v>3</v>
      </c>
      <c r="S106">
        <v>5</v>
      </c>
      <c r="T106">
        <v>5</v>
      </c>
      <c r="U106">
        <v>0</v>
      </c>
      <c r="V106">
        <v>0</v>
      </c>
      <c r="W106">
        <v>0</v>
      </c>
      <c r="X106">
        <v>1</v>
      </c>
      <c r="Y106">
        <v>0</v>
      </c>
      <c r="Z106">
        <v>0</v>
      </c>
      <c r="AA106">
        <v>3</v>
      </c>
      <c r="AB106">
        <v>11</v>
      </c>
      <c r="AC106">
        <v>1</v>
      </c>
    </row>
    <row r="107" spans="1:29" x14ac:dyDescent="0.3">
      <c r="A107">
        <v>5153</v>
      </c>
      <c r="B107">
        <v>1967</v>
      </c>
      <c r="C107" t="s">
        <v>32</v>
      </c>
      <c r="D107" t="s">
        <v>33</v>
      </c>
      <c r="E107">
        <v>77766</v>
      </c>
      <c r="F107">
        <v>0</v>
      </c>
      <c r="G107">
        <v>1</v>
      </c>
      <c r="H107" s="1">
        <v>41327</v>
      </c>
      <c r="I107">
        <v>97</v>
      </c>
      <c r="J107">
        <v>1004</v>
      </c>
      <c r="K107">
        <v>59</v>
      </c>
      <c r="L107">
        <v>265</v>
      </c>
      <c r="M107">
        <v>115</v>
      </c>
      <c r="N107">
        <v>59</v>
      </c>
      <c r="O107">
        <v>27</v>
      </c>
      <c r="P107">
        <v>2</v>
      </c>
      <c r="Q107">
        <v>11</v>
      </c>
      <c r="R107">
        <v>10</v>
      </c>
      <c r="S107">
        <v>11</v>
      </c>
      <c r="T107">
        <v>6</v>
      </c>
      <c r="U107">
        <v>1</v>
      </c>
      <c r="V107">
        <v>0</v>
      </c>
      <c r="W107">
        <v>0</v>
      </c>
      <c r="X107">
        <v>0</v>
      </c>
      <c r="Y107">
        <v>0</v>
      </c>
      <c r="Z107">
        <v>0</v>
      </c>
      <c r="AA107">
        <v>3</v>
      </c>
      <c r="AB107">
        <v>11</v>
      </c>
      <c r="AC107">
        <v>1</v>
      </c>
    </row>
    <row r="108" spans="1:29" x14ac:dyDescent="0.3">
      <c r="A108">
        <v>4127</v>
      </c>
      <c r="B108">
        <v>1967</v>
      </c>
      <c r="C108" t="s">
        <v>32</v>
      </c>
      <c r="D108" t="s">
        <v>33</v>
      </c>
      <c r="E108">
        <v>77766</v>
      </c>
      <c r="F108">
        <v>0</v>
      </c>
      <c r="G108">
        <v>1</v>
      </c>
      <c r="H108" s="1">
        <v>41327</v>
      </c>
      <c r="I108">
        <v>97</v>
      </c>
      <c r="J108">
        <v>1004</v>
      </c>
      <c r="K108">
        <v>59</v>
      </c>
      <c r="L108">
        <v>265</v>
      </c>
      <c r="M108">
        <v>115</v>
      </c>
      <c r="N108">
        <v>59</v>
      </c>
      <c r="O108">
        <v>27</v>
      </c>
      <c r="P108">
        <v>2</v>
      </c>
      <c r="Q108">
        <v>11</v>
      </c>
      <c r="R108">
        <v>10</v>
      </c>
      <c r="S108">
        <v>11</v>
      </c>
      <c r="T108">
        <v>6</v>
      </c>
      <c r="U108">
        <v>1</v>
      </c>
      <c r="V108">
        <v>0</v>
      </c>
      <c r="W108">
        <v>0</v>
      </c>
      <c r="X108">
        <v>0</v>
      </c>
      <c r="Y108">
        <v>0</v>
      </c>
      <c r="Z108">
        <v>0</v>
      </c>
      <c r="AA108">
        <v>3</v>
      </c>
      <c r="AB108">
        <v>11</v>
      </c>
      <c r="AC108">
        <v>1</v>
      </c>
    </row>
    <row r="109" spans="1:29" x14ac:dyDescent="0.3">
      <c r="A109">
        <v>2781</v>
      </c>
      <c r="B109">
        <v>1981</v>
      </c>
      <c r="C109" t="s">
        <v>29</v>
      </c>
      <c r="D109" t="s">
        <v>30</v>
      </c>
      <c r="E109">
        <v>72066</v>
      </c>
      <c r="F109">
        <v>0</v>
      </c>
      <c r="G109">
        <v>0</v>
      </c>
      <c r="H109" s="1">
        <v>41813</v>
      </c>
      <c r="I109">
        <v>55</v>
      </c>
      <c r="J109">
        <v>1003</v>
      </c>
      <c r="K109">
        <v>34</v>
      </c>
      <c r="L109">
        <v>536</v>
      </c>
      <c r="M109">
        <v>134</v>
      </c>
      <c r="N109">
        <v>51</v>
      </c>
      <c r="O109">
        <v>34</v>
      </c>
      <c r="P109">
        <v>1</v>
      </c>
      <c r="Q109">
        <v>4</v>
      </c>
      <c r="R109">
        <v>6</v>
      </c>
      <c r="S109">
        <v>6</v>
      </c>
      <c r="T109">
        <v>2</v>
      </c>
      <c r="U109">
        <v>0</v>
      </c>
      <c r="V109">
        <v>0</v>
      </c>
      <c r="W109">
        <v>1</v>
      </c>
      <c r="X109">
        <v>1</v>
      </c>
      <c r="Y109">
        <v>0</v>
      </c>
      <c r="Z109">
        <v>0</v>
      </c>
      <c r="AA109">
        <v>3</v>
      </c>
      <c r="AB109">
        <v>11</v>
      </c>
      <c r="AC109">
        <v>1</v>
      </c>
    </row>
    <row r="110" spans="1:29" x14ac:dyDescent="0.3">
      <c r="A110">
        <v>10095</v>
      </c>
      <c r="B110">
        <v>1975</v>
      </c>
      <c r="C110" t="s">
        <v>32</v>
      </c>
      <c r="D110" t="s">
        <v>35</v>
      </c>
      <c r="E110">
        <v>74165</v>
      </c>
      <c r="F110">
        <v>0</v>
      </c>
      <c r="G110">
        <v>0</v>
      </c>
      <c r="H110" s="1">
        <v>41395</v>
      </c>
      <c r="I110">
        <v>9</v>
      </c>
      <c r="J110">
        <v>1001</v>
      </c>
      <c r="K110">
        <v>12</v>
      </c>
      <c r="L110">
        <v>240</v>
      </c>
      <c r="M110">
        <v>16</v>
      </c>
      <c r="N110">
        <v>12</v>
      </c>
      <c r="O110">
        <v>12</v>
      </c>
      <c r="P110">
        <v>1</v>
      </c>
      <c r="Q110">
        <v>5</v>
      </c>
      <c r="R110">
        <v>4</v>
      </c>
      <c r="S110">
        <v>10</v>
      </c>
      <c r="T110">
        <v>2</v>
      </c>
      <c r="U110">
        <v>0</v>
      </c>
      <c r="V110">
        <v>0</v>
      </c>
      <c r="W110">
        <v>0</v>
      </c>
      <c r="X110">
        <v>0</v>
      </c>
      <c r="Y110">
        <v>0</v>
      </c>
      <c r="Z110">
        <v>0</v>
      </c>
      <c r="AA110">
        <v>3</v>
      </c>
      <c r="AB110">
        <v>11</v>
      </c>
      <c r="AC110">
        <v>0</v>
      </c>
    </row>
    <row r="111" spans="1:29" x14ac:dyDescent="0.3">
      <c r="A111">
        <v>4299</v>
      </c>
      <c r="B111">
        <v>1960</v>
      </c>
      <c r="C111" t="s">
        <v>29</v>
      </c>
      <c r="D111" t="s">
        <v>31</v>
      </c>
      <c r="E111">
        <v>70971</v>
      </c>
      <c r="F111">
        <v>0</v>
      </c>
      <c r="G111">
        <v>1</v>
      </c>
      <c r="H111" s="1">
        <v>41173</v>
      </c>
      <c r="I111">
        <v>28</v>
      </c>
      <c r="J111">
        <v>1001</v>
      </c>
      <c r="K111">
        <v>17</v>
      </c>
      <c r="L111">
        <v>572</v>
      </c>
      <c r="M111">
        <v>93</v>
      </c>
      <c r="N111">
        <v>125</v>
      </c>
      <c r="O111">
        <v>17</v>
      </c>
      <c r="P111">
        <v>7</v>
      </c>
      <c r="Q111">
        <v>11</v>
      </c>
      <c r="R111">
        <v>11</v>
      </c>
      <c r="S111">
        <v>5</v>
      </c>
      <c r="T111">
        <v>7</v>
      </c>
      <c r="U111">
        <v>0</v>
      </c>
      <c r="V111">
        <v>0</v>
      </c>
      <c r="W111">
        <v>0</v>
      </c>
      <c r="X111">
        <v>0</v>
      </c>
      <c r="Y111">
        <v>0</v>
      </c>
      <c r="Z111">
        <v>0</v>
      </c>
      <c r="AA111">
        <v>3</v>
      </c>
      <c r="AB111">
        <v>11</v>
      </c>
      <c r="AC111">
        <v>1</v>
      </c>
    </row>
    <row r="112" spans="1:29" x14ac:dyDescent="0.3">
      <c r="A112">
        <v>4207</v>
      </c>
      <c r="B112">
        <v>1981</v>
      </c>
      <c r="C112" t="s">
        <v>32</v>
      </c>
      <c r="D112" t="s">
        <v>33</v>
      </c>
      <c r="E112">
        <v>87171</v>
      </c>
      <c r="F112">
        <v>0</v>
      </c>
      <c r="G112">
        <v>0</v>
      </c>
      <c r="H112" s="1">
        <v>41395</v>
      </c>
      <c r="I112">
        <v>27</v>
      </c>
      <c r="J112">
        <v>1001</v>
      </c>
      <c r="K112">
        <v>44</v>
      </c>
      <c r="L112">
        <v>107</v>
      </c>
      <c r="M112">
        <v>58</v>
      </c>
      <c r="N112">
        <v>44</v>
      </c>
      <c r="O112">
        <v>44</v>
      </c>
      <c r="P112">
        <v>1</v>
      </c>
      <c r="Q112">
        <v>6</v>
      </c>
      <c r="R112">
        <v>7</v>
      </c>
      <c r="S112">
        <v>11</v>
      </c>
      <c r="T112">
        <v>2</v>
      </c>
      <c r="U112">
        <v>1</v>
      </c>
      <c r="V112">
        <v>0</v>
      </c>
      <c r="W112">
        <v>1</v>
      </c>
      <c r="X112">
        <v>0</v>
      </c>
      <c r="Y112">
        <v>0</v>
      </c>
      <c r="Z112">
        <v>0</v>
      </c>
      <c r="AA112">
        <v>3</v>
      </c>
      <c r="AB112">
        <v>11</v>
      </c>
      <c r="AC112">
        <v>0</v>
      </c>
    </row>
    <row r="113" spans="1:29" x14ac:dyDescent="0.3">
      <c r="A113">
        <v>4702</v>
      </c>
      <c r="B113">
        <v>1964</v>
      </c>
      <c r="C113" t="s">
        <v>29</v>
      </c>
      <c r="D113" t="s">
        <v>30</v>
      </c>
      <c r="E113">
        <v>61839</v>
      </c>
      <c r="F113">
        <v>0</v>
      </c>
      <c r="G113">
        <v>0</v>
      </c>
      <c r="H113" s="1">
        <v>41133</v>
      </c>
      <c r="I113">
        <v>20</v>
      </c>
      <c r="J113">
        <v>1000</v>
      </c>
      <c r="K113">
        <v>155</v>
      </c>
      <c r="L113">
        <v>379</v>
      </c>
      <c r="M113">
        <v>224</v>
      </c>
      <c r="N113">
        <v>17</v>
      </c>
      <c r="O113">
        <v>120</v>
      </c>
      <c r="P113">
        <v>1</v>
      </c>
      <c r="Q113">
        <v>4</v>
      </c>
      <c r="R113">
        <v>8</v>
      </c>
      <c r="S113">
        <v>4</v>
      </c>
      <c r="T113">
        <v>8</v>
      </c>
      <c r="U113">
        <v>0</v>
      </c>
      <c r="V113">
        <v>0</v>
      </c>
      <c r="W113">
        <v>0</v>
      </c>
      <c r="X113">
        <v>0</v>
      </c>
      <c r="Y113">
        <v>0</v>
      </c>
      <c r="Z113">
        <v>0</v>
      </c>
      <c r="AA113">
        <v>3</v>
      </c>
      <c r="AB113">
        <v>11</v>
      </c>
      <c r="AC113">
        <v>0</v>
      </c>
    </row>
    <row r="114" spans="1:29" x14ac:dyDescent="0.3">
      <c r="A114">
        <v>4248</v>
      </c>
      <c r="B114">
        <v>1960</v>
      </c>
      <c r="C114" t="s">
        <v>34</v>
      </c>
      <c r="D114" t="s">
        <v>30</v>
      </c>
      <c r="E114">
        <v>98777</v>
      </c>
      <c r="F114">
        <v>0</v>
      </c>
      <c r="G114">
        <v>0</v>
      </c>
      <c r="H114" s="1">
        <v>41687</v>
      </c>
      <c r="I114">
        <v>23</v>
      </c>
      <c r="J114">
        <v>1000</v>
      </c>
      <c r="K114">
        <v>19</v>
      </c>
      <c r="L114">
        <v>711</v>
      </c>
      <c r="M114">
        <v>125</v>
      </c>
      <c r="N114">
        <v>115</v>
      </c>
      <c r="O114">
        <v>38</v>
      </c>
      <c r="P114">
        <v>0</v>
      </c>
      <c r="Q114">
        <v>4</v>
      </c>
      <c r="R114">
        <v>6</v>
      </c>
      <c r="S114">
        <v>9</v>
      </c>
      <c r="T114">
        <v>1</v>
      </c>
      <c r="U114">
        <v>0</v>
      </c>
      <c r="V114">
        <v>1</v>
      </c>
      <c r="W114">
        <v>0</v>
      </c>
      <c r="X114">
        <v>0</v>
      </c>
      <c r="Y114">
        <v>0</v>
      </c>
      <c r="Z114">
        <v>0</v>
      </c>
      <c r="AA114">
        <v>3</v>
      </c>
      <c r="AB114">
        <v>11</v>
      </c>
      <c r="AC114">
        <v>0</v>
      </c>
    </row>
    <row r="115" spans="1:29" x14ac:dyDescent="0.3">
      <c r="A115">
        <v>7451</v>
      </c>
      <c r="B115">
        <v>1960</v>
      </c>
      <c r="C115" t="s">
        <v>34</v>
      </c>
      <c r="D115" t="s">
        <v>30</v>
      </c>
      <c r="E115">
        <v>98777</v>
      </c>
      <c r="F115">
        <v>0</v>
      </c>
      <c r="G115">
        <v>0</v>
      </c>
      <c r="H115" s="1">
        <v>41687</v>
      </c>
      <c r="I115">
        <v>23</v>
      </c>
      <c r="J115">
        <v>1000</v>
      </c>
      <c r="K115">
        <v>19</v>
      </c>
      <c r="L115">
        <v>711</v>
      </c>
      <c r="M115">
        <v>125</v>
      </c>
      <c r="N115">
        <v>115</v>
      </c>
      <c r="O115">
        <v>38</v>
      </c>
      <c r="P115">
        <v>0</v>
      </c>
      <c r="Q115">
        <v>4</v>
      </c>
      <c r="R115">
        <v>6</v>
      </c>
      <c r="S115">
        <v>9</v>
      </c>
      <c r="T115">
        <v>1</v>
      </c>
      <c r="U115">
        <v>0</v>
      </c>
      <c r="V115">
        <v>1</v>
      </c>
      <c r="W115">
        <v>0</v>
      </c>
      <c r="X115">
        <v>0</v>
      </c>
      <c r="Y115">
        <v>0</v>
      </c>
      <c r="Z115">
        <v>0</v>
      </c>
      <c r="AA115">
        <v>3</v>
      </c>
      <c r="AB115">
        <v>11</v>
      </c>
      <c r="AC115">
        <v>0</v>
      </c>
    </row>
    <row r="116" spans="1:29" x14ac:dyDescent="0.3">
      <c r="A116">
        <v>1079</v>
      </c>
      <c r="B116">
        <v>1971</v>
      </c>
      <c r="C116" t="s">
        <v>32</v>
      </c>
      <c r="D116" t="s">
        <v>33</v>
      </c>
      <c r="E116">
        <v>71969</v>
      </c>
      <c r="F116">
        <v>0</v>
      </c>
      <c r="G116">
        <v>1</v>
      </c>
      <c r="H116" s="1">
        <v>41198</v>
      </c>
      <c r="I116">
        <v>59</v>
      </c>
      <c r="J116">
        <v>1000</v>
      </c>
      <c r="K116">
        <v>0</v>
      </c>
      <c r="L116">
        <v>76</v>
      </c>
      <c r="M116">
        <v>0</v>
      </c>
      <c r="N116">
        <v>0</v>
      </c>
      <c r="O116">
        <v>10</v>
      </c>
      <c r="P116">
        <v>3</v>
      </c>
      <c r="Q116">
        <v>3</v>
      </c>
      <c r="R116">
        <v>4</v>
      </c>
      <c r="S116">
        <v>9</v>
      </c>
      <c r="T116">
        <v>8</v>
      </c>
      <c r="U116">
        <v>0</v>
      </c>
      <c r="V116">
        <v>1</v>
      </c>
      <c r="W116">
        <v>0</v>
      </c>
      <c r="X116">
        <v>0</v>
      </c>
      <c r="Y116">
        <v>0</v>
      </c>
      <c r="Z116">
        <v>0</v>
      </c>
      <c r="AA116">
        <v>3</v>
      </c>
      <c r="AB116">
        <v>11</v>
      </c>
      <c r="AC116">
        <v>0</v>
      </c>
    </row>
    <row r="117" spans="1:29" x14ac:dyDescent="0.3">
      <c r="A117">
        <v>10240</v>
      </c>
      <c r="B117">
        <v>1949</v>
      </c>
      <c r="C117" t="s">
        <v>29</v>
      </c>
      <c r="D117" t="s">
        <v>31</v>
      </c>
      <c r="E117">
        <v>69372</v>
      </c>
      <c r="F117">
        <v>0</v>
      </c>
      <c r="G117">
        <v>0</v>
      </c>
      <c r="H117" s="1">
        <v>41324</v>
      </c>
      <c r="I117">
        <v>10</v>
      </c>
      <c r="J117">
        <v>997</v>
      </c>
      <c r="K117">
        <v>26</v>
      </c>
      <c r="L117">
        <v>269</v>
      </c>
      <c r="M117">
        <v>34</v>
      </c>
      <c r="N117">
        <v>13</v>
      </c>
      <c r="O117">
        <v>42</v>
      </c>
      <c r="P117">
        <v>1</v>
      </c>
      <c r="Q117">
        <v>10</v>
      </c>
      <c r="R117">
        <v>4</v>
      </c>
      <c r="S117">
        <v>6</v>
      </c>
      <c r="T117">
        <v>4</v>
      </c>
      <c r="U117">
        <v>0</v>
      </c>
      <c r="V117">
        <v>1</v>
      </c>
      <c r="W117">
        <v>1</v>
      </c>
      <c r="X117">
        <v>0</v>
      </c>
      <c r="Y117">
        <v>0</v>
      </c>
      <c r="Z117">
        <v>0</v>
      </c>
      <c r="AA117">
        <v>3</v>
      </c>
      <c r="AB117">
        <v>11</v>
      </c>
      <c r="AC117">
        <v>1</v>
      </c>
    </row>
    <row r="118" spans="1:29" x14ac:dyDescent="0.3">
      <c r="A118">
        <v>9757</v>
      </c>
      <c r="B118">
        <v>1972</v>
      </c>
      <c r="C118" t="s">
        <v>29</v>
      </c>
      <c r="D118" t="s">
        <v>31</v>
      </c>
      <c r="E118">
        <v>84906</v>
      </c>
      <c r="F118">
        <v>0</v>
      </c>
      <c r="G118">
        <v>0</v>
      </c>
      <c r="H118" s="1">
        <v>41551</v>
      </c>
      <c r="I118">
        <v>98</v>
      </c>
      <c r="J118">
        <v>997</v>
      </c>
      <c r="K118">
        <v>15</v>
      </c>
      <c r="L118">
        <v>414</v>
      </c>
      <c r="M118">
        <v>99</v>
      </c>
      <c r="N118">
        <v>30</v>
      </c>
      <c r="O118">
        <v>76</v>
      </c>
      <c r="P118">
        <v>1</v>
      </c>
      <c r="Q118">
        <v>5</v>
      </c>
      <c r="R118">
        <v>6</v>
      </c>
      <c r="S118">
        <v>12</v>
      </c>
      <c r="T118">
        <v>2</v>
      </c>
      <c r="U118">
        <v>0</v>
      </c>
      <c r="V118">
        <v>1</v>
      </c>
      <c r="W118">
        <v>1</v>
      </c>
      <c r="X118">
        <v>0</v>
      </c>
      <c r="Y118">
        <v>1</v>
      </c>
      <c r="Z118">
        <v>0</v>
      </c>
      <c r="AA118">
        <v>3</v>
      </c>
      <c r="AB118">
        <v>11</v>
      </c>
      <c r="AC118">
        <v>0</v>
      </c>
    </row>
    <row r="119" spans="1:29" x14ac:dyDescent="0.3">
      <c r="A119">
        <v>2088</v>
      </c>
      <c r="B119">
        <v>1972</v>
      </c>
      <c r="C119" t="s">
        <v>29</v>
      </c>
      <c r="D119" t="s">
        <v>31</v>
      </c>
      <c r="E119">
        <v>84906</v>
      </c>
      <c r="F119">
        <v>0</v>
      </c>
      <c r="G119">
        <v>0</v>
      </c>
      <c r="H119" s="1">
        <v>41551</v>
      </c>
      <c r="I119">
        <v>98</v>
      </c>
      <c r="J119">
        <v>997</v>
      </c>
      <c r="K119">
        <v>15</v>
      </c>
      <c r="L119">
        <v>414</v>
      </c>
      <c r="M119">
        <v>99</v>
      </c>
      <c r="N119">
        <v>30</v>
      </c>
      <c r="O119">
        <v>76</v>
      </c>
      <c r="P119">
        <v>1</v>
      </c>
      <c r="Q119">
        <v>5</v>
      </c>
      <c r="R119">
        <v>6</v>
      </c>
      <c r="S119">
        <v>12</v>
      </c>
      <c r="T119">
        <v>2</v>
      </c>
      <c r="U119">
        <v>0</v>
      </c>
      <c r="V119">
        <v>1</v>
      </c>
      <c r="W119">
        <v>1</v>
      </c>
      <c r="X119">
        <v>0</v>
      </c>
      <c r="Y119">
        <v>1</v>
      </c>
      <c r="Z119">
        <v>0</v>
      </c>
      <c r="AA119">
        <v>3</v>
      </c>
      <c r="AB119">
        <v>11</v>
      </c>
      <c r="AC119">
        <v>0</v>
      </c>
    </row>
    <row r="120" spans="1:29" x14ac:dyDescent="0.3">
      <c r="A120">
        <v>3262</v>
      </c>
      <c r="B120">
        <v>1958</v>
      </c>
      <c r="C120" t="s">
        <v>29</v>
      </c>
      <c r="D120" t="s">
        <v>30</v>
      </c>
      <c r="E120">
        <v>68281</v>
      </c>
      <c r="F120">
        <v>0</v>
      </c>
      <c r="G120">
        <v>0</v>
      </c>
      <c r="H120" s="1">
        <v>41128</v>
      </c>
      <c r="I120">
        <v>31</v>
      </c>
      <c r="J120">
        <v>995</v>
      </c>
      <c r="K120">
        <v>112</v>
      </c>
      <c r="L120">
        <v>417</v>
      </c>
      <c r="M120">
        <v>42</v>
      </c>
      <c r="N120">
        <v>48</v>
      </c>
      <c r="O120">
        <v>41</v>
      </c>
      <c r="P120">
        <v>1</v>
      </c>
      <c r="Q120">
        <v>2</v>
      </c>
      <c r="R120">
        <v>9</v>
      </c>
      <c r="S120">
        <v>13</v>
      </c>
      <c r="T120">
        <v>5</v>
      </c>
      <c r="U120">
        <v>0</v>
      </c>
      <c r="V120">
        <v>0</v>
      </c>
      <c r="W120">
        <v>0</v>
      </c>
      <c r="X120">
        <v>0</v>
      </c>
      <c r="Y120">
        <v>0</v>
      </c>
      <c r="Z120">
        <v>0</v>
      </c>
      <c r="AA120">
        <v>3</v>
      </c>
      <c r="AB120">
        <v>11</v>
      </c>
      <c r="AC120">
        <v>1</v>
      </c>
    </row>
    <row r="121" spans="1:29" x14ac:dyDescent="0.3">
      <c r="A121">
        <v>10909</v>
      </c>
      <c r="B121">
        <v>1948</v>
      </c>
      <c r="C121" t="s">
        <v>29</v>
      </c>
      <c r="D121" t="s">
        <v>33</v>
      </c>
      <c r="E121">
        <v>92344</v>
      </c>
      <c r="F121">
        <v>0</v>
      </c>
      <c r="G121">
        <v>0</v>
      </c>
      <c r="H121" s="1">
        <v>41654</v>
      </c>
      <c r="I121">
        <v>9</v>
      </c>
      <c r="J121">
        <v>992</v>
      </c>
      <c r="K121">
        <v>24</v>
      </c>
      <c r="L121">
        <v>694</v>
      </c>
      <c r="M121">
        <v>51</v>
      </c>
      <c r="N121">
        <v>19</v>
      </c>
      <c r="O121">
        <v>119</v>
      </c>
      <c r="P121">
        <v>0</v>
      </c>
      <c r="Q121">
        <v>5</v>
      </c>
      <c r="R121">
        <v>10</v>
      </c>
      <c r="S121">
        <v>5</v>
      </c>
      <c r="T121">
        <v>1</v>
      </c>
      <c r="U121">
        <v>1</v>
      </c>
      <c r="V121">
        <v>0</v>
      </c>
      <c r="W121">
        <v>1</v>
      </c>
      <c r="X121">
        <v>0</v>
      </c>
      <c r="Y121">
        <v>0</v>
      </c>
      <c r="Z121">
        <v>0</v>
      </c>
      <c r="AA121">
        <v>3</v>
      </c>
      <c r="AB121">
        <v>11</v>
      </c>
      <c r="AC121">
        <v>0</v>
      </c>
    </row>
    <row r="122" spans="1:29" x14ac:dyDescent="0.3">
      <c r="A122">
        <v>6059</v>
      </c>
      <c r="B122">
        <v>1953</v>
      </c>
      <c r="C122" t="s">
        <v>32</v>
      </c>
      <c r="D122" t="s">
        <v>31</v>
      </c>
      <c r="E122">
        <v>64504</v>
      </c>
      <c r="F122">
        <v>1</v>
      </c>
      <c r="G122">
        <v>2</v>
      </c>
      <c r="H122" s="1">
        <v>41337</v>
      </c>
      <c r="I122">
        <v>81</v>
      </c>
      <c r="J122">
        <v>986</v>
      </c>
      <c r="K122">
        <v>36</v>
      </c>
      <c r="L122">
        <v>168</v>
      </c>
      <c r="M122">
        <v>16</v>
      </c>
      <c r="N122">
        <v>0</v>
      </c>
      <c r="O122">
        <v>108</v>
      </c>
      <c r="P122">
        <v>7</v>
      </c>
      <c r="Q122">
        <v>11</v>
      </c>
      <c r="R122">
        <v>3</v>
      </c>
      <c r="S122">
        <v>4</v>
      </c>
      <c r="T122">
        <v>7</v>
      </c>
      <c r="U122">
        <v>0</v>
      </c>
      <c r="V122">
        <v>0</v>
      </c>
      <c r="W122">
        <v>0</v>
      </c>
      <c r="X122">
        <v>0</v>
      </c>
      <c r="Y122">
        <v>0</v>
      </c>
      <c r="Z122">
        <v>0</v>
      </c>
      <c r="AA122">
        <v>3</v>
      </c>
      <c r="AB122">
        <v>11</v>
      </c>
      <c r="AC122">
        <v>1</v>
      </c>
    </row>
    <row r="123" spans="1:29" x14ac:dyDescent="0.3">
      <c r="A123">
        <v>6260</v>
      </c>
      <c r="B123">
        <v>1955</v>
      </c>
      <c r="C123" t="s">
        <v>34</v>
      </c>
      <c r="D123" t="s">
        <v>31</v>
      </c>
      <c r="E123">
        <v>82384</v>
      </c>
      <c r="F123">
        <v>0</v>
      </c>
      <c r="G123">
        <v>0</v>
      </c>
      <c r="H123" s="1">
        <v>41232</v>
      </c>
      <c r="I123">
        <v>55</v>
      </c>
      <c r="J123">
        <v>984</v>
      </c>
      <c r="K123">
        <v>51</v>
      </c>
      <c r="L123">
        <v>432</v>
      </c>
      <c r="M123">
        <v>180</v>
      </c>
      <c r="N123">
        <v>120</v>
      </c>
      <c r="O123">
        <v>190</v>
      </c>
      <c r="P123">
        <v>1</v>
      </c>
      <c r="Q123">
        <v>3</v>
      </c>
      <c r="R123">
        <v>10</v>
      </c>
      <c r="S123">
        <v>13</v>
      </c>
      <c r="T123">
        <v>1</v>
      </c>
      <c r="U123">
        <v>0</v>
      </c>
      <c r="V123">
        <v>0</v>
      </c>
      <c r="W123">
        <v>1</v>
      </c>
      <c r="X123">
        <v>0</v>
      </c>
      <c r="Y123">
        <v>0</v>
      </c>
      <c r="Z123">
        <v>0</v>
      </c>
      <c r="AA123">
        <v>3</v>
      </c>
      <c r="AB123">
        <v>11</v>
      </c>
      <c r="AC123">
        <v>1</v>
      </c>
    </row>
    <row r="124" spans="1:29" x14ac:dyDescent="0.3">
      <c r="A124">
        <v>5341</v>
      </c>
      <c r="B124">
        <v>1962</v>
      </c>
      <c r="C124" t="s">
        <v>37</v>
      </c>
      <c r="D124" t="s">
        <v>35</v>
      </c>
      <c r="E124">
        <v>81975</v>
      </c>
      <c r="F124">
        <v>0</v>
      </c>
      <c r="G124">
        <v>1</v>
      </c>
      <c r="H124" s="1">
        <v>41279</v>
      </c>
      <c r="I124">
        <v>2</v>
      </c>
      <c r="J124">
        <v>983</v>
      </c>
      <c r="K124">
        <v>76</v>
      </c>
      <c r="L124">
        <v>184</v>
      </c>
      <c r="M124">
        <v>180</v>
      </c>
      <c r="N124">
        <v>138</v>
      </c>
      <c r="O124">
        <v>27</v>
      </c>
      <c r="P124">
        <v>1</v>
      </c>
      <c r="Q124">
        <v>6</v>
      </c>
      <c r="R124">
        <v>3</v>
      </c>
      <c r="S124">
        <v>4</v>
      </c>
      <c r="T124">
        <v>7</v>
      </c>
      <c r="U124">
        <v>0</v>
      </c>
      <c r="V124">
        <v>0</v>
      </c>
      <c r="W124">
        <v>1</v>
      </c>
      <c r="X124">
        <v>0</v>
      </c>
      <c r="Y124">
        <v>0</v>
      </c>
      <c r="Z124">
        <v>0</v>
      </c>
      <c r="AA124">
        <v>3</v>
      </c>
      <c r="AB124">
        <v>11</v>
      </c>
      <c r="AC124">
        <v>0</v>
      </c>
    </row>
    <row r="125" spans="1:29" x14ac:dyDescent="0.3">
      <c r="A125">
        <v>10965</v>
      </c>
      <c r="B125">
        <v>1955</v>
      </c>
      <c r="C125" t="s">
        <v>29</v>
      </c>
      <c r="D125" t="s">
        <v>31</v>
      </c>
      <c r="E125">
        <v>76005</v>
      </c>
      <c r="F125">
        <v>0</v>
      </c>
      <c r="G125">
        <v>0</v>
      </c>
      <c r="H125" s="1">
        <v>41327</v>
      </c>
      <c r="I125">
        <v>72</v>
      </c>
      <c r="J125">
        <v>983</v>
      </c>
      <c r="K125">
        <v>20</v>
      </c>
      <c r="L125">
        <v>389</v>
      </c>
      <c r="M125">
        <v>240</v>
      </c>
      <c r="N125">
        <v>50</v>
      </c>
      <c r="O125">
        <v>40</v>
      </c>
      <c r="P125">
        <v>1</v>
      </c>
      <c r="Q125">
        <v>3</v>
      </c>
      <c r="R125">
        <v>5</v>
      </c>
      <c r="S125">
        <v>13</v>
      </c>
      <c r="T125">
        <v>6</v>
      </c>
      <c r="U125">
        <v>0</v>
      </c>
      <c r="V125">
        <v>0</v>
      </c>
      <c r="W125">
        <v>0</v>
      </c>
      <c r="X125">
        <v>1</v>
      </c>
      <c r="Y125">
        <v>0</v>
      </c>
      <c r="Z125">
        <v>0</v>
      </c>
      <c r="AA125">
        <v>3</v>
      </c>
      <c r="AB125">
        <v>11</v>
      </c>
      <c r="AC125">
        <v>0</v>
      </c>
    </row>
    <row r="126" spans="1:29" x14ac:dyDescent="0.3">
      <c r="A126">
        <v>2532</v>
      </c>
      <c r="B126">
        <v>1987</v>
      </c>
      <c r="C126" t="s">
        <v>34</v>
      </c>
      <c r="D126" t="s">
        <v>30</v>
      </c>
      <c r="E126">
        <v>73454</v>
      </c>
      <c r="F126">
        <v>0</v>
      </c>
      <c r="G126">
        <v>0</v>
      </c>
      <c r="H126" s="1">
        <v>41699</v>
      </c>
      <c r="I126">
        <v>95</v>
      </c>
      <c r="J126">
        <v>982</v>
      </c>
      <c r="K126">
        <v>73</v>
      </c>
      <c r="L126">
        <v>351</v>
      </c>
      <c r="M126">
        <v>56</v>
      </c>
      <c r="N126">
        <v>14</v>
      </c>
      <c r="O126">
        <v>175</v>
      </c>
      <c r="P126">
        <v>1</v>
      </c>
      <c r="Q126">
        <v>2</v>
      </c>
      <c r="R126">
        <v>4</v>
      </c>
      <c r="S126">
        <v>6</v>
      </c>
      <c r="T126">
        <v>5</v>
      </c>
      <c r="U126">
        <v>1</v>
      </c>
      <c r="V126">
        <v>0</v>
      </c>
      <c r="W126">
        <v>0</v>
      </c>
      <c r="X126">
        <v>0</v>
      </c>
      <c r="Y126">
        <v>0</v>
      </c>
      <c r="Z126">
        <v>0</v>
      </c>
      <c r="AA126">
        <v>3</v>
      </c>
      <c r="AB126">
        <v>11</v>
      </c>
      <c r="AC126">
        <v>0</v>
      </c>
    </row>
    <row r="127" spans="1:29" x14ac:dyDescent="0.3">
      <c r="A127">
        <v>3979</v>
      </c>
      <c r="B127">
        <v>1983</v>
      </c>
      <c r="C127" t="s">
        <v>32</v>
      </c>
      <c r="D127" t="s">
        <v>35</v>
      </c>
      <c r="E127">
        <v>90687</v>
      </c>
      <c r="F127">
        <v>0</v>
      </c>
      <c r="G127">
        <v>0</v>
      </c>
      <c r="H127" s="1">
        <v>41416</v>
      </c>
      <c r="I127">
        <v>98</v>
      </c>
      <c r="J127">
        <v>982</v>
      </c>
      <c r="K127">
        <v>17</v>
      </c>
      <c r="L127">
        <v>672</v>
      </c>
      <c r="M127">
        <v>23</v>
      </c>
      <c r="N127">
        <v>34</v>
      </c>
      <c r="O127">
        <v>51</v>
      </c>
      <c r="P127">
        <v>1</v>
      </c>
      <c r="Q127">
        <v>6</v>
      </c>
      <c r="R127">
        <v>2</v>
      </c>
      <c r="S127">
        <v>8</v>
      </c>
      <c r="T127">
        <v>2</v>
      </c>
      <c r="U127">
        <v>0</v>
      </c>
      <c r="V127">
        <v>0</v>
      </c>
      <c r="W127">
        <v>1</v>
      </c>
      <c r="X127">
        <v>0</v>
      </c>
      <c r="Y127">
        <v>0</v>
      </c>
      <c r="Z127">
        <v>0</v>
      </c>
      <c r="AA127">
        <v>3</v>
      </c>
      <c r="AB127">
        <v>11</v>
      </c>
      <c r="AC127">
        <v>1</v>
      </c>
    </row>
    <row r="128" spans="1:29" x14ac:dyDescent="0.3">
      <c r="A128">
        <v>8395</v>
      </c>
      <c r="B128">
        <v>1961</v>
      </c>
      <c r="C128" t="s">
        <v>29</v>
      </c>
      <c r="D128" t="s">
        <v>30</v>
      </c>
      <c r="E128">
        <v>82014</v>
      </c>
      <c r="F128">
        <v>0</v>
      </c>
      <c r="G128">
        <v>0</v>
      </c>
      <c r="H128" s="1">
        <v>41141</v>
      </c>
      <c r="I128">
        <v>48</v>
      </c>
      <c r="J128">
        <v>980</v>
      </c>
      <c r="K128">
        <v>37</v>
      </c>
      <c r="L128">
        <v>265</v>
      </c>
      <c r="M128">
        <v>35</v>
      </c>
      <c r="N128">
        <v>163</v>
      </c>
      <c r="O128">
        <v>31</v>
      </c>
      <c r="P128">
        <v>1</v>
      </c>
      <c r="Q128">
        <v>3</v>
      </c>
      <c r="R128">
        <v>6</v>
      </c>
      <c r="S128">
        <v>12</v>
      </c>
      <c r="T128">
        <v>6</v>
      </c>
      <c r="U128">
        <v>0</v>
      </c>
      <c r="V128">
        <v>0</v>
      </c>
      <c r="W128">
        <v>0</v>
      </c>
      <c r="X128">
        <v>0</v>
      </c>
      <c r="Y128">
        <v>0</v>
      </c>
      <c r="Z128">
        <v>0</v>
      </c>
      <c r="AA128">
        <v>3</v>
      </c>
      <c r="AB128">
        <v>11</v>
      </c>
      <c r="AC128">
        <v>1</v>
      </c>
    </row>
    <row r="129" spans="1:29" x14ac:dyDescent="0.3">
      <c r="A129">
        <v>1172</v>
      </c>
      <c r="B129">
        <v>1983</v>
      </c>
      <c r="C129" t="s">
        <v>32</v>
      </c>
      <c r="D129" t="s">
        <v>33</v>
      </c>
      <c r="E129">
        <v>92491</v>
      </c>
      <c r="F129">
        <v>0</v>
      </c>
      <c r="G129">
        <v>0</v>
      </c>
      <c r="H129" s="1">
        <v>41395</v>
      </c>
      <c r="I129">
        <v>71</v>
      </c>
      <c r="J129">
        <v>979</v>
      </c>
      <c r="K129">
        <v>44</v>
      </c>
      <c r="L129">
        <v>935</v>
      </c>
      <c r="M129">
        <v>29</v>
      </c>
      <c r="N129">
        <v>25</v>
      </c>
      <c r="O129">
        <v>22</v>
      </c>
      <c r="P129">
        <v>1</v>
      </c>
      <c r="Q129">
        <v>7</v>
      </c>
      <c r="R129">
        <v>5</v>
      </c>
      <c r="S129">
        <v>12</v>
      </c>
      <c r="T129">
        <v>3</v>
      </c>
      <c r="U129">
        <v>0</v>
      </c>
      <c r="V129">
        <v>1</v>
      </c>
      <c r="W129">
        <v>1</v>
      </c>
      <c r="X129">
        <v>1</v>
      </c>
      <c r="Y129">
        <v>0</v>
      </c>
      <c r="Z129">
        <v>0</v>
      </c>
      <c r="AA129">
        <v>3</v>
      </c>
      <c r="AB129">
        <v>11</v>
      </c>
      <c r="AC129">
        <v>1</v>
      </c>
    </row>
    <row r="130" spans="1:29" x14ac:dyDescent="0.3">
      <c r="A130">
        <v>1245</v>
      </c>
      <c r="B130">
        <v>1966</v>
      </c>
      <c r="C130" t="s">
        <v>29</v>
      </c>
      <c r="D130" t="s">
        <v>30</v>
      </c>
      <c r="E130">
        <v>63810</v>
      </c>
      <c r="F130">
        <v>0</v>
      </c>
      <c r="G130">
        <v>1</v>
      </c>
      <c r="H130" s="1">
        <v>41224</v>
      </c>
      <c r="I130">
        <v>45</v>
      </c>
      <c r="J130">
        <v>977</v>
      </c>
      <c r="K130">
        <v>12</v>
      </c>
      <c r="L130">
        <v>253</v>
      </c>
      <c r="M130">
        <v>16</v>
      </c>
      <c r="N130">
        <v>12</v>
      </c>
      <c r="O130">
        <v>101</v>
      </c>
      <c r="P130">
        <v>4</v>
      </c>
      <c r="Q130">
        <v>4</v>
      </c>
      <c r="R130">
        <v>3</v>
      </c>
      <c r="S130">
        <v>12</v>
      </c>
      <c r="T130">
        <v>8</v>
      </c>
      <c r="U130">
        <v>0</v>
      </c>
      <c r="V130">
        <v>1</v>
      </c>
      <c r="W130">
        <v>0</v>
      </c>
      <c r="X130">
        <v>0</v>
      </c>
      <c r="Y130">
        <v>0</v>
      </c>
      <c r="Z130">
        <v>0</v>
      </c>
      <c r="AA130">
        <v>3</v>
      </c>
      <c r="AB130">
        <v>11</v>
      </c>
      <c r="AC130">
        <v>0</v>
      </c>
    </row>
    <row r="131" spans="1:29" x14ac:dyDescent="0.3">
      <c r="A131">
        <v>2561</v>
      </c>
      <c r="B131">
        <v>1966</v>
      </c>
      <c r="C131" t="s">
        <v>29</v>
      </c>
      <c r="D131" t="s">
        <v>30</v>
      </c>
      <c r="E131">
        <v>63810</v>
      </c>
      <c r="F131">
        <v>0</v>
      </c>
      <c r="G131">
        <v>1</v>
      </c>
      <c r="H131" s="1">
        <v>41224</v>
      </c>
      <c r="I131">
        <v>45</v>
      </c>
      <c r="J131">
        <v>977</v>
      </c>
      <c r="K131">
        <v>12</v>
      </c>
      <c r="L131">
        <v>253</v>
      </c>
      <c r="M131">
        <v>16</v>
      </c>
      <c r="N131">
        <v>12</v>
      </c>
      <c r="O131">
        <v>101</v>
      </c>
      <c r="P131">
        <v>4</v>
      </c>
      <c r="Q131">
        <v>4</v>
      </c>
      <c r="R131">
        <v>3</v>
      </c>
      <c r="S131">
        <v>12</v>
      </c>
      <c r="T131">
        <v>8</v>
      </c>
      <c r="U131">
        <v>0</v>
      </c>
      <c r="V131">
        <v>1</v>
      </c>
      <c r="W131">
        <v>0</v>
      </c>
      <c r="X131">
        <v>0</v>
      </c>
      <c r="Y131">
        <v>0</v>
      </c>
      <c r="Z131">
        <v>0</v>
      </c>
      <c r="AA131">
        <v>3</v>
      </c>
      <c r="AB131">
        <v>11</v>
      </c>
      <c r="AC131">
        <v>0</v>
      </c>
    </row>
    <row r="132" spans="1:29" x14ac:dyDescent="0.3">
      <c r="A132">
        <v>697</v>
      </c>
      <c r="B132">
        <v>1969</v>
      </c>
      <c r="C132" t="s">
        <v>29</v>
      </c>
      <c r="D132" t="s">
        <v>31</v>
      </c>
      <c r="E132">
        <v>74918</v>
      </c>
      <c r="F132">
        <v>0</v>
      </c>
      <c r="G132">
        <v>0</v>
      </c>
      <c r="H132" s="1">
        <v>41345</v>
      </c>
      <c r="I132">
        <v>78</v>
      </c>
      <c r="J132">
        <v>972</v>
      </c>
      <c r="K132">
        <v>59</v>
      </c>
      <c r="L132">
        <v>913</v>
      </c>
      <c r="M132">
        <v>25</v>
      </c>
      <c r="N132">
        <v>19</v>
      </c>
      <c r="O132">
        <v>59</v>
      </c>
      <c r="P132">
        <v>1</v>
      </c>
      <c r="Q132">
        <v>5</v>
      </c>
      <c r="R132">
        <v>9</v>
      </c>
      <c r="S132">
        <v>6</v>
      </c>
      <c r="T132">
        <v>3</v>
      </c>
      <c r="U132">
        <v>0</v>
      </c>
      <c r="V132">
        <v>0</v>
      </c>
      <c r="W132">
        <v>1</v>
      </c>
      <c r="X132">
        <v>0</v>
      </c>
      <c r="Y132">
        <v>0</v>
      </c>
      <c r="Z132">
        <v>0</v>
      </c>
      <c r="AA132">
        <v>3</v>
      </c>
      <c r="AB132">
        <v>11</v>
      </c>
      <c r="AC132">
        <v>0</v>
      </c>
    </row>
    <row r="133" spans="1:29" x14ac:dyDescent="0.3">
      <c r="A133">
        <v>4530</v>
      </c>
      <c r="B133">
        <v>1948</v>
      </c>
      <c r="C133" t="s">
        <v>34</v>
      </c>
      <c r="D133" t="s">
        <v>38</v>
      </c>
      <c r="E133">
        <v>78427</v>
      </c>
      <c r="F133">
        <v>0</v>
      </c>
      <c r="G133">
        <v>0</v>
      </c>
      <c r="H133" s="1">
        <v>41206</v>
      </c>
      <c r="I133">
        <v>36</v>
      </c>
      <c r="J133">
        <v>972</v>
      </c>
      <c r="K133">
        <v>19</v>
      </c>
      <c r="L133">
        <v>595</v>
      </c>
      <c r="M133">
        <v>180</v>
      </c>
      <c r="N133">
        <v>26</v>
      </c>
      <c r="O133">
        <v>138</v>
      </c>
      <c r="P133">
        <v>3</v>
      </c>
      <c r="Q133">
        <v>3</v>
      </c>
      <c r="R133">
        <v>7</v>
      </c>
      <c r="S133">
        <v>10</v>
      </c>
      <c r="T133">
        <v>3</v>
      </c>
      <c r="U133">
        <v>0</v>
      </c>
      <c r="V133">
        <v>0</v>
      </c>
      <c r="W133">
        <v>0</v>
      </c>
      <c r="X133">
        <v>1</v>
      </c>
      <c r="Y133">
        <v>0</v>
      </c>
      <c r="Z133">
        <v>0</v>
      </c>
      <c r="AA133">
        <v>3</v>
      </c>
      <c r="AB133">
        <v>11</v>
      </c>
      <c r="AC133">
        <v>1</v>
      </c>
    </row>
    <row r="134" spans="1:29" x14ac:dyDescent="0.3">
      <c r="A134">
        <v>9010</v>
      </c>
      <c r="B134">
        <v>1972</v>
      </c>
      <c r="C134" t="s">
        <v>34</v>
      </c>
      <c r="D134" t="s">
        <v>33</v>
      </c>
      <c r="E134">
        <v>83151</v>
      </c>
      <c r="F134">
        <v>0</v>
      </c>
      <c r="G134">
        <v>0</v>
      </c>
      <c r="H134" s="1">
        <v>41315</v>
      </c>
      <c r="I134">
        <v>80</v>
      </c>
      <c r="J134">
        <v>968</v>
      </c>
      <c r="K134">
        <v>147</v>
      </c>
      <c r="L134">
        <v>842</v>
      </c>
      <c r="M134">
        <v>137</v>
      </c>
      <c r="N134">
        <v>42</v>
      </c>
      <c r="O134">
        <v>210</v>
      </c>
      <c r="P134">
        <v>1</v>
      </c>
      <c r="Q134">
        <v>5</v>
      </c>
      <c r="R134">
        <v>7</v>
      </c>
      <c r="S134">
        <v>10</v>
      </c>
      <c r="T134">
        <v>2</v>
      </c>
      <c r="U134">
        <v>1</v>
      </c>
      <c r="V134">
        <v>0</v>
      </c>
      <c r="W134">
        <v>1</v>
      </c>
      <c r="X134">
        <v>1</v>
      </c>
      <c r="Y134">
        <v>0</v>
      </c>
      <c r="Z134">
        <v>0</v>
      </c>
      <c r="AA134">
        <v>3</v>
      </c>
      <c r="AB134">
        <v>11</v>
      </c>
      <c r="AC134">
        <v>1</v>
      </c>
    </row>
    <row r="135" spans="1:29" x14ac:dyDescent="0.3">
      <c r="A135">
        <v>7875</v>
      </c>
      <c r="B135">
        <v>1949</v>
      </c>
      <c r="C135" t="s">
        <v>29</v>
      </c>
      <c r="D135" t="s">
        <v>33</v>
      </c>
      <c r="E135">
        <v>72025</v>
      </c>
      <c r="F135">
        <v>0</v>
      </c>
      <c r="G135">
        <v>0</v>
      </c>
      <c r="H135" s="1">
        <v>41758</v>
      </c>
      <c r="I135">
        <v>46</v>
      </c>
      <c r="J135">
        <v>967</v>
      </c>
      <c r="K135">
        <v>0</v>
      </c>
      <c r="L135">
        <v>617</v>
      </c>
      <c r="M135">
        <v>43</v>
      </c>
      <c r="N135">
        <v>50</v>
      </c>
      <c r="O135">
        <v>0</v>
      </c>
      <c r="P135">
        <v>1</v>
      </c>
      <c r="Q135">
        <v>4</v>
      </c>
      <c r="R135">
        <v>8</v>
      </c>
      <c r="S135">
        <v>13</v>
      </c>
      <c r="T135">
        <v>2</v>
      </c>
      <c r="U135">
        <v>0</v>
      </c>
      <c r="V135">
        <v>1</v>
      </c>
      <c r="W135">
        <v>1</v>
      </c>
      <c r="X135">
        <v>1</v>
      </c>
      <c r="Y135">
        <v>0</v>
      </c>
      <c r="Z135">
        <v>0</v>
      </c>
      <c r="AA135">
        <v>3</v>
      </c>
      <c r="AB135">
        <v>11</v>
      </c>
      <c r="AC135">
        <v>1</v>
      </c>
    </row>
    <row r="136" spans="1:29" x14ac:dyDescent="0.3">
      <c r="A136">
        <v>5067</v>
      </c>
      <c r="B136">
        <v>1994</v>
      </c>
      <c r="C136" t="s">
        <v>29</v>
      </c>
      <c r="D136" t="s">
        <v>31</v>
      </c>
      <c r="E136">
        <v>80134</v>
      </c>
      <c r="F136">
        <v>0</v>
      </c>
      <c r="G136">
        <v>0</v>
      </c>
      <c r="H136" s="1">
        <v>41684</v>
      </c>
      <c r="I136">
        <v>11</v>
      </c>
      <c r="J136">
        <v>966</v>
      </c>
      <c r="K136">
        <v>26</v>
      </c>
      <c r="L136">
        <v>282</v>
      </c>
      <c r="M136">
        <v>52</v>
      </c>
      <c r="N136">
        <v>26</v>
      </c>
      <c r="O136">
        <v>26</v>
      </c>
      <c r="P136">
        <v>1</v>
      </c>
      <c r="Q136">
        <v>2</v>
      </c>
      <c r="R136">
        <v>7</v>
      </c>
      <c r="S136">
        <v>11</v>
      </c>
      <c r="T136">
        <v>5</v>
      </c>
      <c r="U136">
        <v>0</v>
      </c>
      <c r="V136">
        <v>1</v>
      </c>
      <c r="W136">
        <v>1</v>
      </c>
      <c r="X136">
        <v>1</v>
      </c>
      <c r="Y136">
        <v>1</v>
      </c>
      <c r="Z136">
        <v>0</v>
      </c>
      <c r="AA136">
        <v>3</v>
      </c>
      <c r="AB136">
        <v>11</v>
      </c>
      <c r="AC136">
        <v>0</v>
      </c>
    </row>
    <row r="137" spans="1:29" x14ac:dyDescent="0.3">
      <c r="A137">
        <v>1553</v>
      </c>
      <c r="B137">
        <v>1946</v>
      </c>
      <c r="C137" t="s">
        <v>29</v>
      </c>
      <c r="D137" t="s">
        <v>31</v>
      </c>
      <c r="E137">
        <v>82657</v>
      </c>
      <c r="F137">
        <v>0</v>
      </c>
      <c r="G137">
        <v>0</v>
      </c>
      <c r="H137" s="1">
        <v>41544</v>
      </c>
      <c r="I137">
        <v>71</v>
      </c>
      <c r="J137">
        <v>966</v>
      </c>
      <c r="K137">
        <v>168</v>
      </c>
      <c r="L137">
        <v>672</v>
      </c>
      <c r="M137">
        <v>246</v>
      </c>
      <c r="N137">
        <v>105</v>
      </c>
      <c r="O137">
        <v>126</v>
      </c>
      <c r="P137">
        <v>1</v>
      </c>
      <c r="Q137">
        <v>7</v>
      </c>
      <c r="R137">
        <v>5</v>
      </c>
      <c r="S137">
        <v>10</v>
      </c>
      <c r="T137">
        <v>4</v>
      </c>
      <c r="U137">
        <v>0</v>
      </c>
      <c r="V137">
        <v>1</v>
      </c>
      <c r="W137">
        <v>0</v>
      </c>
      <c r="X137">
        <v>1</v>
      </c>
      <c r="Y137">
        <v>0</v>
      </c>
      <c r="Z137">
        <v>0</v>
      </c>
      <c r="AA137">
        <v>3</v>
      </c>
      <c r="AB137">
        <v>11</v>
      </c>
      <c r="AC137">
        <v>0</v>
      </c>
    </row>
    <row r="138" spans="1:29" x14ac:dyDescent="0.3">
      <c r="A138">
        <v>1907</v>
      </c>
      <c r="B138">
        <v>1950</v>
      </c>
      <c r="C138" t="s">
        <v>34</v>
      </c>
      <c r="D138" t="s">
        <v>35</v>
      </c>
      <c r="E138">
        <v>63120</v>
      </c>
      <c r="F138">
        <v>0</v>
      </c>
      <c r="G138">
        <v>1</v>
      </c>
      <c r="H138" s="1">
        <v>41180</v>
      </c>
      <c r="I138">
        <v>53</v>
      </c>
      <c r="J138">
        <v>965</v>
      </c>
      <c r="K138">
        <v>69</v>
      </c>
      <c r="L138">
        <v>279</v>
      </c>
      <c r="M138">
        <v>54</v>
      </c>
      <c r="N138">
        <v>41</v>
      </c>
      <c r="O138">
        <v>69</v>
      </c>
      <c r="P138">
        <v>5</v>
      </c>
      <c r="Q138">
        <v>8</v>
      </c>
      <c r="R138">
        <v>4</v>
      </c>
      <c r="S138">
        <v>9</v>
      </c>
      <c r="T138">
        <v>7</v>
      </c>
      <c r="U138">
        <v>0</v>
      </c>
      <c r="V138">
        <v>0</v>
      </c>
      <c r="W138">
        <v>0</v>
      </c>
      <c r="X138">
        <v>0</v>
      </c>
      <c r="Y138">
        <v>0</v>
      </c>
      <c r="Z138">
        <v>0</v>
      </c>
      <c r="AA138">
        <v>3</v>
      </c>
      <c r="AB138">
        <v>11</v>
      </c>
      <c r="AC138">
        <v>1</v>
      </c>
    </row>
    <row r="139" spans="1:29" x14ac:dyDescent="0.3">
      <c r="A139">
        <v>1990</v>
      </c>
      <c r="B139">
        <v>1974</v>
      </c>
      <c r="C139" t="s">
        <v>32</v>
      </c>
      <c r="D139" t="s">
        <v>30</v>
      </c>
      <c r="E139">
        <v>63159</v>
      </c>
      <c r="F139">
        <v>0</v>
      </c>
      <c r="G139">
        <v>0</v>
      </c>
      <c r="H139" s="1">
        <v>41218</v>
      </c>
      <c r="I139">
        <v>74</v>
      </c>
      <c r="J139">
        <v>965</v>
      </c>
      <c r="K139">
        <v>34</v>
      </c>
      <c r="L139">
        <v>586</v>
      </c>
      <c r="M139">
        <v>89</v>
      </c>
      <c r="N139">
        <v>86</v>
      </c>
      <c r="O139">
        <v>37</v>
      </c>
      <c r="P139">
        <v>1</v>
      </c>
      <c r="Q139">
        <v>3</v>
      </c>
      <c r="R139">
        <v>5</v>
      </c>
      <c r="S139">
        <v>8</v>
      </c>
      <c r="T139">
        <v>3</v>
      </c>
      <c r="U139">
        <v>1</v>
      </c>
      <c r="V139">
        <v>0</v>
      </c>
      <c r="W139">
        <v>0</v>
      </c>
      <c r="X139">
        <v>0</v>
      </c>
      <c r="Y139">
        <v>0</v>
      </c>
      <c r="Z139">
        <v>0</v>
      </c>
      <c r="AA139">
        <v>3</v>
      </c>
      <c r="AB139">
        <v>11</v>
      </c>
      <c r="AC139">
        <v>0</v>
      </c>
    </row>
    <row r="140" spans="1:29" x14ac:dyDescent="0.3">
      <c r="A140">
        <v>6606</v>
      </c>
      <c r="B140">
        <v>1969</v>
      </c>
      <c r="C140" t="s">
        <v>34</v>
      </c>
      <c r="D140" t="s">
        <v>33</v>
      </c>
      <c r="E140">
        <v>70091</v>
      </c>
      <c r="F140">
        <v>1</v>
      </c>
      <c r="G140">
        <v>0</v>
      </c>
      <c r="H140" s="1">
        <v>41364</v>
      </c>
      <c r="I140">
        <v>11</v>
      </c>
      <c r="J140">
        <v>964</v>
      </c>
      <c r="K140">
        <v>34</v>
      </c>
      <c r="L140">
        <v>137</v>
      </c>
      <c r="M140">
        <v>15</v>
      </c>
      <c r="N140">
        <v>0</v>
      </c>
      <c r="O140">
        <v>11</v>
      </c>
      <c r="P140">
        <v>2</v>
      </c>
      <c r="Q140">
        <v>5</v>
      </c>
      <c r="R140">
        <v>2</v>
      </c>
      <c r="S140">
        <v>10</v>
      </c>
      <c r="T140">
        <v>8</v>
      </c>
      <c r="U140">
        <v>0</v>
      </c>
      <c r="V140">
        <v>1</v>
      </c>
      <c r="W140">
        <v>0</v>
      </c>
      <c r="X140">
        <v>0</v>
      </c>
      <c r="Y140">
        <v>0</v>
      </c>
      <c r="Z140">
        <v>0</v>
      </c>
      <c r="AA140">
        <v>3</v>
      </c>
      <c r="AB140">
        <v>11</v>
      </c>
      <c r="AC140">
        <v>0</v>
      </c>
    </row>
    <row r="141" spans="1:29" x14ac:dyDescent="0.3">
      <c r="A141">
        <v>821</v>
      </c>
      <c r="B141">
        <v>1992</v>
      </c>
      <c r="C141" t="s">
        <v>34</v>
      </c>
      <c r="D141" t="s">
        <v>30</v>
      </c>
      <c r="E141">
        <v>92859</v>
      </c>
      <c r="F141">
        <v>0</v>
      </c>
      <c r="G141">
        <v>0</v>
      </c>
      <c r="H141" s="1">
        <v>41201</v>
      </c>
      <c r="I141">
        <v>46</v>
      </c>
      <c r="J141">
        <v>962</v>
      </c>
      <c r="K141">
        <v>61</v>
      </c>
      <c r="L141">
        <v>921</v>
      </c>
      <c r="M141">
        <v>52</v>
      </c>
      <c r="N141">
        <v>61</v>
      </c>
      <c r="O141">
        <v>20</v>
      </c>
      <c r="P141">
        <v>1</v>
      </c>
      <c r="Q141">
        <v>5</v>
      </c>
      <c r="R141">
        <v>4</v>
      </c>
      <c r="S141">
        <v>12</v>
      </c>
      <c r="T141">
        <v>2</v>
      </c>
      <c r="U141">
        <v>0</v>
      </c>
      <c r="V141">
        <v>0</v>
      </c>
      <c r="W141">
        <v>0</v>
      </c>
      <c r="X141">
        <v>0</v>
      </c>
      <c r="Y141">
        <v>0</v>
      </c>
      <c r="Z141">
        <v>0</v>
      </c>
      <c r="AA141">
        <v>3</v>
      </c>
      <c r="AB141">
        <v>11</v>
      </c>
      <c r="AC141">
        <v>0</v>
      </c>
    </row>
    <row r="142" spans="1:29" x14ac:dyDescent="0.3">
      <c r="A142">
        <v>1351</v>
      </c>
      <c r="B142">
        <v>1956</v>
      </c>
      <c r="C142" t="s">
        <v>34</v>
      </c>
      <c r="D142" t="s">
        <v>31</v>
      </c>
      <c r="E142">
        <v>58656</v>
      </c>
      <c r="F142">
        <v>0</v>
      </c>
      <c r="G142">
        <v>1</v>
      </c>
      <c r="H142" s="1">
        <v>41172</v>
      </c>
      <c r="I142">
        <v>25</v>
      </c>
      <c r="J142">
        <v>962</v>
      </c>
      <c r="K142">
        <v>12</v>
      </c>
      <c r="L142">
        <v>194</v>
      </c>
      <c r="M142">
        <v>16</v>
      </c>
      <c r="N142">
        <v>24</v>
      </c>
      <c r="O142">
        <v>12</v>
      </c>
      <c r="P142">
        <v>4</v>
      </c>
      <c r="Q142">
        <v>7</v>
      </c>
      <c r="R142">
        <v>8</v>
      </c>
      <c r="S142">
        <v>13</v>
      </c>
      <c r="T142">
        <v>6</v>
      </c>
      <c r="U142">
        <v>0</v>
      </c>
      <c r="V142">
        <v>0</v>
      </c>
      <c r="W142">
        <v>1</v>
      </c>
      <c r="X142">
        <v>0</v>
      </c>
      <c r="Y142">
        <v>0</v>
      </c>
      <c r="Z142">
        <v>0</v>
      </c>
      <c r="AA142">
        <v>3</v>
      </c>
      <c r="AB142">
        <v>11</v>
      </c>
      <c r="AC142">
        <v>0</v>
      </c>
    </row>
    <row r="143" spans="1:29" x14ac:dyDescent="0.3">
      <c r="A143">
        <v>8932</v>
      </c>
      <c r="B143">
        <v>1969</v>
      </c>
      <c r="C143" t="s">
        <v>34</v>
      </c>
      <c r="D143" t="s">
        <v>31</v>
      </c>
      <c r="E143">
        <v>65176</v>
      </c>
      <c r="F143">
        <v>0</v>
      </c>
      <c r="G143">
        <v>1</v>
      </c>
      <c r="H143" s="1">
        <v>41211</v>
      </c>
      <c r="I143">
        <v>57</v>
      </c>
      <c r="J143">
        <v>960</v>
      </c>
      <c r="K143">
        <v>28</v>
      </c>
      <c r="L143">
        <v>183</v>
      </c>
      <c r="M143">
        <v>220</v>
      </c>
      <c r="N143">
        <v>70</v>
      </c>
      <c r="O143">
        <v>70</v>
      </c>
      <c r="P143">
        <v>4</v>
      </c>
      <c r="Q143">
        <v>9</v>
      </c>
      <c r="R143">
        <v>6</v>
      </c>
      <c r="S143">
        <v>6</v>
      </c>
      <c r="T143">
        <v>6</v>
      </c>
      <c r="U143">
        <v>0</v>
      </c>
      <c r="V143">
        <v>0</v>
      </c>
      <c r="W143">
        <v>0</v>
      </c>
      <c r="X143">
        <v>0</v>
      </c>
      <c r="Y143">
        <v>0</v>
      </c>
      <c r="Z143">
        <v>0</v>
      </c>
      <c r="AA143">
        <v>3</v>
      </c>
      <c r="AB143">
        <v>11</v>
      </c>
      <c r="AC143">
        <v>0</v>
      </c>
    </row>
    <row r="144" spans="1:29" x14ac:dyDescent="0.3">
      <c r="A144">
        <v>4637</v>
      </c>
      <c r="B144">
        <v>1954</v>
      </c>
      <c r="C144" t="s">
        <v>32</v>
      </c>
      <c r="D144" t="s">
        <v>30</v>
      </c>
      <c r="E144">
        <v>74637</v>
      </c>
      <c r="F144">
        <v>0</v>
      </c>
      <c r="G144">
        <v>0</v>
      </c>
      <c r="H144" s="1">
        <v>41412</v>
      </c>
      <c r="I144">
        <v>73</v>
      </c>
      <c r="J144">
        <v>960</v>
      </c>
      <c r="K144">
        <v>64</v>
      </c>
      <c r="L144">
        <v>464</v>
      </c>
      <c r="M144">
        <v>146</v>
      </c>
      <c r="N144">
        <v>0</v>
      </c>
      <c r="O144">
        <v>16</v>
      </c>
      <c r="P144">
        <v>1</v>
      </c>
      <c r="Q144">
        <v>6</v>
      </c>
      <c r="R144">
        <v>9</v>
      </c>
      <c r="S144">
        <v>9</v>
      </c>
      <c r="T144">
        <v>3</v>
      </c>
      <c r="U144">
        <v>0</v>
      </c>
      <c r="V144">
        <v>0</v>
      </c>
      <c r="W144">
        <v>0</v>
      </c>
      <c r="X144">
        <v>1</v>
      </c>
      <c r="Y144">
        <v>0</v>
      </c>
      <c r="Z144">
        <v>0</v>
      </c>
      <c r="AA144">
        <v>3</v>
      </c>
      <c r="AB144">
        <v>11</v>
      </c>
      <c r="AC144">
        <v>0</v>
      </c>
    </row>
    <row r="145" spans="1:29" x14ac:dyDescent="0.3">
      <c r="A145">
        <v>3919</v>
      </c>
      <c r="B145">
        <v>1976</v>
      </c>
      <c r="C145" t="s">
        <v>34</v>
      </c>
      <c r="D145" t="s">
        <v>30</v>
      </c>
      <c r="E145">
        <v>72309</v>
      </c>
      <c r="F145">
        <v>0</v>
      </c>
      <c r="G145">
        <v>0</v>
      </c>
      <c r="H145" s="1">
        <v>41344</v>
      </c>
      <c r="I145">
        <v>64</v>
      </c>
      <c r="J145">
        <v>960</v>
      </c>
      <c r="K145">
        <v>0</v>
      </c>
      <c r="L145">
        <v>883</v>
      </c>
      <c r="M145">
        <v>50</v>
      </c>
      <c r="N145">
        <v>38</v>
      </c>
      <c r="O145">
        <v>0</v>
      </c>
      <c r="P145">
        <v>1</v>
      </c>
      <c r="Q145">
        <v>5</v>
      </c>
      <c r="R145">
        <v>6</v>
      </c>
      <c r="S145">
        <v>8</v>
      </c>
      <c r="T145">
        <v>3</v>
      </c>
      <c r="U145">
        <v>0</v>
      </c>
      <c r="V145">
        <v>0</v>
      </c>
      <c r="W145">
        <v>0</v>
      </c>
      <c r="X145">
        <v>1</v>
      </c>
      <c r="Y145">
        <v>0</v>
      </c>
      <c r="Z145">
        <v>0</v>
      </c>
      <c r="AA145">
        <v>3</v>
      </c>
      <c r="AB145">
        <v>11</v>
      </c>
      <c r="AC145">
        <v>1</v>
      </c>
    </row>
    <row r="146" spans="1:29" x14ac:dyDescent="0.3">
      <c r="A146">
        <v>7441</v>
      </c>
      <c r="B146">
        <v>1973</v>
      </c>
      <c r="C146" t="s">
        <v>29</v>
      </c>
      <c r="D146" t="s">
        <v>35</v>
      </c>
      <c r="E146">
        <v>71128</v>
      </c>
      <c r="F146">
        <v>1</v>
      </c>
      <c r="G146">
        <v>0</v>
      </c>
      <c r="H146" s="1">
        <v>41188</v>
      </c>
      <c r="I146">
        <v>80</v>
      </c>
      <c r="J146">
        <v>958</v>
      </c>
      <c r="K146">
        <v>159</v>
      </c>
      <c r="L146">
        <v>447</v>
      </c>
      <c r="M146">
        <v>20</v>
      </c>
      <c r="N146">
        <v>0</v>
      </c>
      <c r="O146">
        <v>31</v>
      </c>
      <c r="P146">
        <v>3</v>
      </c>
      <c r="Q146">
        <v>2</v>
      </c>
      <c r="R146">
        <v>10</v>
      </c>
      <c r="S146">
        <v>12</v>
      </c>
      <c r="T146">
        <v>7</v>
      </c>
      <c r="U146">
        <v>0</v>
      </c>
      <c r="V146">
        <v>0</v>
      </c>
      <c r="W146">
        <v>0</v>
      </c>
      <c r="X146">
        <v>0</v>
      </c>
      <c r="Y146">
        <v>0</v>
      </c>
      <c r="Z146">
        <v>0</v>
      </c>
      <c r="AA146">
        <v>3</v>
      </c>
      <c r="AB146">
        <v>11</v>
      </c>
      <c r="AC146">
        <v>0</v>
      </c>
    </row>
    <row r="147" spans="1:29" x14ac:dyDescent="0.3">
      <c r="A147">
        <v>6749</v>
      </c>
      <c r="B147">
        <v>1966</v>
      </c>
      <c r="C147" t="s">
        <v>29</v>
      </c>
      <c r="D147" t="s">
        <v>30</v>
      </c>
      <c r="E147">
        <v>86358</v>
      </c>
      <c r="F147">
        <v>1</v>
      </c>
      <c r="G147">
        <v>1</v>
      </c>
      <c r="H147" s="1">
        <v>41129</v>
      </c>
      <c r="I147">
        <v>78</v>
      </c>
      <c r="J147">
        <v>957</v>
      </c>
      <c r="K147">
        <v>47</v>
      </c>
      <c r="L147">
        <v>494</v>
      </c>
      <c r="M147">
        <v>82</v>
      </c>
      <c r="N147">
        <v>47</v>
      </c>
      <c r="O147">
        <v>95</v>
      </c>
      <c r="P147">
        <v>4</v>
      </c>
      <c r="Q147">
        <v>5</v>
      </c>
      <c r="R147">
        <v>3</v>
      </c>
      <c r="S147">
        <v>6</v>
      </c>
      <c r="T147">
        <v>8</v>
      </c>
      <c r="U147">
        <v>0</v>
      </c>
      <c r="V147">
        <v>0</v>
      </c>
      <c r="W147">
        <v>0</v>
      </c>
      <c r="X147">
        <v>0</v>
      </c>
      <c r="Y147">
        <v>0</v>
      </c>
      <c r="Z147">
        <v>0</v>
      </c>
      <c r="AA147">
        <v>3</v>
      </c>
      <c r="AB147">
        <v>11</v>
      </c>
      <c r="AC147">
        <v>0</v>
      </c>
    </row>
    <row r="148" spans="1:29" x14ac:dyDescent="0.3">
      <c r="A148">
        <v>3010</v>
      </c>
      <c r="B148">
        <v>1989</v>
      </c>
      <c r="C148" t="s">
        <v>34</v>
      </c>
      <c r="D148" t="s">
        <v>31</v>
      </c>
      <c r="E148">
        <v>88420</v>
      </c>
      <c r="F148">
        <v>0</v>
      </c>
      <c r="G148">
        <v>0</v>
      </c>
      <c r="H148" s="1">
        <v>41761</v>
      </c>
      <c r="I148">
        <v>87</v>
      </c>
      <c r="J148">
        <v>957</v>
      </c>
      <c r="K148">
        <v>153</v>
      </c>
      <c r="L148">
        <v>612</v>
      </c>
      <c r="M148">
        <v>99</v>
      </c>
      <c r="N148">
        <v>95</v>
      </c>
      <c r="O148">
        <v>153</v>
      </c>
      <c r="P148">
        <v>1</v>
      </c>
      <c r="Q148">
        <v>4</v>
      </c>
      <c r="R148">
        <v>7</v>
      </c>
      <c r="S148">
        <v>8</v>
      </c>
      <c r="T148">
        <v>1</v>
      </c>
      <c r="U148">
        <v>1</v>
      </c>
      <c r="V148">
        <v>0</v>
      </c>
      <c r="W148">
        <v>1</v>
      </c>
      <c r="X148">
        <v>1</v>
      </c>
      <c r="Y148">
        <v>0</v>
      </c>
      <c r="Z148">
        <v>0</v>
      </c>
      <c r="AA148">
        <v>3</v>
      </c>
      <c r="AB148">
        <v>11</v>
      </c>
      <c r="AC148">
        <v>0</v>
      </c>
    </row>
    <row r="149" spans="1:29" x14ac:dyDescent="0.3">
      <c r="A149">
        <v>5544</v>
      </c>
      <c r="B149">
        <v>1970</v>
      </c>
      <c r="C149" t="s">
        <v>29</v>
      </c>
      <c r="D149" t="s">
        <v>30</v>
      </c>
      <c r="E149">
        <v>67384</v>
      </c>
      <c r="F149">
        <v>0</v>
      </c>
      <c r="G149">
        <v>1</v>
      </c>
      <c r="H149" s="1">
        <v>41223</v>
      </c>
      <c r="I149">
        <v>32</v>
      </c>
      <c r="J149">
        <v>957</v>
      </c>
      <c r="K149">
        <v>40</v>
      </c>
      <c r="L149">
        <v>175</v>
      </c>
      <c r="M149">
        <v>158</v>
      </c>
      <c r="N149">
        <v>53</v>
      </c>
      <c r="O149">
        <v>107</v>
      </c>
      <c r="P149">
        <v>2</v>
      </c>
      <c r="Q149">
        <v>7</v>
      </c>
      <c r="R149">
        <v>8</v>
      </c>
      <c r="S149">
        <v>5</v>
      </c>
      <c r="T149">
        <v>5</v>
      </c>
      <c r="U149">
        <v>0</v>
      </c>
      <c r="V149">
        <v>1</v>
      </c>
      <c r="W149">
        <v>0</v>
      </c>
      <c r="X149">
        <v>0</v>
      </c>
      <c r="Y149">
        <v>0</v>
      </c>
      <c r="Z149">
        <v>0</v>
      </c>
      <c r="AA149">
        <v>3</v>
      </c>
      <c r="AB149">
        <v>11</v>
      </c>
      <c r="AC149">
        <v>0</v>
      </c>
    </row>
    <row r="150" spans="1:29" x14ac:dyDescent="0.3">
      <c r="A150">
        <v>9760</v>
      </c>
      <c r="B150">
        <v>1963</v>
      </c>
      <c r="C150" t="s">
        <v>32</v>
      </c>
      <c r="D150" t="s">
        <v>38</v>
      </c>
      <c r="E150">
        <v>52278</v>
      </c>
      <c r="F150">
        <v>0</v>
      </c>
      <c r="G150">
        <v>1</v>
      </c>
      <c r="H150" s="1">
        <v>41299</v>
      </c>
      <c r="I150">
        <v>24</v>
      </c>
      <c r="J150">
        <v>953</v>
      </c>
      <c r="K150">
        <v>0</v>
      </c>
      <c r="L150">
        <v>71</v>
      </c>
      <c r="M150">
        <v>0</v>
      </c>
      <c r="N150">
        <v>0</v>
      </c>
      <c r="O150">
        <v>174</v>
      </c>
      <c r="P150">
        <v>6</v>
      </c>
      <c r="Q150">
        <v>10</v>
      </c>
      <c r="R150">
        <v>5</v>
      </c>
      <c r="S150">
        <v>10</v>
      </c>
      <c r="T150">
        <v>8</v>
      </c>
      <c r="U150">
        <v>0</v>
      </c>
      <c r="V150">
        <v>0</v>
      </c>
      <c r="W150">
        <v>0</v>
      </c>
      <c r="X150">
        <v>0</v>
      </c>
      <c r="Y150">
        <v>0</v>
      </c>
      <c r="Z150">
        <v>0</v>
      </c>
      <c r="AA150">
        <v>3</v>
      </c>
      <c r="AB150">
        <v>11</v>
      </c>
      <c r="AC150">
        <v>1</v>
      </c>
    </row>
    <row r="151" spans="1:29" x14ac:dyDescent="0.3">
      <c r="A151">
        <v>7101</v>
      </c>
      <c r="B151">
        <v>1963</v>
      </c>
      <c r="C151" t="s">
        <v>32</v>
      </c>
      <c r="D151" t="s">
        <v>38</v>
      </c>
      <c r="E151">
        <v>52278</v>
      </c>
      <c r="F151">
        <v>0</v>
      </c>
      <c r="G151">
        <v>1</v>
      </c>
      <c r="H151" s="1">
        <v>41299</v>
      </c>
      <c r="I151">
        <v>24</v>
      </c>
      <c r="J151">
        <v>953</v>
      </c>
      <c r="K151">
        <v>0</v>
      </c>
      <c r="L151">
        <v>71</v>
      </c>
      <c r="M151">
        <v>0</v>
      </c>
      <c r="N151">
        <v>0</v>
      </c>
      <c r="O151">
        <v>174</v>
      </c>
      <c r="P151">
        <v>6</v>
      </c>
      <c r="Q151">
        <v>10</v>
      </c>
      <c r="R151">
        <v>5</v>
      </c>
      <c r="S151">
        <v>10</v>
      </c>
      <c r="T151">
        <v>8</v>
      </c>
      <c r="U151">
        <v>0</v>
      </c>
      <c r="V151">
        <v>0</v>
      </c>
      <c r="W151">
        <v>0</v>
      </c>
      <c r="X151">
        <v>0</v>
      </c>
      <c r="Y151">
        <v>0</v>
      </c>
      <c r="Z151">
        <v>0</v>
      </c>
      <c r="AA151">
        <v>3</v>
      </c>
      <c r="AB151">
        <v>11</v>
      </c>
      <c r="AC151">
        <v>0</v>
      </c>
    </row>
    <row r="152" spans="1:29" x14ac:dyDescent="0.3">
      <c r="A152">
        <v>257</v>
      </c>
      <c r="B152">
        <v>1959</v>
      </c>
      <c r="C152" t="s">
        <v>32</v>
      </c>
      <c r="D152" t="s">
        <v>33</v>
      </c>
      <c r="E152">
        <v>75032</v>
      </c>
      <c r="F152">
        <v>0</v>
      </c>
      <c r="G152">
        <v>1</v>
      </c>
      <c r="H152" s="1">
        <v>41392</v>
      </c>
      <c r="I152">
        <v>74</v>
      </c>
      <c r="J152">
        <v>952</v>
      </c>
      <c r="K152">
        <v>12</v>
      </c>
      <c r="L152">
        <v>180</v>
      </c>
      <c r="M152">
        <v>47</v>
      </c>
      <c r="N152">
        <v>12</v>
      </c>
      <c r="O152">
        <v>12</v>
      </c>
      <c r="P152">
        <v>2</v>
      </c>
      <c r="Q152">
        <v>5</v>
      </c>
      <c r="R152">
        <v>4</v>
      </c>
      <c r="S152">
        <v>9</v>
      </c>
      <c r="T152">
        <v>3</v>
      </c>
      <c r="U152">
        <v>0</v>
      </c>
      <c r="V152">
        <v>0</v>
      </c>
      <c r="W152">
        <v>0</v>
      </c>
      <c r="X152">
        <v>0</v>
      </c>
      <c r="Y152">
        <v>0</v>
      </c>
      <c r="Z152">
        <v>0</v>
      </c>
      <c r="AA152">
        <v>3</v>
      </c>
      <c r="AB152">
        <v>11</v>
      </c>
      <c r="AC152">
        <v>0</v>
      </c>
    </row>
    <row r="153" spans="1:29" x14ac:dyDescent="0.3">
      <c r="A153">
        <v>5682</v>
      </c>
      <c r="B153">
        <v>1953</v>
      </c>
      <c r="C153" t="s">
        <v>32</v>
      </c>
      <c r="D153" t="s">
        <v>30</v>
      </c>
      <c r="E153">
        <v>64108</v>
      </c>
      <c r="F153">
        <v>0</v>
      </c>
      <c r="G153">
        <v>1</v>
      </c>
      <c r="H153" s="1">
        <v>41356</v>
      </c>
      <c r="I153">
        <v>8</v>
      </c>
      <c r="J153">
        <v>948</v>
      </c>
      <c r="K153">
        <v>10</v>
      </c>
      <c r="L153">
        <v>86</v>
      </c>
      <c r="M153">
        <v>13</v>
      </c>
      <c r="N153">
        <v>21</v>
      </c>
      <c r="O153">
        <v>21</v>
      </c>
      <c r="P153">
        <v>4</v>
      </c>
      <c r="Q153">
        <v>6</v>
      </c>
      <c r="R153">
        <v>9</v>
      </c>
      <c r="S153">
        <v>11</v>
      </c>
      <c r="T153">
        <v>5</v>
      </c>
      <c r="U153">
        <v>0</v>
      </c>
      <c r="V153">
        <v>0</v>
      </c>
      <c r="W153">
        <v>0</v>
      </c>
      <c r="X153">
        <v>0</v>
      </c>
      <c r="Y153">
        <v>0</v>
      </c>
      <c r="Z153">
        <v>0</v>
      </c>
      <c r="AA153">
        <v>3</v>
      </c>
      <c r="AB153">
        <v>11</v>
      </c>
      <c r="AC153">
        <v>0</v>
      </c>
    </row>
    <row r="154" spans="1:29" x14ac:dyDescent="0.3">
      <c r="A154">
        <v>9559</v>
      </c>
      <c r="B154">
        <v>1961</v>
      </c>
      <c r="C154" t="s">
        <v>32</v>
      </c>
      <c r="D154" t="s">
        <v>33</v>
      </c>
      <c r="E154">
        <v>57072</v>
      </c>
      <c r="F154">
        <v>0</v>
      </c>
      <c r="G154">
        <v>1</v>
      </c>
      <c r="H154" s="1">
        <v>41663</v>
      </c>
      <c r="I154">
        <v>79</v>
      </c>
      <c r="J154">
        <v>944</v>
      </c>
      <c r="K154">
        <v>0</v>
      </c>
      <c r="L154">
        <v>60</v>
      </c>
      <c r="M154">
        <v>0</v>
      </c>
      <c r="N154">
        <v>0</v>
      </c>
      <c r="O154">
        <v>30</v>
      </c>
      <c r="P154">
        <v>2</v>
      </c>
      <c r="Q154">
        <v>7</v>
      </c>
      <c r="R154">
        <v>5</v>
      </c>
      <c r="S154">
        <v>13</v>
      </c>
      <c r="T154">
        <v>5</v>
      </c>
      <c r="U154">
        <v>1</v>
      </c>
      <c r="V154">
        <v>0</v>
      </c>
      <c r="W154">
        <v>0</v>
      </c>
      <c r="X154">
        <v>0</v>
      </c>
      <c r="Y154">
        <v>0</v>
      </c>
      <c r="Z154">
        <v>0</v>
      </c>
      <c r="AA154">
        <v>3</v>
      </c>
      <c r="AB154">
        <v>11</v>
      </c>
      <c r="AC154">
        <v>0</v>
      </c>
    </row>
    <row r="155" spans="1:29" x14ac:dyDescent="0.3">
      <c r="A155">
        <v>531</v>
      </c>
      <c r="B155">
        <v>1954</v>
      </c>
      <c r="C155" t="s">
        <v>32</v>
      </c>
      <c r="D155" t="s">
        <v>35</v>
      </c>
      <c r="E155">
        <v>57333</v>
      </c>
      <c r="F155">
        <v>0</v>
      </c>
      <c r="G155">
        <v>1</v>
      </c>
      <c r="H155" s="1">
        <v>41174</v>
      </c>
      <c r="I155">
        <v>55</v>
      </c>
      <c r="J155">
        <v>941</v>
      </c>
      <c r="K155">
        <v>14</v>
      </c>
      <c r="L155">
        <v>397</v>
      </c>
      <c r="M155">
        <v>76</v>
      </c>
      <c r="N155">
        <v>58</v>
      </c>
      <c r="O155">
        <v>176</v>
      </c>
      <c r="P155">
        <v>11</v>
      </c>
      <c r="Q155">
        <v>8</v>
      </c>
      <c r="R155">
        <v>5</v>
      </c>
      <c r="S155">
        <v>9</v>
      </c>
      <c r="T155">
        <v>6</v>
      </c>
      <c r="U155">
        <v>0</v>
      </c>
      <c r="V155">
        <v>0</v>
      </c>
      <c r="W155">
        <v>0</v>
      </c>
      <c r="X155">
        <v>0</v>
      </c>
      <c r="Y155">
        <v>0</v>
      </c>
      <c r="Z155">
        <v>0</v>
      </c>
      <c r="AA155">
        <v>3</v>
      </c>
      <c r="AB155">
        <v>11</v>
      </c>
      <c r="AC155">
        <v>1</v>
      </c>
    </row>
    <row r="156" spans="1:29" x14ac:dyDescent="0.3">
      <c r="A156">
        <v>7832</v>
      </c>
      <c r="B156">
        <v>1959</v>
      </c>
      <c r="C156" t="s">
        <v>34</v>
      </c>
      <c r="D156" t="s">
        <v>33</v>
      </c>
      <c r="E156">
        <v>77520</v>
      </c>
      <c r="F156">
        <v>0</v>
      </c>
      <c r="G156">
        <v>1</v>
      </c>
      <c r="H156" s="1">
        <v>41514</v>
      </c>
      <c r="I156">
        <v>30</v>
      </c>
      <c r="J156">
        <v>940</v>
      </c>
      <c r="K156">
        <v>44</v>
      </c>
      <c r="L156">
        <v>396</v>
      </c>
      <c r="M156">
        <v>0</v>
      </c>
      <c r="N156">
        <v>88</v>
      </c>
      <c r="O156">
        <v>58</v>
      </c>
      <c r="P156">
        <v>1</v>
      </c>
      <c r="Q156">
        <v>8</v>
      </c>
      <c r="R156">
        <v>7</v>
      </c>
      <c r="S156">
        <v>7</v>
      </c>
      <c r="T156">
        <v>4</v>
      </c>
      <c r="U156">
        <v>1</v>
      </c>
      <c r="V156">
        <v>0</v>
      </c>
      <c r="W156">
        <v>1</v>
      </c>
      <c r="X156">
        <v>1</v>
      </c>
      <c r="Y156">
        <v>0</v>
      </c>
      <c r="Z156">
        <v>0</v>
      </c>
      <c r="AA156">
        <v>3</v>
      </c>
      <c r="AB156">
        <v>11</v>
      </c>
      <c r="AC156">
        <v>1</v>
      </c>
    </row>
    <row r="157" spans="1:29" x14ac:dyDescent="0.3">
      <c r="A157">
        <v>1127</v>
      </c>
      <c r="B157">
        <v>1973</v>
      </c>
      <c r="C157" t="s">
        <v>32</v>
      </c>
      <c r="D157" t="s">
        <v>33</v>
      </c>
      <c r="E157">
        <v>85844</v>
      </c>
      <c r="F157">
        <v>0</v>
      </c>
      <c r="G157">
        <v>0</v>
      </c>
      <c r="H157" s="1">
        <v>41788</v>
      </c>
      <c r="I157">
        <v>62</v>
      </c>
      <c r="J157">
        <v>938</v>
      </c>
      <c r="K157">
        <v>19</v>
      </c>
      <c r="L157">
        <v>843</v>
      </c>
      <c r="M157">
        <v>25</v>
      </c>
      <c r="N157">
        <v>95</v>
      </c>
      <c r="O157">
        <v>38</v>
      </c>
      <c r="P157">
        <v>1</v>
      </c>
      <c r="Q157">
        <v>6</v>
      </c>
      <c r="R157">
        <v>6</v>
      </c>
      <c r="S157">
        <v>7</v>
      </c>
      <c r="T157">
        <v>2</v>
      </c>
      <c r="U157">
        <v>0</v>
      </c>
      <c r="V157">
        <v>0</v>
      </c>
      <c r="W157">
        <v>1</v>
      </c>
      <c r="X157">
        <v>0</v>
      </c>
      <c r="Y157">
        <v>0</v>
      </c>
      <c r="Z157">
        <v>0</v>
      </c>
      <c r="AA157">
        <v>3</v>
      </c>
      <c r="AB157">
        <v>11</v>
      </c>
      <c r="AC157">
        <v>0</v>
      </c>
    </row>
    <row r="158" spans="1:29" x14ac:dyDescent="0.3">
      <c r="A158">
        <v>2186</v>
      </c>
      <c r="B158">
        <v>1977</v>
      </c>
      <c r="C158" t="s">
        <v>37</v>
      </c>
      <c r="D158" t="s">
        <v>31</v>
      </c>
      <c r="E158">
        <v>82326</v>
      </c>
      <c r="F158">
        <v>0</v>
      </c>
      <c r="G158">
        <v>0</v>
      </c>
      <c r="H158" s="1">
        <v>41708</v>
      </c>
      <c r="I158">
        <v>30</v>
      </c>
      <c r="J158">
        <v>938</v>
      </c>
      <c r="K158">
        <v>142</v>
      </c>
      <c r="L158">
        <v>754</v>
      </c>
      <c r="M158">
        <v>159</v>
      </c>
      <c r="N158">
        <v>81</v>
      </c>
      <c r="O158">
        <v>183</v>
      </c>
      <c r="P158">
        <v>1</v>
      </c>
      <c r="Q158">
        <v>5</v>
      </c>
      <c r="R158">
        <v>10</v>
      </c>
      <c r="S158">
        <v>6</v>
      </c>
      <c r="T158">
        <v>2</v>
      </c>
      <c r="U158">
        <v>0</v>
      </c>
      <c r="V158">
        <v>1</v>
      </c>
      <c r="W158">
        <v>1</v>
      </c>
      <c r="X158">
        <v>1</v>
      </c>
      <c r="Y158">
        <v>0</v>
      </c>
      <c r="Z158">
        <v>0</v>
      </c>
      <c r="AA158">
        <v>3</v>
      </c>
      <c r="AB158">
        <v>11</v>
      </c>
      <c r="AC158">
        <v>1</v>
      </c>
    </row>
    <row r="159" spans="1:29" x14ac:dyDescent="0.3">
      <c r="A159">
        <v>2909</v>
      </c>
      <c r="B159">
        <v>1974</v>
      </c>
      <c r="C159" t="s">
        <v>32</v>
      </c>
      <c r="D159" t="s">
        <v>33</v>
      </c>
      <c r="E159">
        <v>78128</v>
      </c>
      <c r="F159">
        <v>0</v>
      </c>
      <c r="G159">
        <v>1</v>
      </c>
      <c r="H159" s="1">
        <v>41689</v>
      </c>
      <c r="I159">
        <v>89</v>
      </c>
      <c r="J159">
        <v>934</v>
      </c>
      <c r="K159">
        <v>24</v>
      </c>
      <c r="L159">
        <v>230</v>
      </c>
      <c r="M159">
        <v>16</v>
      </c>
      <c r="N159">
        <v>24</v>
      </c>
      <c r="O159">
        <v>36</v>
      </c>
      <c r="P159">
        <v>2</v>
      </c>
      <c r="Q159">
        <v>8</v>
      </c>
      <c r="R159">
        <v>4</v>
      </c>
      <c r="S159">
        <v>6</v>
      </c>
      <c r="T159">
        <v>3</v>
      </c>
      <c r="U159">
        <v>0</v>
      </c>
      <c r="V159">
        <v>1</v>
      </c>
      <c r="W159">
        <v>1</v>
      </c>
      <c r="X159">
        <v>0</v>
      </c>
      <c r="Y159">
        <v>0</v>
      </c>
      <c r="Z159">
        <v>0</v>
      </c>
      <c r="AA159">
        <v>3</v>
      </c>
      <c r="AB159">
        <v>11</v>
      </c>
      <c r="AC159">
        <v>0</v>
      </c>
    </row>
    <row r="160" spans="1:29" x14ac:dyDescent="0.3">
      <c r="A160">
        <v>9463</v>
      </c>
      <c r="B160">
        <v>1959</v>
      </c>
      <c r="C160" t="s">
        <v>29</v>
      </c>
      <c r="D160" t="s">
        <v>31</v>
      </c>
      <c r="E160">
        <v>71706</v>
      </c>
      <c r="F160">
        <v>0</v>
      </c>
      <c r="G160">
        <v>1</v>
      </c>
      <c r="H160" s="1">
        <v>41226</v>
      </c>
      <c r="I160">
        <v>16</v>
      </c>
      <c r="J160">
        <v>931</v>
      </c>
      <c r="K160">
        <v>56</v>
      </c>
      <c r="L160">
        <v>253</v>
      </c>
      <c r="M160">
        <v>91</v>
      </c>
      <c r="N160">
        <v>98</v>
      </c>
      <c r="O160">
        <v>14</v>
      </c>
      <c r="P160">
        <v>4</v>
      </c>
      <c r="Q160">
        <v>9</v>
      </c>
      <c r="R160">
        <v>5</v>
      </c>
      <c r="S160">
        <v>7</v>
      </c>
      <c r="T160">
        <v>5</v>
      </c>
      <c r="U160">
        <v>0</v>
      </c>
      <c r="V160">
        <v>0</v>
      </c>
      <c r="W160">
        <v>0</v>
      </c>
      <c r="X160">
        <v>0</v>
      </c>
      <c r="Y160">
        <v>0</v>
      </c>
      <c r="Z160">
        <v>0</v>
      </c>
      <c r="AA160">
        <v>3</v>
      </c>
      <c r="AB160">
        <v>11</v>
      </c>
      <c r="AC160">
        <v>0</v>
      </c>
    </row>
    <row r="161" spans="1:29" x14ac:dyDescent="0.3">
      <c r="A161">
        <v>7476</v>
      </c>
      <c r="B161">
        <v>1964</v>
      </c>
      <c r="C161" t="s">
        <v>34</v>
      </c>
      <c r="D161" t="s">
        <v>30</v>
      </c>
      <c r="E161">
        <v>63972</v>
      </c>
      <c r="F161">
        <v>0</v>
      </c>
      <c r="G161">
        <v>1</v>
      </c>
      <c r="H161" s="1">
        <v>41245</v>
      </c>
      <c r="I161">
        <v>93</v>
      </c>
      <c r="J161">
        <v>928</v>
      </c>
      <c r="K161">
        <v>63</v>
      </c>
      <c r="L161">
        <v>254</v>
      </c>
      <c r="M161">
        <v>0</v>
      </c>
      <c r="N161">
        <v>12</v>
      </c>
      <c r="O161">
        <v>12</v>
      </c>
      <c r="P161">
        <v>4</v>
      </c>
      <c r="Q161">
        <v>5</v>
      </c>
      <c r="R161">
        <v>4</v>
      </c>
      <c r="S161">
        <v>10</v>
      </c>
      <c r="T161">
        <v>4</v>
      </c>
      <c r="U161">
        <v>0</v>
      </c>
      <c r="V161">
        <v>1</v>
      </c>
      <c r="W161">
        <v>0</v>
      </c>
      <c r="X161">
        <v>0</v>
      </c>
      <c r="Y161">
        <v>0</v>
      </c>
      <c r="Z161">
        <v>0</v>
      </c>
      <c r="AA161">
        <v>3</v>
      </c>
      <c r="AB161">
        <v>11</v>
      </c>
      <c r="AC161">
        <v>0</v>
      </c>
    </row>
    <row r="162" spans="1:29" x14ac:dyDescent="0.3">
      <c r="A162">
        <v>9265</v>
      </c>
      <c r="B162">
        <v>1953</v>
      </c>
      <c r="C162" t="s">
        <v>29</v>
      </c>
      <c r="D162" t="s">
        <v>33</v>
      </c>
      <c r="E162">
        <v>75027</v>
      </c>
      <c r="F162">
        <v>0</v>
      </c>
      <c r="G162">
        <v>1</v>
      </c>
      <c r="H162" s="1">
        <v>41283</v>
      </c>
      <c r="I162">
        <v>74</v>
      </c>
      <c r="J162">
        <v>925</v>
      </c>
      <c r="K162">
        <v>64</v>
      </c>
      <c r="L162">
        <v>179</v>
      </c>
      <c r="M162">
        <v>133</v>
      </c>
      <c r="N162">
        <v>12</v>
      </c>
      <c r="O162">
        <v>77</v>
      </c>
      <c r="P162">
        <v>2</v>
      </c>
      <c r="Q162">
        <v>9</v>
      </c>
      <c r="R162">
        <v>4</v>
      </c>
      <c r="S162">
        <v>6</v>
      </c>
      <c r="T162">
        <v>5</v>
      </c>
      <c r="U162">
        <v>0</v>
      </c>
      <c r="V162">
        <v>0</v>
      </c>
      <c r="W162">
        <v>0</v>
      </c>
      <c r="X162">
        <v>0</v>
      </c>
      <c r="Y162">
        <v>0</v>
      </c>
      <c r="Z162">
        <v>0</v>
      </c>
      <c r="AA162">
        <v>3</v>
      </c>
      <c r="AB162">
        <v>11</v>
      </c>
      <c r="AC162">
        <v>0</v>
      </c>
    </row>
    <row r="163" spans="1:29" x14ac:dyDescent="0.3">
      <c r="A163">
        <v>9645</v>
      </c>
      <c r="B163">
        <v>1968</v>
      </c>
      <c r="C163" t="s">
        <v>29</v>
      </c>
      <c r="D163" t="s">
        <v>33</v>
      </c>
      <c r="E163">
        <v>64590</v>
      </c>
      <c r="F163">
        <v>0</v>
      </c>
      <c r="G163">
        <v>0</v>
      </c>
      <c r="H163" s="1">
        <v>41196</v>
      </c>
      <c r="I163">
        <v>98</v>
      </c>
      <c r="J163">
        <v>920</v>
      </c>
      <c r="K163">
        <v>138</v>
      </c>
      <c r="L163">
        <v>168</v>
      </c>
      <c r="M163">
        <v>36</v>
      </c>
      <c r="N163">
        <v>46</v>
      </c>
      <c r="O163">
        <v>30</v>
      </c>
      <c r="P163">
        <v>1</v>
      </c>
      <c r="Q163">
        <v>9</v>
      </c>
      <c r="R163">
        <v>4</v>
      </c>
      <c r="S163">
        <v>10</v>
      </c>
      <c r="T163">
        <v>6</v>
      </c>
      <c r="U163">
        <v>0</v>
      </c>
      <c r="V163">
        <v>0</v>
      </c>
      <c r="W163">
        <v>0</v>
      </c>
      <c r="X163">
        <v>0</v>
      </c>
      <c r="Y163">
        <v>0</v>
      </c>
      <c r="Z163">
        <v>0</v>
      </c>
      <c r="AA163">
        <v>3</v>
      </c>
      <c r="AB163">
        <v>11</v>
      </c>
      <c r="AC163">
        <v>0</v>
      </c>
    </row>
    <row r="164" spans="1:29" x14ac:dyDescent="0.3">
      <c r="A164">
        <v>3428</v>
      </c>
      <c r="B164">
        <v>1991</v>
      </c>
      <c r="C164" t="s">
        <v>32</v>
      </c>
      <c r="D164" t="s">
        <v>31</v>
      </c>
      <c r="E164">
        <v>68682</v>
      </c>
      <c r="F164">
        <v>0</v>
      </c>
      <c r="G164">
        <v>0</v>
      </c>
      <c r="H164" s="1">
        <v>41553</v>
      </c>
      <c r="I164">
        <v>56</v>
      </c>
      <c r="J164">
        <v>919</v>
      </c>
      <c r="K164">
        <v>0</v>
      </c>
      <c r="L164">
        <v>505</v>
      </c>
      <c r="M164">
        <v>99</v>
      </c>
      <c r="N164">
        <v>30</v>
      </c>
      <c r="O164">
        <v>45</v>
      </c>
      <c r="P164">
        <v>1</v>
      </c>
      <c r="Q164">
        <v>4</v>
      </c>
      <c r="R164">
        <v>9</v>
      </c>
      <c r="S164">
        <v>10</v>
      </c>
      <c r="T164">
        <v>2</v>
      </c>
      <c r="U164">
        <v>0</v>
      </c>
      <c r="V164">
        <v>0</v>
      </c>
      <c r="W164">
        <v>0</v>
      </c>
      <c r="X164">
        <v>0</v>
      </c>
      <c r="Y164">
        <v>0</v>
      </c>
      <c r="Z164">
        <v>0</v>
      </c>
      <c r="AA164">
        <v>3</v>
      </c>
      <c r="AB164">
        <v>11</v>
      </c>
      <c r="AC164">
        <v>0</v>
      </c>
    </row>
    <row r="165" spans="1:29" x14ac:dyDescent="0.3">
      <c r="A165">
        <v>4500</v>
      </c>
      <c r="B165">
        <v>1991</v>
      </c>
      <c r="C165" t="s">
        <v>32</v>
      </c>
      <c r="D165" t="s">
        <v>31</v>
      </c>
      <c r="E165">
        <v>68682</v>
      </c>
      <c r="F165">
        <v>0</v>
      </c>
      <c r="G165">
        <v>0</v>
      </c>
      <c r="H165" s="1">
        <v>41553</v>
      </c>
      <c r="I165">
        <v>56</v>
      </c>
      <c r="J165">
        <v>919</v>
      </c>
      <c r="K165">
        <v>0</v>
      </c>
      <c r="L165">
        <v>505</v>
      </c>
      <c r="M165">
        <v>99</v>
      </c>
      <c r="N165">
        <v>30</v>
      </c>
      <c r="O165">
        <v>45</v>
      </c>
      <c r="P165">
        <v>1</v>
      </c>
      <c r="Q165">
        <v>4</v>
      </c>
      <c r="R165">
        <v>9</v>
      </c>
      <c r="S165">
        <v>10</v>
      </c>
      <c r="T165">
        <v>2</v>
      </c>
      <c r="U165">
        <v>0</v>
      </c>
      <c r="V165">
        <v>0</v>
      </c>
      <c r="W165">
        <v>0</v>
      </c>
      <c r="X165">
        <v>0</v>
      </c>
      <c r="Y165">
        <v>0</v>
      </c>
      <c r="Z165">
        <v>0</v>
      </c>
      <c r="AA165">
        <v>3</v>
      </c>
      <c r="AB165">
        <v>11</v>
      </c>
      <c r="AC165">
        <v>0</v>
      </c>
    </row>
    <row r="166" spans="1:29" x14ac:dyDescent="0.3">
      <c r="A166">
        <v>309</v>
      </c>
      <c r="B166">
        <v>1961</v>
      </c>
      <c r="C166" t="s">
        <v>32</v>
      </c>
      <c r="D166" t="s">
        <v>31</v>
      </c>
      <c r="E166">
        <v>63342</v>
      </c>
      <c r="F166">
        <v>0</v>
      </c>
      <c r="G166">
        <v>1</v>
      </c>
      <c r="H166" s="1">
        <v>41198</v>
      </c>
      <c r="I166">
        <v>48</v>
      </c>
      <c r="J166">
        <v>918</v>
      </c>
      <c r="K166">
        <v>21</v>
      </c>
      <c r="L166">
        <v>118</v>
      </c>
      <c r="M166">
        <v>13</v>
      </c>
      <c r="N166">
        <v>10</v>
      </c>
      <c r="O166">
        <v>21</v>
      </c>
      <c r="P166">
        <v>3</v>
      </c>
      <c r="Q166">
        <v>8</v>
      </c>
      <c r="R166">
        <v>3</v>
      </c>
      <c r="S166">
        <v>5</v>
      </c>
      <c r="T166">
        <v>6</v>
      </c>
      <c r="U166">
        <v>0</v>
      </c>
      <c r="V166">
        <v>1</v>
      </c>
      <c r="W166">
        <v>0</v>
      </c>
      <c r="X166">
        <v>0</v>
      </c>
      <c r="Y166">
        <v>0</v>
      </c>
      <c r="Z166">
        <v>0</v>
      </c>
      <c r="AA166">
        <v>3</v>
      </c>
      <c r="AB166">
        <v>11</v>
      </c>
      <c r="AC166">
        <v>0</v>
      </c>
    </row>
    <row r="167" spans="1:29" x14ac:dyDescent="0.3">
      <c r="A167">
        <v>6072</v>
      </c>
      <c r="B167">
        <v>1970</v>
      </c>
      <c r="C167" t="s">
        <v>34</v>
      </c>
      <c r="D167" t="s">
        <v>30</v>
      </c>
      <c r="E167">
        <v>75345</v>
      </c>
      <c r="F167">
        <v>0</v>
      </c>
      <c r="G167">
        <v>0</v>
      </c>
      <c r="H167" s="1">
        <v>41307</v>
      </c>
      <c r="I167">
        <v>16</v>
      </c>
      <c r="J167">
        <v>918</v>
      </c>
      <c r="K167">
        <v>57</v>
      </c>
      <c r="L167">
        <v>842</v>
      </c>
      <c r="M167">
        <v>99</v>
      </c>
      <c r="N167">
        <v>38</v>
      </c>
      <c r="O167">
        <v>133</v>
      </c>
      <c r="P167">
        <v>1</v>
      </c>
      <c r="Q167">
        <v>5</v>
      </c>
      <c r="R167">
        <v>8</v>
      </c>
      <c r="S167">
        <v>6</v>
      </c>
      <c r="T167">
        <v>3</v>
      </c>
      <c r="U167">
        <v>0</v>
      </c>
      <c r="V167">
        <v>0</v>
      </c>
      <c r="W167">
        <v>0</v>
      </c>
      <c r="X167">
        <v>1</v>
      </c>
      <c r="Y167">
        <v>0</v>
      </c>
      <c r="Z167">
        <v>0</v>
      </c>
      <c r="AA167">
        <v>3</v>
      </c>
      <c r="AB167">
        <v>11</v>
      </c>
      <c r="AC167">
        <v>1</v>
      </c>
    </row>
    <row r="168" spans="1:29" x14ac:dyDescent="0.3">
      <c r="A168">
        <v>3571</v>
      </c>
      <c r="B168">
        <v>1961</v>
      </c>
      <c r="C168" t="s">
        <v>32</v>
      </c>
      <c r="D168" t="s">
        <v>31</v>
      </c>
      <c r="E168">
        <v>63342</v>
      </c>
      <c r="F168">
        <v>0</v>
      </c>
      <c r="G168">
        <v>1</v>
      </c>
      <c r="H168" s="1">
        <v>41198</v>
      </c>
      <c r="I168">
        <v>48</v>
      </c>
      <c r="J168">
        <v>918</v>
      </c>
      <c r="K168">
        <v>21</v>
      </c>
      <c r="L168">
        <v>118</v>
      </c>
      <c r="M168">
        <v>13</v>
      </c>
      <c r="N168">
        <v>10</v>
      </c>
      <c r="O168">
        <v>21</v>
      </c>
      <c r="P168">
        <v>3</v>
      </c>
      <c r="Q168">
        <v>8</v>
      </c>
      <c r="R168">
        <v>3</v>
      </c>
      <c r="S168">
        <v>5</v>
      </c>
      <c r="T168">
        <v>6</v>
      </c>
      <c r="U168">
        <v>0</v>
      </c>
      <c r="V168">
        <v>1</v>
      </c>
      <c r="W168">
        <v>0</v>
      </c>
      <c r="X168">
        <v>0</v>
      </c>
      <c r="Y168">
        <v>0</v>
      </c>
      <c r="Z168">
        <v>0</v>
      </c>
      <c r="AA168">
        <v>3</v>
      </c>
      <c r="AB168">
        <v>11</v>
      </c>
      <c r="AC168">
        <v>1</v>
      </c>
    </row>
    <row r="169" spans="1:29" x14ac:dyDescent="0.3">
      <c r="A169">
        <v>3968</v>
      </c>
      <c r="B169">
        <v>1970</v>
      </c>
      <c r="C169" t="s">
        <v>37</v>
      </c>
      <c r="D169" t="s">
        <v>35</v>
      </c>
      <c r="E169">
        <v>65706</v>
      </c>
      <c r="F169">
        <v>0</v>
      </c>
      <c r="G169">
        <v>0</v>
      </c>
      <c r="H169" s="1">
        <v>41453</v>
      </c>
      <c r="I169">
        <v>77</v>
      </c>
      <c r="J169">
        <v>918</v>
      </c>
      <c r="K169">
        <v>10</v>
      </c>
      <c r="L169">
        <v>129</v>
      </c>
      <c r="M169">
        <v>13</v>
      </c>
      <c r="N169">
        <v>0</v>
      </c>
      <c r="O169">
        <v>129</v>
      </c>
      <c r="P169">
        <v>1</v>
      </c>
      <c r="Q169">
        <v>11</v>
      </c>
      <c r="R169">
        <v>3</v>
      </c>
      <c r="S169">
        <v>12</v>
      </c>
      <c r="T169">
        <v>7</v>
      </c>
      <c r="U169">
        <v>0</v>
      </c>
      <c r="V169">
        <v>1</v>
      </c>
      <c r="W169">
        <v>1</v>
      </c>
      <c r="X169">
        <v>0</v>
      </c>
      <c r="Y169">
        <v>1</v>
      </c>
      <c r="Z169">
        <v>0</v>
      </c>
      <c r="AA169">
        <v>3</v>
      </c>
      <c r="AB169">
        <v>11</v>
      </c>
      <c r="AC169">
        <v>1</v>
      </c>
    </row>
    <row r="170" spans="1:29" x14ac:dyDescent="0.3">
      <c r="A170">
        <v>4331</v>
      </c>
      <c r="B170">
        <v>1978</v>
      </c>
      <c r="C170" t="s">
        <v>34</v>
      </c>
      <c r="D170" t="s">
        <v>31</v>
      </c>
      <c r="E170">
        <v>85738</v>
      </c>
      <c r="F170">
        <v>0</v>
      </c>
      <c r="G170">
        <v>0</v>
      </c>
      <c r="H170" s="1">
        <v>41662</v>
      </c>
      <c r="I170">
        <v>41</v>
      </c>
      <c r="J170">
        <v>913</v>
      </c>
      <c r="K170">
        <v>26</v>
      </c>
      <c r="L170">
        <v>376</v>
      </c>
      <c r="M170">
        <v>17</v>
      </c>
      <c r="N170">
        <v>26</v>
      </c>
      <c r="O170">
        <v>13</v>
      </c>
      <c r="P170">
        <v>1</v>
      </c>
      <c r="Q170">
        <v>3</v>
      </c>
      <c r="R170">
        <v>6</v>
      </c>
      <c r="S170">
        <v>11</v>
      </c>
      <c r="T170">
        <v>1</v>
      </c>
      <c r="U170">
        <v>0</v>
      </c>
      <c r="V170">
        <v>1</v>
      </c>
      <c r="W170">
        <v>1</v>
      </c>
      <c r="X170">
        <v>0</v>
      </c>
      <c r="Y170">
        <v>0</v>
      </c>
      <c r="Z170">
        <v>0</v>
      </c>
      <c r="AA170">
        <v>3</v>
      </c>
      <c r="AB170">
        <v>11</v>
      </c>
      <c r="AC170">
        <v>0</v>
      </c>
    </row>
    <row r="171" spans="1:29" x14ac:dyDescent="0.3">
      <c r="A171">
        <v>9790</v>
      </c>
      <c r="B171">
        <v>1957</v>
      </c>
      <c r="C171" t="s">
        <v>29</v>
      </c>
      <c r="D171" t="s">
        <v>30</v>
      </c>
      <c r="E171">
        <v>78499</v>
      </c>
      <c r="F171">
        <v>0</v>
      </c>
      <c r="G171">
        <v>0</v>
      </c>
      <c r="H171" s="1">
        <v>41601</v>
      </c>
      <c r="I171">
        <v>12</v>
      </c>
      <c r="J171">
        <v>912</v>
      </c>
      <c r="K171">
        <v>72</v>
      </c>
      <c r="L171">
        <v>170</v>
      </c>
      <c r="M171">
        <v>47</v>
      </c>
      <c r="N171">
        <v>36</v>
      </c>
      <c r="O171">
        <v>97</v>
      </c>
      <c r="P171">
        <v>1</v>
      </c>
      <c r="Q171">
        <v>11</v>
      </c>
      <c r="R171">
        <v>3</v>
      </c>
      <c r="S171">
        <v>4</v>
      </c>
      <c r="T171">
        <v>4</v>
      </c>
      <c r="U171">
        <v>0</v>
      </c>
      <c r="V171">
        <v>0</v>
      </c>
      <c r="W171">
        <v>1</v>
      </c>
      <c r="X171">
        <v>0</v>
      </c>
      <c r="Y171">
        <v>0</v>
      </c>
      <c r="Z171">
        <v>0</v>
      </c>
      <c r="AA171">
        <v>3</v>
      </c>
      <c r="AB171">
        <v>11</v>
      </c>
      <c r="AC171">
        <v>1</v>
      </c>
    </row>
    <row r="172" spans="1:29" x14ac:dyDescent="0.3">
      <c r="A172">
        <v>4278</v>
      </c>
      <c r="B172">
        <v>1983</v>
      </c>
      <c r="C172" t="s">
        <v>32</v>
      </c>
      <c r="D172" t="s">
        <v>30</v>
      </c>
      <c r="E172">
        <v>87188</v>
      </c>
      <c r="F172">
        <v>0</v>
      </c>
      <c r="G172">
        <v>0</v>
      </c>
      <c r="H172" s="1">
        <v>41428</v>
      </c>
      <c r="I172">
        <v>73</v>
      </c>
      <c r="J172">
        <v>910</v>
      </c>
      <c r="K172">
        <v>111</v>
      </c>
      <c r="L172">
        <v>724</v>
      </c>
      <c r="M172">
        <v>49</v>
      </c>
      <c r="N172">
        <v>74</v>
      </c>
      <c r="O172">
        <v>55</v>
      </c>
      <c r="P172">
        <v>1</v>
      </c>
      <c r="Q172">
        <v>10</v>
      </c>
      <c r="R172">
        <v>2</v>
      </c>
      <c r="S172">
        <v>6</v>
      </c>
      <c r="T172">
        <v>3</v>
      </c>
      <c r="U172">
        <v>0</v>
      </c>
      <c r="V172">
        <v>0</v>
      </c>
      <c r="W172">
        <v>0</v>
      </c>
      <c r="X172">
        <v>0</v>
      </c>
      <c r="Y172">
        <v>0</v>
      </c>
      <c r="Z172">
        <v>0</v>
      </c>
      <c r="AA172">
        <v>3</v>
      </c>
      <c r="AB172">
        <v>11</v>
      </c>
      <c r="AC172">
        <v>1</v>
      </c>
    </row>
    <row r="173" spans="1:29" x14ac:dyDescent="0.3">
      <c r="A173">
        <v>10675</v>
      </c>
      <c r="B173">
        <v>1956</v>
      </c>
      <c r="C173" t="s">
        <v>32</v>
      </c>
      <c r="D173" t="s">
        <v>33</v>
      </c>
      <c r="E173">
        <v>66334</v>
      </c>
      <c r="F173">
        <v>0</v>
      </c>
      <c r="G173">
        <v>1</v>
      </c>
      <c r="H173" s="1">
        <v>41367</v>
      </c>
      <c r="I173">
        <v>82</v>
      </c>
      <c r="J173">
        <v>909</v>
      </c>
      <c r="K173">
        <v>11</v>
      </c>
      <c r="L173">
        <v>218</v>
      </c>
      <c r="M173">
        <v>0</v>
      </c>
      <c r="N173">
        <v>0</v>
      </c>
      <c r="O173">
        <v>23</v>
      </c>
      <c r="P173">
        <v>2</v>
      </c>
      <c r="Q173">
        <v>9</v>
      </c>
      <c r="R173">
        <v>3</v>
      </c>
      <c r="S173">
        <v>5</v>
      </c>
      <c r="T173">
        <v>5</v>
      </c>
      <c r="U173">
        <v>0</v>
      </c>
      <c r="V173">
        <v>0</v>
      </c>
      <c r="W173">
        <v>0</v>
      </c>
      <c r="X173">
        <v>0</v>
      </c>
      <c r="Y173">
        <v>0</v>
      </c>
      <c r="Z173">
        <v>0</v>
      </c>
      <c r="AA173">
        <v>3</v>
      </c>
      <c r="AB173">
        <v>11</v>
      </c>
      <c r="AC173">
        <v>1</v>
      </c>
    </row>
    <row r="174" spans="1:29" x14ac:dyDescent="0.3">
      <c r="A174">
        <v>6384</v>
      </c>
      <c r="B174">
        <v>1978</v>
      </c>
      <c r="C174" t="s">
        <v>29</v>
      </c>
      <c r="D174" t="s">
        <v>35</v>
      </c>
      <c r="E174">
        <v>71022</v>
      </c>
      <c r="F174">
        <v>0</v>
      </c>
      <c r="G174">
        <v>1</v>
      </c>
      <c r="H174" s="1">
        <v>41681</v>
      </c>
      <c r="I174">
        <v>30</v>
      </c>
      <c r="J174">
        <v>909</v>
      </c>
      <c r="K174">
        <v>12</v>
      </c>
      <c r="L174">
        <v>278</v>
      </c>
      <c r="M174">
        <v>0</v>
      </c>
      <c r="N174">
        <v>12</v>
      </c>
      <c r="O174">
        <v>242</v>
      </c>
      <c r="P174">
        <v>3</v>
      </c>
      <c r="Q174">
        <v>5</v>
      </c>
      <c r="R174">
        <v>2</v>
      </c>
      <c r="S174">
        <v>11</v>
      </c>
      <c r="T174">
        <v>8</v>
      </c>
      <c r="U174">
        <v>1</v>
      </c>
      <c r="V174">
        <v>0</v>
      </c>
      <c r="W174">
        <v>0</v>
      </c>
      <c r="X174">
        <v>0</v>
      </c>
      <c r="Y174">
        <v>0</v>
      </c>
      <c r="Z174">
        <v>0</v>
      </c>
      <c r="AA174">
        <v>3</v>
      </c>
      <c r="AB174">
        <v>11</v>
      </c>
      <c r="AC174">
        <v>0</v>
      </c>
    </row>
    <row r="175" spans="1:29" x14ac:dyDescent="0.3">
      <c r="A175">
        <v>500</v>
      </c>
      <c r="B175">
        <v>1977</v>
      </c>
      <c r="C175" t="s">
        <v>29</v>
      </c>
      <c r="D175" t="s">
        <v>31</v>
      </c>
      <c r="E175">
        <v>96876</v>
      </c>
      <c r="F175">
        <v>0</v>
      </c>
      <c r="G175">
        <v>0</v>
      </c>
      <c r="H175" s="1">
        <v>41492</v>
      </c>
      <c r="I175">
        <v>79</v>
      </c>
      <c r="J175">
        <v>908</v>
      </c>
      <c r="K175">
        <v>43</v>
      </c>
      <c r="L175">
        <v>735</v>
      </c>
      <c r="M175">
        <v>40</v>
      </c>
      <c r="N175">
        <v>194</v>
      </c>
      <c r="O175">
        <v>21</v>
      </c>
      <c r="P175">
        <v>1</v>
      </c>
      <c r="Q175">
        <v>7</v>
      </c>
      <c r="R175">
        <v>7</v>
      </c>
      <c r="S175">
        <v>9</v>
      </c>
      <c r="T175">
        <v>2</v>
      </c>
      <c r="U175">
        <v>0</v>
      </c>
      <c r="V175">
        <v>1</v>
      </c>
      <c r="W175">
        <v>1</v>
      </c>
      <c r="X175">
        <v>1</v>
      </c>
      <c r="Y175">
        <v>0</v>
      </c>
      <c r="Z175">
        <v>0</v>
      </c>
      <c r="AA175">
        <v>3</v>
      </c>
      <c r="AB175">
        <v>11</v>
      </c>
      <c r="AC175">
        <v>1</v>
      </c>
    </row>
    <row r="176" spans="1:29" x14ac:dyDescent="0.3">
      <c r="A176">
        <v>7270</v>
      </c>
      <c r="B176">
        <v>1981</v>
      </c>
      <c r="C176" t="s">
        <v>29</v>
      </c>
      <c r="D176" t="s">
        <v>35</v>
      </c>
      <c r="E176">
        <v>56981</v>
      </c>
      <c r="F176">
        <v>0</v>
      </c>
      <c r="G176">
        <v>0</v>
      </c>
      <c r="H176" s="1">
        <v>41664</v>
      </c>
      <c r="I176">
        <v>91</v>
      </c>
      <c r="J176">
        <v>908</v>
      </c>
      <c r="K176">
        <v>48</v>
      </c>
      <c r="L176">
        <v>217</v>
      </c>
      <c r="M176">
        <v>32</v>
      </c>
      <c r="N176">
        <v>12</v>
      </c>
      <c r="O176">
        <v>24</v>
      </c>
      <c r="P176">
        <v>1</v>
      </c>
      <c r="Q176">
        <v>2</v>
      </c>
      <c r="R176">
        <v>3</v>
      </c>
      <c r="S176">
        <v>13</v>
      </c>
      <c r="T176">
        <v>6</v>
      </c>
      <c r="U176">
        <v>0</v>
      </c>
      <c r="V176">
        <v>1</v>
      </c>
      <c r="W176">
        <v>0</v>
      </c>
      <c r="X176">
        <v>0</v>
      </c>
      <c r="Y176">
        <v>0</v>
      </c>
      <c r="Z176">
        <v>0</v>
      </c>
      <c r="AA176">
        <v>3</v>
      </c>
      <c r="AB176">
        <v>11</v>
      </c>
      <c r="AC176">
        <v>0</v>
      </c>
    </row>
    <row r="177" spans="1:29" x14ac:dyDescent="0.3">
      <c r="A177">
        <v>313</v>
      </c>
      <c r="B177">
        <v>1968</v>
      </c>
      <c r="C177" t="s">
        <v>29</v>
      </c>
      <c r="D177" t="s">
        <v>38</v>
      </c>
      <c r="E177">
        <v>73455</v>
      </c>
      <c r="F177">
        <v>0</v>
      </c>
      <c r="G177">
        <v>0</v>
      </c>
      <c r="H177" s="1">
        <v>41575</v>
      </c>
      <c r="I177">
        <v>98</v>
      </c>
      <c r="J177">
        <v>901</v>
      </c>
      <c r="K177">
        <v>61</v>
      </c>
      <c r="L177">
        <v>757</v>
      </c>
      <c r="M177">
        <v>186</v>
      </c>
      <c r="N177">
        <v>163</v>
      </c>
      <c r="O177">
        <v>20</v>
      </c>
      <c r="P177">
        <v>1</v>
      </c>
      <c r="Q177">
        <v>6</v>
      </c>
      <c r="R177">
        <v>5</v>
      </c>
      <c r="S177">
        <v>10</v>
      </c>
      <c r="T177">
        <v>3</v>
      </c>
      <c r="U177">
        <v>0</v>
      </c>
      <c r="V177">
        <v>1</v>
      </c>
      <c r="W177">
        <v>0</v>
      </c>
      <c r="X177">
        <v>0</v>
      </c>
      <c r="Y177">
        <v>0</v>
      </c>
      <c r="Z177">
        <v>0</v>
      </c>
      <c r="AA177">
        <v>3</v>
      </c>
      <c r="AB177">
        <v>11</v>
      </c>
      <c r="AC177">
        <v>0</v>
      </c>
    </row>
    <row r="178" spans="1:29" x14ac:dyDescent="0.3">
      <c r="A178">
        <v>3560</v>
      </c>
      <c r="B178">
        <v>1952</v>
      </c>
      <c r="C178" t="s">
        <v>29</v>
      </c>
      <c r="D178" t="s">
        <v>31</v>
      </c>
      <c r="E178">
        <v>83844</v>
      </c>
      <c r="F178">
        <v>0</v>
      </c>
      <c r="G178">
        <v>0</v>
      </c>
      <c r="H178" s="1">
        <v>41406</v>
      </c>
      <c r="I178">
        <v>57</v>
      </c>
      <c r="J178">
        <v>901</v>
      </c>
      <c r="K178">
        <v>31</v>
      </c>
      <c r="L178">
        <v>345</v>
      </c>
      <c r="M178">
        <v>75</v>
      </c>
      <c r="N178">
        <v>31</v>
      </c>
      <c r="O178">
        <v>191</v>
      </c>
      <c r="P178">
        <v>1</v>
      </c>
      <c r="Q178">
        <v>4</v>
      </c>
      <c r="R178">
        <v>4</v>
      </c>
      <c r="S178">
        <v>11</v>
      </c>
      <c r="T178">
        <v>1</v>
      </c>
      <c r="U178">
        <v>0</v>
      </c>
      <c r="V178">
        <v>0</v>
      </c>
      <c r="W178">
        <v>1</v>
      </c>
      <c r="X178">
        <v>0</v>
      </c>
      <c r="Y178">
        <v>0</v>
      </c>
      <c r="Z178">
        <v>0</v>
      </c>
      <c r="AA178">
        <v>3</v>
      </c>
      <c r="AB178">
        <v>11</v>
      </c>
      <c r="AC178">
        <v>0</v>
      </c>
    </row>
    <row r="179" spans="1:29" x14ac:dyDescent="0.3">
      <c r="A179">
        <v>241</v>
      </c>
      <c r="B179">
        <v>1952</v>
      </c>
      <c r="C179" t="s">
        <v>29</v>
      </c>
      <c r="D179" t="s">
        <v>31</v>
      </c>
      <c r="E179">
        <v>83844</v>
      </c>
      <c r="F179">
        <v>0</v>
      </c>
      <c r="G179">
        <v>0</v>
      </c>
      <c r="H179" s="1">
        <v>41406</v>
      </c>
      <c r="I179">
        <v>57</v>
      </c>
      <c r="J179">
        <v>901</v>
      </c>
      <c r="K179">
        <v>31</v>
      </c>
      <c r="L179">
        <v>345</v>
      </c>
      <c r="M179">
        <v>75</v>
      </c>
      <c r="N179">
        <v>31</v>
      </c>
      <c r="O179">
        <v>191</v>
      </c>
      <c r="P179">
        <v>1</v>
      </c>
      <c r="Q179">
        <v>4</v>
      </c>
      <c r="R179">
        <v>4</v>
      </c>
      <c r="S179">
        <v>11</v>
      </c>
      <c r="T179">
        <v>1</v>
      </c>
      <c r="U179">
        <v>0</v>
      </c>
      <c r="V179">
        <v>0</v>
      </c>
      <c r="W179">
        <v>1</v>
      </c>
      <c r="X179">
        <v>0</v>
      </c>
      <c r="Y179">
        <v>0</v>
      </c>
      <c r="Z179">
        <v>0</v>
      </c>
      <c r="AA179">
        <v>3</v>
      </c>
      <c r="AB179">
        <v>11</v>
      </c>
      <c r="AC179">
        <v>0</v>
      </c>
    </row>
    <row r="180" spans="1:29" x14ac:dyDescent="0.3">
      <c r="A180">
        <v>7521</v>
      </c>
      <c r="B180">
        <v>1952</v>
      </c>
      <c r="C180" t="s">
        <v>29</v>
      </c>
      <c r="D180" t="s">
        <v>31</v>
      </c>
      <c r="E180">
        <v>83844</v>
      </c>
      <c r="F180">
        <v>0</v>
      </c>
      <c r="G180">
        <v>0</v>
      </c>
      <c r="H180" s="1">
        <v>41406</v>
      </c>
      <c r="I180">
        <v>57</v>
      </c>
      <c r="J180">
        <v>901</v>
      </c>
      <c r="K180">
        <v>31</v>
      </c>
      <c r="L180">
        <v>345</v>
      </c>
      <c r="M180">
        <v>75</v>
      </c>
      <c r="N180">
        <v>31</v>
      </c>
      <c r="O180">
        <v>191</v>
      </c>
      <c r="P180">
        <v>1</v>
      </c>
      <c r="Q180">
        <v>4</v>
      </c>
      <c r="R180">
        <v>4</v>
      </c>
      <c r="S180">
        <v>11</v>
      </c>
      <c r="T180">
        <v>1</v>
      </c>
      <c r="U180">
        <v>0</v>
      </c>
      <c r="V180">
        <v>0</v>
      </c>
      <c r="W180">
        <v>1</v>
      </c>
      <c r="X180">
        <v>0</v>
      </c>
      <c r="Y180">
        <v>0</v>
      </c>
      <c r="Z180">
        <v>0</v>
      </c>
      <c r="AA180">
        <v>3</v>
      </c>
      <c r="AB180">
        <v>11</v>
      </c>
      <c r="AC180">
        <v>0</v>
      </c>
    </row>
    <row r="181" spans="1:29" x14ac:dyDescent="0.3">
      <c r="A181">
        <v>9826</v>
      </c>
      <c r="B181">
        <v>1972</v>
      </c>
      <c r="C181" t="s">
        <v>32</v>
      </c>
      <c r="D181" t="s">
        <v>30</v>
      </c>
      <c r="E181">
        <v>86857</v>
      </c>
      <c r="F181">
        <v>0</v>
      </c>
      <c r="G181">
        <v>0</v>
      </c>
      <c r="H181" s="1">
        <v>41164</v>
      </c>
      <c r="I181">
        <v>96</v>
      </c>
      <c r="J181">
        <v>899</v>
      </c>
      <c r="K181">
        <v>102</v>
      </c>
      <c r="L181">
        <v>838</v>
      </c>
      <c r="M181">
        <v>133</v>
      </c>
      <c r="N181">
        <v>102</v>
      </c>
      <c r="O181">
        <v>40</v>
      </c>
      <c r="P181">
        <v>1</v>
      </c>
      <c r="Q181">
        <v>5</v>
      </c>
      <c r="R181">
        <v>6</v>
      </c>
      <c r="S181">
        <v>10</v>
      </c>
      <c r="T181">
        <v>2</v>
      </c>
      <c r="U181">
        <v>0</v>
      </c>
      <c r="V181">
        <v>0</v>
      </c>
      <c r="W181">
        <v>0</v>
      </c>
      <c r="X181">
        <v>0</v>
      </c>
      <c r="Y181">
        <v>0</v>
      </c>
      <c r="Z181">
        <v>0</v>
      </c>
      <c r="AA181">
        <v>3</v>
      </c>
      <c r="AB181">
        <v>11</v>
      </c>
      <c r="AC181">
        <v>1</v>
      </c>
    </row>
    <row r="182" spans="1:29" x14ac:dyDescent="0.3">
      <c r="A182">
        <v>5830</v>
      </c>
      <c r="B182">
        <v>1972</v>
      </c>
      <c r="C182" t="s">
        <v>32</v>
      </c>
      <c r="D182" t="s">
        <v>30</v>
      </c>
      <c r="E182">
        <v>86857</v>
      </c>
      <c r="F182">
        <v>0</v>
      </c>
      <c r="G182">
        <v>0</v>
      </c>
      <c r="H182" s="1">
        <v>41164</v>
      </c>
      <c r="I182">
        <v>96</v>
      </c>
      <c r="J182">
        <v>899</v>
      </c>
      <c r="K182">
        <v>102</v>
      </c>
      <c r="L182">
        <v>838</v>
      </c>
      <c r="M182">
        <v>133</v>
      </c>
      <c r="N182">
        <v>102</v>
      </c>
      <c r="O182">
        <v>40</v>
      </c>
      <c r="P182">
        <v>1</v>
      </c>
      <c r="Q182">
        <v>5</v>
      </c>
      <c r="R182">
        <v>6</v>
      </c>
      <c r="S182">
        <v>10</v>
      </c>
      <c r="T182">
        <v>2</v>
      </c>
      <c r="U182">
        <v>0</v>
      </c>
      <c r="V182">
        <v>0</v>
      </c>
      <c r="W182">
        <v>0</v>
      </c>
      <c r="X182">
        <v>0</v>
      </c>
      <c r="Y182">
        <v>0</v>
      </c>
      <c r="Z182">
        <v>0</v>
      </c>
      <c r="AA182">
        <v>3</v>
      </c>
      <c r="AB182">
        <v>11</v>
      </c>
      <c r="AC182">
        <v>1</v>
      </c>
    </row>
    <row r="183" spans="1:29" x14ac:dyDescent="0.3">
      <c r="A183">
        <v>9855</v>
      </c>
      <c r="B183">
        <v>1952</v>
      </c>
      <c r="C183" t="s">
        <v>32</v>
      </c>
      <c r="D183" t="s">
        <v>30</v>
      </c>
      <c r="E183">
        <v>62000</v>
      </c>
      <c r="F183">
        <v>0</v>
      </c>
      <c r="G183">
        <v>1</v>
      </c>
      <c r="H183" s="1">
        <v>41511</v>
      </c>
      <c r="I183">
        <v>25</v>
      </c>
      <c r="J183">
        <v>899</v>
      </c>
      <c r="K183">
        <v>0</v>
      </c>
      <c r="L183">
        <v>101</v>
      </c>
      <c r="M183">
        <v>0</v>
      </c>
      <c r="N183">
        <v>0</v>
      </c>
      <c r="O183">
        <v>20</v>
      </c>
      <c r="P183">
        <v>1</v>
      </c>
      <c r="Q183">
        <v>6</v>
      </c>
      <c r="R183">
        <v>6</v>
      </c>
      <c r="S183">
        <v>13</v>
      </c>
      <c r="T183">
        <v>4</v>
      </c>
      <c r="U183">
        <v>0</v>
      </c>
      <c r="V183">
        <v>0</v>
      </c>
      <c r="W183">
        <v>0</v>
      </c>
      <c r="X183">
        <v>1</v>
      </c>
      <c r="Y183">
        <v>0</v>
      </c>
      <c r="Z183">
        <v>0</v>
      </c>
      <c r="AA183">
        <v>3</v>
      </c>
      <c r="AB183">
        <v>11</v>
      </c>
      <c r="AC183">
        <v>0</v>
      </c>
    </row>
    <row r="184" spans="1:29" x14ac:dyDescent="0.3">
      <c r="A184">
        <v>7079</v>
      </c>
      <c r="B184">
        <v>1962</v>
      </c>
      <c r="C184" t="s">
        <v>29</v>
      </c>
      <c r="D184" t="s">
        <v>35</v>
      </c>
      <c r="E184">
        <v>63887</v>
      </c>
      <c r="F184">
        <v>0</v>
      </c>
      <c r="G184">
        <v>1</v>
      </c>
      <c r="H184" s="1">
        <v>41160</v>
      </c>
      <c r="I184">
        <v>38</v>
      </c>
      <c r="J184">
        <v>897</v>
      </c>
      <c r="K184">
        <v>23</v>
      </c>
      <c r="L184">
        <v>207</v>
      </c>
      <c r="M184">
        <v>15</v>
      </c>
      <c r="N184">
        <v>11</v>
      </c>
      <c r="O184">
        <v>92</v>
      </c>
      <c r="P184">
        <v>5</v>
      </c>
      <c r="Q184">
        <v>9</v>
      </c>
      <c r="R184">
        <v>6</v>
      </c>
      <c r="S184">
        <v>12</v>
      </c>
      <c r="T184">
        <v>6</v>
      </c>
      <c r="U184">
        <v>0</v>
      </c>
      <c r="V184">
        <v>0</v>
      </c>
      <c r="W184">
        <v>0</v>
      </c>
      <c r="X184">
        <v>0</v>
      </c>
      <c r="Y184">
        <v>0</v>
      </c>
      <c r="Z184">
        <v>0</v>
      </c>
      <c r="AA184">
        <v>3</v>
      </c>
      <c r="AB184">
        <v>11</v>
      </c>
      <c r="AC184">
        <v>0</v>
      </c>
    </row>
    <row r="185" spans="1:29" x14ac:dyDescent="0.3">
      <c r="A185">
        <v>5538</v>
      </c>
      <c r="B185">
        <v>1975</v>
      </c>
      <c r="C185" t="s">
        <v>29</v>
      </c>
      <c r="D185" t="s">
        <v>35</v>
      </c>
      <c r="E185">
        <v>83829</v>
      </c>
      <c r="F185">
        <v>0</v>
      </c>
      <c r="G185">
        <v>0</v>
      </c>
      <c r="H185" s="1">
        <v>41555</v>
      </c>
      <c r="I185">
        <v>78</v>
      </c>
      <c r="J185">
        <v>897</v>
      </c>
      <c r="K185">
        <v>161</v>
      </c>
      <c r="L185">
        <v>430</v>
      </c>
      <c r="M185">
        <v>186</v>
      </c>
      <c r="N185">
        <v>161</v>
      </c>
      <c r="O185">
        <v>27</v>
      </c>
      <c r="P185">
        <v>0</v>
      </c>
      <c r="Q185">
        <v>4</v>
      </c>
      <c r="R185">
        <v>7</v>
      </c>
      <c r="S185">
        <v>6</v>
      </c>
      <c r="T185">
        <v>1</v>
      </c>
      <c r="U185">
        <v>1</v>
      </c>
      <c r="V185">
        <v>0</v>
      </c>
      <c r="W185">
        <v>1</v>
      </c>
      <c r="X185">
        <v>1</v>
      </c>
      <c r="Y185">
        <v>0</v>
      </c>
      <c r="Z185">
        <v>0</v>
      </c>
      <c r="AA185">
        <v>3</v>
      </c>
      <c r="AB185">
        <v>11</v>
      </c>
      <c r="AC185">
        <v>1</v>
      </c>
    </row>
    <row r="186" spans="1:29" x14ac:dyDescent="0.3">
      <c r="A186">
        <v>8310</v>
      </c>
      <c r="B186">
        <v>1964</v>
      </c>
      <c r="C186" t="s">
        <v>29</v>
      </c>
      <c r="D186" t="s">
        <v>31</v>
      </c>
      <c r="E186">
        <v>68142</v>
      </c>
      <c r="F186">
        <v>0</v>
      </c>
      <c r="G186">
        <v>1</v>
      </c>
      <c r="H186" s="1">
        <v>41150</v>
      </c>
      <c r="I186">
        <v>96</v>
      </c>
      <c r="J186">
        <v>897</v>
      </c>
      <c r="K186">
        <v>126</v>
      </c>
      <c r="L186">
        <v>196</v>
      </c>
      <c r="M186">
        <v>91</v>
      </c>
      <c r="N186">
        <v>112</v>
      </c>
      <c r="O186">
        <v>37</v>
      </c>
      <c r="P186">
        <v>3</v>
      </c>
      <c r="Q186">
        <v>10</v>
      </c>
      <c r="R186">
        <v>4</v>
      </c>
      <c r="S186">
        <v>7</v>
      </c>
      <c r="T186">
        <v>6</v>
      </c>
      <c r="U186">
        <v>0</v>
      </c>
      <c r="V186">
        <v>0</v>
      </c>
      <c r="W186">
        <v>0</v>
      </c>
      <c r="X186">
        <v>0</v>
      </c>
      <c r="Y186">
        <v>0</v>
      </c>
      <c r="Z186">
        <v>0</v>
      </c>
      <c r="AA186">
        <v>3</v>
      </c>
      <c r="AB186">
        <v>11</v>
      </c>
      <c r="AC186">
        <v>0</v>
      </c>
    </row>
    <row r="187" spans="1:29" x14ac:dyDescent="0.3">
      <c r="A187">
        <v>3910</v>
      </c>
      <c r="B187">
        <v>1975</v>
      </c>
      <c r="C187" t="s">
        <v>29</v>
      </c>
      <c r="D187" t="s">
        <v>35</v>
      </c>
      <c r="E187">
        <v>83829</v>
      </c>
      <c r="F187">
        <v>0</v>
      </c>
      <c r="G187">
        <v>0</v>
      </c>
      <c r="H187" s="1">
        <v>41555</v>
      </c>
      <c r="I187">
        <v>78</v>
      </c>
      <c r="J187">
        <v>897</v>
      </c>
      <c r="K187">
        <v>161</v>
      </c>
      <c r="L187">
        <v>430</v>
      </c>
      <c r="M187">
        <v>186</v>
      </c>
      <c r="N187">
        <v>161</v>
      </c>
      <c r="O187">
        <v>27</v>
      </c>
      <c r="P187">
        <v>0</v>
      </c>
      <c r="Q187">
        <v>4</v>
      </c>
      <c r="R187">
        <v>7</v>
      </c>
      <c r="S187">
        <v>6</v>
      </c>
      <c r="T187">
        <v>1</v>
      </c>
      <c r="U187">
        <v>1</v>
      </c>
      <c r="V187">
        <v>0</v>
      </c>
      <c r="W187">
        <v>1</v>
      </c>
      <c r="X187">
        <v>1</v>
      </c>
      <c r="Y187">
        <v>0</v>
      </c>
      <c r="Z187">
        <v>0</v>
      </c>
      <c r="AA187">
        <v>3</v>
      </c>
      <c r="AB187">
        <v>11</v>
      </c>
      <c r="AC187">
        <v>1</v>
      </c>
    </row>
    <row r="188" spans="1:29" x14ac:dyDescent="0.3">
      <c r="A188">
        <v>2072</v>
      </c>
      <c r="B188">
        <v>1969</v>
      </c>
      <c r="C188" t="s">
        <v>32</v>
      </c>
      <c r="D188" t="s">
        <v>31</v>
      </c>
      <c r="E188">
        <v>53374</v>
      </c>
      <c r="F188">
        <v>0</v>
      </c>
      <c r="G188">
        <v>1</v>
      </c>
      <c r="H188" s="1">
        <v>41137</v>
      </c>
      <c r="I188">
        <v>34</v>
      </c>
      <c r="J188">
        <v>896</v>
      </c>
      <c r="K188">
        <v>10</v>
      </c>
      <c r="L188">
        <v>101</v>
      </c>
      <c r="M188">
        <v>13</v>
      </c>
      <c r="N188">
        <v>10</v>
      </c>
      <c r="O188">
        <v>34</v>
      </c>
      <c r="P188">
        <v>6</v>
      </c>
      <c r="Q188">
        <v>4</v>
      </c>
      <c r="R188">
        <v>2</v>
      </c>
      <c r="S188">
        <v>9</v>
      </c>
      <c r="T188">
        <v>9</v>
      </c>
      <c r="U188">
        <v>1</v>
      </c>
      <c r="V188">
        <v>0</v>
      </c>
      <c r="W188">
        <v>0</v>
      </c>
      <c r="X188">
        <v>0</v>
      </c>
      <c r="Y188">
        <v>0</v>
      </c>
      <c r="Z188">
        <v>0</v>
      </c>
      <c r="AA188">
        <v>3</v>
      </c>
      <c r="AB188">
        <v>11</v>
      </c>
      <c r="AC188">
        <v>1</v>
      </c>
    </row>
    <row r="189" spans="1:29" x14ac:dyDescent="0.3">
      <c r="A189">
        <v>5909</v>
      </c>
      <c r="B189">
        <v>1964</v>
      </c>
      <c r="C189" t="s">
        <v>29</v>
      </c>
      <c r="D189" t="s">
        <v>33</v>
      </c>
      <c r="E189">
        <v>58512</v>
      </c>
      <c r="F189">
        <v>0</v>
      </c>
      <c r="G189">
        <v>1</v>
      </c>
      <c r="H189" s="1">
        <v>41536</v>
      </c>
      <c r="I189">
        <v>25</v>
      </c>
      <c r="J189">
        <v>895</v>
      </c>
      <c r="K189">
        <v>10</v>
      </c>
      <c r="L189">
        <v>101</v>
      </c>
      <c r="M189">
        <v>13</v>
      </c>
      <c r="N189">
        <v>0</v>
      </c>
      <c r="O189">
        <v>152</v>
      </c>
      <c r="P189">
        <v>5</v>
      </c>
      <c r="Q189">
        <v>3</v>
      </c>
      <c r="R189">
        <v>4</v>
      </c>
      <c r="S189">
        <v>8</v>
      </c>
      <c r="T189">
        <v>8</v>
      </c>
      <c r="U189">
        <v>0</v>
      </c>
      <c r="V189">
        <v>0</v>
      </c>
      <c r="W189">
        <v>0</v>
      </c>
      <c r="X189">
        <v>0</v>
      </c>
      <c r="Y189">
        <v>0</v>
      </c>
      <c r="Z189">
        <v>0</v>
      </c>
      <c r="AA189">
        <v>3</v>
      </c>
      <c r="AB189">
        <v>11</v>
      </c>
      <c r="AC189">
        <v>0</v>
      </c>
    </row>
    <row r="190" spans="1:29" x14ac:dyDescent="0.3">
      <c r="A190">
        <v>1631</v>
      </c>
      <c r="B190">
        <v>1965</v>
      </c>
      <c r="C190" t="s">
        <v>32</v>
      </c>
      <c r="D190" t="s">
        <v>31</v>
      </c>
      <c r="E190">
        <v>65220</v>
      </c>
      <c r="F190">
        <v>0</v>
      </c>
      <c r="G190">
        <v>0</v>
      </c>
      <c r="H190" s="1">
        <v>41155</v>
      </c>
      <c r="I190">
        <v>3</v>
      </c>
      <c r="J190">
        <v>890</v>
      </c>
      <c r="K190">
        <v>63</v>
      </c>
      <c r="L190">
        <v>292</v>
      </c>
      <c r="M190">
        <v>0</v>
      </c>
      <c r="N190">
        <v>25</v>
      </c>
      <c r="O190">
        <v>12</v>
      </c>
      <c r="P190">
        <v>4</v>
      </c>
      <c r="Q190">
        <v>8</v>
      </c>
      <c r="R190">
        <v>4</v>
      </c>
      <c r="S190">
        <v>7</v>
      </c>
      <c r="T190">
        <v>6</v>
      </c>
      <c r="U190">
        <v>0</v>
      </c>
      <c r="V190">
        <v>0</v>
      </c>
      <c r="W190">
        <v>0</v>
      </c>
      <c r="X190">
        <v>0</v>
      </c>
      <c r="Y190">
        <v>0</v>
      </c>
      <c r="Z190">
        <v>0</v>
      </c>
      <c r="AA190">
        <v>3</v>
      </c>
      <c r="AB190">
        <v>11</v>
      </c>
      <c r="AC190">
        <v>1</v>
      </c>
    </row>
    <row r="191" spans="1:29" x14ac:dyDescent="0.3">
      <c r="A191">
        <v>4597</v>
      </c>
      <c r="B191">
        <v>1970</v>
      </c>
      <c r="C191" t="s">
        <v>32</v>
      </c>
      <c r="D191" t="s">
        <v>31</v>
      </c>
      <c r="E191">
        <v>82072</v>
      </c>
      <c r="F191">
        <v>0</v>
      </c>
      <c r="G191">
        <v>0</v>
      </c>
      <c r="H191" s="1">
        <v>41457</v>
      </c>
      <c r="I191">
        <v>67</v>
      </c>
      <c r="J191">
        <v>889</v>
      </c>
      <c r="K191">
        <v>55</v>
      </c>
      <c r="L191">
        <v>685</v>
      </c>
      <c r="M191">
        <v>168</v>
      </c>
      <c r="N191">
        <v>92</v>
      </c>
      <c r="O191">
        <v>129</v>
      </c>
      <c r="P191">
        <v>1</v>
      </c>
      <c r="Q191">
        <v>3</v>
      </c>
      <c r="R191">
        <v>2</v>
      </c>
      <c r="S191">
        <v>13</v>
      </c>
      <c r="T191">
        <v>1</v>
      </c>
      <c r="U191">
        <v>0</v>
      </c>
      <c r="V191">
        <v>0</v>
      </c>
      <c r="W191">
        <v>0</v>
      </c>
      <c r="X191">
        <v>0</v>
      </c>
      <c r="Y191">
        <v>0</v>
      </c>
      <c r="Z191">
        <v>0</v>
      </c>
      <c r="AA191">
        <v>3</v>
      </c>
      <c r="AB191">
        <v>11</v>
      </c>
      <c r="AC191">
        <v>0</v>
      </c>
    </row>
    <row r="192" spans="1:29" x14ac:dyDescent="0.3">
      <c r="A192">
        <v>7055</v>
      </c>
      <c r="B192">
        <v>1952</v>
      </c>
      <c r="C192" t="s">
        <v>32</v>
      </c>
      <c r="D192" t="s">
        <v>31</v>
      </c>
      <c r="E192">
        <v>61010</v>
      </c>
      <c r="F192">
        <v>0</v>
      </c>
      <c r="G192">
        <v>1</v>
      </c>
      <c r="H192" s="1">
        <v>41191</v>
      </c>
      <c r="I192">
        <v>57</v>
      </c>
      <c r="J192">
        <v>888</v>
      </c>
      <c r="K192">
        <v>0</v>
      </c>
      <c r="L192">
        <v>57</v>
      </c>
      <c r="M192">
        <v>0</v>
      </c>
      <c r="N192">
        <v>0</v>
      </c>
      <c r="O192">
        <v>76</v>
      </c>
      <c r="P192">
        <v>2</v>
      </c>
      <c r="Q192">
        <v>8</v>
      </c>
      <c r="R192">
        <v>5</v>
      </c>
      <c r="S192">
        <v>11</v>
      </c>
      <c r="T192">
        <v>5</v>
      </c>
      <c r="U192">
        <v>0</v>
      </c>
      <c r="V192">
        <v>0</v>
      </c>
      <c r="W192">
        <v>0</v>
      </c>
      <c r="X192">
        <v>0</v>
      </c>
      <c r="Y192">
        <v>0</v>
      </c>
      <c r="Z192">
        <v>0</v>
      </c>
      <c r="AA192">
        <v>3</v>
      </c>
      <c r="AB192">
        <v>11</v>
      </c>
      <c r="AC192">
        <v>0</v>
      </c>
    </row>
    <row r="193" spans="1:29" x14ac:dyDescent="0.3">
      <c r="A193">
        <v>9606</v>
      </c>
      <c r="B193">
        <v>1965</v>
      </c>
      <c r="C193" t="s">
        <v>32</v>
      </c>
      <c r="D193" t="s">
        <v>33</v>
      </c>
      <c r="E193">
        <v>69969</v>
      </c>
      <c r="F193">
        <v>0</v>
      </c>
      <c r="G193">
        <v>0</v>
      </c>
      <c r="H193" s="1">
        <v>41513</v>
      </c>
      <c r="I193">
        <v>64</v>
      </c>
      <c r="J193">
        <v>882</v>
      </c>
      <c r="K193">
        <v>29</v>
      </c>
      <c r="L193">
        <v>514</v>
      </c>
      <c r="M193">
        <v>38</v>
      </c>
      <c r="N193">
        <v>29</v>
      </c>
      <c r="O193">
        <v>44</v>
      </c>
      <c r="P193">
        <v>1</v>
      </c>
      <c r="Q193">
        <v>4</v>
      </c>
      <c r="R193">
        <v>2</v>
      </c>
      <c r="S193">
        <v>6</v>
      </c>
      <c r="T193">
        <v>3</v>
      </c>
      <c r="U193">
        <v>0</v>
      </c>
      <c r="V193">
        <v>0</v>
      </c>
      <c r="W193">
        <v>1</v>
      </c>
      <c r="X193">
        <v>1</v>
      </c>
      <c r="Y193">
        <v>0</v>
      </c>
      <c r="Z193">
        <v>0</v>
      </c>
      <c r="AA193">
        <v>3</v>
      </c>
      <c r="AB193">
        <v>11</v>
      </c>
      <c r="AC193">
        <v>1</v>
      </c>
    </row>
    <row r="194" spans="1:29" x14ac:dyDescent="0.3">
      <c r="A194">
        <v>4322</v>
      </c>
      <c r="B194">
        <v>1958</v>
      </c>
      <c r="C194" t="s">
        <v>32</v>
      </c>
      <c r="D194" t="s">
        <v>31</v>
      </c>
      <c r="E194">
        <v>77863</v>
      </c>
      <c r="F194">
        <v>0</v>
      </c>
      <c r="G194">
        <v>0</v>
      </c>
      <c r="H194" s="1">
        <v>41605</v>
      </c>
      <c r="I194">
        <v>20</v>
      </c>
      <c r="J194">
        <v>881</v>
      </c>
      <c r="K194">
        <v>38</v>
      </c>
      <c r="L194">
        <v>319</v>
      </c>
      <c r="M194">
        <v>16</v>
      </c>
      <c r="N194">
        <v>25</v>
      </c>
      <c r="O194">
        <v>12</v>
      </c>
      <c r="P194">
        <v>1</v>
      </c>
      <c r="Q194">
        <v>4</v>
      </c>
      <c r="R194">
        <v>5</v>
      </c>
      <c r="S194">
        <v>10</v>
      </c>
      <c r="T194">
        <v>2</v>
      </c>
      <c r="U194">
        <v>0</v>
      </c>
      <c r="V194">
        <v>0</v>
      </c>
      <c r="W194">
        <v>0</v>
      </c>
      <c r="X194">
        <v>0</v>
      </c>
      <c r="Y194">
        <v>0</v>
      </c>
      <c r="Z194">
        <v>0</v>
      </c>
      <c r="AA194">
        <v>3</v>
      </c>
      <c r="AB194">
        <v>11</v>
      </c>
      <c r="AC194">
        <v>0</v>
      </c>
    </row>
    <row r="195" spans="1:29" x14ac:dyDescent="0.3">
      <c r="A195">
        <v>3334</v>
      </c>
      <c r="B195">
        <v>1951</v>
      </c>
      <c r="C195" t="s">
        <v>29</v>
      </c>
      <c r="D195" t="s">
        <v>33</v>
      </c>
      <c r="E195">
        <v>94642</v>
      </c>
      <c r="F195">
        <v>0</v>
      </c>
      <c r="G195">
        <v>0</v>
      </c>
      <c r="H195" s="1">
        <v>41682</v>
      </c>
      <c r="I195">
        <v>35</v>
      </c>
      <c r="J195">
        <v>879</v>
      </c>
      <c r="K195">
        <v>143</v>
      </c>
      <c r="L195">
        <v>797</v>
      </c>
      <c r="M195">
        <v>106</v>
      </c>
      <c r="N195">
        <v>143</v>
      </c>
      <c r="O195">
        <v>143</v>
      </c>
      <c r="P195">
        <v>0</v>
      </c>
      <c r="Q195">
        <v>5</v>
      </c>
      <c r="R195">
        <v>7</v>
      </c>
      <c r="S195">
        <v>9</v>
      </c>
      <c r="T195">
        <v>1</v>
      </c>
      <c r="U195">
        <v>0</v>
      </c>
      <c r="V195">
        <v>0</v>
      </c>
      <c r="W195">
        <v>1</v>
      </c>
      <c r="X195">
        <v>1</v>
      </c>
      <c r="Y195">
        <v>0</v>
      </c>
      <c r="Z195">
        <v>0</v>
      </c>
      <c r="AA195">
        <v>3</v>
      </c>
      <c r="AB195">
        <v>11</v>
      </c>
      <c r="AC195">
        <v>0</v>
      </c>
    </row>
    <row r="196" spans="1:29" x14ac:dyDescent="0.3">
      <c r="A196">
        <v>3139</v>
      </c>
      <c r="B196">
        <v>1982</v>
      </c>
      <c r="C196" t="s">
        <v>37</v>
      </c>
      <c r="D196" t="s">
        <v>30</v>
      </c>
      <c r="E196">
        <v>74116</v>
      </c>
      <c r="F196">
        <v>0</v>
      </c>
      <c r="G196">
        <v>0</v>
      </c>
      <c r="H196" s="1">
        <v>41638</v>
      </c>
      <c r="I196">
        <v>53</v>
      </c>
      <c r="J196">
        <v>871</v>
      </c>
      <c r="K196">
        <v>111</v>
      </c>
      <c r="L196">
        <v>704</v>
      </c>
      <c r="M196">
        <v>145</v>
      </c>
      <c r="N196">
        <v>55</v>
      </c>
      <c r="O196">
        <v>166</v>
      </c>
      <c r="P196">
        <v>1</v>
      </c>
      <c r="Q196">
        <v>4</v>
      </c>
      <c r="R196">
        <v>4</v>
      </c>
      <c r="S196">
        <v>10</v>
      </c>
      <c r="T196">
        <v>2</v>
      </c>
      <c r="U196">
        <v>0</v>
      </c>
      <c r="V196">
        <v>1</v>
      </c>
      <c r="W196">
        <v>0</v>
      </c>
      <c r="X196">
        <v>0</v>
      </c>
      <c r="Y196">
        <v>0</v>
      </c>
      <c r="Z196">
        <v>0</v>
      </c>
      <c r="AA196">
        <v>3</v>
      </c>
      <c r="AB196">
        <v>11</v>
      </c>
      <c r="AC196">
        <v>0</v>
      </c>
    </row>
    <row r="197" spans="1:29" x14ac:dyDescent="0.3">
      <c r="A197">
        <v>1993</v>
      </c>
      <c r="B197">
        <v>1949</v>
      </c>
      <c r="C197" t="s">
        <v>32</v>
      </c>
      <c r="D197" t="s">
        <v>33</v>
      </c>
      <c r="E197">
        <v>58607</v>
      </c>
      <c r="F197">
        <v>0</v>
      </c>
      <c r="G197">
        <v>1</v>
      </c>
      <c r="H197" s="1">
        <v>41266</v>
      </c>
      <c r="I197">
        <v>63</v>
      </c>
      <c r="J197">
        <v>867</v>
      </c>
      <c r="K197">
        <v>0</v>
      </c>
      <c r="L197">
        <v>86</v>
      </c>
      <c r="M197">
        <v>0</v>
      </c>
      <c r="N197">
        <v>0</v>
      </c>
      <c r="O197">
        <v>19</v>
      </c>
      <c r="P197">
        <v>3</v>
      </c>
      <c r="Q197">
        <v>2</v>
      </c>
      <c r="R197">
        <v>3</v>
      </c>
      <c r="S197">
        <v>9</v>
      </c>
      <c r="T197">
        <v>8</v>
      </c>
      <c r="U197">
        <v>0</v>
      </c>
      <c r="V197">
        <v>1</v>
      </c>
      <c r="W197">
        <v>0</v>
      </c>
      <c r="X197">
        <v>0</v>
      </c>
      <c r="Y197">
        <v>0</v>
      </c>
      <c r="Z197">
        <v>0</v>
      </c>
      <c r="AA197">
        <v>3</v>
      </c>
      <c r="AB197">
        <v>11</v>
      </c>
      <c r="AC197">
        <v>0</v>
      </c>
    </row>
    <row r="198" spans="1:29" x14ac:dyDescent="0.3">
      <c r="A198">
        <v>9799</v>
      </c>
      <c r="B198">
        <v>1968</v>
      </c>
      <c r="C198" t="s">
        <v>32</v>
      </c>
      <c r="D198" t="s">
        <v>35</v>
      </c>
      <c r="E198">
        <v>83664</v>
      </c>
      <c r="F198">
        <v>1</v>
      </c>
      <c r="G198">
        <v>1</v>
      </c>
      <c r="H198" s="1">
        <v>41402</v>
      </c>
      <c r="I198">
        <v>57</v>
      </c>
      <c r="J198">
        <v>866</v>
      </c>
      <c r="K198">
        <v>21</v>
      </c>
      <c r="L198">
        <v>151</v>
      </c>
      <c r="M198">
        <v>28</v>
      </c>
      <c r="N198">
        <v>21</v>
      </c>
      <c r="O198">
        <v>86</v>
      </c>
      <c r="P198">
        <v>3</v>
      </c>
      <c r="Q198">
        <v>2</v>
      </c>
      <c r="R198">
        <v>2</v>
      </c>
      <c r="S198">
        <v>12</v>
      </c>
      <c r="T198">
        <v>5</v>
      </c>
      <c r="U198">
        <v>0</v>
      </c>
      <c r="V198">
        <v>0</v>
      </c>
      <c r="W198">
        <v>0</v>
      </c>
      <c r="X198">
        <v>0</v>
      </c>
      <c r="Y198">
        <v>0</v>
      </c>
      <c r="Z198">
        <v>0</v>
      </c>
      <c r="AA198">
        <v>3</v>
      </c>
      <c r="AB198">
        <v>11</v>
      </c>
      <c r="AC198">
        <v>0</v>
      </c>
    </row>
    <row r="199" spans="1:29" x14ac:dyDescent="0.3">
      <c r="A199">
        <v>8867</v>
      </c>
      <c r="B199">
        <v>1988</v>
      </c>
      <c r="C199" t="s">
        <v>32</v>
      </c>
      <c r="D199" t="s">
        <v>33</v>
      </c>
      <c r="E199">
        <v>67546</v>
      </c>
      <c r="F199">
        <v>0</v>
      </c>
      <c r="G199">
        <v>0</v>
      </c>
      <c r="H199" s="1">
        <v>41152</v>
      </c>
      <c r="I199">
        <v>90</v>
      </c>
      <c r="J199">
        <v>864</v>
      </c>
      <c r="K199">
        <v>134</v>
      </c>
      <c r="L199">
        <v>768</v>
      </c>
      <c r="M199">
        <v>150</v>
      </c>
      <c r="N199">
        <v>38</v>
      </c>
      <c r="O199">
        <v>172</v>
      </c>
      <c r="P199">
        <v>1</v>
      </c>
      <c r="Q199">
        <v>4</v>
      </c>
      <c r="R199">
        <v>10</v>
      </c>
      <c r="S199">
        <v>5</v>
      </c>
      <c r="T199">
        <v>3</v>
      </c>
      <c r="U199">
        <v>0</v>
      </c>
      <c r="V199">
        <v>0</v>
      </c>
      <c r="W199">
        <v>0</v>
      </c>
      <c r="X199">
        <v>0</v>
      </c>
      <c r="Y199">
        <v>0</v>
      </c>
      <c r="Z199">
        <v>0</v>
      </c>
      <c r="AA199">
        <v>3</v>
      </c>
      <c r="AB199">
        <v>11</v>
      </c>
      <c r="AC199">
        <v>0</v>
      </c>
    </row>
    <row r="200" spans="1:29" x14ac:dyDescent="0.3">
      <c r="A200">
        <v>2747</v>
      </c>
      <c r="B200">
        <v>1988</v>
      </c>
      <c r="C200" t="s">
        <v>32</v>
      </c>
      <c r="D200" t="s">
        <v>33</v>
      </c>
      <c r="E200">
        <v>67546</v>
      </c>
      <c r="F200">
        <v>0</v>
      </c>
      <c r="G200">
        <v>0</v>
      </c>
      <c r="H200" s="1">
        <v>41152</v>
      </c>
      <c r="I200">
        <v>90</v>
      </c>
      <c r="J200">
        <v>864</v>
      </c>
      <c r="K200">
        <v>134</v>
      </c>
      <c r="L200">
        <v>768</v>
      </c>
      <c r="M200">
        <v>150</v>
      </c>
      <c r="N200">
        <v>38</v>
      </c>
      <c r="O200">
        <v>172</v>
      </c>
      <c r="P200">
        <v>1</v>
      </c>
      <c r="Q200">
        <v>4</v>
      </c>
      <c r="R200">
        <v>10</v>
      </c>
      <c r="S200">
        <v>5</v>
      </c>
      <c r="T200">
        <v>3</v>
      </c>
      <c r="U200">
        <v>0</v>
      </c>
      <c r="V200">
        <v>0</v>
      </c>
      <c r="W200">
        <v>0</v>
      </c>
      <c r="X200">
        <v>0</v>
      </c>
      <c r="Y200">
        <v>0</v>
      </c>
      <c r="Z200">
        <v>0</v>
      </c>
      <c r="AA200">
        <v>3</v>
      </c>
      <c r="AB200">
        <v>11</v>
      </c>
      <c r="AC200">
        <v>0</v>
      </c>
    </row>
    <row r="201" spans="1:29" x14ac:dyDescent="0.3">
      <c r="A201">
        <v>8278</v>
      </c>
      <c r="B201">
        <v>1990</v>
      </c>
      <c r="C201" t="s">
        <v>32</v>
      </c>
      <c r="D201" t="s">
        <v>33</v>
      </c>
      <c r="E201">
        <v>74214</v>
      </c>
      <c r="F201">
        <v>0</v>
      </c>
      <c r="G201">
        <v>0</v>
      </c>
      <c r="H201" s="1">
        <v>41147</v>
      </c>
      <c r="I201">
        <v>3</v>
      </c>
      <c r="J201">
        <v>863</v>
      </c>
      <c r="K201">
        <v>83</v>
      </c>
      <c r="L201">
        <v>547</v>
      </c>
      <c r="M201">
        <v>86</v>
      </c>
      <c r="N201">
        <v>99</v>
      </c>
      <c r="O201">
        <v>33</v>
      </c>
      <c r="P201">
        <v>1</v>
      </c>
      <c r="Q201">
        <v>8</v>
      </c>
      <c r="R201">
        <v>2</v>
      </c>
      <c r="S201">
        <v>5</v>
      </c>
      <c r="T201">
        <v>5</v>
      </c>
      <c r="U201">
        <v>0</v>
      </c>
      <c r="V201">
        <v>0</v>
      </c>
      <c r="W201">
        <v>0</v>
      </c>
      <c r="X201">
        <v>0</v>
      </c>
      <c r="Y201">
        <v>0</v>
      </c>
      <c r="Z201">
        <v>0</v>
      </c>
      <c r="AA201">
        <v>3</v>
      </c>
      <c r="AB201">
        <v>11</v>
      </c>
      <c r="AC201">
        <v>0</v>
      </c>
    </row>
    <row r="202" spans="1:29" x14ac:dyDescent="0.3">
      <c r="A202">
        <v>2437</v>
      </c>
      <c r="B202">
        <v>1989</v>
      </c>
      <c r="C202" t="s">
        <v>29</v>
      </c>
      <c r="D202" t="s">
        <v>33</v>
      </c>
      <c r="F202">
        <v>0</v>
      </c>
      <c r="G202">
        <v>0</v>
      </c>
      <c r="H202" s="1">
        <v>41428</v>
      </c>
      <c r="I202">
        <v>69</v>
      </c>
      <c r="J202">
        <v>861</v>
      </c>
      <c r="K202">
        <v>138</v>
      </c>
      <c r="L202">
        <v>461</v>
      </c>
      <c r="M202">
        <v>60</v>
      </c>
      <c r="N202">
        <v>30</v>
      </c>
      <c r="O202">
        <v>61</v>
      </c>
      <c r="P202">
        <v>1</v>
      </c>
      <c r="Q202">
        <v>6</v>
      </c>
      <c r="R202">
        <v>5</v>
      </c>
      <c r="S202">
        <v>12</v>
      </c>
      <c r="T202">
        <v>3</v>
      </c>
      <c r="U202">
        <v>0</v>
      </c>
      <c r="V202">
        <v>1</v>
      </c>
      <c r="W202">
        <v>0</v>
      </c>
      <c r="X202">
        <v>1</v>
      </c>
      <c r="Y202">
        <v>0</v>
      </c>
      <c r="Z202">
        <v>0</v>
      </c>
      <c r="AA202">
        <v>3</v>
      </c>
      <c r="AB202">
        <v>11</v>
      </c>
      <c r="AC202">
        <v>0</v>
      </c>
    </row>
    <row r="203" spans="1:29" x14ac:dyDescent="0.3">
      <c r="A203">
        <v>4686</v>
      </c>
      <c r="B203">
        <v>1962</v>
      </c>
      <c r="C203" t="s">
        <v>32</v>
      </c>
      <c r="D203" t="s">
        <v>38</v>
      </c>
      <c r="E203">
        <v>82571</v>
      </c>
      <c r="F203">
        <v>0</v>
      </c>
      <c r="G203">
        <v>0</v>
      </c>
      <c r="H203" s="1">
        <v>41731</v>
      </c>
      <c r="I203">
        <v>28</v>
      </c>
      <c r="J203">
        <v>861</v>
      </c>
      <c r="K203">
        <v>31</v>
      </c>
      <c r="L203">
        <v>558</v>
      </c>
      <c r="M203">
        <v>62</v>
      </c>
      <c r="N203">
        <v>95</v>
      </c>
      <c r="O203">
        <v>79</v>
      </c>
      <c r="P203">
        <v>0</v>
      </c>
      <c r="Q203">
        <v>6</v>
      </c>
      <c r="R203">
        <v>5</v>
      </c>
      <c r="S203">
        <v>13</v>
      </c>
      <c r="T203">
        <v>2</v>
      </c>
      <c r="U203">
        <v>0</v>
      </c>
      <c r="V203">
        <v>0</v>
      </c>
      <c r="W203">
        <v>1</v>
      </c>
      <c r="X203">
        <v>0</v>
      </c>
      <c r="Y203">
        <v>0</v>
      </c>
      <c r="Z203">
        <v>0</v>
      </c>
      <c r="AA203">
        <v>3</v>
      </c>
      <c r="AB203">
        <v>11</v>
      </c>
      <c r="AC203">
        <v>0</v>
      </c>
    </row>
    <row r="204" spans="1:29" x14ac:dyDescent="0.3">
      <c r="A204">
        <v>2150</v>
      </c>
      <c r="B204">
        <v>1958</v>
      </c>
      <c r="C204" t="s">
        <v>32</v>
      </c>
      <c r="D204" t="s">
        <v>38</v>
      </c>
      <c r="E204">
        <v>80995</v>
      </c>
      <c r="F204">
        <v>0</v>
      </c>
      <c r="G204">
        <v>1</v>
      </c>
      <c r="H204" s="1">
        <v>41405</v>
      </c>
      <c r="I204">
        <v>83</v>
      </c>
      <c r="J204">
        <v>860</v>
      </c>
      <c r="K204">
        <v>28</v>
      </c>
      <c r="L204">
        <v>409</v>
      </c>
      <c r="M204">
        <v>73</v>
      </c>
      <c r="N204">
        <v>56</v>
      </c>
      <c r="O204">
        <v>56</v>
      </c>
      <c r="P204">
        <v>1</v>
      </c>
      <c r="Q204">
        <v>8</v>
      </c>
      <c r="R204">
        <v>9</v>
      </c>
      <c r="S204">
        <v>4</v>
      </c>
      <c r="T204">
        <v>4</v>
      </c>
      <c r="U204">
        <v>0</v>
      </c>
      <c r="V204">
        <v>0</v>
      </c>
      <c r="W204">
        <v>0</v>
      </c>
      <c r="X204">
        <v>0</v>
      </c>
      <c r="Y204">
        <v>0</v>
      </c>
      <c r="Z204">
        <v>0</v>
      </c>
      <c r="AA204">
        <v>3</v>
      </c>
      <c r="AB204">
        <v>11</v>
      </c>
      <c r="AC204">
        <v>0</v>
      </c>
    </row>
    <row r="205" spans="1:29" x14ac:dyDescent="0.3">
      <c r="A205">
        <v>1357</v>
      </c>
      <c r="B205">
        <v>1970</v>
      </c>
      <c r="C205" t="s">
        <v>29</v>
      </c>
      <c r="D205" t="s">
        <v>31</v>
      </c>
      <c r="E205">
        <v>74854</v>
      </c>
      <c r="F205">
        <v>1</v>
      </c>
      <c r="G205">
        <v>2</v>
      </c>
      <c r="H205" s="1">
        <v>41372</v>
      </c>
      <c r="I205">
        <v>90</v>
      </c>
      <c r="J205">
        <v>856</v>
      </c>
      <c r="K205">
        <v>59</v>
      </c>
      <c r="L205">
        <v>487</v>
      </c>
      <c r="M205">
        <v>58</v>
      </c>
      <c r="N205">
        <v>29</v>
      </c>
      <c r="O205">
        <v>73</v>
      </c>
      <c r="P205">
        <v>7</v>
      </c>
      <c r="Q205">
        <v>2</v>
      </c>
      <c r="R205">
        <v>5</v>
      </c>
      <c r="S205">
        <v>5</v>
      </c>
      <c r="T205">
        <v>5</v>
      </c>
      <c r="U205">
        <v>0</v>
      </c>
      <c r="V205">
        <v>0</v>
      </c>
      <c r="W205">
        <v>0</v>
      </c>
      <c r="X205">
        <v>0</v>
      </c>
      <c r="Y205">
        <v>0</v>
      </c>
      <c r="Z205">
        <v>0</v>
      </c>
      <c r="AA205">
        <v>3</v>
      </c>
      <c r="AB205">
        <v>11</v>
      </c>
      <c r="AC205">
        <v>0</v>
      </c>
    </row>
    <row r="206" spans="1:29" x14ac:dyDescent="0.3">
      <c r="A206">
        <v>9560</v>
      </c>
      <c r="B206">
        <v>1965</v>
      </c>
      <c r="C206" t="s">
        <v>29</v>
      </c>
      <c r="D206" t="s">
        <v>31</v>
      </c>
      <c r="E206">
        <v>83003</v>
      </c>
      <c r="F206">
        <v>0</v>
      </c>
      <c r="G206">
        <v>0</v>
      </c>
      <c r="H206" s="1">
        <v>41336</v>
      </c>
      <c r="I206">
        <v>18</v>
      </c>
      <c r="J206">
        <v>856</v>
      </c>
      <c r="K206">
        <v>61</v>
      </c>
      <c r="L206">
        <v>570</v>
      </c>
      <c r="M206">
        <v>40</v>
      </c>
      <c r="N206">
        <v>25</v>
      </c>
      <c r="O206">
        <v>122</v>
      </c>
      <c r="P206">
        <v>1</v>
      </c>
      <c r="Q206">
        <v>7</v>
      </c>
      <c r="R206">
        <v>6</v>
      </c>
      <c r="S206">
        <v>8</v>
      </c>
      <c r="T206">
        <v>3</v>
      </c>
      <c r="U206">
        <v>0</v>
      </c>
      <c r="V206">
        <v>0</v>
      </c>
      <c r="W206">
        <v>1</v>
      </c>
      <c r="X206">
        <v>0</v>
      </c>
      <c r="Y206">
        <v>0</v>
      </c>
      <c r="Z206">
        <v>0</v>
      </c>
      <c r="AA206">
        <v>3</v>
      </c>
      <c r="AB206">
        <v>11</v>
      </c>
      <c r="AC206">
        <v>1</v>
      </c>
    </row>
    <row r="207" spans="1:29" x14ac:dyDescent="0.3">
      <c r="A207">
        <v>3298</v>
      </c>
      <c r="B207">
        <v>1956</v>
      </c>
      <c r="C207" t="s">
        <v>34</v>
      </c>
      <c r="D207" t="s">
        <v>33</v>
      </c>
      <c r="E207">
        <v>52973</v>
      </c>
      <c r="F207">
        <v>0</v>
      </c>
      <c r="G207">
        <v>1</v>
      </c>
      <c r="H207" s="1">
        <v>41221</v>
      </c>
      <c r="I207">
        <v>92</v>
      </c>
      <c r="J207">
        <v>856</v>
      </c>
      <c r="K207">
        <v>0</v>
      </c>
      <c r="L207">
        <v>76</v>
      </c>
      <c r="M207">
        <v>12</v>
      </c>
      <c r="N207">
        <v>9</v>
      </c>
      <c r="O207">
        <v>199</v>
      </c>
      <c r="P207">
        <v>7</v>
      </c>
      <c r="Q207">
        <v>9</v>
      </c>
      <c r="R207">
        <v>6</v>
      </c>
      <c r="S207">
        <v>9</v>
      </c>
      <c r="T207">
        <v>8</v>
      </c>
      <c r="U207">
        <v>0</v>
      </c>
      <c r="V207">
        <v>0</v>
      </c>
      <c r="W207">
        <v>0</v>
      </c>
      <c r="X207">
        <v>0</v>
      </c>
      <c r="Y207">
        <v>0</v>
      </c>
      <c r="Z207">
        <v>0</v>
      </c>
      <c r="AA207">
        <v>3</v>
      </c>
      <c r="AB207">
        <v>11</v>
      </c>
      <c r="AC207">
        <v>0</v>
      </c>
    </row>
    <row r="208" spans="1:29" x14ac:dyDescent="0.3">
      <c r="A208">
        <v>9817</v>
      </c>
      <c r="B208">
        <v>1970</v>
      </c>
      <c r="C208" t="s">
        <v>34</v>
      </c>
      <c r="D208" t="s">
        <v>30</v>
      </c>
      <c r="E208">
        <v>44802</v>
      </c>
      <c r="F208">
        <v>0</v>
      </c>
      <c r="G208">
        <v>0</v>
      </c>
      <c r="H208" s="1">
        <v>41142</v>
      </c>
      <c r="I208">
        <v>71</v>
      </c>
      <c r="J208">
        <v>853</v>
      </c>
      <c r="K208">
        <v>10</v>
      </c>
      <c r="L208">
        <v>143</v>
      </c>
      <c r="M208">
        <v>13</v>
      </c>
      <c r="N208">
        <v>10</v>
      </c>
      <c r="O208">
        <v>20</v>
      </c>
      <c r="P208">
        <v>2</v>
      </c>
      <c r="Q208">
        <v>9</v>
      </c>
      <c r="R208">
        <v>4</v>
      </c>
      <c r="S208">
        <v>12</v>
      </c>
      <c r="T208">
        <v>8</v>
      </c>
      <c r="U208">
        <v>0</v>
      </c>
      <c r="V208">
        <v>0</v>
      </c>
      <c r="W208">
        <v>0</v>
      </c>
      <c r="X208">
        <v>0</v>
      </c>
      <c r="Y208">
        <v>0</v>
      </c>
      <c r="Z208">
        <v>0</v>
      </c>
      <c r="AA208">
        <v>3</v>
      </c>
      <c r="AB208">
        <v>11</v>
      </c>
      <c r="AC208">
        <v>0</v>
      </c>
    </row>
    <row r="209" spans="1:29" x14ac:dyDescent="0.3">
      <c r="A209">
        <v>2930</v>
      </c>
      <c r="B209">
        <v>1978</v>
      </c>
      <c r="C209" t="s">
        <v>34</v>
      </c>
      <c r="D209" t="s">
        <v>30</v>
      </c>
      <c r="E209">
        <v>68092</v>
      </c>
      <c r="F209">
        <v>0</v>
      </c>
      <c r="G209">
        <v>0</v>
      </c>
      <c r="H209" s="1">
        <v>41624</v>
      </c>
      <c r="I209">
        <v>7</v>
      </c>
      <c r="J209">
        <v>852</v>
      </c>
      <c r="K209">
        <v>60</v>
      </c>
      <c r="L209">
        <v>207</v>
      </c>
      <c r="M209">
        <v>78</v>
      </c>
      <c r="N209">
        <v>36</v>
      </c>
      <c r="O209">
        <v>48</v>
      </c>
      <c r="P209">
        <v>2</v>
      </c>
      <c r="Q209">
        <v>2</v>
      </c>
      <c r="R209">
        <v>6</v>
      </c>
      <c r="S209">
        <v>10</v>
      </c>
      <c r="T209">
        <v>5</v>
      </c>
      <c r="U209">
        <v>0</v>
      </c>
      <c r="V209">
        <v>0</v>
      </c>
      <c r="W209">
        <v>0</v>
      </c>
      <c r="X209">
        <v>0</v>
      </c>
      <c r="Y209">
        <v>0</v>
      </c>
      <c r="Z209">
        <v>0</v>
      </c>
      <c r="AA209">
        <v>3</v>
      </c>
      <c r="AB209">
        <v>11</v>
      </c>
      <c r="AC209">
        <v>0</v>
      </c>
    </row>
    <row r="210" spans="1:29" x14ac:dyDescent="0.3">
      <c r="A210">
        <v>5628</v>
      </c>
      <c r="B210">
        <v>1982</v>
      </c>
      <c r="C210" t="s">
        <v>29</v>
      </c>
      <c r="D210" t="s">
        <v>31</v>
      </c>
      <c r="E210">
        <v>61416</v>
      </c>
      <c r="F210">
        <v>0</v>
      </c>
      <c r="G210">
        <v>0</v>
      </c>
      <c r="H210" s="1">
        <v>41313</v>
      </c>
      <c r="I210">
        <v>25</v>
      </c>
      <c r="J210">
        <v>848</v>
      </c>
      <c r="K210">
        <v>154</v>
      </c>
      <c r="L210">
        <v>323</v>
      </c>
      <c r="M210">
        <v>201</v>
      </c>
      <c r="N210">
        <v>61</v>
      </c>
      <c r="O210">
        <v>78</v>
      </c>
      <c r="P210">
        <v>1</v>
      </c>
      <c r="Q210">
        <v>10</v>
      </c>
      <c r="R210">
        <v>3</v>
      </c>
      <c r="S210">
        <v>10</v>
      </c>
      <c r="T210">
        <v>6</v>
      </c>
      <c r="U210">
        <v>1</v>
      </c>
      <c r="V210">
        <v>0</v>
      </c>
      <c r="W210">
        <v>0</v>
      </c>
      <c r="X210">
        <v>0</v>
      </c>
      <c r="Y210">
        <v>0</v>
      </c>
      <c r="Z210">
        <v>0</v>
      </c>
      <c r="AA210">
        <v>3</v>
      </c>
      <c r="AB210">
        <v>11</v>
      </c>
      <c r="AC210">
        <v>0</v>
      </c>
    </row>
    <row r="211" spans="1:29" x14ac:dyDescent="0.3">
      <c r="A211">
        <v>10314</v>
      </c>
      <c r="B211">
        <v>1948</v>
      </c>
      <c r="C211" t="s">
        <v>32</v>
      </c>
      <c r="D211" t="s">
        <v>33</v>
      </c>
      <c r="E211">
        <v>83837</v>
      </c>
      <c r="F211">
        <v>0</v>
      </c>
      <c r="G211">
        <v>0</v>
      </c>
      <c r="H211" s="1">
        <v>41259</v>
      </c>
      <c r="I211">
        <v>79</v>
      </c>
      <c r="J211">
        <v>847</v>
      </c>
      <c r="K211">
        <v>66</v>
      </c>
      <c r="L211">
        <v>119</v>
      </c>
      <c r="M211">
        <v>86</v>
      </c>
      <c r="N211">
        <v>89</v>
      </c>
      <c r="O211">
        <v>111</v>
      </c>
      <c r="P211">
        <v>1</v>
      </c>
      <c r="Q211">
        <v>9</v>
      </c>
      <c r="R211">
        <v>10</v>
      </c>
      <c r="S211">
        <v>5</v>
      </c>
      <c r="T211">
        <v>4</v>
      </c>
      <c r="U211">
        <v>0</v>
      </c>
      <c r="V211">
        <v>1</v>
      </c>
      <c r="W211">
        <v>0</v>
      </c>
      <c r="X211">
        <v>1</v>
      </c>
      <c r="Y211">
        <v>0</v>
      </c>
      <c r="Z211">
        <v>0</v>
      </c>
      <c r="AA211">
        <v>3</v>
      </c>
      <c r="AB211">
        <v>11</v>
      </c>
      <c r="AC211">
        <v>1</v>
      </c>
    </row>
    <row r="212" spans="1:29" x14ac:dyDescent="0.3">
      <c r="A212">
        <v>4406</v>
      </c>
      <c r="B212">
        <v>1970</v>
      </c>
      <c r="C212" t="s">
        <v>29</v>
      </c>
      <c r="D212" t="s">
        <v>31</v>
      </c>
      <c r="E212">
        <v>67419</v>
      </c>
      <c r="F212">
        <v>0</v>
      </c>
      <c r="G212">
        <v>1</v>
      </c>
      <c r="H212" s="1">
        <v>41290</v>
      </c>
      <c r="I212">
        <v>29</v>
      </c>
      <c r="J212">
        <v>846</v>
      </c>
      <c r="K212">
        <v>84</v>
      </c>
      <c r="L212">
        <v>352</v>
      </c>
      <c r="M212">
        <v>91</v>
      </c>
      <c r="N212">
        <v>56</v>
      </c>
      <c r="O212">
        <v>42</v>
      </c>
      <c r="P212">
        <v>4</v>
      </c>
      <c r="Q212">
        <v>9</v>
      </c>
      <c r="R212">
        <v>4</v>
      </c>
      <c r="S212">
        <v>8</v>
      </c>
      <c r="T212">
        <v>5</v>
      </c>
      <c r="U212">
        <v>0</v>
      </c>
      <c r="V212">
        <v>0</v>
      </c>
      <c r="W212">
        <v>0</v>
      </c>
      <c r="X212">
        <v>0</v>
      </c>
      <c r="Y212">
        <v>0</v>
      </c>
      <c r="Z212">
        <v>0</v>
      </c>
      <c r="AA212">
        <v>3</v>
      </c>
      <c r="AB212">
        <v>11</v>
      </c>
      <c r="AC212">
        <v>0</v>
      </c>
    </row>
    <row r="213" spans="1:29" x14ac:dyDescent="0.3">
      <c r="A213">
        <v>9493</v>
      </c>
      <c r="B213">
        <v>1980</v>
      </c>
      <c r="C213" t="s">
        <v>32</v>
      </c>
      <c r="D213" t="s">
        <v>30</v>
      </c>
      <c r="E213">
        <v>76412</v>
      </c>
      <c r="F213">
        <v>0</v>
      </c>
      <c r="G213">
        <v>0</v>
      </c>
      <c r="H213" s="1">
        <v>41399</v>
      </c>
      <c r="I213">
        <v>15</v>
      </c>
      <c r="J213">
        <v>840</v>
      </c>
      <c r="K213">
        <v>53</v>
      </c>
      <c r="L213">
        <v>804</v>
      </c>
      <c r="M213">
        <v>23</v>
      </c>
      <c r="N213">
        <v>71</v>
      </c>
      <c r="O213">
        <v>17</v>
      </c>
      <c r="P213">
        <v>1</v>
      </c>
      <c r="Q213">
        <v>5</v>
      </c>
      <c r="R213">
        <v>4</v>
      </c>
      <c r="S213">
        <v>8</v>
      </c>
      <c r="T213">
        <v>3</v>
      </c>
      <c r="U213">
        <v>0</v>
      </c>
      <c r="V213">
        <v>0</v>
      </c>
      <c r="W213">
        <v>1</v>
      </c>
      <c r="X213">
        <v>1</v>
      </c>
      <c r="Y213">
        <v>0</v>
      </c>
      <c r="Z213">
        <v>0</v>
      </c>
      <c r="AA213">
        <v>3</v>
      </c>
      <c r="AB213">
        <v>11</v>
      </c>
      <c r="AC213">
        <v>1</v>
      </c>
    </row>
    <row r="214" spans="1:29" x14ac:dyDescent="0.3">
      <c r="A214">
        <v>9242</v>
      </c>
      <c r="B214">
        <v>1990</v>
      </c>
      <c r="C214" t="s">
        <v>29</v>
      </c>
      <c r="D214" t="s">
        <v>30</v>
      </c>
      <c r="E214">
        <v>64509</v>
      </c>
      <c r="F214">
        <v>0</v>
      </c>
      <c r="G214">
        <v>0</v>
      </c>
      <c r="H214" s="1">
        <v>41503</v>
      </c>
      <c r="I214">
        <v>19</v>
      </c>
      <c r="J214">
        <v>836</v>
      </c>
      <c r="K214">
        <v>185</v>
      </c>
      <c r="L214">
        <v>575</v>
      </c>
      <c r="M214">
        <v>24</v>
      </c>
      <c r="N214">
        <v>25</v>
      </c>
      <c r="O214">
        <v>77</v>
      </c>
      <c r="P214">
        <v>1</v>
      </c>
      <c r="Q214">
        <v>6</v>
      </c>
      <c r="R214">
        <v>3</v>
      </c>
      <c r="S214">
        <v>9</v>
      </c>
      <c r="T214">
        <v>4</v>
      </c>
      <c r="U214">
        <v>1</v>
      </c>
      <c r="V214">
        <v>0</v>
      </c>
      <c r="W214">
        <v>0</v>
      </c>
      <c r="X214">
        <v>0</v>
      </c>
      <c r="Y214">
        <v>0</v>
      </c>
      <c r="Z214">
        <v>0</v>
      </c>
      <c r="AA214">
        <v>3</v>
      </c>
      <c r="AB214">
        <v>11</v>
      </c>
      <c r="AC214">
        <v>1</v>
      </c>
    </row>
    <row r="215" spans="1:29" x14ac:dyDescent="0.3">
      <c r="A215">
        <v>6343</v>
      </c>
      <c r="B215">
        <v>1959</v>
      </c>
      <c r="C215" t="s">
        <v>29</v>
      </c>
      <c r="D215" t="s">
        <v>33</v>
      </c>
      <c r="E215">
        <v>79823</v>
      </c>
      <c r="F215">
        <v>0</v>
      </c>
      <c r="G215">
        <v>1</v>
      </c>
      <c r="H215" s="1">
        <v>41729</v>
      </c>
      <c r="I215">
        <v>6</v>
      </c>
      <c r="J215">
        <v>835</v>
      </c>
      <c r="K215">
        <v>73</v>
      </c>
      <c r="L215">
        <v>380</v>
      </c>
      <c r="M215">
        <v>114</v>
      </c>
      <c r="N215">
        <v>73</v>
      </c>
      <c r="O215">
        <v>43</v>
      </c>
      <c r="P215">
        <v>1</v>
      </c>
      <c r="Q215">
        <v>6</v>
      </c>
      <c r="R215">
        <v>9</v>
      </c>
      <c r="S215">
        <v>7</v>
      </c>
      <c r="T215">
        <v>2</v>
      </c>
      <c r="U215">
        <v>0</v>
      </c>
      <c r="V215">
        <v>1</v>
      </c>
      <c r="W215">
        <v>0</v>
      </c>
      <c r="X215">
        <v>0</v>
      </c>
      <c r="Y215">
        <v>0</v>
      </c>
      <c r="Z215">
        <v>0</v>
      </c>
      <c r="AA215">
        <v>3</v>
      </c>
      <c r="AB215">
        <v>11</v>
      </c>
      <c r="AC215">
        <v>0</v>
      </c>
    </row>
    <row r="216" spans="1:29" x14ac:dyDescent="0.3">
      <c r="A216">
        <v>5955</v>
      </c>
      <c r="B216">
        <v>1962</v>
      </c>
      <c r="C216" t="s">
        <v>29</v>
      </c>
      <c r="D216" t="s">
        <v>31</v>
      </c>
      <c r="E216">
        <v>72025</v>
      </c>
      <c r="F216">
        <v>0</v>
      </c>
      <c r="G216">
        <v>0</v>
      </c>
      <c r="H216" s="1">
        <v>41230</v>
      </c>
      <c r="I216">
        <v>27</v>
      </c>
      <c r="J216">
        <v>833</v>
      </c>
      <c r="K216">
        <v>33</v>
      </c>
      <c r="L216">
        <v>549</v>
      </c>
      <c r="M216">
        <v>151</v>
      </c>
      <c r="N216">
        <v>133</v>
      </c>
      <c r="O216">
        <v>233</v>
      </c>
      <c r="P216">
        <v>1</v>
      </c>
      <c r="Q216">
        <v>4</v>
      </c>
      <c r="R216">
        <v>3</v>
      </c>
      <c r="S216">
        <v>8</v>
      </c>
      <c r="T216">
        <v>3</v>
      </c>
      <c r="U216">
        <v>0</v>
      </c>
      <c r="V216">
        <v>0</v>
      </c>
      <c r="W216">
        <v>0</v>
      </c>
      <c r="X216">
        <v>0</v>
      </c>
      <c r="Y216">
        <v>0</v>
      </c>
      <c r="Z216">
        <v>0</v>
      </c>
      <c r="AA216">
        <v>3</v>
      </c>
      <c r="AB216">
        <v>11</v>
      </c>
      <c r="AC216">
        <v>0</v>
      </c>
    </row>
    <row r="217" spans="1:29" x14ac:dyDescent="0.3">
      <c r="A217">
        <v>7118</v>
      </c>
      <c r="B217">
        <v>1957</v>
      </c>
      <c r="C217" t="s">
        <v>29</v>
      </c>
      <c r="D217" t="s">
        <v>33</v>
      </c>
      <c r="E217">
        <v>73803</v>
      </c>
      <c r="F217">
        <v>0</v>
      </c>
      <c r="G217">
        <v>1</v>
      </c>
      <c r="H217" s="1">
        <v>41122</v>
      </c>
      <c r="I217">
        <v>61</v>
      </c>
      <c r="J217">
        <v>833</v>
      </c>
      <c r="K217">
        <v>80</v>
      </c>
      <c r="L217">
        <v>363</v>
      </c>
      <c r="M217">
        <v>52</v>
      </c>
      <c r="N217">
        <v>26</v>
      </c>
      <c r="O217">
        <v>174</v>
      </c>
      <c r="P217">
        <v>2</v>
      </c>
      <c r="Q217">
        <v>9</v>
      </c>
      <c r="R217">
        <v>5</v>
      </c>
      <c r="S217">
        <v>6</v>
      </c>
      <c r="T217">
        <v>6</v>
      </c>
      <c r="U217">
        <v>1</v>
      </c>
      <c r="V217">
        <v>0</v>
      </c>
      <c r="W217">
        <v>0</v>
      </c>
      <c r="X217">
        <v>0</v>
      </c>
      <c r="Y217">
        <v>0</v>
      </c>
      <c r="Z217">
        <v>0</v>
      </c>
      <c r="AA217">
        <v>3</v>
      </c>
      <c r="AB217">
        <v>11</v>
      </c>
      <c r="AC217">
        <v>1</v>
      </c>
    </row>
    <row r="218" spans="1:29" x14ac:dyDescent="0.3">
      <c r="A218">
        <v>3104</v>
      </c>
      <c r="B218">
        <v>1961</v>
      </c>
      <c r="C218" t="s">
        <v>29</v>
      </c>
      <c r="D218" t="s">
        <v>30</v>
      </c>
      <c r="E218">
        <v>82332</v>
      </c>
      <c r="F218">
        <v>0</v>
      </c>
      <c r="G218">
        <v>0</v>
      </c>
      <c r="H218" s="1">
        <v>41169</v>
      </c>
      <c r="I218">
        <v>89</v>
      </c>
      <c r="J218">
        <v>830</v>
      </c>
      <c r="K218">
        <v>59</v>
      </c>
      <c r="L218">
        <v>968</v>
      </c>
      <c r="M218">
        <v>51</v>
      </c>
      <c r="N218">
        <v>79</v>
      </c>
      <c r="O218">
        <v>19</v>
      </c>
      <c r="P218">
        <v>1</v>
      </c>
      <c r="Q218">
        <v>5</v>
      </c>
      <c r="R218">
        <v>3</v>
      </c>
      <c r="S218">
        <v>12</v>
      </c>
      <c r="T218">
        <v>2</v>
      </c>
      <c r="U218">
        <v>0</v>
      </c>
      <c r="V218">
        <v>0</v>
      </c>
      <c r="W218">
        <v>1</v>
      </c>
      <c r="X218">
        <v>0</v>
      </c>
      <c r="Y218">
        <v>0</v>
      </c>
      <c r="Z218">
        <v>0</v>
      </c>
      <c r="AA218">
        <v>3</v>
      </c>
      <c r="AB218">
        <v>11</v>
      </c>
      <c r="AC218">
        <v>1</v>
      </c>
    </row>
    <row r="219" spans="1:29" x14ac:dyDescent="0.3">
      <c r="A219">
        <v>9209</v>
      </c>
      <c r="B219">
        <v>1971</v>
      </c>
      <c r="C219" t="s">
        <v>34</v>
      </c>
      <c r="D219" t="s">
        <v>31</v>
      </c>
      <c r="E219">
        <v>80573</v>
      </c>
      <c r="F219">
        <v>0</v>
      </c>
      <c r="G219">
        <v>0</v>
      </c>
      <c r="H219" s="1">
        <v>41196</v>
      </c>
      <c r="I219">
        <v>85</v>
      </c>
      <c r="J219">
        <v>829</v>
      </c>
      <c r="K219">
        <v>138</v>
      </c>
      <c r="L219">
        <v>430</v>
      </c>
      <c r="M219">
        <v>60</v>
      </c>
      <c r="N219">
        <v>92</v>
      </c>
      <c r="O219">
        <v>15</v>
      </c>
      <c r="P219">
        <v>1</v>
      </c>
      <c r="Q219">
        <v>4</v>
      </c>
      <c r="R219">
        <v>6</v>
      </c>
      <c r="S219">
        <v>13</v>
      </c>
      <c r="T219">
        <v>2</v>
      </c>
      <c r="U219">
        <v>0</v>
      </c>
      <c r="V219">
        <v>0</v>
      </c>
      <c r="W219">
        <v>0</v>
      </c>
      <c r="X219">
        <v>0</v>
      </c>
      <c r="Y219">
        <v>0</v>
      </c>
      <c r="Z219">
        <v>0</v>
      </c>
      <c r="AA219">
        <v>3</v>
      </c>
      <c r="AB219">
        <v>11</v>
      </c>
      <c r="AC219">
        <v>0</v>
      </c>
    </row>
    <row r="220" spans="1:29" x14ac:dyDescent="0.3">
      <c r="A220">
        <v>6417</v>
      </c>
      <c r="B220">
        <v>1971</v>
      </c>
      <c r="C220" t="s">
        <v>34</v>
      </c>
      <c r="D220" t="s">
        <v>31</v>
      </c>
      <c r="E220">
        <v>80573</v>
      </c>
      <c r="F220">
        <v>0</v>
      </c>
      <c r="G220">
        <v>0</v>
      </c>
      <c r="H220" s="1">
        <v>41196</v>
      </c>
      <c r="I220">
        <v>85</v>
      </c>
      <c r="J220">
        <v>829</v>
      </c>
      <c r="K220">
        <v>138</v>
      </c>
      <c r="L220">
        <v>430</v>
      </c>
      <c r="M220">
        <v>60</v>
      </c>
      <c r="N220">
        <v>92</v>
      </c>
      <c r="O220">
        <v>15</v>
      </c>
      <c r="P220">
        <v>1</v>
      </c>
      <c r="Q220">
        <v>4</v>
      </c>
      <c r="R220">
        <v>6</v>
      </c>
      <c r="S220">
        <v>13</v>
      </c>
      <c r="T220">
        <v>2</v>
      </c>
      <c r="U220">
        <v>0</v>
      </c>
      <c r="V220">
        <v>0</v>
      </c>
      <c r="W220">
        <v>0</v>
      </c>
      <c r="X220">
        <v>0</v>
      </c>
      <c r="Y220">
        <v>0</v>
      </c>
      <c r="Z220">
        <v>0</v>
      </c>
      <c r="AA220">
        <v>3</v>
      </c>
      <c r="AB220">
        <v>11</v>
      </c>
      <c r="AC220">
        <v>0</v>
      </c>
    </row>
    <row r="221" spans="1:29" x14ac:dyDescent="0.3">
      <c r="A221">
        <v>6566</v>
      </c>
      <c r="B221">
        <v>1954</v>
      </c>
      <c r="C221" t="s">
        <v>32</v>
      </c>
      <c r="D221" t="s">
        <v>33</v>
      </c>
      <c r="E221">
        <v>72550</v>
      </c>
      <c r="F221">
        <v>1</v>
      </c>
      <c r="G221">
        <v>1</v>
      </c>
      <c r="H221" s="1">
        <v>41221</v>
      </c>
      <c r="I221">
        <v>39</v>
      </c>
      <c r="J221">
        <v>826</v>
      </c>
      <c r="K221">
        <v>50</v>
      </c>
      <c r="L221">
        <v>317</v>
      </c>
      <c r="M221">
        <v>50</v>
      </c>
      <c r="N221">
        <v>38</v>
      </c>
      <c r="O221">
        <v>38</v>
      </c>
      <c r="P221">
        <v>9</v>
      </c>
      <c r="Q221">
        <v>5</v>
      </c>
      <c r="R221">
        <v>2</v>
      </c>
      <c r="S221">
        <v>12</v>
      </c>
      <c r="T221">
        <v>8</v>
      </c>
      <c r="U221">
        <v>0</v>
      </c>
      <c r="V221">
        <v>0</v>
      </c>
      <c r="W221">
        <v>0</v>
      </c>
      <c r="X221">
        <v>0</v>
      </c>
      <c r="Y221">
        <v>0</v>
      </c>
      <c r="Z221">
        <v>0</v>
      </c>
      <c r="AA221">
        <v>3</v>
      </c>
      <c r="AB221">
        <v>11</v>
      </c>
      <c r="AC221">
        <v>0</v>
      </c>
    </row>
    <row r="222" spans="1:29" x14ac:dyDescent="0.3">
      <c r="A222">
        <v>9224</v>
      </c>
      <c r="B222">
        <v>1972</v>
      </c>
      <c r="C222" t="s">
        <v>32</v>
      </c>
      <c r="D222" t="s">
        <v>30</v>
      </c>
      <c r="E222">
        <v>55260</v>
      </c>
      <c r="F222">
        <v>0</v>
      </c>
      <c r="G222">
        <v>1</v>
      </c>
      <c r="H222" s="1">
        <v>41255</v>
      </c>
      <c r="I222">
        <v>81</v>
      </c>
      <c r="J222">
        <v>825</v>
      </c>
      <c r="K222">
        <v>8</v>
      </c>
      <c r="L222">
        <v>53</v>
      </c>
      <c r="M222">
        <v>11</v>
      </c>
      <c r="N222">
        <v>0</v>
      </c>
      <c r="O222">
        <v>242</v>
      </c>
      <c r="P222">
        <v>2</v>
      </c>
      <c r="Q222">
        <v>8</v>
      </c>
      <c r="R222">
        <v>10</v>
      </c>
      <c r="S222">
        <v>5</v>
      </c>
      <c r="T222">
        <v>6</v>
      </c>
      <c r="U222">
        <v>0</v>
      </c>
      <c r="V222">
        <v>0</v>
      </c>
      <c r="W222">
        <v>0</v>
      </c>
      <c r="X222">
        <v>0</v>
      </c>
      <c r="Y222">
        <v>0</v>
      </c>
      <c r="Z222">
        <v>0</v>
      </c>
      <c r="AA222">
        <v>3</v>
      </c>
      <c r="AB222">
        <v>11</v>
      </c>
      <c r="AC222">
        <v>0</v>
      </c>
    </row>
    <row r="223" spans="1:29" x14ac:dyDescent="0.3">
      <c r="A223">
        <v>454</v>
      </c>
      <c r="B223">
        <v>1980</v>
      </c>
      <c r="C223" t="s">
        <v>29</v>
      </c>
      <c r="D223" t="s">
        <v>31</v>
      </c>
      <c r="E223">
        <v>69508</v>
      </c>
      <c r="F223">
        <v>1</v>
      </c>
      <c r="G223">
        <v>0</v>
      </c>
      <c r="H223" s="1">
        <v>41227</v>
      </c>
      <c r="I223">
        <v>48</v>
      </c>
      <c r="J223">
        <v>824</v>
      </c>
      <c r="K223">
        <v>32</v>
      </c>
      <c r="L223">
        <v>162</v>
      </c>
      <c r="M223">
        <v>42</v>
      </c>
      <c r="N223">
        <v>32</v>
      </c>
      <c r="O223">
        <v>43</v>
      </c>
      <c r="P223">
        <v>2</v>
      </c>
      <c r="Q223">
        <v>11</v>
      </c>
      <c r="R223">
        <v>4</v>
      </c>
      <c r="S223">
        <v>11</v>
      </c>
      <c r="T223">
        <v>6</v>
      </c>
      <c r="U223">
        <v>0</v>
      </c>
      <c r="V223">
        <v>0</v>
      </c>
      <c r="W223">
        <v>0</v>
      </c>
      <c r="X223">
        <v>0</v>
      </c>
      <c r="Y223">
        <v>0</v>
      </c>
      <c r="Z223">
        <v>0</v>
      </c>
      <c r="AA223">
        <v>3</v>
      </c>
      <c r="AB223">
        <v>11</v>
      </c>
      <c r="AC223">
        <v>0</v>
      </c>
    </row>
    <row r="224" spans="1:29" x14ac:dyDescent="0.3">
      <c r="A224">
        <v>2407</v>
      </c>
      <c r="B224">
        <v>1982</v>
      </c>
      <c r="C224" t="s">
        <v>29</v>
      </c>
      <c r="D224" t="s">
        <v>33</v>
      </c>
      <c r="E224">
        <v>69109</v>
      </c>
      <c r="F224">
        <v>0</v>
      </c>
      <c r="G224">
        <v>0</v>
      </c>
      <c r="H224" s="1">
        <v>41222</v>
      </c>
      <c r="I224">
        <v>10</v>
      </c>
      <c r="J224">
        <v>823</v>
      </c>
      <c r="K224">
        <v>25</v>
      </c>
      <c r="L224">
        <v>459</v>
      </c>
      <c r="M224">
        <v>124</v>
      </c>
      <c r="N224">
        <v>29</v>
      </c>
      <c r="O224">
        <v>95</v>
      </c>
      <c r="P224">
        <v>1</v>
      </c>
      <c r="Q224">
        <v>6</v>
      </c>
      <c r="R224">
        <v>6</v>
      </c>
      <c r="S224">
        <v>7</v>
      </c>
      <c r="T224">
        <v>4</v>
      </c>
      <c r="U224">
        <v>0</v>
      </c>
      <c r="V224">
        <v>0</v>
      </c>
      <c r="W224">
        <v>1</v>
      </c>
      <c r="X224">
        <v>0</v>
      </c>
      <c r="Y224">
        <v>0</v>
      </c>
      <c r="Z224">
        <v>0</v>
      </c>
      <c r="AA224">
        <v>3</v>
      </c>
      <c r="AB224">
        <v>11</v>
      </c>
      <c r="AC224">
        <v>1</v>
      </c>
    </row>
    <row r="225" spans="1:29" x14ac:dyDescent="0.3">
      <c r="A225">
        <v>9064</v>
      </c>
      <c r="B225">
        <v>1982</v>
      </c>
      <c r="C225" t="s">
        <v>29</v>
      </c>
      <c r="D225" t="s">
        <v>33</v>
      </c>
      <c r="E225">
        <v>69109</v>
      </c>
      <c r="F225">
        <v>0</v>
      </c>
      <c r="G225">
        <v>0</v>
      </c>
      <c r="H225" s="1">
        <v>41222</v>
      </c>
      <c r="I225">
        <v>10</v>
      </c>
      <c r="J225">
        <v>823</v>
      </c>
      <c r="K225">
        <v>25</v>
      </c>
      <c r="L225">
        <v>459</v>
      </c>
      <c r="M225">
        <v>124</v>
      </c>
      <c r="N225">
        <v>29</v>
      </c>
      <c r="O225">
        <v>95</v>
      </c>
      <c r="P225">
        <v>1</v>
      </c>
      <c r="Q225">
        <v>6</v>
      </c>
      <c r="R225">
        <v>6</v>
      </c>
      <c r="S225">
        <v>7</v>
      </c>
      <c r="T225">
        <v>4</v>
      </c>
      <c r="U225">
        <v>0</v>
      </c>
      <c r="V225">
        <v>0</v>
      </c>
      <c r="W225">
        <v>1</v>
      </c>
      <c r="X225">
        <v>0</v>
      </c>
      <c r="Y225">
        <v>0</v>
      </c>
      <c r="Z225">
        <v>0</v>
      </c>
      <c r="AA225">
        <v>3</v>
      </c>
      <c r="AB225">
        <v>11</v>
      </c>
      <c r="AC225">
        <v>1</v>
      </c>
    </row>
    <row r="226" spans="1:29" x14ac:dyDescent="0.3">
      <c r="A226">
        <v>4216</v>
      </c>
      <c r="B226">
        <v>1981</v>
      </c>
      <c r="C226" t="s">
        <v>29</v>
      </c>
      <c r="D226" t="s">
        <v>30</v>
      </c>
      <c r="E226">
        <v>91065</v>
      </c>
      <c r="F226">
        <v>0</v>
      </c>
      <c r="G226">
        <v>0</v>
      </c>
      <c r="H226" s="1">
        <v>41327</v>
      </c>
      <c r="I226">
        <v>33</v>
      </c>
      <c r="J226">
        <v>822</v>
      </c>
      <c r="K226">
        <v>114</v>
      </c>
      <c r="L226">
        <v>108</v>
      </c>
      <c r="M226">
        <v>179</v>
      </c>
      <c r="N226">
        <v>137</v>
      </c>
      <c r="O226">
        <v>114</v>
      </c>
      <c r="P226">
        <v>1</v>
      </c>
      <c r="Q226">
        <v>7</v>
      </c>
      <c r="R226">
        <v>9</v>
      </c>
      <c r="S226">
        <v>9</v>
      </c>
      <c r="T226">
        <v>3</v>
      </c>
      <c r="U226">
        <v>0</v>
      </c>
      <c r="V226">
        <v>0</v>
      </c>
      <c r="W226">
        <v>1</v>
      </c>
      <c r="X226">
        <v>1</v>
      </c>
      <c r="Y226">
        <v>0</v>
      </c>
      <c r="Z226">
        <v>0</v>
      </c>
      <c r="AA226">
        <v>3</v>
      </c>
      <c r="AB226">
        <v>11</v>
      </c>
      <c r="AC226">
        <v>1</v>
      </c>
    </row>
    <row r="227" spans="1:29" x14ac:dyDescent="0.3">
      <c r="A227">
        <v>7861</v>
      </c>
      <c r="B227">
        <v>1952</v>
      </c>
      <c r="C227" t="s">
        <v>34</v>
      </c>
      <c r="D227" t="s">
        <v>33</v>
      </c>
      <c r="E227">
        <v>77027</v>
      </c>
      <c r="F227">
        <v>0</v>
      </c>
      <c r="G227">
        <v>1</v>
      </c>
      <c r="H227" s="1">
        <v>41675</v>
      </c>
      <c r="I227">
        <v>23</v>
      </c>
      <c r="J227">
        <v>820</v>
      </c>
      <c r="K227">
        <v>57</v>
      </c>
      <c r="L227">
        <v>242</v>
      </c>
      <c r="M227">
        <v>45</v>
      </c>
      <c r="N227">
        <v>0</v>
      </c>
      <c r="O227">
        <v>11</v>
      </c>
      <c r="P227">
        <v>2</v>
      </c>
      <c r="Q227">
        <v>8</v>
      </c>
      <c r="R227">
        <v>3</v>
      </c>
      <c r="S227">
        <v>6</v>
      </c>
      <c r="T227">
        <v>4</v>
      </c>
      <c r="U227">
        <v>0</v>
      </c>
      <c r="V227">
        <v>0</v>
      </c>
      <c r="W227">
        <v>0</v>
      </c>
      <c r="X227">
        <v>0</v>
      </c>
      <c r="Y227">
        <v>0</v>
      </c>
      <c r="Z227">
        <v>0</v>
      </c>
      <c r="AA227">
        <v>3</v>
      </c>
      <c r="AB227">
        <v>11</v>
      </c>
      <c r="AC227">
        <v>0</v>
      </c>
    </row>
    <row r="228" spans="1:29" x14ac:dyDescent="0.3">
      <c r="A228">
        <v>7922</v>
      </c>
      <c r="B228">
        <v>1951</v>
      </c>
      <c r="C228" t="s">
        <v>32</v>
      </c>
      <c r="D228" t="s">
        <v>30</v>
      </c>
      <c r="E228">
        <v>64950</v>
      </c>
      <c r="F228">
        <v>0</v>
      </c>
      <c r="G228">
        <v>1</v>
      </c>
      <c r="H228" s="1">
        <v>41133</v>
      </c>
      <c r="I228">
        <v>29</v>
      </c>
      <c r="J228">
        <v>819</v>
      </c>
      <c r="K228">
        <v>0</v>
      </c>
      <c r="L228">
        <v>72</v>
      </c>
      <c r="M228">
        <v>12</v>
      </c>
      <c r="N228">
        <v>0</v>
      </c>
      <c r="O228">
        <v>63</v>
      </c>
      <c r="P228">
        <v>2</v>
      </c>
      <c r="Q228">
        <v>11</v>
      </c>
      <c r="R228">
        <v>2</v>
      </c>
      <c r="S228">
        <v>10</v>
      </c>
      <c r="T228">
        <v>7</v>
      </c>
      <c r="U228">
        <v>0</v>
      </c>
      <c r="V228">
        <v>1</v>
      </c>
      <c r="W228">
        <v>0</v>
      </c>
      <c r="X228">
        <v>0</v>
      </c>
      <c r="Y228">
        <v>0</v>
      </c>
      <c r="Z228">
        <v>0</v>
      </c>
      <c r="AA228">
        <v>3</v>
      </c>
      <c r="AB228">
        <v>11</v>
      </c>
      <c r="AC228">
        <v>0</v>
      </c>
    </row>
    <row r="229" spans="1:29" x14ac:dyDescent="0.3">
      <c r="A229">
        <v>7627</v>
      </c>
      <c r="B229">
        <v>1975</v>
      </c>
      <c r="C229" t="s">
        <v>34</v>
      </c>
      <c r="D229" t="s">
        <v>33</v>
      </c>
      <c r="E229">
        <v>92163</v>
      </c>
      <c r="F229">
        <v>0</v>
      </c>
      <c r="G229">
        <v>0</v>
      </c>
      <c r="H229" s="1">
        <v>41255</v>
      </c>
      <c r="I229">
        <v>25</v>
      </c>
      <c r="J229">
        <v>817</v>
      </c>
      <c r="K229">
        <v>183</v>
      </c>
      <c r="L229">
        <v>797</v>
      </c>
      <c r="M229">
        <v>106</v>
      </c>
      <c r="N229">
        <v>163</v>
      </c>
      <c r="O229">
        <v>20</v>
      </c>
      <c r="P229">
        <v>0</v>
      </c>
      <c r="Q229">
        <v>5</v>
      </c>
      <c r="R229">
        <v>11</v>
      </c>
      <c r="S229">
        <v>5</v>
      </c>
      <c r="T229">
        <v>2</v>
      </c>
      <c r="U229">
        <v>0</v>
      </c>
      <c r="V229">
        <v>0</v>
      </c>
      <c r="W229">
        <v>1</v>
      </c>
      <c r="X229">
        <v>1</v>
      </c>
      <c r="Y229">
        <v>0</v>
      </c>
      <c r="Z229">
        <v>0</v>
      </c>
      <c r="AA229">
        <v>3</v>
      </c>
      <c r="AB229">
        <v>11</v>
      </c>
      <c r="AC229">
        <v>1</v>
      </c>
    </row>
    <row r="230" spans="1:29" x14ac:dyDescent="0.3">
      <c r="A230">
        <v>3698</v>
      </c>
      <c r="B230">
        <v>1983</v>
      </c>
      <c r="C230" t="s">
        <v>29</v>
      </c>
      <c r="D230" t="s">
        <v>31</v>
      </c>
      <c r="E230">
        <v>78687</v>
      </c>
      <c r="F230">
        <v>0</v>
      </c>
      <c r="G230">
        <v>0</v>
      </c>
      <c r="H230" s="1">
        <v>41130</v>
      </c>
      <c r="I230">
        <v>13</v>
      </c>
      <c r="J230">
        <v>817</v>
      </c>
      <c r="K230">
        <v>185</v>
      </c>
      <c r="L230">
        <v>687</v>
      </c>
      <c r="M230">
        <v>145</v>
      </c>
      <c r="N230">
        <v>55</v>
      </c>
      <c r="O230">
        <v>241</v>
      </c>
      <c r="P230">
        <v>1</v>
      </c>
      <c r="Q230">
        <v>4</v>
      </c>
      <c r="R230">
        <v>6</v>
      </c>
      <c r="S230">
        <v>8</v>
      </c>
      <c r="T230">
        <v>2</v>
      </c>
      <c r="U230">
        <v>0</v>
      </c>
      <c r="V230">
        <v>0</v>
      </c>
      <c r="W230">
        <v>1</v>
      </c>
      <c r="X230">
        <v>0</v>
      </c>
      <c r="Y230">
        <v>0</v>
      </c>
      <c r="Z230">
        <v>0</v>
      </c>
      <c r="AA230">
        <v>3</v>
      </c>
      <c r="AB230">
        <v>11</v>
      </c>
      <c r="AC230">
        <v>1</v>
      </c>
    </row>
    <row r="231" spans="1:29" x14ac:dyDescent="0.3">
      <c r="A231">
        <v>590</v>
      </c>
      <c r="B231">
        <v>1970</v>
      </c>
      <c r="C231" t="s">
        <v>34</v>
      </c>
      <c r="D231" t="s">
        <v>35</v>
      </c>
      <c r="E231">
        <v>78579</v>
      </c>
      <c r="F231">
        <v>0</v>
      </c>
      <c r="G231">
        <v>0</v>
      </c>
      <c r="H231" s="1">
        <v>41265</v>
      </c>
      <c r="I231">
        <v>35</v>
      </c>
      <c r="J231">
        <v>816</v>
      </c>
      <c r="K231">
        <v>66</v>
      </c>
      <c r="L231">
        <v>549</v>
      </c>
      <c r="M231">
        <v>216</v>
      </c>
      <c r="N231">
        <v>66</v>
      </c>
      <c r="O231">
        <v>99</v>
      </c>
      <c r="P231">
        <v>1</v>
      </c>
      <c r="Q231">
        <v>5</v>
      </c>
      <c r="R231">
        <v>6</v>
      </c>
      <c r="S231">
        <v>4</v>
      </c>
      <c r="T231">
        <v>3</v>
      </c>
      <c r="U231">
        <v>0</v>
      </c>
      <c r="V231">
        <v>0</v>
      </c>
      <c r="W231">
        <v>0</v>
      </c>
      <c r="X231">
        <v>0</v>
      </c>
      <c r="Y231">
        <v>0</v>
      </c>
      <c r="Z231">
        <v>0</v>
      </c>
      <c r="AA231">
        <v>3</v>
      </c>
      <c r="AB231">
        <v>11</v>
      </c>
      <c r="AC231">
        <v>1</v>
      </c>
    </row>
    <row r="232" spans="1:29" x14ac:dyDescent="0.3">
      <c r="A232">
        <v>6262</v>
      </c>
      <c r="B232">
        <v>1962</v>
      </c>
      <c r="C232" t="s">
        <v>34</v>
      </c>
      <c r="D232" t="s">
        <v>30</v>
      </c>
      <c r="E232">
        <v>72217</v>
      </c>
      <c r="F232">
        <v>0</v>
      </c>
      <c r="G232">
        <v>0</v>
      </c>
      <c r="H232" s="1">
        <v>41374</v>
      </c>
      <c r="I232">
        <v>93</v>
      </c>
      <c r="J232">
        <v>816</v>
      </c>
      <c r="K232">
        <v>42</v>
      </c>
      <c r="L232">
        <v>450</v>
      </c>
      <c r="M232">
        <v>55</v>
      </c>
      <c r="N232">
        <v>56</v>
      </c>
      <c r="O232">
        <v>154</v>
      </c>
      <c r="P232">
        <v>1</v>
      </c>
      <c r="Q232">
        <v>3</v>
      </c>
      <c r="R232">
        <v>10</v>
      </c>
      <c r="S232">
        <v>8</v>
      </c>
      <c r="T232">
        <v>2</v>
      </c>
      <c r="U232">
        <v>0</v>
      </c>
      <c r="V232">
        <v>0</v>
      </c>
      <c r="W232">
        <v>0</v>
      </c>
      <c r="X232">
        <v>0</v>
      </c>
      <c r="Y232">
        <v>0</v>
      </c>
      <c r="Z232">
        <v>0</v>
      </c>
      <c r="AA232">
        <v>3</v>
      </c>
      <c r="AB232">
        <v>11</v>
      </c>
      <c r="AC232">
        <v>0</v>
      </c>
    </row>
    <row r="233" spans="1:29" x14ac:dyDescent="0.3">
      <c r="A233">
        <v>4945</v>
      </c>
      <c r="B233">
        <v>1953</v>
      </c>
      <c r="C233" t="s">
        <v>29</v>
      </c>
      <c r="D233" t="s">
        <v>38</v>
      </c>
      <c r="E233">
        <v>53653</v>
      </c>
      <c r="F233">
        <v>0</v>
      </c>
      <c r="G233">
        <v>0</v>
      </c>
      <c r="H233" s="1">
        <v>41220</v>
      </c>
      <c r="I233">
        <v>29</v>
      </c>
      <c r="J233">
        <v>815</v>
      </c>
      <c r="K233">
        <v>10</v>
      </c>
      <c r="L233">
        <v>239</v>
      </c>
      <c r="M233">
        <v>28</v>
      </c>
      <c r="N233">
        <v>10</v>
      </c>
      <c r="O233">
        <v>108</v>
      </c>
      <c r="P233">
        <v>2</v>
      </c>
      <c r="Q233">
        <v>10</v>
      </c>
      <c r="R233">
        <v>4</v>
      </c>
      <c r="S233">
        <v>12</v>
      </c>
      <c r="T233">
        <v>6</v>
      </c>
      <c r="U233">
        <v>0</v>
      </c>
      <c r="V233">
        <v>0</v>
      </c>
      <c r="W233">
        <v>0</v>
      </c>
      <c r="X233">
        <v>0</v>
      </c>
      <c r="Y233">
        <v>0</v>
      </c>
      <c r="Z233">
        <v>0</v>
      </c>
      <c r="AA233">
        <v>3</v>
      </c>
      <c r="AB233">
        <v>11</v>
      </c>
      <c r="AC233">
        <v>0</v>
      </c>
    </row>
    <row r="234" spans="1:29" x14ac:dyDescent="0.3">
      <c r="A234">
        <v>3412</v>
      </c>
      <c r="B234">
        <v>1951</v>
      </c>
      <c r="C234" t="s">
        <v>34</v>
      </c>
      <c r="D234" t="s">
        <v>33</v>
      </c>
      <c r="E234">
        <v>67381</v>
      </c>
      <c r="F234">
        <v>0</v>
      </c>
      <c r="G234">
        <v>1</v>
      </c>
      <c r="H234" s="1">
        <v>41289</v>
      </c>
      <c r="I234">
        <v>67</v>
      </c>
      <c r="J234">
        <v>815</v>
      </c>
      <c r="K234">
        <v>8</v>
      </c>
      <c r="L234">
        <v>53</v>
      </c>
      <c r="M234">
        <v>11</v>
      </c>
      <c r="N234">
        <v>0</v>
      </c>
      <c r="O234">
        <v>70</v>
      </c>
      <c r="P234">
        <v>4</v>
      </c>
      <c r="Q234">
        <v>2</v>
      </c>
      <c r="R234">
        <v>2</v>
      </c>
      <c r="S234">
        <v>9</v>
      </c>
      <c r="T234">
        <v>7</v>
      </c>
      <c r="U234">
        <v>0</v>
      </c>
      <c r="V234">
        <v>1</v>
      </c>
      <c r="W234">
        <v>0</v>
      </c>
      <c r="X234">
        <v>0</v>
      </c>
      <c r="Y234">
        <v>0</v>
      </c>
      <c r="Z234">
        <v>0</v>
      </c>
      <c r="AA234">
        <v>3</v>
      </c>
      <c r="AB234">
        <v>11</v>
      </c>
      <c r="AC234">
        <v>0</v>
      </c>
    </row>
    <row r="235" spans="1:29" x14ac:dyDescent="0.3">
      <c r="A235">
        <v>8931</v>
      </c>
      <c r="B235">
        <v>1986</v>
      </c>
      <c r="C235" t="s">
        <v>29</v>
      </c>
      <c r="D235" t="s">
        <v>31</v>
      </c>
      <c r="E235">
        <v>83033</v>
      </c>
      <c r="F235">
        <v>1</v>
      </c>
      <c r="G235">
        <v>0</v>
      </c>
      <c r="H235" s="1">
        <v>41777</v>
      </c>
      <c r="I235">
        <v>82</v>
      </c>
      <c r="J235">
        <v>812</v>
      </c>
      <c r="K235">
        <v>99</v>
      </c>
      <c r="L235">
        <v>431</v>
      </c>
      <c r="M235">
        <v>237</v>
      </c>
      <c r="N235">
        <v>149</v>
      </c>
      <c r="O235">
        <v>33</v>
      </c>
      <c r="P235">
        <v>1</v>
      </c>
      <c r="Q235">
        <v>11</v>
      </c>
      <c r="R235">
        <v>4</v>
      </c>
      <c r="S235">
        <v>10</v>
      </c>
      <c r="T235">
        <v>5</v>
      </c>
      <c r="U235">
        <v>0</v>
      </c>
      <c r="V235">
        <v>0</v>
      </c>
      <c r="W235">
        <v>0</v>
      </c>
      <c r="X235">
        <v>1</v>
      </c>
      <c r="Y235">
        <v>0</v>
      </c>
      <c r="Z235">
        <v>0</v>
      </c>
      <c r="AA235">
        <v>3</v>
      </c>
      <c r="AB235">
        <v>11</v>
      </c>
      <c r="AC235">
        <v>0</v>
      </c>
    </row>
    <row r="236" spans="1:29" x14ac:dyDescent="0.3">
      <c r="A236">
        <v>9451</v>
      </c>
      <c r="B236">
        <v>1965</v>
      </c>
      <c r="C236" t="s">
        <v>29</v>
      </c>
      <c r="D236" t="s">
        <v>33</v>
      </c>
      <c r="E236">
        <v>73538</v>
      </c>
      <c r="F236">
        <v>0</v>
      </c>
      <c r="G236">
        <v>1</v>
      </c>
      <c r="H236" s="1">
        <v>41238</v>
      </c>
      <c r="I236">
        <v>92</v>
      </c>
      <c r="J236">
        <v>811</v>
      </c>
      <c r="K236">
        <v>76</v>
      </c>
      <c r="L236">
        <v>428</v>
      </c>
      <c r="M236">
        <v>99</v>
      </c>
      <c r="N236">
        <v>137</v>
      </c>
      <c r="O236">
        <v>107</v>
      </c>
      <c r="P236">
        <v>3</v>
      </c>
      <c r="Q236">
        <v>10</v>
      </c>
      <c r="R236">
        <v>4</v>
      </c>
      <c r="S236">
        <v>9</v>
      </c>
      <c r="T236">
        <v>7</v>
      </c>
      <c r="U236">
        <v>0</v>
      </c>
      <c r="V236">
        <v>0</v>
      </c>
      <c r="W236">
        <v>0</v>
      </c>
      <c r="X236">
        <v>0</v>
      </c>
      <c r="Y236">
        <v>0</v>
      </c>
      <c r="Z236">
        <v>0</v>
      </c>
      <c r="AA236">
        <v>3</v>
      </c>
      <c r="AB236">
        <v>11</v>
      </c>
      <c r="AC236">
        <v>0</v>
      </c>
    </row>
    <row r="237" spans="1:29" x14ac:dyDescent="0.3">
      <c r="A237">
        <v>8985</v>
      </c>
      <c r="B237">
        <v>1964</v>
      </c>
      <c r="C237" t="s">
        <v>37</v>
      </c>
      <c r="D237" t="s">
        <v>31</v>
      </c>
      <c r="E237">
        <v>68316</v>
      </c>
      <c r="F237">
        <v>0</v>
      </c>
      <c r="G237">
        <v>1</v>
      </c>
      <c r="H237" s="1">
        <v>41217</v>
      </c>
      <c r="I237">
        <v>54</v>
      </c>
      <c r="J237">
        <v>806</v>
      </c>
      <c r="K237">
        <v>80</v>
      </c>
      <c r="L237">
        <v>161</v>
      </c>
      <c r="M237">
        <v>120</v>
      </c>
      <c r="N237">
        <v>11</v>
      </c>
      <c r="O237">
        <v>33</v>
      </c>
      <c r="P237">
        <v>5</v>
      </c>
      <c r="Q237">
        <v>10</v>
      </c>
      <c r="R237">
        <v>7</v>
      </c>
      <c r="S237">
        <v>10</v>
      </c>
      <c r="T237">
        <v>6</v>
      </c>
      <c r="U237">
        <v>0</v>
      </c>
      <c r="V237">
        <v>0</v>
      </c>
      <c r="W237">
        <v>0</v>
      </c>
      <c r="X237">
        <v>0</v>
      </c>
      <c r="Y237">
        <v>0</v>
      </c>
      <c r="Z237">
        <v>0</v>
      </c>
      <c r="AA237">
        <v>3</v>
      </c>
      <c r="AB237">
        <v>11</v>
      </c>
      <c r="AC237">
        <v>0</v>
      </c>
    </row>
    <row r="238" spans="1:29" x14ac:dyDescent="0.3">
      <c r="A238">
        <v>3924</v>
      </c>
      <c r="B238">
        <v>1965</v>
      </c>
      <c r="C238" t="s">
        <v>32</v>
      </c>
      <c r="D238" t="s">
        <v>35</v>
      </c>
      <c r="E238">
        <v>57912</v>
      </c>
      <c r="F238">
        <v>0</v>
      </c>
      <c r="G238">
        <v>1</v>
      </c>
      <c r="H238" s="1">
        <v>41715</v>
      </c>
      <c r="I238">
        <v>34</v>
      </c>
      <c r="J238">
        <v>801</v>
      </c>
      <c r="K238">
        <v>0</v>
      </c>
      <c r="L238">
        <v>80</v>
      </c>
      <c r="M238">
        <v>0</v>
      </c>
      <c r="N238">
        <v>0</v>
      </c>
      <c r="O238">
        <v>35</v>
      </c>
      <c r="P238">
        <v>5</v>
      </c>
      <c r="Q238">
        <v>8</v>
      </c>
      <c r="R238">
        <v>3</v>
      </c>
      <c r="S238">
        <v>12</v>
      </c>
      <c r="T238">
        <v>5</v>
      </c>
      <c r="U238">
        <v>0</v>
      </c>
      <c r="V238">
        <v>1</v>
      </c>
      <c r="W238">
        <v>0</v>
      </c>
      <c r="X238">
        <v>0</v>
      </c>
      <c r="Y238">
        <v>0</v>
      </c>
      <c r="Z238">
        <v>0</v>
      </c>
      <c r="AA238">
        <v>3</v>
      </c>
      <c r="AB238">
        <v>11</v>
      </c>
      <c r="AC238">
        <v>0</v>
      </c>
    </row>
    <row r="239" spans="1:29" x14ac:dyDescent="0.3">
      <c r="A239">
        <v>8746</v>
      </c>
      <c r="B239">
        <v>1989</v>
      </c>
      <c r="C239" t="s">
        <v>29</v>
      </c>
      <c r="D239" t="s">
        <v>33</v>
      </c>
      <c r="E239">
        <v>75433</v>
      </c>
      <c r="F239">
        <v>1</v>
      </c>
      <c r="G239">
        <v>0</v>
      </c>
      <c r="H239" s="1">
        <v>41734</v>
      </c>
      <c r="I239">
        <v>28</v>
      </c>
      <c r="J239">
        <v>800</v>
      </c>
      <c r="K239">
        <v>0</v>
      </c>
      <c r="L239">
        <v>297</v>
      </c>
      <c r="M239">
        <v>0</v>
      </c>
      <c r="N239">
        <v>34</v>
      </c>
      <c r="O239">
        <v>57</v>
      </c>
      <c r="P239">
        <v>2</v>
      </c>
      <c r="Q239">
        <v>2</v>
      </c>
      <c r="R239">
        <v>5</v>
      </c>
      <c r="S239">
        <v>10</v>
      </c>
      <c r="T239">
        <v>6</v>
      </c>
      <c r="U239">
        <v>0</v>
      </c>
      <c r="V239">
        <v>1</v>
      </c>
      <c r="W239">
        <v>0</v>
      </c>
      <c r="X239">
        <v>1</v>
      </c>
      <c r="Y239">
        <v>0</v>
      </c>
      <c r="Z239">
        <v>0</v>
      </c>
      <c r="AA239">
        <v>3</v>
      </c>
      <c r="AB239">
        <v>11</v>
      </c>
      <c r="AC239">
        <v>0</v>
      </c>
    </row>
    <row r="240" spans="1:29" x14ac:dyDescent="0.3">
      <c r="A240">
        <v>4012</v>
      </c>
      <c r="B240">
        <v>1972</v>
      </c>
      <c r="C240" t="s">
        <v>32</v>
      </c>
      <c r="D240" t="s">
        <v>31</v>
      </c>
      <c r="E240">
        <v>62220</v>
      </c>
      <c r="F240">
        <v>0</v>
      </c>
      <c r="G240">
        <v>1</v>
      </c>
      <c r="H240" s="1">
        <v>41132</v>
      </c>
      <c r="I240">
        <v>55</v>
      </c>
      <c r="J240">
        <v>799</v>
      </c>
      <c r="K240">
        <v>12</v>
      </c>
      <c r="L240">
        <v>375</v>
      </c>
      <c r="M240">
        <v>16</v>
      </c>
      <c r="N240">
        <v>12</v>
      </c>
      <c r="O240">
        <v>12</v>
      </c>
      <c r="P240">
        <v>5</v>
      </c>
      <c r="Q240">
        <v>7</v>
      </c>
      <c r="R240">
        <v>6</v>
      </c>
      <c r="S240">
        <v>5</v>
      </c>
      <c r="T240">
        <v>6</v>
      </c>
      <c r="U240">
        <v>0</v>
      </c>
      <c r="V240">
        <v>0</v>
      </c>
      <c r="W240">
        <v>0</v>
      </c>
      <c r="X240">
        <v>0</v>
      </c>
      <c r="Y240">
        <v>0</v>
      </c>
      <c r="Z240">
        <v>0</v>
      </c>
      <c r="AA240">
        <v>3</v>
      </c>
      <c r="AB240">
        <v>11</v>
      </c>
      <c r="AC240">
        <v>1</v>
      </c>
    </row>
    <row r="241" spans="1:29" x14ac:dyDescent="0.3">
      <c r="A241">
        <v>7381</v>
      </c>
      <c r="B241">
        <v>1968</v>
      </c>
      <c r="C241" t="s">
        <v>29</v>
      </c>
      <c r="D241" t="s">
        <v>35</v>
      </c>
      <c r="E241">
        <v>75693</v>
      </c>
      <c r="F241">
        <v>0</v>
      </c>
      <c r="G241">
        <v>0</v>
      </c>
      <c r="H241" s="1">
        <v>41249</v>
      </c>
      <c r="I241">
        <v>10</v>
      </c>
      <c r="J241">
        <v>797</v>
      </c>
      <c r="K241">
        <v>153</v>
      </c>
      <c r="L241">
        <v>293</v>
      </c>
      <c r="M241">
        <v>72</v>
      </c>
      <c r="N241">
        <v>97</v>
      </c>
      <c r="O241">
        <v>30</v>
      </c>
      <c r="P241">
        <v>1</v>
      </c>
      <c r="Q241">
        <v>11</v>
      </c>
      <c r="R241">
        <v>4</v>
      </c>
      <c r="S241">
        <v>6</v>
      </c>
      <c r="T241">
        <v>4</v>
      </c>
      <c r="U241">
        <v>0</v>
      </c>
      <c r="V241">
        <v>1</v>
      </c>
      <c r="W241">
        <v>1</v>
      </c>
      <c r="X241">
        <v>1</v>
      </c>
      <c r="Y241">
        <v>0</v>
      </c>
      <c r="Z241">
        <v>0</v>
      </c>
      <c r="AA241">
        <v>3</v>
      </c>
      <c r="AB241">
        <v>11</v>
      </c>
      <c r="AC241">
        <v>1</v>
      </c>
    </row>
    <row r="242" spans="1:29" x14ac:dyDescent="0.3">
      <c r="A242">
        <v>1685</v>
      </c>
      <c r="B242">
        <v>1967</v>
      </c>
      <c r="C242" t="s">
        <v>32</v>
      </c>
      <c r="D242" t="s">
        <v>31</v>
      </c>
      <c r="E242">
        <v>62981</v>
      </c>
      <c r="F242">
        <v>0</v>
      </c>
      <c r="G242">
        <v>0</v>
      </c>
      <c r="H242" s="1">
        <v>41350</v>
      </c>
      <c r="I242">
        <v>21</v>
      </c>
      <c r="J242">
        <v>796</v>
      </c>
      <c r="K242">
        <v>14</v>
      </c>
      <c r="L242">
        <v>590</v>
      </c>
      <c r="M242">
        <v>38</v>
      </c>
      <c r="N242">
        <v>44</v>
      </c>
      <c r="O242">
        <v>0</v>
      </c>
      <c r="P242">
        <v>1</v>
      </c>
      <c r="Q242">
        <v>4</v>
      </c>
      <c r="R242">
        <v>5</v>
      </c>
      <c r="S242">
        <v>13</v>
      </c>
      <c r="T242">
        <v>3</v>
      </c>
      <c r="U242">
        <v>0</v>
      </c>
      <c r="V242">
        <v>1</v>
      </c>
      <c r="W242">
        <v>0</v>
      </c>
      <c r="X242">
        <v>0</v>
      </c>
      <c r="Y242">
        <v>0</v>
      </c>
      <c r="Z242">
        <v>0</v>
      </c>
      <c r="AA242">
        <v>3</v>
      </c>
      <c r="AB242">
        <v>11</v>
      </c>
      <c r="AC242">
        <v>0</v>
      </c>
    </row>
    <row r="243" spans="1:29" x14ac:dyDescent="0.3">
      <c r="A243">
        <v>8492</v>
      </c>
      <c r="B243">
        <v>1978</v>
      </c>
      <c r="C243" t="s">
        <v>29</v>
      </c>
      <c r="D243" t="s">
        <v>31</v>
      </c>
      <c r="E243">
        <v>75437</v>
      </c>
      <c r="F243">
        <v>0</v>
      </c>
      <c r="G243">
        <v>0</v>
      </c>
      <c r="H243" s="1">
        <v>41587</v>
      </c>
      <c r="I243">
        <v>25</v>
      </c>
      <c r="J243">
        <v>795</v>
      </c>
      <c r="K243">
        <v>0</v>
      </c>
      <c r="L243">
        <v>545</v>
      </c>
      <c r="M243">
        <v>95</v>
      </c>
      <c r="N243">
        <v>58</v>
      </c>
      <c r="O243">
        <v>0</v>
      </c>
      <c r="P243">
        <v>1</v>
      </c>
      <c r="Q243">
        <v>8</v>
      </c>
      <c r="R243">
        <v>4</v>
      </c>
      <c r="S243">
        <v>10</v>
      </c>
      <c r="T243">
        <v>6</v>
      </c>
      <c r="U243">
        <v>0</v>
      </c>
      <c r="V243">
        <v>0</v>
      </c>
      <c r="W243">
        <v>0</v>
      </c>
      <c r="X243">
        <v>1</v>
      </c>
      <c r="Y243">
        <v>0</v>
      </c>
      <c r="Z243">
        <v>0</v>
      </c>
      <c r="AA243">
        <v>3</v>
      </c>
      <c r="AB243">
        <v>11</v>
      </c>
      <c r="AC243">
        <v>0</v>
      </c>
    </row>
    <row r="244" spans="1:29" x14ac:dyDescent="0.3">
      <c r="A244">
        <v>1915</v>
      </c>
      <c r="B244">
        <v>1951</v>
      </c>
      <c r="C244" t="s">
        <v>32</v>
      </c>
      <c r="D244" t="s">
        <v>33</v>
      </c>
      <c r="E244">
        <v>78939</v>
      </c>
      <c r="F244">
        <v>0</v>
      </c>
      <c r="G244">
        <v>0</v>
      </c>
      <c r="H244" s="1">
        <v>41620</v>
      </c>
      <c r="I244">
        <v>57</v>
      </c>
      <c r="J244">
        <v>794</v>
      </c>
      <c r="K244">
        <v>115</v>
      </c>
      <c r="L244">
        <v>243</v>
      </c>
      <c r="M244">
        <v>150</v>
      </c>
      <c r="N244">
        <v>0</v>
      </c>
      <c r="O244">
        <v>205</v>
      </c>
      <c r="P244">
        <v>1</v>
      </c>
      <c r="Q244">
        <v>8</v>
      </c>
      <c r="R244">
        <v>5</v>
      </c>
      <c r="S244">
        <v>6</v>
      </c>
      <c r="T244">
        <v>3</v>
      </c>
      <c r="U244">
        <v>0</v>
      </c>
      <c r="V244">
        <v>0</v>
      </c>
      <c r="W244">
        <v>0</v>
      </c>
      <c r="X244">
        <v>0</v>
      </c>
      <c r="Y244">
        <v>0</v>
      </c>
      <c r="Z244">
        <v>0</v>
      </c>
      <c r="AA244">
        <v>3</v>
      </c>
      <c r="AB244">
        <v>11</v>
      </c>
      <c r="AC244">
        <v>0</v>
      </c>
    </row>
    <row r="245" spans="1:29" x14ac:dyDescent="0.3">
      <c r="A245">
        <v>10590</v>
      </c>
      <c r="B245">
        <v>1956</v>
      </c>
      <c r="C245" t="s">
        <v>32</v>
      </c>
      <c r="D245" t="s">
        <v>31</v>
      </c>
      <c r="E245">
        <v>76542</v>
      </c>
      <c r="F245">
        <v>0</v>
      </c>
      <c r="G245">
        <v>0</v>
      </c>
      <c r="H245" s="1">
        <v>41363</v>
      </c>
      <c r="I245">
        <v>91</v>
      </c>
      <c r="J245">
        <v>794</v>
      </c>
      <c r="K245">
        <v>73</v>
      </c>
      <c r="L245">
        <v>573</v>
      </c>
      <c r="M245">
        <v>0</v>
      </c>
      <c r="N245">
        <v>29</v>
      </c>
      <c r="O245">
        <v>14</v>
      </c>
      <c r="P245">
        <v>1</v>
      </c>
      <c r="Q245">
        <v>4</v>
      </c>
      <c r="R245">
        <v>8</v>
      </c>
      <c r="S245">
        <v>10</v>
      </c>
      <c r="T245">
        <v>2</v>
      </c>
      <c r="U245">
        <v>0</v>
      </c>
      <c r="V245">
        <v>0</v>
      </c>
      <c r="W245">
        <v>0</v>
      </c>
      <c r="X245">
        <v>0</v>
      </c>
      <c r="Y245">
        <v>0</v>
      </c>
      <c r="Z245">
        <v>0</v>
      </c>
      <c r="AA245">
        <v>3</v>
      </c>
      <c r="AB245">
        <v>11</v>
      </c>
      <c r="AC245">
        <v>0</v>
      </c>
    </row>
    <row r="246" spans="1:29" x14ac:dyDescent="0.3">
      <c r="A246">
        <v>460</v>
      </c>
      <c r="B246">
        <v>1972</v>
      </c>
      <c r="C246" t="s">
        <v>32</v>
      </c>
      <c r="D246" t="s">
        <v>33</v>
      </c>
      <c r="E246">
        <v>79930</v>
      </c>
      <c r="F246">
        <v>0</v>
      </c>
      <c r="G246">
        <v>0</v>
      </c>
      <c r="H246" s="1">
        <v>41129</v>
      </c>
      <c r="I246">
        <v>72</v>
      </c>
      <c r="J246">
        <v>792</v>
      </c>
      <c r="K246">
        <v>86</v>
      </c>
      <c r="L246">
        <v>740</v>
      </c>
      <c r="M246">
        <v>67</v>
      </c>
      <c r="N246">
        <v>51</v>
      </c>
      <c r="O246">
        <v>17</v>
      </c>
      <c r="P246">
        <v>1</v>
      </c>
      <c r="Q246">
        <v>3</v>
      </c>
      <c r="R246">
        <v>5</v>
      </c>
      <c r="S246">
        <v>8</v>
      </c>
      <c r="T246">
        <v>2</v>
      </c>
      <c r="U246">
        <v>0</v>
      </c>
      <c r="V246">
        <v>0</v>
      </c>
      <c r="W246">
        <v>0</v>
      </c>
      <c r="X246">
        <v>0</v>
      </c>
      <c r="Y246">
        <v>0</v>
      </c>
      <c r="Z246">
        <v>0</v>
      </c>
      <c r="AA246">
        <v>3</v>
      </c>
      <c r="AB246">
        <v>11</v>
      </c>
      <c r="AC246">
        <v>0</v>
      </c>
    </row>
    <row r="247" spans="1:29" x14ac:dyDescent="0.3">
      <c r="A247">
        <v>7214</v>
      </c>
      <c r="B247">
        <v>1957</v>
      </c>
      <c r="C247" t="s">
        <v>29</v>
      </c>
      <c r="D247" t="s">
        <v>33</v>
      </c>
      <c r="E247">
        <v>62187</v>
      </c>
      <c r="F247">
        <v>0</v>
      </c>
      <c r="G247">
        <v>0</v>
      </c>
      <c r="H247" s="1">
        <v>41460</v>
      </c>
      <c r="I247">
        <v>49</v>
      </c>
      <c r="J247">
        <v>792</v>
      </c>
      <c r="K247">
        <v>0</v>
      </c>
      <c r="L247">
        <v>275</v>
      </c>
      <c r="M247">
        <v>45</v>
      </c>
      <c r="N247">
        <v>45</v>
      </c>
      <c r="O247">
        <v>126</v>
      </c>
      <c r="P247">
        <v>1</v>
      </c>
      <c r="Q247">
        <v>4</v>
      </c>
      <c r="R247">
        <v>8</v>
      </c>
      <c r="S247">
        <v>5</v>
      </c>
      <c r="T247">
        <v>3</v>
      </c>
      <c r="U247">
        <v>0</v>
      </c>
      <c r="V247">
        <v>0</v>
      </c>
      <c r="W247">
        <v>0</v>
      </c>
      <c r="X247">
        <v>0</v>
      </c>
      <c r="Y247">
        <v>0</v>
      </c>
      <c r="Z247">
        <v>0</v>
      </c>
      <c r="AA247">
        <v>3</v>
      </c>
      <c r="AB247">
        <v>11</v>
      </c>
      <c r="AC247">
        <v>0</v>
      </c>
    </row>
    <row r="248" spans="1:29" x14ac:dyDescent="0.3">
      <c r="A248">
        <v>10833</v>
      </c>
      <c r="B248">
        <v>1975</v>
      </c>
      <c r="C248" t="s">
        <v>29</v>
      </c>
      <c r="D248" t="s">
        <v>33</v>
      </c>
      <c r="E248">
        <v>65106</v>
      </c>
      <c r="F248">
        <v>0</v>
      </c>
      <c r="G248">
        <v>1</v>
      </c>
      <c r="H248" s="1">
        <v>41783</v>
      </c>
      <c r="I248">
        <v>55</v>
      </c>
      <c r="J248">
        <v>790</v>
      </c>
      <c r="K248">
        <v>19</v>
      </c>
      <c r="L248">
        <v>133</v>
      </c>
      <c r="M248">
        <v>12</v>
      </c>
      <c r="N248">
        <v>0</v>
      </c>
      <c r="O248">
        <v>19</v>
      </c>
      <c r="P248">
        <v>3</v>
      </c>
      <c r="Q248">
        <v>8</v>
      </c>
      <c r="R248">
        <v>3</v>
      </c>
      <c r="S248">
        <v>13</v>
      </c>
      <c r="T248">
        <v>6</v>
      </c>
      <c r="U248">
        <v>0</v>
      </c>
      <c r="V248">
        <v>1</v>
      </c>
      <c r="W248">
        <v>0</v>
      </c>
      <c r="X248">
        <v>0</v>
      </c>
      <c r="Y248">
        <v>0</v>
      </c>
      <c r="Z248">
        <v>0</v>
      </c>
      <c r="AA248">
        <v>3</v>
      </c>
      <c r="AB248">
        <v>11</v>
      </c>
      <c r="AC248">
        <v>0</v>
      </c>
    </row>
    <row r="249" spans="1:29" x14ac:dyDescent="0.3">
      <c r="A249">
        <v>6439</v>
      </c>
      <c r="B249">
        <v>1958</v>
      </c>
      <c r="C249" t="s">
        <v>29</v>
      </c>
      <c r="D249" t="s">
        <v>33</v>
      </c>
      <c r="E249">
        <v>61074</v>
      </c>
      <c r="F249">
        <v>0</v>
      </c>
      <c r="G249">
        <v>1</v>
      </c>
      <c r="H249" s="1">
        <v>41138</v>
      </c>
      <c r="I249">
        <v>37</v>
      </c>
      <c r="J249">
        <v>789</v>
      </c>
      <c r="K249">
        <v>0</v>
      </c>
      <c r="L249">
        <v>133</v>
      </c>
      <c r="M249">
        <v>0</v>
      </c>
      <c r="N249">
        <v>28</v>
      </c>
      <c r="O249">
        <v>152</v>
      </c>
      <c r="P249">
        <v>7</v>
      </c>
      <c r="Q249">
        <v>11</v>
      </c>
      <c r="R249">
        <v>5</v>
      </c>
      <c r="S249">
        <v>8</v>
      </c>
      <c r="T249">
        <v>7</v>
      </c>
      <c r="U249">
        <v>0</v>
      </c>
      <c r="V249">
        <v>0</v>
      </c>
      <c r="W249">
        <v>0</v>
      </c>
      <c r="X249">
        <v>0</v>
      </c>
      <c r="Y249">
        <v>0</v>
      </c>
      <c r="Z249">
        <v>0</v>
      </c>
      <c r="AA249">
        <v>3</v>
      </c>
      <c r="AB249">
        <v>11</v>
      </c>
      <c r="AC249">
        <v>0</v>
      </c>
    </row>
    <row r="250" spans="1:29" x14ac:dyDescent="0.3">
      <c r="A250">
        <v>2928</v>
      </c>
      <c r="B250">
        <v>1975</v>
      </c>
      <c r="C250" t="s">
        <v>32</v>
      </c>
      <c r="D250" t="s">
        <v>30</v>
      </c>
      <c r="E250">
        <v>52614</v>
      </c>
      <c r="F250">
        <v>0</v>
      </c>
      <c r="G250">
        <v>1</v>
      </c>
      <c r="H250" s="1">
        <v>41244</v>
      </c>
      <c r="I250">
        <v>63</v>
      </c>
      <c r="J250">
        <v>789</v>
      </c>
      <c r="K250">
        <v>0</v>
      </c>
      <c r="L250">
        <v>142</v>
      </c>
      <c r="M250">
        <v>12</v>
      </c>
      <c r="N250">
        <v>9</v>
      </c>
      <c r="O250">
        <v>38</v>
      </c>
      <c r="P250">
        <v>2</v>
      </c>
      <c r="Q250">
        <v>2</v>
      </c>
      <c r="R250">
        <v>4</v>
      </c>
      <c r="S250">
        <v>8</v>
      </c>
      <c r="T250">
        <v>8</v>
      </c>
      <c r="U250">
        <v>0</v>
      </c>
      <c r="V250">
        <v>0</v>
      </c>
      <c r="W250">
        <v>0</v>
      </c>
      <c r="X250">
        <v>0</v>
      </c>
      <c r="Y250">
        <v>0</v>
      </c>
      <c r="Z250">
        <v>0</v>
      </c>
      <c r="AA250">
        <v>3</v>
      </c>
      <c r="AB250">
        <v>11</v>
      </c>
      <c r="AC250">
        <v>0</v>
      </c>
    </row>
    <row r="251" spans="1:29" x14ac:dyDescent="0.3">
      <c r="A251">
        <v>2416</v>
      </c>
      <c r="B251">
        <v>1969</v>
      </c>
      <c r="C251" t="s">
        <v>32</v>
      </c>
      <c r="D251" t="s">
        <v>30</v>
      </c>
      <c r="E251">
        <v>66582</v>
      </c>
      <c r="F251">
        <v>0</v>
      </c>
      <c r="G251">
        <v>0</v>
      </c>
      <c r="H251" s="1">
        <v>41701</v>
      </c>
      <c r="I251">
        <v>83</v>
      </c>
      <c r="J251">
        <v>789</v>
      </c>
      <c r="K251">
        <v>25</v>
      </c>
      <c r="L251">
        <v>420</v>
      </c>
      <c r="M251">
        <v>16</v>
      </c>
      <c r="N251">
        <v>38</v>
      </c>
      <c r="O251">
        <v>0</v>
      </c>
      <c r="P251">
        <v>1</v>
      </c>
      <c r="Q251">
        <v>2</v>
      </c>
      <c r="R251">
        <v>8</v>
      </c>
      <c r="S251">
        <v>9</v>
      </c>
      <c r="T251">
        <v>1</v>
      </c>
      <c r="U251">
        <v>0</v>
      </c>
      <c r="V251">
        <v>0</v>
      </c>
      <c r="W251">
        <v>0</v>
      </c>
      <c r="X251">
        <v>0</v>
      </c>
      <c r="Y251">
        <v>0</v>
      </c>
      <c r="Z251">
        <v>0</v>
      </c>
      <c r="AA251">
        <v>3</v>
      </c>
      <c r="AB251">
        <v>11</v>
      </c>
      <c r="AC251">
        <v>0</v>
      </c>
    </row>
    <row r="252" spans="1:29" x14ac:dyDescent="0.3">
      <c r="A252">
        <v>2920</v>
      </c>
      <c r="B252">
        <v>1975</v>
      </c>
      <c r="C252" t="s">
        <v>32</v>
      </c>
      <c r="D252" t="s">
        <v>30</v>
      </c>
      <c r="E252">
        <v>52614</v>
      </c>
      <c r="F252">
        <v>0</v>
      </c>
      <c r="G252">
        <v>1</v>
      </c>
      <c r="H252" s="1">
        <v>41244</v>
      </c>
      <c r="I252">
        <v>63</v>
      </c>
      <c r="J252">
        <v>789</v>
      </c>
      <c r="K252">
        <v>0</v>
      </c>
      <c r="L252">
        <v>142</v>
      </c>
      <c r="M252">
        <v>12</v>
      </c>
      <c r="N252">
        <v>9</v>
      </c>
      <c r="O252">
        <v>38</v>
      </c>
      <c r="P252">
        <v>2</v>
      </c>
      <c r="Q252">
        <v>2</v>
      </c>
      <c r="R252">
        <v>4</v>
      </c>
      <c r="S252">
        <v>8</v>
      </c>
      <c r="T252">
        <v>8</v>
      </c>
      <c r="U252">
        <v>0</v>
      </c>
      <c r="V252">
        <v>0</v>
      </c>
      <c r="W252">
        <v>0</v>
      </c>
      <c r="X252">
        <v>0</v>
      </c>
      <c r="Y252">
        <v>0</v>
      </c>
      <c r="Z252">
        <v>0</v>
      </c>
      <c r="AA252">
        <v>3</v>
      </c>
      <c r="AB252">
        <v>11</v>
      </c>
      <c r="AC252">
        <v>0</v>
      </c>
    </row>
    <row r="253" spans="1:29" x14ac:dyDescent="0.3">
      <c r="A253">
        <v>709</v>
      </c>
      <c r="B253">
        <v>1952</v>
      </c>
      <c r="C253" t="s">
        <v>29</v>
      </c>
      <c r="D253" t="s">
        <v>35</v>
      </c>
      <c r="E253">
        <v>51537</v>
      </c>
      <c r="F253">
        <v>0</v>
      </c>
      <c r="G253">
        <v>1</v>
      </c>
      <c r="H253" s="1">
        <v>41252</v>
      </c>
      <c r="I253">
        <v>27</v>
      </c>
      <c r="J253">
        <v>787</v>
      </c>
      <c r="K253">
        <v>20</v>
      </c>
      <c r="L253">
        <v>204</v>
      </c>
      <c r="M253">
        <v>0</v>
      </c>
      <c r="N253">
        <v>0</v>
      </c>
      <c r="O253">
        <v>92</v>
      </c>
      <c r="P253">
        <v>3</v>
      </c>
      <c r="Q253">
        <v>2</v>
      </c>
      <c r="R253">
        <v>2</v>
      </c>
      <c r="S253">
        <v>11</v>
      </c>
      <c r="T253">
        <v>8</v>
      </c>
      <c r="U253">
        <v>0</v>
      </c>
      <c r="V253">
        <v>0</v>
      </c>
      <c r="W253">
        <v>0</v>
      </c>
      <c r="X253">
        <v>0</v>
      </c>
      <c r="Y253">
        <v>0</v>
      </c>
      <c r="Z253">
        <v>0</v>
      </c>
      <c r="AA253">
        <v>3</v>
      </c>
      <c r="AB253">
        <v>11</v>
      </c>
      <c r="AC253">
        <v>0</v>
      </c>
    </row>
    <row r="254" spans="1:29" x14ac:dyDescent="0.3">
      <c r="A254">
        <v>830</v>
      </c>
      <c r="B254">
        <v>1987</v>
      </c>
      <c r="C254" t="s">
        <v>32</v>
      </c>
      <c r="D254" t="s">
        <v>30</v>
      </c>
      <c r="E254">
        <v>74004</v>
      </c>
      <c r="F254">
        <v>0</v>
      </c>
      <c r="G254">
        <v>0</v>
      </c>
      <c r="H254" s="1">
        <v>41694</v>
      </c>
      <c r="I254">
        <v>5</v>
      </c>
      <c r="J254">
        <v>784</v>
      </c>
      <c r="K254">
        <v>48</v>
      </c>
      <c r="L254">
        <v>560</v>
      </c>
      <c r="M254">
        <v>42</v>
      </c>
      <c r="N254">
        <v>176</v>
      </c>
      <c r="O254">
        <v>48</v>
      </c>
      <c r="P254">
        <v>1</v>
      </c>
      <c r="Q254">
        <v>4</v>
      </c>
      <c r="R254">
        <v>6</v>
      </c>
      <c r="S254">
        <v>4</v>
      </c>
      <c r="T254">
        <v>3</v>
      </c>
      <c r="U254">
        <v>0</v>
      </c>
      <c r="V254">
        <v>0</v>
      </c>
      <c r="W254">
        <v>1</v>
      </c>
      <c r="X254">
        <v>1</v>
      </c>
      <c r="Y254">
        <v>0</v>
      </c>
      <c r="Z254">
        <v>0</v>
      </c>
      <c r="AA254">
        <v>3</v>
      </c>
      <c r="AB254">
        <v>11</v>
      </c>
      <c r="AC254">
        <v>1</v>
      </c>
    </row>
    <row r="255" spans="1:29" x14ac:dyDescent="0.3">
      <c r="A255">
        <v>6982</v>
      </c>
      <c r="B255">
        <v>1976</v>
      </c>
      <c r="C255" t="s">
        <v>29</v>
      </c>
      <c r="D255" t="s">
        <v>33</v>
      </c>
      <c r="E255">
        <v>74068</v>
      </c>
      <c r="F255">
        <v>0</v>
      </c>
      <c r="G255">
        <v>0</v>
      </c>
      <c r="H255" s="1">
        <v>41352</v>
      </c>
      <c r="I255">
        <v>14</v>
      </c>
      <c r="J255">
        <v>783</v>
      </c>
      <c r="K255">
        <v>30</v>
      </c>
      <c r="L255">
        <v>537</v>
      </c>
      <c r="M255">
        <v>140</v>
      </c>
      <c r="N255">
        <v>76</v>
      </c>
      <c r="O255">
        <v>15</v>
      </c>
      <c r="P255">
        <v>1</v>
      </c>
      <c r="Q255">
        <v>4</v>
      </c>
      <c r="R255">
        <v>10</v>
      </c>
      <c r="S255">
        <v>9</v>
      </c>
      <c r="T255">
        <v>2</v>
      </c>
      <c r="U255">
        <v>0</v>
      </c>
      <c r="V255">
        <v>0</v>
      </c>
      <c r="W255">
        <v>0</v>
      </c>
      <c r="X255">
        <v>0</v>
      </c>
      <c r="Y255">
        <v>0</v>
      </c>
      <c r="Z255">
        <v>0</v>
      </c>
      <c r="AA255">
        <v>3</v>
      </c>
      <c r="AB255">
        <v>11</v>
      </c>
      <c r="AC255">
        <v>0</v>
      </c>
    </row>
    <row r="256" spans="1:29" x14ac:dyDescent="0.3">
      <c r="A256">
        <v>1650</v>
      </c>
      <c r="B256">
        <v>1960</v>
      </c>
      <c r="C256" t="s">
        <v>34</v>
      </c>
      <c r="D256" t="s">
        <v>33</v>
      </c>
      <c r="E256">
        <v>81843</v>
      </c>
      <c r="F256">
        <v>0</v>
      </c>
      <c r="G256">
        <v>0</v>
      </c>
      <c r="H256" s="1">
        <v>41386</v>
      </c>
      <c r="I256">
        <v>13</v>
      </c>
      <c r="J256">
        <v>779</v>
      </c>
      <c r="K256">
        <v>86</v>
      </c>
      <c r="L256">
        <v>537</v>
      </c>
      <c r="M256">
        <v>34</v>
      </c>
      <c r="N256">
        <v>69</v>
      </c>
      <c r="O256">
        <v>138</v>
      </c>
      <c r="P256">
        <v>1</v>
      </c>
      <c r="Q256">
        <v>5</v>
      </c>
      <c r="R256">
        <v>9</v>
      </c>
      <c r="S256">
        <v>12</v>
      </c>
      <c r="T256">
        <v>3</v>
      </c>
      <c r="U256">
        <v>0</v>
      </c>
      <c r="V256">
        <v>0</v>
      </c>
      <c r="W256">
        <v>0</v>
      </c>
      <c r="X256">
        <v>0</v>
      </c>
      <c r="Y256">
        <v>0</v>
      </c>
      <c r="Z256">
        <v>0</v>
      </c>
      <c r="AA256">
        <v>3</v>
      </c>
      <c r="AB256">
        <v>11</v>
      </c>
      <c r="AC256">
        <v>0</v>
      </c>
    </row>
    <row r="257" spans="1:29" x14ac:dyDescent="0.3">
      <c r="A257">
        <v>2379</v>
      </c>
      <c r="B257">
        <v>1953</v>
      </c>
      <c r="C257" t="s">
        <v>29</v>
      </c>
      <c r="D257" t="s">
        <v>30</v>
      </c>
      <c r="E257">
        <v>69267</v>
      </c>
      <c r="F257">
        <v>0</v>
      </c>
      <c r="G257">
        <v>0</v>
      </c>
      <c r="H257" s="1">
        <v>41174</v>
      </c>
      <c r="I257">
        <v>31</v>
      </c>
      <c r="J257">
        <v>778</v>
      </c>
      <c r="K257">
        <v>44</v>
      </c>
      <c r="L257">
        <v>499</v>
      </c>
      <c r="M257">
        <v>95</v>
      </c>
      <c r="N257">
        <v>73</v>
      </c>
      <c r="O257">
        <v>146</v>
      </c>
      <c r="P257">
        <v>2</v>
      </c>
      <c r="Q257">
        <v>3</v>
      </c>
      <c r="R257">
        <v>4</v>
      </c>
      <c r="S257">
        <v>5</v>
      </c>
      <c r="T257">
        <v>7</v>
      </c>
      <c r="U257">
        <v>0</v>
      </c>
      <c r="V257">
        <v>0</v>
      </c>
      <c r="W257">
        <v>0</v>
      </c>
      <c r="X257">
        <v>0</v>
      </c>
      <c r="Y257">
        <v>0</v>
      </c>
      <c r="Z257">
        <v>0</v>
      </c>
      <c r="AA257">
        <v>3</v>
      </c>
      <c r="AB257">
        <v>11</v>
      </c>
      <c r="AC257">
        <v>1</v>
      </c>
    </row>
    <row r="258" spans="1:29" x14ac:dyDescent="0.3">
      <c r="A258">
        <v>3667</v>
      </c>
      <c r="B258">
        <v>1969</v>
      </c>
      <c r="C258" t="s">
        <v>29</v>
      </c>
      <c r="D258" t="s">
        <v>33</v>
      </c>
      <c r="E258">
        <v>80952</v>
      </c>
      <c r="F258">
        <v>0</v>
      </c>
      <c r="G258">
        <v>0</v>
      </c>
      <c r="H258" s="1">
        <v>41333</v>
      </c>
      <c r="I258">
        <v>20</v>
      </c>
      <c r="J258">
        <v>778</v>
      </c>
      <c r="K258">
        <v>178</v>
      </c>
      <c r="L258">
        <v>689</v>
      </c>
      <c r="M258">
        <v>41</v>
      </c>
      <c r="N258">
        <v>27</v>
      </c>
      <c r="O258">
        <v>44</v>
      </c>
      <c r="P258">
        <v>1</v>
      </c>
      <c r="Q258">
        <v>8</v>
      </c>
      <c r="R258">
        <v>5</v>
      </c>
      <c r="S258">
        <v>11</v>
      </c>
      <c r="T258">
        <v>8</v>
      </c>
      <c r="U258">
        <v>0</v>
      </c>
      <c r="V258">
        <v>1</v>
      </c>
      <c r="W258">
        <v>1</v>
      </c>
      <c r="X258">
        <v>1</v>
      </c>
      <c r="Y258">
        <v>0</v>
      </c>
      <c r="Z258">
        <v>0</v>
      </c>
      <c r="AA258">
        <v>3</v>
      </c>
      <c r="AB258">
        <v>11</v>
      </c>
      <c r="AC258">
        <v>1</v>
      </c>
    </row>
    <row r="259" spans="1:29" x14ac:dyDescent="0.3">
      <c r="A259">
        <v>4543</v>
      </c>
      <c r="B259">
        <v>1980</v>
      </c>
      <c r="C259" t="s">
        <v>29</v>
      </c>
      <c r="D259" t="s">
        <v>33</v>
      </c>
      <c r="E259">
        <v>82497</v>
      </c>
      <c r="F259">
        <v>0</v>
      </c>
      <c r="G259">
        <v>0</v>
      </c>
      <c r="H259" s="1">
        <v>41213</v>
      </c>
      <c r="I259">
        <v>32</v>
      </c>
      <c r="J259">
        <v>777</v>
      </c>
      <c r="K259">
        <v>129</v>
      </c>
      <c r="L259">
        <v>573</v>
      </c>
      <c r="M259">
        <v>216</v>
      </c>
      <c r="N259">
        <v>21</v>
      </c>
      <c r="O259">
        <v>203</v>
      </c>
      <c r="P259">
        <v>1</v>
      </c>
      <c r="Q259">
        <v>2</v>
      </c>
      <c r="R259">
        <v>7</v>
      </c>
      <c r="S259">
        <v>9</v>
      </c>
      <c r="T259">
        <v>4</v>
      </c>
      <c r="U259">
        <v>0</v>
      </c>
      <c r="V259">
        <v>0</v>
      </c>
      <c r="W259">
        <v>1</v>
      </c>
      <c r="X259">
        <v>0</v>
      </c>
      <c r="Y259">
        <v>0</v>
      </c>
      <c r="Z259">
        <v>0</v>
      </c>
      <c r="AA259">
        <v>3</v>
      </c>
      <c r="AB259">
        <v>11</v>
      </c>
      <c r="AC259">
        <v>0</v>
      </c>
    </row>
    <row r="260" spans="1:29" x14ac:dyDescent="0.3">
      <c r="A260">
        <v>5031</v>
      </c>
      <c r="B260">
        <v>1974</v>
      </c>
      <c r="C260" t="s">
        <v>29</v>
      </c>
      <c r="D260" t="s">
        <v>31</v>
      </c>
      <c r="E260">
        <v>83145</v>
      </c>
      <c r="F260">
        <v>0</v>
      </c>
      <c r="G260">
        <v>0</v>
      </c>
      <c r="H260" s="1">
        <v>41174</v>
      </c>
      <c r="I260">
        <v>14</v>
      </c>
      <c r="J260">
        <v>777</v>
      </c>
      <c r="K260">
        <v>35</v>
      </c>
      <c r="L260">
        <v>731</v>
      </c>
      <c r="M260">
        <v>39</v>
      </c>
      <c r="N260">
        <v>137</v>
      </c>
      <c r="O260">
        <v>114</v>
      </c>
      <c r="P260">
        <v>1</v>
      </c>
      <c r="Q260">
        <v>5</v>
      </c>
      <c r="R260">
        <v>9</v>
      </c>
      <c r="S260">
        <v>11</v>
      </c>
      <c r="T260">
        <v>2</v>
      </c>
      <c r="U260">
        <v>0</v>
      </c>
      <c r="V260">
        <v>0</v>
      </c>
      <c r="W260">
        <v>1</v>
      </c>
      <c r="X260">
        <v>0</v>
      </c>
      <c r="Y260">
        <v>0</v>
      </c>
      <c r="Z260">
        <v>0</v>
      </c>
      <c r="AA260">
        <v>3</v>
      </c>
      <c r="AB260">
        <v>11</v>
      </c>
      <c r="AC260">
        <v>1</v>
      </c>
    </row>
    <row r="261" spans="1:29" x14ac:dyDescent="0.3">
      <c r="A261">
        <v>269</v>
      </c>
      <c r="B261">
        <v>1963</v>
      </c>
      <c r="C261" t="s">
        <v>32</v>
      </c>
      <c r="D261" t="s">
        <v>30</v>
      </c>
      <c r="E261">
        <v>46757</v>
      </c>
      <c r="F261">
        <v>0</v>
      </c>
      <c r="G261">
        <v>1</v>
      </c>
      <c r="H261" s="1">
        <v>41229</v>
      </c>
      <c r="I261">
        <v>71</v>
      </c>
      <c r="J261">
        <v>777</v>
      </c>
      <c r="K261">
        <v>30</v>
      </c>
      <c r="L261">
        <v>163</v>
      </c>
      <c r="M261">
        <v>0</v>
      </c>
      <c r="N261">
        <v>51</v>
      </c>
      <c r="O261">
        <v>122</v>
      </c>
      <c r="P261">
        <v>6</v>
      </c>
      <c r="Q261">
        <v>4</v>
      </c>
      <c r="R261">
        <v>4</v>
      </c>
      <c r="S261">
        <v>7</v>
      </c>
      <c r="T261">
        <v>9</v>
      </c>
      <c r="U261">
        <v>0</v>
      </c>
      <c r="V261">
        <v>0</v>
      </c>
      <c r="W261">
        <v>0</v>
      </c>
      <c r="X261">
        <v>0</v>
      </c>
      <c r="Y261">
        <v>0</v>
      </c>
      <c r="Z261">
        <v>0</v>
      </c>
      <c r="AA261">
        <v>3</v>
      </c>
      <c r="AB261">
        <v>11</v>
      </c>
      <c r="AC261">
        <v>0</v>
      </c>
    </row>
    <row r="262" spans="1:29" x14ac:dyDescent="0.3">
      <c r="A262">
        <v>5147</v>
      </c>
      <c r="B262">
        <v>1948</v>
      </c>
      <c r="C262" t="s">
        <v>29</v>
      </c>
      <c r="D262" t="s">
        <v>30</v>
      </c>
      <c r="E262">
        <v>90842</v>
      </c>
      <c r="F262">
        <v>0</v>
      </c>
      <c r="G262">
        <v>0</v>
      </c>
      <c r="H262" s="1">
        <v>41484</v>
      </c>
      <c r="I262">
        <v>57</v>
      </c>
      <c r="J262">
        <v>774</v>
      </c>
      <c r="K262">
        <v>70</v>
      </c>
      <c r="L262">
        <v>118</v>
      </c>
      <c r="M262">
        <v>182</v>
      </c>
      <c r="N262">
        <v>187</v>
      </c>
      <c r="O262">
        <v>93</v>
      </c>
      <c r="P262">
        <v>1</v>
      </c>
      <c r="Q262">
        <v>4</v>
      </c>
      <c r="R262">
        <v>9</v>
      </c>
      <c r="S262">
        <v>13</v>
      </c>
      <c r="T262">
        <v>1</v>
      </c>
      <c r="U262">
        <v>0</v>
      </c>
      <c r="V262">
        <v>0</v>
      </c>
      <c r="W262">
        <v>0</v>
      </c>
      <c r="X262">
        <v>0</v>
      </c>
      <c r="Y262">
        <v>0</v>
      </c>
      <c r="Z262">
        <v>0</v>
      </c>
      <c r="AA262">
        <v>3</v>
      </c>
      <c r="AB262">
        <v>11</v>
      </c>
      <c r="AC262">
        <v>0</v>
      </c>
    </row>
    <row r="263" spans="1:29" x14ac:dyDescent="0.3">
      <c r="A263">
        <v>6658</v>
      </c>
      <c r="B263">
        <v>1972</v>
      </c>
      <c r="C263" t="s">
        <v>29</v>
      </c>
      <c r="D263" t="s">
        <v>31</v>
      </c>
      <c r="E263">
        <v>59868</v>
      </c>
      <c r="F263">
        <v>0</v>
      </c>
      <c r="G263">
        <v>1</v>
      </c>
      <c r="H263" s="1">
        <v>41477</v>
      </c>
      <c r="I263">
        <v>37</v>
      </c>
      <c r="J263">
        <v>771</v>
      </c>
      <c r="K263">
        <v>51</v>
      </c>
      <c r="L263">
        <v>154</v>
      </c>
      <c r="M263">
        <v>54</v>
      </c>
      <c r="N263">
        <v>10</v>
      </c>
      <c r="O263">
        <v>154</v>
      </c>
      <c r="P263">
        <v>7</v>
      </c>
      <c r="Q263">
        <v>11</v>
      </c>
      <c r="R263">
        <v>2</v>
      </c>
      <c r="S263">
        <v>12</v>
      </c>
      <c r="T263">
        <v>6</v>
      </c>
      <c r="U263">
        <v>0</v>
      </c>
      <c r="V263">
        <v>0</v>
      </c>
      <c r="W263">
        <v>0</v>
      </c>
      <c r="X263">
        <v>0</v>
      </c>
      <c r="Y263">
        <v>0</v>
      </c>
      <c r="Z263">
        <v>0</v>
      </c>
      <c r="AA263">
        <v>3</v>
      </c>
      <c r="AB263">
        <v>11</v>
      </c>
      <c r="AC263">
        <v>0</v>
      </c>
    </row>
    <row r="264" spans="1:29" x14ac:dyDescent="0.3">
      <c r="A264">
        <v>10619</v>
      </c>
      <c r="B264">
        <v>1994</v>
      </c>
      <c r="C264" t="s">
        <v>29</v>
      </c>
      <c r="D264" t="s">
        <v>30</v>
      </c>
      <c r="E264">
        <v>95529</v>
      </c>
      <c r="F264">
        <v>0</v>
      </c>
      <c r="G264">
        <v>0</v>
      </c>
      <c r="H264" s="1">
        <v>41246</v>
      </c>
      <c r="I264">
        <v>29</v>
      </c>
      <c r="J264">
        <v>770</v>
      </c>
      <c r="K264">
        <v>29</v>
      </c>
      <c r="L264">
        <v>890</v>
      </c>
      <c r="M264">
        <v>250</v>
      </c>
      <c r="N264">
        <v>27</v>
      </c>
      <c r="O264">
        <v>24</v>
      </c>
      <c r="P264">
        <v>1</v>
      </c>
      <c r="Q264">
        <v>7</v>
      </c>
      <c r="R264">
        <v>3</v>
      </c>
      <c r="S264">
        <v>7</v>
      </c>
      <c r="T264">
        <v>3</v>
      </c>
      <c r="U264">
        <v>0</v>
      </c>
      <c r="V264">
        <v>0</v>
      </c>
      <c r="W264">
        <v>1</v>
      </c>
      <c r="X264">
        <v>0</v>
      </c>
      <c r="Y264">
        <v>0</v>
      </c>
      <c r="Z264">
        <v>0</v>
      </c>
      <c r="AA264">
        <v>3</v>
      </c>
      <c r="AB264">
        <v>11</v>
      </c>
      <c r="AC264">
        <v>1</v>
      </c>
    </row>
    <row r="265" spans="1:29" x14ac:dyDescent="0.3">
      <c r="A265">
        <v>4073</v>
      </c>
      <c r="B265">
        <v>1954</v>
      </c>
      <c r="C265" t="s">
        <v>37</v>
      </c>
      <c r="D265" t="s">
        <v>33</v>
      </c>
      <c r="E265">
        <v>63564</v>
      </c>
      <c r="F265">
        <v>0</v>
      </c>
      <c r="G265">
        <v>0</v>
      </c>
      <c r="H265" s="1">
        <v>41668</v>
      </c>
      <c r="I265">
        <v>0</v>
      </c>
      <c r="J265">
        <v>769</v>
      </c>
      <c r="K265">
        <v>80</v>
      </c>
      <c r="L265">
        <v>252</v>
      </c>
      <c r="M265">
        <v>15</v>
      </c>
      <c r="N265">
        <v>34</v>
      </c>
      <c r="O265">
        <v>65</v>
      </c>
      <c r="P265">
        <v>1</v>
      </c>
      <c r="Q265">
        <v>10</v>
      </c>
      <c r="R265">
        <v>10</v>
      </c>
      <c r="S265">
        <v>7</v>
      </c>
      <c r="T265">
        <v>6</v>
      </c>
      <c r="U265">
        <v>1</v>
      </c>
      <c r="V265">
        <v>0</v>
      </c>
      <c r="W265">
        <v>0</v>
      </c>
      <c r="X265">
        <v>0</v>
      </c>
      <c r="Y265">
        <v>0</v>
      </c>
      <c r="Z265">
        <v>0</v>
      </c>
      <c r="AA265">
        <v>3</v>
      </c>
      <c r="AB265">
        <v>11</v>
      </c>
      <c r="AC265">
        <v>1</v>
      </c>
    </row>
    <row r="266" spans="1:29" x14ac:dyDescent="0.3">
      <c r="A266">
        <v>4789</v>
      </c>
      <c r="B266">
        <v>1953</v>
      </c>
      <c r="C266" t="s">
        <v>29</v>
      </c>
      <c r="D266" t="s">
        <v>31</v>
      </c>
      <c r="E266">
        <v>80812</v>
      </c>
      <c r="F266">
        <v>0</v>
      </c>
      <c r="G266">
        <v>0</v>
      </c>
      <c r="H266" s="1">
        <v>41534</v>
      </c>
      <c r="I266">
        <v>95</v>
      </c>
      <c r="J266">
        <v>769</v>
      </c>
      <c r="K266">
        <v>22</v>
      </c>
      <c r="L266">
        <v>500</v>
      </c>
      <c r="M266">
        <v>210</v>
      </c>
      <c r="N266">
        <v>143</v>
      </c>
      <c r="O266">
        <v>33</v>
      </c>
      <c r="P266">
        <v>1</v>
      </c>
      <c r="Q266">
        <v>4</v>
      </c>
      <c r="R266">
        <v>8</v>
      </c>
      <c r="S266">
        <v>5</v>
      </c>
      <c r="T266">
        <v>2</v>
      </c>
      <c r="U266">
        <v>1</v>
      </c>
      <c r="V266">
        <v>0</v>
      </c>
      <c r="W266">
        <v>1</v>
      </c>
      <c r="X266">
        <v>1</v>
      </c>
      <c r="Y266">
        <v>0</v>
      </c>
      <c r="Z266">
        <v>0</v>
      </c>
      <c r="AA266">
        <v>3</v>
      </c>
      <c r="AB266">
        <v>11</v>
      </c>
      <c r="AC266">
        <v>0</v>
      </c>
    </row>
    <row r="267" spans="1:29" x14ac:dyDescent="0.3">
      <c r="A267">
        <v>6320</v>
      </c>
      <c r="B267">
        <v>1976</v>
      </c>
      <c r="C267" t="s">
        <v>34</v>
      </c>
      <c r="D267" t="s">
        <v>30</v>
      </c>
      <c r="E267">
        <v>70893</v>
      </c>
      <c r="F267">
        <v>0</v>
      </c>
      <c r="G267">
        <v>0</v>
      </c>
      <c r="H267" s="1">
        <v>41311</v>
      </c>
      <c r="I267">
        <v>42</v>
      </c>
      <c r="J267">
        <v>768</v>
      </c>
      <c r="K267">
        <v>44</v>
      </c>
      <c r="L267">
        <v>561</v>
      </c>
      <c r="M267">
        <v>77</v>
      </c>
      <c r="N267">
        <v>44</v>
      </c>
      <c r="O267">
        <v>14</v>
      </c>
      <c r="P267">
        <v>1</v>
      </c>
      <c r="Q267">
        <v>6</v>
      </c>
      <c r="R267">
        <v>6</v>
      </c>
      <c r="S267">
        <v>10</v>
      </c>
      <c r="T267">
        <v>3</v>
      </c>
      <c r="U267">
        <v>0</v>
      </c>
      <c r="V267">
        <v>0</v>
      </c>
      <c r="W267">
        <v>0</v>
      </c>
      <c r="X267">
        <v>0</v>
      </c>
      <c r="Y267">
        <v>0</v>
      </c>
      <c r="Z267">
        <v>0</v>
      </c>
      <c r="AA267">
        <v>3</v>
      </c>
      <c r="AB267">
        <v>11</v>
      </c>
      <c r="AC267">
        <v>0</v>
      </c>
    </row>
    <row r="268" spans="1:29" x14ac:dyDescent="0.3">
      <c r="A268">
        <v>2798</v>
      </c>
      <c r="B268">
        <v>1977</v>
      </c>
      <c r="C268" t="s">
        <v>32</v>
      </c>
      <c r="D268" t="s">
        <v>31</v>
      </c>
      <c r="E268">
        <v>102160</v>
      </c>
      <c r="F268">
        <v>0</v>
      </c>
      <c r="G268">
        <v>0</v>
      </c>
      <c r="H268" s="1">
        <v>41215</v>
      </c>
      <c r="I268">
        <v>54</v>
      </c>
      <c r="J268">
        <v>763</v>
      </c>
      <c r="K268">
        <v>29</v>
      </c>
      <c r="L268">
        <v>138</v>
      </c>
      <c r="M268">
        <v>76</v>
      </c>
      <c r="N268">
        <v>176</v>
      </c>
      <c r="O268">
        <v>58</v>
      </c>
      <c r="P268">
        <v>0</v>
      </c>
      <c r="Q268">
        <v>7</v>
      </c>
      <c r="R268">
        <v>9</v>
      </c>
      <c r="S268">
        <v>10</v>
      </c>
      <c r="T268">
        <v>4</v>
      </c>
      <c r="U268">
        <v>0</v>
      </c>
      <c r="V268">
        <v>1</v>
      </c>
      <c r="W268">
        <v>1</v>
      </c>
      <c r="X268">
        <v>1</v>
      </c>
      <c r="Y268">
        <v>0</v>
      </c>
      <c r="Z268">
        <v>0</v>
      </c>
      <c r="AA268">
        <v>3</v>
      </c>
      <c r="AB268">
        <v>11</v>
      </c>
      <c r="AC268">
        <v>1</v>
      </c>
    </row>
    <row r="269" spans="1:29" x14ac:dyDescent="0.3">
      <c r="A269">
        <v>10767</v>
      </c>
      <c r="B269">
        <v>1989</v>
      </c>
      <c r="C269" t="s">
        <v>32</v>
      </c>
      <c r="D269" t="s">
        <v>31</v>
      </c>
      <c r="E269">
        <v>77845</v>
      </c>
      <c r="F269">
        <v>0</v>
      </c>
      <c r="G269">
        <v>0</v>
      </c>
      <c r="H269" s="1">
        <v>41775</v>
      </c>
      <c r="I269">
        <v>40</v>
      </c>
      <c r="J269">
        <v>760</v>
      </c>
      <c r="K269">
        <v>40</v>
      </c>
      <c r="L269">
        <v>480</v>
      </c>
      <c r="M269">
        <v>0</v>
      </c>
      <c r="N269">
        <v>40</v>
      </c>
      <c r="O269">
        <v>26</v>
      </c>
      <c r="P269">
        <v>1</v>
      </c>
      <c r="Q269">
        <v>3</v>
      </c>
      <c r="R269">
        <v>5</v>
      </c>
      <c r="S269">
        <v>12</v>
      </c>
      <c r="T269">
        <v>1</v>
      </c>
      <c r="U269">
        <v>0</v>
      </c>
      <c r="V269">
        <v>0</v>
      </c>
      <c r="W269">
        <v>1</v>
      </c>
      <c r="X269">
        <v>1</v>
      </c>
      <c r="Y269">
        <v>0</v>
      </c>
      <c r="Z269">
        <v>0</v>
      </c>
      <c r="AA269">
        <v>3</v>
      </c>
      <c r="AB269">
        <v>11</v>
      </c>
      <c r="AC269">
        <v>0</v>
      </c>
    </row>
    <row r="270" spans="1:29" x14ac:dyDescent="0.3">
      <c r="A270">
        <v>10673</v>
      </c>
      <c r="B270">
        <v>1976</v>
      </c>
      <c r="C270" t="s">
        <v>32</v>
      </c>
      <c r="D270" t="s">
        <v>33</v>
      </c>
      <c r="E270">
        <v>68397</v>
      </c>
      <c r="F270">
        <v>0</v>
      </c>
      <c r="G270">
        <v>1</v>
      </c>
      <c r="H270" s="1">
        <v>41595</v>
      </c>
      <c r="I270">
        <v>6</v>
      </c>
      <c r="J270">
        <v>760</v>
      </c>
      <c r="K270">
        <v>80</v>
      </c>
      <c r="L270">
        <v>466</v>
      </c>
      <c r="M270">
        <v>17</v>
      </c>
      <c r="N270">
        <v>13</v>
      </c>
      <c r="O270">
        <v>80</v>
      </c>
      <c r="P270">
        <v>1</v>
      </c>
      <c r="Q270">
        <v>6</v>
      </c>
      <c r="R270">
        <v>9</v>
      </c>
      <c r="S270">
        <v>5</v>
      </c>
      <c r="T270">
        <v>3</v>
      </c>
      <c r="U270">
        <v>0</v>
      </c>
      <c r="V270">
        <v>0</v>
      </c>
      <c r="W270">
        <v>0</v>
      </c>
      <c r="X270">
        <v>0</v>
      </c>
      <c r="Y270">
        <v>0</v>
      </c>
      <c r="Z270">
        <v>0</v>
      </c>
      <c r="AA270">
        <v>3</v>
      </c>
      <c r="AB270">
        <v>11</v>
      </c>
      <c r="AC270">
        <v>0</v>
      </c>
    </row>
    <row r="271" spans="1:29" x14ac:dyDescent="0.3">
      <c r="A271">
        <v>146</v>
      </c>
      <c r="B271">
        <v>1960</v>
      </c>
      <c r="C271" t="s">
        <v>32</v>
      </c>
      <c r="D271" t="s">
        <v>30</v>
      </c>
      <c r="E271">
        <v>76045</v>
      </c>
      <c r="F271">
        <v>0</v>
      </c>
      <c r="G271">
        <v>0</v>
      </c>
      <c r="H271" s="1">
        <v>41593</v>
      </c>
      <c r="I271">
        <v>78</v>
      </c>
      <c r="J271">
        <v>760</v>
      </c>
      <c r="K271">
        <v>53</v>
      </c>
      <c r="L271">
        <v>400</v>
      </c>
      <c r="M271">
        <v>17</v>
      </c>
      <c r="N271">
        <v>93</v>
      </c>
      <c r="O271">
        <v>0</v>
      </c>
      <c r="P271">
        <v>1</v>
      </c>
      <c r="Q271">
        <v>4</v>
      </c>
      <c r="R271">
        <v>5</v>
      </c>
      <c r="S271">
        <v>11</v>
      </c>
      <c r="T271">
        <v>2</v>
      </c>
      <c r="U271">
        <v>0</v>
      </c>
      <c r="V271">
        <v>0</v>
      </c>
      <c r="W271">
        <v>0</v>
      </c>
      <c r="X271">
        <v>1</v>
      </c>
      <c r="Y271">
        <v>0</v>
      </c>
      <c r="Z271">
        <v>0</v>
      </c>
      <c r="AA271">
        <v>3</v>
      </c>
      <c r="AB271">
        <v>11</v>
      </c>
      <c r="AC271">
        <v>0</v>
      </c>
    </row>
    <row r="272" spans="1:29" x14ac:dyDescent="0.3">
      <c r="A272">
        <v>1740</v>
      </c>
      <c r="B272">
        <v>1944</v>
      </c>
      <c r="C272" t="s">
        <v>29</v>
      </c>
      <c r="D272" t="s">
        <v>33</v>
      </c>
      <c r="E272">
        <v>55956</v>
      </c>
      <c r="F272">
        <v>0</v>
      </c>
      <c r="G272">
        <v>0</v>
      </c>
      <c r="H272" s="1">
        <v>41736</v>
      </c>
      <c r="I272">
        <v>22</v>
      </c>
      <c r="J272">
        <v>760</v>
      </c>
      <c r="K272">
        <v>38</v>
      </c>
      <c r="L272">
        <v>104</v>
      </c>
      <c r="M272">
        <v>50</v>
      </c>
      <c r="N272">
        <v>9</v>
      </c>
      <c r="O272">
        <v>38</v>
      </c>
      <c r="P272">
        <v>2</v>
      </c>
      <c r="Q272">
        <v>7</v>
      </c>
      <c r="R272">
        <v>3</v>
      </c>
      <c r="S272">
        <v>4</v>
      </c>
      <c r="T272">
        <v>4</v>
      </c>
      <c r="U272">
        <v>0</v>
      </c>
      <c r="V272">
        <v>1</v>
      </c>
      <c r="W272">
        <v>0</v>
      </c>
      <c r="X272">
        <v>0</v>
      </c>
      <c r="Y272">
        <v>0</v>
      </c>
      <c r="Z272">
        <v>0</v>
      </c>
      <c r="AA272">
        <v>3</v>
      </c>
      <c r="AB272">
        <v>11</v>
      </c>
      <c r="AC272">
        <v>0</v>
      </c>
    </row>
    <row r="273" spans="1:29" x14ac:dyDescent="0.3">
      <c r="A273">
        <v>6318</v>
      </c>
      <c r="B273">
        <v>1988</v>
      </c>
      <c r="C273" t="s">
        <v>29</v>
      </c>
      <c r="D273" t="s">
        <v>33</v>
      </c>
      <c r="E273">
        <v>68487</v>
      </c>
      <c r="F273">
        <v>0</v>
      </c>
      <c r="G273">
        <v>0</v>
      </c>
      <c r="H273" s="1">
        <v>41287</v>
      </c>
      <c r="I273">
        <v>48</v>
      </c>
      <c r="J273">
        <v>758</v>
      </c>
      <c r="K273">
        <v>12</v>
      </c>
      <c r="L273">
        <v>385</v>
      </c>
      <c r="M273">
        <v>33</v>
      </c>
      <c r="N273">
        <v>89</v>
      </c>
      <c r="O273">
        <v>89</v>
      </c>
      <c r="P273">
        <v>1</v>
      </c>
      <c r="Q273">
        <v>9</v>
      </c>
      <c r="R273">
        <v>7</v>
      </c>
      <c r="S273">
        <v>13</v>
      </c>
      <c r="T273">
        <v>4</v>
      </c>
      <c r="U273">
        <v>0</v>
      </c>
      <c r="V273">
        <v>0</v>
      </c>
      <c r="W273">
        <v>0</v>
      </c>
      <c r="X273">
        <v>0</v>
      </c>
      <c r="Y273">
        <v>0</v>
      </c>
      <c r="Z273">
        <v>0</v>
      </c>
      <c r="AA273">
        <v>3</v>
      </c>
      <c r="AB273">
        <v>11</v>
      </c>
      <c r="AC273">
        <v>0</v>
      </c>
    </row>
    <row r="274" spans="1:29" x14ac:dyDescent="0.3">
      <c r="A274">
        <v>5396</v>
      </c>
      <c r="B274">
        <v>1988</v>
      </c>
      <c r="C274" t="s">
        <v>29</v>
      </c>
      <c r="D274" t="s">
        <v>33</v>
      </c>
      <c r="E274">
        <v>68487</v>
      </c>
      <c r="F274">
        <v>0</v>
      </c>
      <c r="G274">
        <v>0</v>
      </c>
      <c r="H274" s="1">
        <v>41287</v>
      </c>
      <c r="I274">
        <v>48</v>
      </c>
      <c r="J274">
        <v>758</v>
      </c>
      <c r="K274">
        <v>12</v>
      </c>
      <c r="L274">
        <v>385</v>
      </c>
      <c r="M274">
        <v>33</v>
      </c>
      <c r="N274">
        <v>89</v>
      </c>
      <c r="O274">
        <v>89</v>
      </c>
      <c r="P274">
        <v>1</v>
      </c>
      <c r="Q274">
        <v>9</v>
      </c>
      <c r="R274">
        <v>7</v>
      </c>
      <c r="S274">
        <v>13</v>
      </c>
      <c r="T274">
        <v>4</v>
      </c>
      <c r="U274">
        <v>0</v>
      </c>
      <c r="V274">
        <v>0</v>
      </c>
      <c r="W274">
        <v>0</v>
      </c>
      <c r="X274">
        <v>0</v>
      </c>
      <c r="Y274">
        <v>0</v>
      </c>
      <c r="Z274">
        <v>0</v>
      </c>
      <c r="AA274">
        <v>3</v>
      </c>
      <c r="AB274">
        <v>11</v>
      </c>
      <c r="AC274">
        <v>0</v>
      </c>
    </row>
    <row r="275" spans="1:29" x14ac:dyDescent="0.3">
      <c r="A275">
        <v>6661</v>
      </c>
      <c r="B275">
        <v>1974</v>
      </c>
      <c r="C275" t="s">
        <v>29</v>
      </c>
      <c r="D275" t="s">
        <v>33</v>
      </c>
      <c r="E275">
        <v>67445</v>
      </c>
      <c r="F275">
        <v>0</v>
      </c>
      <c r="G275">
        <v>1</v>
      </c>
      <c r="H275" s="1">
        <v>41133</v>
      </c>
      <c r="I275">
        <v>63</v>
      </c>
      <c r="J275">
        <v>757</v>
      </c>
      <c r="K275">
        <v>80</v>
      </c>
      <c r="L275">
        <v>217</v>
      </c>
      <c r="M275">
        <v>29</v>
      </c>
      <c r="N275">
        <v>80</v>
      </c>
      <c r="O275">
        <v>11</v>
      </c>
      <c r="P275">
        <v>5</v>
      </c>
      <c r="Q275">
        <v>9</v>
      </c>
      <c r="R275">
        <v>6</v>
      </c>
      <c r="S275">
        <v>12</v>
      </c>
      <c r="T275">
        <v>6</v>
      </c>
      <c r="U275">
        <v>0</v>
      </c>
      <c r="V275">
        <v>0</v>
      </c>
      <c r="W275">
        <v>0</v>
      </c>
      <c r="X275">
        <v>0</v>
      </c>
      <c r="Y275">
        <v>0</v>
      </c>
      <c r="Z275">
        <v>0</v>
      </c>
      <c r="AA275">
        <v>3</v>
      </c>
      <c r="AB275">
        <v>11</v>
      </c>
      <c r="AC275">
        <v>0</v>
      </c>
    </row>
    <row r="276" spans="1:29" x14ac:dyDescent="0.3">
      <c r="A276">
        <v>5462</v>
      </c>
      <c r="B276">
        <v>1974</v>
      </c>
      <c r="C276" t="s">
        <v>29</v>
      </c>
      <c r="D276" t="s">
        <v>33</v>
      </c>
      <c r="E276">
        <v>67445</v>
      </c>
      <c r="F276">
        <v>0</v>
      </c>
      <c r="G276">
        <v>1</v>
      </c>
      <c r="H276" s="1">
        <v>41133</v>
      </c>
      <c r="I276">
        <v>63</v>
      </c>
      <c r="J276">
        <v>757</v>
      </c>
      <c r="K276">
        <v>80</v>
      </c>
      <c r="L276">
        <v>217</v>
      </c>
      <c r="M276">
        <v>29</v>
      </c>
      <c r="N276">
        <v>80</v>
      </c>
      <c r="O276">
        <v>11</v>
      </c>
      <c r="P276">
        <v>5</v>
      </c>
      <c r="Q276">
        <v>9</v>
      </c>
      <c r="R276">
        <v>6</v>
      </c>
      <c r="S276">
        <v>12</v>
      </c>
      <c r="T276">
        <v>6</v>
      </c>
      <c r="U276">
        <v>0</v>
      </c>
      <c r="V276">
        <v>0</v>
      </c>
      <c r="W276">
        <v>0</v>
      </c>
      <c r="X276">
        <v>0</v>
      </c>
      <c r="Y276">
        <v>0</v>
      </c>
      <c r="Z276">
        <v>0</v>
      </c>
      <c r="AA276">
        <v>3</v>
      </c>
      <c r="AB276">
        <v>11</v>
      </c>
      <c r="AC276">
        <v>0</v>
      </c>
    </row>
    <row r="277" spans="1:29" x14ac:dyDescent="0.3">
      <c r="A277">
        <v>10897</v>
      </c>
      <c r="B277">
        <v>1974</v>
      </c>
      <c r="C277" t="s">
        <v>29</v>
      </c>
      <c r="D277" t="s">
        <v>33</v>
      </c>
      <c r="E277">
        <v>67445</v>
      </c>
      <c r="F277">
        <v>0</v>
      </c>
      <c r="G277">
        <v>1</v>
      </c>
      <c r="H277" s="1">
        <v>41133</v>
      </c>
      <c r="I277">
        <v>63</v>
      </c>
      <c r="J277">
        <v>757</v>
      </c>
      <c r="K277">
        <v>80</v>
      </c>
      <c r="L277">
        <v>217</v>
      </c>
      <c r="M277">
        <v>29</v>
      </c>
      <c r="N277">
        <v>80</v>
      </c>
      <c r="O277">
        <v>11</v>
      </c>
      <c r="P277">
        <v>5</v>
      </c>
      <c r="Q277">
        <v>9</v>
      </c>
      <c r="R277">
        <v>6</v>
      </c>
      <c r="S277">
        <v>12</v>
      </c>
      <c r="T277">
        <v>6</v>
      </c>
      <c r="U277">
        <v>0</v>
      </c>
      <c r="V277">
        <v>0</v>
      </c>
      <c r="W277">
        <v>0</v>
      </c>
      <c r="X277">
        <v>0</v>
      </c>
      <c r="Y277">
        <v>0</v>
      </c>
      <c r="Z277">
        <v>0</v>
      </c>
      <c r="AA277">
        <v>3</v>
      </c>
      <c r="AB277">
        <v>11</v>
      </c>
      <c r="AC277">
        <v>0</v>
      </c>
    </row>
    <row r="278" spans="1:29" x14ac:dyDescent="0.3">
      <c r="A278">
        <v>5046</v>
      </c>
      <c r="B278">
        <v>1958</v>
      </c>
      <c r="C278" t="s">
        <v>29</v>
      </c>
      <c r="D278" t="s">
        <v>35</v>
      </c>
      <c r="E278">
        <v>78331</v>
      </c>
      <c r="F278">
        <v>0</v>
      </c>
      <c r="G278">
        <v>1</v>
      </c>
      <c r="H278" s="1">
        <v>41662</v>
      </c>
      <c r="I278">
        <v>97</v>
      </c>
      <c r="J278">
        <v>756</v>
      </c>
      <c r="K278">
        <v>138</v>
      </c>
      <c r="L278">
        <v>354</v>
      </c>
      <c r="M278">
        <v>160</v>
      </c>
      <c r="N278">
        <v>169</v>
      </c>
      <c r="O278">
        <v>61</v>
      </c>
      <c r="P278">
        <v>2</v>
      </c>
      <c r="Q278">
        <v>10</v>
      </c>
      <c r="R278">
        <v>6</v>
      </c>
      <c r="S278">
        <v>7</v>
      </c>
      <c r="T278">
        <v>4</v>
      </c>
      <c r="U278">
        <v>0</v>
      </c>
      <c r="V278">
        <v>0</v>
      </c>
      <c r="W278">
        <v>0</v>
      </c>
      <c r="X278">
        <v>0</v>
      </c>
      <c r="Y278">
        <v>0</v>
      </c>
      <c r="Z278">
        <v>0</v>
      </c>
      <c r="AA278">
        <v>3</v>
      </c>
      <c r="AB278">
        <v>11</v>
      </c>
      <c r="AC278">
        <v>0</v>
      </c>
    </row>
    <row r="279" spans="1:29" x14ac:dyDescent="0.3">
      <c r="A279">
        <v>1150</v>
      </c>
      <c r="B279">
        <v>1899</v>
      </c>
      <c r="C279" t="s">
        <v>32</v>
      </c>
      <c r="D279" t="s">
        <v>31</v>
      </c>
      <c r="E279">
        <v>83532</v>
      </c>
      <c r="F279">
        <v>0</v>
      </c>
      <c r="G279">
        <v>0</v>
      </c>
      <c r="H279" s="1">
        <v>41543</v>
      </c>
      <c r="I279">
        <v>36</v>
      </c>
      <c r="J279">
        <v>755</v>
      </c>
      <c r="K279">
        <v>144</v>
      </c>
      <c r="L279">
        <v>562</v>
      </c>
      <c r="M279">
        <v>104</v>
      </c>
      <c r="N279">
        <v>64</v>
      </c>
      <c r="O279">
        <v>224</v>
      </c>
      <c r="P279">
        <v>1</v>
      </c>
      <c r="Q279">
        <v>4</v>
      </c>
      <c r="R279">
        <v>6</v>
      </c>
      <c r="S279">
        <v>4</v>
      </c>
      <c r="T279">
        <v>1</v>
      </c>
      <c r="U279">
        <v>0</v>
      </c>
      <c r="V279">
        <v>0</v>
      </c>
      <c r="W279">
        <v>1</v>
      </c>
      <c r="X279">
        <v>0</v>
      </c>
      <c r="Y279">
        <v>0</v>
      </c>
      <c r="Z279">
        <v>0</v>
      </c>
      <c r="AA279">
        <v>3</v>
      </c>
      <c r="AB279">
        <v>11</v>
      </c>
      <c r="AC279">
        <v>0</v>
      </c>
    </row>
    <row r="280" spans="1:29" x14ac:dyDescent="0.3">
      <c r="A280">
        <v>2612</v>
      </c>
      <c r="B280">
        <v>1987</v>
      </c>
      <c r="C280" t="s">
        <v>29</v>
      </c>
      <c r="D280" t="s">
        <v>33</v>
      </c>
      <c r="E280">
        <v>75794</v>
      </c>
      <c r="F280">
        <v>0</v>
      </c>
      <c r="G280">
        <v>0</v>
      </c>
      <c r="H280" s="1">
        <v>41632</v>
      </c>
      <c r="I280">
        <v>33</v>
      </c>
      <c r="J280">
        <v>754</v>
      </c>
      <c r="K280">
        <v>160</v>
      </c>
      <c r="L280">
        <v>625</v>
      </c>
      <c r="M280">
        <v>63</v>
      </c>
      <c r="N280">
        <v>32</v>
      </c>
      <c r="O280">
        <v>48</v>
      </c>
      <c r="P280">
        <v>1</v>
      </c>
      <c r="Q280">
        <v>7</v>
      </c>
      <c r="R280">
        <v>5</v>
      </c>
      <c r="S280">
        <v>12</v>
      </c>
      <c r="T280">
        <v>3</v>
      </c>
      <c r="U280">
        <v>0</v>
      </c>
      <c r="V280">
        <v>0</v>
      </c>
      <c r="W280">
        <v>0</v>
      </c>
      <c r="X280">
        <v>1</v>
      </c>
      <c r="Y280">
        <v>0</v>
      </c>
      <c r="Z280">
        <v>0</v>
      </c>
      <c r="AA280">
        <v>3</v>
      </c>
      <c r="AB280">
        <v>11</v>
      </c>
      <c r="AC280">
        <v>0</v>
      </c>
    </row>
    <row r="281" spans="1:29" x14ac:dyDescent="0.3">
      <c r="A281">
        <v>4837</v>
      </c>
      <c r="B281">
        <v>1965</v>
      </c>
      <c r="C281" t="s">
        <v>32</v>
      </c>
      <c r="D281" t="s">
        <v>33</v>
      </c>
      <c r="E281">
        <v>71322</v>
      </c>
      <c r="F281">
        <v>0</v>
      </c>
      <c r="G281">
        <v>1</v>
      </c>
      <c r="H281" s="1">
        <v>41321</v>
      </c>
      <c r="I281">
        <v>57</v>
      </c>
      <c r="J281">
        <v>753</v>
      </c>
      <c r="K281">
        <v>43</v>
      </c>
      <c r="L281">
        <v>226</v>
      </c>
      <c r="M281">
        <v>69</v>
      </c>
      <c r="N281">
        <v>10</v>
      </c>
      <c r="O281">
        <v>204</v>
      </c>
      <c r="P281">
        <v>2</v>
      </c>
      <c r="Q281">
        <v>8</v>
      </c>
      <c r="R281">
        <v>5</v>
      </c>
      <c r="S281">
        <v>13</v>
      </c>
      <c r="T281">
        <v>4</v>
      </c>
      <c r="U281">
        <v>0</v>
      </c>
      <c r="V281">
        <v>0</v>
      </c>
      <c r="W281">
        <v>0</v>
      </c>
      <c r="X281">
        <v>0</v>
      </c>
      <c r="Y281">
        <v>0</v>
      </c>
      <c r="Z281">
        <v>0</v>
      </c>
      <c r="AA281">
        <v>3</v>
      </c>
      <c r="AB281">
        <v>11</v>
      </c>
      <c r="AC281">
        <v>0</v>
      </c>
    </row>
    <row r="282" spans="1:29" x14ac:dyDescent="0.3">
      <c r="A282">
        <v>5989</v>
      </c>
      <c r="B282">
        <v>1959</v>
      </c>
      <c r="C282" t="s">
        <v>37</v>
      </c>
      <c r="D282" t="s">
        <v>35</v>
      </c>
      <c r="E282">
        <v>78353</v>
      </c>
      <c r="F282">
        <v>0</v>
      </c>
      <c r="G282">
        <v>1</v>
      </c>
      <c r="H282" s="1">
        <v>41380</v>
      </c>
      <c r="I282">
        <v>51</v>
      </c>
      <c r="J282">
        <v>752</v>
      </c>
      <c r="K282">
        <v>122</v>
      </c>
      <c r="L282">
        <v>476</v>
      </c>
      <c r="M282">
        <v>39</v>
      </c>
      <c r="N282">
        <v>153</v>
      </c>
      <c r="O282">
        <v>34</v>
      </c>
      <c r="P282">
        <v>1</v>
      </c>
      <c r="Q282">
        <v>10</v>
      </c>
      <c r="R282">
        <v>2</v>
      </c>
      <c r="S282">
        <v>11</v>
      </c>
      <c r="T282">
        <v>8</v>
      </c>
      <c r="U282">
        <v>0</v>
      </c>
      <c r="V282">
        <v>0</v>
      </c>
      <c r="W282">
        <v>0</v>
      </c>
      <c r="X282">
        <v>0</v>
      </c>
      <c r="Y282">
        <v>0</v>
      </c>
      <c r="Z282">
        <v>0</v>
      </c>
      <c r="AA282">
        <v>3</v>
      </c>
      <c r="AB282">
        <v>11</v>
      </c>
      <c r="AC282">
        <v>0</v>
      </c>
    </row>
    <row r="283" spans="1:29" x14ac:dyDescent="0.3">
      <c r="A283">
        <v>2939</v>
      </c>
      <c r="B283">
        <v>1970</v>
      </c>
      <c r="C283" t="s">
        <v>34</v>
      </c>
      <c r="D283" t="s">
        <v>31</v>
      </c>
      <c r="E283">
        <v>79419</v>
      </c>
      <c r="F283">
        <v>0</v>
      </c>
      <c r="G283">
        <v>0</v>
      </c>
      <c r="H283" s="1">
        <v>41812</v>
      </c>
      <c r="I283">
        <v>96</v>
      </c>
      <c r="J283">
        <v>751</v>
      </c>
      <c r="K283">
        <v>127</v>
      </c>
      <c r="L283">
        <v>687</v>
      </c>
      <c r="M283">
        <v>20</v>
      </c>
      <c r="N283">
        <v>15</v>
      </c>
      <c r="O283">
        <v>31</v>
      </c>
      <c r="P283">
        <v>1</v>
      </c>
      <c r="Q283">
        <v>4</v>
      </c>
      <c r="R283">
        <v>6</v>
      </c>
      <c r="S283">
        <v>4</v>
      </c>
      <c r="T283">
        <v>2</v>
      </c>
      <c r="U283">
        <v>0</v>
      </c>
      <c r="V283">
        <v>0</v>
      </c>
      <c r="W283">
        <v>0</v>
      </c>
      <c r="X283">
        <v>0</v>
      </c>
      <c r="Y283">
        <v>0</v>
      </c>
      <c r="Z283">
        <v>0</v>
      </c>
      <c r="AA283">
        <v>3</v>
      </c>
      <c r="AB283">
        <v>11</v>
      </c>
      <c r="AC283">
        <v>0</v>
      </c>
    </row>
    <row r="284" spans="1:29" x14ac:dyDescent="0.3">
      <c r="A284">
        <v>3643</v>
      </c>
      <c r="B284">
        <v>1974</v>
      </c>
      <c r="C284" t="s">
        <v>34</v>
      </c>
      <c r="D284" t="s">
        <v>33</v>
      </c>
      <c r="E284">
        <v>63206</v>
      </c>
      <c r="F284">
        <v>0</v>
      </c>
      <c r="G284">
        <v>0</v>
      </c>
      <c r="H284" s="1">
        <v>41718</v>
      </c>
      <c r="I284">
        <v>65</v>
      </c>
      <c r="J284">
        <v>750</v>
      </c>
      <c r="K284">
        <v>8</v>
      </c>
      <c r="L284">
        <v>125</v>
      </c>
      <c r="M284">
        <v>11</v>
      </c>
      <c r="N284">
        <v>8</v>
      </c>
      <c r="O284">
        <v>26</v>
      </c>
      <c r="P284">
        <v>1</v>
      </c>
      <c r="Q284">
        <v>4</v>
      </c>
      <c r="R284">
        <v>3</v>
      </c>
      <c r="S284">
        <v>6</v>
      </c>
      <c r="T284">
        <v>2</v>
      </c>
      <c r="U284">
        <v>0</v>
      </c>
      <c r="V284">
        <v>0</v>
      </c>
      <c r="W284">
        <v>1</v>
      </c>
      <c r="X284">
        <v>0</v>
      </c>
      <c r="Y284">
        <v>0</v>
      </c>
      <c r="Z284">
        <v>0</v>
      </c>
      <c r="AA284">
        <v>3</v>
      </c>
      <c r="AB284">
        <v>11</v>
      </c>
      <c r="AC284">
        <v>0</v>
      </c>
    </row>
    <row r="285" spans="1:29" x14ac:dyDescent="0.3">
      <c r="A285">
        <v>8659</v>
      </c>
      <c r="B285">
        <v>1952</v>
      </c>
      <c r="C285" t="s">
        <v>32</v>
      </c>
      <c r="D285" t="s">
        <v>31</v>
      </c>
      <c r="E285">
        <v>69805</v>
      </c>
      <c r="F285">
        <v>0</v>
      </c>
      <c r="G285">
        <v>1</v>
      </c>
      <c r="H285" s="1">
        <v>41660</v>
      </c>
      <c r="I285">
        <v>50</v>
      </c>
      <c r="J285">
        <v>750</v>
      </c>
      <c r="K285">
        <v>71</v>
      </c>
      <c r="L285">
        <v>174</v>
      </c>
      <c r="M285">
        <v>13</v>
      </c>
      <c r="N285">
        <v>10</v>
      </c>
      <c r="O285">
        <v>20</v>
      </c>
      <c r="P285">
        <v>2</v>
      </c>
      <c r="Q285">
        <v>6</v>
      </c>
      <c r="R285">
        <v>8</v>
      </c>
      <c r="S285">
        <v>11</v>
      </c>
      <c r="T285">
        <v>2</v>
      </c>
      <c r="U285">
        <v>0</v>
      </c>
      <c r="V285">
        <v>0</v>
      </c>
      <c r="W285">
        <v>0</v>
      </c>
      <c r="X285">
        <v>0</v>
      </c>
      <c r="Y285">
        <v>0</v>
      </c>
      <c r="Z285">
        <v>0</v>
      </c>
      <c r="AA285">
        <v>3</v>
      </c>
      <c r="AB285">
        <v>11</v>
      </c>
      <c r="AC285">
        <v>0</v>
      </c>
    </row>
    <row r="286" spans="1:29" x14ac:dyDescent="0.3">
      <c r="A286">
        <v>10479</v>
      </c>
      <c r="B286">
        <v>1975</v>
      </c>
      <c r="C286" t="s">
        <v>32</v>
      </c>
      <c r="D286" t="s">
        <v>33</v>
      </c>
      <c r="E286">
        <v>76618</v>
      </c>
      <c r="F286">
        <v>0</v>
      </c>
      <c r="G286">
        <v>0</v>
      </c>
      <c r="H286" s="1">
        <v>41250</v>
      </c>
      <c r="I286">
        <v>64</v>
      </c>
      <c r="J286">
        <v>749</v>
      </c>
      <c r="K286">
        <v>40</v>
      </c>
      <c r="L286">
        <v>294</v>
      </c>
      <c r="M286">
        <v>121</v>
      </c>
      <c r="N286">
        <v>160</v>
      </c>
      <c r="O286">
        <v>147</v>
      </c>
      <c r="P286">
        <v>1</v>
      </c>
      <c r="Q286">
        <v>3</v>
      </c>
      <c r="R286">
        <v>2</v>
      </c>
      <c r="S286">
        <v>5</v>
      </c>
      <c r="T286">
        <v>1</v>
      </c>
      <c r="U286">
        <v>0</v>
      </c>
      <c r="V286">
        <v>0</v>
      </c>
      <c r="W286">
        <v>0</v>
      </c>
      <c r="X286">
        <v>0</v>
      </c>
      <c r="Y286">
        <v>0</v>
      </c>
      <c r="Z286">
        <v>0</v>
      </c>
      <c r="AA286">
        <v>3</v>
      </c>
      <c r="AB286">
        <v>11</v>
      </c>
      <c r="AC286">
        <v>0</v>
      </c>
    </row>
    <row r="287" spans="1:29" x14ac:dyDescent="0.3">
      <c r="A287">
        <v>9120</v>
      </c>
      <c r="B287">
        <v>1962</v>
      </c>
      <c r="C287" t="s">
        <v>29</v>
      </c>
      <c r="D287" t="s">
        <v>30</v>
      </c>
      <c r="E287">
        <v>66565</v>
      </c>
      <c r="F287">
        <v>0</v>
      </c>
      <c r="G287">
        <v>1</v>
      </c>
      <c r="H287" s="1">
        <v>41248</v>
      </c>
      <c r="I287">
        <v>80</v>
      </c>
      <c r="J287">
        <v>747</v>
      </c>
      <c r="K287">
        <v>10</v>
      </c>
      <c r="L287">
        <v>161</v>
      </c>
      <c r="M287">
        <v>65</v>
      </c>
      <c r="N287">
        <v>40</v>
      </c>
      <c r="O287">
        <v>42</v>
      </c>
      <c r="P287">
        <v>4</v>
      </c>
      <c r="Q287">
        <v>4</v>
      </c>
      <c r="R287">
        <v>2</v>
      </c>
      <c r="S287">
        <v>9</v>
      </c>
      <c r="T287">
        <v>8</v>
      </c>
      <c r="U287">
        <v>0</v>
      </c>
      <c r="V287">
        <v>0</v>
      </c>
      <c r="W287">
        <v>0</v>
      </c>
      <c r="X287">
        <v>0</v>
      </c>
      <c r="Y287">
        <v>0</v>
      </c>
      <c r="Z287">
        <v>0</v>
      </c>
      <c r="AA287">
        <v>3</v>
      </c>
      <c r="AB287">
        <v>11</v>
      </c>
      <c r="AC287">
        <v>0</v>
      </c>
    </row>
    <row r="288" spans="1:29" x14ac:dyDescent="0.3">
      <c r="A288">
        <v>564</v>
      </c>
      <c r="B288">
        <v>1981</v>
      </c>
      <c r="C288" t="s">
        <v>32</v>
      </c>
      <c r="D288" t="s">
        <v>31</v>
      </c>
      <c r="E288">
        <v>56937</v>
      </c>
      <c r="F288">
        <v>1</v>
      </c>
      <c r="G288">
        <v>0</v>
      </c>
      <c r="H288" s="1">
        <v>41125</v>
      </c>
      <c r="I288">
        <v>81</v>
      </c>
      <c r="J288">
        <v>746</v>
      </c>
      <c r="K288">
        <v>8</v>
      </c>
      <c r="L288">
        <v>125</v>
      </c>
      <c r="M288">
        <v>11</v>
      </c>
      <c r="N288">
        <v>8</v>
      </c>
      <c r="O288">
        <v>8</v>
      </c>
      <c r="P288">
        <v>7</v>
      </c>
      <c r="Q288">
        <v>8</v>
      </c>
      <c r="R288">
        <v>6</v>
      </c>
      <c r="S288">
        <v>9</v>
      </c>
      <c r="T288">
        <v>6</v>
      </c>
      <c r="U288">
        <v>0</v>
      </c>
      <c r="V288">
        <v>1</v>
      </c>
      <c r="W288">
        <v>0</v>
      </c>
      <c r="X288">
        <v>0</v>
      </c>
      <c r="Y288">
        <v>0</v>
      </c>
      <c r="Z288">
        <v>0</v>
      </c>
      <c r="AA288">
        <v>3</v>
      </c>
      <c r="AB288">
        <v>11</v>
      </c>
      <c r="AC288">
        <v>1</v>
      </c>
    </row>
    <row r="289" spans="1:29" x14ac:dyDescent="0.3">
      <c r="A289">
        <v>3759</v>
      </c>
      <c r="B289">
        <v>1958</v>
      </c>
      <c r="C289" t="s">
        <v>29</v>
      </c>
      <c r="D289" t="s">
        <v>31</v>
      </c>
      <c r="E289">
        <v>65196</v>
      </c>
      <c r="F289">
        <v>0</v>
      </c>
      <c r="G289">
        <v>2</v>
      </c>
      <c r="H289" s="1">
        <v>41480</v>
      </c>
      <c r="I289">
        <v>34</v>
      </c>
      <c r="J289">
        <v>743</v>
      </c>
      <c r="K289">
        <v>19</v>
      </c>
      <c r="L289">
        <v>181</v>
      </c>
      <c r="M289">
        <v>12</v>
      </c>
      <c r="N289">
        <v>0</v>
      </c>
      <c r="O289">
        <v>200</v>
      </c>
      <c r="P289">
        <v>2</v>
      </c>
      <c r="Q289">
        <v>7</v>
      </c>
      <c r="R289">
        <v>6</v>
      </c>
      <c r="S289">
        <v>11</v>
      </c>
      <c r="T289">
        <v>5</v>
      </c>
      <c r="U289">
        <v>1</v>
      </c>
      <c r="V289">
        <v>0</v>
      </c>
      <c r="W289">
        <v>0</v>
      </c>
      <c r="X289">
        <v>0</v>
      </c>
      <c r="Y289">
        <v>0</v>
      </c>
      <c r="Z289">
        <v>0</v>
      </c>
      <c r="AA289">
        <v>3</v>
      </c>
      <c r="AB289">
        <v>11</v>
      </c>
      <c r="AC289">
        <v>0</v>
      </c>
    </row>
    <row r="290" spans="1:29" x14ac:dyDescent="0.3">
      <c r="A290">
        <v>9907</v>
      </c>
      <c r="B290">
        <v>1969</v>
      </c>
      <c r="C290" t="s">
        <v>34</v>
      </c>
      <c r="D290" t="s">
        <v>31</v>
      </c>
      <c r="E290">
        <v>66476</v>
      </c>
      <c r="F290">
        <v>0</v>
      </c>
      <c r="G290">
        <v>1</v>
      </c>
      <c r="H290" s="1">
        <v>41612</v>
      </c>
      <c r="I290">
        <v>80</v>
      </c>
      <c r="J290">
        <v>742</v>
      </c>
      <c r="K290">
        <v>28</v>
      </c>
      <c r="L290">
        <v>152</v>
      </c>
      <c r="M290">
        <v>25</v>
      </c>
      <c r="N290">
        <v>9</v>
      </c>
      <c r="O290">
        <v>57</v>
      </c>
      <c r="P290">
        <v>2</v>
      </c>
      <c r="Q290">
        <v>6</v>
      </c>
      <c r="R290">
        <v>8</v>
      </c>
      <c r="S290">
        <v>10</v>
      </c>
      <c r="T290">
        <v>4</v>
      </c>
      <c r="U290">
        <v>0</v>
      </c>
      <c r="V290">
        <v>0</v>
      </c>
      <c r="W290">
        <v>0</v>
      </c>
      <c r="X290">
        <v>0</v>
      </c>
      <c r="Y290">
        <v>0</v>
      </c>
      <c r="Z290">
        <v>0</v>
      </c>
      <c r="AA290">
        <v>3</v>
      </c>
      <c r="AB290">
        <v>11</v>
      </c>
      <c r="AC290">
        <v>0</v>
      </c>
    </row>
    <row r="291" spans="1:29" x14ac:dyDescent="0.3">
      <c r="A291">
        <v>10505</v>
      </c>
      <c r="B291">
        <v>1960</v>
      </c>
      <c r="C291" t="s">
        <v>34</v>
      </c>
      <c r="D291" t="s">
        <v>31</v>
      </c>
      <c r="E291">
        <v>73113</v>
      </c>
      <c r="F291">
        <v>0</v>
      </c>
      <c r="G291">
        <v>0</v>
      </c>
      <c r="H291" s="1">
        <v>41634</v>
      </c>
      <c r="I291">
        <v>86</v>
      </c>
      <c r="J291">
        <v>741</v>
      </c>
      <c r="K291">
        <v>19</v>
      </c>
      <c r="L291">
        <v>154</v>
      </c>
      <c r="M291">
        <v>50</v>
      </c>
      <c r="N291">
        <v>9</v>
      </c>
      <c r="O291">
        <v>28</v>
      </c>
      <c r="P291">
        <v>1</v>
      </c>
      <c r="Q291">
        <v>3</v>
      </c>
      <c r="R291">
        <v>4</v>
      </c>
      <c r="S291">
        <v>7</v>
      </c>
      <c r="T291">
        <v>2</v>
      </c>
      <c r="U291">
        <v>0</v>
      </c>
      <c r="V291">
        <v>0</v>
      </c>
      <c r="W291">
        <v>0</v>
      </c>
      <c r="X291">
        <v>0</v>
      </c>
      <c r="Y291">
        <v>0</v>
      </c>
      <c r="Z291">
        <v>0</v>
      </c>
      <c r="AA291">
        <v>3</v>
      </c>
      <c r="AB291">
        <v>11</v>
      </c>
      <c r="AC291">
        <v>0</v>
      </c>
    </row>
    <row r="292" spans="1:29" x14ac:dyDescent="0.3">
      <c r="A292">
        <v>1544</v>
      </c>
      <c r="B292">
        <v>1967</v>
      </c>
      <c r="C292" t="s">
        <v>34</v>
      </c>
      <c r="D292" t="s">
        <v>35</v>
      </c>
      <c r="E292">
        <v>81380</v>
      </c>
      <c r="F292">
        <v>0</v>
      </c>
      <c r="G292">
        <v>0</v>
      </c>
      <c r="H292" s="1">
        <v>41265</v>
      </c>
      <c r="I292">
        <v>51</v>
      </c>
      <c r="J292">
        <v>741</v>
      </c>
      <c r="K292">
        <v>68</v>
      </c>
      <c r="L292">
        <v>689</v>
      </c>
      <c r="M292">
        <v>224</v>
      </c>
      <c r="N292">
        <v>68</v>
      </c>
      <c r="O292">
        <v>103</v>
      </c>
      <c r="P292">
        <v>1</v>
      </c>
      <c r="Q292">
        <v>4</v>
      </c>
      <c r="R292">
        <v>2</v>
      </c>
      <c r="S292">
        <v>10</v>
      </c>
      <c r="T292">
        <v>2</v>
      </c>
      <c r="U292">
        <v>0</v>
      </c>
      <c r="V292">
        <v>0</v>
      </c>
      <c r="W292">
        <v>0</v>
      </c>
      <c r="X292">
        <v>0</v>
      </c>
      <c r="Y292">
        <v>0</v>
      </c>
      <c r="Z292">
        <v>0</v>
      </c>
      <c r="AA292">
        <v>3</v>
      </c>
      <c r="AB292">
        <v>11</v>
      </c>
      <c r="AC292">
        <v>0</v>
      </c>
    </row>
    <row r="293" spans="1:29" x14ac:dyDescent="0.3">
      <c r="A293">
        <v>7022</v>
      </c>
      <c r="B293">
        <v>1971</v>
      </c>
      <c r="C293" t="s">
        <v>29</v>
      </c>
      <c r="D293" t="s">
        <v>33</v>
      </c>
      <c r="E293">
        <v>76445</v>
      </c>
      <c r="F293">
        <v>1</v>
      </c>
      <c r="G293">
        <v>0</v>
      </c>
      <c r="H293" s="1">
        <v>41180</v>
      </c>
      <c r="I293">
        <v>2</v>
      </c>
      <c r="J293">
        <v>739</v>
      </c>
      <c r="K293">
        <v>107</v>
      </c>
      <c r="L293">
        <v>309</v>
      </c>
      <c r="M293">
        <v>140</v>
      </c>
      <c r="N293">
        <v>80</v>
      </c>
      <c r="O293">
        <v>35</v>
      </c>
      <c r="P293">
        <v>1</v>
      </c>
      <c r="Q293">
        <v>2</v>
      </c>
      <c r="R293">
        <v>5</v>
      </c>
      <c r="S293">
        <v>13</v>
      </c>
      <c r="T293">
        <v>6</v>
      </c>
      <c r="U293">
        <v>0</v>
      </c>
      <c r="V293">
        <v>0</v>
      </c>
      <c r="W293">
        <v>0</v>
      </c>
      <c r="X293">
        <v>0</v>
      </c>
      <c r="Y293">
        <v>0</v>
      </c>
      <c r="Z293">
        <v>0</v>
      </c>
      <c r="AA293">
        <v>3</v>
      </c>
      <c r="AB293">
        <v>11</v>
      </c>
      <c r="AC293">
        <v>0</v>
      </c>
    </row>
    <row r="294" spans="1:29" x14ac:dyDescent="0.3">
      <c r="A294">
        <v>11084</v>
      </c>
      <c r="B294">
        <v>1976</v>
      </c>
      <c r="C294" t="s">
        <v>34</v>
      </c>
      <c r="D294" t="s">
        <v>31</v>
      </c>
      <c r="E294">
        <v>65104</v>
      </c>
      <c r="F294">
        <v>0</v>
      </c>
      <c r="G294">
        <v>1</v>
      </c>
      <c r="H294" s="1">
        <v>41592</v>
      </c>
      <c r="I294">
        <v>4</v>
      </c>
      <c r="J294">
        <v>738</v>
      </c>
      <c r="K294">
        <v>0</v>
      </c>
      <c r="L294">
        <v>232</v>
      </c>
      <c r="M294">
        <v>13</v>
      </c>
      <c r="N294">
        <v>20</v>
      </c>
      <c r="O294">
        <v>50</v>
      </c>
      <c r="P294">
        <v>2</v>
      </c>
      <c r="Q294">
        <v>3</v>
      </c>
      <c r="R294">
        <v>5</v>
      </c>
      <c r="S294">
        <v>7</v>
      </c>
      <c r="T294">
        <v>7</v>
      </c>
      <c r="U294">
        <v>0</v>
      </c>
      <c r="V294">
        <v>0</v>
      </c>
      <c r="W294">
        <v>0</v>
      </c>
      <c r="X294">
        <v>0</v>
      </c>
      <c r="Y294">
        <v>0</v>
      </c>
      <c r="Z294">
        <v>0</v>
      </c>
      <c r="AA294">
        <v>3</v>
      </c>
      <c r="AB294">
        <v>11</v>
      </c>
      <c r="AC294">
        <v>1</v>
      </c>
    </row>
    <row r="295" spans="1:29" x14ac:dyDescent="0.3">
      <c r="A295">
        <v>2863</v>
      </c>
      <c r="B295">
        <v>1970</v>
      </c>
      <c r="C295" t="s">
        <v>29</v>
      </c>
      <c r="D295" t="s">
        <v>30</v>
      </c>
      <c r="F295">
        <v>1</v>
      </c>
      <c r="G295">
        <v>2</v>
      </c>
      <c r="H295" s="1">
        <v>41509</v>
      </c>
      <c r="I295">
        <v>67</v>
      </c>
      <c r="J295">
        <v>738</v>
      </c>
      <c r="K295">
        <v>20</v>
      </c>
      <c r="L295">
        <v>172</v>
      </c>
      <c r="M295">
        <v>52</v>
      </c>
      <c r="N295">
        <v>50</v>
      </c>
      <c r="O295">
        <v>20</v>
      </c>
      <c r="P295">
        <v>6</v>
      </c>
      <c r="Q295">
        <v>2</v>
      </c>
      <c r="R295">
        <v>3</v>
      </c>
      <c r="S295">
        <v>10</v>
      </c>
      <c r="T295">
        <v>7</v>
      </c>
      <c r="U295">
        <v>0</v>
      </c>
      <c r="V295">
        <v>1</v>
      </c>
      <c r="W295">
        <v>0</v>
      </c>
      <c r="X295">
        <v>1</v>
      </c>
      <c r="Y295">
        <v>0</v>
      </c>
      <c r="Z295">
        <v>0</v>
      </c>
      <c r="AA295">
        <v>3</v>
      </c>
      <c r="AB295">
        <v>11</v>
      </c>
      <c r="AC295">
        <v>0</v>
      </c>
    </row>
    <row r="296" spans="1:29" x14ac:dyDescent="0.3">
      <c r="A296">
        <v>5172</v>
      </c>
      <c r="B296">
        <v>1976</v>
      </c>
      <c r="C296" t="s">
        <v>34</v>
      </c>
      <c r="D296" t="s">
        <v>31</v>
      </c>
      <c r="E296">
        <v>65104</v>
      </c>
      <c r="F296">
        <v>0</v>
      </c>
      <c r="G296">
        <v>1</v>
      </c>
      <c r="H296" s="1">
        <v>41592</v>
      </c>
      <c r="I296">
        <v>4</v>
      </c>
      <c r="J296">
        <v>738</v>
      </c>
      <c r="K296">
        <v>0</v>
      </c>
      <c r="L296">
        <v>232</v>
      </c>
      <c r="M296">
        <v>13</v>
      </c>
      <c r="N296">
        <v>20</v>
      </c>
      <c r="O296">
        <v>50</v>
      </c>
      <c r="P296">
        <v>2</v>
      </c>
      <c r="Q296">
        <v>3</v>
      </c>
      <c r="R296">
        <v>5</v>
      </c>
      <c r="S296">
        <v>7</v>
      </c>
      <c r="T296">
        <v>7</v>
      </c>
      <c r="U296">
        <v>0</v>
      </c>
      <c r="V296">
        <v>0</v>
      </c>
      <c r="W296">
        <v>0</v>
      </c>
      <c r="X296">
        <v>0</v>
      </c>
      <c r="Y296">
        <v>0</v>
      </c>
      <c r="Z296">
        <v>0</v>
      </c>
      <c r="AA296">
        <v>3</v>
      </c>
      <c r="AB296">
        <v>11</v>
      </c>
      <c r="AC296">
        <v>0</v>
      </c>
    </row>
    <row r="297" spans="1:29" x14ac:dyDescent="0.3">
      <c r="A297">
        <v>2931</v>
      </c>
      <c r="B297">
        <v>1978</v>
      </c>
      <c r="C297" t="s">
        <v>29</v>
      </c>
      <c r="D297" t="s">
        <v>35</v>
      </c>
      <c r="E297">
        <v>71847</v>
      </c>
      <c r="F297">
        <v>0</v>
      </c>
      <c r="G297">
        <v>0</v>
      </c>
      <c r="H297" s="1">
        <v>41173</v>
      </c>
      <c r="I297">
        <v>95</v>
      </c>
      <c r="J297">
        <v>737</v>
      </c>
      <c r="K297">
        <v>21</v>
      </c>
      <c r="L297">
        <v>106</v>
      </c>
      <c r="M297">
        <v>55</v>
      </c>
      <c r="N297">
        <v>63</v>
      </c>
      <c r="O297">
        <v>210</v>
      </c>
      <c r="P297">
        <v>0</v>
      </c>
      <c r="Q297">
        <v>6</v>
      </c>
      <c r="R297">
        <v>7</v>
      </c>
      <c r="S297">
        <v>9</v>
      </c>
      <c r="T297">
        <v>3</v>
      </c>
      <c r="U297">
        <v>0</v>
      </c>
      <c r="V297">
        <v>0</v>
      </c>
      <c r="W297">
        <v>0</v>
      </c>
      <c r="X297">
        <v>1</v>
      </c>
      <c r="Y297">
        <v>0</v>
      </c>
      <c r="Z297">
        <v>0</v>
      </c>
      <c r="AA297">
        <v>3</v>
      </c>
      <c r="AB297">
        <v>11</v>
      </c>
      <c r="AC297">
        <v>0</v>
      </c>
    </row>
    <row r="298" spans="1:29" x14ac:dyDescent="0.3">
      <c r="A298">
        <v>7274</v>
      </c>
      <c r="B298">
        <v>1957</v>
      </c>
      <c r="C298" t="s">
        <v>29</v>
      </c>
      <c r="D298" t="s">
        <v>33</v>
      </c>
      <c r="E298">
        <v>78618</v>
      </c>
      <c r="F298">
        <v>0</v>
      </c>
      <c r="G298">
        <v>0</v>
      </c>
      <c r="H298" s="1">
        <v>41180</v>
      </c>
      <c r="I298">
        <v>87</v>
      </c>
      <c r="J298">
        <v>736</v>
      </c>
      <c r="K298">
        <v>163</v>
      </c>
      <c r="L298">
        <v>818</v>
      </c>
      <c r="M298">
        <v>212</v>
      </c>
      <c r="N298">
        <v>163</v>
      </c>
      <c r="O298">
        <v>61</v>
      </c>
      <c r="P298">
        <v>1</v>
      </c>
      <c r="Q298">
        <v>4</v>
      </c>
      <c r="R298">
        <v>7</v>
      </c>
      <c r="S298">
        <v>10</v>
      </c>
      <c r="T298">
        <v>2</v>
      </c>
      <c r="U298">
        <v>0</v>
      </c>
      <c r="V298">
        <v>1</v>
      </c>
      <c r="W298">
        <v>0</v>
      </c>
      <c r="X298">
        <v>0</v>
      </c>
      <c r="Y298">
        <v>0</v>
      </c>
      <c r="Z298">
        <v>0</v>
      </c>
      <c r="AA298">
        <v>3</v>
      </c>
      <c r="AB298">
        <v>11</v>
      </c>
      <c r="AC298">
        <v>0</v>
      </c>
    </row>
    <row r="299" spans="1:29" x14ac:dyDescent="0.3">
      <c r="A299">
        <v>11112</v>
      </c>
      <c r="B299">
        <v>1966</v>
      </c>
      <c r="C299" t="s">
        <v>29</v>
      </c>
      <c r="D299" t="s">
        <v>31</v>
      </c>
      <c r="E299">
        <v>70713</v>
      </c>
      <c r="F299">
        <v>0</v>
      </c>
      <c r="G299">
        <v>1</v>
      </c>
      <c r="H299" s="1">
        <v>41246</v>
      </c>
      <c r="I299">
        <v>23</v>
      </c>
      <c r="J299">
        <v>736</v>
      </c>
      <c r="K299">
        <v>114</v>
      </c>
      <c r="L299">
        <v>279</v>
      </c>
      <c r="M299">
        <v>82</v>
      </c>
      <c r="N299">
        <v>76</v>
      </c>
      <c r="O299">
        <v>190</v>
      </c>
      <c r="P299">
        <v>6</v>
      </c>
      <c r="Q299">
        <v>5</v>
      </c>
      <c r="R299">
        <v>6</v>
      </c>
      <c r="S299">
        <v>8</v>
      </c>
      <c r="T299">
        <v>3</v>
      </c>
      <c r="U299">
        <v>0</v>
      </c>
      <c r="V299">
        <v>0</v>
      </c>
      <c r="W299">
        <v>0</v>
      </c>
      <c r="X299">
        <v>0</v>
      </c>
      <c r="Y299">
        <v>0</v>
      </c>
      <c r="Z299">
        <v>0</v>
      </c>
      <c r="AA299">
        <v>3</v>
      </c>
      <c r="AB299">
        <v>11</v>
      </c>
      <c r="AC299">
        <v>0</v>
      </c>
    </row>
    <row r="300" spans="1:29" x14ac:dyDescent="0.3">
      <c r="A300">
        <v>2147</v>
      </c>
      <c r="B300">
        <v>1969</v>
      </c>
      <c r="C300" t="s">
        <v>29</v>
      </c>
      <c r="D300" t="s">
        <v>31</v>
      </c>
      <c r="E300">
        <v>76653</v>
      </c>
      <c r="F300">
        <v>0</v>
      </c>
      <c r="G300">
        <v>0</v>
      </c>
      <c r="H300" s="1">
        <v>41502</v>
      </c>
      <c r="I300">
        <v>91</v>
      </c>
      <c r="J300">
        <v>736</v>
      </c>
      <c r="K300">
        <v>63</v>
      </c>
      <c r="L300">
        <v>946</v>
      </c>
      <c r="M300">
        <v>219</v>
      </c>
      <c r="N300">
        <v>189</v>
      </c>
      <c r="O300">
        <v>126</v>
      </c>
      <c r="P300">
        <v>1</v>
      </c>
      <c r="Q300">
        <v>4</v>
      </c>
      <c r="R300">
        <v>7</v>
      </c>
      <c r="S300">
        <v>11</v>
      </c>
      <c r="T300">
        <v>2</v>
      </c>
      <c r="U300">
        <v>0</v>
      </c>
      <c r="V300">
        <v>0</v>
      </c>
      <c r="W300">
        <v>1</v>
      </c>
      <c r="X300">
        <v>1</v>
      </c>
      <c r="Y300">
        <v>0</v>
      </c>
      <c r="Z300">
        <v>0</v>
      </c>
      <c r="AA300">
        <v>3</v>
      </c>
      <c r="AB300">
        <v>11</v>
      </c>
      <c r="AC300">
        <v>0</v>
      </c>
    </row>
    <row r="301" spans="1:29" x14ac:dyDescent="0.3">
      <c r="A301">
        <v>1453</v>
      </c>
      <c r="B301">
        <v>1943</v>
      </c>
      <c r="C301" t="s">
        <v>32</v>
      </c>
      <c r="D301" t="s">
        <v>38</v>
      </c>
      <c r="E301">
        <v>57513</v>
      </c>
      <c r="F301">
        <v>0</v>
      </c>
      <c r="G301">
        <v>0</v>
      </c>
      <c r="H301" s="1">
        <v>41461</v>
      </c>
      <c r="I301">
        <v>59</v>
      </c>
      <c r="J301">
        <v>735</v>
      </c>
      <c r="K301">
        <v>40</v>
      </c>
      <c r="L301">
        <v>183</v>
      </c>
      <c r="M301">
        <v>52</v>
      </c>
      <c r="N301">
        <v>20</v>
      </c>
      <c r="O301">
        <v>30</v>
      </c>
      <c r="P301">
        <v>2</v>
      </c>
      <c r="Q301">
        <v>9</v>
      </c>
      <c r="R301">
        <v>3</v>
      </c>
      <c r="S301">
        <v>13</v>
      </c>
      <c r="T301">
        <v>6</v>
      </c>
      <c r="U301">
        <v>0</v>
      </c>
      <c r="V301">
        <v>0</v>
      </c>
      <c r="W301">
        <v>0</v>
      </c>
      <c r="X301">
        <v>0</v>
      </c>
      <c r="Y301">
        <v>0</v>
      </c>
      <c r="Z301">
        <v>0</v>
      </c>
      <c r="AA301">
        <v>3</v>
      </c>
      <c r="AB301">
        <v>11</v>
      </c>
      <c r="AC301">
        <v>0</v>
      </c>
    </row>
    <row r="302" spans="1:29" x14ac:dyDescent="0.3">
      <c r="A302">
        <v>7960</v>
      </c>
      <c r="B302">
        <v>1962</v>
      </c>
      <c r="C302" t="s">
        <v>37</v>
      </c>
      <c r="D302" t="s">
        <v>31</v>
      </c>
      <c r="E302">
        <v>82122</v>
      </c>
      <c r="F302">
        <v>0</v>
      </c>
      <c r="G302">
        <v>0</v>
      </c>
      <c r="H302" s="1">
        <v>41501</v>
      </c>
      <c r="I302">
        <v>89</v>
      </c>
      <c r="J302">
        <v>734</v>
      </c>
      <c r="K302">
        <v>22</v>
      </c>
      <c r="L302">
        <v>350</v>
      </c>
      <c r="M302">
        <v>151</v>
      </c>
      <c r="N302">
        <v>25</v>
      </c>
      <c r="O302">
        <v>100</v>
      </c>
      <c r="P302">
        <v>1</v>
      </c>
      <c r="Q302">
        <v>3</v>
      </c>
      <c r="R302">
        <v>9</v>
      </c>
      <c r="S302">
        <v>13</v>
      </c>
      <c r="T302">
        <v>1</v>
      </c>
      <c r="U302">
        <v>0</v>
      </c>
      <c r="V302">
        <v>0</v>
      </c>
      <c r="W302">
        <v>1</v>
      </c>
      <c r="X302">
        <v>0</v>
      </c>
      <c r="Y302">
        <v>0</v>
      </c>
      <c r="Z302">
        <v>0</v>
      </c>
      <c r="AA302">
        <v>3</v>
      </c>
      <c r="AB302">
        <v>11</v>
      </c>
      <c r="AC302">
        <v>0</v>
      </c>
    </row>
    <row r="303" spans="1:29" x14ac:dyDescent="0.3">
      <c r="A303">
        <v>8439</v>
      </c>
      <c r="B303">
        <v>1964</v>
      </c>
      <c r="C303" t="s">
        <v>29</v>
      </c>
      <c r="D303" t="s">
        <v>31</v>
      </c>
      <c r="E303">
        <v>63404</v>
      </c>
      <c r="F303">
        <v>0</v>
      </c>
      <c r="G303">
        <v>2</v>
      </c>
      <c r="H303" s="1">
        <v>41796</v>
      </c>
      <c r="I303">
        <v>97</v>
      </c>
      <c r="J303">
        <v>734</v>
      </c>
      <c r="K303">
        <v>26</v>
      </c>
      <c r="L303">
        <v>70</v>
      </c>
      <c r="M303">
        <v>11</v>
      </c>
      <c r="N303">
        <v>44</v>
      </c>
      <c r="O303">
        <v>17</v>
      </c>
      <c r="P303">
        <v>2</v>
      </c>
      <c r="Q303">
        <v>6</v>
      </c>
      <c r="R303">
        <v>3</v>
      </c>
      <c r="S303">
        <v>4</v>
      </c>
      <c r="T303">
        <v>4</v>
      </c>
      <c r="U303">
        <v>0</v>
      </c>
      <c r="V303">
        <v>0</v>
      </c>
      <c r="W303">
        <v>0</v>
      </c>
      <c r="X303">
        <v>1</v>
      </c>
      <c r="Y303">
        <v>0</v>
      </c>
      <c r="Z303">
        <v>0</v>
      </c>
      <c r="AA303">
        <v>3</v>
      </c>
      <c r="AB303">
        <v>11</v>
      </c>
      <c r="AC303">
        <v>0</v>
      </c>
    </row>
    <row r="304" spans="1:29" x14ac:dyDescent="0.3">
      <c r="A304">
        <v>1081</v>
      </c>
      <c r="B304">
        <v>1957</v>
      </c>
      <c r="C304" t="s">
        <v>32</v>
      </c>
      <c r="D304" t="s">
        <v>33</v>
      </c>
      <c r="E304">
        <v>75283</v>
      </c>
      <c r="F304">
        <v>1</v>
      </c>
      <c r="G304">
        <v>2</v>
      </c>
      <c r="H304" s="1">
        <v>41360</v>
      </c>
      <c r="I304">
        <v>26</v>
      </c>
      <c r="J304">
        <v>733</v>
      </c>
      <c r="K304">
        <v>9</v>
      </c>
      <c r="L304">
        <v>180</v>
      </c>
      <c r="M304">
        <v>12</v>
      </c>
      <c r="N304">
        <v>19</v>
      </c>
      <c r="O304">
        <v>66</v>
      </c>
      <c r="P304">
        <v>11</v>
      </c>
      <c r="Q304">
        <v>6</v>
      </c>
      <c r="R304">
        <v>3</v>
      </c>
      <c r="S304">
        <v>5</v>
      </c>
      <c r="T304">
        <v>4</v>
      </c>
      <c r="U304">
        <v>0</v>
      </c>
      <c r="V304">
        <v>0</v>
      </c>
      <c r="W304">
        <v>0</v>
      </c>
      <c r="X304">
        <v>0</v>
      </c>
      <c r="Y304">
        <v>0</v>
      </c>
      <c r="Z304">
        <v>0</v>
      </c>
      <c r="AA304">
        <v>3</v>
      </c>
      <c r="AB304">
        <v>11</v>
      </c>
      <c r="AC304">
        <v>0</v>
      </c>
    </row>
    <row r="305" spans="1:29" x14ac:dyDescent="0.3">
      <c r="A305">
        <v>9750</v>
      </c>
      <c r="B305">
        <v>1961</v>
      </c>
      <c r="C305" t="s">
        <v>32</v>
      </c>
      <c r="D305" t="s">
        <v>35</v>
      </c>
      <c r="E305">
        <v>64325</v>
      </c>
      <c r="F305">
        <v>0</v>
      </c>
      <c r="G305">
        <v>1</v>
      </c>
      <c r="H305" s="1">
        <v>41312</v>
      </c>
      <c r="I305">
        <v>41</v>
      </c>
      <c r="J305">
        <v>731</v>
      </c>
      <c r="K305">
        <v>60</v>
      </c>
      <c r="L305">
        <v>353</v>
      </c>
      <c r="M305">
        <v>78</v>
      </c>
      <c r="N305">
        <v>12</v>
      </c>
      <c r="O305">
        <v>73</v>
      </c>
      <c r="P305">
        <v>5</v>
      </c>
      <c r="Q305">
        <v>10</v>
      </c>
      <c r="R305">
        <v>3</v>
      </c>
      <c r="S305">
        <v>5</v>
      </c>
      <c r="T305">
        <v>7</v>
      </c>
      <c r="U305">
        <v>0</v>
      </c>
      <c r="V305">
        <v>0</v>
      </c>
      <c r="W305">
        <v>0</v>
      </c>
      <c r="X305">
        <v>0</v>
      </c>
      <c r="Y305">
        <v>0</v>
      </c>
      <c r="Z305">
        <v>0</v>
      </c>
      <c r="AA305">
        <v>3</v>
      </c>
      <c r="AB305">
        <v>11</v>
      </c>
      <c r="AC305">
        <v>0</v>
      </c>
    </row>
    <row r="306" spans="1:29" x14ac:dyDescent="0.3">
      <c r="A306">
        <v>5407</v>
      </c>
      <c r="B306">
        <v>1954</v>
      </c>
      <c r="C306" t="s">
        <v>29</v>
      </c>
      <c r="D306" t="s">
        <v>31</v>
      </c>
      <c r="E306">
        <v>53103</v>
      </c>
      <c r="F306">
        <v>0</v>
      </c>
      <c r="G306">
        <v>1</v>
      </c>
      <c r="H306" s="1">
        <v>41529</v>
      </c>
      <c r="I306">
        <v>70</v>
      </c>
      <c r="J306">
        <v>729</v>
      </c>
      <c r="K306">
        <v>17</v>
      </c>
      <c r="L306">
        <v>133</v>
      </c>
      <c r="M306">
        <v>11</v>
      </c>
      <c r="N306">
        <v>0</v>
      </c>
      <c r="O306">
        <v>195</v>
      </c>
      <c r="P306">
        <v>5</v>
      </c>
      <c r="Q306">
        <v>10</v>
      </c>
      <c r="R306">
        <v>6</v>
      </c>
      <c r="S306">
        <v>7</v>
      </c>
      <c r="T306">
        <v>7</v>
      </c>
      <c r="U306">
        <v>1</v>
      </c>
      <c r="V306">
        <v>0</v>
      </c>
      <c r="W306">
        <v>0</v>
      </c>
      <c r="X306">
        <v>0</v>
      </c>
      <c r="Y306">
        <v>0</v>
      </c>
      <c r="Z306">
        <v>0</v>
      </c>
      <c r="AA306">
        <v>3</v>
      </c>
      <c r="AB306">
        <v>11</v>
      </c>
      <c r="AC306">
        <v>0</v>
      </c>
    </row>
    <row r="307" spans="1:29" x14ac:dyDescent="0.3">
      <c r="A307">
        <v>1008</v>
      </c>
      <c r="B307">
        <v>1981</v>
      </c>
      <c r="C307" t="s">
        <v>32</v>
      </c>
      <c r="D307" t="s">
        <v>31</v>
      </c>
      <c r="E307">
        <v>44953</v>
      </c>
      <c r="F307">
        <v>0</v>
      </c>
      <c r="G307">
        <v>0</v>
      </c>
      <c r="H307" s="1">
        <v>41264</v>
      </c>
      <c r="I307">
        <v>31</v>
      </c>
      <c r="J307">
        <v>728</v>
      </c>
      <c r="K307">
        <v>17</v>
      </c>
      <c r="L307">
        <v>133</v>
      </c>
      <c r="M307">
        <v>11</v>
      </c>
      <c r="N307">
        <v>8</v>
      </c>
      <c r="O307">
        <v>124</v>
      </c>
      <c r="P307">
        <v>1</v>
      </c>
      <c r="Q307">
        <v>7</v>
      </c>
      <c r="R307">
        <v>3</v>
      </c>
      <c r="S307">
        <v>13</v>
      </c>
      <c r="T307">
        <v>6</v>
      </c>
      <c r="U307">
        <v>1</v>
      </c>
      <c r="V307">
        <v>0</v>
      </c>
      <c r="W307">
        <v>0</v>
      </c>
      <c r="X307">
        <v>0</v>
      </c>
      <c r="Y307">
        <v>0</v>
      </c>
      <c r="Z307">
        <v>0</v>
      </c>
      <c r="AA307">
        <v>3</v>
      </c>
      <c r="AB307">
        <v>11</v>
      </c>
      <c r="AC307">
        <v>0</v>
      </c>
    </row>
    <row r="308" spans="1:29" x14ac:dyDescent="0.3">
      <c r="A308">
        <v>3389</v>
      </c>
      <c r="B308">
        <v>1970</v>
      </c>
      <c r="C308" t="s">
        <v>29</v>
      </c>
      <c r="D308" t="s">
        <v>33</v>
      </c>
      <c r="E308">
        <v>69016</v>
      </c>
      <c r="F308">
        <v>0</v>
      </c>
      <c r="G308">
        <v>1</v>
      </c>
      <c r="H308" s="1">
        <v>41235</v>
      </c>
      <c r="I308">
        <v>61</v>
      </c>
      <c r="J308">
        <v>726</v>
      </c>
      <c r="K308">
        <v>53</v>
      </c>
      <c r="L308">
        <v>363</v>
      </c>
      <c r="M308">
        <v>123</v>
      </c>
      <c r="N308">
        <v>107</v>
      </c>
      <c r="O308">
        <v>161</v>
      </c>
      <c r="P308">
        <v>4</v>
      </c>
      <c r="Q308">
        <v>8</v>
      </c>
      <c r="R308">
        <v>9</v>
      </c>
      <c r="S308">
        <v>13</v>
      </c>
      <c r="T308">
        <v>5</v>
      </c>
      <c r="U308">
        <v>0</v>
      </c>
      <c r="V308">
        <v>0</v>
      </c>
      <c r="W308">
        <v>0</v>
      </c>
      <c r="X308">
        <v>0</v>
      </c>
      <c r="Y308">
        <v>0</v>
      </c>
      <c r="Z308">
        <v>0</v>
      </c>
      <c r="AA308">
        <v>3</v>
      </c>
      <c r="AB308">
        <v>11</v>
      </c>
      <c r="AC308">
        <v>0</v>
      </c>
    </row>
    <row r="309" spans="1:29" x14ac:dyDescent="0.3">
      <c r="A309">
        <v>5848</v>
      </c>
      <c r="B309">
        <v>1970</v>
      </c>
      <c r="C309" t="s">
        <v>29</v>
      </c>
      <c r="D309" t="s">
        <v>31</v>
      </c>
      <c r="E309">
        <v>81205</v>
      </c>
      <c r="F309">
        <v>0</v>
      </c>
      <c r="G309">
        <v>0</v>
      </c>
      <c r="H309" s="1">
        <v>41652</v>
      </c>
      <c r="I309">
        <v>43</v>
      </c>
      <c r="J309">
        <v>724</v>
      </c>
      <c r="K309">
        <v>74</v>
      </c>
      <c r="L309">
        <v>929</v>
      </c>
      <c r="M309">
        <v>97</v>
      </c>
      <c r="N309">
        <v>55</v>
      </c>
      <c r="O309">
        <v>130</v>
      </c>
      <c r="P309">
        <v>1</v>
      </c>
      <c r="Q309">
        <v>5</v>
      </c>
      <c r="R309">
        <v>6</v>
      </c>
      <c r="S309">
        <v>7</v>
      </c>
      <c r="T309">
        <v>2</v>
      </c>
      <c r="U309">
        <v>1</v>
      </c>
      <c r="V309">
        <v>0</v>
      </c>
      <c r="W309">
        <v>1</v>
      </c>
      <c r="X309">
        <v>0</v>
      </c>
      <c r="Y309">
        <v>1</v>
      </c>
      <c r="Z309">
        <v>0</v>
      </c>
      <c r="AA309">
        <v>3</v>
      </c>
      <c r="AB309">
        <v>11</v>
      </c>
      <c r="AC309">
        <v>1</v>
      </c>
    </row>
    <row r="310" spans="1:29" x14ac:dyDescent="0.3">
      <c r="A310">
        <v>10061</v>
      </c>
      <c r="B310">
        <v>1950</v>
      </c>
      <c r="C310" t="s">
        <v>29</v>
      </c>
      <c r="D310" t="s">
        <v>33</v>
      </c>
      <c r="E310">
        <v>59462</v>
      </c>
      <c r="F310">
        <v>0</v>
      </c>
      <c r="G310">
        <v>1</v>
      </c>
      <c r="H310" s="1">
        <v>41279</v>
      </c>
      <c r="I310">
        <v>29</v>
      </c>
      <c r="J310">
        <v>724</v>
      </c>
      <c r="K310">
        <v>17</v>
      </c>
      <c r="L310">
        <v>143</v>
      </c>
      <c r="M310">
        <v>0</v>
      </c>
      <c r="N310">
        <v>8</v>
      </c>
      <c r="O310">
        <v>196</v>
      </c>
      <c r="P310">
        <v>2</v>
      </c>
      <c r="Q310">
        <v>9</v>
      </c>
      <c r="R310">
        <v>2</v>
      </c>
      <c r="S310">
        <v>12</v>
      </c>
      <c r="T310">
        <v>7</v>
      </c>
      <c r="U310">
        <v>0</v>
      </c>
      <c r="V310">
        <v>0</v>
      </c>
      <c r="W310">
        <v>0</v>
      </c>
      <c r="X310">
        <v>0</v>
      </c>
      <c r="Y310">
        <v>0</v>
      </c>
      <c r="Z310">
        <v>0</v>
      </c>
      <c r="AA310">
        <v>3</v>
      </c>
      <c r="AB310">
        <v>11</v>
      </c>
      <c r="AC310">
        <v>0</v>
      </c>
    </row>
    <row r="311" spans="1:29" x14ac:dyDescent="0.3">
      <c r="A311">
        <v>7215</v>
      </c>
      <c r="B311">
        <v>1983</v>
      </c>
      <c r="C311" t="s">
        <v>29</v>
      </c>
      <c r="D311" t="s">
        <v>30</v>
      </c>
      <c r="E311">
        <v>101970</v>
      </c>
      <c r="F311">
        <v>0</v>
      </c>
      <c r="G311">
        <v>0</v>
      </c>
      <c r="H311" s="1">
        <v>41345</v>
      </c>
      <c r="I311">
        <v>69</v>
      </c>
      <c r="J311">
        <v>722</v>
      </c>
      <c r="K311">
        <v>27</v>
      </c>
      <c r="L311">
        <v>102</v>
      </c>
      <c r="M311">
        <v>44</v>
      </c>
      <c r="N311">
        <v>72</v>
      </c>
      <c r="O311">
        <v>168</v>
      </c>
      <c r="P311">
        <v>0</v>
      </c>
      <c r="Q311">
        <v>6</v>
      </c>
      <c r="R311">
        <v>8</v>
      </c>
      <c r="S311">
        <v>13</v>
      </c>
      <c r="T311">
        <v>2</v>
      </c>
      <c r="U311">
        <v>0</v>
      </c>
      <c r="V311">
        <v>1</v>
      </c>
      <c r="W311">
        <v>1</v>
      </c>
      <c r="X311">
        <v>1</v>
      </c>
      <c r="Y311">
        <v>0</v>
      </c>
      <c r="Z311">
        <v>0</v>
      </c>
      <c r="AA311">
        <v>3</v>
      </c>
      <c r="AB311">
        <v>11</v>
      </c>
      <c r="AC311">
        <v>1</v>
      </c>
    </row>
    <row r="312" spans="1:29" x14ac:dyDescent="0.3">
      <c r="A312">
        <v>1859</v>
      </c>
      <c r="B312">
        <v>1972</v>
      </c>
      <c r="C312" t="s">
        <v>34</v>
      </c>
      <c r="D312" t="s">
        <v>33</v>
      </c>
      <c r="E312">
        <v>75251</v>
      </c>
      <c r="F312">
        <v>0</v>
      </c>
      <c r="G312">
        <v>0</v>
      </c>
      <c r="H312" s="1">
        <v>41148</v>
      </c>
      <c r="I312">
        <v>34</v>
      </c>
      <c r="J312">
        <v>721</v>
      </c>
      <c r="K312">
        <v>111</v>
      </c>
      <c r="L312">
        <v>925</v>
      </c>
      <c r="M312">
        <v>97</v>
      </c>
      <c r="N312">
        <v>18</v>
      </c>
      <c r="O312">
        <v>18</v>
      </c>
      <c r="P312">
        <v>1</v>
      </c>
      <c r="Q312">
        <v>7</v>
      </c>
      <c r="R312">
        <v>6</v>
      </c>
      <c r="S312">
        <v>5</v>
      </c>
      <c r="T312">
        <v>5</v>
      </c>
      <c r="U312">
        <v>0</v>
      </c>
      <c r="V312">
        <v>0</v>
      </c>
      <c r="W312">
        <v>0</v>
      </c>
      <c r="X312">
        <v>0</v>
      </c>
      <c r="Y312">
        <v>0</v>
      </c>
      <c r="Z312">
        <v>0</v>
      </c>
      <c r="AA312">
        <v>3</v>
      </c>
      <c r="AB312">
        <v>11</v>
      </c>
      <c r="AC312">
        <v>1</v>
      </c>
    </row>
    <row r="313" spans="1:29" x14ac:dyDescent="0.3">
      <c r="A313">
        <v>4679</v>
      </c>
      <c r="B313">
        <v>1977</v>
      </c>
      <c r="C313" t="s">
        <v>34</v>
      </c>
      <c r="D313" t="s">
        <v>33</v>
      </c>
      <c r="E313">
        <v>78710</v>
      </c>
      <c r="F313">
        <v>0</v>
      </c>
      <c r="G313">
        <v>1</v>
      </c>
      <c r="H313" s="1">
        <v>41782</v>
      </c>
      <c r="I313">
        <v>42</v>
      </c>
      <c r="J313">
        <v>721</v>
      </c>
      <c r="K313">
        <v>0</v>
      </c>
      <c r="L313">
        <v>152</v>
      </c>
      <c r="M313">
        <v>119</v>
      </c>
      <c r="N313">
        <v>50</v>
      </c>
      <c r="O313">
        <v>50</v>
      </c>
      <c r="P313">
        <v>3</v>
      </c>
      <c r="Q313">
        <v>7</v>
      </c>
      <c r="R313">
        <v>6</v>
      </c>
      <c r="S313">
        <v>12</v>
      </c>
      <c r="T313">
        <v>4</v>
      </c>
      <c r="U313">
        <v>0</v>
      </c>
      <c r="V313">
        <v>0</v>
      </c>
      <c r="W313">
        <v>0</v>
      </c>
      <c r="X313">
        <v>0</v>
      </c>
      <c r="Y313">
        <v>0</v>
      </c>
      <c r="Z313">
        <v>0</v>
      </c>
      <c r="AA313">
        <v>3</v>
      </c>
      <c r="AB313">
        <v>11</v>
      </c>
      <c r="AC313">
        <v>0</v>
      </c>
    </row>
    <row r="314" spans="1:29" x14ac:dyDescent="0.3">
      <c r="A314">
        <v>2975</v>
      </c>
      <c r="B314">
        <v>1976</v>
      </c>
      <c r="C314" t="s">
        <v>29</v>
      </c>
      <c r="D314" t="s">
        <v>31</v>
      </c>
      <c r="E314">
        <v>85606</v>
      </c>
      <c r="F314">
        <v>0</v>
      </c>
      <c r="G314">
        <v>1</v>
      </c>
      <c r="H314" s="1">
        <v>41225</v>
      </c>
      <c r="I314">
        <v>89</v>
      </c>
      <c r="J314">
        <v>717</v>
      </c>
      <c r="K314">
        <v>42</v>
      </c>
      <c r="L314">
        <v>864</v>
      </c>
      <c r="M314">
        <v>219</v>
      </c>
      <c r="N314">
        <v>30</v>
      </c>
      <c r="O314">
        <v>84</v>
      </c>
      <c r="P314">
        <v>2</v>
      </c>
      <c r="Q314">
        <v>6</v>
      </c>
      <c r="R314">
        <v>7</v>
      </c>
      <c r="S314">
        <v>9</v>
      </c>
      <c r="T314">
        <v>3</v>
      </c>
      <c r="U314">
        <v>0</v>
      </c>
      <c r="V314">
        <v>0</v>
      </c>
      <c r="W314">
        <v>0</v>
      </c>
      <c r="X314">
        <v>1</v>
      </c>
      <c r="Y314">
        <v>0</v>
      </c>
      <c r="Z314">
        <v>0</v>
      </c>
      <c r="AA314">
        <v>3</v>
      </c>
      <c r="AB314">
        <v>11</v>
      </c>
      <c r="AC314">
        <v>0</v>
      </c>
    </row>
    <row r="315" spans="1:29" x14ac:dyDescent="0.3">
      <c r="A315">
        <v>8015</v>
      </c>
      <c r="B315">
        <v>1962</v>
      </c>
      <c r="C315" t="s">
        <v>32</v>
      </c>
      <c r="D315" t="s">
        <v>35</v>
      </c>
      <c r="E315">
        <v>85696</v>
      </c>
      <c r="F315">
        <v>0</v>
      </c>
      <c r="G315">
        <v>0</v>
      </c>
      <c r="H315" s="1">
        <v>41397</v>
      </c>
      <c r="I315">
        <v>88</v>
      </c>
      <c r="J315">
        <v>714</v>
      </c>
      <c r="K315">
        <v>76</v>
      </c>
      <c r="L315">
        <v>395</v>
      </c>
      <c r="M315">
        <v>116</v>
      </c>
      <c r="N315">
        <v>0</v>
      </c>
      <c r="O315">
        <v>12</v>
      </c>
      <c r="P315">
        <v>1</v>
      </c>
      <c r="Q315">
        <v>4</v>
      </c>
      <c r="R315">
        <v>6</v>
      </c>
      <c r="S315">
        <v>9</v>
      </c>
      <c r="T315">
        <v>1</v>
      </c>
      <c r="U315">
        <v>0</v>
      </c>
      <c r="V315">
        <v>0</v>
      </c>
      <c r="W315">
        <v>0</v>
      </c>
      <c r="X315">
        <v>0</v>
      </c>
      <c r="Y315">
        <v>0</v>
      </c>
      <c r="Z315">
        <v>0</v>
      </c>
      <c r="AA315">
        <v>3</v>
      </c>
      <c r="AB315">
        <v>11</v>
      </c>
      <c r="AC315">
        <v>1</v>
      </c>
    </row>
    <row r="316" spans="1:29" x14ac:dyDescent="0.3">
      <c r="A316">
        <v>1745</v>
      </c>
      <c r="B316">
        <v>1962</v>
      </c>
      <c r="C316" t="s">
        <v>32</v>
      </c>
      <c r="D316" t="s">
        <v>35</v>
      </c>
      <c r="E316">
        <v>85696</v>
      </c>
      <c r="F316">
        <v>0</v>
      </c>
      <c r="G316">
        <v>0</v>
      </c>
      <c r="H316" s="1">
        <v>41397</v>
      </c>
      <c r="I316">
        <v>88</v>
      </c>
      <c r="J316">
        <v>714</v>
      </c>
      <c r="K316">
        <v>76</v>
      </c>
      <c r="L316">
        <v>395</v>
      </c>
      <c r="M316">
        <v>116</v>
      </c>
      <c r="N316">
        <v>0</v>
      </c>
      <c r="O316">
        <v>12</v>
      </c>
      <c r="P316">
        <v>1</v>
      </c>
      <c r="Q316">
        <v>4</v>
      </c>
      <c r="R316">
        <v>6</v>
      </c>
      <c r="S316">
        <v>9</v>
      </c>
      <c r="T316">
        <v>1</v>
      </c>
      <c r="U316">
        <v>0</v>
      </c>
      <c r="V316">
        <v>0</v>
      </c>
      <c r="W316">
        <v>0</v>
      </c>
      <c r="X316">
        <v>0</v>
      </c>
      <c r="Y316">
        <v>0</v>
      </c>
      <c r="Z316">
        <v>0</v>
      </c>
      <c r="AA316">
        <v>3</v>
      </c>
      <c r="AB316">
        <v>11</v>
      </c>
      <c r="AC316">
        <v>1</v>
      </c>
    </row>
    <row r="317" spans="1:29" x14ac:dyDescent="0.3">
      <c r="A317">
        <v>5221</v>
      </c>
      <c r="B317">
        <v>1957</v>
      </c>
      <c r="C317" t="s">
        <v>29</v>
      </c>
      <c r="D317" t="s">
        <v>33</v>
      </c>
      <c r="E317">
        <v>52852</v>
      </c>
      <c r="F317">
        <v>0</v>
      </c>
      <c r="G317">
        <v>1</v>
      </c>
      <c r="H317" s="1">
        <v>41244</v>
      </c>
      <c r="I317">
        <v>93</v>
      </c>
      <c r="J317">
        <v>714</v>
      </c>
      <c r="K317">
        <v>8</v>
      </c>
      <c r="L317">
        <v>99</v>
      </c>
      <c r="M317">
        <v>11</v>
      </c>
      <c r="N317">
        <v>0</v>
      </c>
      <c r="O317">
        <v>47</v>
      </c>
      <c r="P317">
        <v>4</v>
      </c>
      <c r="Q317">
        <v>10</v>
      </c>
      <c r="R317">
        <v>7</v>
      </c>
      <c r="S317">
        <v>5</v>
      </c>
      <c r="T317">
        <v>8</v>
      </c>
      <c r="U317">
        <v>1</v>
      </c>
      <c r="V317">
        <v>0</v>
      </c>
      <c r="W317">
        <v>0</v>
      </c>
      <c r="X317">
        <v>0</v>
      </c>
      <c r="Y317">
        <v>0</v>
      </c>
      <c r="Z317">
        <v>0</v>
      </c>
      <c r="AA317">
        <v>3</v>
      </c>
      <c r="AB317">
        <v>11</v>
      </c>
      <c r="AC317">
        <v>0</v>
      </c>
    </row>
    <row r="318" spans="1:29" x14ac:dyDescent="0.3">
      <c r="A318">
        <v>10701</v>
      </c>
      <c r="B318">
        <v>1973</v>
      </c>
      <c r="C318" t="s">
        <v>29</v>
      </c>
      <c r="D318" t="s">
        <v>33</v>
      </c>
      <c r="E318">
        <v>65308</v>
      </c>
      <c r="F318">
        <v>0</v>
      </c>
      <c r="G318">
        <v>0</v>
      </c>
      <c r="H318" s="1">
        <v>41528</v>
      </c>
      <c r="I318">
        <v>60</v>
      </c>
      <c r="J318">
        <v>713</v>
      </c>
      <c r="K318">
        <v>0</v>
      </c>
      <c r="L318">
        <v>264</v>
      </c>
      <c r="M318">
        <v>120</v>
      </c>
      <c r="N318">
        <v>80</v>
      </c>
      <c r="O318">
        <v>34</v>
      </c>
      <c r="P318">
        <v>1</v>
      </c>
      <c r="Q318">
        <v>7</v>
      </c>
      <c r="R318">
        <v>8</v>
      </c>
      <c r="S318">
        <v>12</v>
      </c>
      <c r="T318">
        <v>4</v>
      </c>
      <c r="U318">
        <v>0</v>
      </c>
      <c r="V318">
        <v>0</v>
      </c>
      <c r="W318">
        <v>1</v>
      </c>
      <c r="X318">
        <v>1</v>
      </c>
      <c r="Y318">
        <v>0</v>
      </c>
      <c r="Z318">
        <v>0</v>
      </c>
      <c r="AA318">
        <v>3</v>
      </c>
      <c r="AB318">
        <v>11</v>
      </c>
      <c r="AC318">
        <v>0</v>
      </c>
    </row>
    <row r="319" spans="1:29" x14ac:dyDescent="0.3">
      <c r="A319">
        <v>6853</v>
      </c>
      <c r="B319">
        <v>1982</v>
      </c>
      <c r="C319" t="s">
        <v>34</v>
      </c>
      <c r="D319" t="s">
        <v>30</v>
      </c>
      <c r="E319">
        <v>75777</v>
      </c>
      <c r="F319">
        <v>0</v>
      </c>
      <c r="G319">
        <v>0</v>
      </c>
      <c r="H319" s="1">
        <v>41459</v>
      </c>
      <c r="I319">
        <v>12</v>
      </c>
      <c r="J319">
        <v>712</v>
      </c>
      <c r="K319">
        <v>26</v>
      </c>
      <c r="L319">
        <v>538</v>
      </c>
      <c r="M319">
        <v>69</v>
      </c>
      <c r="N319">
        <v>13</v>
      </c>
      <c r="O319">
        <v>80</v>
      </c>
      <c r="P319">
        <v>1</v>
      </c>
      <c r="Q319">
        <v>3</v>
      </c>
      <c r="R319">
        <v>6</v>
      </c>
      <c r="S319">
        <v>11</v>
      </c>
      <c r="T319">
        <v>1</v>
      </c>
      <c r="U319">
        <v>0</v>
      </c>
      <c r="V319">
        <v>1</v>
      </c>
      <c r="W319">
        <v>1</v>
      </c>
      <c r="X319">
        <v>0</v>
      </c>
      <c r="Y319">
        <v>0</v>
      </c>
      <c r="Z319">
        <v>0</v>
      </c>
      <c r="AA319">
        <v>3</v>
      </c>
      <c r="AB319">
        <v>11</v>
      </c>
      <c r="AC319">
        <v>1</v>
      </c>
    </row>
    <row r="320" spans="1:29" x14ac:dyDescent="0.3">
      <c r="A320">
        <v>3336</v>
      </c>
      <c r="B320">
        <v>1948</v>
      </c>
      <c r="C320" t="s">
        <v>32</v>
      </c>
      <c r="D320" t="s">
        <v>31</v>
      </c>
      <c r="E320">
        <v>66375</v>
      </c>
      <c r="F320">
        <v>0</v>
      </c>
      <c r="G320">
        <v>1</v>
      </c>
      <c r="H320" s="1">
        <v>41599</v>
      </c>
      <c r="I320">
        <v>96</v>
      </c>
      <c r="J320">
        <v>712</v>
      </c>
      <c r="K320">
        <v>0</v>
      </c>
      <c r="L320">
        <v>45</v>
      </c>
      <c r="M320">
        <v>0</v>
      </c>
      <c r="N320">
        <v>0</v>
      </c>
      <c r="O320">
        <v>191</v>
      </c>
      <c r="P320">
        <v>3</v>
      </c>
      <c r="Q320">
        <v>2</v>
      </c>
      <c r="R320">
        <v>4</v>
      </c>
      <c r="S320">
        <v>5</v>
      </c>
      <c r="T320">
        <v>7</v>
      </c>
      <c r="U320">
        <v>1</v>
      </c>
      <c r="V320">
        <v>0</v>
      </c>
      <c r="W320">
        <v>0</v>
      </c>
      <c r="X320">
        <v>0</v>
      </c>
      <c r="Y320">
        <v>0</v>
      </c>
      <c r="Z320">
        <v>0</v>
      </c>
      <c r="AA320">
        <v>3</v>
      </c>
      <c r="AB320">
        <v>11</v>
      </c>
      <c r="AC320">
        <v>0</v>
      </c>
    </row>
    <row r="321" spans="1:29" x14ac:dyDescent="0.3">
      <c r="A321">
        <v>10163</v>
      </c>
      <c r="B321">
        <v>1984</v>
      </c>
      <c r="C321" t="s">
        <v>32</v>
      </c>
      <c r="D321" t="s">
        <v>30</v>
      </c>
      <c r="E321">
        <v>82733</v>
      </c>
      <c r="F321">
        <v>0</v>
      </c>
      <c r="G321">
        <v>0</v>
      </c>
      <c r="H321" s="1">
        <v>41527</v>
      </c>
      <c r="I321">
        <v>28</v>
      </c>
      <c r="J321">
        <v>712</v>
      </c>
      <c r="K321">
        <v>50</v>
      </c>
      <c r="L321">
        <v>420</v>
      </c>
      <c r="M321">
        <v>65</v>
      </c>
      <c r="N321">
        <v>38</v>
      </c>
      <c r="O321">
        <v>38</v>
      </c>
      <c r="P321">
        <v>1</v>
      </c>
      <c r="Q321">
        <v>8</v>
      </c>
      <c r="R321">
        <v>4</v>
      </c>
      <c r="S321">
        <v>7</v>
      </c>
      <c r="T321">
        <v>4</v>
      </c>
      <c r="U321">
        <v>0</v>
      </c>
      <c r="V321">
        <v>0</v>
      </c>
      <c r="W321">
        <v>0</v>
      </c>
      <c r="X321">
        <v>0</v>
      </c>
      <c r="Y321">
        <v>0</v>
      </c>
      <c r="Z321">
        <v>0</v>
      </c>
      <c r="AA321">
        <v>3</v>
      </c>
      <c r="AB321">
        <v>11</v>
      </c>
      <c r="AC321">
        <v>1</v>
      </c>
    </row>
    <row r="322" spans="1:29" x14ac:dyDescent="0.3">
      <c r="A322">
        <v>7366</v>
      </c>
      <c r="B322">
        <v>1982</v>
      </c>
      <c r="C322" t="s">
        <v>34</v>
      </c>
      <c r="D322" t="s">
        <v>30</v>
      </c>
      <c r="E322">
        <v>75777</v>
      </c>
      <c r="F322">
        <v>0</v>
      </c>
      <c r="G322">
        <v>0</v>
      </c>
      <c r="H322" s="1">
        <v>41459</v>
      </c>
      <c r="I322">
        <v>12</v>
      </c>
      <c r="J322">
        <v>712</v>
      </c>
      <c r="K322">
        <v>26</v>
      </c>
      <c r="L322">
        <v>538</v>
      </c>
      <c r="M322">
        <v>69</v>
      </c>
      <c r="N322">
        <v>13</v>
      </c>
      <c r="O322">
        <v>80</v>
      </c>
      <c r="P322">
        <v>1</v>
      </c>
      <c r="Q322">
        <v>3</v>
      </c>
      <c r="R322">
        <v>6</v>
      </c>
      <c r="S322">
        <v>11</v>
      </c>
      <c r="T322">
        <v>1</v>
      </c>
      <c r="U322">
        <v>0</v>
      </c>
      <c r="V322">
        <v>1</v>
      </c>
      <c r="W322">
        <v>1</v>
      </c>
      <c r="X322">
        <v>0</v>
      </c>
      <c r="Y322">
        <v>0</v>
      </c>
      <c r="Z322">
        <v>0</v>
      </c>
      <c r="AA322">
        <v>3</v>
      </c>
      <c r="AB322">
        <v>11</v>
      </c>
      <c r="AC322">
        <v>1</v>
      </c>
    </row>
    <row r="323" spans="1:29" x14ac:dyDescent="0.3">
      <c r="A323">
        <v>2882</v>
      </c>
      <c r="B323">
        <v>1975</v>
      </c>
      <c r="C323" t="s">
        <v>37</v>
      </c>
      <c r="D323" t="s">
        <v>35</v>
      </c>
      <c r="E323">
        <v>67893</v>
      </c>
      <c r="F323">
        <v>0</v>
      </c>
      <c r="G323">
        <v>1</v>
      </c>
      <c r="H323" s="1">
        <v>41183</v>
      </c>
      <c r="I323">
        <v>31</v>
      </c>
      <c r="J323">
        <v>711</v>
      </c>
      <c r="K323">
        <v>28</v>
      </c>
      <c r="L323">
        <v>142</v>
      </c>
      <c r="M323">
        <v>49</v>
      </c>
      <c r="N323">
        <v>18</v>
      </c>
      <c r="O323">
        <v>47</v>
      </c>
      <c r="P323">
        <v>2</v>
      </c>
      <c r="Q323">
        <v>3</v>
      </c>
      <c r="R323">
        <v>2</v>
      </c>
      <c r="S323">
        <v>9</v>
      </c>
      <c r="T323">
        <v>8</v>
      </c>
      <c r="U323">
        <v>0</v>
      </c>
      <c r="V323">
        <v>0</v>
      </c>
      <c r="W323">
        <v>0</v>
      </c>
      <c r="X323">
        <v>0</v>
      </c>
      <c r="Y323">
        <v>0</v>
      </c>
      <c r="Z323">
        <v>0</v>
      </c>
      <c r="AA323">
        <v>3</v>
      </c>
      <c r="AB323">
        <v>11</v>
      </c>
      <c r="AC323">
        <v>0</v>
      </c>
    </row>
    <row r="324" spans="1:29" x14ac:dyDescent="0.3">
      <c r="A324">
        <v>1945</v>
      </c>
      <c r="B324">
        <v>1962</v>
      </c>
      <c r="C324" t="s">
        <v>29</v>
      </c>
      <c r="D324" t="s">
        <v>33</v>
      </c>
      <c r="E324">
        <v>71434</v>
      </c>
      <c r="F324">
        <v>0</v>
      </c>
      <c r="G324">
        <v>1</v>
      </c>
      <c r="H324" s="1">
        <v>41535</v>
      </c>
      <c r="I324">
        <v>4</v>
      </c>
      <c r="J324">
        <v>711</v>
      </c>
      <c r="K324">
        <v>36</v>
      </c>
      <c r="L324">
        <v>217</v>
      </c>
      <c r="M324">
        <v>172</v>
      </c>
      <c r="N324">
        <v>96</v>
      </c>
      <c r="O324">
        <v>168</v>
      </c>
      <c r="P324">
        <v>3</v>
      </c>
      <c r="Q324">
        <v>7</v>
      </c>
      <c r="R324">
        <v>4</v>
      </c>
      <c r="S324">
        <v>7</v>
      </c>
      <c r="T324">
        <v>4</v>
      </c>
      <c r="U324">
        <v>0</v>
      </c>
      <c r="V324">
        <v>1</v>
      </c>
      <c r="W324">
        <v>0</v>
      </c>
      <c r="X324">
        <v>1</v>
      </c>
      <c r="Y324">
        <v>0</v>
      </c>
      <c r="Z324">
        <v>0</v>
      </c>
      <c r="AA324">
        <v>3</v>
      </c>
      <c r="AB324">
        <v>11</v>
      </c>
      <c r="AC324">
        <v>0</v>
      </c>
    </row>
    <row r="325" spans="1:29" x14ac:dyDescent="0.3">
      <c r="A325">
        <v>6250</v>
      </c>
      <c r="B325">
        <v>1949</v>
      </c>
      <c r="C325" t="s">
        <v>32</v>
      </c>
      <c r="D325" t="s">
        <v>38</v>
      </c>
      <c r="E325">
        <v>54356</v>
      </c>
      <c r="F325">
        <v>0</v>
      </c>
      <c r="G325">
        <v>1</v>
      </c>
      <c r="H325" s="1">
        <v>41232</v>
      </c>
      <c r="I325">
        <v>62</v>
      </c>
      <c r="J325">
        <v>710</v>
      </c>
      <c r="K325">
        <v>15</v>
      </c>
      <c r="L325">
        <v>30</v>
      </c>
      <c r="M325">
        <v>20</v>
      </c>
      <c r="N325">
        <v>0</v>
      </c>
      <c r="O325">
        <v>0</v>
      </c>
      <c r="P325">
        <v>3</v>
      </c>
      <c r="Q325">
        <v>11</v>
      </c>
      <c r="R325">
        <v>2</v>
      </c>
      <c r="S325">
        <v>8</v>
      </c>
      <c r="T325">
        <v>8</v>
      </c>
      <c r="U325">
        <v>0</v>
      </c>
      <c r="V325">
        <v>0</v>
      </c>
      <c r="W325">
        <v>0</v>
      </c>
      <c r="X325">
        <v>0</v>
      </c>
      <c r="Y325">
        <v>0</v>
      </c>
      <c r="Z325">
        <v>0</v>
      </c>
      <c r="AA325">
        <v>3</v>
      </c>
      <c r="AB325">
        <v>11</v>
      </c>
      <c r="AC325">
        <v>1</v>
      </c>
    </row>
    <row r="326" spans="1:29" x14ac:dyDescent="0.3">
      <c r="A326">
        <v>7723</v>
      </c>
      <c r="B326">
        <v>1979</v>
      </c>
      <c r="C326" t="s">
        <v>29</v>
      </c>
      <c r="D326" t="s">
        <v>31</v>
      </c>
      <c r="E326">
        <v>75507</v>
      </c>
      <c r="F326">
        <v>0</v>
      </c>
      <c r="G326">
        <v>0</v>
      </c>
      <c r="H326" s="1">
        <v>41761</v>
      </c>
      <c r="I326">
        <v>56</v>
      </c>
      <c r="J326">
        <v>709</v>
      </c>
      <c r="K326">
        <v>93</v>
      </c>
      <c r="L326">
        <v>374</v>
      </c>
      <c r="M326">
        <v>104</v>
      </c>
      <c r="N326">
        <v>80</v>
      </c>
      <c r="O326">
        <v>80</v>
      </c>
      <c r="P326">
        <v>1</v>
      </c>
      <c r="Q326">
        <v>8</v>
      </c>
      <c r="R326">
        <v>6</v>
      </c>
      <c r="S326">
        <v>6</v>
      </c>
      <c r="T326">
        <v>3</v>
      </c>
      <c r="U326">
        <v>0</v>
      </c>
      <c r="V326">
        <v>0</v>
      </c>
      <c r="W326">
        <v>0</v>
      </c>
      <c r="X326">
        <v>0</v>
      </c>
      <c r="Y326">
        <v>0</v>
      </c>
      <c r="Z326">
        <v>0</v>
      </c>
      <c r="AA326">
        <v>3</v>
      </c>
      <c r="AB326">
        <v>11</v>
      </c>
      <c r="AC326">
        <v>0</v>
      </c>
    </row>
    <row r="327" spans="1:29" x14ac:dyDescent="0.3">
      <c r="A327">
        <v>1524</v>
      </c>
      <c r="B327">
        <v>1983</v>
      </c>
      <c r="C327" t="s">
        <v>37</v>
      </c>
      <c r="D327" t="s">
        <v>30</v>
      </c>
      <c r="E327">
        <v>81698</v>
      </c>
      <c r="F327">
        <v>0</v>
      </c>
      <c r="G327">
        <v>0</v>
      </c>
      <c r="H327" s="1">
        <v>41334</v>
      </c>
      <c r="I327">
        <v>1</v>
      </c>
      <c r="J327">
        <v>709</v>
      </c>
      <c r="K327">
        <v>45</v>
      </c>
      <c r="L327">
        <v>115</v>
      </c>
      <c r="M327">
        <v>30</v>
      </c>
      <c r="N327">
        <v>160</v>
      </c>
      <c r="O327">
        <v>45</v>
      </c>
      <c r="P327">
        <v>1</v>
      </c>
      <c r="Q327">
        <v>8</v>
      </c>
      <c r="R327">
        <v>2</v>
      </c>
      <c r="S327">
        <v>5</v>
      </c>
      <c r="T327">
        <v>5</v>
      </c>
      <c r="U327">
        <v>0</v>
      </c>
      <c r="V327">
        <v>0</v>
      </c>
      <c r="W327">
        <v>0</v>
      </c>
      <c r="X327">
        <v>1</v>
      </c>
      <c r="Y327">
        <v>0</v>
      </c>
      <c r="Z327">
        <v>0</v>
      </c>
      <c r="AA327">
        <v>3</v>
      </c>
      <c r="AB327">
        <v>11</v>
      </c>
      <c r="AC327">
        <v>1</v>
      </c>
    </row>
    <row r="328" spans="1:29" x14ac:dyDescent="0.3">
      <c r="A328">
        <v>2963</v>
      </c>
      <c r="B328">
        <v>1979</v>
      </c>
      <c r="C328" t="s">
        <v>29</v>
      </c>
      <c r="D328" t="s">
        <v>31</v>
      </c>
      <c r="E328">
        <v>75507</v>
      </c>
      <c r="F328">
        <v>0</v>
      </c>
      <c r="G328">
        <v>0</v>
      </c>
      <c r="H328" s="1">
        <v>41761</v>
      </c>
      <c r="I328">
        <v>56</v>
      </c>
      <c r="J328">
        <v>709</v>
      </c>
      <c r="K328">
        <v>93</v>
      </c>
      <c r="L328">
        <v>374</v>
      </c>
      <c r="M328">
        <v>104</v>
      </c>
      <c r="N328">
        <v>80</v>
      </c>
      <c r="O328">
        <v>80</v>
      </c>
      <c r="P328">
        <v>1</v>
      </c>
      <c r="Q328">
        <v>8</v>
      </c>
      <c r="R328">
        <v>6</v>
      </c>
      <c r="S328">
        <v>6</v>
      </c>
      <c r="T328">
        <v>3</v>
      </c>
      <c r="U328">
        <v>0</v>
      </c>
      <c r="V328">
        <v>0</v>
      </c>
      <c r="W328">
        <v>0</v>
      </c>
      <c r="X328">
        <v>0</v>
      </c>
      <c r="Y328">
        <v>0</v>
      </c>
      <c r="Z328">
        <v>0</v>
      </c>
      <c r="AA328">
        <v>3</v>
      </c>
      <c r="AB328">
        <v>11</v>
      </c>
      <c r="AC328">
        <v>0</v>
      </c>
    </row>
    <row r="329" spans="1:29" x14ac:dyDescent="0.3">
      <c r="A329">
        <v>10870</v>
      </c>
      <c r="B329">
        <v>1967</v>
      </c>
      <c r="C329" t="s">
        <v>29</v>
      </c>
      <c r="D329" t="s">
        <v>33</v>
      </c>
      <c r="E329">
        <v>61223</v>
      </c>
      <c r="F329">
        <v>0</v>
      </c>
      <c r="G329">
        <v>1</v>
      </c>
      <c r="H329" s="1">
        <v>41438</v>
      </c>
      <c r="I329">
        <v>46</v>
      </c>
      <c r="J329">
        <v>709</v>
      </c>
      <c r="K329">
        <v>43</v>
      </c>
      <c r="L329">
        <v>182</v>
      </c>
      <c r="M329">
        <v>42</v>
      </c>
      <c r="N329">
        <v>118</v>
      </c>
      <c r="O329">
        <v>247</v>
      </c>
      <c r="P329">
        <v>2</v>
      </c>
      <c r="Q329">
        <v>9</v>
      </c>
      <c r="R329">
        <v>3</v>
      </c>
      <c r="S329">
        <v>4</v>
      </c>
      <c r="T329">
        <v>5</v>
      </c>
      <c r="U329">
        <v>0</v>
      </c>
      <c r="V329">
        <v>0</v>
      </c>
      <c r="W329">
        <v>0</v>
      </c>
      <c r="X329">
        <v>0</v>
      </c>
      <c r="Y329">
        <v>0</v>
      </c>
      <c r="Z329">
        <v>0</v>
      </c>
      <c r="AA329">
        <v>3</v>
      </c>
      <c r="AB329">
        <v>11</v>
      </c>
      <c r="AC329">
        <v>0</v>
      </c>
    </row>
    <row r="330" spans="1:29" x14ac:dyDescent="0.3">
      <c r="A330">
        <v>9710</v>
      </c>
      <c r="B330">
        <v>1969</v>
      </c>
      <c r="C330" t="s">
        <v>32</v>
      </c>
      <c r="D330" t="s">
        <v>35</v>
      </c>
      <c r="E330">
        <v>58086</v>
      </c>
      <c r="F330">
        <v>0</v>
      </c>
      <c r="G330">
        <v>1</v>
      </c>
      <c r="H330" s="1">
        <v>41294</v>
      </c>
      <c r="I330">
        <v>80</v>
      </c>
      <c r="J330">
        <v>708</v>
      </c>
      <c r="K330">
        <v>7</v>
      </c>
      <c r="L330">
        <v>62</v>
      </c>
      <c r="M330">
        <v>0</v>
      </c>
      <c r="N330">
        <v>0</v>
      </c>
      <c r="O330">
        <v>15</v>
      </c>
      <c r="P330">
        <v>2</v>
      </c>
      <c r="Q330">
        <v>11</v>
      </c>
      <c r="R330">
        <v>3</v>
      </c>
      <c r="S330">
        <v>7</v>
      </c>
      <c r="T330">
        <v>8</v>
      </c>
      <c r="U330">
        <v>0</v>
      </c>
      <c r="V330">
        <v>0</v>
      </c>
      <c r="W330">
        <v>0</v>
      </c>
      <c r="X330">
        <v>0</v>
      </c>
      <c r="Y330">
        <v>0</v>
      </c>
      <c r="Z330">
        <v>0</v>
      </c>
      <c r="AA330">
        <v>3</v>
      </c>
      <c r="AB330">
        <v>11</v>
      </c>
      <c r="AC330">
        <v>0</v>
      </c>
    </row>
    <row r="331" spans="1:29" x14ac:dyDescent="0.3">
      <c r="A331">
        <v>701</v>
      </c>
      <c r="B331">
        <v>1971</v>
      </c>
      <c r="C331" t="s">
        <v>29</v>
      </c>
      <c r="D331" t="s">
        <v>33</v>
      </c>
      <c r="E331">
        <v>73691</v>
      </c>
      <c r="F331">
        <v>0</v>
      </c>
      <c r="G331">
        <v>1</v>
      </c>
      <c r="H331" s="1">
        <v>41584</v>
      </c>
      <c r="I331">
        <v>58</v>
      </c>
      <c r="J331">
        <v>707</v>
      </c>
      <c r="K331">
        <v>21</v>
      </c>
      <c r="L331">
        <v>250</v>
      </c>
      <c r="M331">
        <v>85</v>
      </c>
      <c r="N331">
        <v>43</v>
      </c>
      <c r="O331">
        <v>73</v>
      </c>
      <c r="P331">
        <v>2</v>
      </c>
      <c r="Q331">
        <v>6</v>
      </c>
      <c r="R331">
        <v>2</v>
      </c>
      <c r="S331">
        <v>8</v>
      </c>
      <c r="T331">
        <v>2</v>
      </c>
      <c r="U331">
        <v>1</v>
      </c>
      <c r="V331">
        <v>0</v>
      </c>
      <c r="W331">
        <v>0</v>
      </c>
      <c r="X331">
        <v>0</v>
      </c>
      <c r="Y331">
        <v>0</v>
      </c>
      <c r="Z331">
        <v>0</v>
      </c>
      <c r="AA331">
        <v>3</v>
      </c>
      <c r="AB331">
        <v>11</v>
      </c>
      <c r="AC331">
        <v>0</v>
      </c>
    </row>
    <row r="332" spans="1:29" x14ac:dyDescent="0.3">
      <c r="A332">
        <v>2797</v>
      </c>
      <c r="B332">
        <v>1977</v>
      </c>
      <c r="C332" t="s">
        <v>29</v>
      </c>
      <c r="D332" t="s">
        <v>33</v>
      </c>
      <c r="E332">
        <v>72117</v>
      </c>
      <c r="F332">
        <v>0</v>
      </c>
      <c r="G332">
        <v>1</v>
      </c>
      <c r="H332" s="1">
        <v>41506</v>
      </c>
      <c r="I332">
        <v>34</v>
      </c>
      <c r="J332">
        <v>707</v>
      </c>
      <c r="K332">
        <v>20</v>
      </c>
      <c r="L332">
        <v>171</v>
      </c>
      <c r="M332">
        <v>65</v>
      </c>
      <c r="N332">
        <v>60</v>
      </c>
      <c r="O332">
        <v>50</v>
      </c>
      <c r="P332">
        <v>1</v>
      </c>
      <c r="Q332">
        <v>9</v>
      </c>
      <c r="R332">
        <v>7</v>
      </c>
      <c r="S332">
        <v>9</v>
      </c>
      <c r="T332">
        <v>5</v>
      </c>
      <c r="U332">
        <v>0</v>
      </c>
      <c r="V332">
        <v>0</v>
      </c>
      <c r="W332">
        <v>0</v>
      </c>
      <c r="X332">
        <v>0</v>
      </c>
      <c r="Y332">
        <v>0</v>
      </c>
      <c r="Z332">
        <v>0</v>
      </c>
      <c r="AA332">
        <v>3</v>
      </c>
      <c r="AB332">
        <v>11</v>
      </c>
      <c r="AC332">
        <v>0</v>
      </c>
    </row>
    <row r="333" spans="1:29" x14ac:dyDescent="0.3">
      <c r="A333">
        <v>9029</v>
      </c>
      <c r="B333">
        <v>1972</v>
      </c>
      <c r="C333" t="s">
        <v>32</v>
      </c>
      <c r="D333" t="s">
        <v>33</v>
      </c>
      <c r="E333">
        <v>70116</v>
      </c>
      <c r="F333">
        <v>0</v>
      </c>
      <c r="G333">
        <v>0</v>
      </c>
      <c r="H333" s="1">
        <v>41300</v>
      </c>
      <c r="I333">
        <v>73</v>
      </c>
      <c r="J333">
        <v>707</v>
      </c>
      <c r="K333">
        <v>44</v>
      </c>
      <c r="L333">
        <v>603</v>
      </c>
      <c r="M333">
        <v>95</v>
      </c>
      <c r="N333">
        <v>58</v>
      </c>
      <c r="O333">
        <v>29</v>
      </c>
      <c r="P333">
        <v>1</v>
      </c>
      <c r="Q333">
        <v>2</v>
      </c>
      <c r="R333">
        <v>8</v>
      </c>
      <c r="S333">
        <v>12</v>
      </c>
      <c r="T333">
        <v>1</v>
      </c>
      <c r="U333">
        <v>0</v>
      </c>
      <c r="V333">
        <v>0</v>
      </c>
      <c r="W333">
        <v>0</v>
      </c>
      <c r="X333">
        <v>0</v>
      </c>
      <c r="Y333">
        <v>0</v>
      </c>
      <c r="Z333">
        <v>0</v>
      </c>
      <c r="AA333">
        <v>3</v>
      </c>
      <c r="AB333">
        <v>11</v>
      </c>
      <c r="AC333">
        <v>0</v>
      </c>
    </row>
    <row r="334" spans="1:29" x14ac:dyDescent="0.3">
      <c r="A334">
        <v>569</v>
      </c>
      <c r="B334">
        <v>1991</v>
      </c>
      <c r="C334" t="s">
        <v>29</v>
      </c>
      <c r="D334" t="s">
        <v>30</v>
      </c>
      <c r="E334">
        <v>90273</v>
      </c>
      <c r="F334">
        <v>0</v>
      </c>
      <c r="G334">
        <v>0</v>
      </c>
      <c r="H334" s="1">
        <v>41622</v>
      </c>
      <c r="I334">
        <v>32</v>
      </c>
      <c r="J334">
        <v>704</v>
      </c>
      <c r="K334">
        <v>129</v>
      </c>
      <c r="L334">
        <v>853</v>
      </c>
      <c r="M334">
        <v>120</v>
      </c>
      <c r="N334">
        <v>74</v>
      </c>
      <c r="O334">
        <v>111</v>
      </c>
      <c r="P334">
        <v>1</v>
      </c>
      <c r="Q334">
        <v>5</v>
      </c>
      <c r="R334">
        <v>6</v>
      </c>
      <c r="S334">
        <v>7</v>
      </c>
      <c r="T334">
        <v>2</v>
      </c>
      <c r="U334">
        <v>0</v>
      </c>
      <c r="V334">
        <v>1</v>
      </c>
      <c r="W334">
        <v>1</v>
      </c>
      <c r="X334">
        <v>1</v>
      </c>
      <c r="Y334">
        <v>0</v>
      </c>
      <c r="Z334">
        <v>0</v>
      </c>
      <c r="AA334">
        <v>3</v>
      </c>
      <c r="AB334">
        <v>11</v>
      </c>
      <c r="AC334">
        <v>1</v>
      </c>
    </row>
    <row r="335" spans="1:29" x14ac:dyDescent="0.3">
      <c r="A335">
        <v>6246</v>
      </c>
      <c r="B335">
        <v>1953</v>
      </c>
      <c r="C335" t="s">
        <v>29</v>
      </c>
      <c r="D335" t="s">
        <v>30</v>
      </c>
      <c r="E335">
        <v>73892</v>
      </c>
      <c r="F335">
        <v>0</v>
      </c>
      <c r="G335">
        <v>0</v>
      </c>
      <c r="H335" s="1">
        <v>41591</v>
      </c>
      <c r="I335">
        <v>40</v>
      </c>
      <c r="J335">
        <v>703</v>
      </c>
      <c r="K335">
        <v>102</v>
      </c>
      <c r="L335">
        <v>601</v>
      </c>
      <c r="M335">
        <v>0</v>
      </c>
      <c r="N335">
        <v>58</v>
      </c>
      <c r="O335">
        <v>43</v>
      </c>
      <c r="P335">
        <v>1</v>
      </c>
      <c r="Q335">
        <v>3</v>
      </c>
      <c r="R335">
        <v>11</v>
      </c>
      <c r="S335">
        <v>8</v>
      </c>
      <c r="T335">
        <v>1</v>
      </c>
      <c r="U335">
        <v>0</v>
      </c>
      <c r="V335">
        <v>0</v>
      </c>
      <c r="W335">
        <v>0</v>
      </c>
      <c r="X335">
        <v>0</v>
      </c>
      <c r="Y335">
        <v>0</v>
      </c>
      <c r="Z335">
        <v>0</v>
      </c>
      <c r="AA335">
        <v>3</v>
      </c>
      <c r="AB335">
        <v>11</v>
      </c>
      <c r="AC335">
        <v>1</v>
      </c>
    </row>
    <row r="336" spans="1:29" x14ac:dyDescent="0.3">
      <c r="A336">
        <v>4339</v>
      </c>
      <c r="B336">
        <v>1970</v>
      </c>
      <c r="C336" t="s">
        <v>32</v>
      </c>
      <c r="D336" t="s">
        <v>33</v>
      </c>
      <c r="E336">
        <v>67353</v>
      </c>
      <c r="F336">
        <v>0</v>
      </c>
      <c r="G336">
        <v>1</v>
      </c>
      <c r="H336" s="1">
        <v>41639</v>
      </c>
      <c r="I336">
        <v>37</v>
      </c>
      <c r="J336">
        <v>702</v>
      </c>
      <c r="K336">
        <v>17</v>
      </c>
      <c r="L336">
        <v>151</v>
      </c>
      <c r="M336">
        <v>0</v>
      </c>
      <c r="N336">
        <v>8</v>
      </c>
      <c r="O336">
        <v>35</v>
      </c>
      <c r="P336">
        <v>5</v>
      </c>
      <c r="Q336">
        <v>5</v>
      </c>
      <c r="R336">
        <v>6</v>
      </c>
      <c r="S336">
        <v>12</v>
      </c>
      <c r="T336">
        <v>2</v>
      </c>
      <c r="U336">
        <v>0</v>
      </c>
      <c r="V336">
        <v>0</v>
      </c>
      <c r="W336">
        <v>0</v>
      </c>
      <c r="X336">
        <v>0</v>
      </c>
      <c r="Y336">
        <v>0</v>
      </c>
      <c r="Z336">
        <v>0</v>
      </c>
      <c r="AA336">
        <v>3</v>
      </c>
      <c r="AB336">
        <v>11</v>
      </c>
      <c r="AC336">
        <v>0</v>
      </c>
    </row>
    <row r="337" spans="1:29" x14ac:dyDescent="0.3">
      <c r="A337">
        <v>10489</v>
      </c>
      <c r="B337">
        <v>1973</v>
      </c>
      <c r="C337" t="s">
        <v>29</v>
      </c>
      <c r="D337" t="s">
        <v>33</v>
      </c>
      <c r="E337">
        <v>92955</v>
      </c>
      <c r="F337">
        <v>0</v>
      </c>
      <c r="G337">
        <v>0</v>
      </c>
      <c r="H337" s="1">
        <v>41505</v>
      </c>
      <c r="I337">
        <v>35</v>
      </c>
      <c r="J337">
        <v>693</v>
      </c>
      <c r="K337">
        <v>21</v>
      </c>
      <c r="L337">
        <v>925</v>
      </c>
      <c r="M337">
        <v>31</v>
      </c>
      <c r="N337">
        <v>24</v>
      </c>
      <c r="O337">
        <v>84</v>
      </c>
      <c r="P337">
        <v>1</v>
      </c>
      <c r="Q337">
        <v>6</v>
      </c>
      <c r="R337">
        <v>7</v>
      </c>
      <c r="S337">
        <v>9</v>
      </c>
      <c r="T337">
        <v>2</v>
      </c>
      <c r="U337">
        <v>0</v>
      </c>
      <c r="V337">
        <v>0</v>
      </c>
      <c r="W337">
        <v>1</v>
      </c>
      <c r="X337">
        <v>1</v>
      </c>
      <c r="Y337">
        <v>0</v>
      </c>
      <c r="Z337">
        <v>0</v>
      </c>
      <c r="AA337">
        <v>3</v>
      </c>
      <c r="AB337">
        <v>11</v>
      </c>
      <c r="AC337">
        <v>1</v>
      </c>
    </row>
    <row r="338" spans="1:29" x14ac:dyDescent="0.3">
      <c r="A338">
        <v>9349</v>
      </c>
      <c r="B338">
        <v>1985</v>
      </c>
      <c r="C338" t="s">
        <v>29</v>
      </c>
      <c r="D338" t="s">
        <v>33</v>
      </c>
      <c r="E338">
        <v>92533</v>
      </c>
      <c r="F338">
        <v>0</v>
      </c>
      <c r="G338">
        <v>0</v>
      </c>
      <c r="H338" s="1">
        <v>41627</v>
      </c>
      <c r="I338">
        <v>84</v>
      </c>
      <c r="J338">
        <v>693</v>
      </c>
      <c r="K338">
        <v>21</v>
      </c>
      <c r="L338">
        <v>118</v>
      </c>
      <c r="M338">
        <v>110</v>
      </c>
      <c r="N338">
        <v>147</v>
      </c>
      <c r="O338">
        <v>42</v>
      </c>
      <c r="P338">
        <v>1</v>
      </c>
      <c r="Q338">
        <v>6</v>
      </c>
      <c r="R338">
        <v>5</v>
      </c>
      <c r="S338">
        <v>11</v>
      </c>
      <c r="T338">
        <v>2</v>
      </c>
      <c r="U338">
        <v>0</v>
      </c>
      <c r="V338">
        <v>0</v>
      </c>
      <c r="W338">
        <v>1</v>
      </c>
      <c r="X338">
        <v>1</v>
      </c>
      <c r="Y338">
        <v>0</v>
      </c>
      <c r="Z338">
        <v>0</v>
      </c>
      <c r="AA338">
        <v>3</v>
      </c>
      <c r="AB338">
        <v>11</v>
      </c>
      <c r="AC338">
        <v>0</v>
      </c>
    </row>
    <row r="339" spans="1:29" x14ac:dyDescent="0.3">
      <c r="A339">
        <v>9426</v>
      </c>
      <c r="B339">
        <v>1964</v>
      </c>
      <c r="C339" t="s">
        <v>34</v>
      </c>
      <c r="D339" t="s">
        <v>30</v>
      </c>
      <c r="E339">
        <v>58308</v>
      </c>
      <c r="F339">
        <v>0</v>
      </c>
      <c r="G339">
        <v>1</v>
      </c>
      <c r="H339" s="1">
        <v>41286</v>
      </c>
      <c r="I339">
        <v>77</v>
      </c>
      <c r="J339">
        <v>691</v>
      </c>
      <c r="K339">
        <v>0</v>
      </c>
      <c r="L339">
        <v>69</v>
      </c>
      <c r="M339">
        <v>10</v>
      </c>
      <c r="N339">
        <v>0</v>
      </c>
      <c r="O339">
        <v>130</v>
      </c>
      <c r="P339">
        <v>4</v>
      </c>
      <c r="Q339">
        <v>2</v>
      </c>
      <c r="R339">
        <v>6</v>
      </c>
      <c r="S339">
        <v>3</v>
      </c>
      <c r="T339">
        <v>8</v>
      </c>
      <c r="U339">
        <v>0</v>
      </c>
      <c r="V339">
        <v>0</v>
      </c>
      <c r="W339">
        <v>0</v>
      </c>
      <c r="X339">
        <v>0</v>
      </c>
      <c r="Y339">
        <v>0</v>
      </c>
      <c r="Z339">
        <v>0</v>
      </c>
      <c r="AA339">
        <v>3</v>
      </c>
      <c r="AB339">
        <v>11</v>
      </c>
      <c r="AC339">
        <v>0</v>
      </c>
    </row>
    <row r="340" spans="1:29" x14ac:dyDescent="0.3">
      <c r="A340">
        <v>10507</v>
      </c>
      <c r="B340">
        <v>1977</v>
      </c>
      <c r="C340" t="s">
        <v>37</v>
      </c>
      <c r="D340" t="s">
        <v>35</v>
      </c>
      <c r="E340">
        <v>59601</v>
      </c>
      <c r="F340">
        <v>0</v>
      </c>
      <c r="G340">
        <v>1</v>
      </c>
      <c r="H340" s="1">
        <v>41480</v>
      </c>
      <c r="I340">
        <v>14</v>
      </c>
      <c r="J340">
        <v>691</v>
      </c>
      <c r="K340">
        <v>7</v>
      </c>
      <c r="L340">
        <v>69</v>
      </c>
      <c r="M340">
        <v>0</v>
      </c>
      <c r="N340">
        <v>7</v>
      </c>
      <c r="O340">
        <v>23</v>
      </c>
      <c r="P340">
        <v>4</v>
      </c>
      <c r="Q340">
        <v>2</v>
      </c>
      <c r="R340">
        <v>2</v>
      </c>
      <c r="S340">
        <v>7</v>
      </c>
      <c r="T340">
        <v>8</v>
      </c>
      <c r="U340">
        <v>0</v>
      </c>
      <c r="V340">
        <v>1</v>
      </c>
      <c r="W340">
        <v>0</v>
      </c>
      <c r="X340">
        <v>0</v>
      </c>
      <c r="Y340">
        <v>0</v>
      </c>
      <c r="Z340">
        <v>0</v>
      </c>
      <c r="AA340">
        <v>3</v>
      </c>
      <c r="AB340">
        <v>11</v>
      </c>
      <c r="AC340">
        <v>0</v>
      </c>
    </row>
    <row r="341" spans="1:29" x14ac:dyDescent="0.3">
      <c r="A341">
        <v>2570</v>
      </c>
      <c r="B341">
        <v>1968</v>
      </c>
      <c r="C341" t="s">
        <v>29</v>
      </c>
      <c r="D341" t="s">
        <v>31</v>
      </c>
      <c r="E341">
        <v>56534</v>
      </c>
      <c r="F341">
        <v>0</v>
      </c>
      <c r="G341">
        <v>1</v>
      </c>
      <c r="H341" s="1">
        <v>41478</v>
      </c>
      <c r="I341">
        <v>35</v>
      </c>
      <c r="J341">
        <v>691</v>
      </c>
      <c r="K341">
        <v>7</v>
      </c>
      <c r="L341">
        <v>61</v>
      </c>
      <c r="M341">
        <v>10</v>
      </c>
      <c r="N341">
        <v>0</v>
      </c>
      <c r="O341">
        <v>46</v>
      </c>
      <c r="P341">
        <v>4</v>
      </c>
      <c r="Q341">
        <v>10</v>
      </c>
      <c r="R341">
        <v>4</v>
      </c>
      <c r="S341">
        <v>7</v>
      </c>
      <c r="T341">
        <v>8</v>
      </c>
      <c r="U341">
        <v>0</v>
      </c>
      <c r="V341">
        <v>1</v>
      </c>
      <c r="W341">
        <v>0</v>
      </c>
      <c r="X341">
        <v>0</v>
      </c>
      <c r="Y341">
        <v>1</v>
      </c>
      <c r="Z341">
        <v>0</v>
      </c>
      <c r="AA341">
        <v>3</v>
      </c>
      <c r="AB341">
        <v>11</v>
      </c>
      <c r="AC341">
        <v>1</v>
      </c>
    </row>
    <row r="342" spans="1:29" x14ac:dyDescent="0.3">
      <c r="A342">
        <v>1215</v>
      </c>
      <c r="B342">
        <v>1978</v>
      </c>
      <c r="C342" t="s">
        <v>29</v>
      </c>
      <c r="D342" t="s">
        <v>31</v>
      </c>
      <c r="E342">
        <v>70440</v>
      </c>
      <c r="F342">
        <v>0</v>
      </c>
      <c r="G342">
        <v>0</v>
      </c>
      <c r="H342" s="1">
        <v>41555</v>
      </c>
      <c r="I342">
        <v>49</v>
      </c>
      <c r="J342">
        <v>690</v>
      </c>
      <c r="K342">
        <v>117</v>
      </c>
      <c r="L342">
        <v>499</v>
      </c>
      <c r="M342">
        <v>76</v>
      </c>
      <c r="N342">
        <v>102</v>
      </c>
      <c r="O342">
        <v>88</v>
      </c>
      <c r="P342">
        <v>1</v>
      </c>
      <c r="Q342">
        <v>5</v>
      </c>
      <c r="R342">
        <v>10</v>
      </c>
      <c r="S342">
        <v>7</v>
      </c>
      <c r="T342">
        <v>3</v>
      </c>
      <c r="U342">
        <v>0</v>
      </c>
      <c r="V342">
        <v>0</v>
      </c>
      <c r="W342">
        <v>0</v>
      </c>
      <c r="X342">
        <v>1</v>
      </c>
      <c r="Y342">
        <v>0</v>
      </c>
      <c r="Z342">
        <v>0</v>
      </c>
      <c r="AA342">
        <v>3</v>
      </c>
      <c r="AB342">
        <v>11</v>
      </c>
      <c r="AC342">
        <v>0</v>
      </c>
    </row>
    <row r="343" spans="1:29" x14ac:dyDescent="0.3">
      <c r="A343">
        <v>4743</v>
      </c>
      <c r="B343">
        <v>1969</v>
      </c>
      <c r="C343" t="s">
        <v>32</v>
      </c>
      <c r="D343" t="s">
        <v>33</v>
      </c>
      <c r="E343">
        <v>56242</v>
      </c>
      <c r="F343">
        <v>0</v>
      </c>
      <c r="G343">
        <v>1</v>
      </c>
      <c r="H343" s="1">
        <v>41336</v>
      </c>
      <c r="I343">
        <v>72</v>
      </c>
      <c r="J343">
        <v>689</v>
      </c>
      <c r="K343">
        <v>8</v>
      </c>
      <c r="L343">
        <v>167</v>
      </c>
      <c r="M343">
        <v>11</v>
      </c>
      <c r="N343">
        <v>8</v>
      </c>
      <c r="O343">
        <v>88</v>
      </c>
      <c r="P343">
        <v>5</v>
      </c>
      <c r="Q343">
        <v>8</v>
      </c>
      <c r="R343">
        <v>4</v>
      </c>
      <c r="S343">
        <v>11</v>
      </c>
      <c r="T343">
        <v>6</v>
      </c>
      <c r="U343">
        <v>0</v>
      </c>
      <c r="V343">
        <v>0</v>
      </c>
      <c r="W343">
        <v>0</v>
      </c>
      <c r="X343">
        <v>0</v>
      </c>
      <c r="Y343">
        <v>0</v>
      </c>
      <c r="Z343">
        <v>0</v>
      </c>
      <c r="AA343">
        <v>3</v>
      </c>
      <c r="AB343">
        <v>11</v>
      </c>
      <c r="AC343">
        <v>0</v>
      </c>
    </row>
    <row r="344" spans="1:29" x14ac:dyDescent="0.3">
      <c r="A344">
        <v>9369</v>
      </c>
      <c r="B344">
        <v>1979</v>
      </c>
      <c r="C344" t="s">
        <v>37</v>
      </c>
      <c r="D344" t="s">
        <v>30</v>
      </c>
      <c r="E344">
        <v>88194</v>
      </c>
      <c r="F344">
        <v>0</v>
      </c>
      <c r="G344">
        <v>1</v>
      </c>
      <c r="H344" s="1">
        <v>41717</v>
      </c>
      <c r="I344">
        <v>19</v>
      </c>
      <c r="J344">
        <v>688</v>
      </c>
      <c r="K344">
        <v>14</v>
      </c>
      <c r="L344">
        <v>309</v>
      </c>
      <c r="M344">
        <v>201</v>
      </c>
      <c r="N344">
        <v>24</v>
      </c>
      <c r="O344">
        <v>38</v>
      </c>
      <c r="P344">
        <v>1</v>
      </c>
      <c r="Q344">
        <v>11</v>
      </c>
      <c r="R344">
        <v>10</v>
      </c>
      <c r="S344">
        <v>10</v>
      </c>
      <c r="T344">
        <v>5</v>
      </c>
      <c r="U344">
        <v>1</v>
      </c>
      <c r="V344">
        <v>0</v>
      </c>
      <c r="W344">
        <v>0</v>
      </c>
      <c r="X344">
        <v>1</v>
      </c>
      <c r="Y344">
        <v>0</v>
      </c>
      <c r="Z344">
        <v>0</v>
      </c>
      <c r="AA344">
        <v>3</v>
      </c>
      <c r="AB344">
        <v>11</v>
      </c>
      <c r="AC344">
        <v>1</v>
      </c>
    </row>
    <row r="345" spans="1:29" x14ac:dyDescent="0.3">
      <c r="A345">
        <v>7129</v>
      </c>
      <c r="B345">
        <v>1962</v>
      </c>
      <c r="C345" t="s">
        <v>32</v>
      </c>
      <c r="D345" t="s">
        <v>33</v>
      </c>
      <c r="E345">
        <v>54693</v>
      </c>
      <c r="F345">
        <v>0</v>
      </c>
      <c r="G345">
        <v>1</v>
      </c>
      <c r="H345" s="1">
        <v>41322</v>
      </c>
      <c r="I345">
        <v>72</v>
      </c>
      <c r="J345">
        <v>686</v>
      </c>
      <c r="K345">
        <v>17</v>
      </c>
      <c r="L345">
        <v>142</v>
      </c>
      <c r="M345">
        <v>23</v>
      </c>
      <c r="N345">
        <v>26</v>
      </c>
      <c r="O345">
        <v>35</v>
      </c>
      <c r="P345">
        <v>8</v>
      </c>
      <c r="Q345">
        <v>6</v>
      </c>
      <c r="R345">
        <v>4</v>
      </c>
      <c r="S345">
        <v>13</v>
      </c>
      <c r="T345">
        <v>6</v>
      </c>
      <c r="U345">
        <v>0</v>
      </c>
      <c r="V345">
        <v>0</v>
      </c>
      <c r="W345">
        <v>0</v>
      </c>
      <c r="X345">
        <v>0</v>
      </c>
      <c r="Y345">
        <v>0</v>
      </c>
      <c r="Z345">
        <v>0</v>
      </c>
      <c r="AA345">
        <v>3</v>
      </c>
      <c r="AB345">
        <v>11</v>
      </c>
      <c r="AC345">
        <v>0</v>
      </c>
    </row>
    <row r="346" spans="1:29" x14ac:dyDescent="0.3">
      <c r="A346">
        <v>1966</v>
      </c>
      <c r="B346">
        <v>1965</v>
      </c>
      <c r="C346" t="s">
        <v>32</v>
      </c>
      <c r="D346" t="s">
        <v>33</v>
      </c>
      <c r="E346">
        <v>84618</v>
      </c>
      <c r="F346">
        <v>0</v>
      </c>
      <c r="G346">
        <v>0</v>
      </c>
      <c r="H346" s="1">
        <v>41600</v>
      </c>
      <c r="I346">
        <v>96</v>
      </c>
      <c r="J346">
        <v>684</v>
      </c>
      <c r="K346">
        <v>100</v>
      </c>
      <c r="L346">
        <v>801</v>
      </c>
      <c r="M346">
        <v>21</v>
      </c>
      <c r="N346">
        <v>66</v>
      </c>
      <c r="O346">
        <v>0</v>
      </c>
      <c r="P346">
        <v>1</v>
      </c>
      <c r="Q346">
        <v>6</v>
      </c>
      <c r="R346">
        <v>9</v>
      </c>
      <c r="S346">
        <v>10</v>
      </c>
      <c r="T346">
        <v>2</v>
      </c>
      <c r="U346">
        <v>0</v>
      </c>
      <c r="V346">
        <v>0</v>
      </c>
      <c r="W346">
        <v>1</v>
      </c>
      <c r="X346">
        <v>0</v>
      </c>
      <c r="Y346">
        <v>0</v>
      </c>
      <c r="Z346">
        <v>0</v>
      </c>
      <c r="AA346">
        <v>3</v>
      </c>
      <c r="AB346">
        <v>11</v>
      </c>
      <c r="AC346">
        <v>0</v>
      </c>
    </row>
    <row r="347" spans="1:29" x14ac:dyDescent="0.3">
      <c r="A347">
        <v>7789</v>
      </c>
      <c r="B347">
        <v>1965</v>
      </c>
      <c r="C347" t="s">
        <v>32</v>
      </c>
      <c r="D347" t="s">
        <v>33</v>
      </c>
      <c r="E347">
        <v>84618</v>
      </c>
      <c r="F347">
        <v>0</v>
      </c>
      <c r="G347">
        <v>0</v>
      </c>
      <c r="H347" s="1">
        <v>41600</v>
      </c>
      <c r="I347">
        <v>96</v>
      </c>
      <c r="J347">
        <v>684</v>
      </c>
      <c r="K347">
        <v>100</v>
      </c>
      <c r="L347">
        <v>801</v>
      </c>
      <c r="M347">
        <v>21</v>
      </c>
      <c r="N347">
        <v>66</v>
      </c>
      <c r="O347">
        <v>0</v>
      </c>
      <c r="P347">
        <v>1</v>
      </c>
      <c r="Q347">
        <v>6</v>
      </c>
      <c r="R347">
        <v>9</v>
      </c>
      <c r="S347">
        <v>10</v>
      </c>
      <c r="T347">
        <v>2</v>
      </c>
      <c r="U347">
        <v>0</v>
      </c>
      <c r="V347">
        <v>0</v>
      </c>
      <c r="W347">
        <v>1</v>
      </c>
      <c r="X347">
        <v>0</v>
      </c>
      <c r="Y347">
        <v>0</v>
      </c>
      <c r="Z347">
        <v>0</v>
      </c>
      <c r="AA347">
        <v>3</v>
      </c>
      <c r="AB347">
        <v>11</v>
      </c>
      <c r="AC347">
        <v>0</v>
      </c>
    </row>
    <row r="348" spans="1:29" x14ac:dyDescent="0.3">
      <c r="A348">
        <v>4964</v>
      </c>
      <c r="B348">
        <v>1958</v>
      </c>
      <c r="C348" t="s">
        <v>32</v>
      </c>
      <c r="D348" t="s">
        <v>31</v>
      </c>
      <c r="E348">
        <v>74250</v>
      </c>
      <c r="F348">
        <v>0</v>
      </c>
      <c r="G348">
        <v>0</v>
      </c>
      <c r="H348" s="1">
        <v>41665</v>
      </c>
      <c r="I348">
        <v>90</v>
      </c>
      <c r="J348">
        <v>680</v>
      </c>
      <c r="K348">
        <v>11</v>
      </c>
      <c r="L348">
        <v>392</v>
      </c>
      <c r="M348">
        <v>75</v>
      </c>
      <c r="N348">
        <v>0</v>
      </c>
      <c r="O348">
        <v>0</v>
      </c>
      <c r="P348">
        <v>1</v>
      </c>
      <c r="Q348">
        <v>2</v>
      </c>
      <c r="R348">
        <v>11</v>
      </c>
      <c r="S348">
        <v>4</v>
      </c>
      <c r="T348">
        <v>1</v>
      </c>
      <c r="U348">
        <v>0</v>
      </c>
      <c r="V348">
        <v>0</v>
      </c>
      <c r="W348">
        <v>0</v>
      </c>
      <c r="X348">
        <v>0</v>
      </c>
      <c r="Y348">
        <v>0</v>
      </c>
      <c r="Z348">
        <v>0</v>
      </c>
      <c r="AA348">
        <v>3</v>
      </c>
      <c r="AB348">
        <v>11</v>
      </c>
      <c r="AC348">
        <v>0</v>
      </c>
    </row>
    <row r="349" spans="1:29" x14ac:dyDescent="0.3">
      <c r="A349">
        <v>3507</v>
      </c>
      <c r="B349">
        <v>1970</v>
      </c>
      <c r="C349" t="s">
        <v>29</v>
      </c>
      <c r="D349" t="s">
        <v>30</v>
      </c>
      <c r="E349">
        <v>76467</v>
      </c>
      <c r="F349">
        <v>1</v>
      </c>
      <c r="G349">
        <v>0</v>
      </c>
      <c r="H349" s="1">
        <v>41138</v>
      </c>
      <c r="I349">
        <v>44</v>
      </c>
      <c r="J349">
        <v>676</v>
      </c>
      <c r="K349">
        <v>161</v>
      </c>
      <c r="L349">
        <v>426</v>
      </c>
      <c r="M349">
        <v>210</v>
      </c>
      <c r="N349">
        <v>44</v>
      </c>
      <c r="O349">
        <v>58</v>
      </c>
      <c r="P349">
        <v>2</v>
      </c>
      <c r="Q349">
        <v>2</v>
      </c>
      <c r="R349">
        <v>5</v>
      </c>
      <c r="S349">
        <v>5</v>
      </c>
      <c r="T349">
        <v>6</v>
      </c>
      <c r="U349">
        <v>0</v>
      </c>
      <c r="V349">
        <v>0</v>
      </c>
      <c r="W349">
        <v>0</v>
      </c>
      <c r="X349">
        <v>0</v>
      </c>
      <c r="Y349">
        <v>0</v>
      </c>
      <c r="Z349">
        <v>0</v>
      </c>
      <c r="AA349">
        <v>3</v>
      </c>
      <c r="AB349">
        <v>11</v>
      </c>
      <c r="AC349">
        <v>1</v>
      </c>
    </row>
    <row r="350" spans="1:29" x14ac:dyDescent="0.3">
      <c r="A350">
        <v>6963</v>
      </c>
      <c r="B350">
        <v>1947</v>
      </c>
      <c r="C350" t="s">
        <v>29</v>
      </c>
      <c r="D350" t="s">
        <v>30</v>
      </c>
      <c r="E350">
        <v>77457</v>
      </c>
      <c r="F350">
        <v>0</v>
      </c>
      <c r="G350">
        <v>0</v>
      </c>
      <c r="H350" s="1">
        <v>41703</v>
      </c>
      <c r="I350">
        <v>85</v>
      </c>
      <c r="J350">
        <v>675</v>
      </c>
      <c r="K350">
        <v>11</v>
      </c>
      <c r="L350">
        <v>400</v>
      </c>
      <c r="M350">
        <v>15</v>
      </c>
      <c r="N350">
        <v>45</v>
      </c>
      <c r="O350">
        <v>11</v>
      </c>
      <c r="P350">
        <v>1</v>
      </c>
      <c r="Q350">
        <v>2</v>
      </c>
      <c r="R350">
        <v>5</v>
      </c>
      <c r="S350">
        <v>10</v>
      </c>
      <c r="T350">
        <v>1</v>
      </c>
      <c r="U350">
        <v>0</v>
      </c>
      <c r="V350">
        <v>0</v>
      </c>
      <c r="W350">
        <v>1</v>
      </c>
      <c r="X350">
        <v>0</v>
      </c>
      <c r="Y350">
        <v>0</v>
      </c>
      <c r="Z350">
        <v>0</v>
      </c>
      <c r="AA350">
        <v>3</v>
      </c>
      <c r="AB350">
        <v>11</v>
      </c>
      <c r="AC350">
        <v>0</v>
      </c>
    </row>
    <row r="351" spans="1:29" x14ac:dyDescent="0.3">
      <c r="A351">
        <v>1490</v>
      </c>
      <c r="B351">
        <v>1962</v>
      </c>
      <c r="C351" t="s">
        <v>29</v>
      </c>
      <c r="D351" t="s">
        <v>33</v>
      </c>
      <c r="E351">
        <v>55759</v>
      </c>
      <c r="F351">
        <v>0</v>
      </c>
      <c r="G351">
        <v>1</v>
      </c>
      <c r="H351" s="1">
        <v>41241</v>
      </c>
      <c r="I351">
        <v>84</v>
      </c>
      <c r="J351">
        <v>675</v>
      </c>
      <c r="K351">
        <v>0</v>
      </c>
      <c r="L351">
        <v>85</v>
      </c>
      <c r="M351">
        <v>10</v>
      </c>
      <c r="N351">
        <v>7</v>
      </c>
      <c r="O351">
        <v>77</v>
      </c>
      <c r="P351">
        <v>5</v>
      </c>
      <c r="Q351">
        <v>10</v>
      </c>
      <c r="R351">
        <v>3</v>
      </c>
      <c r="S351">
        <v>8</v>
      </c>
      <c r="T351">
        <v>8</v>
      </c>
      <c r="U351">
        <v>0</v>
      </c>
      <c r="V351">
        <v>0</v>
      </c>
      <c r="W351">
        <v>0</v>
      </c>
      <c r="X351">
        <v>0</v>
      </c>
      <c r="Y351">
        <v>0</v>
      </c>
      <c r="Z351">
        <v>0</v>
      </c>
      <c r="AA351">
        <v>3</v>
      </c>
      <c r="AB351">
        <v>11</v>
      </c>
      <c r="AC351">
        <v>0</v>
      </c>
    </row>
    <row r="352" spans="1:29" x14ac:dyDescent="0.3">
      <c r="A352">
        <v>10394</v>
      </c>
      <c r="B352">
        <v>1984</v>
      </c>
      <c r="C352" t="s">
        <v>29</v>
      </c>
      <c r="D352" t="s">
        <v>33</v>
      </c>
      <c r="E352">
        <v>90000</v>
      </c>
      <c r="F352">
        <v>0</v>
      </c>
      <c r="G352">
        <v>0</v>
      </c>
      <c r="H352" s="1">
        <v>41631</v>
      </c>
      <c r="I352">
        <v>91</v>
      </c>
      <c r="J352">
        <v>675</v>
      </c>
      <c r="K352">
        <v>144</v>
      </c>
      <c r="L352">
        <v>133</v>
      </c>
      <c r="M352">
        <v>94</v>
      </c>
      <c r="N352">
        <v>192</v>
      </c>
      <c r="O352">
        <v>241</v>
      </c>
      <c r="P352">
        <v>1</v>
      </c>
      <c r="Q352">
        <v>4</v>
      </c>
      <c r="R352">
        <v>8</v>
      </c>
      <c r="S352">
        <v>5</v>
      </c>
      <c r="T352">
        <v>1</v>
      </c>
      <c r="U352">
        <v>1</v>
      </c>
      <c r="V352">
        <v>0</v>
      </c>
      <c r="W352">
        <v>1</v>
      </c>
      <c r="X352">
        <v>1</v>
      </c>
      <c r="Y352">
        <v>0</v>
      </c>
      <c r="Z352">
        <v>0</v>
      </c>
      <c r="AA352">
        <v>3</v>
      </c>
      <c r="AB352">
        <v>11</v>
      </c>
      <c r="AC352">
        <v>0</v>
      </c>
    </row>
    <row r="353" spans="1:29" x14ac:dyDescent="0.3">
      <c r="A353">
        <v>5718</v>
      </c>
      <c r="B353">
        <v>1950</v>
      </c>
      <c r="C353" t="s">
        <v>29</v>
      </c>
      <c r="D353" t="s">
        <v>33</v>
      </c>
      <c r="E353">
        <v>80763</v>
      </c>
      <c r="F353">
        <v>0</v>
      </c>
      <c r="G353">
        <v>0</v>
      </c>
      <c r="H353" s="1">
        <v>41501</v>
      </c>
      <c r="I353">
        <v>17</v>
      </c>
      <c r="J353">
        <v>674</v>
      </c>
      <c r="K353">
        <v>168</v>
      </c>
      <c r="L353">
        <v>108</v>
      </c>
      <c r="M353">
        <v>192</v>
      </c>
      <c r="N353">
        <v>42</v>
      </c>
      <c r="O353">
        <v>231</v>
      </c>
      <c r="P353">
        <v>1</v>
      </c>
      <c r="Q353">
        <v>5</v>
      </c>
      <c r="R353">
        <v>11</v>
      </c>
      <c r="S353">
        <v>6</v>
      </c>
      <c r="T353">
        <v>3</v>
      </c>
      <c r="U353">
        <v>0</v>
      </c>
      <c r="V353">
        <v>0</v>
      </c>
      <c r="W353">
        <v>1</v>
      </c>
      <c r="X353">
        <v>1</v>
      </c>
      <c r="Y353">
        <v>0</v>
      </c>
      <c r="Z353">
        <v>0</v>
      </c>
      <c r="AA353">
        <v>3</v>
      </c>
      <c r="AB353">
        <v>11</v>
      </c>
      <c r="AC353">
        <v>1</v>
      </c>
    </row>
    <row r="354" spans="1:29" x14ac:dyDescent="0.3">
      <c r="A354">
        <v>3463</v>
      </c>
      <c r="B354">
        <v>1975</v>
      </c>
      <c r="C354" t="s">
        <v>32</v>
      </c>
      <c r="D354" t="s">
        <v>33</v>
      </c>
      <c r="E354">
        <v>69283</v>
      </c>
      <c r="F354">
        <v>0</v>
      </c>
      <c r="G354">
        <v>1</v>
      </c>
      <c r="H354" s="1">
        <v>41804</v>
      </c>
      <c r="I354">
        <v>41</v>
      </c>
      <c r="J354">
        <v>674</v>
      </c>
      <c r="K354">
        <v>62</v>
      </c>
      <c r="L354">
        <v>134</v>
      </c>
      <c r="M354">
        <v>0</v>
      </c>
      <c r="N354">
        <v>26</v>
      </c>
      <c r="O354">
        <v>8</v>
      </c>
      <c r="P354">
        <v>4</v>
      </c>
      <c r="Q354">
        <v>7</v>
      </c>
      <c r="R354">
        <v>3</v>
      </c>
      <c r="S354">
        <v>13</v>
      </c>
      <c r="T354">
        <v>5</v>
      </c>
      <c r="U354">
        <v>0</v>
      </c>
      <c r="V354">
        <v>0</v>
      </c>
      <c r="W354">
        <v>0</v>
      </c>
      <c r="X354">
        <v>0</v>
      </c>
      <c r="Y354">
        <v>0</v>
      </c>
      <c r="Z354">
        <v>0</v>
      </c>
      <c r="AA354">
        <v>3</v>
      </c>
      <c r="AB354">
        <v>11</v>
      </c>
      <c r="AC354">
        <v>0</v>
      </c>
    </row>
    <row r="355" spans="1:29" x14ac:dyDescent="0.3">
      <c r="A355">
        <v>4687</v>
      </c>
      <c r="B355">
        <v>1958</v>
      </c>
      <c r="C355" t="s">
        <v>34</v>
      </c>
      <c r="D355" t="s">
        <v>33</v>
      </c>
      <c r="E355">
        <v>80739</v>
      </c>
      <c r="F355">
        <v>0</v>
      </c>
      <c r="G355">
        <v>0</v>
      </c>
      <c r="H355" s="1">
        <v>41417</v>
      </c>
      <c r="I355">
        <v>92</v>
      </c>
      <c r="J355">
        <v>674</v>
      </c>
      <c r="K355">
        <v>92</v>
      </c>
      <c r="L355">
        <v>736</v>
      </c>
      <c r="M355">
        <v>39</v>
      </c>
      <c r="N355">
        <v>0</v>
      </c>
      <c r="O355">
        <v>92</v>
      </c>
      <c r="P355">
        <v>1</v>
      </c>
      <c r="Q355">
        <v>3</v>
      </c>
      <c r="R355">
        <v>11</v>
      </c>
      <c r="S355">
        <v>9</v>
      </c>
      <c r="T355">
        <v>1</v>
      </c>
      <c r="U355">
        <v>0</v>
      </c>
      <c r="V355">
        <v>0</v>
      </c>
      <c r="W355">
        <v>0</v>
      </c>
      <c r="X355">
        <v>0</v>
      </c>
      <c r="Y355">
        <v>0</v>
      </c>
      <c r="Z355">
        <v>0</v>
      </c>
      <c r="AA355">
        <v>3</v>
      </c>
      <c r="AB355">
        <v>11</v>
      </c>
      <c r="AC355">
        <v>0</v>
      </c>
    </row>
    <row r="356" spans="1:29" x14ac:dyDescent="0.3">
      <c r="A356">
        <v>6281</v>
      </c>
      <c r="B356">
        <v>1966</v>
      </c>
      <c r="C356" t="s">
        <v>29</v>
      </c>
      <c r="D356" t="s">
        <v>35</v>
      </c>
      <c r="E356">
        <v>55686</v>
      </c>
      <c r="F356">
        <v>0</v>
      </c>
      <c r="G356">
        <v>1</v>
      </c>
      <c r="H356" s="1">
        <v>41319</v>
      </c>
      <c r="I356">
        <v>27</v>
      </c>
      <c r="J356">
        <v>673</v>
      </c>
      <c r="K356">
        <v>0</v>
      </c>
      <c r="L356">
        <v>199</v>
      </c>
      <c r="M356">
        <v>37</v>
      </c>
      <c r="N356">
        <v>47</v>
      </c>
      <c r="O356">
        <v>26</v>
      </c>
      <c r="P356">
        <v>2</v>
      </c>
      <c r="Q356">
        <v>6</v>
      </c>
      <c r="R356">
        <v>3</v>
      </c>
      <c r="S356">
        <v>5</v>
      </c>
      <c r="T356">
        <v>4</v>
      </c>
      <c r="U356">
        <v>1</v>
      </c>
      <c r="V356">
        <v>0</v>
      </c>
      <c r="W356">
        <v>0</v>
      </c>
      <c r="X356">
        <v>0</v>
      </c>
      <c r="Y356">
        <v>0</v>
      </c>
      <c r="Z356">
        <v>0</v>
      </c>
      <c r="AA356">
        <v>3</v>
      </c>
      <c r="AB356">
        <v>11</v>
      </c>
      <c r="AC356">
        <v>0</v>
      </c>
    </row>
    <row r="357" spans="1:29" x14ac:dyDescent="0.3">
      <c r="A357">
        <v>4418</v>
      </c>
      <c r="B357">
        <v>1983</v>
      </c>
      <c r="C357" t="s">
        <v>34</v>
      </c>
      <c r="D357" t="s">
        <v>30</v>
      </c>
      <c r="E357">
        <v>89616</v>
      </c>
      <c r="F357">
        <v>0</v>
      </c>
      <c r="G357">
        <v>0</v>
      </c>
      <c r="H357" s="1">
        <v>41330</v>
      </c>
      <c r="I357">
        <v>36</v>
      </c>
      <c r="J357">
        <v>671</v>
      </c>
      <c r="K357">
        <v>47</v>
      </c>
      <c r="L357">
        <v>655</v>
      </c>
      <c r="M357">
        <v>145</v>
      </c>
      <c r="N357">
        <v>111</v>
      </c>
      <c r="O357">
        <v>15</v>
      </c>
      <c r="P357">
        <v>1</v>
      </c>
      <c r="Q357">
        <v>7</v>
      </c>
      <c r="R357">
        <v>5</v>
      </c>
      <c r="S357">
        <v>12</v>
      </c>
      <c r="T357">
        <v>2</v>
      </c>
      <c r="U357">
        <v>0</v>
      </c>
      <c r="V357">
        <v>0</v>
      </c>
      <c r="W357">
        <v>0</v>
      </c>
      <c r="X357">
        <v>0</v>
      </c>
      <c r="Y357">
        <v>0</v>
      </c>
      <c r="Z357">
        <v>0</v>
      </c>
      <c r="AA357">
        <v>3</v>
      </c>
      <c r="AB357">
        <v>11</v>
      </c>
      <c r="AC357">
        <v>1</v>
      </c>
    </row>
    <row r="358" spans="1:29" x14ac:dyDescent="0.3">
      <c r="A358">
        <v>5114</v>
      </c>
      <c r="B358">
        <v>1965</v>
      </c>
      <c r="C358" t="s">
        <v>34</v>
      </c>
      <c r="D358" t="s">
        <v>33</v>
      </c>
      <c r="E358">
        <v>74806</v>
      </c>
      <c r="F358">
        <v>0</v>
      </c>
      <c r="G358">
        <v>1</v>
      </c>
      <c r="H358" s="1">
        <v>41262</v>
      </c>
      <c r="I358">
        <v>1</v>
      </c>
      <c r="J358">
        <v>670</v>
      </c>
      <c r="K358">
        <v>9</v>
      </c>
      <c r="L358">
        <v>249</v>
      </c>
      <c r="M358">
        <v>0</v>
      </c>
      <c r="N358">
        <v>28</v>
      </c>
      <c r="O358">
        <v>9</v>
      </c>
      <c r="P358">
        <v>2</v>
      </c>
      <c r="Q358">
        <v>5</v>
      </c>
      <c r="R358">
        <v>4</v>
      </c>
      <c r="S358">
        <v>5</v>
      </c>
      <c r="T358">
        <v>4</v>
      </c>
      <c r="U358">
        <v>0</v>
      </c>
      <c r="V358">
        <v>0</v>
      </c>
      <c r="W358">
        <v>0</v>
      </c>
      <c r="X358">
        <v>0</v>
      </c>
      <c r="Y358">
        <v>0</v>
      </c>
      <c r="Z358">
        <v>0</v>
      </c>
      <c r="AA358">
        <v>3</v>
      </c>
      <c r="AB358">
        <v>11</v>
      </c>
      <c r="AC358">
        <v>0</v>
      </c>
    </row>
    <row r="359" spans="1:29" x14ac:dyDescent="0.3">
      <c r="A359">
        <v>1891</v>
      </c>
      <c r="B359">
        <v>1980</v>
      </c>
      <c r="C359" t="s">
        <v>34</v>
      </c>
      <c r="D359" t="s">
        <v>35</v>
      </c>
      <c r="E359">
        <v>78789</v>
      </c>
      <c r="F359">
        <v>0</v>
      </c>
      <c r="G359">
        <v>0</v>
      </c>
      <c r="H359" s="1">
        <v>41129</v>
      </c>
      <c r="I359">
        <v>12</v>
      </c>
      <c r="J359">
        <v>667</v>
      </c>
      <c r="K359">
        <v>50</v>
      </c>
      <c r="L359">
        <v>850</v>
      </c>
      <c r="M359">
        <v>21</v>
      </c>
      <c r="N359">
        <v>83</v>
      </c>
      <c r="O359">
        <v>83</v>
      </c>
      <c r="P359">
        <v>1</v>
      </c>
      <c r="Q359">
        <v>4</v>
      </c>
      <c r="R359">
        <v>6</v>
      </c>
      <c r="S359">
        <v>5</v>
      </c>
      <c r="T359">
        <v>2</v>
      </c>
      <c r="U359">
        <v>0</v>
      </c>
      <c r="V359">
        <v>0</v>
      </c>
      <c r="W359">
        <v>0</v>
      </c>
      <c r="X359">
        <v>0</v>
      </c>
      <c r="Y359">
        <v>0</v>
      </c>
      <c r="Z359">
        <v>0</v>
      </c>
      <c r="AA359">
        <v>3</v>
      </c>
      <c r="AB359">
        <v>11</v>
      </c>
      <c r="AC359">
        <v>1</v>
      </c>
    </row>
    <row r="360" spans="1:29" x14ac:dyDescent="0.3">
      <c r="A360">
        <v>1459</v>
      </c>
      <c r="B360">
        <v>1966</v>
      </c>
      <c r="C360" t="s">
        <v>32</v>
      </c>
      <c r="D360" t="s">
        <v>33</v>
      </c>
      <c r="E360">
        <v>69063</v>
      </c>
      <c r="F360">
        <v>0</v>
      </c>
      <c r="G360">
        <v>1</v>
      </c>
      <c r="H360" s="1">
        <v>41220</v>
      </c>
      <c r="I360">
        <v>16</v>
      </c>
      <c r="J360">
        <v>666</v>
      </c>
      <c r="K360">
        <v>35</v>
      </c>
      <c r="L360">
        <v>124</v>
      </c>
      <c r="M360">
        <v>69</v>
      </c>
      <c r="N360">
        <v>8</v>
      </c>
      <c r="O360">
        <v>26</v>
      </c>
      <c r="P360">
        <v>1</v>
      </c>
      <c r="Q360">
        <v>5</v>
      </c>
      <c r="R360">
        <v>3</v>
      </c>
      <c r="S360">
        <v>5</v>
      </c>
      <c r="T360">
        <v>3</v>
      </c>
      <c r="U360">
        <v>0</v>
      </c>
      <c r="V360">
        <v>0</v>
      </c>
      <c r="W360">
        <v>0</v>
      </c>
      <c r="X360">
        <v>0</v>
      </c>
      <c r="Y360">
        <v>0</v>
      </c>
      <c r="Z360">
        <v>0</v>
      </c>
      <c r="AA360">
        <v>3</v>
      </c>
      <c r="AB360">
        <v>11</v>
      </c>
      <c r="AC360">
        <v>0</v>
      </c>
    </row>
    <row r="361" spans="1:29" x14ac:dyDescent="0.3">
      <c r="A361">
        <v>1272</v>
      </c>
      <c r="B361">
        <v>1965</v>
      </c>
      <c r="C361" t="s">
        <v>34</v>
      </c>
      <c r="D361" t="s">
        <v>30</v>
      </c>
      <c r="E361">
        <v>55250</v>
      </c>
      <c r="F361">
        <v>0</v>
      </c>
      <c r="G361">
        <v>1</v>
      </c>
      <c r="H361" s="1">
        <v>41203</v>
      </c>
      <c r="I361">
        <v>49</v>
      </c>
      <c r="J361">
        <v>664</v>
      </c>
      <c r="K361">
        <v>58</v>
      </c>
      <c r="L361">
        <v>83</v>
      </c>
      <c r="M361">
        <v>32</v>
      </c>
      <c r="N361">
        <v>0</v>
      </c>
      <c r="O361">
        <v>66</v>
      </c>
      <c r="P361">
        <v>4</v>
      </c>
      <c r="Q361">
        <v>7</v>
      </c>
      <c r="R361">
        <v>5</v>
      </c>
      <c r="S361">
        <v>10</v>
      </c>
      <c r="T361">
        <v>5</v>
      </c>
      <c r="U361">
        <v>0</v>
      </c>
      <c r="V361">
        <v>0</v>
      </c>
      <c r="W361">
        <v>0</v>
      </c>
      <c r="X361">
        <v>0</v>
      </c>
      <c r="Y361">
        <v>0</v>
      </c>
      <c r="Z361">
        <v>0</v>
      </c>
      <c r="AA361">
        <v>3</v>
      </c>
      <c r="AB361">
        <v>11</v>
      </c>
      <c r="AC361">
        <v>0</v>
      </c>
    </row>
    <row r="362" spans="1:29" x14ac:dyDescent="0.3">
      <c r="A362">
        <v>1570</v>
      </c>
      <c r="B362">
        <v>1951</v>
      </c>
      <c r="C362" t="s">
        <v>32</v>
      </c>
      <c r="D362" t="s">
        <v>31</v>
      </c>
      <c r="E362">
        <v>69702</v>
      </c>
      <c r="F362">
        <v>0</v>
      </c>
      <c r="G362">
        <v>1</v>
      </c>
      <c r="H362" s="1">
        <v>41324</v>
      </c>
      <c r="I362">
        <v>8</v>
      </c>
      <c r="J362">
        <v>664</v>
      </c>
      <c r="K362">
        <v>9</v>
      </c>
      <c r="L362">
        <v>240</v>
      </c>
      <c r="M362">
        <v>50</v>
      </c>
      <c r="N362">
        <v>19</v>
      </c>
      <c r="O362">
        <v>57</v>
      </c>
      <c r="P362">
        <v>2</v>
      </c>
      <c r="Q362">
        <v>7</v>
      </c>
      <c r="R362">
        <v>7</v>
      </c>
      <c r="S362">
        <v>10</v>
      </c>
      <c r="T362">
        <v>4</v>
      </c>
      <c r="U362">
        <v>0</v>
      </c>
      <c r="V362">
        <v>0</v>
      </c>
      <c r="W362">
        <v>0</v>
      </c>
      <c r="X362">
        <v>0</v>
      </c>
      <c r="Y362">
        <v>0</v>
      </c>
      <c r="Z362">
        <v>0</v>
      </c>
      <c r="AA362">
        <v>3</v>
      </c>
      <c r="AB362">
        <v>11</v>
      </c>
      <c r="AC362">
        <v>0</v>
      </c>
    </row>
    <row r="363" spans="1:29" x14ac:dyDescent="0.3">
      <c r="A363">
        <v>7959</v>
      </c>
      <c r="B363">
        <v>1961</v>
      </c>
      <c r="C363" t="s">
        <v>29</v>
      </c>
      <c r="D363" t="s">
        <v>33</v>
      </c>
      <c r="E363">
        <v>79410</v>
      </c>
      <c r="F363">
        <v>0</v>
      </c>
      <c r="G363">
        <v>0</v>
      </c>
      <c r="H363" s="1">
        <v>41788</v>
      </c>
      <c r="I363">
        <v>19</v>
      </c>
      <c r="J363">
        <v>658</v>
      </c>
      <c r="K363">
        <v>80</v>
      </c>
      <c r="L363">
        <v>483</v>
      </c>
      <c r="M363">
        <v>123</v>
      </c>
      <c r="N363">
        <v>13</v>
      </c>
      <c r="O363">
        <v>13</v>
      </c>
      <c r="P363">
        <v>1</v>
      </c>
      <c r="Q363">
        <v>3</v>
      </c>
      <c r="R363">
        <v>2</v>
      </c>
      <c r="S363">
        <v>5</v>
      </c>
      <c r="T363">
        <v>1</v>
      </c>
      <c r="U363">
        <v>0</v>
      </c>
      <c r="V363">
        <v>0</v>
      </c>
      <c r="W363">
        <v>0</v>
      </c>
      <c r="X363">
        <v>0</v>
      </c>
      <c r="Y363">
        <v>0</v>
      </c>
      <c r="Z363">
        <v>0</v>
      </c>
      <c r="AA363">
        <v>3</v>
      </c>
      <c r="AB363">
        <v>11</v>
      </c>
      <c r="AC363">
        <v>0</v>
      </c>
    </row>
    <row r="364" spans="1:29" x14ac:dyDescent="0.3">
      <c r="A364">
        <v>6999</v>
      </c>
      <c r="B364">
        <v>1980</v>
      </c>
      <c r="C364" t="s">
        <v>34</v>
      </c>
      <c r="D364" t="s">
        <v>33</v>
      </c>
      <c r="E364">
        <v>69661</v>
      </c>
      <c r="F364">
        <v>0</v>
      </c>
      <c r="G364">
        <v>0</v>
      </c>
      <c r="H364" s="1">
        <v>41772</v>
      </c>
      <c r="I364">
        <v>80</v>
      </c>
      <c r="J364">
        <v>656</v>
      </c>
      <c r="K364">
        <v>16</v>
      </c>
      <c r="L364">
        <v>106</v>
      </c>
      <c r="M364">
        <v>32</v>
      </c>
      <c r="N364">
        <v>16</v>
      </c>
      <c r="O364">
        <v>8</v>
      </c>
      <c r="P364">
        <v>1</v>
      </c>
      <c r="Q364">
        <v>7</v>
      </c>
      <c r="R364">
        <v>3</v>
      </c>
      <c r="S364">
        <v>12</v>
      </c>
      <c r="T364">
        <v>3</v>
      </c>
      <c r="U364">
        <v>0</v>
      </c>
      <c r="V364">
        <v>0</v>
      </c>
      <c r="W364">
        <v>0</v>
      </c>
      <c r="X364">
        <v>0</v>
      </c>
      <c r="Y364">
        <v>0</v>
      </c>
      <c r="Z364">
        <v>0</v>
      </c>
      <c r="AA364">
        <v>3</v>
      </c>
      <c r="AB364">
        <v>11</v>
      </c>
      <c r="AC364">
        <v>0</v>
      </c>
    </row>
    <row r="365" spans="1:29" x14ac:dyDescent="0.3">
      <c r="A365">
        <v>175</v>
      </c>
      <c r="B365">
        <v>1986</v>
      </c>
      <c r="C365" t="s">
        <v>29</v>
      </c>
      <c r="D365" t="s">
        <v>33</v>
      </c>
      <c r="E365">
        <v>71952</v>
      </c>
      <c r="F365">
        <v>1</v>
      </c>
      <c r="G365">
        <v>0</v>
      </c>
      <c r="H365" s="1">
        <v>41284</v>
      </c>
      <c r="I365">
        <v>93</v>
      </c>
      <c r="J365">
        <v>656</v>
      </c>
      <c r="K365">
        <v>80</v>
      </c>
      <c r="L365">
        <v>455</v>
      </c>
      <c r="M365">
        <v>52</v>
      </c>
      <c r="N365">
        <v>107</v>
      </c>
      <c r="O365">
        <v>93</v>
      </c>
      <c r="P365">
        <v>2</v>
      </c>
      <c r="Q365">
        <v>8</v>
      </c>
      <c r="R365">
        <v>4</v>
      </c>
      <c r="S365">
        <v>8</v>
      </c>
      <c r="T365">
        <v>4</v>
      </c>
      <c r="U365">
        <v>1</v>
      </c>
      <c r="V365">
        <v>0</v>
      </c>
      <c r="W365">
        <v>1</v>
      </c>
      <c r="X365">
        <v>0</v>
      </c>
      <c r="Y365">
        <v>0</v>
      </c>
      <c r="Z365">
        <v>0</v>
      </c>
      <c r="AA365">
        <v>3</v>
      </c>
      <c r="AB365">
        <v>11</v>
      </c>
      <c r="AC365">
        <v>0</v>
      </c>
    </row>
    <row r="366" spans="1:29" x14ac:dyDescent="0.3">
      <c r="A366">
        <v>2807</v>
      </c>
      <c r="B366">
        <v>1969</v>
      </c>
      <c r="C366" t="s">
        <v>29</v>
      </c>
      <c r="D366" t="s">
        <v>33</v>
      </c>
      <c r="E366">
        <v>56796</v>
      </c>
      <c r="F366">
        <v>0</v>
      </c>
      <c r="G366">
        <v>1</v>
      </c>
      <c r="H366" s="1">
        <v>41321</v>
      </c>
      <c r="I366">
        <v>24</v>
      </c>
      <c r="J366">
        <v>656</v>
      </c>
      <c r="K366">
        <v>38</v>
      </c>
      <c r="L366">
        <v>161</v>
      </c>
      <c r="M366">
        <v>62</v>
      </c>
      <c r="N366">
        <v>47</v>
      </c>
      <c r="O366">
        <v>37</v>
      </c>
      <c r="P366">
        <v>3</v>
      </c>
      <c r="Q366">
        <v>8</v>
      </c>
      <c r="R366">
        <v>9</v>
      </c>
      <c r="S366">
        <v>7</v>
      </c>
      <c r="T366">
        <v>7</v>
      </c>
      <c r="U366">
        <v>0</v>
      </c>
      <c r="V366">
        <v>0</v>
      </c>
      <c r="W366">
        <v>0</v>
      </c>
      <c r="X366">
        <v>0</v>
      </c>
      <c r="Y366">
        <v>0</v>
      </c>
      <c r="Z366">
        <v>0</v>
      </c>
      <c r="AA366">
        <v>3</v>
      </c>
      <c r="AB366">
        <v>11</v>
      </c>
      <c r="AC366">
        <v>0</v>
      </c>
    </row>
    <row r="367" spans="1:29" x14ac:dyDescent="0.3">
      <c r="A367">
        <v>6988</v>
      </c>
      <c r="B367">
        <v>1986</v>
      </c>
      <c r="C367" t="s">
        <v>29</v>
      </c>
      <c r="D367" t="s">
        <v>33</v>
      </c>
      <c r="E367">
        <v>71952</v>
      </c>
      <c r="F367">
        <v>1</v>
      </c>
      <c r="G367">
        <v>0</v>
      </c>
      <c r="H367" s="1">
        <v>41284</v>
      </c>
      <c r="I367">
        <v>93</v>
      </c>
      <c r="J367">
        <v>656</v>
      </c>
      <c r="K367">
        <v>80</v>
      </c>
      <c r="L367">
        <v>455</v>
      </c>
      <c r="M367">
        <v>52</v>
      </c>
      <c r="N367">
        <v>107</v>
      </c>
      <c r="O367">
        <v>93</v>
      </c>
      <c r="P367">
        <v>2</v>
      </c>
      <c r="Q367">
        <v>8</v>
      </c>
      <c r="R367">
        <v>4</v>
      </c>
      <c r="S367">
        <v>8</v>
      </c>
      <c r="T367">
        <v>4</v>
      </c>
      <c r="U367">
        <v>1</v>
      </c>
      <c r="V367">
        <v>0</v>
      </c>
      <c r="W367">
        <v>1</v>
      </c>
      <c r="X367">
        <v>0</v>
      </c>
      <c r="Y367">
        <v>0</v>
      </c>
      <c r="Z367">
        <v>0</v>
      </c>
      <c r="AA367">
        <v>3</v>
      </c>
      <c r="AB367">
        <v>11</v>
      </c>
      <c r="AC367">
        <v>0</v>
      </c>
    </row>
    <row r="368" spans="1:29" x14ac:dyDescent="0.3">
      <c r="A368">
        <v>1052</v>
      </c>
      <c r="B368">
        <v>1969</v>
      </c>
      <c r="C368" t="s">
        <v>29</v>
      </c>
      <c r="D368" t="s">
        <v>33</v>
      </c>
      <c r="E368">
        <v>56796</v>
      </c>
      <c r="F368">
        <v>0</v>
      </c>
      <c r="G368">
        <v>1</v>
      </c>
      <c r="H368" s="1">
        <v>41321</v>
      </c>
      <c r="I368">
        <v>24</v>
      </c>
      <c r="J368">
        <v>656</v>
      </c>
      <c r="K368">
        <v>38</v>
      </c>
      <c r="L368">
        <v>161</v>
      </c>
      <c r="M368">
        <v>62</v>
      </c>
      <c r="N368">
        <v>47</v>
      </c>
      <c r="O368">
        <v>37</v>
      </c>
      <c r="P368">
        <v>3</v>
      </c>
      <c r="Q368">
        <v>8</v>
      </c>
      <c r="R368">
        <v>9</v>
      </c>
      <c r="S368">
        <v>7</v>
      </c>
      <c r="T368">
        <v>7</v>
      </c>
      <c r="U368">
        <v>0</v>
      </c>
      <c r="V368">
        <v>0</v>
      </c>
      <c r="W368">
        <v>0</v>
      </c>
      <c r="X368">
        <v>0</v>
      </c>
      <c r="Y368">
        <v>0</v>
      </c>
      <c r="Z368">
        <v>0</v>
      </c>
      <c r="AA368">
        <v>3</v>
      </c>
      <c r="AB368">
        <v>11</v>
      </c>
      <c r="AC368">
        <v>0</v>
      </c>
    </row>
    <row r="369" spans="1:29" x14ac:dyDescent="0.3">
      <c r="A369">
        <v>5136</v>
      </c>
      <c r="B369">
        <v>1973</v>
      </c>
      <c r="C369" t="s">
        <v>29</v>
      </c>
      <c r="D369" t="s">
        <v>30</v>
      </c>
      <c r="E369">
        <v>65333</v>
      </c>
      <c r="F369">
        <v>0</v>
      </c>
      <c r="G369">
        <v>1</v>
      </c>
      <c r="H369" s="1">
        <v>41656</v>
      </c>
      <c r="I369">
        <v>58</v>
      </c>
      <c r="J369">
        <v>654</v>
      </c>
      <c r="K369">
        <v>7</v>
      </c>
      <c r="L369">
        <v>92</v>
      </c>
      <c r="M369">
        <v>0</v>
      </c>
      <c r="N369">
        <v>15</v>
      </c>
      <c r="O369">
        <v>30</v>
      </c>
      <c r="P369">
        <v>7</v>
      </c>
      <c r="Q369">
        <v>9</v>
      </c>
      <c r="R369">
        <v>4</v>
      </c>
      <c r="S369">
        <v>8</v>
      </c>
      <c r="T369">
        <v>6</v>
      </c>
      <c r="U369">
        <v>0</v>
      </c>
      <c r="V369">
        <v>1</v>
      </c>
      <c r="W369">
        <v>1</v>
      </c>
      <c r="X369">
        <v>0</v>
      </c>
      <c r="Y369">
        <v>0</v>
      </c>
      <c r="Z369">
        <v>0</v>
      </c>
      <c r="AA369">
        <v>3</v>
      </c>
      <c r="AB369">
        <v>11</v>
      </c>
      <c r="AC369">
        <v>0</v>
      </c>
    </row>
    <row r="370" spans="1:29" x14ac:dyDescent="0.3">
      <c r="A370">
        <v>10678</v>
      </c>
      <c r="B370">
        <v>1959</v>
      </c>
      <c r="C370" t="s">
        <v>29</v>
      </c>
      <c r="D370" t="s">
        <v>31</v>
      </c>
      <c r="E370">
        <v>71232</v>
      </c>
      <c r="F370">
        <v>0</v>
      </c>
      <c r="G370">
        <v>1</v>
      </c>
      <c r="H370" s="1">
        <v>41606</v>
      </c>
      <c r="I370">
        <v>91</v>
      </c>
      <c r="J370">
        <v>653</v>
      </c>
      <c r="K370">
        <v>17</v>
      </c>
      <c r="L370">
        <v>170</v>
      </c>
      <c r="M370">
        <v>34</v>
      </c>
      <c r="N370">
        <v>26</v>
      </c>
      <c r="O370">
        <v>17</v>
      </c>
      <c r="P370">
        <v>2</v>
      </c>
      <c r="Q370">
        <v>11</v>
      </c>
      <c r="R370">
        <v>2</v>
      </c>
      <c r="S370">
        <v>10</v>
      </c>
      <c r="T370">
        <v>7</v>
      </c>
      <c r="U370">
        <v>0</v>
      </c>
      <c r="V370">
        <v>0</v>
      </c>
      <c r="W370">
        <v>0</v>
      </c>
      <c r="X370">
        <v>0</v>
      </c>
      <c r="Y370">
        <v>0</v>
      </c>
      <c r="Z370">
        <v>0</v>
      </c>
      <c r="AA370">
        <v>3</v>
      </c>
      <c r="AB370">
        <v>11</v>
      </c>
      <c r="AC370">
        <v>0</v>
      </c>
    </row>
    <row r="371" spans="1:29" x14ac:dyDescent="0.3">
      <c r="A371">
        <v>6295</v>
      </c>
      <c r="B371">
        <v>1977</v>
      </c>
      <c r="C371" t="s">
        <v>29</v>
      </c>
      <c r="D371" t="s">
        <v>33</v>
      </c>
      <c r="E371">
        <v>54233</v>
      </c>
      <c r="F371">
        <v>0</v>
      </c>
      <c r="G371">
        <v>1</v>
      </c>
      <c r="H371" s="1">
        <v>41309</v>
      </c>
      <c r="I371">
        <v>46</v>
      </c>
      <c r="J371">
        <v>652</v>
      </c>
      <c r="K371">
        <v>8</v>
      </c>
      <c r="L371">
        <v>158</v>
      </c>
      <c r="M371">
        <v>21</v>
      </c>
      <c r="N371">
        <v>0</v>
      </c>
      <c r="O371">
        <v>142</v>
      </c>
      <c r="P371">
        <v>4</v>
      </c>
      <c r="Q371">
        <v>11</v>
      </c>
      <c r="R371">
        <v>6</v>
      </c>
      <c r="S371">
        <v>5</v>
      </c>
      <c r="T371">
        <v>8</v>
      </c>
      <c r="U371">
        <v>0</v>
      </c>
      <c r="V371">
        <v>0</v>
      </c>
      <c r="W371">
        <v>0</v>
      </c>
      <c r="X371">
        <v>0</v>
      </c>
      <c r="Y371">
        <v>0</v>
      </c>
      <c r="Z371">
        <v>0</v>
      </c>
      <c r="AA371">
        <v>3</v>
      </c>
      <c r="AB371">
        <v>11</v>
      </c>
      <c r="AC371">
        <v>0</v>
      </c>
    </row>
    <row r="372" spans="1:29" x14ac:dyDescent="0.3">
      <c r="A372">
        <v>1867</v>
      </c>
      <c r="B372">
        <v>1957</v>
      </c>
      <c r="C372" t="s">
        <v>29</v>
      </c>
      <c r="D372" t="s">
        <v>30</v>
      </c>
      <c r="E372">
        <v>64849</v>
      </c>
      <c r="F372">
        <v>0</v>
      </c>
      <c r="G372">
        <v>0</v>
      </c>
      <c r="H372" s="1">
        <v>41226</v>
      </c>
      <c r="I372">
        <v>42</v>
      </c>
      <c r="J372">
        <v>652</v>
      </c>
      <c r="K372">
        <v>48</v>
      </c>
      <c r="L372">
        <v>350</v>
      </c>
      <c r="M372">
        <v>94</v>
      </c>
      <c r="N372">
        <v>84</v>
      </c>
      <c r="O372">
        <v>108</v>
      </c>
      <c r="P372">
        <v>1</v>
      </c>
      <c r="Q372">
        <v>9</v>
      </c>
      <c r="R372">
        <v>3</v>
      </c>
      <c r="S372">
        <v>6</v>
      </c>
      <c r="T372">
        <v>5</v>
      </c>
      <c r="U372">
        <v>0</v>
      </c>
      <c r="V372">
        <v>0</v>
      </c>
      <c r="W372">
        <v>0</v>
      </c>
      <c r="X372">
        <v>0</v>
      </c>
      <c r="Y372">
        <v>0</v>
      </c>
      <c r="Z372">
        <v>0</v>
      </c>
      <c r="AA372">
        <v>3</v>
      </c>
      <c r="AB372">
        <v>11</v>
      </c>
      <c r="AC372">
        <v>1</v>
      </c>
    </row>
    <row r="373" spans="1:29" x14ac:dyDescent="0.3">
      <c r="A373">
        <v>4114</v>
      </c>
      <c r="B373">
        <v>1964</v>
      </c>
      <c r="C373" t="s">
        <v>34</v>
      </c>
      <c r="D373" t="s">
        <v>33</v>
      </c>
      <c r="E373">
        <v>79143</v>
      </c>
      <c r="F373">
        <v>0</v>
      </c>
      <c r="G373">
        <v>0</v>
      </c>
      <c r="H373" s="1">
        <v>41132</v>
      </c>
      <c r="I373">
        <v>2</v>
      </c>
      <c r="J373">
        <v>650</v>
      </c>
      <c r="K373">
        <v>37</v>
      </c>
      <c r="L373">
        <v>780</v>
      </c>
      <c r="M373">
        <v>27</v>
      </c>
      <c r="N373">
        <v>167</v>
      </c>
      <c r="O373">
        <v>32</v>
      </c>
      <c r="P373">
        <v>1</v>
      </c>
      <c r="Q373">
        <v>6</v>
      </c>
      <c r="R373">
        <v>9</v>
      </c>
      <c r="S373">
        <v>13</v>
      </c>
      <c r="T373">
        <v>3</v>
      </c>
      <c r="U373">
        <v>0</v>
      </c>
      <c r="V373">
        <v>0</v>
      </c>
      <c r="W373">
        <v>0</v>
      </c>
      <c r="X373">
        <v>0</v>
      </c>
      <c r="Y373">
        <v>0</v>
      </c>
      <c r="Z373">
        <v>0</v>
      </c>
      <c r="AA373">
        <v>3</v>
      </c>
      <c r="AB373">
        <v>11</v>
      </c>
      <c r="AC373">
        <v>0</v>
      </c>
    </row>
    <row r="374" spans="1:29" x14ac:dyDescent="0.3">
      <c r="A374">
        <v>10992</v>
      </c>
      <c r="B374">
        <v>1967</v>
      </c>
      <c r="C374" t="s">
        <v>29</v>
      </c>
      <c r="D374" t="s">
        <v>31</v>
      </c>
      <c r="E374">
        <v>75702</v>
      </c>
      <c r="F374">
        <v>1</v>
      </c>
      <c r="G374">
        <v>1</v>
      </c>
      <c r="H374" s="1">
        <v>41150</v>
      </c>
      <c r="I374">
        <v>77</v>
      </c>
      <c r="J374">
        <v>650</v>
      </c>
      <c r="K374">
        <v>28</v>
      </c>
      <c r="L374">
        <v>353</v>
      </c>
      <c r="M374">
        <v>45</v>
      </c>
      <c r="N374">
        <v>42</v>
      </c>
      <c r="O374">
        <v>30</v>
      </c>
      <c r="P374">
        <v>5</v>
      </c>
      <c r="Q374">
        <v>4</v>
      </c>
      <c r="R374">
        <v>6</v>
      </c>
      <c r="S374">
        <v>11</v>
      </c>
      <c r="T374">
        <v>8</v>
      </c>
      <c r="U374">
        <v>0</v>
      </c>
      <c r="V374">
        <v>0</v>
      </c>
      <c r="W374">
        <v>0</v>
      </c>
      <c r="X374">
        <v>0</v>
      </c>
      <c r="Y374">
        <v>0</v>
      </c>
      <c r="Z374">
        <v>0</v>
      </c>
      <c r="AA374">
        <v>3</v>
      </c>
      <c r="AB374">
        <v>11</v>
      </c>
      <c r="AC374">
        <v>0</v>
      </c>
    </row>
    <row r="375" spans="1:29" x14ac:dyDescent="0.3">
      <c r="A375">
        <v>6406</v>
      </c>
      <c r="B375">
        <v>1988</v>
      </c>
      <c r="C375" t="s">
        <v>34</v>
      </c>
      <c r="D375" t="s">
        <v>33</v>
      </c>
      <c r="E375">
        <v>78285</v>
      </c>
      <c r="F375">
        <v>0</v>
      </c>
      <c r="G375">
        <v>0</v>
      </c>
      <c r="H375" s="1">
        <v>41575</v>
      </c>
      <c r="I375">
        <v>13</v>
      </c>
      <c r="J375">
        <v>647</v>
      </c>
      <c r="K375">
        <v>107</v>
      </c>
      <c r="L375">
        <v>391</v>
      </c>
      <c r="M375">
        <v>175</v>
      </c>
      <c r="N375">
        <v>67</v>
      </c>
      <c r="O375">
        <v>40</v>
      </c>
      <c r="P375">
        <v>1</v>
      </c>
      <c r="Q375">
        <v>6</v>
      </c>
      <c r="R375">
        <v>4</v>
      </c>
      <c r="S375">
        <v>10</v>
      </c>
      <c r="T375">
        <v>3</v>
      </c>
      <c r="U375">
        <v>0</v>
      </c>
      <c r="V375">
        <v>0</v>
      </c>
      <c r="W375">
        <v>0</v>
      </c>
      <c r="X375">
        <v>0</v>
      </c>
      <c r="Y375">
        <v>0</v>
      </c>
      <c r="Z375">
        <v>0</v>
      </c>
      <c r="AA375">
        <v>3</v>
      </c>
      <c r="AB375">
        <v>11</v>
      </c>
      <c r="AC375">
        <v>0</v>
      </c>
    </row>
    <row r="376" spans="1:29" x14ac:dyDescent="0.3">
      <c r="A376">
        <v>3900</v>
      </c>
      <c r="B376">
        <v>1972</v>
      </c>
      <c r="C376" t="s">
        <v>29</v>
      </c>
      <c r="D376" t="s">
        <v>33</v>
      </c>
      <c r="E376">
        <v>65685</v>
      </c>
      <c r="F376">
        <v>0</v>
      </c>
      <c r="G376">
        <v>1</v>
      </c>
      <c r="H376" s="1">
        <v>41727</v>
      </c>
      <c r="I376">
        <v>54</v>
      </c>
      <c r="J376">
        <v>642</v>
      </c>
      <c r="K376">
        <v>14</v>
      </c>
      <c r="L376">
        <v>49</v>
      </c>
      <c r="M376">
        <v>0</v>
      </c>
      <c r="N376">
        <v>7</v>
      </c>
      <c r="O376">
        <v>57</v>
      </c>
      <c r="P376">
        <v>1</v>
      </c>
      <c r="Q376">
        <v>9</v>
      </c>
      <c r="R376">
        <v>2</v>
      </c>
      <c r="S376">
        <v>9</v>
      </c>
      <c r="T376">
        <v>5</v>
      </c>
      <c r="U376">
        <v>0</v>
      </c>
      <c r="V376">
        <v>0</v>
      </c>
      <c r="W376">
        <v>0</v>
      </c>
      <c r="X376">
        <v>0</v>
      </c>
      <c r="Y376">
        <v>0</v>
      </c>
      <c r="Z376">
        <v>0</v>
      </c>
      <c r="AA376">
        <v>3</v>
      </c>
      <c r="AB376">
        <v>11</v>
      </c>
      <c r="AC376">
        <v>0</v>
      </c>
    </row>
    <row r="377" spans="1:29" x14ac:dyDescent="0.3">
      <c r="A377">
        <v>9958</v>
      </c>
      <c r="B377">
        <v>1972</v>
      </c>
      <c r="C377" t="s">
        <v>29</v>
      </c>
      <c r="D377" t="s">
        <v>33</v>
      </c>
      <c r="E377">
        <v>65685</v>
      </c>
      <c r="F377">
        <v>0</v>
      </c>
      <c r="G377">
        <v>1</v>
      </c>
      <c r="H377" s="1">
        <v>41727</v>
      </c>
      <c r="I377">
        <v>54</v>
      </c>
      <c r="J377">
        <v>642</v>
      </c>
      <c r="K377">
        <v>14</v>
      </c>
      <c r="L377">
        <v>49</v>
      </c>
      <c r="M377">
        <v>0</v>
      </c>
      <c r="N377">
        <v>7</v>
      </c>
      <c r="O377">
        <v>57</v>
      </c>
      <c r="P377">
        <v>1</v>
      </c>
      <c r="Q377">
        <v>9</v>
      </c>
      <c r="R377">
        <v>2</v>
      </c>
      <c r="S377">
        <v>9</v>
      </c>
      <c r="T377">
        <v>5</v>
      </c>
      <c r="U377">
        <v>0</v>
      </c>
      <c r="V377">
        <v>0</v>
      </c>
      <c r="W377">
        <v>0</v>
      </c>
      <c r="X377">
        <v>0</v>
      </c>
      <c r="Y377">
        <v>0</v>
      </c>
      <c r="Z377">
        <v>0</v>
      </c>
      <c r="AA377">
        <v>3</v>
      </c>
      <c r="AB377">
        <v>11</v>
      </c>
      <c r="AC377">
        <v>0</v>
      </c>
    </row>
    <row r="378" spans="1:29" x14ac:dyDescent="0.3">
      <c r="A378">
        <v>7793</v>
      </c>
      <c r="B378">
        <v>1976</v>
      </c>
      <c r="C378" t="s">
        <v>29</v>
      </c>
      <c r="D378" t="s">
        <v>31</v>
      </c>
      <c r="E378">
        <v>62061</v>
      </c>
      <c r="F378">
        <v>0</v>
      </c>
      <c r="G378">
        <v>1</v>
      </c>
      <c r="H378" s="1">
        <v>41517</v>
      </c>
      <c r="I378">
        <v>12</v>
      </c>
      <c r="J378">
        <v>641</v>
      </c>
      <c r="K378">
        <v>7</v>
      </c>
      <c r="L378">
        <v>84</v>
      </c>
      <c r="M378">
        <v>0</v>
      </c>
      <c r="N378">
        <v>30</v>
      </c>
      <c r="O378">
        <v>38</v>
      </c>
      <c r="P378">
        <v>3</v>
      </c>
      <c r="Q378">
        <v>10</v>
      </c>
      <c r="R378">
        <v>4</v>
      </c>
      <c r="S378">
        <v>7</v>
      </c>
      <c r="T378">
        <v>6</v>
      </c>
      <c r="U378">
        <v>0</v>
      </c>
      <c r="V378">
        <v>1</v>
      </c>
      <c r="W378">
        <v>0</v>
      </c>
      <c r="X378">
        <v>0</v>
      </c>
      <c r="Y378">
        <v>0</v>
      </c>
      <c r="Z378">
        <v>0</v>
      </c>
      <c r="AA378">
        <v>3</v>
      </c>
      <c r="AB378">
        <v>11</v>
      </c>
      <c r="AC378">
        <v>0</v>
      </c>
    </row>
    <row r="379" spans="1:29" x14ac:dyDescent="0.3">
      <c r="A379">
        <v>6892</v>
      </c>
      <c r="B379">
        <v>1968</v>
      </c>
      <c r="C379" t="s">
        <v>29</v>
      </c>
      <c r="D379" t="s">
        <v>35</v>
      </c>
      <c r="E379">
        <v>61671</v>
      </c>
      <c r="F379">
        <v>0</v>
      </c>
      <c r="G379">
        <v>1</v>
      </c>
      <c r="H379" s="1">
        <v>41793</v>
      </c>
      <c r="I379">
        <v>23</v>
      </c>
      <c r="J379">
        <v>641</v>
      </c>
      <c r="K379">
        <v>7</v>
      </c>
      <c r="L379">
        <v>56</v>
      </c>
      <c r="M379">
        <v>0</v>
      </c>
      <c r="N379">
        <v>0</v>
      </c>
      <c r="O379">
        <v>28</v>
      </c>
      <c r="P379">
        <v>8</v>
      </c>
      <c r="Q379">
        <v>10</v>
      </c>
      <c r="R379">
        <v>4</v>
      </c>
      <c r="S379">
        <v>6</v>
      </c>
      <c r="T379">
        <v>8</v>
      </c>
      <c r="U379">
        <v>0</v>
      </c>
      <c r="V379">
        <v>1</v>
      </c>
      <c r="W379">
        <v>0</v>
      </c>
      <c r="X379">
        <v>1</v>
      </c>
      <c r="Y379">
        <v>0</v>
      </c>
      <c r="Z379">
        <v>0</v>
      </c>
      <c r="AA379">
        <v>3</v>
      </c>
      <c r="AB379">
        <v>11</v>
      </c>
      <c r="AC379">
        <v>0</v>
      </c>
    </row>
    <row r="380" spans="1:29" x14ac:dyDescent="0.3">
      <c r="A380">
        <v>3916</v>
      </c>
      <c r="B380">
        <v>1971</v>
      </c>
      <c r="C380" t="s">
        <v>32</v>
      </c>
      <c r="D380" t="s">
        <v>31</v>
      </c>
      <c r="E380">
        <v>49269</v>
      </c>
      <c r="F380">
        <v>1</v>
      </c>
      <c r="G380">
        <v>0</v>
      </c>
      <c r="H380" s="1">
        <v>41136</v>
      </c>
      <c r="I380">
        <v>92</v>
      </c>
      <c r="J380">
        <v>639</v>
      </c>
      <c r="K380">
        <v>8</v>
      </c>
      <c r="L380">
        <v>166</v>
      </c>
      <c r="M380">
        <v>11</v>
      </c>
      <c r="N380">
        <v>8</v>
      </c>
      <c r="O380">
        <v>58</v>
      </c>
      <c r="P380">
        <v>3</v>
      </c>
      <c r="Q380">
        <v>7</v>
      </c>
      <c r="R380">
        <v>3</v>
      </c>
      <c r="S380">
        <v>12</v>
      </c>
      <c r="T380">
        <v>7</v>
      </c>
      <c r="U380">
        <v>0</v>
      </c>
      <c r="V380">
        <v>0</v>
      </c>
      <c r="W380">
        <v>0</v>
      </c>
      <c r="X380">
        <v>0</v>
      </c>
      <c r="Y380">
        <v>0</v>
      </c>
      <c r="Z380">
        <v>0</v>
      </c>
      <c r="AA380">
        <v>3</v>
      </c>
      <c r="AB380">
        <v>11</v>
      </c>
      <c r="AC380">
        <v>0</v>
      </c>
    </row>
    <row r="381" spans="1:29" x14ac:dyDescent="0.3">
      <c r="A381">
        <v>17</v>
      </c>
      <c r="B381">
        <v>1971</v>
      </c>
      <c r="C381" t="s">
        <v>32</v>
      </c>
      <c r="D381" t="s">
        <v>33</v>
      </c>
      <c r="E381">
        <v>60491</v>
      </c>
      <c r="F381">
        <v>0</v>
      </c>
      <c r="G381">
        <v>1</v>
      </c>
      <c r="H381" s="1">
        <v>41523</v>
      </c>
      <c r="I381">
        <v>81</v>
      </c>
      <c r="J381">
        <v>637</v>
      </c>
      <c r="K381">
        <v>47</v>
      </c>
      <c r="L381">
        <v>237</v>
      </c>
      <c r="M381">
        <v>12</v>
      </c>
      <c r="N381">
        <v>19</v>
      </c>
      <c r="O381">
        <v>76</v>
      </c>
      <c r="P381">
        <v>4</v>
      </c>
      <c r="Q381">
        <v>6</v>
      </c>
      <c r="R381">
        <v>11</v>
      </c>
      <c r="S381">
        <v>7</v>
      </c>
      <c r="T381">
        <v>5</v>
      </c>
      <c r="U381">
        <v>0</v>
      </c>
      <c r="V381">
        <v>0</v>
      </c>
      <c r="W381">
        <v>0</v>
      </c>
      <c r="X381">
        <v>0</v>
      </c>
      <c r="Y381">
        <v>0</v>
      </c>
      <c r="Z381">
        <v>0</v>
      </c>
      <c r="AA381">
        <v>3</v>
      </c>
      <c r="AB381">
        <v>11</v>
      </c>
      <c r="AC381">
        <v>0</v>
      </c>
    </row>
    <row r="382" spans="1:29" x14ac:dyDescent="0.3">
      <c r="A382">
        <v>5524</v>
      </c>
      <c r="B382">
        <v>1957</v>
      </c>
      <c r="C382" t="s">
        <v>29</v>
      </c>
      <c r="D382" t="s">
        <v>30</v>
      </c>
      <c r="E382">
        <v>58138</v>
      </c>
      <c r="F382">
        <v>0</v>
      </c>
      <c r="G382">
        <v>0</v>
      </c>
      <c r="H382" s="1">
        <v>41156</v>
      </c>
      <c r="I382">
        <v>58</v>
      </c>
      <c r="J382">
        <v>635</v>
      </c>
      <c r="K382">
        <v>88</v>
      </c>
      <c r="L382">
        <v>546</v>
      </c>
      <c r="M382">
        <v>172</v>
      </c>
      <c r="N382">
        <v>88</v>
      </c>
      <c r="O382">
        <v>88</v>
      </c>
      <c r="P382">
        <v>3</v>
      </c>
      <c r="Q382">
        <v>8</v>
      </c>
      <c r="R382">
        <v>10</v>
      </c>
      <c r="S382">
        <v>4</v>
      </c>
      <c r="T382">
        <v>7</v>
      </c>
      <c r="U382">
        <v>0</v>
      </c>
      <c r="V382">
        <v>0</v>
      </c>
      <c r="W382">
        <v>0</v>
      </c>
      <c r="X382">
        <v>0</v>
      </c>
      <c r="Y382">
        <v>0</v>
      </c>
      <c r="Z382">
        <v>0</v>
      </c>
      <c r="AA382">
        <v>3</v>
      </c>
      <c r="AB382">
        <v>11</v>
      </c>
      <c r="AC382">
        <v>1</v>
      </c>
    </row>
    <row r="383" spans="1:29" x14ac:dyDescent="0.3">
      <c r="A383">
        <v>4391</v>
      </c>
      <c r="B383">
        <v>1968</v>
      </c>
      <c r="C383" t="s">
        <v>34</v>
      </c>
      <c r="D383" t="s">
        <v>35</v>
      </c>
      <c r="E383">
        <v>63841</v>
      </c>
      <c r="F383">
        <v>0</v>
      </c>
      <c r="G383">
        <v>1</v>
      </c>
      <c r="H383" s="1">
        <v>41385</v>
      </c>
      <c r="I383">
        <v>64</v>
      </c>
      <c r="J383">
        <v>635</v>
      </c>
      <c r="K383">
        <v>15</v>
      </c>
      <c r="L383">
        <v>100</v>
      </c>
      <c r="M383">
        <v>20</v>
      </c>
      <c r="N383">
        <v>7</v>
      </c>
      <c r="O383">
        <v>131</v>
      </c>
      <c r="P383">
        <v>1</v>
      </c>
      <c r="Q383">
        <v>9</v>
      </c>
      <c r="R383">
        <v>3</v>
      </c>
      <c r="S383">
        <v>9</v>
      </c>
      <c r="T383">
        <v>6</v>
      </c>
      <c r="U383">
        <v>0</v>
      </c>
      <c r="V383">
        <v>0</v>
      </c>
      <c r="W383">
        <v>0</v>
      </c>
      <c r="X383">
        <v>0</v>
      </c>
      <c r="Y383">
        <v>0</v>
      </c>
      <c r="Z383">
        <v>0</v>
      </c>
      <c r="AA383">
        <v>3</v>
      </c>
      <c r="AB383">
        <v>11</v>
      </c>
      <c r="AC383">
        <v>0</v>
      </c>
    </row>
    <row r="384" spans="1:29" x14ac:dyDescent="0.3">
      <c r="A384">
        <v>7010</v>
      </c>
      <c r="B384">
        <v>1965</v>
      </c>
      <c r="C384" t="s">
        <v>37</v>
      </c>
      <c r="D384" t="s">
        <v>33</v>
      </c>
      <c r="E384">
        <v>70924</v>
      </c>
      <c r="F384">
        <v>0</v>
      </c>
      <c r="G384">
        <v>0</v>
      </c>
      <c r="H384" s="1">
        <v>41736</v>
      </c>
      <c r="I384">
        <v>41</v>
      </c>
      <c r="J384">
        <v>635</v>
      </c>
      <c r="K384">
        <v>114</v>
      </c>
      <c r="L384">
        <v>254</v>
      </c>
      <c r="M384">
        <v>132</v>
      </c>
      <c r="N384">
        <v>152</v>
      </c>
      <c r="O384">
        <v>76</v>
      </c>
      <c r="P384">
        <v>1</v>
      </c>
      <c r="Q384">
        <v>6</v>
      </c>
      <c r="R384">
        <v>6</v>
      </c>
      <c r="S384">
        <v>7</v>
      </c>
      <c r="T384">
        <v>3</v>
      </c>
      <c r="U384">
        <v>0</v>
      </c>
      <c r="V384">
        <v>0</v>
      </c>
      <c r="W384">
        <v>1</v>
      </c>
      <c r="X384">
        <v>0</v>
      </c>
      <c r="Y384">
        <v>0</v>
      </c>
      <c r="Z384">
        <v>0</v>
      </c>
      <c r="AA384">
        <v>3</v>
      </c>
      <c r="AB384">
        <v>11</v>
      </c>
      <c r="AC384">
        <v>0</v>
      </c>
    </row>
    <row r="385" spans="1:29" x14ac:dyDescent="0.3">
      <c r="A385">
        <v>4767</v>
      </c>
      <c r="B385">
        <v>1965</v>
      </c>
      <c r="C385" t="s">
        <v>37</v>
      </c>
      <c r="D385" t="s">
        <v>33</v>
      </c>
      <c r="E385">
        <v>70924</v>
      </c>
      <c r="F385">
        <v>0</v>
      </c>
      <c r="G385">
        <v>0</v>
      </c>
      <c r="H385" s="1">
        <v>41736</v>
      </c>
      <c r="I385">
        <v>41</v>
      </c>
      <c r="J385">
        <v>635</v>
      </c>
      <c r="K385">
        <v>114</v>
      </c>
      <c r="L385">
        <v>254</v>
      </c>
      <c r="M385">
        <v>132</v>
      </c>
      <c r="N385">
        <v>152</v>
      </c>
      <c r="O385">
        <v>76</v>
      </c>
      <c r="P385">
        <v>1</v>
      </c>
      <c r="Q385">
        <v>6</v>
      </c>
      <c r="R385">
        <v>6</v>
      </c>
      <c r="S385">
        <v>7</v>
      </c>
      <c r="T385">
        <v>3</v>
      </c>
      <c r="U385">
        <v>0</v>
      </c>
      <c r="V385">
        <v>0</v>
      </c>
      <c r="W385">
        <v>1</v>
      </c>
      <c r="X385">
        <v>0</v>
      </c>
      <c r="Y385">
        <v>0</v>
      </c>
      <c r="Z385">
        <v>0</v>
      </c>
      <c r="AA385">
        <v>3</v>
      </c>
      <c r="AB385">
        <v>11</v>
      </c>
      <c r="AC385">
        <v>0</v>
      </c>
    </row>
    <row r="386" spans="1:29" x14ac:dyDescent="0.3">
      <c r="A386">
        <v>6283</v>
      </c>
      <c r="B386">
        <v>1968</v>
      </c>
      <c r="C386" t="s">
        <v>34</v>
      </c>
      <c r="D386" t="s">
        <v>35</v>
      </c>
      <c r="E386">
        <v>63841</v>
      </c>
      <c r="F386">
        <v>0</v>
      </c>
      <c r="G386">
        <v>1</v>
      </c>
      <c r="H386" s="1">
        <v>41385</v>
      </c>
      <c r="I386">
        <v>64</v>
      </c>
      <c r="J386">
        <v>635</v>
      </c>
      <c r="K386">
        <v>15</v>
      </c>
      <c r="L386">
        <v>100</v>
      </c>
      <c r="M386">
        <v>20</v>
      </c>
      <c r="N386">
        <v>7</v>
      </c>
      <c r="O386">
        <v>131</v>
      </c>
      <c r="P386">
        <v>1</v>
      </c>
      <c r="Q386">
        <v>9</v>
      </c>
      <c r="R386">
        <v>3</v>
      </c>
      <c r="S386">
        <v>9</v>
      </c>
      <c r="T386">
        <v>6</v>
      </c>
      <c r="U386">
        <v>0</v>
      </c>
      <c r="V386">
        <v>0</v>
      </c>
      <c r="W386">
        <v>0</v>
      </c>
      <c r="X386">
        <v>0</v>
      </c>
      <c r="Y386">
        <v>0</v>
      </c>
      <c r="Z386">
        <v>0</v>
      </c>
      <c r="AA386">
        <v>3</v>
      </c>
      <c r="AB386">
        <v>11</v>
      </c>
      <c r="AC386">
        <v>0</v>
      </c>
    </row>
    <row r="387" spans="1:29" x14ac:dyDescent="0.3">
      <c r="A387">
        <v>3421</v>
      </c>
      <c r="B387">
        <v>1968</v>
      </c>
      <c r="C387" t="s">
        <v>34</v>
      </c>
      <c r="D387" t="s">
        <v>35</v>
      </c>
      <c r="E387">
        <v>63841</v>
      </c>
      <c r="F387">
        <v>0</v>
      </c>
      <c r="G387">
        <v>1</v>
      </c>
      <c r="H387" s="1">
        <v>41385</v>
      </c>
      <c r="I387">
        <v>64</v>
      </c>
      <c r="J387">
        <v>635</v>
      </c>
      <c r="K387">
        <v>15</v>
      </c>
      <c r="L387">
        <v>100</v>
      </c>
      <c r="M387">
        <v>20</v>
      </c>
      <c r="N387">
        <v>7</v>
      </c>
      <c r="O387">
        <v>131</v>
      </c>
      <c r="P387">
        <v>1</v>
      </c>
      <c r="Q387">
        <v>9</v>
      </c>
      <c r="R387">
        <v>3</v>
      </c>
      <c r="S387">
        <v>9</v>
      </c>
      <c r="T387">
        <v>6</v>
      </c>
      <c r="U387">
        <v>0</v>
      </c>
      <c r="V387">
        <v>0</v>
      </c>
      <c r="W387">
        <v>0</v>
      </c>
      <c r="X387">
        <v>0</v>
      </c>
      <c r="Y387">
        <v>0</v>
      </c>
      <c r="Z387">
        <v>0</v>
      </c>
      <c r="AA387">
        <v>3</v>
      </c>
      <c r="AB387">
        <v>11</v>
      </c>
      <c r="AC387">
        <v>0</v>
      </c>
    </row>
    <row r="388" spans="1:29" x14ac:dyDescent="0.3">
      <c r="A388">
        <v>4507</v>
      </c>
      <c r="B388">
        <v>1952</v>
      </c>
      <c r="C388" t="s">
        <v>29</v>
      </c>
      <c r="D388" t="s">
        <v>30</v>
      </c>
      <c r="E388">
        <v>72228</v>
      </c>
      <c r="F388">
        <v>0</v>
      </c>
      <c r="G388">
        <v>0</v>
      </c>
      <c r="H388" s="1">
        <v>41240</v>
      </c>
      <c r="I388">
        <v>87</v>
      </c>
      <c r="J388">
        <v>631</v>
      </c>
      <c r="K388">
        <v>28</v>
      </c>
      <c r="L388">
        <v>491</v>
      </c>
      <c r="M388">
        <v>30</v>
      </c>
      <c r="N388">
        <v>14</v>
      </c>
      <c r="O388">
        <v>56</v>
      </c>
      <c r="P388">
        <v>1</v>
      </c>
      <c r="Q388">
        <v>6</v>
      </c>
      <c r="R388">
        <v>7</v>
      </c>
      <c r="S388">
        <v>8</v>
      </c>
      <c r="T388">
        <v>3</v>
      </c>
      <c r="U388">
        <v>0</v>
      </c>
      <c r="V388">
        <v>0</v>
      </c>
      <c r="W388">
        <v>0</v>
      </c>
      <c r="X388">
        <v>0</v>
      </c>
      <c r="Y388">
        <v>0</v>
      </c>
      <c r="Z388">
        <v>0</v>
      </c>
      <c r="AA388">
        <v>3</v>
      </c>
      <c r="AB388">
        <v>11</v>
      </c>
      <c r="AC388">
        <v>0</v>
      </c>
    </row>
    <row r="389" spans="1:29" x14ac:dyDescent="0.3">
      <c r="A389">
        <v>5589</v>
      </c>
      <c r="B389">
        <v>1964</v>
      </c>
      <c r="C389" t="s">
        <v>29</v>
      </c>
      <c r="D389" t="s">
        <v>35</v>
      </c>
      <c r="E389">
        <v>51983</v>
      </c>
      <c r="F389">
        <v>0</v>
      </c>
      <c r="G389">
        <v>1</v>
      </c>
      <c r="H389" s="1">
        <v>41152</v>
      </c>
      <c r="I389">
        <v>95</v>
      </c>
      <c r="J389">
        <v>631</v>
      </c>
      <c r="K389">
        <v>0</v>
      </c>
      <c r="L389">
        <v>115</v>
      </c>
      <c r="M389">
        <v>10</v>
      </c>
      <c r="N389">
        <v>7</v>
      </c>
      <c r="O389">
        <v>30</v>
      </c>
      <c r="P389">
        <v>3</v>
      </c>
      <c r="Q389">
        <v>9</v>
      </c>
      <c r="R389">
        <v>2</v>
      </c>
      <c r="S389">
        <v>10</v>
      </c>
      <c r="T389">
        <v>7</v>
      </c>
      <c r="U389">
        <v>0</v>
      </c>
      <c r="V389">
        <v>0</v>
      </c>
      <c r="W389">
        <v>0</v>
      </c>
      <c r="X389">
        <v>0</v>
      </c>
      <c r="Y389">
        <v>0</v>
      </c>
      <c r="Z389">
        <v>0</v>
      </c>
      <c r="AA389">
        <v>3</v>
      </c>
      <c r="AB389">
        <v>11</v>
      </c>
      <c r="AC389">
        <v>0</v>
      </c>
    </row>
    <row r="390" spans="1:29" x14ac:dyDescent="0.3">
      <c r="A390">
        <v>3595</v>
      </c>
      <c r="B390">
        <v>1963</v>
      </c>
      <c r="C390" t="s">
        <v>29</v>
      </c>
      <c r="D390" t="s">
        <v>31</v>
      </c>
      <c r="E390">
        <v>77226</v>
      </c>
      <c r="F390">
        <v>0</v>
      </c>
      <c r="G390">
        <v>1</v>
      </c>
      <c r="H390" s="1">
        <v>41698</v>
      </c>
      <c r="I390">
        <v>29</v>
      </c>
      <c r="J390">
        <v>631</v>
      </c>
      <c r="K390">
        <v>43</v>
      </c>
      <c r="L390">
        <v>239</v>
      </c>
      <c r="M390">
        <v>128</v>
      </c>
      <c r="N390">
        <v>76</v>
      </c>
      <c r="O390">
        <v>21</v>
      </c>
      <c r="P390">
        <v>2</v>
      </c>
      <c r="Q390">
        <v>6</v>
      </c>
      <c r="R390">
        <v>8</v>
      </c>
      <c r="S390">
        <v>12</v>
      </c>
      <c r="T390">
        <v>3</v>
      </c>
      <c r="U390">
        <v>0</v>
      </c>
      <c r="V390">
        <v>0</v>
      </c>
      <c r="W390">
        <v>0</v>
      </c>
      <c r="X390">
        <v>0</v>
      </c>
      <c r="Y390">
        <v>0</v>
      </c>
      <c r="Z390">
        <v>0</v>
      </c>
      <c r="AA390">
        <v>3</v>
      </c>
      <c r="AB390">
        <v>11</v>
      </c>
      <c r="AC390">
        <v>0</v>
      </c>
    </row>
    <row r="391" spans="1:29" x14ac:dyDescent="0.3">
      <c r="A391">
        <v>9400</v>
      </c>
      <c r="B391">
        <v>1958</v>
      </c>
      <c r="C391" t="s">
        <v>37</v>
      </c>
      <c r="D391" t="s">
        <v>30</v>
      </c>
      <c r="E391">
        <v>85485</v>
      </c>
      <c r="F391">
        <v>0</v>
      </c>
      <c r="G391">
        <v>0</v>
      </c>
      <c r="H391" s="1">
        <v>41811</v>
      </c>
      <c r="I391">
        <v>73</v>
      </c>
      <c r="J391">
        <v>630</v>
      </c>
      <c r="K391">
        <v>26</v>
      </c>
      <c r="L391">
        <v>611</v>
      </c>
      <c r="M391">
        <v>44</v>
      </c>
      <c r="N391">
        <v>18</v>
      </c>
      <c r="O391">
        <v>54</v>
      </c>
      <c r="P391">
        <v>1</v>
      </c>
      <c r="Q391">
        <v>6</v>
      </c>
      <c r="R391">
        <v>6</v>
      </c>
      <c r="S391">
        <v>6</v>
      </c>
      <c r="T391">
        <v>2</v>
      </c>
      <c r="U391">
        <v>0</v>
      </c>
      <c r="V391">
        <v>0</v>
      </c>
      <c r="W391">
        <v>0</v>
      </c>
      <c r="X391">
        <v>0</v>
      </c>
      <c r="Y391">
        <v>0</v>
      </c>
      <c r="Z391">
        <v>0</v>
      </c>
      <c r="AA391">
        <v>3</v>
      </c>
      <c r="AB391">
        <v>11</v>
      </c>
      <c r="AC391">
        <v>0</v>
      </c>
    </row>
    <row r="392" spans="1:29" x14ac:dyDescent="0.3">
      <c r="A392">
        <v>6142</v>
      </c>
      <c r="B392">
        <v>1943</v>
      </c>
      <c r="C392" t="s">
        <v>34</v>
      </c>
      <c r="D392" t="s">
        <v>33</v>
      </c>
      <c r="E392">
        <v>65073</v>
      </c>
      <c r="F392">
        <v>0</v>
      </c>
      <c r="G392">
        <v>0</v>
      </c>
      <c r="H392" s="1">
        <v>41506</v>
      </c>
      <c r="I392">
        <v>65</v>
      </c>
      <c r="J392">
        <v>629</v>
      </c>
      <c r="K392">
        <v>17</v>
      </c>
      <c r="L392">
        <v>177</v>
      </c>
      <c r="M392">
        <v>69</v>
      </c>
      <c r="N392">
        <v>0</v>
      </c>
      <c r="O392">
        <v>8</v>
      </c>
      <c r="P392">
        <v>1</v>
      </c>
      <c r="Q392">
        <v>5</v>
      </c>
      <c r="R392">
        <v>3</v>
      </c>
      <c r="S392">
        <v>5</v>
      </c>
      <c r="T392">
        <v>2</v>
      </c>
      <c r="U392">
        <v>0</v>
      </c>
      <c r="V392">
        <v>0</v>
      </c>
      <c r="W392">
        <v>0</v>
      </c>
      <c r="X392">
        <v>0</v>
      </c>
      <c r="Y392">
        <v>0</v>
      </c>
      <c r="Z392">
        <v>1</v>
      </c>
      <c r="AA392">
        <v>3</v>
      </c>
      <c r="AB392">
        <v>11</v>
      </c>
      <c r="AC392">
        <v>0</v>
      </c>
    </row>
    <row r="393" spans="1:29" x14ac:dyDescent="0.3">
      <c r="A393">
        <v>3427</v>
      </c>
      <c r="B393">
        <v>1955</v>
      </c>
      <c r="C393" t="s">
        <v>32</v>
      </c>
      <c r="D393" t="s">
        <v>33</v>
      </c>
      <c r="E393">
        <v>59821</v>
      </c>
      <c r="F393">
        <v>0</v>
      </c>
      <c r="G393">
        <v>1</v>
      </c>
      <c r="H393" s="1">
        <v>41376</v>
      </c>
      <c r="I393">
        <v>11</v>
      </c>
      <c r="J393">
        <v>629</v>
      </c>
      <c r="K393">
        <v>0</v>
      </c>
      <c r="L393">
        <v>70</v>
      </c>
      <c r="M393">
        <v>0</v>
      </c>
      <c r="N393">
        <v>0</v>
      </c>
      <c r="O393">
        <v>35</v>
      </c>
      <c r="P393">
        <v>6</v>
      </c>
      <c r="Q393">
        <v>11</v>
      </c>
      <c r="R393">
        <v>2</v>
      </c>
      <c r="S393">
        <v>7</v>
      </c>
      <c r="T393">
        <v>8</v>
      </c>
      <c r="U393">
        <v>0</v>
      </c>
      <c r="V393">
        <v>0</v>
      </c>
      <c r="W393">
        <v>0</v>
      </c>
      <c r="X393">
        <v>0</v>
      </c>
      <c r="Y393">
        <v>0</v>
      </c>
      <c r="Z393">
        <v>0</v>
      </c>
      <c r="AA393">
        <v>3</v>
      </c>
      <c r="AB393">
        <v>11</v>
      </c>
      <c r="AC393">
        <v>0</v>
      </c>
    </row>
    <row r="394" spans="1:29" x14ac:dyDescent="0.3">
      <c r="A394">
        <v>3749</v>
      </c>
      <c r="B394">
        <v>1973</v>
      </c>
      <c r="C394" t="s">
        <v>29</v>
      </c>
      <c r="D394" t="s">
        <v>31</v>
      </c>
      <c r="E394">
        <v>73926</v>
      </c>
      <c r="F394">
        <v>0</v>
      </c>
      <c r="G394">
        <v>0</v>
      </c>
      <c r="H394" s="1">
        <v>41335</v>
      </c>
      <c r="I394">
        <v>54</v>
      </c>
      <c r="J394">
        <v>627</v>
      </c>
      <c r="K394">
        <v>91</v>
      </c>
      <c r="L394">
        <v>597</v>
      </c>
      <c r="M394">
        <v>159</v>
      </c>
      <c r="N394">
        <v>91</v>
      </c>
      <c r="O394">
        <v>15</v>
      </c>
      <c r="P394">
        <v>1</v>
      </c>
      <c r="Q394">
        <v>6</v>
      </c>
      <c r="R394">
        <v>5</v>
      </c>
      <c r="S394">
        <v>12</v>
      </c>
      <c r="T394">
        <v>3</v>
      </c>
      <c r="U394">
        <v>0</v>
      </c>
      <c r="V394">
        <v>0</v>
      </c>
      <c r="W394">
        <v>0</v>
      </c>
      <c r="X394">
        <v>0</v>
      </c>
      <c r="Y394">
        <v>0</v>
      </c>
      <c r="Z394">
        <v>0</v>
      </c>
      <c r="AA394">
        <v>3</v>
      </c>
      <c r="AB394">
        <v>11</v>
      </c>
      <c r="AC394">
        <v>0</v>
      </c>
    </row>
    <row r="395" spans="1:29" x14ac:dyDescent="0.3">
      <c r="A395">
        <v>2254</v>
      </c>
      <c r="B395">
        <v>1983</v>
      </c>
      <c r="C395" t="s">
        <v>29</v>
      </c>
      <c r="D395" t="s">
        <v>33</v>
      </c>
      <c r="E395">
        <v>69520</v>
      </c>
      <c r="F395">
        <v>0</v>
      </c>
      <c r="G395">
        <v>0</v>
      </c>
      <c r="H395" s="1">
        <v>41462</v>
      </c>
      <c r="I395">
        <v>95</v>
      </c>
      <c r="J395">
        <v>627</v>
      </c>
      <c r="K395">
        <v>120</v>
      </c>
      <c r="L395">
        <v>414</v>
      </c>
      <c r="M395">
        <v>121</v>
      </c>
      <c r="N395">
        <v>80</v>
      </c>
      <c r="O395">
        <v>93</v>
      </c>
      <c r="P395">
        <v>1</v>
      </c>
      <c r="Q395">
        <v>9</v>
      </c>
      <c r="R395">
        <v>6</v>
      </c>
      <c r="S395">
        <v>5</v>
      </c>
      <c r="T395">
        <v>5</v>
      </c>
      <c r="U395">
        <v>0</v>
      </c>
      <c r="V395">
        <v>0</v>
      </c>
      <c r="W395">
        <v>0</v>
      </c>
      <c r="X395">
        <v>0</v>
      </c>
      <c r="Y395">
        <v>0</v>
      </c>
      <c r="Z395">
        <v>0</v>
      </c>
      <c r="AA395">
        <v>3</v>
      </c>
      <c r="AB395">
        <v>11</v>
      </c>
      <c r="AC395">
        <v>0</v>
      </c>
    </row>
    <row r="396" spans="1:29" x14ac:dyDescent="0.3">
      <c r="A396">
        <v>2829</v>
      </c>
      <c r="B396">
        <v>1955</v>
      </c>
      <c r="C396" t="s">
        <v>29</v>
      </c>
      <c r="D396" t="s">
        <v>33</v>
      </c>
      <c r="E396">
        <v>65210</v>
      </c>
      <c r="F396">
        <v>0</v>
      </c>
      <c r="G396">
        <v>1</v>
      </c>
      <c r="H396" s="1">
        <v>41708</v>
      </c>
      <c r="I396">
        <v>25</v>
      </c>
      <c r="J396">
        <v>626</v>
      </c>
      <c r="K396">
        <v>0</v>
      </c>
      <c r="L396">
        <v>70</v>
      </c>
      <c r="M396">
        <v>0</v>
      </c>
      <c r="N396">
        <v>7</v>
      </c>
      <c r="O396">
        <v>28</v>
      </c>
      <c r="P396">
        <v>2</v>
      </c>
      <c r="Q396">
        <v>9</v>
      </c>
      <c r="R396">
        <v>3</v>
      </c>
      <c r="S396">
        <v>8</v>
      </c>
      <c r="T396">
        <v>6</v>
      </c>
      <c r="U396">
        <v>0</v>
      </c>
      <c r="V396">
        <v>1</v>
      </c>
      <c r="W396">
        <v>0</v>
      </c>
      <c r="X396">
        <v>1</v>
      </c>
      <c r="Y396">
        <v>0</v>
      </c>
      <c r="Z396">
        <v>0</v>
      </c>
      <c r="AA396">
        <v>3</v>
      </c>
      <c r="AB396">
        <v>11</v>
      </c>
      <c r="AC396">
        <v>0</v>
      </c>
    </row>
    <row r="397" spans="1:29" x14ac:dyDescent="0.3">
      <c r="A397">
        <v>2304</v>
      </c>
      <c r="B397">
        <v>1963</v>
      </c>
      <c r="C397" t="s">
        <v>32</v>
      </c>
      <c r="D397" t="s">
        <v>31</v>
      </c>
      <c r="E397">
        <v>66313</v>
      </c>
      <c r="F397">
        <v>0</v>
      </c>
      <c r="G397">
        <v>1</v>
      </c>
      <c r="H397" s="1">
        <v>41533</v>
      </c>
      <c r="I397">
        <v>86</v>
      </c>
      <c r="J397">
        <v>625</v>
      </c>
      <c r="K397">
        <v>7</v>
      </c>
      <c r="L397">
        <v>99</v>
      </c>
      <c r="M397">
        <v>10</v>
      </c>
      <c r="N397">
        <v>22</v>
      </c>
      <c r="O397">
        <v>7</v>
      </c>
      <c r="P397">
        <v>2</v>
      </c>
      <c r="Q397">
        <v>6</v>
      </c>
      <c r="R397">
        <v>3</v>
      </c>
      <c r="S397">
        <v>12</v>
      </c>
      <c r="T397">
        <v>4</v>
      </c>
      <c r="U397">
        <v>0</v>
      </c>
      <c r="V397">
        <v>0</v>
      </c>
      <c r="W397">
        <v>0</v>
      </c>
      <c r="X397">
        <v>0</v>
      </c>
      <c r="Y397">
        <v>0</v>
      </c>
      <c r="Z397">
        <v>0</v>
      </c>
      <c r="AA397">
        <v>3</v>
      </c>
      <c r="AB397">
        <v>11</v>
      </c>
      <c r="AC397">
        <v>0</v>
      </c>
    </row>
    <row r="398" spans="1:29" x14ac:dyDescent="0.3">
      <c r="A398">
        <v>10972</v>
      </c>
      <c r="B398">
        <v>1949</v>
      </c>
      <c r="C398" t="s">
        <v>29</v>
      </c>
      <c r="D398" t="s">
        <v>38</v>
      </c>
      <c r="E398">
        <v>72298</v>
      </c>
      <c r="F398">
        <v>0</v>
      </c>
      <c r="G398">
        <v>0</v>
      </c>
      <c r="H398" s="1">
        <v>41708</v>
      </c>
      <c r="I398">
        <v>52</v>
      </c>
      <c r="J398">
        <v>625</v>
      </c>
      <c r="K398">
        <v>35</v>
      </c>
      <c r="L398">
        <v>169</v>
      </c>
      <c r="M398">
        <v>58</v>
      </c>
      <c r="N398">
        <v>17</v>
      </c>
      <c r="O398">
        <v>35</v>
      </c>
      <c r="P398">
        <v>1</v>
      </c>
      <c r="Q398">
        <v>4</v>
      </c>
      <c r="R398">
        <v>3</v>
      </c>
      <c r="S398">
        <v>6</v>
      </c>
      <c r="T398">
        <v>1</v>
      </c>
      <c r="U398">
        <v>0</v>
      </c>
      <c r="V398">
        <v>1</v>
      </c>
      <c r="W398">
        <v>1</v>
      </c>
      <c r="X398">
        <v>0</v>
      </c>
      <c r="Y398">
        <v>0</v>
      </c>
      <c r="Z398">
        <v>0</v>
      </c>
      <c r="AA398">
        <v>3</v>
      </c>
      <c r="AB398">
        <v>11</v>
      </c>
      <c r="AC398">
        <v>0</v>
      </c>
    </row>
    <row r="399" spans="1:29" x14ac:dyDescent="0.3">
      <c r="A399">
        <v>2324</v>
      </c>
      <c r="B399">
        <v>1972</v>
      </c>
      <c r="C399" t="s">
        <v>29</v>
      </c>
      <c r="D399" t="s">
        <v>31</v>
      </c>
      <c r="E399">
        <v>77044</v>
      </c>
      <c r="F399">
        <v>0</v>
      </c>
      <c r="G399">
        <v>1</v>
      </c>
      <c r="H399" s="1">
        <v>41574</v>
      </c>
      <c r="I399">
        <v>12</v>
      </c>
      <c r="J399">
        <v>625</v>
      </c>
      <c r="K399">
        <v>38</v>
      </c>
      <c r="L399">
        <v>242</v>
      </c>
      <c r="M399">
        <v>50</v>
      </c>
      <c r="N399">
        <v>34</v>
      </c>
      <c r="O399">
        <v>76</v>
      </c>
      <c r="P399">
        <v>2</v>
      </c>
      <c r="Q399">
        <v>7</v>
      </c>
      <c r="R399">
        <v>11</v>
      </c>
      <c r="S399">
        <v>11</v>
      </c>
      <c r="T399">
        <v>4</v>
      </c>
      <c r="U399">
        <v>1</v>
      </c>
      <c r="V399">
        <v>0</v>
      </c>
      <c r="W399">
        <v>0</v>
      </c>
      <c r="X399">
        <v>0</v>
      </c>
      <c r="Y399">
        <v>0</v>
      </c>
      <c r="Z399">
        <v>0</v>
      </c>
      <c r="AA399">
        <v>3</v>
      </c>
      <c r="AB399">
        <v>11</v>
      </c>
      <c r="AC399">
        <v>0</v>
      </c>
    </row>
    <row r="400" spans="1:29" x14ac:dyDescent="0.3">
      <c r="A400">
        <v>2350</v>
      </c>
      <c r="B400">
        <v>1972</v>
      </c>
      <c r="C400" t="s">
        <v>29</v>
      </c>
      <c r="D400" t="s">
        <v>33</v>
      </c>
      <c r="E400">
        <v>59666</v>
      </c>
      <c r="F400">
        <v>1</v>
      </c>
      <c r="G400">
        <v>1</v>
      </c>
      <c r="H400" s="1">
        <v>41355</v>
      </c>
      <c r="I400">
        <v>87</v>
      </c>
      <c r="J400">
        <v>623</v>
      </c>
      <c r="K400">
        <v>53</v>
      </c>
      <c r="L400">
        <v>178</v>
      </c>
      <c r="M400">
        <v>23</v>
      </c>
      <c r="N400">
        <v>17</v>
      </c>
      <c r="O400">
        <v>133</v>
      </c>
      <c r="P400">
        <v>7</v>
      </c>
      <c r="Q400">
        <v>3</v>
      </c>
      <c r="R400">
        <v>2</v>
      </c>
      <c r="S400">
        <v>8</v>
      </c>
      <c r="T400">
        <v>8</v>
      </c>
      <c r="U400">
        <v>0</v>
      </c>
      <c r="V400">
        <v>1</v>
      </c>
      <c r="W400">
        <v>0</v>
      </c>
      <c r="X400">
        <v>0</v>
      </c>
      <c r="Y400">
        <v>0</v>
      </c>
      <c r="Z400">
        <v>0</v>
      </c>
      <c r="AA400">
        <v>3</v>
      </c>
      <c r="AB400">
        <v>11</v>
      </c>
      <c r="AC400">
        <v>0</v>
      </c>
    </row>
    <row r="401" spans="1:29" x14ac:dyDescent="0.3">
      <c r="A401">
        <v>4405</v>
      </c>
      <c r="B401">
        <v>1956</v>
      </c>
      <c r="C401" t="s">
        <v>34</v>
      </c>
      <c r="D401" t="s">
        <v>33</v>
      </c>
      <c r="E401">
        <v>63915</v>
      </c>
      <c r="F401">
        <v>0</v>
      </c>
      <c r="G401">
        <v>2</v>
      </c>
      <c r="H401" s="1">
        <v>41485</v>
      </c>
      <c r="I401">
        <v>2</v>
      </c>
      <c r="J401">
        <v>622</v>
      </c>
      <c r="K401">
        <v>7</v>
      </c>
      <c r="L401">
        <v>115</v>
      </c>
      <c r="M401">
        <v>30</v>
      </c>
      <c r="N401">
        <v>0</v>
      </c>
      <c r="O401">
        <v>15</v>
      </c>
      <c r="P401">
        <v>2</v>
      </c>
      <c r="Q401">
        <v>6</v>
      </c>
      <c r="R401">
        <v>3</v>
      </c>
      <c r="S401">
        <v>12</v>
      </c>
      <c r="T401">
        <v>5</v>
      </c>
      <c r="U401">
        <v>0</v>
      </c>
      <c r="V401">
        <v>0</v>
      </c>
      <c r="W401">
        <v>0</v>
      </c>
      <c r="X401">
        <v>0</v>
      </c>
      <c r="Y401">
        <v>0</v>
      </c>
      <c r="Z401">
        <v>0</v>
      </c>
      <c r="AA401">
        <v>3</v>
      </c>
      <c r="AB401">
        <v>11</v>
      </c>
      <c r="AC401">
        <v>0</v>
      </c>
    </row>
    <row r="402" spans="1:29" x14ac:dyDescent="0.3">
      <c r="A402">
        <v>6349</v>
      </c>
      <c r="B402">
        <v>1987</v>
      </c>
      <c r="C402" t="s">
        <v>34</v>
      </c>
      <c r="D402" t="s">
        <v>35</v>
      </c>
      <c r="E402">
        <v>61787</v>
      </c>
      <c r="F402">
        <v>0</v>
      </c>
      <c r="G402">
        <v>0</v>
      </c>
      <c r="H402" s="1">
        <v>41461</v>
      </c>
      <c r="I402">
        <v>71</v>
      </c>
      <c r="J402">
        <v>621</v>
      </c>
      <c r="K402">
        <v>73</v>
      </c>
      <c r="L402">
        <v>414</v>
      </c>
      <c r="M402">
        <v>78</v>
      </c>
      <c r="N402">
        <v>48</v>
      </c>
      <c r="O402">
        <v>85</v>
      </c>
      <c r="P402">
        <v>1</v>
      </c>
      <c r="Q402">
        <v>8</v>
      </c>
      <c r="R402">
        <v>4</v>
      </c>
      <c r="S402">
        <v>6</v>
      </c>
      <c r="T402">
        <v>5</v>
      </c>
      <c r="U402">
        <v>0</v>
      </c>
      <c r="V402">
        <v>0</v>
      </c>
      <c r="W402">
        <v>0</v>
      </c>
      <c r="X402">
        <v>0</v>
      </c>
      <c r="Y402">
        <v>0</v>
      </c>
      <c r="Z402">
        <v>0</v>
      </c>
      <c r="AA402">
        <v>3</v>
      </c>
      <c r="AB402">
        <v>11</v>
      </c>
      <c r="AC402">
        <v>0</v>
      </c>
    </row>
    <row r="403" spans="1:29" x14ac:dyDescent="0.3">
      <c r="A403">
        <v>10562</v>
      </c>
      <c r="B403">
        <v>1946</v>
      </c>
      <c r="C403" t="s">
        <v>34</v>
      </c>
      <c r="D403" t="s">
        <v>33</v>
      </c>
      <c r="E403">
        <v>66835</v>
      </c>
      <c r="F403">
        <v>0</v>
      </c>
      <c r="G403">
        <v>0</v>
      </c>
      <c r="H403" s="1">
        <v>41545</v>
      </c>
      <c r="I403">
        <v>21</v>
      </c>
      <c r="J403">
        <v>620</v>
      </c>
      <c r="K403">
        <v>26</v>
      </c>
      <c r="L403">
        <v>195</v>
      </c>
      <c r="M403">
        <v>34</v>
      </c>
      <c r="N403">
        <v>17</v>
      </c>
      <c r="O403">
        <v>141</v>
      </c>
      <c r="P403">
        <v>1</v>
      </c>
      <c r="Q403">
        <v>6</v>
      </c>
      <c r="R403">
        <v>4</v>
      </c>
      <c r="S403">
        <v>13</v>
      </c>
      <c r="T403">
        <v>2</v>
      </c>
      <c r="U403">
        <v>0</v>
      </c>
      <c r="V403">
        <v>0</v>
      </c>
      <c r="W403">
        <v>0</v>
      </c>
      <c r="X403">
        <v>0</v>
      </c>
      <c r="Y403">
        <v>0</v>
      </c>
      <c r="Z403">
        <v>0</v>
      </c>
      <c r="AA403">
        <v>3</v>
      </c>
      <c r="AB403">
        <v>11</v>
      </c>
      <c r="AC403">
        <v>0</v>
      </c>
    </row>
    <row r="404" spans="1:29" x14ac:dyDescent="0.3">
      <c r="A404">
        <v>9516</v>
      </c>
      <c r="B404">
        <v>1971</v>
      </c>
      <c r="C404" t="s">
        <v>37</v>
      </c>
      <c r="D404" t="s">
        <v>35</v>
      </c>
      <c r="E404">
        <v>49118</v>
      </c>
      <c r="F404">
        <v>0</v>
      </c>
      <c r="G404">
        <v>0</v>
      </c>
      <c r="H404" s="1">
        <v>41139</v>
      </c>
      <c r="I404">
        <v>90</v>
      </c>
      <c r="J404">
        <v>620</v>
      </c>
      <c r="K404">
        <v>54</v>
      </c>
      <c r="L404">
        <v>239</v>
      </c>
      <c r="M404">
        <v>99</v>
      </c>
      <c r="N404">
        <v>98</v>
      </c>
      <c r="O404">
        <v>119</v>
      </c>
      <c r="P404">
        <v>2</v>
      </c>
      <c r="Q404">
        <v>9</v>
      </c>
      <c r="R404">
        <v>7</v>
      </c>
      <c r="S404">
        <v>10</v>
      </c>
      <c r="T404">
        <v>7</v>
      </c>
      <c r="U404">
        <v>0</v>
      </c>
      <c r="V404">
        <v>1</v>
      </c>
      <c r="W404">
        <v>0</v>
      </c>
      <c r="X404">
        <v>0</v>
      </c>
      <c r="Y404">
        <v>1</v>
      </c>
      <c r="Z404">
        <v>0</v>
      </c>
      <c r="AA404">
        <v>3</v>
      </c>
      <c r="AB404">
        <v>11</v>
      </c>
      <c r="AC404">
        <v>1</v>
      </c>
    </row>
    <row r="405" spans="1:29" x14ac:dyDescent="0.3">
      <c r="A405">
        <v>10128</v>
      </c>
      <c r="B405">
        <v>1958</v>
      </c>
      <c r="C405" t="s">
        <v>29</v>
      </c>
      <c r="D405" t="s">
        <v>31</v>
      </c>
      <c r="E405">
        <v>53977</v>
      </c>
      <c r="F405">
        <v>0</v>
      </c>
      <c r="G405">
        <v>1</v>
      </c>
      <c r="H405" s="1">
        <v>41433</v>
      </c>
      <c r="I405">
        <v>21</v>
      </c>
      <c r="J405">
        <v>620</v>
      </c>
      <c r="K405">
        <v>16</v>
      </c>
      <c r="L405">
        <v>165</v>
      </c>
      <c r="M405">
        <v>0</v>
      </c>
      <c r="N405">
        <v>24</v>
      </c>
      <c r="O405">
        <v>82</v>
      </c>
      <c r="P405">
        <v>5</v>
      </c>
      <c r="Q405">
        <v>5</v>
      </c>
      <c r="R405">
        <v>5</v>
      </c>
      <c r="S405">
        <v>12</v>
      </c>
      <c r="T405">
        <v>5</v>
      </c>
      <c r="U405">
        <v>0</v>
      </c>
      <c r="V405">
        <v>0</v>
      </c>
      <c r="W405">
        <v>0</v>
      </c>
      <c r="X405">
        <v>0</v>
      </c>
      <c r="Y405">
        <v>0</v>
      </c>
      <c r="Z405">
        <v>0</v>
      </c>
      <c r="AA405">
        <v>3</v>
      </c>
      <c r="AB405">
        <v>11</v>
      </c>
      <c r="AC405">
        <v>0</v>
      </c>
    </row>
    <row r="406" spans="1:29" x14ac:dyDescent="0.3">
      <c r="A406">
        <v>7881</v>
      </c>
      <c r="B406">
        <v>1946</v>
      </c>
      <c r="C406" t="s">
        <v>34</v>
      </c>
      <c r="D406" t="s">
        <v>33</v>
      </c>
      <c r="E406">
        <v>66835</v>
      </c>
      <c r="F406">
        <v>0</v>
      </c>
      <c r="G406">
        <v>0</v>
      </c>
      <c r="H406" s="1">
        <v>41545</v>
      </c>
      <c r="I406">
        <v>21</v>
      </c>
      <c r="J406">
        <v>620</v>
      </c>
      <c r="K406">
        <v>26</v>
      </c>
      <c r="L406">
        <v>195</v>
      </c>
      <c r="M406">
        <v>34</v>
      </c>
      <c r="N406">
        <v>17</v>
      </c>
      <c r="O406">
        <v>141</v>
      </c>
      <c r="P406">
        <v>1</v>
      </c>
      <c r="Q406">
        <v>6</v>
      </c>
      <c r="R406">
        <v>4</v>
      </c>
      <c r="S406">
        <v>13</v>
      </c>
      <c r="T406">
        <v>2</v>
      </c>
      <c r="U406">
        <v>0</v>
      </c>
      <c r="V406">
        <v>0</v>
      </c>
      <c r="W406">
        <v>0</v>
      </c>
      <c r="X406">
        <v>0</v>
      </c>
      <c r="Y406">
        <v>0</v>
      </c>
      <c r="Z406">
        <v>0</v>
      </c>
      <c r="AA406">
        <v>3</v>
      </c>
      <c r="AB406">
        <v>11</v>
      </c>
      <c r="AC406">
        <v>0</v>
      </c>
    </row>
    <row r="407" spans="1:29" x14ac:dyDescent="0.3">
      <c r="A407">
        <v>9284</v>
      </c>
      <c r="B407">
        <v>1958</v>
      </c>
      <c r="C407" t="s">
        <v>29</v>
      </c>
      <c r="D407" t="s">
        <v>31</v>
      </c>
      <c r="E407">
        <v>53977</v>
      </c>
      <c r="F407">
        <v>0</v>
      </c>
      <c r="G407">
        <v>1</v>
      </c>
      <c r="H407" s="1">
        <v>41433</v>
      </c>
      <c r="I407">
        <v>21</v>
      </c>
      <c r="J407">
        <v>620</v>
      </c>
      <c r="K407">
        <v>16</v>
      </c>
      <c r="L407">
        <v>165</v>
      </c>
      <c r="M407">
        <v>0</v>
      </c>
      <c r="N407">
        <v>24</v>
      </c>
      <c r="O407">
        <v>82</v>
      </c>
      <c r="P407">
        <v>5</v>
      </c>
      <c r="Q407">
        <v>5</v>
      </c>
      <c r="R407">
        <v>5</v>
      </c>
      <c r="S407">
        <v>12</v>
      </c>
      <c r="T407">
        <v>5</v>
      </c>
      <c r="U407">
        <v>0</v>
      </c>
      <c r="V407">
        <v>0</v>
      </c>
      <c r="W407">
        <v>0</v>
      </c>
      <c r="X407">
        <v>0</v>
      </c>
      <c r="Y407">
        <v>0</v>
      </c>
      <c r="Z407">
        <v>0</v>
      </c>
      <c r="AA407">
        <v>3</v>
      </c>
      <c r="AB407">
        <v>11</v>
      </c>
      <c r="AC407">
        <v>0</v>
      </c>
    </row>
    <row r="408" spans="1:29" x14ac:dyDescent="0.3">
      <c r="A408">
        <v>2004</v>
      </c>
      <c r="B408">
        <v>1969</v>
      </c>
      <c r="C408" t="s">
        <v>29</v>
      </c>
      <c r="D408" t="s">
        <v>30</v>
      </c>
      <c r="E408">
        <v>72679</v>
      </c>
      <c r="F408">
        <v>0</v>
      </c>
      <c r="G408">
        <v>1</v>
      </c>
      <c r="H408" s="1">
        <v>41535</v>
      </c>
      <c r="I408">
        <v>65</v>
      </c>
      <c r="J408">
        <v>619</v>
      </c>
      <c r="K408">
        <v>54</v>
      </c>
      <c r="L408">
        <v>260</v>
      </c>
      <c r="M408">
        <v>127</v>
      </c>
      <c r="N408">
        <v>54</v>
      </c>
      <c r="O408">
        <v>54</v>
      </c>
      <c r="P408">
        <v>1</v>
      </c>
      <c r="Q408">
        <v>4</v>
      </c>
      <c r="R408">
        <v>7</v>
      </c>
      <c r="S408">
        <v>5</v>
      </c>
      <c r="T408">
        <v>1</v>
      </c>
      <c r="U408">
        <v>0</v>
      </c>
      <c r="V408">
        <v>0</v>
      </c>
      <c r="W408">
        <v>0</v>
      </c>
      <c r="X408">
        <v>0</v>
      </c>
      <c r="Y408">
        <v>0</v>
      </c>
      <c r="Z408">
        <v>0</v>
      </c>
      <c r="AA408">
        <v>3</v>
      </c>
      <c r="AB408">
        <v>11</v>
      </c>
      <c r="AC408">
        <v>0</v>
      </c>
    </row>
    <row r="409" spans="1:29" x14ac:dyDescent="0.3">
      <c r="A409">
        <v>4058</v>
      </c>
      <c r="B409">
        <v>1955</v>
      </c>
      <c r="C409" t="s">
        <v>32</v>
      </c>
      <c r="D409" t="s">
        <v>30</v>
      </c>
      <c r="E409">
        <v>61284</v>
      </c>
      <c r="F409">
        <v>0</v>
      </c>
      <c r="G409">
        <v>0</v>
      </c>
      <c r="H409" s="1">
        <v>41559</v>
      </c>
      <c r="I409">
        <v>76</v>
      </c>
      <c r="J409">
        <v>618</v>
      </c>
      <c r="K409">
        <v>15</v>
      </c>
      <c r="L409">
        <v>106</v>
      </c>
      <c r="M409">
        <v>20</v>
      </c>
      <c r="N409">
        <v>7</v>
      </c>
      <c r="O409">
        <v>45</v>
      </c>
      <c r="P409">
        <v>1</v>
      </c>
      <c r="Q409">
        <v>11</v>
      </c>
      <c r="R409">
        <v>2</v>
      </c>
      <c r="S409">
        <v>8</v>
      </c>
      <c r="T409">
        <v>6</v>
      </c>
      <c r="U409">
        <v>0</v>
      </c>
      <c r="V409">
        <v>1</v>
      </c>
      <c r="W409">
        <v>0</v>
      </c>
      <c r="X409">
        <v>0</v>
      </c>
      <c r="Y409">
        <v>0</v>
      </c>
      <c r="Z409">
        <v>0</v>
      </c>
      <c r="AA409">
        <v>3</v>
      </c>
      <c r="AB409">
        <v>11</v>
      </c>
      <c r="AC409">
        <v>0</v>
      </c>
    </row>
    <row r="410" spans="1:29" x14ac:dyDescent="0.3">
      <c r="A410">
        <v>3945</v>
      </c>
      <c r="B410">
        <v>1947</v>
      </c>
      <c r="C410" t="s">
        <v>32</v>
      </c>
      <c r="D410" t="s">
        <v>38</v>
      </c>
      <c r="E410">
        <v>68117</v>
      </c>
      <c r="F410">
        <v>0</v>
      </c>
      <c r="G410">
        <v>1</v>
      </c>
      <c r="H410" s="1">
        <v>41343</v>
      </c>
      <c r="I410">
        <v>80</v>
      </c>
      <c r="J410">
        <v>618</v>
      </c>
      <c r="K410">
        <v>44</v>
      </c>
      <c r="L410">
        <v>215</v>
      </c>
      <c r="M410">
        <v>0</v>
      </c>
      <c r="N410">
        <v>17</v>
      </c>
      <c r="O410">
        <v>36</v>
      </c>
      <c r="P410">
        <v>2</v>
      </c>
      <c r="Q410">
        <v>11</v>
      </c>
      <c r="R410">
        <v>8</v>
      </c>
      <c r="S410">
        <v>4</v>
      </c>
      <c r="T410">
        <v>6</v>
      </c>
      <c r="U410">
        <v>1</v>
      </c>
      <c r="V410">
        <v>0</v>
      </c>
      <c r="W410">
        <v>0</v>
      </c>
      <c r="X410">
        <v>0</v>
      </c>
      <c r="Y410">
        <v>0</v>
      </c>
      <c r="Z410">
        <v>0</v>
      </c>
      <c r="AA410">
        <v>3</v>
      </c>
      <c r="AB410">
        <v>11</v>
      </c>
      <c r="AC410">
        <v>1</v>
      </c>
    </row>
    <row r="411" spans="1:29" x14ac:dyDescent="0.3">
      <c r="A411">
        <v>8534</v>
      </c>
      <c r="B411">
        <v>1952</v>
      </c>
      <c r="C411" t="s">
        <v>29</v>
      </c>
      <c r="D411" t="s">
        <v>33</v>
      </c>
      <c r="E411">
        <v>67433</v>
      </c>
      <c r="F411">
        <v>0</v>
      </c>
      <c r="G411">
        <v>2</v>
      </c>
      <c r="H411" s="1">
        <v>41471</v>
      </c>
      <c r="I411">
        <v>51</v>
      </c>
      <c r="J411">
        <v>615</v>
      </c>
      <c r="K411">
        <v>28</v>
      </c>
      <c r="L411">
        <v>259</v>
      </c>
      <c r="M411">
        <v>12</v>
      </c>
      <c r="N411">
        <v>48</v>
      </c>
      <c r="O411">
        <v>30</v>
      </c>
      <c r="P411">
        <v>4</v>
      </c>
      <c r="Q411">
        <v>6</v>
      </c>
      <c r="R411">
        <v>5</v>
      </c>
      <c r="S411">
        <v>13</v>
      </c>
      <c r="T411">
        <v>4</v>
      </c>
      <c r="U411">
        <v>0</v>
      </c>
      <c r="V411">
        <v>1</v>
      </c>
      <c r="W411">
        <v>0</v>
      </c>
      <c r="X411">
        <v>0</v>
      </c>
      <c r="Y411">
        <v>0</v>
      </c>
      <c r="Z411">
        <v>0</v>
      </c>
      <c r="AA411">
        <v>3</v>
      </c>
      <c r="AB411">
        <v>11</v>
      </c>
      <c r="AC411">
        <v>0</v>
      </c>
    </row>
    <row r="412" spans="1:29" x14ac:dyDescent="0.3">
      <c r="A412">
        <v>2937</v>
      </c>
      <c r="B412">
        <v>1974</v>
      </c>
      <c r="C412" t="s">
        <v>32</v>
      </c>
      <c r="D412" t="s">
        <v>30</v>
      </c>
      <c r="E412">
        <v>68352</v>
      </c>
      <c r="F412">
        <v>0</v>
      </c>
      <c r="G412">
        <v>1</v>
      </c>
      <c r="H412" s="1">
        <v>41514</v>
      </c>
      <c r="I412">
        <v>47</v>
      </c>
      <c r="J412">
        <v>614</v>
      </c>
      <c r="K412">
        <v>16</v>
      </c>
      <c r="L412">
        <v>132</v>
      </c>
      <c r="M412">
        <v>43</v>
      </c>
      <c r="N412">
        <v>33</v>
      </c>
      <c r="O412">
        <v>33</v>
      </c>
      <c r="P412">
        <v>3</v>
      </c>
      <c r="Q412">
        <v>8</v>
      </c>
      <c r="R412">
        <v>5</v>
      </c>
      <c r="S412">
        <v>9</v>
      </c>
      <c r="T412">
        <v>6</v>
      </c>
      <c r="U412">
        <v>0</v>
      </c>
      <c r="V412">
        <v>0</v>
      </c>
      <c r="W412">
        <v>0</v>
      </c>
      <c r="X412">
        <v>0</v>
      </c>
      <c r="Y412">
        <v>0</v>
      </c>
      <c r="Z412">
        <v>0</v>
      </c>
      <c r="AA412">
        <v>3</v>
      </c>
      <c r="AB412">
        <v>11</v>
      </c>
      <c r="AC412">
        <v>0</v>
      </c>
    </row>
    <row r="413" spans="1:29" x14ac:dyDescent="0.3">
      <c r="A413">
        <v>6001</v>
      </c>
      <c r="B413">
        <v>1979</v>
      </c>
      <c r="C413" t="s">
        <v>29</v>
      </c>
      <c r="D413" t="s">
        <v>33</v>
      </c>
      <c r="E413">
        <v>56775</v>
      </c>
      <c r="F413">
        <v>0</v>
      </c>
      <c r="G413">
        <v>1</v>
      </c>
      <c r="H413" s="1">
        <v>41276</v>
      </c>
      <c r="I413">
        <v>62</v>
      </c>
      <c r="J413">
        <v>614</v>
      </c>
      <c r="K413">
        <v>35</v>
      </c>
      <c r="L413">
        <v>160</v>
      </c>
      <c r="M413">
        <v>58</v>
      </c>
      <c r="N413">
        <v>35</v>
      </c>
      <c r="O413">
        <v>35</v>
      </c>
      <c r="P413">
        <v>2</v>
      </c>
      <c r="Q413">
        <v>5</v>
      </c>
      <c r="R413">
        <v>8</v>
      </c>
      <c r="S413">
        <v>10</v>
      </c>
      <c r="T413">
        <v>5</v>
      </c>
      <c r="U413">
        <v>0</v>
      </c>
      <c r="V413">
        <v>0</v>
      </c>
      <c r="W413">
        <v>0</v>
      </c>
      <c r="X413">
        <v>0</v>
      </c>
      <c r="Y413">
        <v>0</v>
      </c>
      <c r="Z413">
        <v>0</v>
      </c>
      <c r="AA413">
        <v>3</v>
      </c>
      <c r="AB413">
        <v>11</v>
      </c>
      <c r="AC413">
        <v>0</v>
      </c>
    </row>
    <row r="414" spans="1:29" x14ac:dyDescent="0.3">
      <c r="A414">
        <v>6521</v>
      </c>
      <c r="B414">
        <v>1954</v>
      </c>
      <c r="C414" t="s">
        <v>29</v>
      </c>
      <c r="D414" t="s">
        <v>31</v>
      </c>
      <c r="E414">
        <v>77972</v>
      </c>
      <c r="F414">
        <v>0</v>
      </c>
      <c r="G414">
        <v>0</v>
      </c>
      <c r="H414" s="1">
        <v>41716</v>
      </c>
      <c r="I414">
        <v>18</v>
      </c>
      <c r="J414">
        <v>613</v>
      </c>
      <c r="K414">
        <v>22</v>
      </c>
      <c r="L414">
        <v>319</v>
      </c>
      <c r="M414">
        <v>33</v>
      </c>
      <c r="N414">
        <v>102</v>
      </c>
      <c r="O414">
        <v>12</v>
      </c>
      <c r="P414">
        <v>1</v>
      </c>
      <c r="Q414">
        <v>4</v>
      </c>
      <c r="R414">
        <v>6</v>
      </c>
      <c r="S414">
        <v>9</v>
      </c>
      <c r="T414">
        <v>1</v>
      </c>
      <c r="U414">
        <v>0</v>
      </c>
      <c r="V414">
        <v>0</v>
      </c>
      <c r="W414">
        <v>0</v>
      </c>
      <c r="X414">
        <v>0</v>
      </c>
      <c r="Y414">
        <v>0</v>
      </c>
      <c r="Z414">
        <v>0</v>
      </c>
      <c r="AA414">
        <v>3</v>
      </c>
      <c r="AB414">
        <v>11</v>
      </c>
      <c r="AC414">
        <v>0</v>
      </c>
    </row>
    <row r="415" spans="1:29" x14ac:dyDescent="0.3">
      <c r="A415">
        <v>4676</v>
      </c>
      <c r="B415">
        <v>1951</v>
      </c>
      <c r="C415" t="s">
        <v>34</v>
      </c>
      <c r="D415" t="s">
        <v>38</v>
      </c>
      <c r="E415">
        <v>73705</v>
      </c>
      <c r="F415">
        <v>0</v>
      </c>
      <c r="G415">
        <v>2</v>
      </c>
      <c r="H415" s="1">
        <v>41703</v>
      </c>
      <c r="I415">
        <v>86</v>
      </c>
      <c r="J415">
        <v>612</v>
      </c>
      <c r="K415">
        <v>91</v>
      </c>
      <c r="L415">
        <v>520</v>
      </c>
      <c r="M415">
        <v>258</v>
      </c>
      <c r="N415">
        <v>107</v>
      </c>
      <c r="O415">
        <v>107</v>
      </c>
      <c r="P415">
        <v>2</v>
      </c>
      <c r="Q415">
        <v>9</v>
      </c>
      <c r="R415">
        <v>6</v>
      </c>
      <c r="S415">
        <v>8</v>
      </c>
      <c r="T415">
        <v>5</v>
      </c>
      <c r="U415">
        <v>0</v>
      </c>
      <c r="V415">
        <v>0</v>
      </c>
      <c r="W415">
        <v>0</v>
      </c>
      <c r="X415">
        <v>0</v>
      </c>
      <c r="Y415">
        <v>0</v>
      </c>
      <c r="Z415">
        <v>0</v>
      </c>
      <c r="AA415">
        <v>3</v>
      </c>
      <c r="AB415">
        <v>11</v>
      </c>
      <c r="AC415">
        <v>0</v>
      </c>
    </row>
    <row r="416" spans="1:29" x14ac:dyDescent="0.3">
      <c r="A416">
        <v>5721</v>
      </c>
      <c r="B416">
        <v>1956</v>
      </c>
      <c r="C416" t="s">
        <v>32</v>
      </c>
      <c r="D416" t="s">
        <v>33</v>
      </c>
      <c r="E416">
        <v>84117</v>
      </c>
      <c r="F416">
        <v>0</v>
      </c>
      <c r="G416">
        <v>0</v>
      </c>
      <c r="H416" s="1">
        <v>41770</v>
      </c>
      <c r="I416">
        <v>60</v>
      </c>
      <c r="J416">
        <v>611</v>
      </c>
      <c r="K416">
        <v>76</v>
      </c>
      <c r="L416">
        <v>749</v>
      </c>
      <c r="M416">
        <v>59</v>
      </c>
      <c r="N416">
        <v>45</v>
      </c>
      <c r="O416">
        <v>26</v>
      </c>
      <c r="P416">
        <v>1</v>
      </c>
      <c r="Q416">
        <v>7</v>
      </c>
      <c r="R416">
        <v>10</v>
      </c>
      <c r="S416">
        <v>6</v>
      </c>
      <c r="T416">
        <v>2</v>
      </c>
      <c r="U416">
        <v>0</v>
      </c>
      <c r="V416">
        <v>0</v>
      </c>
      <c r="W416">
        <v>1</v>
      </c>
      <c r="X416">
        <v>0</v>
      </c>
      <c r="Y416">
        <v>0</v>
      </c>
      <c r="Z416">
        <v>0</v>
      </c>
      <c r="AA416">
        <v>3</v>
      </c>
      <c r="AB416">
        <v>11</v>
      </c>
      <c r="AC416">
        <v>0</v>
      </c>
    </row>
    <row r="417" spans="1:29" x14ac:dyDescent="0.3">
      <c r="A417">
        <v>9999</v>
      </c>
      <c r="B417">
        <v>1965</v>
      </c>
      <c r="C417" t="s">
        <v>29</v>
      </c>
      <c r="D417" t="s">
        <v>31</v>
      </c>
      <c r="E417">
        <v>75276</v>
      </c>
      <c r="F417">
        <v>0</v>
      </c>
      <c r="G417">
        <v>0</v>
      </c>
      <c r="H417" s="1">
        <v>41179</v>
      </c>
      <c r="I417">
        <v>2</v>
      </c>
      <c r="J417">
        <v>610</v>
      </c>
      <c r="K417">
        <v>105</v>
      </c>
      <c r="L417">
        <v>125</v>
      </c>
      <c r="M417">
        <v>137</v>
      </c>
      <c r="N417">
        <v>42</v>
      </c>
      <c r="O417">
        <v>21</v>
      </c>
      <c r="P417">
        <v>1</v>
      </c>
      <c r="Q417">
        <v>9</v>
      </c>
      <c r="R417">
        <v>4</v>
      </c>
      <c r="S417">
        <v>9</v>
      </c>
      <c r="T417">
        <v>5</v>
      </c>
      <c r="U417">
        <v>0</v>
      </c>
      <c r="V417">
        <v>0</v>
      </c>
      <c r="W417">
        <v>0</v>
      </c>
      <c r="X417">
        <v>0</v>
      </c>
      <c r="Y417">
        <v>0</v>
      </c>
      <c r="Z417">
        <v>0</v>
      </c>
      <c r="AA417">
        <v>3</v>
      </c>
      <c r="AB417">
        <v>11</v>
      </c>
      <c r="AC417">
        <v>0</v>
      </c>
    </row>
    <row r="418" spans="1:29" x14ac:dyDescent="0.3">
      <c r="A418">
        <v>4947</v>
      </c>
      <c r="B418">
        <v>1966</v>
      </c>
      <c r="C418" t="s">
        <v>37</v>
      </c>
      <c r="D418" t="s">
        <v>30</v>
      </c>
      <c r="E418">
        <v>89572</v>
      </c>
      <c r="F418">
        <v>0</v>
      </c>
      <c r="G418">
        <v>0</v>
      </c>
      <c r="H418" s="1">
        <v>41167</v>
      </c>
      <c r="I418">
        <v>44</v>
      </c>
      <c r="J418">
        <v>606</v>
      </c>
      <c r="K418">
        <v>24</v>
      </c>
      <c r="L418">
        <v>974</v>
      </c>
      <c r="M418">
        <v>197</v>
      </c>
      <c r="N418">
        <v>194</v>
      </c>
      <c r="O418">
        <v>64</v>
      </c>
      <c r="P418">
        <v>1</v>
      </c>
      <c r="Q418">
        <v>7</v>
      </c>
      <c r="R418">
        <v>7</v>
      </c>
      <c r="S418">
        <v>9</v>
      </c>
      <c r="T418">
        <v>4</v>
      </c>
      <c r="U418">
        <v>0</v>
      </c>
      <c r="V418">
        <v>1</v>
      </c>
      <c r="W418">
        <v>0</v>
      </c>
      <c r="X418">
        <v>1</v>
      </c>
      <c r="Y418">
        <v>0</v>
      </c>
      <c r="Z418">
        <v>0</v>
      </c>
      <c r="AA418">
        <v>3</v>
      </c>
      <c r="AB418">
        <v>11</v>
      </c>
      <c r="AC418">
        <v>1</v>
      </c>
    </row>
    <row r="419" spans="1:29" x14ac:dyDescent="0.3">
      <c r="A419">
        <v>9930</v>
      </c>
      <c r="B419">
        <v>1944</v>
      </c>
      <c r="C419" t="s">
        <v>32</v>
      </c>
      <c r="D419" t="s">
        <v>30</v>
      </c>
      <c r="E419">
        <v>82716</v>
      </c>
      <c r="F419">
        <v>0</v>
      </c>
      <c r="G419">
        <v>0</v>
      </c>
      <c r="H419" s="1">
        <v>41583</v>
      </c>
      <c r="I419">
        <v>8</v>
      </c>
      <c r="J419">
        <v>606</v>
      </c>
      <c r="K419">
        <v>148</v>
      </c>
      <c r="L419">
        <v>228</v>
      </c>
      <c r="M419">
        <v>15</v>
      </c>
      <c r="N419">
        <v>148</v>
      </c>
      <c r="O419">
        <v>22</v>
      </c>
      <c r="P419">
        <v>1</v>
      </c>
      <c r="Q419">
        <v>6</v>
      </c>
      <c r="R419">
        <v>8</v>
      </c>
      <c r="S419">
        <v>13</v>
      </c>
      <c r="T419">
        <v>2</v>
      </c>
      <c r="U419">
        <v>0</v>
      </c>
      <c r="V419">
        <v>0</v>
      </c>
      <c r="W419">
        <v>0</v>
      </c>
      <c r="X419">
        <v>0</v>
      </c>
      <c r="Y419">
        <v>0</v>
      </c>
      <c r="Z419">
        <v>0</v>
      </c>
      <c r="AA419">
        <v>3</v>
      </c>
      <c r="AB419">
        <v>11</v>
      </c>
      <c r="AC419">
        <v>0</v>
      </c>
    </row>
    <row r="420" spans="1:29" x14ac:dyDescent="0.3">
      <c r="A420">
        <v>5841</v>
      </c>
      <c r="B420">
        <v>1966</v>
      </c>
      <c r="C420" t="s">
        <v>29</v>
      </c>
      <c r="D420" t="s">
        <v>31</v>
      </c>
      <c r="E420">
        <v>60894</v>
      </c>
      <c r="F420">
        <v>0</v>
      </c>
      <c r="G420">
        <v>1</v>
      </c>
      <c r="H420" s="1">
        <v>41453</v>
      </c>
      <c r="I420">
        <v>61</v>
      </c>
      <c r="J420">
        <v>606</v>
      </c>
      <c r="K420">
        <v>7</v>
      </c>
      <c r="L420">
        <v>155</v>
      </c>
      <c r="M420">
        <v>10</v>
      </c>
      <c r="N420">
        <v>0</v>
      </c>
      <c r="O420">
        <v>54</v>
      </c>
      <c r="P420">
        <v>5</v>
      </c>
      <c r="Q420">
        <v>10</v>
      </c>
      <c r="R420">
        <v>3</v>
      </c>
      <c r="S420">
        <v>8</v>
      </c>
      <c r="T420">
        <v>7</v>
      </c>
      <c r="U420">
        <v>0</v>
      </c>
      <c r="V420">
        <v>0</v>
      </c>
      <c r="W420">
        <v>0</v>
      </c>
      <c r="X420">
        <v>0</v>
      </c>
      <c r="Y420">
        <v>0</v>
      </c>
      <c r="Z420">
        <v>0</v>
      </c>
      <c r="AA420">
        <v>3</v>
      </c>
      <c r="AB420">
        <v>11</v>
      </c>
      <c r="AC420">
        <v>0</v>
      </c>
    </row>
    <row r="421" spans="1:29" x14ac:dyDescent="0.3">
      <c r="A421">
        <v>10343</v>
      </c>
      <c r="B421">
        <v>1991</v>
      </c>
      <c r="C421" t="s">
        <v>37</v>
      </c>
      <c r="D421" t="s">
        <v>30</v>
      </c>
      <c r="E421">
        <v>61618</v>
      </c>
      <c r="F421">
        <v>0</v>
      </c>
      <c r="G421">
        <v>0</v>
      </c>
      <c r="H421" s="1">
        <v>41181</v>
      </c>
      <c r="I421">
        <v>27</v>
      </c>
      <c r="J421">
        <v>605</v>
      </c>
      <c r="K421">
        <v>91</v>
      </c>
      <c r="L421">
        <v>399</v>
      </c>
      <c r="M421">
        <v>0</v>
      </c>
      <c r="N421">
        <v>45</v>
      </c>
      <c r="O421">
        <v>205</v>
      </c>
      <c r="P421">
        <v>2</v>
      </c>
      <c r="Q421">
        <v>3</v>
      </c>
      <c r="R421">
        <v>6</v>
      </c>
      <c r="S421">
        <v>8</v>
      </c>
      <c r="T421">
        <v>3</v>
      </c>
      <c r="U421">
        <v>0</v>
      </c>
      <c r="V421">
        <v>0</v>
      </c>
      <c r="W421">
        <v>0</v>
      </c>
      <c r="X421">
        <v>0</v>
      </c>
      <c r="Y421">
        <v>0</v>
      </c>
      <c r="Z421">
        <v>0</v>
      </c>
      <c r="AA421">
        <v>3</v>
      </c>
      <c r="AB421">
        <v>11</v>
      </c>
      <c r="AC421">
        <v>0</v>
      </c>
    </row>
    <row r="422" spans="1:29" x14ac:dyDescent="0.3">
      <c r="A422">
        <v>6428</v>
      </c>
      <c r="B422">
        <v>1950</v>
      </c>
      <c r="C422" t="s">
        <v>32</v>
      </c>
      <c r="D422" t="s">
        <v>38</v>
      </c>
      <c r="E422">
        <v>76842</v>
      </c>
      <c r="F422">
        <v>0</v>
      </c>
      <c r="G422">
        <v>0</v>
      </c>
      <c r="H422" s="1">
        <v>41762</v>
      </c>
      <c r="I422">
        <v>37</v>
      </c>
      <c r="J422">
        <v>605</v>
      </c>
      <c r="K422">
        <v>10</v>
      </c>
      <c r="L422">
        <v>345</v>
      </c>
      <c r="M422">
        <v>84</v>
      </c>
      <c r="N422">
        <v>54</v>
      </c>
      <c r="O422">
        <v>32</v>
      </c>
      <c r="P422">
        <v>1</v>
      </c>
      <c r="Q422">
        <v>1</v>
      </c>
      <c r="R422">
        <v>8</v>
      </c>
      <c r="S422">
        <v>7</v>
      </c>
      <c r="T422">
        <v>0</v>
      </c>
      <c r="U422">
        <v>0</v>
      </c>
      <c r="V422">
        <v>0</v>
      </c>
      <c r="W422">
        <v>0</v>
      </c>
      <c r="X422">
        <v>0</v>
      </c>
      <c r="Y422">
        <v>0</v>
      </c>
      <c r="Z422">
        <v>0</v>
      </c>
      <c r="AA422">
        <v>3</v>
      </c>
      <c r="AB422">
        <v>11</v>
      </c>
      <c r="AC422">
        <v>0</v>
      </c>
    </row>
    <row r="423" spans="1:29" x14ac:dyDescent="0.3">
      <c r="A423">
        <v>8581</v>
      </c>
      <c r="B423">
        <v>1971</v>
      </c>
      <c r="C423" t="s">
        <v>34</v>
      </c>
      <c r="D423" t="s">
        <v>33</v>
      </c>
      <c r="E423">
        <v>49505</v>
      </c>
      <c r="F423">
        <v>1</v>
      </c>
      <c r="G423">
        <v>1</v>
      </c>
      <c r="H423" s="1">
        <v>41338</v>
      </c>
      <c r="I423">
        <v>4</v>
      </c>
      <c r="J423">
        <v>604</v>
      </c>
      <c r="K423">
        <v>0</v>
      </c>
      <c r="L423">
        <v>100</v>
      </c>
      <c r="M423">
        <v>19</v>
      </c>
      <c r="N423">
        <v>0</v>
      </c>
      <c r="O423">
        <v>28</v>
      </c>
      <c r="P423">
        <v>9</v>
      </c>
      <c r="Q423">
        <v>10</v>
      </c>
      <c r="R423">
        <v>2</v>
      </c>
      <c r="S423">
        <v>8</v>
      </c>
      <c r="T423">
        <v>8</v>
      </c>
      <c r="U423">
        <v>0</v>
      </c>
      <c r="V423">
        <v>0</v>
      </c>
      <c r="W423">
        <v>0</v>
      </c>
      <c r="X423">
        <v>0</v>
      </c>
      <c r="Y423">
        <v>0</v>
      </c>
      <c r="Z423">
        <v>0</v>
      </c>
      <c r="AA423">
        <v>3</v>
      </c>
      <c r="AB423">
        <v>11</v>
      </c>
      <c r="AC423">
        <v>0</v>
      </c>
    </row>
    <row r="424" spans="1:29" x14ac:dyDescent="0.3">
      <c r="A424">
        <v>9145</v>
      </c>
      <c r="B424">
        <v>1972</v>
      </c>
      <c r="C424" t="s">
        <v>29</v>
      </c>
      <c r="D424" t="s">
        <v>30</v>
      </c>
      <c r="E424">
        <v>72504</v>
      </c>
      <c r="F424">
        <v>0</v>
      </c>
      <c r="G424">
        <v>1</v>
      </c>
      <c r="H424" s="1">
        <v>41370</v>
      </c>
      <c r="I424">
        <v>43</v>
      </c>
      <c r="J424">
        <v>604</v>
      </c>
      <c r="K424">
        <v>26</v>
      </c>
      <c r="L424">
        <v>470</v>
      </c>
      <c r="M424">
        <v>123</v>
      </c>
      <c r="N424">
        <v>161</v>
      </c>
      <c r="O424">
        <v>94</v>
      </c>
      <c r="P424">
        <v>2</v>
      </c>
      <c r="Q424">
        <v>5</v>
      </c>
      <c r="R424">
        <v>9</v>
      </c>
      <c r="S424">
        <v>6</v>
      </c>
      <c r="T424">
        <v>2</v>
      </c>
      <c r="U424">
        <v>0</v>
      </c>
      <c r="V424">
        <v>0</v>
      </c>
      <c r="W424">
        <v>0</v>
      </c>
      <c r="X424">
        <v>0</v>
      </c>
      <c r="Y424">
        <v>0</v>
      </c>
      <c r="Z424">
        <v>0</v>
      </c>
      <c r="AA424">
        <v>3</v>
      </c>
      <c r="AB424">
        <v>11</v>
      </c>
      <c r="AC424">
        <v>0</v>
      </c>
    </row>
    <row r="425" spans="1:29" x14ac:dyDescent="0.3">
      <c r="A425">
        <v>7053</v>
      </c>
      <c r="B425">
        <v>1966</v>
      </c>
      <c r="C425" t="s">
        <v>32</v>
      </c>
      <c r="D425" t="s">
        <v>30</v>
      </c>
      <c r="E425">
        <v>78420</v>
      </c>
      <c r="F425">
        <v>0</v>
      </c>
      <c r="G425">
        <v>0</v>
      </c>
      <c r="H425" s="1">
        <v>41454</v>
      </c>
      <c r="I425">
        <v>75</v>
      </c>
      <c r="J425">
        <v>604</v>
      </c>
      <c r="K425">
        <v>28</v>
      </c>
      <c r="L425">
        <v>674</v>
      </c>
      <c r="M425">
        <v>91</v>
      </c>
      <c r="N425">
        <v>28</v>
      </c>
      <c r="O425">
        <v>28</v>
      </c>
      <c r="P425">
        <v>1</v>
      </c>
      <c r="Q425">
        <v>3</v>
      </c>
      <c r="R425">
        <v>10</v>
      </c>
      <c r="S425">
        <v>8</v>
      </c>
      <c r="T425">
        <v>1</v>
      </c>
      <c r="U425">
        <v>0</v>
      </c>
      <c r="V425">
        <v>0</v>
      </c>
      <c r="W425">
        <v>0</v>
      </c>
      <c r="X425">
        <v>0</v>
      </c>
      <c r="Y425">
        <v>0</v>
      </c>
      <c r="Z425">
        <v>0</v>
      </c>
      <c r="AA425">
        <v>3</v>
      </c>
      <c r="AB425">
        <v>11</v>
      </c>
      <c r="AC425">
        <v>0</v>
      </c>
    </row>
    <row r="426" spans="1:29" x14ac:dyDescent="0.3">
      <c r="A426">
        <v>9624</v>
      </c>
      <c r="B426">
        <v>1958</v>
      </c>
      <c r="C426" t="s">
        <v>32</v>
      </c>
      <c r="D426" t="s">
        <v>31</v>
      </c>
      <c r="E426">
        <v>65488</v>
      </c>
      <c r="F426">
        <v>0</v>
      </c>
      <c r="G426">
        <v>0</v>
      </c>
      <c r="H426" s="1">
        <v>41803</v>
      </c>
      <c r="I426">
        <v>46</v>
      </c>
      <c r="J426">
        <v>603</v>
      </c>
      <c r="K426">
        <v>45</v>
      </c>
      <c r="L426">
        <v>207</v>
      </c>
      <c r="M426">
        <v>36</v>
      </c>
      <c r="N426">
        <v>18</v>
      </c>
      <c r="O426">
        <v>54</v>
      </c>
      <c r="P426">
        <v>1</v>
      </c>
      <c r="Q426">
        <v>3</v>
      </c>
      <c r="R426">
        <v>4</v>
      </c>
      <c r="S426">
        <v>6</v>
      </c>
      <c r="T426">
        <v>1</v>
      </c>
      <c r="U426">
        <v>0</v>
      </c>
      <c r="V426">
        <v>0</v>
      </c>
      <c r="W426">
        <v>0</v>
      </c>
      <c r="X426">
        <v>0</v>
      </c>
      <c r="Y426">
        <v>0</v>
      </c>
      <c r="Z426">
        <v>0</v>
      </c>
      <c r="AA426">
        <v>3</v>
      </c>
      <c r="AB426">
        <v>11</v>
      </c>
      <c r="AC426">
        <v>0</v>
      </c>
    </row>
    <row r="427" spans="1:29" x14ac:dyDescent="0.3">
      <c r="A427">
        <v>1031</v>
      </c>
      <c r="B427">
        <v>1989</v>
      </c>
      <c r="C427" t="s">
        <v>37</v>
      </c>
      <c r="D427" t="s">
        <v>33</v>
      </c>
      <c r="E427">
        <v>85710</v>
      </c>
      <c r="F427">
        <v>0</v>
      </c>
      <c r="G427">
        <v>0</v>
      </c>
      <c r="H427" s="1">
        <v>41399</v>
      </c>
      <c r="I427">
        <v>5</v>
      </c>
      <c r="J427">
        <v>600</v>
      </c>
      <c r="K427">
        <v>20</v>
      </c>
      <c r="L427">
        <v>350</v>
      </c>
      <c r="M427">
        <v>29</v>
      </c>
      <c r="N427">
        <v>30</v>
      </c>
      <c r="O427">
        <v>33</v>
      </c>
      <c r="P427">
        <v>1</v>
      </c>
      <c r="Q427">
        <v>6</v>
      </c>
      <c r="R427">
        <v>9</v>
      </c>
      <c r="S427">
        <v>10</v>
      </c>
      <c r="T427">
        <v>2</v>
      </c>
      <c r="U427">
        <v>0</v>
      </c>
      <c r="V427">
        <v>0</v>
      </c>
      <c r="W427">
        <v>1</v>
      </c>
      <c r="X427">
        <v>0</v>
      </c>
      <c r="Y427">
        <v>0</v>
      </c>
      <c r="Z427">
        <v>0</v>
      </c>
      <c r="AA427">
        <v>3</v>
      </c>
      <c r="AB427">
        <v>11</v>
      </c>
      <c r="AC427">
        <v>0</v>
      </c>
    </row>
    <row r="428" spans="1:29" x14ac:dyDescent="0.3">
      <c r="A428">
        <v>1513</v>
      </c>
      <c r="B428">
        <v>1979</v>
      </c>
      <c r="C428" t="s">
        <v>37</v>
      </c>
      <c r="D428" t="s">
        <v>31</v>
      </c>
      <c r="E428">
        <v>60839</v>
      </c>
      <c r="F428">
        <v>1</v>
      </c>
      <c r="G428">
        <v>1</v>
      </c>
      <c r="H428" s="1">
        <v>41149</v>
      </c>
      <c r="I428">
        <v>72</v>
      </c>
      <c r="J428">
        <v>600</v>
      </c>
      <c r="K428">
        <v>21</v>
      </c>
      <c r="L428">
        <v>128</v>
      </c>
      <c r="M428">
        <v>223</v>
      </c>
      <c r="N428">
        <v>150</v>
      </c>
      <c r="O428">
        <v>128</v>
      </c>
      <c r="P428">
        <v>13</v>
      </c>
      <c r="Q428">
        <v>2</v>
      </c>
      <c r="R428">
        <v>2</v>
      </c>
      <c r="S428">
        <v>12</v>
      </c>
      <c r="T428">
        <v>8</v>
      </c>
      <c r="U428">
        <v>0</v>
      </c>
      <c r="V428">
        <v>0</v>
      </c>
      <c r="W428">
        <v>0</v>
      </c>
      <c r="X428">
        <v>0</v>
      </c>
      <c r="Y428">
        <v>0</v>
      </c>
      <c r="Z428">
        <v>0</v>
      </c>
      <c r="AA428">
        <v>3</v>
      </c>
      <c r="AB428">
        <v>11</v>
      </c>
      <c r="AC428">
        <v>0</v>
      </c>
    </row>
    <row r="429" spans="1:29" x14ac:dyDescent="0.3">
      <c r="A429">
        <v>9949</v>
      </c>
      <c r="B429">
        <v>1976</v>
      </c>
      <c r="C429" t="s">
        <v>29</v>
      </c>
      <c r="D429" t="s">
        <v>33</v>
      </c>
      <c r="E429">
        <v>59809</v>
      </c>
      <c r="F429">
        <v>0</v>
      </c>
      <c r="G429">
        <v>2</v>
      </c>
      <c r="H429" s="1">
        <v>41200</v>
      </c>
      <c r="I429">
        <v>36</v>
      </c>
      <c r="J429">
        <v>598</v>
      </c>
      <c r="K429">
        <v>16</v>
      </c>
      <c r="L429">
        <v>141</v>
      </c>
      <c r="M429">
        <v>32</v>
      </c>
      <c r="N429">
        <v>41</v>
      </c>
      <c r="O429">
        <v>49</v>
      </c>
      <c r="P429">
        <v>3</v>
      </c>
      <c r="Q429">
        <v>3</v>
      </c>
      <c r="R429">
        <v>3</v>
      </c>
      <c r="S429">
        <v>6</v>
      </c>
      <c r="T429">
        <v>8</v>
      </c>
      <c r="U429">
        <v>0</v>
      </c>
      <c r="V429">
        <v>0</v>
      </c>
      <c r="W429">
        <v>0</v>
      </c>
      <c r="X429">
        <v>0</v>
      </c>
      <c r="Y429">
        <v>0</v>
      </c>
      <c r="Z429">
        <v>0</v>
      </c>
      <c r="AA429">
        <v>3</v>
      </c>
      <c r="AB429">
        <v>11</v>
      </c>
      <c r="AC429">
        <v>0</v>
      </c>
    </row>
    <row r="430" spans="1:29" x14ac:dyDescent="0.3">
      <c r="A430">
        <v>10936</v>
      </c>
      <c r="B430">
        <v>1965</v>
      </c>
      <c r="C430" t="s">
        <v>29</v>
      </c>
      <c r="D430" t="s">
        <v>33</v>
      </c>
      <c r="E430">
        <v>72190</v>
      </c>
      <c r="F430">
        <v>0</v>
      </c>
      <c r="G430">
        <v>0</v>
      </c>
      <c r="H430" s="1">
        <v>41318</v>
      </c>
      <c r="I430">
        <v>79</v>
      </c>
      <c r="J430">
        <v>597</v>
      </c>
      <c r="K430">
        <v>166</v>
      </c>
      <c r="L430">
        <v>597</v>
      </c>
      <c r="M430">
        <v>172</v>
      </c>
      <c r="N430">
        <v>166</v>
      </c>
      <c r="O430">
        <v>249</v>
      </c>
      <c r="P430">
        <v>1</v>
      </c>
      <c r="Q430">
        <v>5</v>
      </c>
      <c r="R430">
        <v>6</v>
      </c>
      <c r="S430">
        <v>4</v>
      </c>
      <c r="T430">
        <v>3</v>
      </c>
      <c r="U430">
        <v>0</v>
      </c>
      <c r="V430">
        <v>0</v>
      </c>
      <c r="W430">
        <v>0</v>
      </c>
      <c r="X430">
        <v>0</v>
      </c>
      <c r="Y430">
        <v>0</v>
      </c>
      <c r="Z430">
        <v>0</v>
      </c>
      <c r="AA430">
        <v>3</v>
      </c>
      <c r="AB430">
        <v>11</v>
      </c>
      <c r="AC430">
        <v>0</v>
      </c>
    </row>
    <row r="431" spans="1:29" x14ac:dyDescent="0.3">
      <c r="A431">
        <v>2891</v>
      </c>
      <c r="B431">
        <v>1963</v>
      </c>
      <c r="C431" t="s">
        <v>29</v>
      </c>
      <c r="D431" t="s">
        <v>35</v>
      </c>
      <c r="E431">
        <v>68118</v>
      </c>
      <c r="F431">
        <v>0</v>
      </c>
      <c r="G431">
        <v>1</v>
      </c>
      <c r="H431" s="1">
        <v>41565</v>
      </c>
      <c r="I431">
        <v>51</v>
      </c>
      <c r="J431">
        <v>595</v>
      </c>
      <c r="K431">
        <v>23</v>
      </c>
      <c r="L431">
        <v>123</v>
      </c>
      <c r="M431">
        <v>10</v>
      </c>
      <c r="N431">
        <v>23</v>
      </c>
      <c r="O431">
        <v>154</v>
      </c>
      <c r="P431">
        <v>2</v>
      </c>
      <c r="Q431">
        <v>8</v>
      </c>
      <c r="R431">
        <v>9</v>
      </c>
      <c r="S431">
        <v>4</v>
      </c>
      <c r="T431">
        <v>6</v>
      </c>
      <c r="U431">
        <v>0</v>
      </c>
      <c r="V431">
        <v>0</v>
      </c>
      <c r="W431">
        <v>0</v>
      </c>
      <c r="X431">
        <v>0</v>
      </c>
      <c r="Y431">
        <v>0</v>
      </c>
      <c r="Z431">
        <v>0</v>
      </c>
      <c r="AA431">
        <v>3</v>
      </c>
      <c r="AB431">
        <v>11</v>
      </c>
      <c r="AC431">
        <v>0</v>
      </c>
    </row>
    <row r="432" spans="1:29" x14ac:dyDescent="0.3">
      <c r="A432">
        <v>1911</v>
      </c>
      <c r="B432">
        <v>1987</v>
      </c>
      <c r="C432" t="s">
        <v>29</v>
      </c>
      <c r="D432" t="s">
        <v>31</v>
      </c>
      <c r="E432">
        <v>67430</v>
      </c>
      <c r="F432">
        <v>0</v>
      </c>
      <c r="G432">
        <v>0</v>
      </c>
      <c r="H432" s="1">
        <v>41157</v>
      </c>
      <c r="I432">
        <v>6</v>
      </c>
      <c r="J432">
        <v>595</v>
      </c>
      <c r="K432">
        <v>97</v>
      </c>
      <c r="L432">
        <v>291</v>
      </c>
      <c r="M432">
        <v>127</v>
      </c>
      <c r="N432">
        <v>133</v>
      </c>
      <c r="O432">
        <v>121</v>
      </c>
      <c r="P432">
        <v>1</v>
      </c>
      <c r="Q432">
        <v>11</v>
      </c>
      <c r="R432">
        <v>5</v>
      </c>
      <c r="S432">
        <v>12</v>
      </c>
      <c r="T432">
        <v>6</v>
      </c>
      <c r="U432">
        <v>0</v>
      </c>
      <c r="V432">
        <v>0</v>
      </c>
      <c r="W432">
        <v>0</v>
      </c>
      <c r="X432">
        <v>0</v>
      </c>
      <c r="Y432">
        <v>0</v>
      </c>
      <c r="Z432">
        <v>0</v>
      </c>
      <c r="AA432">
        <v>3</v>
      </c>
      <c r="AB432">
        <v>11</v>
      </c>
      <c r="AC432">
        <v>0</v>
      </c>
    </row>
    <row r="433" spans="1:29" x14ac:dyDescent="0.3">
      <c r="A433">
        <v>5011</v>
      </c>
      <c r="B433">
        <v>1963</v>
      </c>
      <c r="C433" t="s">
        <v>29</v>
      </c>
      <c r="D433" t="s">
        <v>35</v>
      </c>
      <c r="E433">
        <v>68118</v>
      </c>
      <c r="F433">
        <v>0</v>
      </c>
      <c r="G433">
        <v>1</v>
      </c>
      <c r="H433" s="1">
        <v>41565</v>
      </c>
      <c r="I433">
        <v>51</v>
      </c>
      <c r="J433">
        <v>595</v>
      </c>
      <c r="K433">
        <v>23</v>
      </c>
      <c r="L433">
        <v>123</v>
      </c>
      <c r="M433">
        <v>10</v>
      </c>
      <c r="N433">
        <v>23</v>
      </c>
      <c r="O433">
        <v>154</v>
      </c>
      <c r="P433">
        <v>2</v>
      </c>
      <c r="Q433">
        <v>8</v>
      </c>
      <c r="R433">
        <v>9</v>
      </c>
      <c r="S433">
        <v>4</v>
      </c>
      <c r="T433">
        <v>6</v>
      </c>
      <c r="U433">
        <v>0</v>
      </c>
      <c r="V433">
        <v>0</v>
      </c>
      <c r="W433">
        <v>0</v>
      </c>
      <c r="X433">
        <v>0</v>
      </c>
      <c r="Y433">
        <v>0</v>
      </c>
      <c r="Z433">
        <v>0</v>
      </c>
      <c r="AA433">
        <v>3</v>
      </c>
      <c r="AB433">
        <v>11</v>
      </c>
      <c r="AC433">
        <v>0</v>
      </c>
    </row>
    <row r="434" spans="1:29" x14ac:dyDescent="0.3">
      <c r="A434">
        <v>8041</v>
      </c>
      <c r="B434">
        <v>1971</v>
      </c>
      <c r="C434" t="s">
        <v>32</v>
      </c>
      <c r="D434" t="s">
        <v>38</v>
      </c>
      <c r="E434">
        <v>47111</v>
      </c>
      <c r="F434">
        <v>0</v>
      </c>
      <c r="G434">
        <v>1</v>
      </c>
      <c r="H434" s="1">
        <v>41160</v>
      </c>
      <c r="I434">
        <v>35</v>
      </c>
      <c r="J434">
        <v>595</v>
      </c>
      <c r="K434">
        <v>71</v>
      </c>
      <c r="L434">
        <v>153</v>
      </c>
      <c r="M434">
        <v>120</v>
      </c>
      <c r="N434">
        <v>112</v>
      </c>
      <c r="O434">
        <v>41</v>
      </c>
      <c r="P434">
        <v>6</v>
      </c>
      <c r="Q434">
        <v>3</v>
      </c>
      <c r="R434">
        <v>2</v>
      </c>
      <c r="S434">
        <v>10</v>
      </c>
      <c r="T434">
        <v>9</v>
      </c>
      <c r="U434">
        <v>0</v>
      </c>
      <c r="V434">
        <v>0</v>
      </c>
      <c r="W434">
        <v>0</v>
      </c>
      <c r="X434">
        <v>0</v>
      </c>
      <c r="Y434">
        <v>0</v>
      </c>
      <c r="Z434">
        <v>0</v>
      </c>
      <c r="AA434">
        <v>3</v>
      </c>
      <c r="AB434">
        <v>11</v>
      </c>
      <c r="AC434">
        <v>0</v>
      </c>
    </row>
    <row r="435" spans="1:29" x14ac:dyDescent="0.3">
      <c r="A435">
        <v>8318</v>
      </c>
      <c r="B435">
        <v>1979</v>
      </c>
      <c r="C435" t="s">
        <v>29</v>
      </c>
      <c r="D435" t="s">
        <v>31</v>
      </c>
      <c r="E435">
        <v>90300</v>
      </c>
      <c r="F435">
        <v>0</v>
      </c>
      <c r="G435">
        <v>0</v>
      </c>
      <c r="H435" s="1">
        <v>41642</v>
      </c>
      <c r="I435">
        <v>7</v>
      </c>
      <c r="J435">
        <v>594</v>
      </c>
      <c r="K435">
        <v>134</v>
      </c>
      <c r="L435">
        <v>786</v>
      </c>
      <c r="M435">
        <v>33</v>
      </c>
      <c r="N435">
        <v>134</v>
      </c>
      <c r="O435">
        <v>57</v>
      </c>
      <c r="P435">
        <v>0</v>
      </c>
      <c r="Q435">
        <v>5</v>
      </c>
      <c r="R435">
        <v>6</v>
      </c>
      <c r="S435">
        <v>8</v>
      </c>
      <c r="T435">
        <v>1</v>
      </c>
      <c r="U435">
        <v>0</v>
      </c>
      <c r="V435">
        <v>0</v>
      </c>
      <c r="W435">
        <v>1</v>
      </c>
      <c r="X435">
        <v>0</v>
      </c>
      <c r="Y435">
        <v>0</v>
      </c>
      <c r="Z435">
        <v>0</v>
      </c>
      <c r="AA435">
        <v>3</v>
      </c>
      <c r="AB435">
        <v>11</v>
      </c>
      <c r="AC435">
        <v>0</v>
      </c>
    </row>
    <row r="436" spans="1:29" x14ac:dyDescent="0.3">
      <c r="A436">
        <v>3661</v>
      </c>
      <c r="B436">
        <v>1995</v>
      </c>
      <c r="C436" t="s">
        <v>37</v>
      </c>
      <c r="D436" t="s">
        <v>30</v>
      </c>
      <c r="E436">
        <v>80617</v>
      </c>
      <c r="F436">
        <v>0</v>
      </c>
      <c r="G436">
        <v>0</v>
      </c>
      <c r="H436" s="1">
        <v>41194</v>
      </c>
      <c r="I436">
        <v>42</v>
      </c>
      <c r="J436">
        <v>594</v>
      </c>
      <c r="K436">
        <v>51</v>
      </c>
      <c r="L436">
        <v>631</v>
      </c>
      <c r="M436">
        <v>72</v>
      </c>
      <c r="N436">
        <v>55</v>
      </c>
      <c r="O436">
        <v>32</v>
      </c>
      <c r="P436">
        <v>1</v>
      </c>
      <c r="Q436">
        <v>4</v>
      </c>
      <c r="R436">
        <v>6</v>
      </c>
      <c r="S436">
        <v>8</v>
      </c>
      <c r="T436">
        <v>2</v>
      </c>
      <c r="U436">
        <v>0</v>
      </c>
      <c r="V436">
        <v>0</v>
      </c>
      <c r="W436">
        <v>0</v>
      </c>
      <c r="X436">
        <v>0</v>
      </c>
      <c r="Y436">
        <v>0</v>
      </c>
      <c r="Z436">
        <v>0</v>
      </c>
      <c r="AA436">
        <v>3</v>
      </c>
      <c r="AB436">
        <v>11</v>
      </c>
      <c r="AC436">
        <v>0</v>
      </c>
    </row>
    <row r="437" spans="1:29" x14ac:dyDescent="0.3">
      <c r="A437">
        <v>6912</v>
      </c>
      <c r="B437">
        <v>1967</v>
      </c>
      <c r="C437" t="s">
        <v>32</v>
      </c>
      <c r="D437" t="s">
        <v>33</v>
      </c>
      <c r="E437">
        <v>63246</v>
      </c>
      <c r="F437">
        <v>0</v>
      </c>
      <c r="G437">
        <v>2</v>
      </c>
      <c r="H437" s="1">
        <v>41506</v>
      </c>
      <c r="I437">
        <v>60</v>
      </c>
      <c r="J437">
        <v>593</v>
      </c>
      <c r="K437">
        <v>30</v>
      </c>
      <c r="L437">
        <v>91</v>
      </c>
      <c r="M437">
        <v>29</v>
      </c>
      <c r="N437">
        <v>22</v>
      </c>
      <c r="O437">
        <v>7</v>
      </c>
      <c r="P437">
        <v>1</v>
      </c>
      <c r="Q437">
        <v>6</v>
      </c>
      <c r="R437">
        <v>3</v>
      </c>
      <c r="S437">
        <v>12</v>
      </c>
      <c r="T437">
        <v>4</v>
      </c>
      <c r="U437">
        <v>0</v>
      </c>
      <c r="V437">
        <v>0</v>
      </c>
      <c r="W437">
        <v>0</v>
      </c>
      <c r="X437">
        <v>0</v>
      </c>
      <c r="Y437">
        <v>0</v>
      </c>
      <c r="Z437">
        <v>0</v>
      </c>
      <c r="AA437">
        <v>3</v>
      </c>
      <c r="AB437">
        <v>11</v>
      </c>
      <c r="AC437">
        <v>0</v>
      </c>
    </row>
    <row r="438" spans="1:29" x14ac:dyDescent="0.3">
      <c r="A438">
        <v>760</v>
      </c>
      <c r="B438">
        <v>1975</v>
      </c>
      <c r="C438" t="s">
        <v>32</v>
      </c>
      <c r="D438" t="s">
        <v>35</v>
      </c>
      <c r="E438">
        <v>60554</v>
      </c>
      <c r="F438">
        <v>1</v>
      </c>
      <c r="G438">
        <v>0</v>
      </c>
      <c r="H438" s="1">
        <v>41495</v>
      </c>
      <c r="I438">
        <v>8</v>
      </c>
      <c r="J438">
        <v>588</v>
      </c>
      <c r="K438">
        <v>7</v>
      </c>
      <c r="L438">
        <v>76</v>
      </c>
      <c r="M438">
        <v>110</v>
      </c>
      <c r="N438">
        <v>15</v>
      </c>
      <c r="O438">
        <v>15</v>
      </c>
      <c r="P438">
        <v>2</v>
      </c>
      <c r="Q438">
        <v>8</v>
      </c>
      <c r="R438">
        <v>4</v>
      </c>
      <c r="S438">
        <v>9</v>
      </c>
      <c r="T438">
        <v>6</v>
      </c>
      <c r="U438">
        <v>0</v>
      </c>
      <c r="V438">
        <v>0</v>
      </c>
      <c r="W438">
        <v>0</v>
      </c>
      <c r="X438">
        <v>0</v>
      </c>
      <c r="Y438">
        <v>0</v>
      </c>
      <c r="Z438">
        <v>0</v>
      </c>
      <c r="AA438">
        <v>3</v>
      </c>
      <c r="AB438">
        <v>11</v>
      </c>
      <c r="AC438">
        <v>0</v>
      </c>
    </row>
    <row r="439" spans="1:29" x14ac:dyDescent="0.3">
      <c r="A439">
        <v>8727</v>
      </c>
      <c r="B439">
        <v>1978</v>
      </c>
      <c r="C439" t="s">
        <v>29</v>
      </c>
      <c r="D439" t="s">
        <v>35</v>
      </c>
      <c r="E439">
        <v>63693</v>
      </c>
      <c r="F439">
        <v>0</v>
      </c>
      <c r="G439">
        <v>1</v>
      </c>
      <c r="H439" s="1">
        <v>41561</v>
      </c>
      <c r="I439">
        <v>63</v>
      </c>
      <c r="J439">
        <v>587</v>
      </c>
      <c r="K439">
        <v>43</v>
      </c>
      <c r="L439">
        <v>337</v>
      </c>
      <c r="M439">
        <v>42</v>
      </c>
      <c r="N439">
        <v>87</v>
      </c>
      <c r="O439">
        <v>54</v>
      </c>
      <c r="P439">
        <v>3</v>
      </c>
      <c r="Q439">
        <v>11</v>
      </c>
      <c r="R439">
        <v>6</v>
      </c>
      <c r="S439">
        <v>9</v>
      </c>
      <c r="T439">
        <v>6</v>
      </c>
      <c r="U439">
        <v>0</v>
      </c>
      <c r="V439">
        <v>0</v>
      </c>
      <c r="W439">
        <v>0</v>
      </c>
      <c r="X439">
        <v>0</v>
      </c>
      <c r="Y439">
        <v>0</v>
      </c>
      <c r="Z439">
        <v>0</v>
      </c>
      <c r="AA439">
        <v>3</v>
      </c>
      <c r="AB439">
        <v>11</v>
      </c>
      <c r="AC439">
        <v>0</v>
      </c>
    </row>
    <row r="440" spans="1:29" x14ac:dyDescent="0.3">
      <c r="A440">
        <v>5331</v>
      </c>
      <c r="B440">
        <v>1977</v>
      </c>
      <c r="C440" t="s">
        <v>29</v>
      </c>
      <c r="D440" t="s">
        <v>33</v>
      </c>
      <c r="E440">
        <v>74985</v>
      </c>
      <c r="F440">
        <v>0</v>
      </c>
      <c r="G440">
        <v>0</v>
      </c>
      <c r="H440" s="1">
        <v>41163</v>
      </c>
      <c r="I440">
        <v>8</v>
      </c>
      <c r="J440">
        <v>587</v>
      </c>
      <c r="K440">
        <v>51</v>
      </c>
      <c r="L440">
        <v>898</v>
      </c>
      <c r="M440">
        <v>247</v>
      </c>
      <c r="N440">
        <v>0</v>
      </c>
      <c r="O440">
        <v>86</v>
      </c>
      <c r="P440">
        <v>1</v>
      </c>
      <c r="Q440">
        <v>3</v>
      </c>
      <c r="R440">
        <v>6</v>
      </c>
      <c r="S440">
        <v>7</v>
      </c>
      <c r="T440">
        <v>2</v>
      </c>
      <c r="U440">
        <v>0</v>
      </c>
      <c r="V440">
        <v>0</v>
      </c>
      <c r="W440">
        <v>0</v>
      </c>
      <c r="X440">
        <v>0</v>
      </c>
      <c r="Y440">
        <v>0</v>
      </c>
      <c r="Z440">
        <v>0</v>
      </c>
      <c r="AA440">
        <v>3</v>
      </c>
      <c r="AB440">
        <v>11</v>
      </c>
      <c r="AC440">
        <v>0</v>
      </c>
    </row>
    <row r="441" spans="1:29" x14ac:dyDescent="0.3">
      <c r="A441">
        <v>3056</v>
      </c>
      <c r="B441">
        <v>1978</v>
      </c>
      <c r="C441" t="s">
        <v>29</v>
      </c>
      <c r="D441" t="s">
        <v>35</v>
      </c>
      <c r="E441">
        <v>63693</v>
      </c>
      <c r="F441">
        <v>0</v>
      </c>
      <c r="G441">
        <v>1</v>
      </c>
      <c r="H441" s="1">
        <v>41561</v>
      </c>
      <c r="I441">
        <v>63</v>
      </c>
      <c r="J441">
        <v>587</v>
      </c>
      <c r="K441">
        <v>43</v>
      </c>
      <c r="L441">
        <v>337</v>
      </c>
      <c r="M441">
        <v>42</v>
      </c>
      <c r="N441">
        <v>87</v>
      </c>
      <c r="O441">
        <v>54</v>
      </c>
      <c r="P441">
        <v>3</v>
      </c>
      <c r="Q441">
        <v>11</v>
      </c>
      <c r="R441">
        <v>6</v>
      </c>
      <c r="S441">
        <v>9</v>
      </c>
      <c r="T441">
        <v>6</v>
      </c>
      <c r="U441">
        <v>0</v>
      </c>
      <c r="V441">
        <v>0</v>
      </c>
      <c r="W441">
        <v>0</v>
      </c>
      <c r="X441">
        <v>0</v>
      </c>
      <c r="Y441">
        <v>0</v>
      </c>
      <c r="Z441">
        <v>0</v>
      </c>
      <c r="AA441">
        <v>3</v>
      </c>
      <c r="AB441">
        <v>11</v>
      </c>
      <c r="AC441">
        <v>0</v>
      </c>
    </row>
    <row r="442" spans="1:29" x14ac:dyDescent="0.3">
      <c r="A442">
        <v>1232</v>
      </c>
      <c r="B442">
        <v>1982</v>
      </c>
      <c r="C442" t="s">
        <v>32</v>
      </c>
      <c r="D442" t="s">
        <v>31</v>
      </c>
      <c r="E442">
        <v>70038</v>
      </c>
      <c r="F442">
        <v>0</v>
      </c>
      <c r="G442">
        <v>0</v>
      </c>
      <c r="H442" s="1">
        <v>41572</v>
      </c>
      <c r="I442">
        <v>54</v>
      </c>
      <c r="J442">
        <v>587</v>
      </c>
      <c r="K442">
        <v>54</v>
      </c>
      <c r="L442">
        <v>348</v>
      </c>
      <c r="M442">
        <v>71</v>
      </c>
      <c r="N442">
        <v>54</v>
      </c>
      <c r="O442">
        <v>130</v>
      </c>
      <c r="P442">
        <v>1</v>
      </c>
      <c r="Q442">
        <v>4</v>
      </c>
      <c r="R442">
        <v>4</v>
      </c>
      <c r="S442">
        <v>8</v>
      </c>
      <c r="T442">
        <v>2</v>
      </c>
      <c r="U442">
        <v>0</v>
      </c>
      <c r="V442">
        <v>0</v>
      </c>
      <c r="W442">
        <v>0</v>
      </c>
      <c r="X442">
        <v>0</v>
      </c>
      <c r="Y442">
        <v>0</v>
      </c>
      <c r="Z442">
        <v>0</v>
      </c>
      <c r="AA442">
        <v>3</v>
      </c>
      <c r="AB442">
        <v>11</v>
      </c>
      <c r="AC442">
        <v>0</v>
      </c>
    </row>
    <row r="443" spans="1:29" x14ac:dyDescent="0.3">
      <c r="A443">
        <v>2002</v>
      </c>
      <c r="B443">
        <v>1958</v>
      </c>
      <c r="C443" t="s">
        <v>29</v>
      </c>
      <c r="D443" t="s">
        <v>35</v>
      </c>
      <c r="E443">
        <v>71964</v>
      </c>
      <c r="F443">
        <v>0</v>
      </c>
      <c r="G443">
        <v>0</v>
      </c>
      <c r="H443" s="1">
        <v>41414</v>
      </c>
      <c r="I443">
        <v>81</v>
      </c>
      <c r="J443">
        <v>587</v>
      </c>
      <c r="K443">
        <v>51</v>
      </c>
      <c r="L443">
        <v>932</v>
      </c>
      <c r="M443">
        <v>180</v>
      </c>
      <c r="N443">
        <v>34</v>
      </c>
      <c r="O443">
        <v>86</v>
      </c>
      <c r="P443">
        <v>1</v>
      </c>
      <c r="Q443">
        <v>5</v>
      </c>
      <c r="R443">
        <v>6</v>
      </c>
      <c r="S443">
        <v>5</v>
      </c>
      <c r="T443">
        <v>3</v>
      </c>
      <c r="U443">
        <v>0</v>
      </c>
      <c r="V443">
        <v>0</v>
      </c>
      <c r="W443">
        <v>0</v>
      </c>
      <c r="X443">
        <v>0</v>
      </c>
      <c r="Y443">
        <v>0</v>
      </c>
      <c r="Z443">
        <v>0</v>
      </c>
      <c r="AA443">
        <v>3</v>
      </c>
      <c r="AB443">
        <v>11</v>
      </c>
      <c r="AC443">
        <v>0</v>
      </c>
    </row>
    <row r="444" spans="1:29" x14ac:dyDescent="0.3">
      <c r="A444">
        <v>2345</v>
      </c>
      <c r="B444">
        <v>1982</v>
      </c>
      <c r="C444" t="s">
        <v>32</v>
      </c>
      <c r="D444" t="s">
        <v>31</v>
      </c>
      <c r="E444">
        <v>70038</v>
      </c>
      <c r="F444">
        <v>0</v>
      </c>
      <c r="G444">
        <v>0</v>
      </c>
      <c r="H444" s="1">
        <v>41572</v>
      </c>
      <c r="I444">
        <v>54</v>
      </c>
      <c r="J444">
        <v>587</v>
      </c>
      <c r="K444">
        <v>54</v>
      </c>
      <c r="L444">
        <v>348</v>
      </c>
      <c r="M444">
        <v>71</v>
      </c>
      <c r="N444">
        <v>54</v>
      </c>
      <c r="O444">
        <v>130</v>
      </c>
      <c r="P444">
        <v>1</v>
      </c>
      <c r="Q444">
        <v>4</v>
      </c>
      <c r="R444">
        <v>4</v>
      </c>
      <c r="S444">
        <v>8</v>
      </c>
      <c r="T444">
        <v>2</v>
      </c>
      <c r="U444">
        <v>0</v>
      </c>
      <c r="V444">
        <v>0</v>
      </c>
      <c r="W444">
        <v>0</v>
      </c>
      <c r="X444">
        <v>0</v>
      </c>
      <c r="Y444">
        <v>0</v>
      </c>
      <c r="Z444">
        <v>0</v>
      </c>
      <c r="AA444">
        <v>3</v>
      </c>
      <c r="AB444">
        <v>11</v>
      </c>
      <c r="AC444">
        <v>0</v>
      </c>
    </row>
    <row r="445" spans="1:29" x14ac:dyDescent="0.3">
      <c r="A445">
        <v>4149</v>
      </c>
      <c r="B445">
        <v>1948</v>
      </c>
      <c r="C445" t="s">
        <v>32</v>
      </c>
      <c r="D445" t="s">
        <v>31</v>
      </c>
      <c r="E445">
        <v>76140</v>
      </c>
      <c r="F445">
        <v>0</v>
      </c>
      <c r="G445">
        <v>0</v>
      </c>
      <c r="H445" s="1">
        <v>41772</v>
      </c>
      <c r="I445">
        <v>57</v>
      </c>
      <c r="J445">
        <v>586</v>
      </c>
      <c r="K445">
        <v>66</v>
      </c>
      <c r="L445">
        <v>653</v>
      </c>
      <c r="M445">
        <v>17</v>
      </c>
      <c r="N445">
        <v>0</v>
      </c>
      <c r="O445">
        <v>26</v>
      </c>
      <c r="P445">
        <v>1</v>
      </c>
      <c r="Q445">
        <v>5</v>
      </c>
      <c r="R445">
        <v>9</v>
      </c>
      <c r="S445">
        <v>6</v>
      </c>
      <c r="T445">
        <v>2</v>
      </c>
      <c r="U445">
        <v>0</v>
      </c>
      <c r="V445">
        <v>0</v>
      </c>
      <c r="W445">
        <v>0</v>
      </c>
      <c r="X445">
        <v>0</v>
      </c>
      <c r="Y445">
        <v>0</v>
      </c>
      <c r="Z445">
        <v>0</v>
      </c>
      <c r="AA445">
        <v>3</v>
      </c>
      <c r="AB445">
        <v>11</v>
      </c>
      <c r="AC445">
        <v>0</v>
      </c>
    </row>
    <row r="446" spans="1:29" x14ac:dyDescent="0.3">
      <c r="A446">
        <v>796</v>
      </c>
      <c r="B446">
        <v>1965</v>
      </c>
      <c r="C446" t="s">
        <v>37</v>
      </c>
      <c r="D446" t="s">
        <v>35</v>
      </c>
      <c r="E446">
        <v>60161</v>
      </c>
      <c r="F446">
        <v>0</v>
      </c>
      <c r="G446">
        <v>1</v>
      </c>
      <c r="H446" s="1">
        <v>41205</v>
      </c>
      <c r="I446">
        <v>17</v>
      </c>
      <c r="J446">
        <v>584</v>
      </c>
      <c r="K446">
        <v>44</v>
      </c>
      <c r="L446">
        <v>212</v>
      </c>
      <c r="M446">
        <v>46</v>
      </c>
      <c r="N446">
        <v>8</v>
      </c>
      <c r="O446">
        <v>177</v>
      </c>
      <c r="P446">
        <v>3</v>
      </c>
      <c r="Q446">
        <v>11</v>
      </c>
      <c r="R446">
        <v>4</v>
      </c>
      <c r="S446">
        <v>8</v>
      </c>
      <c r="T446">
        <v>8</v>
      </c>
      <c r="U446">
        <v>0</v>
      </c>
      <c r="V446">
        <v>0</v>
      </c>
      <c r="W446">
        <v>0</v>
      </c>
      <c r="X446">
        <v>0</v>
      </c>
      <c r="Y446">
        <v>0</v>
      </c>
      <c r="Z446">
        <v>0</v>
      </c>
      <c r="AA446">
        <v>3</v>
      </c>
      <c r="AB446">
        <v>11</v>
      </c>
      <c r="AC446">
        <v>0</v>
      </c>
    </row>
    <row r="447" spans="1:29" x14ac:dyDescent="0.3">
      <c r="A447">
        <v>5113</v>
      </c>
      <c r="B447">
        <v>1971</v>
      </c>
      <c r="C447" t="s">
        <v>32</v>
      </c>
      <c r="D447" t="s">
        <v>35</v>
      </c>
      <c r="E447">
        <v>86979</v>
      </c>
      <c r="F447">
        <v>0</v>
      </c>
      <c r="G447">
        <v>0</v>
      </c>
      <c r="H447" s="1">
        <v>41585</v>
      </c>
      <c r="I447">
        <v>67</v>
      </c>
      <c r="J447">
        <v>584</v>
      </c>
      <c r="K447">
        <v>100</v>
      </c>
      <c r="L447">
        <v>835</v>
      </c>
      <c r="M447">
        <v>65</v>
      </c>
      <c r="N447">
        <v>83</v>
      </c>
      <c r="O447">
        <v>35</v>
      </c>
      <c r="P447">
        <v>1</v>
      </c>
      <c r="Q447">
        <v>5</v>
      </c>
      <c r="R447">
        <v>5</v>
      </c>
      <c r="S447">
        <v>5</v>
      </c>
      <c r="T447">
        <v>2</v>
      </c>
      <c r="U447">
        <v>1</v>
      </c>
      <c r="V447">
        <v>0</v>
      </c>
      <c r="W447">
        <v>0</v>
      </c>
      <c r="X447">
        <v>0</v>
      </c>
      <c r="Y447">
        <v>0</v>
      </c>
      <c r="Z447">
        <v>0</v>
      </c>
      <c r="AA447">
        <v>3</v>
      </c>
      <c r="AB447">
        <v>11</v>
      </c>
      <c r="AC447">
        <v>1</v>
      </c>
    </row>
    <row r="448" spans="1:29" x14ac:dyDescent="0.3">
      <c r="A448">
        <v>3523</v>
      </c>
      <c r="B448">
        <v>1962</v>
      </c>
      <c r="C448" t="s">
        <v>29</v>
      </c>
      <c r="D448" t="s">
        <v>31</v>
      </c>
      <c r="E448">
        <v>75072</v>
      </c>
      <c r="F448">
        <v>0</v>
      </c>
      <c r="G448">
        <v>1</v>
      </c>
      <c r="H448" s="1">
        <v>41297</v>
      </c>
      <c r="I448">
        <v>83</v>
      </c>
      <c r="J448">
        <v>583</v>
      </c>
      <c r="K448">
        <v>34</v>
      </c>
      <c r="L448">
        <v>309</v>
      </c>
      <c r="M448">
        <v>0</v>
      </c>
      <c r="N448">
        <v>22</v>
      </c>
      <c r="O448">
        <v>125</v>
      </c>
      <c r="P448">
        <v>2</v>
      </c>
      <c r="Q448">
        <v>5</v>
      </c>
      <c r="R448">
        <v>4</v>
      </c>
      <c r="S448">
        <v>8</v>
      </c>
      <c r="T448">
        <v>3</v>
      </c>
      <c r="U448">
        <v>0</v>
      </c>
      <c r="V448">
        <v>0</v>
      </c>
      <c r="W448">
        <v>0</v>
      </c>
      <c r="X448">
        <v>0</v>
      </c>
      <c r="Y448">
        <v>0</v>
      </c>
      <c r="Z448">
        <v>0</v>
      </c>
      <c r="AA448">
        <v>3</v>
      </c>
      <c r="AB448">
        <v>11</v>
      </c>
      <c r="AC448">
        <v>0</v>
      </c>
    </row>
    <row r="449" spans="1:29" x14ac:dyDescent="0.3">
      <c r="A449">
        <v>1958</v>
      </c>
      <c r="B449">
        <v>1973</v>
      </c>
      <c r="C449" t="s">
        <v>32</v>
      </c>
      <c r="D449" t="s">
        <v>31</v>
      </c>
      <c r="E449">
        <v>55012</v>
      </c>
      <c r="F449">
        <v>0</v>
      </c>
      <c r="G449">
        <v>1</v>
      </c>
      <c r="H449" s="1">
        <v>41719</v>
      </c>
      <c r="I449">
        <v>85</v>
      </c>
      <c r="J449">
        <v>582</v>
      </c>
      <c r="K449">
        <v>0</v>
      </c>
      <c r="L449">
        <v>65</v>
      </c>
      <c r="M449">
        <v>0</v>
      </c>
      <c r="N449">
        <v>0</v>
      </c>
      <c r="O449">
        <v>13</v>
      </c>
      <c r="P449">
        <v>6</v>
      </c>
      <c r="Q449">
        <v>8</v>
      </c>
      <c r="R449">
        <v>2</v>
      </c>
      <c r="S449">
        <v>9</v>
      </c>
      <c r="T449">
        <v>5</v>
      </c>
      <c r="U449">
        <v>0</v>
      </c>
      <c r="V449">
        <v>0</v>
      </c>
      <c r="W449">
        <v>0</v>
      </c>
      <c r="X449">
        <v>0</v>
      </c>
      <c r="Y449">
        <v>0</v>
      </c>
      <c r="Z449">
        <v>0</v>
      </c>
      <c r="AA449">
        <v>3</v>
      </c>
      <c r="AB449">
        <v>11</v>
      </c>
      <c r="AC449">
        <v>0</v>
      </c>
    </row>
    <row r="450" spans="1:29" x14ac:dyDescent="0.3">
      <c r="A450">
        <v>6461</v>
      </c>
      <c r="B450">
        <v>1969</v>
      </c>
      <c r="C450" t="s">
        <v>34</v>
      </c>
      <c r="D450" t="s">
        <v>30</v>
      </c>
      <c r="E450">
        <v>62772</v>
      </c>
      <c r="F450">
        <v>0</v>
      </c>
      <c r="G450">
        <v>1</v>
      </c>
      <c r="H450" s="1">
        <v>41413</v>
      </c>
      <c r="I450">
        <v>74</v>
      </c>
      <c r="J450">
        <v>581</v>
      </c>
      <c r="K450">
        <v>49</v>
      </c>
      <c r="L450">
        <v>157</v>
      </c>
      <c r="M450">
        <v>43</v>
      </c>
      <c r="N450">
        <v>8</v>
      </c>
      <c r="O450">
        <v>108</v>
      </c>
      <c r="P450">
        <v>1</v>
      </c>
      <c r="Q450">
        <v>5</v>
      </c>
      <c r="R450">
        <v>6</v>
      </c>
      <c r="S450">
        <v>11</v>
      </c>
      <c r="T450">
        <v>2</v>
      </c>
      <c r="U450">
        <v>0</v>
      </c>
      <c r="V450">
        <v>1</v>
      </c>
      <c r="W450">
        <v>0</v>
      </c>
      <c r="X450">
        <v>0</v>
      </c>
      <c r="Y450">
        <v>0</v>
      </c>
      <c r="Z450">
        <v>0</v>
      </c>
      <c r="AA450">
        <v>3</v>
      </c>
      <c r="AB450">
        <v>11</v>
      </c>
      <c r="AC450">
        <v>0</v>
      </c>
    </row>
    <row r="451" spans="1:29" x14ac:dyDescent="0.3">
      <c r="A451">
        <v>4286</v>
      </c>
      <c r="B451">
        <v>1970</v>
      </c>
      <c r="C451" t="s">
        <v>32</v>
      </c>
      <c r="D451" t="s">
        <v>30</v>
      </c>
      <c r="E451">
        <v>57642</v>
      </c>
      <c r="F451">
        <v>0</v>
      </c>
      <c r="G451">
        <v>1</v>
      </c>
      <c r="H451" s="1">
        <v>41648</v>
      </c>
      <c r="I451">
        <v>24</v>
      </c>
      <c r="J451">
        <v>580</v>
      </c>
      <c r="K451">
        <v>6</v>
      </c>
      <c r="L451">
        <v>58</v>
      </c>
      <c r="M451">
        <v>8</v>
      </c>
      <c r="N451">
        <v>0</v>
      </c>
      <c r="O451">
        <v>27</v>
      </c>
      <c r="P451">
        <v>3</v>
      </c>
      <c r="Q451">
        <v>7</v>
      </c>
      <c r="R451">
        <v>6</v>
      </c>
      <c r="S451">
        <v>6</v>
      </c>
      <c r="T451">
        <v>4</v>
      </c>
      <c r="U451">
        <v>1</v>
      </c>
      <c r="V451">
        <v>0</v>
      </c>
      <c r="W451">
        <v>0</v>
      </c>
      <c r="X451">
        <v>0</v>
      </c>
      <c r="Y451">
        <v>0</v>
      </c>
      <c r="Z451">
        <v>0</v>
      </c>
      <c r="AA451">
        <v>3</v>
      </c>
      <c r="AB451">
        <v>11</v>
      </c>
      <c r="AC451">
        <v>0</v>
      </c>
    </row>
    <row r="452" spans="1:29" x14ac:dyDescent="0.3">
      <c r="A452">
        <v>1618</v>
      </c>
      <c r="B452">
        <v>1965</v>
      </c>
      <c r="C452" t="s">
        <v>29</v>
      </c>
      <c r="D452" t="s">
        <v>31</v>
      </c>
      <c r="E452">
        <v>56046</v>
      </c>
      <c r="F452">
        <v>0</v>
      </c>
      <c r="G452">
        <v>0</v>
      </c>
      <c r="H452" s="1">
        <v>41276</v>
      </c>
      <c r="I452">
        <v>9</v>
      </c>
      <c r="J452">
        <v>577</v>
      </c>
      <c r="K452">
        <v>0</v>
      </c>
      <c r="L452">
        <v>64</v>
      </c>
      <c r="M452">
        <v>0</v>
      </c>
      <c r="N452">
        <v>0</v>
      </c>
      <c r="O452">
        <v>51</v>
      </c>
      <c r="P452">
        <v>2</v>
      </c>
      <c r="Q452">
        <v>10</v>
      </c>
      <c r="R452">
        <v>1</v>
      </c>
      <c r="S452">
        <v>8</v>
      </c>
      <c r="T452">
        <v>8</v>
      </c>
      <c r="U452">
        <v>1</v>
      </c>
      <c r="V452">
        <v>0</v>
      </c>
      <c r="W452">
        <v>0</v>
      </c>
      <c r="X452">
        <v>0</v>
      </c>
      <c r="Y452">
        <v>0</v>
      </c>
      <c r="Z452">
        <v>0</v>
      </c>
      <c r="AA452">
        <v>3</v>
      </c>
      <c r="AB452">
        <v>11</v>
      </c>
      <c r="AC452">
        <v>1</v>
      </c>
    </row>
    <row r="453" spans="1:29" x14ac:dyDescent="0.3">
      <c r="A453">
        <v>9220</v>
      </c>
      <c r="B453">
        <v>1971</v>
      </c>
      <c r="C453" t="s">
        <v>29</v>
      </c>
      <c r="D453" t="s">
        <v>30</v>
      </c>
      <c r="E453">
        <v>91700</v>
      </c>
      <c r="F453">
        <v>0</v>
      </c>
      <c r="G453">
        <v>0</v>
      </c>
      <c r="H453" s="1">
        <v>41291</v>
      </c>
      <c r="I453">
        <v>58</v>
      </c>
      <c r="J453">
        <v>576</v>
      </c>
      <c r="K453">
        <v>172</v>
      </c>
      <c r="L453">
        <v>961</v>
      </c>
      <c r="M453">
        <v>125</v>
      </c>
      <c r="N453">
        <v>115</v>
      </c>
      <c r="O453">
        <v>19</v>
      </c>
      <c r="P453">
        <v>1</v>
      </c>
      <c r="Q453">
        <v>8</v>
      </c>
      <c r="R453">
        <v>6</v>
      </c>
      <c r="S453">
        <v>5</v>
      </c>
      <c r="T453">
        <v>3</v>
      </c>
      <c r="U453">
        <v>0</v>
      </c>
      <c r="V453">
        <v>0</v>
      </c>
      <c r="W453">
        <v>0</v>
      </c>
      <c r="X453">
        <v>0</v>
      </c>
      <c r="Y453">
        <v>0</v>
      </c>
      <c r="Z453">
        <v>0</v>
      </c>
      <c r="AA453">
        <v>3</v>
      </c>
      <c r="AB453">
        <v>11</v>
      </c>
      <c r="AC453">
        <v>1</v>
      </c>
    </row>
    <row r="454" spans="1:29" x14ac:dyDescent="0.3">
      <c r="A454">
        <v>5186</v>
      </c>
      <c r="B454">
        <v>1955</v>
      </c>
      <c r="C454" t="s">
        <v>32</v>
      </c>
      <c r="D454" t="s">
        <v>33</v>
      </c>
      <c r="E454">
        <v>58482</v>
      </c>
      <c r="F454">
        <v>0</v>
      </c>
      <c r="G454">
        <v>1</v>
      </c>
      <c r="H454" s="1">
        <v>41710</v>
      </c>
      <c r="I454">
        <v>59</v>
      </c>
      <c r="J454">
        <v>576</v>
      </c>
      <c r="K454">
        <v>7</v>
      </c>
      <c r="L454">
        <v>115</v>
      </c>
      <c r="M454">
        <v>19</v>
      </c>
      <c r="N454">
        <v>7</v>
      </c>
      <c r="O454">
        <v>7</v>
      </c>
      <c r="P454">
        <v>2</v>
      </c>
      <c r="Q454">
        <v>7</v>
      </c>
      <c r="R454">
        <v>4</v>
      </c>
      <c r="S454">
        <v>9</v>
      </c>
      <c r="T454">
        <v>6</v>
      </c>
      <c r="U454">
        <v>0</v>
      </c>
      <c r="V454">
        <v>1</v>
      </c>
      <c r="W454">
        <v>0</v>
      </c>
      <c r="X454">
        <v>0</v>
      </c>
      <c r="Y454">
        <v>0</v>
      </c>
      <c r="Z454">
        <v>0</v>
      </c>
      <c r="AA454">
        <v>3</v>
      </c>
      <c r="AB454">
        <v>11</v>
      </c>
      <c r="AC454">
        <v>0</v>
      </c>
    </row>
    <row r="455" spans="1:29" x14ac:dyDescent="0.3">
      <c r="A455">
        <v>3599</v>
      </c>
      <c r="B455">
        <v>1970</v>
      </c>
      <c r="C455" t="s">
        <v>29</v>
      </c>
      <c r="D455" t="s">
        <v>33</v>
      </c>
      <c r="E455">
        <v>63684</v>
      </c>
      <c r="F455">
        <v>0</v>
      </c>
      <c r="G455">
        <v>1</v>
      </c>
      <c r="H455" s="1">
        <v>41239</v>
      </c>
      <c r="I455">
        <v>61</v>
      </c>
      <c r="J455">
        <v>575</v>
      </c>
      <c r="K455">
        <v>80</v>
      </c>
      <c r="L455">
        <v>428</v>
      </c>
      <c r="M455">
        <v>208</v>
      </c>
      <c r="N455">
        <v>93</v>
      </c>
      <c r="O455">
        <v>80</v>
      </c>
      <c r="P455">
        <v>3</v>
      </c>
      <c r="Q455">
        <v>8</v>
      </c>
      <c r="R455">
        <v>4</v>
      </c>
      <c r="S455">
        <v>8</v>
      </c>
      <c r="T455">
        <v>5</v>
      </c>
      <c r="U455">
        <v>0</v>
      </c>
      <c r="V455">
        <v>0</v>
      </c>
      <c r="W455">
        <v>0</v>
      </c>
      <c r="X455">
        <v>0</v>
      </c>
      <c r="Y455">
        <v>0</v>
      </c>
      <c r="Z455">
        <v>0</v>
      </c>
      <c r="AA455">
        <v>3</v>
      </c>
      <c r="AB455">
        <v>11</v>
      </c>
      <c r="AC455">
        <v>0</v>
      </c>
    </row>
    <row r="456" spans="1:29" x14ac:dyDescent="0.3">
      <c r="A456">
        <v>4790</v>
      </c>
      <c r="B456">
        <v>1958</v>
      </c>
      <c r="C456" t="s">
        <v>29</v>
      </c>
      <c r="D456" t="s">
        <v>35</v>
      </c>
      <c r="E456">
        <v>79803</v>
      </c>
      <c r="F456">
        <v>0</v>
      </c>
      <c r="G456">
        <v>1</v>
      </c>
      <c r="H456" s="1">
        <v>41792</v>
      </c>
      <c r="I456">
        <v>54</v>
      </c>
      <c r="J456">
        <v>574</v>
      </c>
      <c r="K456">
        <v>8</v>
      </c>
      <c r="L456">
        <v>216</v>
      </c>
      <c r="M456">
        <v>21</v>
      </c>
      <c r="N456">
        <v>16</v>
      </c>
      <c r="O456">
        <v>33</v>
      </c>
      <c r="P456">
        <v>1</v>
      </c>
      <c r="Q456">
        <v>4</v>
      </c>
      <c r="R456">
        <v>3</v>
      </c>
      <c r="S456">
        <v>5</v>
      </c>
      <c r="T456">
        <v>1</v>
      </c>
      <c r="U456">
        <v>0</v>
      </c>
      <c r="V456">
        <v>0</v>
      </c>
      <c r="W456">
        <v>0</v>
      </c>
      <c r="X456">
        <v>0</v>
      </c>
      <c r="Y456">
        <v>0</v>
      </c>
      <c r="Z456">
        <v>0</v>
      </c>
      <c r="AA456">
        <v>3</v>
      </c>
      <c r="AB456">
        <v>11</v>
      </c>
      <c r="AC456">
        <v>0</v>
      </c>
    </row>
    <row r="457" spans="1:29" x14ac:dyDescent="0.3">
      <c r="A457">
        <v>5545</v>
      </c>
      <c r="B457">
        <v>1972</v>
      </c>
      <c r="C457" t="s">
        <v>32</v>
      </c>
      <c r="D457" t="s">
        <v>33</v>
      </c>
      <c r="E457">
        <v>78075</v>
      </c>
      <c r="F457">
        <v>0</v>
      </c>
      <c r="G457">
        <v>0</v>
      </c>
      <c r="H457" s="1">
        <v>41734</v>
      </c>
      <c r="I457">
        <v>72</v>
      </c>
      <c r="J457">
        <v>572</v>
      </c>
      <c r="K457">
        <v>8</v>
      </c>
      <c r="L457">
        <v>259</v>
      </c>
      <c r="M457">
        <v>34</v>
      </c>
      <c r="N457">
        <v>35</v>
      </c>
      <c r="O457">
        <v>80</v>
      </c>
      <c r="P457">
        <v>1</v>
      </c>
      <c r="Q457">
        <v>3</v>
      </c>
      <c r="R457">
        <v>5</v>
      </c>
      <c r="S457">
        <v>5</v>
      </c>
      <c r="T457">
        <v>1</v>
      </c>
      <c r="U457">
        <v>0</v>
      </c>
      <c r="V457">
        <v>0</v>
      </c>
      <c r="W457">
        <v>0</v>
      </c>
      <c r="X457">
        <v>0</v>
      </c>
      <c r="Y457">
        <v>0</v>
      </c>
      <c r="Z457">
        <v>0</v>
      </c>
      <c r="AA457">
        <v>3</v>
      </c>
      <c r="AB457">
        <v>11</v>
      </c>
      <c r="AC457">
        <v>0</v>
      </c>
    </row>
    <row r="458" spans="1:29" x14ac:dyDescent="0.3">
      <c r="A458">
        <v>8093</v>
      </c>
      <c r="B458">
        <v>1969</v>
      </c>
      <c r="C458" t="s">
        <v>34</v>
      </c>
      <c r="D458" t="s">
        <v>33</v>
      </c>
      <c r="E458">
        <v>79734</v>
      </c>
      <c r="F458">
        <v>0</v>
      </c>
      <c r="G458">
        <v>0</v>
      </c>
      <c r="H458" s="1">
        <v>41818</v>
      </c>
      <c r="I458">
        <v>72</v>
      </c>
      <c r="J458">
        <v>572</v>
      </c>
      <c r="K458">
        <v>8</v>
      </c>
      <c r="L458">
        <v>232</v>
      </c>
      <c r="M458">
        <v>23</v>
      </c>
      <c r="N458">
        <v>62</v>
      </c>
      <c r="O458">
        <v>17</v>
      </c>
      <c r="P458">
        <v>1</v>
      </c>
      <c r="Q458">
        <v>4</v>
      </c>
      <c r="R458">
        <v>3</v>
      </c>
      <c r="S458">
        <v>6</v>
      </c>
      <c r="T458">
        <v>1</v>
      </c>
      <c r="U458">
        <v>0</v>
      </c>
      <c r="V458">
        <v>0</v>
      </c>
      <c r="W458">
        <v>0</v>
      </c>
      <c r="X458">
        <v>1</v>
      </c>
      <c r="Y458">
        <v>0</v>
      </c>
      <c r="Z458">
        <v>0</v>
      </c>
      <c r="AA458">
        <v>3</v>
      </c>
      <c r="AB458">
        <v>11</v>
      </c>
      <c r="AC458">
        <v>0</v>
      </c>
    </row>
    <row r="459" spans="1:29" x14ac:dyDescent="0.3">
      <c r="A459">
        <v>6721</v>
      </c>
      <c r="B459">
        <v>1951</v>
      </c>
      <c r="C459" t="s">
        <v>29</v>
      </c>
      <c r="D459" t="s">
        <v>33</v>
      </c>
      <c r="E459">
        <v>71965</v>
      </c>
      <c r="F459">
        <v>0</v>
      </c>
      <c r="G459">
        <v>1</v>
      </c>
      <c r="H459" s="1">
        <v>41484</v>
      </c>
      <c r="I459">
        <v>21</v>
      </c>
      <c r="J459">
        <v>572</v>
      </c>
      <c r="K459">
        <v>19</v>
      </c>
      <c r="L459">
        <v>286</v>
      </c>
      <c r="M459">
        <v>50</v>
      </c>
      <c r="N459">
        <v>38</v>
      </c>
      <c r="O459">
        <v>248</v>
      </c>
      <c r="P459">
        <v>3</v>
      </c>
      <c r="Q459">
        <v>6</v>
      </c>
      <c r="R459">
        <v>3</v>
      </c>
      <c r="S459">
        <v>5</v>
      </c>
      <c r="T459">
        <v>3</v>
      </c>
      <c r="U459">
        <v>0</v>
      </c>
      <c r="V459">
        <v>0</v>
      </c>
      <c r="W459">
        <v>0</v>
      </c>
      <c r="X459">
        <v>0</v>
      </c>
      <c r="Y459">
        <v>0</v>
      </c>
      <c r="Z459">
        <v>0</v>
      </c>
      <c r="AA459">
        <v>3</v>
      </c>
      <c r="AB459">
        <v>11</v>
      </c>
      <c r="AC459">
        <v>0</v>
      </c>
    </row>
    <row r="460" spans="1:29" x14ac:dyDescent="0.3">
      <c r="A460">
        <v>6202</v>
      </c>
      <c r="B460">
        <v>1960</v>
      </c>
      <c r="C460" t="s">
        <v>29</v>
      </c>
      <c r="D460" t="s">
        <v>31</v>
      </c>
      <c r="E460">
        <v>63381</v>
      </c>
      <c r="F460">
        <v>0</v>
      </c>
      <c r="G460">
        <v>1</v>
      </c>
      <c r="H460" s="1">
        <v>41187</v>
      </c>
      <c r="I460">
        <v>78</v>
      </c>
      <c r="J460">
        <v>571</v>
      </c>
      <c r="K460">
        <v>50</v>
      </c>
      <c r="L460">
        <v>142</v>
      </c>
      <c r="M460">
        <v>33</v>
      </c>
      <c r="N460">
        <v>50</v>
      </c>
      <c r="O460">
        <v>159</v>
      </c>
      <c r="P460">
        <v>4</v>
      </c>
      <c r="Q460">
        <v>4</v>
      </c>
      <c r="R460">
        <v>5</v>
      </c>
      <c r="S460">
        <v>13</v>
      </c>
      <c r="T460">
        <v>2</v>
      </c>
      <c r="U460">
        <v>0</v>
      </c>
      <c r="V460">
        <v>0</v>
      </c>
      <c r="W460">
        <v>0</v>
      </c>
      <c r="X460">
        <v>0</v>
      </c>
      <c r="Y460">
        <v>0</v>
      </c>
      <c r="Z460">
        <v>0</v>
      </c>
      <c r="AA460">
        <v>3</v>
      </c>
      <c r="AB460">
        <v>11</v>
      </c>
      <c r="AC460">
        <v>0</v>
      </c>
    </row>
    <row r="461" spans="1:29" x14ac:dyDescent="0.3">
      <c r="A461">
        <v>3856</v>
      </c>
      <c r="B461">
        <v>1960</v>
      </c>
      <c r="C461" t="s">
        <v>29</v>
      </c>
      <c r="D461" t="s">
        <v>31</v>
      </c>
      <c r="E461">
        <v>63381</v>
      </c>
      <c r="F461">
        <v>0</v>
      </c>
      <c r="G461">
        <v>1</v>
      </c>
      <c r="H461" s="1">
        <v>41187</v>
      </c>
      <c r="I461">
        <v>78</v>
      </c>
      <c r="J461">
        <v>571</v>
      </c>
      <c r="K461">
        <v>50</v>
      </c>
      <c r="L461">
        <v>142</v>
      </c>
      <c r="M461">
        <v>33</v>
      </c>
      <c r="N461">
        <v>50</v>
      </c>
      <c r="O461">
        <v>159</v>
      </c>
      <c r="P461">
        <v>4</v>
      </c>
      <c r="Q461">
        <v>4</v>
      </c>
      <c r="R461">
        <v>5</v>
      </c>
      <c r="S461">
        <v>13</v>
      </c>
      <c r="T461">
        <v>2</v>
      </c>
      <c r="U461">
        <v>0</v>
      </c>
      <c r="V461">
        <v>0</v>
      </c>
      <c r="W461">
        <v>0</v>
      </c>
      <c r="X461">
        <v>0</v>
      </c>
      <c r="Y461">
        <v>0</v>
      </c>
      <c r="Z461">
        <v>0</v>
      </c>
      <c r="AA461">
        <v>3</v>
      </c>
      <c r="AB461">
        <v>11</v>
      </c>
      <c r="AC461">
        <v>0</v>
      </c>
    </row>
    <row r="462" spans="1:29" x14ac:dyDescent="0.3">
      <c r="A462">
        <v>4654</v>
      </c>
      <c r="B462">
        <v>1992</v>
      </c>
      <c r="C462" t="s">
        <v>29</v>
      </c>
      <c r="D462" t="s">
        <v>31</v>
      </c>
      <c r="E462">
        <v>75114</v>
      </c>
      <c r="F462">
        <v>0</v>
      </c>
      <c r="G462">
        <v>0</v>
      </c>
      <c r="H462" s="1">
        <v>41585</v>
      </c>
      <c r="I462">
        <v>40</v>
      </c>
      <c r="J462">
        <v>571</v>
      </c>
      <c r="K462">
        <v>12</v>
      </c>
      <c r="L462">
        <v>523</v>
      </c>
      <c r="M462">
        <v>63</v>
      </c>
      <c r="N462">
        <v>60</v>
      </c>
      <c r="O462">
        <v>24</v>
      </c>
      <c r="P462">
        <v>1</v>
      </c>
      <c r="Q462">
        <v>3</v>
      </c>
      <c r="R462">
        <v>10</v>
      </c>
      <c r="S462">
        <v>5</v>
      </c>
      <c r="T462">
        <v>2</v>
      </c>
      <c r="U462">
        <v>0</v>
      </c>
      <c r="V462">
        <v>0</v>
      </c>
      <c r="W462">
        <v>0</v>
      </c>
      <c r="X462">
        <v>0</v>
      </c>
      <c r="Y462">
        <v>0</v>
      </c>
      <c r="Z462">
        <v>0</v>
      </c>
      <c r="AA462">
        <v>3</v>
      </c>
      <c r="AB462">
        <v>11</v>
      </c>
      <c r="AC462">
        <v>0</v>
      </c>
    </row>
    <row r="463" spans="1:29" x14ac:dyDescent="0.3">
      <c r="A463">
        <v>7313</v>
      </c>
      <c r="B463">
        <v>1949</v>
      </c>
      <c r="C463" t="s">
        <v>37</v>
      </c>
      <c r="D463" t="s">
        <v>38</v>
      </c>
      <c r="E463">
        <v>74859</v>
      </c>
      <c r="F463">
        <v>0</v>
      </c>
      <c r="G463">
        <v>0</v>
      </c>
      <c r="H463" s="1">
        <v>41428</v>
      </c>
      <c r="I463">
        <v>63</v>
      </c>
      <c r="J463">
        <v>570</v>
      </c>
      <c r="K463">
        <v>73</v>
      </c>
      <c r="L463">
        <v>614</v>
      </c>
      <c r="M463">
        <v>133</v>
      </c>
      <c r="N463">
        <v>102</v>
      </c>
      <c r="O463">
        <v>73</v>
      </c>
      <c r="P463">
        <v>1</v>
      </c>
      <c r="Q463">
        <v>6</v>
      </c>
      <c r="R463">
        <v>5</v>
      </c>
      <c r="S463">
        <v>11</v>
      </c>
      <c r="T463">
        <v>3</v>
      </c>
      <c r="U463">
        <v>0</v>
      </c>
      <c r="V463">
        <v>0</v>
      </c>
      <c r="W463">
        <v>0</v>
      </c>
      <c r="X463">
        <v>1</v>
      </c>
      <c r="Y463">
        <v>0</v>
      </c>
      <c r="Z463">
        <v>0</v>
      </c>
      <c r="AA463">
        <v>3</v>
      </c>
      <c r="AB463">
        <v>11</v>
      </c>
      <c r="AC463">
        <v>0</v>
      </c>
    </row>
    <row r="464" spans="1:29" x14ac:dyDescent="0.3">
      <c r="A464">
        <v>8132</v>
      </c>
      <c r="B464">
        <v>1975</v>
      </c>
      <c r="C464" t="s">
        <v>32</v>
      </c>
      <c r="D464" t="s">
        <v>33</v>
      </c>
      <c r="E464">
        <v>60631</v>
      </c>
      <c r="F464">
        <v>1</v>
      </c>
      <c r="G464">
        <v>1</v>
      </c>
      <c r="H464" s="1">
        <v>41369</v>
      </c>
      <c r="I464">
        <v>88</v>
      </c>
      <c r="J464">
        <v>565</v>
      </c>
      <c r="K464">
        <v>6</v>
      </c>
      <c r="L464">
        <v>65</v>
      </c>
      <c r="M464">
        <v>0</v>
      </c>
      <c r="N464">
        <v>6</v>
      </c>
      <c r="O464">
        <v>19</v>
      </c>
      <c r="P464">
        <v>5</v>
      </c>
      <c r="Q464">
        <v>9</v>
      </c>
      <c r="R464">
        <v>2</v>
      </c>
      <c r="S464">
        <v>8</v>
      </c>
      <c r="T464">
        <v>7</v>
      </c>
      <c r="U464">
        <v>0</v>
      </c>
      <c r="V464">
        <v>1</v>
      </c>
      <c r="W464">
        <v>0</v>
      </c>
      <c r="X464">
        <v>0</v>
      </c>
      <c r="Y464">
        <v>0</v>
      </c>
      <c r="Z464">
        <v>0</v>
      </c>
      <c r="AA464">
        <v>3</v>
      </c>
      <c r="AB464">
        <v>11</v>
      </c>
      <c r="AC464">
        <v>0</v>
      </c>
    </row>
    <row r="465" spans="1:29" x14ac:dyDescent="0.3">
      <c r="A465">
        <v>6327</v>
      </c>
      <c r="B465">
        <v>1967</v>
      </c>
      <c r="C465" t="s">
        <v>29</v>
      </c>
      <c r="D465" t="s">
        <v>31</v>
      </c>
      <c r="E465">
        <v>65777</v>
      </c>
      <c r="F465">
        <v>0</v>
      </c>
      <c r="G465">
        <v>0</v>
      </c>
      <c r="H465" s="1">
        <v>41627</v>
      </c>
      <c r="I465">
        <v>87</v>
      </c>
      <c r="J465">
        <v>565</v>
      </c>
      <c r="K465">
        <v>32</v>
      </c>
      <c r="L465">
        <v>435</v>
      </c>
      <c r="M465">
        <v>28</v>
      </c>
      <c r="N465">
        <v>32</v>
      </c>
      <c r="O465">
        <v>54</v>
      </c>
      <c r="P465">
        <v>1</v>
      </c>
      <c r="Q465">
        <v>2</v>
      </c>
      <c r="R465">
        <v>8</v>
      </c>
      <c r="S465">
        <v>6</v>
      </c>
      <c r="T465">
        <v>1</v>
      </c>
      <c r="U465">
        <v>0</v>
      </c>
      <c r="V465">
        <v>0</v>
      </c>
      <c r="W465">
        <v>0</v>
      </c>
      <c r="X465">
        <v>0</v>
      </c>
      <c r="Y465">
        <v>0</v>
      </c>
      <c r="Z465">
        <v>0</v>
      </c>
      <c r="AA465">
        <v>3</v>
      </c>
      <c r="AB465">
        <v>11</v>
      </c>
      <c r="AC465">
        <v>0</v>
      </c>
    </row>
    <row r="466" spans="1:29" x14ac:dyDescent="0.3">
      <c r="A466">
        <v>8707</v>
      </c>
      <c r="B466">
        <v>1956</v>
      </c>
      <c r="C466" t="s">
        <v>29</v>
      </c>
      <c r="D466" t="s">
        <v>33</v>
      </c>
      <c r="E466">
        <v>79456</v>
      </c>
      <c r="F466">
        <v>0</v>
      </c>
      <c r="G466">
        <v>0</v>
      </c>
      <c r="H466" s="1">
        <v>41143</v>
      </c>
      <c r="I466">
        <v>12</v>
      </c>
      <c r="J466">
        <v>565</v>
      </c>
      <c r="K466">
        <v>42</v>
      </c>
      <c r="L466">
        <v>548</v>
      </c>
      <c r="M466">
        <v>64</v>
      </c>
      <c r="N466">
        <v>83</v>
      </c>
      <c r="O466">
        <v>99</v>
      </c>
      <c r="P466">
        <v>1</v>
      </c>
      <c r="Q466">
        <v>5</v>
      </c>
      <c r="R466">
        <v>6</v>
      </c>
      <c r="S466">
        <v>4</v>
      </c>
      <c r="T466">
        <v>3</v>
      </c>
      <c r="U466">
        <v>0</v>
      </c>
      <c r="V466">
        <v>0</v>
      </c>
      <c r="W466">
        <v>0</v>
      </c>
      <c r="X466">
        <v>0</v>
      </c>
      <c r="Y466">
        <v>0</v>
      </c>
      <c r="Z466">
        <v>0</v>
      </c>
      <c r="AA466">
        <v>3</v>
      </c>
      <c r="AB466">
        <v>11</v>
      </c>
      <c r="AC466">
        <v>1</v>
      </c>
    </row>
    <row r="467" spans="1:29" x14ac:dyDescent="0.3">
      <c r="A467">
        <v>2021</v>
      </c>
      <c r="B467">
        <v>1975</v>
      </c>
      <c r="C467" t="s">
        <v>29</v>
      </c>
      <c r="D467" t="s">
        <v>33</v>
      </c>
      <c r="E467">
        <v>61456</v>
      </c>
      <c r="F467">
        <v>0</v>
      </c>
      <c r="G467">
        <v>1</v>
      </c>
      <c r="H467" s="1">
        <v>41360</v>
      </c>
      <c r="I467">
        <v>47</v>
      </c>
      <c r="J467">
        <v>563</v>
      </c>
      <c r="K467">
        <v>76</v>
      </c>
      <c r="L467">
        <v>384</v>
      </c>
      <c r="M467">
        <v>84</v>
      </c>
      <c r="N467">
        <v>192</v>
      </c>
      <c r="O467">
        <v>89</v>
      </c>
      <c r="P467">
        <v>4</v>
      </c>
      <c r="Q467">
        <v>6</v>
      </c>
      <c r="R467">
        <v>10</v>
      </c>
      <c r="S467">
        <v>13</v>
      </c>
      <c r="T467">
        <v>4</v>
      </c>
      <c r="U467">
        <v>0</v>
      </c>
      <c r="V467">
        <v>0</v>
      </c>
      <c r="W467">
        <v>0</v>
      </c>
      <c r="X467">
        <v>0</v>
      </c>
      <c r="Y467">
        <v>0</v>
      </c>
      <c r="Z467">
        <v>0</v>
      </c>
      <c r="AA467">
        <v>3</v>
      </c>
      <c r="AB467">
        <v>11</v>
      </c>
      <c r="AC467">
        <v>0</v>
      </c>
    </row>
    <row r="468" spans="1:29" x14ac:dyDescent="0.3">
      <c r="A468">
        <v>5687</v>
      </c>
      <c r="B468">
        <v>1980</v>
      </c>
      <c r="C468" t="s">
        <v>29</v>
      </c>
      <c r="D468" t="s">
        <v>35</v>
      </c>
      <c r="E468">
        <v>81702</v>
      </c>
      <c r="F468">
        <v>0</v>
      </c>
      <c r="G468">
        <v>0</v>
      </c>
      <c r="H468" s="1">
        <v>41175</v>
      </c>
      <c r="I468">
        <v>98</v>
      </c>
      <c r="J468">
        <v>563</v>
      </c>
      <c r="K468">
        <v>50</v>
      </c>
      <c r="L468">
        <v>774</v>
      </c>
      <c r="M468">
        <v>28</v>
      </c>
      <c r="N468">
        <v>31</v>
      </c>
      <c r="O468">
        <v>187</v>
      </c>
      <c r="P468">
        <v>1</v>
      </c>
      <c r="Q468">
        <v>7</v>
      </c>
      <c r="R468">
        <v>7</v>
      </c>
      <c r="S468">
        <v>12</v>
      </c>
      <c r="T468">
        <v>3</v>
      </c>
      <c r="U468">
        <v>0</v>
      </c>
      <c r="V468">
        <v>0</v>
      </c>
      <c r="W468">
        <v>0</v>
      </c>
      <c r="X468">
        <v>0</v>
      </c>
      <c r="Y468">
        <v>0</v>
      </c>
      <c r="Z468">
        <v>0</v>
      </c>
      <c r="AA468">
        <v>3</v>
      </c>
      <c r="AB468">
        <v>11</v>
      </c>
      <c r="AC468">
        <v>0</v>
      </c>
    </row>
    <row r="469" spans="1:29" x14ac:dyDescent="0.3">
      <c r="A469">
        <v>9370</v>
      </c>
      <c r="B469">
        <v>1945</v>
      </c>
      <c r="C469" t="s">
        <v>32</v>
      </c>
      <c r="D469" t="s">
        <v>33</v>
      </c>
      <c r="E469">
        <v>65846</v>
      </c>
      <c r="F469">
        <v>0</v>
      </c>
      <c r="G469">
        <v>0</v>
      </c>
      <c r="H469" s="1">
        <v>41411</v>
      </c>
      <c r="I469">
        <v>68</v>
      </c>
      <c r="J469">
        <v>562</v>
      </c>
      <c r="K469">
        <v>81</v>
      </c>
      <c r="L469">
        <v>276</v>
      </c>
      <c r="M469">
        <v>80</v>
      </c>
      <c r="N469">
        <v>40</v>
      </c>
      <c r="O469">
        <v>81</v>
      </c>
      <c r="P469">
        <v>1</v>
      </c>
      <c r="Q469">
        <v>6</v>
      </c>
      <c r="R469">
        <v>3</v>
      </c>
      <c r="S469">
        <v>6</v>
      </c>
      <c r="T469">
        <v>4</v>
      </c>
      <c r="U469">
        <v>0</v>
      </c>
      <c r="V469">
        <v>0</v>
      </c>
      <c r="W469">
        <v>0</v>
      </c>
      <c r="X469">
        <v>0</v>
      </c>
      <c r="Y469">
        <v>0</v>
      </c>
      <c r="Z469">
        <v>0</v>
      </c>
      <c r="AA469">
        <v>3</v>
      </c>
      <c r="AB469">
        <v>11</v>
      </c>
      <c r="AC469">
        <v>0</v>
      </c>
    </row>
    <row r="470" spans="1:29" x14ac:dyDescent="0.3">
      <c r="A470">
        <v>3233</v>
      </c>
      <c r="B470">
        <v>1965</v>
      </c>
      <c r="C470" t="s">
        <v>32</v>
      </c>
      <c r="D470" t="s">
        <v>33</v>
      </c>
      <c r="E470">
        <v>62745</v>
      </c>
      <c r="F470">
        <v>0</v>
      </c>
      <c r="G470">
        <v>1</v>
      </c>
      <c r="H470" s="1">
        <v>41356</v>
      </c>
      <c r="I470">
        <v>89</v>
      </c>
      <c r="J470">
        <v>562</v>
      </c>
      <c r="K470">
        <v>21</v>
      </c>
      <c r="L470">
        <v>464</v>
      </c>
      <c r="M470">
        <v>28</v>
      </c>
      <c r="N470">
        <v>10</v>
      </c>
      <c r="O470">
        <v>32</v>
      </c>
      <c r="P470">
        <v>3</v>
      </c>
      <c r="Q470">
        <v>7</v>
      </c>
      <c r="R470">
        <v>8</v>
      </c>
      <c r="S470">
        <v>11</v>
      </c>
      <c r="T470">
        <v>5</v>
      </c>
      <c r="U470">
        <v>0</v>
      </c>
      <c r="V470">
        <v>0</v>
      </c>
      <c r="W470">
        <v>0</v>
      </c>
      <c r="X470">
        <v>0</v>
      </c>
      <c r="Y470">
        <v>0</v>
      </c>
      <c r="Z470">
        <v>0</v>
      </c>
      <c r="AA470">
        <v>3</v>
      </c>
      <c r="AB470">
        <v>11</v>
      </c>
      <c r="AC470">
        <v>0</v>
      </c>
    </row>
    <row r="471" spans="1:29" x14ac:dyDescent="0.3">
      <c r="A471">
        <v>7631</v>
      </c>
      <c r="B471">
        <v>1978</v>
      </c>
      <c r="C471" t="s">
        <v>34</v>
      </c>
      <c r="D471" t="s">
        <v>31</v>
      </c>
      <c r="E471">
        <v>61346</v>
      </c>
      <c r="F471">
        <v>1</v>
      </c>
      <c r="G471">
        <v>0</v>
      </c>
      <c r="H471" s="1">
        <v>41553</v>
      </c>
      <c r="I471">
        <v>34</v>
      </c>
      <c r="J471">
        <v>562</v>
      </c>
      <c r="K471">
        <v>58</v>
      </c>
      <c r="L471">
        <v>168</v>
      </c>
      <c r="M471">
        <v>43</v>
      </c>
      <c r="N471">
        <v>16</v>
      </c>
      <c r="O471">
        <v>142</v>
      </c>
      <c r="P471">
        <v>1</v>
      </c>
      <c r="Q471">
        <v>5</v>
      </c>
      <c r="R471">
        <v>7</v>
      </c>
      <c r="S471">
        <v>10</v>
      </c>
      <c r="T471">
        <v>3</v>
      </c>
      <c r="U471">
        <v>0</v>
      </c>
      <c r="V471">
        <v>0</v>
      </c>
      <c r="W471">
        <v>0</v>
      </c>
      <c r="X471">
        <v>0</v>
      </c>
      <c r="Y471">
        <v>0</v>
      </c>
      <c r="Z471">
        <v>0</v>
      </c>
      <c r="AA471">
        <v>3</v>
      </c>
      <c r="AB471">
        <v>11</v>
      </c>
      <c r="AC471">
        <v>0</v>
      </c>
    </row>
    <row r="472" spans="1:29" x14ac:dyDescent="0.3">
      <c r="A472">
        <v>6184</v>
      </c>
      <c r="B472">
        <v>1969</v>
      </c>
      <c r="C472" t="s">
        <v>32</v>
      </c>
      <c r="D472" t="s">
        <v>33</v>
      </c>
      <c r="E472">
        <v>68462</v>
      </c>
      <c r="F472">
        <v>0</v>
      </c>
      <c r="G472">
        <v>0</v>
      </c>
      <c r="H472" s="1">
        <v>41255</v>
      </c>
      <c r="I472">
        <v>6</v>
      </c>
      <c r="J472">
        <v>561</v>
      </c>
      <c r="K472">
        <v>64</v>
      </c>
      <c r="L472">
        <v>785</v>
      </c>
      <c r="M472">
        <v>84</v>
      </c>
      <c r="N472">
        <v>128</v>
      </c>
      <c r="O472">
        <v>48</v>
      </c>
      <c r="P472">
        <v>1</v>
      </c>
      <c r="Q472">
        <v>3</v>
      </c>
      <c r="R472">
        <v>3</v>
      </c>
      <c r="S472">
        <v>8</v>
      </c>
      <c r="T472">
        <v>1</v>
      </c>
      <c r="U472">
        <v>0</v>
      </c>
      <c r="V472">
        <v>0</v>
      </c>
      <c r="W472">
        <v>0</v>
      </c>
      <c r="X472">
        <v>0</v>
      </c>
      <c r="Y472">
        <v>0</v>
      </c>
      <c r="Z472">
        <v>0</v>
      </c>
      <c r="AA472">
        <v>3</v>
      </c>
      <c r="AB472">
        <v>11</v>
      </c>
      <c r="AC472">
        <v>0</v>
      </c>
    </row>
    <row r="473" spans="1:29" x14ac:dyDescent="0.3">
      <c r="A473">
        <v>4640</v>
      </c>
      <c r="B473">
        <v>1967</v>
      </c>
      <c r="C473" t="s">
        <v>29</v>
      </c>
      <c r="D473" t="s">
        <v>35</v>
      </c>
      <c r="E473">
        <v>70647</v>
      </c>
      <c r="F473">
        <v>0</v>
      </c>
      <c r="G473">
        <v>1</v>
      </c>
      <c r="H473" s="1">
        <v>41173</v>
      </c>
      <c r="I473">
        <v>65</v>
      </c>
      <c r="J473">
        <v>561</v>
      </c>
      <c r="K473">
        <v>85</v>
      </c>
      <c r="L473">
        <v>171</v>
      </c>
      <c r="M473">
        <v>25</v>
      </c>
      <c r="N473">
        <v>123</v>
      </c>
      <c r="O473">
        <v>114</v>
      </c>
      <c r="P473">
        <v>2</v>
      </c>
      <c r="Q473">
        <v>4</v>
      </c>
      <c r="R473">
        <v>7</v>
      </c>
      <c r="S473">
        <v>13</v>
      </c>
      <c r="T473">
        <v>2</v>
      </c>
      <c r="U473">
        <v>0</v>
      </c>
      <c r="V473">
        <v>0</v>
      </c>
      <c r="W473">
        <v>0</v>
      </c>
      <c r="X473">
        <v>0</v>
      </c>
      <c r="Y473">
        <v>0</v>
      </c>
      <c r="Z473">
        <v>0</v>
      </c>
      <c r="AA473">
        <v>3</v>
      </c>
      <c r="AB473">
        <v>11</v>
      </c>
      <c r="AC473">
        <v>0</v>
      </c>
    </row>
    <row r="474" spans="1:29" x14ac:dyDescent="0.3">
      <c r="A474">
        <v>832</v>
      </c>
      <c r="B474">
        <v>1966</v>
      </c>
      <c r="C474" t="s">
        <v>32</v>
      </c>
      <c r="D474" t="s">
        <v>31</v>
      </c>
      <c r="E474">
        <v>65814</v>
      </c>
      <c r="F474">
        <v>0</v>
      </c>
      <c r="G474">
        <v>1</v>
      </c>
      <c r="H474" s="1">
        <v>41700</v>
      </c>
      <c r="I474">
        <v>90</v>
      </c>
      <c r="J474">
        <v>561</v>
      </c>
      <c r="K474">
        <v>14</v>
      </c>
      <c r="L474">
        <v>113</v>
      </c>
      <c r="M474">
        <v>10</v>
      </c>
      <c r="N474">
        <v>14</v>
      </c>
      <c r="O474">
        <v>35</v>
      </c>
      <c r="P474">
        <v>3</v>
      </c>
      <c r="Q474">
        <v>8</v>
      </c>
      <c r="R474">
        <v>2</v>
      </c>
      <c r="S474">
        <v>10</v>
      </c>
      <c r="T474">
        <v>5</v>
      </c>
      <c r="U474">
        <v>0</v>
      </c>
      <c r="V474">
        <v>0</v>
      </c>
      <c r="W474">
        <v>0</v>
      </c>
      <c r="X474">
        <v>0</v>
      </c>
      <c r="Y474">
        <v>0</v>
      </c>
      <c r="Z474">
        <v>0</v>
      </c>
      <c r="AA474">
        <v>3</v>
      </c>
      <c r="AB474">
        <v>11</v>
      </c>
      <c r="AC474">
        <v>0</v>
      </c>
    </row>
    <row r="475" spans="1:29" x14ac:dyDescent="0.3">
      <c r="A475">
        <v>5796</v>
      </c>
      <c r="B475">
        <v>1963</v>
      </c>
      <c r="C475" t="s">
        <v>29</v>
      </c>
      <c r="D475" t="s">
        <v>33</v>
      </c>
      <c r="E475">
        <v>77437</v>
      </c>
      <c r="F475">
        <v>0</v>
      </c>
      <c r="G475">
        <v>0</v>
      </c>
      <c r="H475" s="1">
        <v>41604</v>
      </c>
      <c r="I475">
        <v>70</v>
      </c>
      <c r="J475">
        <v>560</v>
      </c>
      <c r="K475">
        <v>21</v>
      </c>
      <c r="L475">
        <v>442</v>
      </c>
      <c r="M475">
        <v>29</v>
      </c>
      <c r="N475">
        <v>44</v>
      </c>
      <c r="O475">
        <v>29</v>
      </c>
      <c r="P475">
        <v>1</v>
      </c>
      <c r="Q475">
        <v>4</v>
      </c>
      <c r="R475">
        <v>5</v>
      </c>
      <c r="S475">
        <v>13</v>
      </c>
      <c r="T475">
        <v>1</v>
      </c>
      <c r="U475">
        <v>0</v>
      </c>
      <c r="V475">
        <v>0</v>
      </c>
      <c r="W475">
        <v>1</v>
      </c>
      <c r="X475">
        <v>0</v>
      </c>
      <c r="Y475">
        <v>0</v>
      </c>
      <c r="Z475">
        <v>0</v>
      </c>
      <c r="AA475">
        <v>3</v>
      </c>
      <c r="AB475">
        <v>11</v>
      </c>
      <c r="AC475">
        <v>0</v>
      </c>
    </row>
    <row r="476" spans="1:29" x14ac:dyDescent="0.3">
      <c r="A476">
        <v>9529</v>
      </c>
      <c r="B476">
        <v>1990</v>
      </c>
      <c r="C476" t="s">
        <v>29</v>
      </c>
      <c r="D476" t="s">
        <v>33</v>
      </c>
      <c r="E476">
        <v>73687</v>
      </c>
      <c r="F476">
        <v>0</v>
      </c>
      <c r="G476">
        <v>0</v>
      </c>
      <c r="H476" s="1">
        <v>41606</v>
      </c>
      <c r="I476">
        <v>8</v>
      </c>
      <c r="J476">
        <v>559</v>
      </c>
      <c r="K476">
        <v>153</v>
      </c>
      <c r="L476">
        <v>503</v>
      </c>
      <c r="M476">
        <v>218</v>
      </c>
      <c r="N476">
        <v>13</v>
      </c>
      <c r="O476">
        <v>181</v>
      </c>
      <c r="P476">
        <v>1</v>
      </c>
      <c r="Q476">
        <v>3</v>
      </c>
      <c r="R476">
        <v>9</v>
      </c>
      <c r="S476">
        <v>9</v>
      </c>
      <c r="T476">
        <v>2</v>
      </c>
      <c r="U476">
        <v>0</v>
      </c>
      <c r="V476">
        <v>0</v>
      </c>
      <c r="W476">
        <v>0</v>
      </c>
      <c r="X476">
        <v>1</v>
      </c>
      <c r="Y476">
        <v>0</v>
      </c>
      <c r="Z476">
        <v>0</v>
      </c>
      <c r="AA476">
        <v>3</v>
      </c>
      <c r="AB476">
        <v>11</v>
      </c>
      <c r="AC476">
        <v>1</v>
      </c>
    </row>
    <row r="477" spans="1:29" x14ac:dyDescent="0.3">
      <c r="A477">
        <v>1577</v>
      </c>
      <c r="B477">
        <v>1946</v>
      </c>
      <c r="C477" t="s">
        <v>29</v>
      </c>
      <c r="D477" t="s">
        <v>33</v>
      </c>
      <c r="E477">
        <v>78569</v>
      </c>
      <c r="F477">
        <v>0</v>
      </c>
      <c r="G477">
        <v>0</v>
      </c>
      <c r="H477" s="1">
        <v>41689</v>
      </c>
      <c r="I477">
        <v>14</v>
      </c>
      <c r="J477">
        <v>558</v>
      </c>
      <c r="K477">
        <v>79</v>
      </c>
      <c r="L477">
        <v>622</v>
      </c>
      <c r="M477">
        <v>207</v>
      </c>
      <c r="N477">
        <v>175</v>
      </c>
      <c r="O477">
        <v>95</v>
      </c>
      <c r="P477">
        <v>1</v>
      </c>
      <c r="Q477">
        <v>4</v>
      </c>
      <c r="R477">
        <v>6</v>
      </c>
      <c r="S477">
        <v>4</v>
      </c>
      <c r="T477">
        <v>1</v>
      </c>
      <c r="U477">
        <v>0</v>
      </c>
      <c r="V477">
        <v>0</v>
      </c>
      <c r="W477">
        <v>1</v>
      </c>
      <c r="X477">
        <v>0</v>
      </c>
      <c r="Y477">
        <v>0</v>
      </c>
      <c r="Z477">
        <v>0</v>
      </c>
      <c r="AA477">
        <v>3</v>
      </c>
      <c r="AB477">
        <v>11</v>
      </c>
      <c r="AC477">
        <v>1</v>
      </c>
    </row>
    <row r="478" spans="1:29" x14ac:dyDescent="0.3">
      <c r="A478">
        <v>8314</v>
      </c>
      <c r="B478">
        <v>1982</v>
      </c>
      <c r="C478" t="s">
        <v>29</v>
      </c>
      <c r="D478" t="s">
        <v>33</v>
      </c>
      <c r="E478">
        <v>79908</v>
      </c>
      <c r="F478">
        <v>0</v>
      </c>
      <c r="G478">
        <v>0</v>
      </c>
      <c r="H478" s="1">
        <v>41369</v>
      </c>
      <c r="I478">
        <v>30</v>
      </c>
      <c r="J478">
        <v>557</v>
      </c>
      <c r="K478">
        <v>129</v>
      </c>
      <c r="L478">
        <v>761</v>
      </c>
      <c r="M478">
        <v>29</v>
      </c>
      <c r="N478">
        <v>185</v>
      </c>
      <c r="O478">
        <v>111</v>
      </c>
      <c r="P478">
        <v>1</v>
      </c>
      <c r="Q478">
        <v>5</v>
      </c>
      <c r="R478">
        <v>6</v>
      </c>
      <c r="S478">
        <v>7</v>
      </c>
      <c r="T478">
        <v>2</v>
      </c>
      <c r="U478">
        <v>0</v>
      </c>
      <c r="V478">
        <v>0</v>
      </c>
      <c r="W478">
        <v>1</v>
      </c>
      <c r="X478">
        <v>0</v>
      </c>
      <c r="Y478">
        <v>0</v>
      </c>
      <c r="Z478">
        <v>0</v>
      </c>
      <c r="AA478">
        <v>3</v>
      </c>
      <c r="AB478">
        <v>11</v>
      </c>
      <c r="AC478">
        <v>0</v>
      </c>
    </row>
    <row r="479" spans="1:29" x14ac:dyDescent="0.3">
      <c r="A479">
        <v>1065</v>
      </c>
      <c r="B479">
        <v>1963</v>
      </c>
      <c r="C479" t="s">
        <v>29</v>
      </c>
      <c r="D479" t="s">
        <v>30</v>
      </c>
      <c r="E479">
        <v>80695</v>
      </c>
      <c r="F479">
        <v>0</v>
      </c>
      <c r="G479">
        <v>0</v>
      </c>
      <c r="H479" s="1">
        <v>41637</v>
      </c>
      <c r="I479">
        <v>85</v>
      </c>
      <c r="J479">
        <v>557</v>
      </c>
      <c r="K479">
        <v>129</v>
      </c>
      <c r="L479">
        <v>984</v>
      </c>
      <c r="M479">
        <v>193</v>
      </c>
      <c r="N479">
        <v>37</v>
      </c>
      <c r="O479">
        <v>18</v>
      </c>
      <c r="P479">
        <v>1</v>
      </c>
      <c r="Q479">
        <v>5</v>
      </c>
      <c r="R479">
        <v>8</v>
      </c>
      <c r="S479">
        <v>5</v>
      </c>
      <c r="T479">
        <v>2</v>
      </c>
      <c r="U479">
        <v>0</v>
      </c>
      <c r="V479">
        <v>0</v>
      </c>
      <c r="W479">
        <v>0</v>
      </c>
      <c r="X479">
        <v>0</v>
      </c>
      <c r="Y479">
        <v>0</v>
      </c>
      <c r="Z479">
        <v>0</v>
      </c>
      <c r="AA479">
        <v>3</v>
      </c>
      <c r="AB479">
        <v>11</v>
      </c>
      <c r="AC479">
        <v>0</v>
      </c>
    </row>
    <row r="480" spans="1:29" x14ac:dyDescent="0.3">
      <c r="A480">
        <v>4856</v>
      </c>
      <c r="B480">
        <v>1957</v>
      </c>
      <c r="C480" t="s">
        <v>37</v>
      </c>
      <c r="D480" t="s">
        <v>33</v>
      </c>
      <c r="E480">
        <v>82347</v>
      </c>
      <c r="F480">
        <v>0</v>
      </c>
      <c r="G480">
        <v>0</v>
      </c>
      <c r="H480" s="1">
        <v>41219</v>
      </c>
      <c r="I480">
        <v>38</v>
      </c>
      <c r="J480">
        <v>556</v>
      </c>
      <c r="K480">
        <v>54</v>
      </c>
      <c r="L480">
        <v>845</v>
      </c>
      <c r="M480">
        <v>202</v>
      </c>
      <c r="N480">
        <v>133</v>
      </c>
      <c r="O480">
        <v>63</v>
      </c>
      <c r="P480">
        <v>1</v>
      </c>
      <c r="Q480">
        <v>7</v>
      </c>
      <c r="R480">
        <v>7</v>
      </c>
      <c r="S480">
        <v>10</v>
      </c>
      <c r="T480">
        <v>3</v>
      </c>
      <c r="U480">
        <v>1</v>
      </c>
      <c r="V480">
        <v>0</v>
      </c>
      <c r="W480">
        <v>0</v>
      </c>
      <c r="X480">
        <v>1</v>
      </c>
      <c r="Y480">
        <v>0</v>
      </c>
      <c r="Z480">
        <v>0</v>
      </c>
      <c r="AA480">
        <v>3</v>
      </c>
      <c r="AB480">
        <v>11</v>
      </c>
      <c r="AC480">
        <v>0</v>
      </c>
    </row>
    <row r="481" spans="1:29" x14ac:dyDescent="0.3">
      <c r="A481">
        <v>8427</v>
      </c>
      <c r="B481">
        <v>1956</v>
      </c>
      <c r="C481" t="s">
        <v>34</v>
      </c>
      <c r="D481" t="s">
        <v>30</v>
      </c>
      <c r="E481">
        <v>64857</v>
      </c>
      <c r="F481">
        <v>0</v>
      </c>
      <c r="G481">
        <v>0</v>
      </c>
      <c r="H481" s="1">
        <v>41236</v>
      </c>
      <c r="I481">
        <v>78</v>
      </c>
      <c r="J481">
        <v>556</v>
      </c>
      <c r="K481">
        <v>14</v>
      </c>
      <c r="L481">
        <v>717</v>
      </c>
      <c r="M481">
        <v>210</v>
      </c>
      <c r="N481">
        <v>0</v>
      </c>
      <c r="O481">
        <v>43</v>
      </c>
      <c r="P481">
        <v>1</v>
      </c>
      <c r="Q481">
        <v>7</v>
      </c>
      <c r="R481">
        <v>5</v>
      </c>
      <c r="S481">
        <v>10</v>
      </c>
      <c r="T481">
        <v>4</v>
      </c>
      <c r="U481">
        <v>0</v>
      </c>
      <c r="V481">
        <v>0</v>
      </c>
      <c r="W481">
        <v>0</v>
      </c>
      <c r="X481">
        <v>0</v>
      </c>
      <c r="Y481">
        <v>0</v>
      </c>
      <c r="Z481">
        <v>0</v>
      </c>
      <c r="AA481">
        <v>3</v>
      </c>
      <c r="AB481">
        <v>11</v>
      </c>
      <c r="AC481">
        <v>0</v>
      </c>
    </row>
    <row r="482" spans="1:29" x14ac:dyDescent="0.3">
      <c r="A482">
        <v>217</v>
      </c>
      <c r="B482">
        <v>1956</v>
      </c>
      <c r="C482" t="s">
        <v>34</v>
      </c>
      <c r="D482" t="s">
        <v>30</v>
      </c>
      <c r="E482">
        <v>64857</v>
      </c>
      <c r="F482">
        <v>0</v>
      </c>
      <c r="G482">
        <v>0</v>
      </c>
      <c r="H482" s="1">
        <v>41236</v>
      </c>
      <c r="I482">
        <v>78</v>
      </c>
      <c r="J482">
        <v>556</v>
      </c>
      <c r="K482">
        <v>14</v>
      </c>
      <c r="L482">
        <v>717</v>
      </c>
      <c r="M482">
        <v>210</v>
      </c>
      <c r="N482">
        <v>0</v>
      </c>
      <c r="O482">
        <v>43</v>
      </c>
      <c r="P482">
        <v>1</v>
      </c>
      <c r="Q482">
        <v>7</v>
      </c>
      <c r="R482">
        <v>5</v>
      </c>
      <c r="S482">
        <v>10</v>
      </c>
      <c r="T482">
        <v>4</v>
      </c>
      <c r="U482">
        <v>0</v>
      </c>
      <c r="V482">
        <v>0</v>
      </c>
      <c r="W482">
        <v>0</v>
      </c>
      <c r="X482">
        <v>0</v>
      </c>
      <c r="Y482">
        <v>0</v>
      </c>
      <c r="Z482">
        <v>0</v>
      </c>
      <c r="AA482">
        <v>3</v>
      </c>
      <c r="AB482">
        <v>11</v>
      </c>
      <c r="AC482">
        <v>0</v>
      </c>
    </row>
    <row r="483" spans="1:29" x14ac:dyDescent="0.3">
      <c r="A483">
        <v>8722</v>
      </c>
      <c r="B483">
        <v>1957</v>
      </c>
      <c r="C483" t="s">
        <v>37</v>
      </c>
      <c r="D483" t="s">
        <v>33</v>
      </c>
      <c r="E483">
        <v>82347</v>
      </c>
      <c r="F483">
        <v>0</v>
      </c>
      <c r="G483">
        <v>0</v>
      </c>
      <c r="H483" s="1">
        <v>41219</v>
      </c>
      <c r="I483">
        <v>38</v>
      </c>
      <c r="J483">
        <v>556</v>
      </c>
      <c r="K483">
        <v>54</v>
      </c>
      <c r="L483">
        <v>845</v>
      </c>
      <c r="M483">
        <v>202</v>
      </c>
      <c r="N483">
        <v>133</v>
      </c>
      <c r="O483">
        <v>63</v>
      </c>
      <c r="P483">
        <v>1</v>
      </c>
      <c r="Q483">
        <v>7</v>
      </c>
      <c r="R483">
        <v>7</v>
      </c>
      <c r="S483">
        <v>10</v>
      </c>
      <c r="T483">
        <v>3</v>
      </c>
      <c r="U483">
        <v>1</v>
      </c>
      <c r="V483">
        <v>0</v>
      </c>
      <c r="W483">
        <v>0</v>
      </c>
      <c r="X483">
        <v>1</v>
      </c>
      <c r="Y483">
        <v>0</v>
      </c>
      <c r="Z483">
        <v>0</v>
      </c>
      <c r="AA483">
        <v>3</v>
      </c>
      <c r="AB483">
        <v>11</v>
      </c>
      <c r="AC483">
        <v>1</v>
      </c>
    </row>
    <row r="484" spans="1:29" x14ac:dyDescent="0.3">
      <c r="A484">
        <v>4786</v>
      </c>
      <c r="B484">
        <v>1977</v>
      </c>
      <c r="C484" t="s">
        <v>29</v>
      </c>
      <c r="D484" t="s">
        <v>33</v>
      </c>
      <c r="E484">
        <v>75330</v>
      </c>
      <c r="F484">
        <v>1</v>
      </c>
      <c r="G484">
        <v>1</v>
      </c>
      <c r="H484" s="1">
        <v>41186</v>
      </c>
      <c r="I484">
        <v>94</v>
      </c>
      <c r="J484">
        <v>555</v>
      </c>
      <c r="K484">
        <v>82</v>
      </c>
      <c r="L484">
        <v>257</v>
      </c>
      <c r="M484">
        <v>93</v>
      </c>
      <c r="N484">
        <v>61</v>
      </c>
      <c r="O484">
        <v>61</v>
      </c>
      <c r="P484">
        <v>4</v>
      </c>
      <c r="Q484">
        <v>10</v>
      </c>
      <c r="R484">
        <v>3</v>
      </c>
      <c r="S484">
        <v>12</v>
      </c>
      <c r="T484">
        <v>6</v>
      </c>
      <c r="U484">
        <v>0</v>
      </c>
      <c r="V484">
        <v>0</v>
      </c>
      <c r="W484">
        <v>0</v>
      </c>
      <c r="X484">
        <v>0</v>
      </c>
      <c r="Y484">
        <v>0</v>
      </c>
      <c r="Z484">
        <v>0</v>
      </c>
      <c r="AA484">
        <v>3</v>
      </c>
      <c r="AB484">
        <v>11</v>
      </c>
      <c r="AC484">
        <v>0</v>
      </c>
    </row>
    <row r="485" spans="1:29" x14ac:dyDescent="0.3">
      <c r="A485">
        <v>1184</v>
      </c>
      <c r="B485">
        <v>1968</v>
      </c>
      <c r="C485" t="s">
        <v>32</v>
      </c>
      <c r="D485" t="s">
        <v>35</v>
      </c>
      <c r="E485">
        <v>69674</v>
      </c>
      <c r="F485">
        <v>0</v>
      </c>
      <c r="G485">
        <v>2</v>
      </c>
      <c r="H485" s="1">
        <v>41416</v>
      </c>
      <c r="I485">
        <v>46</v>
      </c>
      <c r="J485">
        <v>554</v>
      </c>
      <c r="K485">
        <v>41</v>
      </c>
      <c r="L485">
        <v>215</v>
      </c>
      <c r="M485">
        <v>11</v>
      </c>
      <c r="N485">
        <v>0</v>
      </c>
      <c r="O485">
        <v>24</v>
      </c>
      <c r="P485">
        <v>3</v>
      </c>
      <c r="Q485">
        <v>10</v>
      </c>
      <c r="R485">
        <v>2</v>
      </c>
      <c r="S485">
        <v>10</v>
      </c>
      <c r="T485">
        <v>5</v>
      </c>
      <c r="U485">
        <v>0</v>
      </c>
      <c r="V485">
        <v>0</v>
      </c>
      <c r="W485">
        <v>0</v>
      </c>
      <c r="X485">
        <v>0</v>
      </c>
      <c r="Y485">
        <v>0</v>
      </c>
      <c r="Z485">
        <v>0</v>
      </c>
      <c r="AA485">
        <v>3</v>
      </c>
      <c r="AB485">
        <v>11</v>
      </c>
      <c r="AC485">
        <v>0</v>
      </c>
    </row>
    <row r="486" spans="1:29" x14ac:dyDescent="0.3">
      <c r="A486">
        <v>7683</v>
      </c>
      <c r="B486">
        <v>1968</v>
      </c>
      <c r="C486" t="s">
        <v>34</v>
      </c>
      <c r="D486" t="s">
        <v>33</v>
      </c>
      <c r="E486">
        <v>70777</v>
      </c>
      <c r="F486">
        <v>0</v>
      </c>
      <c r="G486">
        <v>1</v>
      </c>
      <c r="H486" s="1">
        <v>41695</v>
      </c>
      <c r="I486">
        <v>80</v>
      </c>
      <c r="J486">
        <v>554</v>
      </c>
      <c r="K486">
        <v>35</v>
      </c>
      <c r="L486">
        <v>113</v>
      </c>
      <c r="M486">
        <v>0</v>
      </c>
      <c r="N486">
        <v>7</v>
      </c>
      <c r="O486">
        <v>78</v>
      </c>
      <c r="P486">
        <v>3</v>
      </c>
      <c r="Q486">
        <v>5</v>
      </c>
      <c r="R486">
        <v>3</v>
      </c>
      <c r="S486">
        <v>12</v>
      </c>
      <c r="T486">
        <v>3</v>
      </c>
      <c r="U486">
        <v>0</v>
      </c>
      <c r="V486">
        <v>0</v>
      </c>
      <c r="W486">
        <v>0</v>
      </c>
      <c r="X486">
        <v>0</v>
      </c>
      <c r="Y486">
        <v>0</v>
      </c>
      <c r="Z486">
        <v>0</v>
      </c>
      <c r="AA486">
        <v>3</v>
      </c>
      <c r="AB486">
        <v>11</v>
      </c>
      <c r="AC486">
        <v>0</v>
      </c>
    </row>
    <row r="487" spans="1:29" x14ac:dyDescent="0.3">
      <c r="A487">
        <v>9988</v>
      </c>
      <c r="B487">
        <v>1976</v>
      </c>
      <c r="C487" t="s">
        <v>34</v>
      </c>
      <c r="D487" t="s">
        <v>30</v>
      </c>
      <c r="E487">
        <v>70379</v>
      </c>
      <c r="F487">
        <v>0</v>
      </c>
      <c r="G487">
        <v>1</v>
      </c>
      <c r="H487" s="1">
        <v>41336</v>
      </c>
      <c r="I487">
        <v>84</v>
      </c>
      <c r="J487">
        <v>553</v>
      </c>
      <c r="K487">
        <v>25</v>
      </c>
      <c r="L487">
        <v>142</v>
      </c>
      <c r="M487">
        <v>65</v>
      </c>
      <c r="N487">
        <v>67</v>
      </c>
      <c r="O487">
        <v>8</v>
      </c>
      <c r="P487">
        <v>3</v>
      </c>
      <c r="Q487">
        <v>6</v>
      </c>
      <c r="R487">
        <v>3</v>
      </c>
      <c r="S487">
        <v>13</v>
      </c>
      <c r="T487">
        <v>4</v>
      </c>
      <c r="U487">
        <v>0</v>
      </c>
      <c r="V487">
        <v>0</v>
      </c>
      <c r="W487">
        <v>0</v>
      </c>
      <c r="X487">
        <v>0</v>
      </c>
      <c r="Y487">
        <v>0</v>
      </c>
      <c r="Z487">
        <v>0</v>
      </c>
      <c r="AA487">
        <v>3</v>
      </c>
      <c r="AB487">
        <v>11</v>
      </c>
      <c r="AC487">
        <v>0</v>
      </c>
    </row>
    <row r="488" spans="1:29" x14ac:dyDescent="0.3">
      <c r="A488">
        <v>1340</v>
      </c>
      <c r="B488">
        <v>1986</v>
      </c>
      <c r="C488" t="s">
        <v>29</v>
      </c>
      <c r="D488" t="s">
        <v>33</v>
      </c>
      <c r="E488">
        <v>92910</v>
      </c>
      <c r="F488">
        <v>0</v>
      </c>
      <c r="G488">
        <v>0</v>
      </c>
      <c r="H488" s="1">
        <v>41753</v>
      </c>
      <c r="I488">
        <v>42</v>
      </c>
      <c r="J488">
        <v>551</v>
      </c>
      <c r="K488">
        <v>137</v>
      </c>
      <c r="L488">
        <v>792</v>
      </c>
      <c r="M488">
        <v>179</v>
      </c>
      <c r="N488">
        <v>103</v>
      </c>
      <c r="O488">
        <v>33</v>
      </c>
      <c r="P488">
        <v>1</v>
      </c>
      <c r="Q488">
        <v>6</v>
      </c>
      <c r="R488">
        <v>7</v>
      </c>
      <c r="S488">
        <v>13</v>
      </c>
      <c r="T488">
        <v>1</v>
      </c>
      <c r="U488">
        <v>0</v>
      </c>
      <c r="V488">
        <v>1</v>
      </c>
      <c r="W488">
        <v>1</v>
      </c>
      <c r="X488">
        <v>1</v>
      </c>
      <c r="Y488">
        <v>0</v>
      </c>
      <c r="Z488">
        <v>0</v>
      </c>
      <c r="AA488">
        <v>3</v>
      </c>
      <c r="AB488">
        <v>11</v>
      </c>
      <c r="AC488">
        <v>0</v>
      </c>
    </row>
    <row r="489" spans="1:29" x14ac:dyDescent="0.3">
      <c r="A489">
        <v>8969</v>
      </c>
      <c r="B489">
        <v>1977</v>
      </c>
      <c r="C489" t="s">
        <v>29</v>
      </c>
      <c r="D489" t="s">
        <v>33</v>
      </c>
      <c r="E489">
        <v>71855</v>
      </c>
      <c r="F489">
        <v>0</v>
      </c>
      <c r="G489">
        <v>1</v>
      </c>
      <c r="H489" s="1">
        <v>41290</v>
      </c>
      <c r="I489">
        <v>59</v>
      </c>
      <c r="J489">
        <v>548</v>
      </c>
      <c r="K489">
        <v>31</v>
      </c>
      <c r="L489">
        <v>422</v>
      </c>
      <c r="M489">
        <v>0</v>
      </c>
      <c r="N489">
        <v>112</v>
      </c>
      <c r="O489">
        <v>28</v>
      </c>
      <c r="P489">
        <v>4</v>
      </c>
      <c r="Q489">
        <v>5</v>
      </c>
      <c r="R489">
        <v>5</v>
      </c>
      <c r="S489">
        <v>11</v>
      </c>
      <c r="T489">
        <v>3</v>
      </c>
      <c r="U489">
        <v>0</v>
      </c>
      <c r="V489">
        <v>0</v>
      </c>
      <c r="W489">
        <v>0</v>
      </c>
      <c r="X489">
        <v>0</v>
      </c>
      <c r="Y489">
        <v>0</v>
      </c>
      <c r="Z489">
        <v>0</v>
      </c>
      <c r="AA489">
        <v>3</v>
      </c>
      <c r="AB489">
        <v>11</v>
      </c>
      <c r="AC489">
        <v>0</v>
      </c>
    </row>
    <row r="490" spans="1:29" x14ac:dyDescent="0.3">
      <c r="A490">
        <v>1592</v>
      </c>
      <c r="B490">
        <v>1970</v>
      </c>
      <c r="C490" t="s">
        <v>29</v>
      </c>
      <c r="D490" t="s">
        <v>33</v>
      </c>
      <c r="E490">
        <v>90765</v>
      </c>
      <c r="F490">
        <v>0</v>
      </c>
      <c r="G490">
        <v>0</v>
      </c>
      <c r="H490" s="1">
        <v>41663</v>
      </c>
      <c r="I490">
        <v>25</v>
      </c>
      <c r="J490">
        <v>547</v>
      </c>
      <c r="K490">
        <v>99</v>
      </c>
      <c r="L490">
        <v>812</v>
      </c>
      <c r="M490">
        <v>151</v>
      </c>
      <c r="N490">
        <v>82</v>
      </c>
      <c r="O490">
        <v>33</v>
      </c>
      <c r="P490">
        <v>0</v>
      </c>
      <c r="Q490">
        <v>4</v>
      </c>
      <c r="R490">
        <v>6</v>
      </c>
      <c r="S490">
        <v>5</v>
      </c>
      <c r="T490">
        <v>1</v>
      </c>
      <c r="U490">
        <v>0</v>
      </c>
      <c r="V490">
        <v>0</v>
      </c>
      <c r="W490">
        <v>1</v>
      </c>
      <c r="X490">
        <v>1</v>
      </c>
      <c r="Y490">
        <v>0</v>
      </c>
      <c r="Z490">
        <v>0</v>
      </c>
      <c r="AA490">
        <v>3</v>
      </c>
      <c r="AB490">
        <v>11</v>
      </c>
      <c r="AC490">
        <v>0</v>
      </c>
    </row>
    <row r="491" spans="1:29" x14ac:dyDescent="0.3">
      <c r="A491">
        <v>5935</v>
      </c>
      <c r="B491">
        <v>1956</v>
      </c>
      <c r="C491" t="s">
        <v>34</v>
      </c>
      <c r="D491" t="s">
        <v>30</v>
      </c>
      <c r="E491">
        <v>55284</v>
      </c>
      <c r="F491">
        <v>0</v>
      </c>
      <c r="G491">
        <v>1</v>
      </c>
      <c r="H491" s="1">
        <v>41267</v>
      </c>
      <c r="I491">
        <v>60</v>
      </c>
      <c r="J491">
        <v>547</v>
      </c>
      <c r="K491">
        <v>7</v>
      </c>
      <c r="L491">
        <v>140</v>
      </c>
      <c r="M491">
        <v>0</v>
      </c>
      <c r="N491">
        <v>7</v>
      </c>
      <c r="O491">
        <v>63</v>
      </c>
      <c r="P491">
        <v>3</v>
      </c>
      <c r="Q491">
        <v>7</v>
      </c>
      <c r="R491">
        <v>5</v>
      </c>
      <c r="S491">
        <v>8</v>
      </c>
      <c r="T491">
        <v>5</v>
      </c>
      <c r="U491">
        <v>0</v>
      </c>
      <c r="V491">
        <v>0</v>
      </c>
      <c r="W491">
        <v>0</v>
      </c>
      <c r="X491">
        <v>0</v>
      </c>
      <c r="Y491">
        <v>0</v>
      </c>
      <c r="Z491">
        <v>0</v>
      </c>
      <c r="AA491">
        <v>3</v>
      </c>
      <c r="AB491">
        <v>11</v>
      </c>
      <c r="AC491">
        <v>0</v>
      </c>
    </row>
    <row r="492" spans="1:29" x14ac:dyDescent="0.3">
      <c r="A492">
        <v>6518</v>
      </c>
      <c r="B492">
        <v>1951</v>
      </c>
      <c r="C492" t="s">
        <v>32</v>
      </c>
      <c r="D492" t="s">
        <v>38</v>
      </c>
      <c r="E492">
        <v>67680</v>
      </c>
      <c r="F492">
        <v>0</v>
      </c>
      <c r="G492">
        <v>1</v>
      </c>
      <c r="H492" s="1">
        <v>41436</v>
      </c>
      <c r="I492">
        <v>8</v>
      </c>
      <c r="J492">
        <v>546</v>
      </c>
      <c r="K492">
        <v>0</v>
      </c>
      <c r="L492">
        <v>48</v>
      </c>
      <c r="M492">
        <v>0</v>
      </c>
      <c r="N492">
        <v>6</v>
      </c>
      <c r="O492">
        <v>6</v>
      </c>
      <c r="P492">
        <v>1</v>
      </c>
      <c r="Q492">
        <v>7</v>
      </c>
      <c r="R492">
        <v>3</v>
      </c>
      <c r="S492">
        <v>8</v>
      </c>
      <c r="T492">
        <v>5</v>
      </c>
      <c r="U492">
        <v>0</v>
      </c>
      <c r="V492">
        <v>0</v>
      </c>
      <c r="W492">
        <v>0</v>
      </c>
      <c r="X492">
        <v>0</v>
      </c>
      <c r="Y492">
        <v>0</v>
      </c>
      <c r="Z492">
        <v>0</v>
      </c>
      <c r="AA492">
        <v>3</v>
      </c>
      <c r="AB492">
        <v>11</v>
      </c>
      <c r="AC492">
        <v>0</v>
      </c>
    </row>
    <row r="493" spans="1:29" x14ac:dyDescent="0.3">
      <c r="A493">
        <v>11056</v>
      </c>
      <c r="B493">
        <v>1974</v>
      </c>
      <c r="C493" t="s">
        <v>29</v>
      </c>
      <c r="D493" t="s">
        <v>33</v>
      </c>
      <c r="E493">
        <v>72099</v>
      </c>
      <c r="F493">
        <v>0</v>
      </c>
      <c r="G493">
        <v>0</v>
      </c>
      <c r="H493" s="1">
        <v>41209</v>
      </c>
      <c r="I493">
        <v>18</v>
      </c>
      <c r="J493">
        <v>546</v>
      </c>
      <c r="K493">
        <v>91</v>
      </c>
      <c r="L493">
        <v>410</v>
      </c>
      <c r="M493">
        <v>119</v>
      </c>
      <c r="N493">
        <v>0</v>
      </c>
      <c r="O493">
        <v>22</v>
      </c>
      <c r="P493">
        <v>1</v>
      </c>
      <c r="Q493">
        <v>3</v>
      </c>
      <c r="R493">
        <v>4</v>
      </c>
      <c r="S493">
        <v>10</v>
      </c>
      <c r="T493">
        <v>1</v>
      </c>
      <c r="U493">
        <v>0</v>
      </c>
      <c r="V493">
        <v>0</v>
      </c>
      <c r="W493">
        <v>0</v>
      </c>
      <c r="X493">
        <v>0</v>
      </c>
      <c r="Y493">
        <v>0</v>
      </c>
      <c r="Z493">
        <v>0</v>
      </c>
      <c r="AA493">
        <v>3</v>
      </c>
      <c r="AB493">
        <v>11</v>
      </c>
      <c r="AC493">
        <v>0</v>
      </c>
    </row>
    <row r="494" spans="1:29" x14ac:dyDescent="0.3">
      <c r="A494">
        <v>6055</v>
      </c>
      <c r="B494">
        <v>1979</v>
      </c>
      <c r="C494" t="s">
        <v>29</v>
      </c>
      <c r="D494" t="s">
        <v>33</v>
      </c>
      <c r="E494">
        <v>71626</v>
      </c>
      <c r="F494">
        <v>0</v>
      </c>
      <c r="G494">
        <v>0</v>
      </c>
      <c r="H494" s="1">
        <v>41214</v>
      </c>
      <c r="I494">
        <v>94</v>
      </c>
      <c r="J494">
        <v>546</v>
      </c>
      <c r="K494">
        <v>72</v>
      </c>
      <c r="L494">
        <v>376</v>
      </c>
      <c r="M494">
        <v>94</v>
      </c>
      <c r="N494">
        <v>145</v>
      </c>
      <c r="O494">
        <v>72</v>
      </c>
      <c r="P494">
        <v>1</v>
      </c>
      <c r="Q494">
        <v>5</v>
      </c>
      <c r="R494">
        <v>5</v>
      </c>
      <c r="S494">
        <v>8</v>
      </c>
      <c r="T494">
        <v>3</v>
      </c>
      <c r="U494">
        <v>0</v>
      </c>
      <c r="V494">
        <v>1</v>
      </c>
      <c r="W494">
        <v>0</v>
      </c>
      <c r="X494">
        <v>0</v>
      </c>
      <c r="Y494">
        <v>0</v>
      </c>
      <c r="Z494">
        <v>0</v>
      </c>
      <c r="AA494">
        <v>3</v>
      </c>
      <c r="AB494">
        <v>11</v>
      </c>
      <c r="AC494">
        <v>0</v>
      </c>
    </row>
    <row r="495" spans="1:29" x14ac:dyDescent="0.3">
      <c r="A495">
        <v>5543</v>
      </c>
      <c r="B495">
        <v>1966</v>
      </c>
      <c r="C495" t="s">
        <v>29</v>
      </c>
      <c r="D495" t="s">
        <v>31</v>
      </c>
      <c r="E495">
        <v>57811</v>
      </c>
      <c r="F495">
        <v>0</v>
      </c>
      <c r="G495">
        <v>1</v>
      </c>
      <c r="H495" s="1">
        <v>41449</v>
      </c>
      <c r="I495">
        <v>49</v>
      </c>
      <c r="J495">
        <v>545</v>
      </c>
      <c r="K495">
        <v>7</v>
      </c>
      <c r="L495">
        <v>114</v>
      </c>
      <c r="M495">
        <v>37</v>
      </c>
      <c r="N495">
        <v>21</v>
      </c>
      <c r="O495">
        <v>78</v>
      </c>
      <c r="P495">
        <v>5</v>
      </c>
      <c r="Q495">
        <v>7</v>
      </c>
      <c r="R495">
        <v>2</v>
      </c>
      <c r="S495">
        <v>11</v>
      </c>
      <c r="T495">
        <v>5</v>
      </c>
      <c r="U495">
        <v>0</v>
      </c>
      <c r="V495">
        <v>1</v>
      </c>
      <c r="W495">
        <v>0</v>
      </c>
      <c r="X495">
        <v>0</v>
      </c>
      <c r="Y495">
        <v>0</v>
      </c>
      <c r="Z495">
        <v>0</v>
      </c>
      <c r="AA495">
        <v>3</v>
      </c>
      <c r="AB495">
        <v>11</v>
      </c>
      <c r="AC495">
        <v>0</v>
      </c>
    </row>
    <row r="496" spans="1:29" x14ac:dyDescent="0.3">
      <c r="A496">
        <v>1118</v>
      </c>
      <c r="B496">
        <v>1956</v>
      </c>
      <c r="C496" t="s">
        <v>34</v>
      </c>
      <c r="D496" t="s">
        <v>33</v>
      </c>
      <c r="E496">
        <v>50965</v>
      </c>
      <c r="F496">
        <v>0</v>
      </c>
      <c r="G496">
        <v>1</v>
      </c>
      <c r="H496" s="1">
        <v>41325</v>
      </c>
      <c r="I496">
        <v>87</v>
      </c>
      <c r="J496">
        <v>544</v>
      </c>
      <c r="K496">
        <v>13</v>
      </c>
      <c r="L496">
        <v>85</v>
      </c>
      <c r="M496">
        <v>8</v>
      </c>
      <c r="N496">
        <v>6</v>
      </c>
      <c r="O496">
        <v>29</v>
      </c>
      <c r="P496">
        <v>3</v>
      </c>
      <c r="Q496">
        <v>10</v>
      </c>
      <c r="R496">
        <v>4</v>
      </c>
      <c r="S496">
        <v>5</v>
      </c>
      <c r="T496">
        <v>8</v>
      </c>
      <c r="U496">
        <v>1</v>
      </c>
      <c r="V496">
        <v>0</v>
      </c>
      <c r="W496">
        <v>0</v>
      </c>
      <c r="X496">
        <v>0</v>
      </c>
      <c r="Y496">
        <v>0</v>
      </c>
      <c r="Z496">
        <v>0</v>
      </c>
      <c r="AA496">
        <v>3</v>
      </c>
      <c r="AB496">
        <v>11</v>
      </c>
      <c r="AC496">
        <v>0</v>
      </c>
    </row>
    <row r="497" spans="1:29" x14ac:dyDescent="0.3">
      <c r="A497">
        <v>123</v>
      </c>
      <c r="B497">
        <v>1951</v>
      </c>
      <c r="C497" t="s">
        <v>29</v>
      </c>
      <c r="D497" t="s">
        <v>38</v>
      </c>
      <c r="E497">
        <v>67046</v>
      </c>
      <c r="F497">
        <v>0</v>
      </c>
      <c r="G497">
        <v>1</v>
      </c>
      <c r="H497" s="1">
        <v>41280</v>
      </c>
      <c r="I497">
        <v>92</v>
      </c>
      <c r="J497">
        <v>544</v>
      </c>
      <c r="K497">
        <v>35</v>
      </c>
      <c r="L497">
        <v>133</v>
      </c>
      <c r="M497">
        <v>23</v>
      </c>
      <c r="N497">
        <v>151</v>
      </c>
      <c r="O497">
        <v>107</v>
      </c>
      <c r="P497">
        <v>2</v>
      </c>
      <c r="Q497">
        <v>4</v>
      </c>
      <c r="R497">
        <v>5</v>
      </c>
      <c r="S497">
        <v>4</v>
      </c>
      <c r="T497">
        <v>2</v>
      </c>
      <c r="U497">
        <v>0</v>
      </c>
      <c r="V497">
        <v>0</v>
      </c>
      <c r="W497">
        <v>0</v>
      </c>
      <c r="X497">
        <v>0</v>
      </c>
      <c r="Y497">
        <v>0</v>
      </c>
      <c r="Z497">
        <v>0</v>
      </c>
      <c r="AA497">
        <v>3</v>
      </c>
      <c r="AB497">
        <v>11</v>
      </c>
      <c r="AC497">
        <v>0</v>
      </c>
    </row>
    <row r="498" spans="1:29" x14ac:dyDescent="0.3">
      <c r="A498">
        <v>2674</v>
      </c>
      <c r="B498">
        <v>1958</v>
      </c>
      <c r="C498" t="s">
        <v>34</v>
      </c>
      <c r="D498" t="s">
        <v>30</v>
      </c>
      <c r="E498">
        <v>75154</v>
      </c>
      <c r="F498">
        <v>0</v>
      </c>
      <c r="G498">
        <v>1</v>
      </c>
      <c r="H498" s="1">
        <v>41156</v>
      </c>
      <c r="I498">
        <v>79</v>
      </c>
      <c r="J498">
        <v>543</v>
      </c>
      <c r="K498">
        <v>10</v>
      </c>
      <c r="L498">
        <v>205</v>
      </c>
      <c r="M498">
        <v>160</v>
      </c>
      <c r="N498">
        <v>143</v>
      </c>
      <c r="O498">
        <v>82</v>
      </c>
      <c r="P498">
        <v>1</v>
      </c>
      <c r="Q498">
        <v>6</v>
      </c>
      <c r="R498">
        <v>3</v>
      </c>
      <c r="S498">
        <v>6</v>
      </c>
      <c r="T498">
        <v>3</v>
      </c>
      <c r="U498">
        <v>0</v>
      </c>
      <c r="V498">
        <v>0</v>
      </c>
      <c r="W498">
        <v>0</v>
      </c>
      <c r="X498">
        <v>0</v>
      </c>
      <c r="Y498">
        <v>0</v>
      </c>
      <c r="Z498">
        <v>0</v>
      </c>
      <c r="AA498">
        <v>3</v>
      </c>
      <c r="AB498">
        <v>11</v>
      </c>
      <c r="AC498">
        <v>1</v>
      </c>
    </row>
    <row r="499" spans="1:29" x14ac:dyDescent="0.3">
      <c r="A499">
        <v>3594</v>
      </c>
      <c r="B499">
        <v>1973</v>
      </c>
      <c r="C499" t="s">
        <v>34</v>
      </c>
      <c r="D499" t="s">
        <v>33</v>
      </c>
      <c r="E499">
        <v>54108</v>
      </c>
      <c r="F499">
        <v>1</v>
      </c>
      <c r="G499">
        <v>1</v>
      </c>
      <c r="H499" s="1">
        <v>41218</v>
      </c>
      <c r="I499">
        <v>74</v>
      </c>
      <c r="J499">
        <v>539</v>
      </c>
      <c r="K499">
        <v>6</v>
      </c>
      <c r="L499">
        <v>91</v>
      </c>
      <c r="M499">
        <v>8</v>
      </c>
      <c r="N499">
        <v>6</v>
      </c>
      <c r="O499">
        <v>97</v>
      </c>
      <c r="P499">
        <v>13</v>
      </c>
      <c r="Q499">
        <v>8</v>
      </c>
      <c r="R499">
        <v>2</v>
      </c>
      <c r="S499">
        <v>9</v>
      </c>
      <c r="T499">
        <v>8</v>
      </c>
      <c r="U499">
        <v>0</v>
      </c>
      <c r="V499">
        <v>0</v>
      </c>
      <c r="W499">
        <v>0</v>
      </c>
      <c r="X499">
        <v>0</v>
      </c>
      <c r="Y499">
        <v>0</v>
      </c>
      <c r="Z499">
        <v>0</v>
      </c>
      <c r="AA499">
        <v>3</v>
      </c>
      <c r="AB499">
        <v>11</v>
      </c>
      <c r="AC499">
        <v>0</v>
      </c>
    </row>
    <row r="500" spans="1:29" x14ac:dyDescent="0.3">
      <c r="A500">
        <v>2295</v>
      </c>
      <c r="B500">
        <v>1954</v>
      </c>
      <c r="C500" t="s">
        <v>32</v>
      </c>
      <c r="D500" t="s">
        <v>33</v>
      </c>
      <c r="E500">
        <v>62670</v>
      </c>
      <c r="F500">
        <v>0</v>
      </c>
      <c r="G500">
        <v>1</v>
      </c>
      <c r="H500" s="1">
        <v>41672</v>
      </c>
      <c r="I500">
        <v>57</v>
      </c>
      <c r="J500">
        <v>539</v>
      </c>
      <c r="K500">
        <v>30</v>
      </c>
      <c r="L500">
        <v>92</v>
      </c>
      <c r="M500">
        <v>80</v>
      </c>
      <c r="N500">
        <v>46</v>
      </c>
      <c r="O500">
        <v>38</v>
      </c>
      <c r="P500">
        <v>1</v>
      </c>
      <c r="Q500">
        <v>5</v>
      </c>
      <c r="R500">
        <v>3</v>
      </c>
      <c r="S500">
        <v>13</v>
      </c>
      <c r="T500">
        <v>3</v>
      </c>
      <c r="U500">
        <v>0</v>
      </c>
      <c r="V500">
        <v>0</v>
      </c>
      <c r="W500">
        <v>0</v>
      </c>
      <c r="X500">
        <v>0</v>
      </c>
      <c r="Y500">
        <v>0</v>
      </c>
      <c r="Z500">
        <v>0</v>
      </c>
      <c r="AA500">
        <v>3</v>
      </c>
      <c r="AB500">
        <v>11</v>
      </c>
      <c r="AC500">
        <v>0</v>
      </c>
    </row>
    <row r="501" spans="1:29" x14ac:dyDescent="0.3">
      <c r="A501">
        <v>9595</v>
      </c>
      <c r="B501">
        <v>1961</v>
      </c>
      <c r="C501" t="s">
        <v>29</v>
      </c>
      <c r="D501" t="s">
        <v>31</v>
      </c>
      <c r="E501">
        <v>64260</v>
      </c>
      <c r="F501">
        <v>0</v>
      </c>
      <c r="G501">
        <v>0</v>
      </c>
      <c r="H501" s="1">
        <v>41285</v>
      </c>
      <c r="I501">
        <v>1</v>
      </c>
      <c r="J501">
        <v>539</v>
      </c>
      <c r="K501">
        <v>169</v>
      </c>
      <c r="L501">
        <v>816</v>
      </c>
      <c r="M501">
        <v>20</v>
      </c>
      <c r="N501">
        <v>0</v>
      </c>
      <c r="O501">
        <v>30</v>
      </c>
      <c r="P501">
        <v>1</v>
      </c>
      <c r="Q501">
        <v>4</v>
      </c>
      <c r="R501">
        <v>5</v>
      </c>
      <c r="S501">
        <v>4</v>
      </c>
      <c r="T501">
        <v>3</v>
      </c>
      <c r="U501">
        <v>0</v>
      </c>
      <c r="V501">
        <v>0</v>
      </c>
      <c r="W501">
        <v>0</v>
      </c>
      <c r="X501">
        <v>0</v>
      </c>
      <c r="Y501">
        <v>0</v>
      </c>
      <c r="Z501">
        <v>0</v>
      </c>
      <c r="AA501">
        <v>3</v>
      </c>
      <c r="AB501">
        <v>11</v>
      </c>
      <c r="AC501">
        <v>1</v>
      </c>
    </row>
    <row r="502" spans="1:29" x14ac:dyDescent="0.3">
      <c r="A502">
        <v>966</v>
      </c>
      <c r="B502">
        <v>1966</v>
      </c>
      <c r="C502" t="s">
        <v>29</v>
      </c>
      <c r="D502" t="s">
        <v>33</v>
      </c>
      <c r="E502">
        <v>44529</v>
      </c>
      <c r="F502">
        <v>0</v>
      </c>
      <c r="G502">
        <v>1</v>
      </c>
      <c r="H502" s="1">
        <v>41460</v>
      </c>
      <c r="I502">
        <v>98</v>
      </c>
      <c r="J502">
        <v>538</v>
      </c>
      <c r="K502">
        <v>13</v>
      </c>
      <c r="L502">
        <v>91</v>
      </c>
      <c r="M502">
        <v>17</v>
      </c>
      <c r="N502">
        <v>6</v>
      </c>
      <c r="O502">
        <v>26</v>
      </c>
      <c r="P502">
        <v>6</v>
      </c>
      <c r="Q502">
        <v>6</v>
      </c>
      <c r="R502">
        <v>2</v>
      </c>
      <c r="S502">
        <v>11</v>
      </c>
      <c r="T502">
        <v>5</v>
      </c>
      <c r="U502">
        <v>0</v>
      </c>
      <c r="V502">
        <v>1</v>
      </c>
      <c r="W502">
        <v>0</v>
      </c>
      <c r="X502">
        <v>0</v>
      </c>
      <c r="Y502">
        <v>0</v>
      </c>
      <c r="Z502">
        <v>0</v>
      </c>
      <c r="AA502">
        <v>3</v>
      </c>
      <c r="AB502">
        <v>11</v>
      </c>
      <c r="AC502">
        <v>0</v>
      </c>
    </row>
    <row r="503" spans="1:29" x14ac:dyDescent="0.3">
      <c r="A503">
        <v>6991</v>
      </c>
      <c r="B503">
        <v>1951</v>
      </c>
      <c r="C503" t="s">
        <v>29</v>
      </c>
      <c r="D503" t="s">
        <v>35</v>
      </c>
      <c r="E503">
        <v>43185</v>
      </c>
      <c r="F503">
        <v>0</v>
      </c>
      <c r="G503">
        <v>1</v>
      </c>
      <c r="H503" s="1">
        <v>41374</v>
      </c>
      <c r="I503">
        <v>88</v>
      </c>
      <c r="J503">
        <v>537</v>
      </c>
      <c r="K503">
        <v>6</v>
      </c>
      <c r="L503">
        <v>42</v>
      </c>
      <c r="M503">
        <v>16</v>
      </c>
      <c r="N503">
        <v>6</v>
      </c>
      <c r="O503">
        <v>30</v>
      </c>
      <c r="P503">
        <v>2</v>
      </c>
      <c r="Q503">
        <v>9</v>
      </c>
      <c r="R503">
        <v>3</v>
      </c>
      <c r="S503">
        <v>6</v>
      </c>
      <c r="T503">
        <v>8</v>
      </c>
      <c r="U503">
        <v>0</v>
      </c>
      <c r="V503">
        <v>0</v>
      </c>
      <c r="W503">
        <v>0</v>
      </c>
      <c r="X503">
        <v>0</v>
      </c>
      <c r="Y503">
        <v>0</v>
      </c>
      <c r="Z503">
        <v>0</v>
      </c>
      <c r="AA503">
        <v>3</v>
      </c>
      <c r="AB503">
        <v>11</v>
      </c>
      <c r="AC503">
        <v>0</v>
      </c>
    </row>
    <row r="504" spans="1:29" x14ac:dyDescent="0.3">
      <c r="A504">
        <v>2730</v>
      </c>
      <c r="B504">
        <v>1955</v>
      </c>
      <c r="C504" t="s">
        <v>29</v>
      </c>
      <c r="D504" t="s">
        <v>30</v>
      </c>
      <c r="E504">
        <v>80317</v>
      </c>
      <c r="F504">
        <v>0</v>
      </c>
      <c r="G504">
        <v>0</v>
      </c>
      <c r="H504" s="1">
        <v>41506</v>
      </c>
      <c r="I504">
        <v>64</v>
      </c>
      <c r="J504">
        <v>536</v>
      </c>
      <c r="K504">
        <v>11</v>
      </c>
      <c r="L504">
        <v>387</v>
      </c>
      <c r="M504">
        <v>149</v>
      </c>
      <c r="N504">
        <v>91</v>
      </c>
      <c r="O504">
        <v>57</v>
      </c>
      <c r="P504">
        <v>1</v>
      </c>
      <c r="Q504">
        <v>3</v>
      </c>
      <c r="R504">
        <v>4</v>
      </c>
      <c r="S504">
        <v>10</v>
      </c>
      <c r="T504">
        <v>1</v>
      </c>
      <c r="U504">
        <v>0</v>
      </c>
      <c r="V504">
        <v>0</v>
      </c>
      <c r="W504">
        <v>0</v>
      </c>
      <c r="X504">
        <v>0</v>
      </c>
      <c r="Y504">
        <v>0</v>
      </c>
      <c r="Z504">
        <v>0</v>
      </c>
      <c r="AA504">
        <v>3</v>
      </c>
      <c r="AB504">
        <v>11</v>
      </c>
      <c r="AC504">
        <v>0</v>
      </c>
    </row>
    <row r="505" spans="1:29" x14ac:dyDescent="0.3">
      <c r="A505">
        <v>4427</v>
      </c>
      <c r="B505">
        <v>1995</v>
      </c>
      <c r="C505" t="s">
        <v>37</v>
      </c>
      <c r="D505" t="s">
        <v>30</v>
      </c>
      <c r="E505">
        <v>83257</v>
      </c>
      <c r="F505">
        <v>0</v>
      </c>
      <c r="G505">
        <v>0</v>
      </c>
      <c r="H505" s="1">
        <v>41170</v>
      </c>
      <c r="I505">
        <v>56</v>
      </c>
      <c r="J505">
        <v>536</v>
      </c>
      <c r="K505">
        <v>27</v>
      </c>
      <c r="L505">
        <v>590</v>
      </c>
      <c r="M505">
        <v>38</v>
      </c>
      <c r="N505">
        <v>107</v>
      </c>
      <c r="O505">
        <v>67</v>
      </c>
      <c r="P505">
        <v>1</v>
      </c>
      <c r="Q505">
        <v>5</v>
      </c>
      <c r="R505">
        <v>10</v>
      </c>
      <c r="S505">
        <v>12</v>
      </c>
      <c r="T505">
        <v>6</v>
      </c>
      <c r="U505">
        <v>1</v>
      </c>
      <c r="V505">
        <v>0</v>
      </c>
      <c r="W505">
        <v>1</v>
      </c>
      <c r="X505">
        <v>0</v>
      </c>
      <c r="Y505">
        <v>0</v>
      </c>
      <c r="Z505">
        <v>1</v>
      </c>
      <c r="AA505">
        <v>3</v>
      </c>
      <c r="AB505">
        <v>11</v>
      </c>
      <c r="AC505">
        <v>1</v>
      </c>
    </row>
    <row r="506" spans="1:29" x14ac:dyDescent="0.3">
      <c r="A506">
        <v>433</v>
      </c>
      <c r="B506">
        <v>1958</v>
      </c>
      <c r="C506" t="s">
        <v>34</v>
      </c>
      <c r="D506" t="s">
        <v>39</v>
      </c>
      <c r="E506">
        <v>61331</v>
      </c>
      <c r="F506">
        <v>1</v>
      </c>
      <c r="G506">
        <v>1</v>
      </c>
      <c r="H506" s="1">
        <v>41343</v>
      </c>
      <c r="I506">
        <v>42</v>
      </c>
      <c r="J506">
        <v>534</v>
      </c>
      <c r="K506">
        <v>5</v>
      </c>
      <c r="L506">
        <v>47</v>
      </c>
      <c r="M506">
        <v>0</v>
      </c>
      <c r="N506">
        <v>5</v>
      </c>
      <c r="O506">
        <v>41</v>
      </c>
      <c r="P506">
        <v>5</v>
      </c>
      <c r="Q506">
        <v>11</v>
      </c>
      <c r="R506">
        <v>1</v>
      </c>
      <c r="S506">
        <v>6</v>
      </c>
      <c r="T506">
        <v>8</v>
      </c>
      <c r="U506">
        <v>0</v>
      </c>
      <c r="V506">
        <v>0</v>
      </c>
      <c r="W506">
        <v>0</v>
      </c>
      <c r="X506">
        <v>0</v>
      </c>
      <c r="Y506">
        <v>0</v>
      </c>
      <c r="Z506">
        <v>0</v>
      </c>
      <c r="AA506">
        <v>3</v>
      </c>
      <c r="AB506">
        <v>11</v>
      </c>
      <c r="AC506">
        <v>0</v>
      </c>
    </row>
    <row r="507" spans="1:29" x14ac:dyDescent="0.3">
      <c r="A507">
        <v>3828</v>
      </c>
      <c r="B507">
        <v>1951</v>
      </c>
      <c r="C507" t="s">
        <v>29</v>
      </c>
      <c r="D507" t="s">
        <v>33</v>
      </c>
      <c r="E507">
        <v>71107</v>
      </c>
      <c r="F507">
        <v>0</v>
      </c>
      <c r="G507">
        <v>1</v>
      </c>
      <c r="H507" s="1">
        <v>41322</v>
      </c>
      <c r="I507">
        <v>61</v>
      </c>
      <c r="J507">
        <v>533</v>
      </c>
      <c r="K507">
        <v>10</v>
      </c>
      <c r="L507">
        <v>217</v>
      </c>
      <c r="M507">
        <v>198</v>
      </c>
      <c r="N507">
        <v>174</v>
      </c>
      <c r="O507">
        <v>195</v>
      </c>
      <c r="P507">
        <v>2</v>
      </c>
      <c r="Q507">
        <v>7</v>
      </c>
      <c r="R507">
        <v>6</v>
      </c>
      <c r="S507">
        <v>13</v>
      </c>
      <c r="T507">
        <v>4</v>
      </c>
      <c r="U507">
        <v>0</v>
      </c>
      <c r="V507">
        <v>0</v>
      </c>
      <c r="W507">
        <v>0</v>
      </c>
      <c r="X507">
        <v>0</v>
      </c>
      <c r="Y507">
        <v>0</v>
      </c>
      <c r="Z507">
        <v>0</v>
      </c>
      <c r="AA507">
        <v>3</v>
      </c>
      <c r="AB507">
        <v>11</v>
      </c>
      <c r="AC507">
        <v>0</v>
      </c>
    </row>
    <row r="508" spans="1:29" x14ac:dyDescent="0.3">
      <c r="A508">
        <v>2793</v>
      </c>
      <c r="B508">
        <v>1976</v>
      </c>
      <c r="C508" t="s">
        <v>32</v>
      </c>
      <c r="D508" t="s">
        <v>35</v>
      </c>
      <c r="E508">
        <v>70179</v>
      </c>
      <c r="F508">
        <v>0</v>
      </c>
      <c r="G508">
        <v>1</v>
      </c>
      <c r="H508" s="1">
        <v>41476</v>
      </c>
      <c r="I508">
        <v>10</v>
      </c>
      <c r="J508">
        <v>532</v>
      </c>
      <c r="K508">
        <v>88</v>
      </c>
      <c r="L508">
        <v>168</v>
      </c>
      <c r="M508">
        <v>69</v>
      </c>
      <c r="N508">
        <v>44</v>
      </c>
      <c r="O508">
        <v>133</v>
      </c>
      <c r="P508">
        <v>3</v>
      </c>
      <c r="Q508">
        <v>7</v>
      </c>
      <c r="R508">
        <v>3</v>
      </c>
      <c r="S508">
        <v>13</v>
      </c>
      <c r="T508">
        <v>5</v>
      </c>
      <c r="U508">
        <v>0</v>
      </c>
      <c r="V508">
        <v>0</v>
      </c>
      <c r="W508">
        <v>0</v>
      </c>
      <c r="X508">
        <v>0</v>
      </c>
      <c r="Y508">
        <v>0</v>
      </c>
      <c r="Z508">
        <v>0</v>
      </c>
      <c r="AA508">
        <v>3</v>
      </c>
      <c r="AB508">
        <v>11</v>
      </c>
      <c r="AC508">
        <v>0</v>
      </c>
    </row>
    <row r="509" spans="1:29" x14ac:dyDescent="0.3">
      <c r="A509">
        <v>10742</v>
      </c>
      <c r="B509">
        <v>1983</v>
      </c>
      <c r="C509" t="s">
        <v>32</v>
      </c>
      <c r="D509" t="s">
        <v>33</v>
      </c>
      <c r="E509">
        <v>86580</v>
      </c>
      <c r="F509">
        <v>0</v>
      </c>
      <c r="G509">
        <v>0</v>
      </c>
      <c r="H509" s="1">
        <v>41332</v>
      </c>
      <c r="I509">
        <v>72</v>
      </c>
      <c r="J509">
        <v>532</v>
      </c>
      <c r="K509">
        <v>21</v>
      </c>
      <c r="L509">
        <v>127</v>
      </c>
      <c r="M509">
        <v>26</v>
      </c>
      <c r="N509">
        <v>20</v>
      </c>
      <c r="O509">
        <v>20</v>
      </c>
      <c r="P509">
        <v>0</v>
      </c>
      <c r="Q509">
        <v>4</v>
      </c>
      <c r="R509">
        <v>2</v>
      </c>
      <c r="S509">
        <v>5</v>
      </c>
      <c r="T509">
        <v>1</v>
      </c>
      <c r="U509">
        <v>0</v>
      </c>
      <c r="V509">
        <v>0</v>
      </c>
      <c r="W509">
        <v>1</v>
      </c>
      <c r="X509">
        <v>0</v>
      </c>
      <c r="Y509">
        <v>0</v>
      </c>
      <c r="Z509">
        <v>0</v>
      </c>
      <c r="AA509">
        <v>3</v>
      </c>
      <c r="AB509">
        <v>11</v>
      </c>
      <c r="AC509">
        <v>0</v>
      </c>
    </row>
    <row r="510" spans="1:29" x14ac:dyDescent="0.3">
      <c r="A510">
        <v>1071</v>
      </c>
      <c r="B510">
        <v>1976</v>
      </c>
      <c r="C510" t="s">
        <v>32</v>
      </c>
      <c r="D510" t="s">
        <v>35</v>
      </c>
      <c r="E510">
        <v>70179</v>
      </c>
      <c r="F510">
        <v>0</v>
      </c>
      <c r="G510">
        <v>1</v>
      </c>
      <c r="H510" s="1">
        <v>41476</v>
      </c>
      <c r="I510">
        <v>10</v>
      </c>
      <c r="J510">
        <v>532</v>
      </c>
      <c r="K510">
        <v>88</v>
      </c>
      <c r="L510">
        <v>168</v>
      </c>
      <c r="M510">
        <v>69</v>
      </c>
      <c r="N510">
        <v>44</v>
      </c>
      <c r="O510">
        <v>133</v>
      </c>
      <c r="P510">
        <v>3</v>
      </c>
      <c r="Q510">
        <v>7</v>
      </c>
      <c r="R510">
        <v>3</v>
      </c>
      <c r="S510">
        <v>13</v>
      </c>
      <c r="T510">
        <v>5</v>
      </c>
      <c r="U510">
        <v>0</v>
      </c>
      <c r="V510">
        <v>0</v>
      </c>
      <c r="W510">
        <v>0</v>
      </c>
      <c r="X510">
        <v>0</v>
      </c>
      <c r="Y510">
        <v>0</v>
      </c>
      <c r="Z510">
        <v>0</v>
      </c>
      <c r="AA510">
        <v>3</v>
      </c>
      <c r="AB510">
        <v>11</v>
      </c>
      <c r="AC510">
        <v>0</v>
      </c>
    </row>
    <row r="511" spans="1:29" x14ac:dyDescent="0.3">
      <c r="A511">
        <v>5250</v>
      </c>
      <c r="B511">
        <v>1943</v>
      </c>
      <c r="C511" t="s">
        <v>34</v>
      </c>
      <c r="D511" t="s">
        <v>38</v>
      </c>
      <c r="F511">
        <v>0</v>
      </c>
      <c r="G511">
        <v>0</v>
      </c>
      <c r="H511" s="1">
        <v>41577</v>
      </c>
      <c r="I511">
        <v>75</v>
      </c>
      <c r="J511">
        <v>532</v>
      </c>
      <c r="K511">
        <v>126</v>
      </c>
      <c r="L511">
        <v>490</v>
      </c>
      <c r="M511">
        <v>164</v>
      </c>
      <c r="N511">
        <v>126</v>
      </c>
      <c r="O511">
        <v>126</v>
      </c>
      <c r="P511">
        <v>1</v>
      </c>
      <c r="Q511">
        <v>5</v>
      </c>
      <c r="R511">
        <v>5</v>
      </c>
      <c r="S511">
        <v>11</v>
      </c>
      <c r="T511">
        <v>1</v>
      </c>
      <c r="U511">
        <v>0</v>
      </c>
      <c r="V511">
        <v>0</v>
      </c>
      <c r="W511">
        <v>1</v>
      </c>
      <c r="X511">
        <v>0</v>
      </c>
      <c r="Y511">
        <v>0</v>
      </c>
      <c r="Z511">
        <v>0</v>
      </c>
      <c r="AA511">
        <v>3</v>
      </c>
      <c r="AB511">
        <v>11</v>
      </c>
      <c r="AC511">
        <v>1</v>
      </c>
    </row>
    <row r="512" spans="1:29" x14ac:dyDescent="0.3">
      <c r="A512">
        <v>10177</v>
      </c>
      <c r="B512">
        <v>1954</v>
      </c>
      <c r="C512" t="s">
        <v>29</v>
      </c>
      <c r="D512" t="s">
        <v>35</v>
      </c>
      <c r="E512">
        <v>72071</v>
      </c>
      <c r="F512">
        <v>0</v>
      </c>
      <c r="G512">
        <v>1</v>
      </c>
      <c r="H512" s="1">
        <v>41319</v>
      </c>
      <c r="I512">
        <v>4</v>
      </c>
      <c r="J512">
        <v>531</v>
      </c>
      <c r="K512">
        <v>69</v>
      </c>
      <c r="L512">
        <v>300</v>
      </c>
      <c r="M512">
        <v>150</v>
      </c>
      <c r="N512">
        <v>138</v>
      </c>
      <c r="O512">
        <v>150</v>
      </c>
      <c r="P512">
        <v>3</v>
      </c>
      <c r="Q512">
        <v>5</v>
      </c>
      <c r="R512">
        <v>4</v>
      </c>
      <c r="S512">
        <v>8</v>
      </c>
      <c r="T512">
        <v>2</v>
      </c>
      <c r="U512">
        <v>0</v>
      </c>
      <c r="V512">
        <v>0</v>
      </c>
      <c r="W512">
        <v>0</v>
      </c>
      <c r="X512">
        <v>0</v>
      </c>
      <c r="Y512">
        <v>0</v>
      </c>
      <c r="Z512">
        <v>0</v>
      </c>
      <c r="AA512">
        <v>3</v>
      </c>
      <c r="AB512">
        <v>11</v>
      </c>
      <c r="AC512">
        <v>0</v>
      </c>
    </row>
    <row r="513" spans="1:29" x14ac:dyDescent="0.3">
      <c r="A513">
        <v>2429</v>
      </c>
      <c r="B513">
        <v>1954</v>
      </c>
      <c r="C513" t="s">
        <v>29</v>
      </c>
      <c r="D513" t="s">
        <v>35</v>
      </c>
      <c r="E513">
        <v>72071</v>
      </c>
      <c r="F513">
        <v>0</v>
      </c>
      <c r="G513">
        <v>1</v>
      </c>
      <c r="H513" s="1">
        <v>41319</v>
      </c>
      <c r="I513">
        <v>4</v>
      </c>
      <c r="J513">
        <v>531</v>
      </c>
      <c r="K513">
        <v>69</v>
      </c>
      <c r="L513">
        <v>300</v>
      </c>
      <c r="M513">
        <v>150</v>
      </c>
      <c r="N513">
        <v>138</v>
      </c>
      <c r="O513">
        <v>150</v>
      </c>
      <c r="P513">
        <v>3</v>
      </c>
      <c r="Q513">
        <v>5</v>
      </c>
      <c r="R513">
        <v>4</v>
      </c>
      <c r="S513">
        <v>8</v>
      </c>
      <c r="T513">
        <v>2</v>
      </c>
      <c r="U513">
        <v>0</v>
      </c>
      <c r="V513">
        <v>0</v>
      </c>
      <c r="W513">
        <v>0</v>
      </c>
      <c r="X513">
        <v>0</v>
      </c>
      <c r="Y513">
        <v>0</v>
      </c>
      <c r="Z513">
        <v>0</v>
      </c>
      <c r="AA513">
        <v>3</v>
      </c>
      <c r="AB513">
        <v>11</v>
      </c>
      <c r="AC513">
        <v>0</v>
      </c>
    </row>
    <row r="514" spans="1:29" x14ac:dyDescent="0.3">
      <c r="A514">
        <v>3005</v>
      </c>
      <c r="B514">
        <v>1992</v>
      </c>
      <c r="C514" t="s">
        <v>29</v>
      </c>
      <c r="D514" t="s">
        <v>30</v>
      </c>
      <c r="E514">
        <v>83528</v>
      </c>
      <c r="F514">
        <v>0</v>
      </c>
      <c r="G514">
        <v>0</v>
      </c>
      <c r="H514" s="1">
        <v>41760</v>
      </c>
      <c r="I514">
        <v>7</v>
      </c>
      <c r="J514">
        <v>530</v>
      </c>
      <c r="K514">
        <v>117</v>
      </c>
      <c r="L514">
        <v>678</v>
      </c>
      <c r="M514">
        <v>134</v>
      </c>
      <c r="N514">
        <v>44</v>
      </c>
      <c r="O514">
        <v>147</v>
      </c>
      <c r="P514">
        <v>1</v>
      </c>
      <c r="Q514">
        <v>4</v>
      </c>
      <c r="R514">
        <v>10</v>
      </c>
      <c r="S514">
        <v>8</v>
      </c>
      <c r="T514">
        <v>1</v>
      </c>
      <c r="U514">
        <v>1</v>
      </c>
      <c r="V514">
        <v>0</v>
      </c>
      <c r="W514">
        <v>0</v>
      </c>
      <c r="X514">
        <v>1</v>
      </c>
      <c r="Y514">
        <v>0</v>
      </c>
      <c r="Z514">
        <v>0</v>
      </c>
      <c r="AA514">
        <v>3</v>
      </c>
      <c r="AB514">
        <v>11</v>
      </c>
      <c r="AC514">
        <v>1</v>
      </c>
    </row>
    <row r="515" spans="1:29" x14ac:dyDescent="0.3">
      <c r="A515">
        <v>9723</v>
      </c>
      <c r="B515">
        <v>1960</v>
      </c>
      <c r="C515" t="s">
        <v>29</v>
      </c>
      <c r="D515" t="s">
        <v>33</v>
      </c>
      <c r="E515">
        <v>67716</v>
      </c>
      <c r="F515">
        <v>0</v>
      </c>
      <c r="G515">
        <v>1</v>
      </c>
      <c r="H515" s="1">
        <v>41284</v>
      </c>
      <c r="I515">
        <v>8</v>
      </c>
      <c r="J515">
        <v>530</v>
      </c>
      <c r="K515">
        <v>142</v>
      </c>
      <c r="L515">
        <v>217</v>
      </c>
      <c r="M515">
        <v>62</v>
      </c>
      <c r="N515">
        <v>9</v>
      </c>
      <c r="O515">
        <v>56</v>
      </c>
      <c r="P515">
        <v>4</v>
      </c>
      <c r="Q515">
        <v>7</v>
      </c>
      <c r="R515">
        <v>4</v>
      </c>
      <c r="S515">
        <v>13</v>
      </c>
      <c r="T515">
        <v>5</v>
      </c>
      <c r="U515">
        <v>0</v>
      </c>
      <c r="V515">
        <v>1</v>
      </c>
      <c r="W515">
        <v>0</v>
      </c>
      <c r="X515">
        <v>0</v>
      </c>
      <c r="Y515">
        <v>0</v>
      </c>
      <c r="Z515">
        <v>0</v>
      </c>
      <c r="AA515">
        <v>3</v>
      </c>
      <c r="AB515">
        <v>11</v>
      </c>
      <c r="AC515">
        <v>0</v>
      </c>
    </row>
    <row r="516" spans="1:29" x14ac:dyDescent="0.3">
      <c r="A516">
        <v>716</v>
      </c>
      <c r="B516">
        <v>1949</v>
      </c>
      <c r="C516" t="s">
        <v>32</v>
      </c>
      <c r="D516" t="s">
        <v>31</v>
      </c>
      <c r="E516">
        <v>67911</v>
      </c>
      <c r="F516">
        <v>0</v>
      </c>
      <c r="G516">
        <v>1</v>
      </c>
      <c r="H516" s="1">
        <v>41781</v>
      </c>
      <c r="I516">
        <v>63</v>
      </c>
      <c r="J516">
        <v>529</v>
      </c>
      <c r="K516">
        <v>0</v>
      </c>
      <c r="L516">
        <v>356</v>
      </c>
      <c r="M516">
        <v>63</v>
      </c>
      <c r="N516">
        <v>28</v>
      </c>
      <c r="O516">
        <v>0</v>
      </c>
      <c r="P516">
        <v>3</v>
      </c>
      <c r="Q516">
        <v>6</v>
      </c>
      <c r="R516">
        <v>7</v>
      </c>
      <c r="S516">
        <v>11</v>
      </c>
      <c r="T516">
        <v>3</v>
      </c>
      <c r="U516">
        <v>0</v>
      </c>
      <c r="V516">
        <v>0</v>
      </c>
      <c r="W516">
        <v>0</v>
      </c>
      <c r="X516">
        <v>0</v>
      </c>
      <c r="Y516">
        <v>0</v>
      </c>
      <c r="Z516">
        <v>0</v>
      </c>
      <c r="AA516">
        <v>3</v>
      </c>
      <c r="AB516">
        <v>11</v>
      </c>
      <c r="AC516">
        <v>0</v>
      </c>
    </row>
    <row r="517" spans="1:29" x14ac:dyDescent="0.3">
      <c r="A517">
        <v>6544</v>
      </c>
      <c r="B517">
        <v>1949</v>
      </c>
      <c r="C517" t="s">
        <v>32</v>
      </c>
      <c r="D517" t="s">
        <v>31</v>
      </c>
      <c r="E517">
        <v>67911</v>
      </c>
      <c r="F517">
        <v>0</v>
      </c>
      <c r="G517">
        <v>1</v>
      </c>
      <c r="H517" s="1">
        <v>41781</v>
      </c>
      <c r="I517">
        <v>63</v>
      </c>
      <c r="J517">
        <v>529</v>
      </c>
      <c r="K517">
        <v>0</v>
      </c>
      <c r="L517">
        <v>356</v>
      </c>
      <c r="M517">
        <v>63</v>
      </c>
      <c r="N517">
        <v>28</v>
      </c>
      <c r="O517">
        <v>0</v>
      </c>
      <c r="P517">
        <v>3</v>
      </c>
      <c r="Q517">
        <v>6</v>
      </c>
      <c r="R517">
        <v>7</v>
      </c>
      <c r="S517">
        <v>11</v>
      </c>
      <c r="T517">
        <v>3</v>
      </c>
      <c r="U517">
        <v>0</v>
      </c>
      <c r="V517">
        <v>0</v>
      </c>
      <c r="W517">
        <v>0</v>
      </c>
      <c r="X517">
        <v>0</v>
      </c>
      <c r="Y517">
        <v>0</v>
      </c>
      <c r="Z517">
        <v>0</v>
      </c>
      <c r="AA517">
        <v>3</v>
      </c>
      <c r="AB517">
        <v>11</v>
      </c>
      <c r="AC517">
        <v>0</v>
      </c>
    </row>
    <row r="518" spans="1:29" x14ac:dyDescent="0.3">
      <c r="A518">
        <v>3267</v>
      </c>
      <c r="B518">
        <v>1963</v>
      </c>
      <c r="C518" t="s">
        <v>34</v>
      </c>
      <c r="D518" t="s">
        <v>31</v>
      </c>
      <c r="E518">
        <v>57288</v>
      </c>
      <c r="F518">
        <v>0</v>
      </c>
      <c r="G518">
        <v>1</v>
      </c>
      <c r="H518" s="1">
        <v>41815</v>
      </c>
      <c r="I518">
        <v>27</v>
      </c>
      <c r="J518">
        <v>527</v>
      </c>
      <c r="K518">
        <v>0</v>
      </c>
      <c r="L518">
        <v>21</v>
      </c>
      <c r="M518">
        <v>0</v>
      </c>
      <c r="N518">
        <v>0</v>
      </c>
      <c r="O518">
        <v>60</v>
      </c>
      <c r="P518">
        <v>3</v>
      </c>
      <c r="Q518">
        <v>8</v>
      </c>
      <c r="R518">
        <v>1</v>
      </c>
      <c r="S518">
        <v>8</v>
      </c>
      <c r="T518">
        <v>6</v>
      </c>
      <c r="U518">
        <v>0</v>
      </c>
      <c r="V518">
        <v>1</v>
      </c>
      <c r="W518">
        <v>0</v>
      </c>
      <c r="X518">
        <v>0</v>
      </c>
      <c r="Y518">
        <v>0</v>
      </c>
      <c r="Z518">
        <v>0</v>
      </c>
      <c r="AA518">
        <v>3</v>
      </c>
      <c r="AB518">
        <v>11</v>
      </c>
      <c r="AC518">
        <v>0</v>
      </c>
    </row>
    <row r="519" spans="1:29" x14ac:dyDescent="0.3">
      <c r="A519">
        <v>6457</v>
      </c>
      <c r="B519">
        <v>1976</v>
      </c>
      <c r="C519" t="s">
        <v>29</v>
      </c>
      <c r="D519" t="s">
        <v>35</v>
      </c>
      <c r="E519">
        <v>64892</v>
      </c>
      <c r="F519">
        <v>0</v>
      </c>
      <c r="G519">
        <v>1</v>
      </c>
      <c r="H519" s="1">
        <v>41788</v>
      </c>
      <c r="I519">
        <v>77</v>
      </c>
      <c r="J519">
        <v>527</v>
      </c>
      <c r="K519">
        <v>24</v>
      </c>
      <c r="L519">
        <v>230</v>
      </c>
      <c r="M519">
        <v>32</v>
      </c>
      <c r="N519">
        <v>24</v>
      </c>
      <c r="O519">
        <v>65</v>
      </c>
      <c r="P519">
        <v>2</v>
      </c>
      <c r="Q519">
        <v>6</v>
      </c>
      <c r="R519">
        <v>4</v>
      </c>
      <c r="S519">
        <v>12</v>
      </c>
      <c r="T519">
        <v>4</v>
      </c>
      <c r="U519">
        <v>0</v>
      </c>
      <c r="V519">
        <v>0</v>
      </c>
      <c r="W519">
        <v>0</v>
      </c>
      <c r="X519">
        <v>0</v>
      </c>
      <c r="Y519">
        <v>0</v>
      </c>
      <c r="Z519">
        <v>0</v>
      </c>
      <c r="AA519">
        <v>3</v>
      </c>
      <c r="AB519">
        <v>11</v>
      </c>
      <c r="AC519">
        <v>0</v>
      </c>
    </row>
    <row r="520" spans="1:29" x14ac:dyDescent="0.3">
      <c r="A520">
        <v>2453</v>
      </c>
      <c r="B520">
        <v>1960</v>
      </c>
      <c r="C520" t="s">
        <v>29</v>
      </c>
      <c r="D520" t="s">
        <v>31</v>
      </c>
      <c r="E520">
        <v>62807</v>
      </c>
      <c r="F520">
        <v>0</v>
      </c>
      <c r="G520">
        <v>1</v>
      </c>
      <c r="H520" s="1">
        <v>41152</v>
      </c>
      <c r="I520">
        <v>83</v>
      </c>
      <c r="J520">
        <v>526</v>
      </c>
      <c r="K520">
        <v>28</v>
      </c>
      <c r="L520">
        <v>135</v>
      </c>
      <c r="M520">
        <v>10</v>
      </c>
      <c r="N520">
        <v>21</v>
      </c>
      <c r="O520">
        <v>99</v>
      </c>
      <c r="P520">
        <v>3</v>
      </c>
      <c r="Q520">
        <v>5</v>
      </c>
      <c r="R520">
        <v>3</v>
      </c>
      <c r="S520">
        <v>12</v>
      </c>
      <c r="T520">
        <v>5</v>
      </c>
      <c r="U520">
        <v>0</v>
      </c>
      <c r="V520">
        <v>0</v>
      </c>
      <c r="W520">
        <v>0</v>
      </c>
      <c r="X520">
        <v>0</v>
      </c>
      <c r="Y520">
        <v>0</v>
      </c>
      <c r="Z520">
        <v>0</v>
      </c>
      <c r="AA520">
        <v>3</v>
      </c>
      <c r="AB520">
        <v>11</v>
      </c>
      <c r="AC520">
        <v>0</v>
      </c>
    </row>
    <row r="521" spans="1:29" x14ac:dyDescent="0.3">
      <c r="A521">
        <v>7787</v>
      </c>
      <c r="B521">
        <v>1960</v>
      </c>
      <c r="C521" t="s">
        <v>29</v>
      </c>
      <c r="D521" t="s">
        <v>31</v>
      </c>
      <c r="E521">
        <v>62807</v>
      </c>
      <c r="F521">
        <v>0</v>
      </c>
      <c r="G521">
        <v>1</v>
      </c>
      <c r="H521" s="1">
        <v>41152</v>
      </c>
      <c r="I521">
        <v>83</v>
      </c>
      <c r="J521">
        <v>526</v>
      </c>
      <c r="K521">
        <v>28</v>
      </c>
      <c r="L521">
        <v>135</v>
      </c>
      <c r="M521">
        <v>10</v>
      </c>
      <c r="N521">
        <v>21</v>
      </c>
      <c r="O521">
        <v>99</v>
      </c>
      <c r="P521">
        <v>3</v>
      </c>
      <c r="Q521">
        <v>5</v>
      </c>
      <c r="R521">
        <v>3</v>
      </c>
      <c r="S521">
        <v>12</v>
      </c>
      <c r="T521">
        <v>5</v>
      </c>
      <c r="U521">
        <v>0</v>
      </c>
      <c r="V521">
        <v>0</v>
      </c>
      <c r="W521">
        <v>0</v>
      </c>
      <c r="X521">
        <v>0</v>
      </c>
      <c r="Y521">
        <v>0</v>
      </c>
      <c r="Z521">
        <v>0</v>
      </c>
      <c r="AA521">
        <v>3</v>
      </c>
      <c r="AB521">
        <v>11</v>
      </c>
      <c r="AC521">
        <v>0</v>
      </c>
    </row>
    <row r="522" spans="1:29" x14ac:dyDescent="0.3">
      <c r="A522">
        <v>8537</v>
      </c>
      <c r="B522">
        <v>1949</v>
      </c>
      <c r="C522" t="s">
        <v>29</v>
      </c>
      <c r="D522" t="s">
        <v>38</v>
      </c>
      <c r="E522">
        <v>72643</v>
      </c>
      <c r="F522">
        <v>0</v>
      </c>
      <c r="G522">
        <v>0</v>
      </c>
      <c r="H522" s="1">
        <v>41332</v>
      </c>
      <c r="I522">
        <v>60</v>
      </c>
      <c r="J522">
        <v>526</v>
      </c>
      <c r="K522">
        <v>80</v>
      </c>
      <c r="L522">
        <v>553</v>
      </c>
      <c r="M522">
        <v>123</v>
      </c>
      <c r="N522">
        <v>94</v>
      </c>
      <c r="O522">
        <v>53</v>
      </c>
      <c r="P522">
        <v>1</v>
      </c>
      <c r="Q522">
        <v>3</v>
      </c>
      <c r="R522">
        <v>10</v>
      </c>
      <c r="S522">
        <v>7</v>
      </c>
      <c r="T522">
        <v>2</v>
      </c>
      <c r="U522">
        <v>0</v>
      </c>
      <c r="V522">
        <v>0</v>
      </c>
      <c r="W522">
        <v>0</v>
      </c>
      <c r="X522">
        <v>1</v>
      </c>
      <c r="Y522">
        <v>0</v>
      </c>
      <c r="Z522">
        <v>0</v>
      </c>
      <c r="AA522">
        <v>3</v>
      </c>
      <c r="AB522">
        <v>11</v>
      </c>
      <c r="AC522">
        <v>1</v>
      </c>
    </row>
    <row r="523" spans="1:29" x14ac:dyDescent="0.3">
      <c r="A523">
        <v>2591</v>
      </c>
      <c r="B523">
        <v>1959</v>
      </c>
      <c r="C523" t="s">
        <v>29</v>
      </c>
      <c r="D523" t="s">
        <v>38</v>
      </c>
      <c r="E523">
        <v>76320</v>
      </c>
      <c r="F523">
        <v>0</v>
      </c>
      <c r="G523">
        <v>1</v>
      </c>
      <c r="H523" s="1">
        <v>41812</v>
      </c>
      <c r="I523">
        <v>49</v>
      </c>
      <c r="J523">
        <v>526</v>
      </c>
      <c r="K523">
        <v>35</v>
      </c>
      <c r="L523">
        <v>214</v>
      </c>
      <c r="M523">
        <v>69</v>
      </c>
      <c r="N523">
        <v>53</v>
      </c>
      <c r="O523">
        <v>35</v>
      </c>
      <c r="P523">
        <v>2</v>
      </c>
      <c r="Q523">
        <v>6</v>
      </c>
      <c r="R523">
        <v>3</v>
      </c>
      <c r="S523">
        <v>4</v>
      </c>
      <c r="T523">
        <v>2</v>
      </c>
      <c r="U523">
        <v>0</v>
      </c>
      <c r="V523">
        <v>0</v>
      </c>
      <c r="W523">
        <v>0</v>
      </c>
      <c r="X523">
        <v>0</v>
      </c>
      <c r="Y523">
        <v>0</v>
      </c>
      <c r="Z523">
        <v>0</v>
      </c>
      <c r="AA523">
        <v>3</v>
      </c>
      <c r="AB523">
        <v>11</v>
      </c>
      <c r="AC523">
        <v>0</v>
      </c>
    </row>
    <row r="524" spans="1:29" x14ac:dyDescent="0.3">
      <c r="A524">
        <v>9274</v>
      </c>
      <c r="B524">
        <v>1961</v>
      </c>
      <c r="C524" t="s">
        <v>34</v>
      </c>
      <c r="D524" t="s">
        <v>33</v>
      </c>
      <c r="E524">
        <v>80950</v>
      </c>
      <c r="F524">
        <v>0</v>
      </c>
      <c r="G524">
        <v>0</v>
      </c>
      <c r="H524" s="1">
        <v>41361</v>
      </c>
      <c r="I524">
        <v>44</v>
      </c>
      <c r="J524">
        <v>525</v>
      </c>
      <c r="K524">
        <v>147</v>
      </c>
      <c r="L524">
        <v>112</v>
      </c>
      <c r="M524">
        <v>219</v>
      </c>
      <c r="N524">
        <v>147</v>
      </c>
      <c r="O524">
        <v>63</v>
      </c>
      <c r="P524">
        <v>1</v>
      </c>
      <c r="Q524">
        <v>6</v>
      </c>
      <c r="R524">
        <v>7</v>
      </c>
      <c r="S524">
        <v>9</v>
      </c>
      <c r="T524">
        <v>2</v>
      </c>
      <c r="U524">
        <v>0</v>
      </c>
      <c r="V524">
        <v>0</v>
      </c>
      <c r="W524">
        <v>0</v>
      </c>
      <c r="X524">
        <v>1</v>
      </c>
      <c r="Y524">
        <v>0</v>
      </c>
      <c r="Z524">
        <v>0</v>
      </c>
      <c r="AA524">
        <v>3</v>
      </c>
      <c r="AB524">
        <v>11</v>
      </c>
      <c r="AC524">
        <v>0</v>
      </c>
    </row>
    <row r="525" spans="1:29" x14ac:dyDescent="0.3">
      <c r="A525">
        <v>4990</v>
      </c>
      <c r="B525">
        <v>1954</v>
      </c>
      <c r="C525" t="s">
        <v>29</v>
      </c>
      <c r="D525" t="s">
        <v>33</v>
      </c>
      <c r="E525">
        <v>59111</v>
      </c>
      <c r="F525">
        <v>0</v>
      </c>
      <c r="G525">
        <v>0</v>
      </c>
      <c r="H525" s="1">
        <v>41396</v>
      </c>
      <c r="I525">
        <v>90</v>
      </c>
      <c r="J525">
        <v>524</v>
      </c>
      <c r="K525">
        <v>0</v>
      </c>
      <c r="L525">
        <v>134</v>
      </c>
      <c r="M525">
        <v>28</v>
      </c>
      <c r="N525">
        <v>28</v>
      </c>
      <c r="O525">
        <v>155</v>
      </c>
      <c r="P525">
        <v>1</v>
      </c>
      <c r="Q525">
        <v>11</v>
      </c>
      <c r="R525">
        <v>1</v>
      </c>
      <c r="S525">
        <v>8</v>
      </c>
      <c r="T525">
        <v>7</v>
      </c>
      <c r="U525">
        <v>0</v>
      </c>
      <c r="V525">
        <v>0</v>
      </c>
      <c r="W525">
        <v>0</v>
      </c>
      <c r="X525">
        <v>0</v>
      </c>
      <c r="Y525">
        <v>0</v>
      </c>
      <c r="Z525">
        <v>0</v>
      </c>
      <c r="AA525">
        <v>3</v>
      </c>
      <c r="AB525">
        <v>11</v>
      </c>
      <c r="AC525">
        <v>0</v>
      </c>
    </row>
    <row r="526" spans="1:29" x14ac:dyDescent="0.3">
      <c r="A526">
        <v>1012</v>
      </c>
      <c r="B526">
        <v>1952</v>
      </c>
      <c r="C526" t="s">
        <v>29</v>
      </c>
      <c r="D526" t="s">
        <v>30</v>
      </c>
      <c r="E526">
        <v>61823</v>
      </c>
      <c r="F526">
        <v>0</v>
      </c>
      <c r="G526">
        <v>1</v>
      </c>
      <c r="H526" s="1">
        <v>41323</v>
      </c>
      <c r="I526">
        <v>26</v>
      </c>
      <c r="J526">
        <v>523</v>
      </c>
      <c r="K526">
        <v>7</v>
      </c>
      <c r="L526">
        <v>134</v>
      </c>
      <c r="M526">
        <v>37</v>
      </c>
      <c r="N526">
        <v>14</v>
      </c>
      <c r="O526">
        <v>169</v>
      </c>
      <c r="P526">
        <v>4</v>
      </c>
      <c r="Q526">
        <v>8</v>
      </c>
      <c r="R526">
        <v>2</v>
      </c>
      <c r="S526">
        <v>10</v>
      </c>
      <c r="T526">
        <v>7</v>
      </c>
      <c r="U526">
        <v>0</v>
      </c>
      <c r="V526">
        <v>0</v>
      </c>
      <c r="W526">
        <v>0</v>
      </c>
      <c r="X526">
        <v>0</v>
      </c>
      <c r="Y526">
        <v>0</v>
      </c>
      <c r="Z526">
        <v>0</v>
      </c>
      <c r="AA526">
        <v>3</v>
      </c>
      <c r="AB526">
        <v>11</v>
      </c>
      <c r="AC526">
        <v>0</v>
      </c>
    </row>
    <row r="527" spans="1:29" x14ac:dyDescent="0.3">
      <c r="A527">
        <v>1992</v>
      </c>
      <c r="B527">
        <v>1964</v>
      </c>
      <c r="C527" t="s">
        <v>29</v>
      </c>
      <c r="D527" t="s">
        <v>33</v>
      </c>
      <c r="E527">
        <v>60597</v>
      </c>
      <c r="F527">
        <v>0</v>
      </c>
      <c r="G527">
        <v>1</v>
      </c>
      <c r="H527" s="1">
        <v>41640</v>
      </c>
      <c r="I527">
        <v>2</v>
      </c>
      <c r="J527">
        <v>522</v>
      </c>
      <c r="K527">
        <v>0</v>
      </c>
      <c r="L527">
        <v>257</v>
      </c>
      <c r="M527">
        <v>32</v>
      </c>
      <c r="N527">
        <v>16</v>
      </c>
      <c r="O527">
        <v>66</v>
      </c>
      <c r="P527">
        <v>4</v>
      </c>
      <c r="Q527">
        <v>2</v>
      </c>
      <c r="R527">
        <v>2</v>
      </c>
      <c r="S527">
        <v>8</v>
      </c>
      <c r="T527">
        <v>7</v>
      </c>
      <c r="U527">
        <v>0</v>
      </c>
      <c r="V527">
        <v>0</v>
      </c>
      <c r="W527">
        <v>0</v>
      </c>
      <c r="X527">
        <v>1</v>
      </c>
      <c r="Y527">
        <v>0</v>
      </c>
      <c r="Z527">
        <v>0</v>
      </c>
      <c r="AA527">
        <v>3</v>
      </c>
      <c r="AB527">
        <v>11</v>
      </c>
      <c r="AC527">
        <v>1</v>
      </c>
    </row>
    <row r="528" spans="1:29" x14ac:dyDescent="0.3">
      <c r="A528">
        <v>10736</v>
      </c>
      <c r="B528">
        <v>1971</v>
      </c>
      <c r="C528" t="s">
        <v>29</v>
      </c>
      <c r="D528" t="s">
        <v>30</v>
      </c>
      <c r="E528">
        <v>72258</v>
      </c>
      <c r="F528">
        <v>0</v>
      </c>
      <c r="G528">
        <v>1</v>
      </c>
      <c r="H528" s="1">
        <v>41529</v>
      </c>
      <c r="I528">
        <v>28</v>
      </c>
      <c r="J528">
        <v>522</v>
      </c>
      <c r="K528">
        <v>0</v>
      </c>
      <c r="L528">
        <v>522</v>
      </c>
      <c r="M528">
        <v>227</v>
      </c>
      <c r="N528">
        <v>120</v>
      </c>
      <c r="O528">
        <v>134</v>
      </c>
      <c r="P528">
        <v>2</v>
      </c>
      <c r="Q528">
        <v>6</v>
      </c>
      <c r="R528">
        <v>9</v>
      </c>
      <c r="S528">
        <v>5</v>
      </c>
      <c r="T528">
        <v>2</v>
      </c>
      <c r="U528">
        <v>0</v>
      </c>
      <c r="V528">
        <v>0</v>
      </c>
      <c r="W528">
        <v>0</v>
      </c>
      <c r="X528">
        <v>0</v>
      </c>
      <c r="Y528">
        <v>0</v>
      </c>
      <c r="Z528">
        <v>0</v>
      </c>
      <c r="AA528">
        <v>3</v>
      </c>
      <c r="AB528">
        <v>11</v>
      </c>
      <c r="AC528">
        <v>0</v>
      </c>
    </row>
    <row r="529" spans="1:29" x14ac:dyDescent="0.3">
      <c r="A529">
        <v>6543</v>
      </c>
      <c r="B529">
        <v>1945</v>
      </c>
      <c r="C529" t="s">
        <v>34</v>
      </c>
      <c r="D529" t="s">
        <v>31</v>
      </c>
      <c r="E529">
        <v>62847</v>
      </c>
      <c r="F529">
        <v>0</v>
      </c>
      <c r="G529">
        <v>0</v>
      </c>
      <c r="H529" s="1">
        <v>41289</v>
      </c>
      <c r="I529">
        <v>45</v>
      </c>
      <c r="J529">
        <v>521</v>
      </c>
      <c r="K529">
        <v>168</v>
      </c>
      <c r="L529">
        <v>706</v>
      </c>
      <c r="M529">
        <v>80</v>
      </c>
      <c r="N529">
        <v>76</v>
      </c>
      <c r="O529">
        <v>61</v>
      </c>
      <c r="P529">
        <v>1</v>
      </c>
      <c r="Q529">
        <v>3</v>
      </c>
      <c r="R529">
        <v>6</v>
      </c>
      <c r="S529">
        <v>4</v>
      </c>
      <c r="T529">
        <v>2</v>
      </c>
      <c r="U529">
        <v>0</v>
      </c>
      <c r="V529">
        <v>0</v>
      </c>
      <c r="W529">
        <v>0</v>
      </c>
      <c r="X529">
        <v>0</v>
      </c>
      <c r="Y529">
        <v>0</v>
      </c>
      <c r="Z529">
        <v>0</v>
      </c>
      <c r="AA529">
        <v>3</v>
      </c>
      <c r="AB529">
        <v>11</v>
      </c>
      <c r="AC529">
        <v>0</v>
      </c>
    </row>
    <row r="530" spans="1:29" x14ac:dyDescent="0.3">
      <c r="A530">
        <v>7446</v>
      </c>
      <c r="B530">
        <v>1967</v>
      </c>
      <c r="C530" t="s">
        <v>34</v>
      </c>
      <c r="D530" t="s">
        <v>31</v>
      </c>
      <c r="E530">
        <v>62513</v>
      </c>
      <c r="F530">
        <v>0</v>
      </c>
      <c r="G530">
        <v>1</v>
      </c>
      <c r="H530" s="1">
        <v>41526</v>
      </c>
      <c r="I530">
        <v>16</v>
      </c>
      <c r="J530">
        <v>520</v>
      </c>
      <c r="K530">
        <v>42</v>
      </c>
      <c r="L530">
        <v>98</v>
      </c>
      <c r="M530">
        <v>0</v>
      </c>
      <c r="N530">
        <v>42</v>
      </c>
      <c r="O530">
        <v>14</v>
      </c>
      <c r="P530">
        <v>2</v>
      </c>
      <c r="Q530">
        <v>6</v>
      </c>
      <c r="R530">
        <v>4</v>
      </c>
      <c r="S530">
        <v>10</v>
      </c>
      <c r="T530">
        <v>6</v>
      </c>
      <c r="U530">
        <v>0</v>
      </c>
      <c r="V530">
        <v>0</v>
      </c>
      <c r="W530">
        <v>0</v>
      </c>
      <c r="X530">
        <v>0</v>
      </c>
      <c r="Y530">
        <v>0</v>
      </c>
      <c r="Z530">
        <v>0</v>
      </c>
      <c r="AA530">
        <v>3</v>
      </c>
      <c r="AB530">
        <v>11</v>
      </c>
      <c r="AC530">
        <v>0</v>
      </c>
    </row>
    <row r="531" spans="1:29" x14ac:dyDescent="0.3">
      <c r="A531">
        <v>4785</v>
      </c>
      <c r="B531">
        <v>1970</v>
      </c>
      <c r="C531" t="s">
        <v>32</v>
      </c>
      <c r="D531" t="s">
        <v>31</v>
      </c>
      <c r="E531">
        <v>77622</v>
      </c>
      <c r="F531">
        <v>0</v>
      </c>
      <c r="G531">
        <v>2</v>
      </c>
      <c r="H531" s="1">
        <v>41743</v>
      </c>
      <c r="I531">
        <v>3</v>
      </c>
      <c r="J531">
        <v>520</v>
      </c>
      <c r="K531">
        <v>7</v>
      </c>
      <c r="L531">
        <v>154</v>
      </c>
      <c r="M531">
        <v>19</v>
      </c>
      <c r="N531">
        <v>0</v>
      </c>
      <c r="O531">
        <v>14</v>
      </c>
      <c r="P531">
        <v>2</v>
      </c>
      <c r="Q531">
        <v>6</v>
      </c>
      <c r="R531">
        <v>3</v>
      </c>
      <c r="S531">
        <v>11</v>
      </c>
      <c r="T531">
        <v>3</v>
      </c>
      <c r="U531">
        <v>0</v>
      </c>
      <c r="V531">
        <v>0</v>
      </c>
      <c r="W531">
        <v>0</v>
      </c>
      <c r="X531">
        <v>0</v>
      </c>
      <c r="Y531">
        <v>0</v>
      </c>
      <c r="Z531">
        <v>0</v>
      </c>
      <c r="AA531">
        <v>3</v>
      </c>
      <c r="AB531">
        <v>11</v>
      </c>
      <c r="AC531">
        <v>0</v>
      </c>
    </row>
    <row r="532" spans="1:29" x14ac:dyDescent="0.3">
      <c r="A532">
        <v>10091</v>
      </c>
      <c r="B532">
        <v>1956</v>
      </c>
      <c r="C532" t="s">
        <v>29</v>
      </c>
      <c r="D532" t="s">
        <v>30</v>
      </c>
      <c r="E532">
        <v>60230</v>
      </c>
      <c r="F532">
        <v>0</v>
      </c>
      <c r="G532">
        <v>1</v>
      </c>
      <c r="H532" s="1">
        <v>41414</v>
      </c>
      <c r="I532">
        <v>78</v>
      </c>
      <c r="J532">
        <v>520</v>
      </c>
      <c r="K532">
        <v>20</v>
      </c>
      <c r="L532">
        <v>367</v>
      </c>
      <c r="M532">
        <v>39</v>
      </c>
      <c r="N532">
        <v>81</v>
      </c>
      <c r="O532">
        <v>40</v>
      </c>
      <c r="P532">
        <v>2</v>
      </c>
      <c r="Q532">
        <v>6</v>
      </c>
      <c r="R532">
        <v>3</v>
      </c>
      <c r="S532">
        <v>6</v>
      </c>
      <c r="T532">
        <v>5</v>
      </c>
      <c r="U532">
        <v>0</v>
      </c>
      <c r="V532">
        <v>0</v>
      </c>
      <c r="W532">
        <v>0</v>
      </c>
      <c r="X532">
        <v>0</v>
      </c>
      <c r="Y532">
        <v>0</v>
      </c>
      <c r="Z532">
        <v>0</v>
      </c>
      <c r="AA532">
        <v>3</v>
      </c>
      <c r="AB532">
        <v>11</v>
      </c>
      <c r="AC532">
        <v>0</v>
      </c>
    </row>
    <row r="533" spans="1:29" x14ac:dyDescent="0.3">
      <c r="A533">
        <v>9323</v>
      </c>
      <c r="B533">
        <v>1949</v>
      </c>
      <c r="C533" t="s">
        <v>34</v>
      </c>
      <c r="D533" t="s">
        <v>31</v>
      </c>
      <c r="E533">
        <v>49912</v>
      </c>
      <c r="F533">
        <v>0</v>
      </c>
      <c r="G533">
        <v>1</v>
      </c>
      <c r="H533" s="1">
        <v>41159</v>
      </c>
      <c r="I533">
        <v>5</v>
      </c>
      <c r="J533">
        <v>520</v>
      </c>
      <c r="K533">
        <v>8</v>
      </c>
      <c r="L533">
        <v>223</v>
      </c>
      <c r="M533">
        <v>32</v>
      </c>
      <c r="N533">
        <v>49</v>
      </c>
      <c r="O533">
        <v>42</v>
      </c>
      <c r="P533">
        <v>4</v>
      </c>
      <c r="Q533">
        <v>10</v>
      </c>
      <c r="R533">
        <v>5</v>
      </c>
      <c r="S533">
        <v>7</v>
      </c>
      <c r="T533">
        <v>8</v>
      </c>
      <c r="U533">
        <v>1</v>
      </c>
      <c r="V533">
        <v>0</v>
      </c>
      <c r="W533">
        <v>0</v>
      </c>
      <c r="X533">
        <v>0</v>
      </c>
      <c r="Y533">
        <v>0</v>
      </c>
      <c r="Z533">
        <v>0</v>
      </c>
      <c r="AA533">
        <v>3</v>
      </c>
      <c r="AB533">
        <v>11</v>
      </c>
      <c r="AC533">
        <v>1</v>
      </c>
    </row>
    <row r="534" spans="1:29" x14ac:dyDescent="0.3">
      <c r="A534">
        <v>1146</v>
      </c>
      <c r="B534">
        <v>1949</v>
      </c>
      <c r="C534" t="s">
        <v>34</v>
      </c>
      <c r="D534" t="s">
        <v>31</v>
      </c>
      <c r="E534">
        <v>49912</v>
      </c>
      <c r="F534">
        <v>0</v>
      </c>
      <c r="G534">
        <v>1</v>
      </c>
      <c r="H534" s="1">
        <v>41159</v>
      </c>
      <c r="I534">
        <v>5</v>
      </c>
      <c r="J534">
        <v>520</v>
      </c>
      <c r="K534">
        <v>8</v>
      </c>
      <c r="L534">
        <v>223</v>
      </c>
      <c r="M534">
        <v>32</v>
      </c>
      <c r="N534">
        <v>49</v>
      </c>
      <c r="O534">
        <v>42</v>
      </c>
      <c r="P534">
        <v>4</v>
      </c>
      <c r="Q534">
        <v>10</v>
      </c>
      <c r="R534">
        <v>5</v>
      </c>
      <c r="S534">
        <v>7</v>
      </c>
      <c r="T534">
        <v>8</v>
      </c>
      <c r="U534">
        <v>1</v>
      </c>
      <c r="V534">
        <v>0</v>
      </c>
      <c r="W534">
        <v>0</v>
      </c>
      <c r="X534">
        <v>0</v>
      </c>
      <c r="Y534">
        <v>0</v>
      </c>
      <c r="Z534">
        <v>0</v>
      </c>
      <c r="AA534">
        <v>3</v>
      </c>
      <c r="AB534">
        <v>11</v>
      </c>
      <c r="AC534">
        <v>1</v>
      </c>
    </row>
    <row r="535" spans="1:29" x14ac:dyDescent="0.3">
      <c r="A535">
        <v>9938</v>
      </c>
      <c r="B535">
        <v>1954</v>
      </c>
      <c r="C535" t="s">
        <v>29</v>
      </c>
      <c r="D535" t="s">
        <v>33</v>
      </c>
      <c r="E535">
        <v>80067</v>
      </c>
      <c r="F535">
        <v>0</v>
      </c>
      <c r="G535">
        <v>0</v>
      </c>
      <c r="H535" s="1">
        <v>41536</v>
      </c>
      <c r="I535">
        <v>82</v>
      </c>
      <c r="J535">
        <v>519</v>
      </c>
      <c r="K535">
        <v>17</v>
      </c>
      <c r="L535">
        <v>813</v>
      </c>
      <c r="M535">
        <v>27</v>
      </c>
      <c r="N535">
        <v>173</v>
      </c>
      <c r="O535">
        <v>51</v>
      </c>
      <c r="P535">
        <v>1</v>
      </c>
      <c r="Q535">
        <v>4</v>
      </c>
      <c r="R535">
        <v>6</v>
      </c>
      <c r="S535">
        <v>6</v>
      </c>
      <c r="T535">
        <v>2</v>
      </c>
      <c r="U535">
        <v>0</v>
      </c>
      <c r="V535">
        <v>0</v>
      </c>
      <c r="W535">
        <v>1</v>
      </c>
      <c r="X535">
        <v>0</v>
      </c>
      <c r="Y535">
        <v>0</v>
      </c>
      <c r="Z535">
        <v>0</v>
      </c>
      <c r="AA535">
        <v>3</v>
      </c>
      <c r="AB535">
        <v>11</v>
      </c>
      <c r="AC535">
        <v>0</v>
      </c>
    </row>
    <row r="536" spans="1:29" x14ac:dyDescent="0.3">
      <c r="A536">
        <v>2666</v>
      </c>
      <c r="B536">
        <v>1972</v>
      </c>
      <c r="C536" t="s">
        <v>34</v>
      </c>
      <c r="D536" t="s">
        <v>33</v>
      </c>
      <c r="E536">
        <v>76234</v>
      </c>
      <c r="F536">
        <v>0</v>
      </c>
      <c r="G536">
        <v>1</v>
      </c>
      <c r="H536" s="1">
        <v>41676</v>
      </c>
      <c r="I536">
        <v>21</v>
      </c>
      <c r="J536">
        <v>519</v>
      </c>
      <c r="K536">
        <v>50</v>
      </c>
      <c r="L536">
        <v>167</v>
      </c>
      <c r="M536">
        <v>130</v>
      </c>
      <c r="N536">
        <v>0</v>
      </c>
      <c r="O536">
        <v>41</v>
      </c>
      <c r="P536">
        <v>1</v>
      </c>
      <c r="Q536">
        <v>8</v>
      </c>
      <c r="R536">
        <v>3</v>
      </c>
      <c r="S536">
        <v>11</v>
      </c>
      <c r="T536">
        <v>3</v>
      </c>
      <c r="U536">
        <v>0</v>
      </c>
      <c r="V536">
        <v>1</v>
      </c>
      <c r="W536">
        <v>0</v>
      </c>
      <c r="X536">
        <v>0</v>
      </c>
      <c r="Y536">
        <v>0</v>
      </c>
      <c r="Z536">
        <v>0</v>
      </c>
      <c r="AA536">
        <v>3</v>
      </c>
      <c r="AB536">
        <v>11</v>
      </c>
      <c r="AC536">
        <v>0</v>
      </c>
    </row>
    <row r="537" spans="1:29" x14ac:dyDescent="0.3">
      <c r="A537">
        <v>10469</v>
      </c>
      <c r="B537">
        <v>1981</v>
      </c>
      <c r="C537" t="s">
        <v>29</v>
      </c>
      <c r="D537" t="s">
        <v>31</v>
      </c>
      <c r="E537">
        <v>88325</v>
      </c>
      <c r="F537">
        <v>0</v>
      </c>
      <c r="G537">
        <v>0</v>
      </c>
      <c r="H537" s="1">
        <v>41675</v>
      </c>
      <c r="I537">
        <v>42</v>
      </c>
      <c r="J537">
        <v>519</v>
      </c>
      <c r="K537">
        <v>71</v>
      </c>
      <c r="L537">
        <v>860</v>
      </c>
      <c r="M537">
        <v>93</v>
      </c>
      <c r="N537">
        <v>27</v>
      </c>
      <c r="O537">
        <v>53</v>
      </c>
      <c r="P537">
        <v>1</v>
      </c>
      <c r="Q537">
        <v>6</v>
      </c>
      <c r="R537">
        <v>2</v>
      </c>
      <c r="S537">
        <v>9</v>
      </c>
      <c r="T537">
        <v>2</v>
      </c>
      <c r="U537">
        <v>0</v>
      </c>
      <c r="V537">
        <v>0</v>
      </c>
      <c r="W537">
        <v>0</v>
      </c>
      <c r="X537">
        <v>0</v>
      </c>
      <c r="Y537">
        <v>0</v>
      </c>
      <c r="Z537">
        <v>0</v>
      </c>
      <c r="AA537">
        <v>3</v>
      </c>
      <c r="AB537">
        <v>11</v>
      </c>
      <c r="AC537">
        <v>0</v>
      </c>
    </row>
    <row r="538" spans="1:29" x14ac:dyDescent="0.3">
      <c r="A538">
        <v>6974</v>
      </c>
      <c r="B538">
        <v>1972</v>
      </c>
      <c r="C538" t="s">
        <v>32</v>
      </c>
      <c r="D538" t="s">
        <v>31</v>
      </c>
      <c r="E538">
        <v>83443</v>
      </c>
      <c r="F538">
        <v>0</v>
      </c>
      <c r="G538">
        <v>0</v>
      </c>
      <c r="H538" s="1">
        <v>41639</v>
      </c>
      <c r="I538">
        <v>89</v>
      </c>
      <c r="J538">
        <v>518</v>
      </c>
      <c r="K538">
        <v>42</v>
      </c>
      <c r="L538">
        <v>742</v>
      </c>
      <c r="M538">
        <v>55</v>
      </c>
      <c r="N538">
        <v>56</v>
      </c>
      <c r="O538">
        <v>84</v>
      </c>
      <c r="P538">
        <v>1</v>
      </c>
      <c r="Q538">
        <v>6</v>
      </c>
      <c r="R538">
        <v>10</v>
      </c>
      <c r="S538">
        <v>5</v>
      </c>
      <c r="T538">
        <v>2</v>
      </c>
      <c r="U538">
        <v>0</v>
      </c>
      <c r="V538">
        <v>0</v>
      </c>
      <c r="W538">
        <v>0</v>
      </c>
      <c r="X538">
        <v>0</v>
      </c>
      <c r="Y538">
        <v>0</v>
      </c>
      <c r="Z538">
        <v>0</v>
      </c>
      <c r="AA538">
        <v>3</v>
      </c>
      <c r="AB538">
        <v>11</v>
      </c>
      <c r="AC538">
        <v>0</v>
      </c>
    </row>
    <row r="539" spans="1:29" x14ac:dyDescent="0.3">
      <c r="A539">
        <v>4128</v>
      </c>
      <c r="B539">
        <v>1962</v>
      </c>
      <c r="C539" t="s">
        <v>32</v>
      </c>
      <c r="D539" t="s">
        <v>31</v>
      </c>
      <c r="E539">
        <v>56067</v>
      </c>
      <c r="F539">
        <v>0</v>
      </c>
      <c r="G539">
        <v>1</v>
      </c>
      <c r="H539" s="1">
        <v>41475</v>
      </c>
      <c r="I539">
        <v>51</v>
      </c>
      <c r="J539">
        <v>517</v>
      </c>
      <c r="K539">
        <v>12</v>
      </c>
      <c r="L539">
        <v>54</v>
      </c>
      <c r="M539">
        <v>16</v>
      </c>
      <c r="N539">
        <v>6</v>
      </c>
      <c r="O539">
        <v>120</v>
      </c>
      <c r="P539">
        <v>2</v>
      </c>
      <c r="Q539">
        <v>7</v>
      </c>
      <c r="R539">
        <v>4</v>
      </c>
      <c r="S539">
        <v>7</v>
      </c>
      <c r="T539">
        <v>5</v>
      </c>
      <c r="U539">
        <v>0</v>
      </c>
      <c r="V539">
        <v>0</v>
      </c>
      <c r="W539">
        <v>0</v>
      </c>
      <c r="X539">
        <v>0</v>
      </c>
      <c r="Y539">
        <v>0</v>
      </c>
      <c r="Z539">
        <v>0</v>
      </c>
      <c r="AA539">
        <v>3</v>
      </c>
      <c r="AB539">
        <v>11</v>
      </c>
      <c r="AC539">
        <v>0</v>
      </c>
    </row>
    <row r="540" spans="1:29" x14ac:dyDescent="0.3">
      <c r="A540">
        <v>375</v>
      </c>
      <c r="B540">
        <v>1954</v>
      </c>
      <c r="C540" t="s">
        <v>29</v>
      </c>
      <c r="D540" t="s">
        <v>35</v>
      </c>
      <c r="E540">
        <v>76773</v>
      </c>
      <c r="F540">
        <v>0</v>
      </c>
      <c r="G540">
        <v>0</v>
      </c>
      <c r="H540" s="1">
        <v>41330</v>
      </c>
      <c r="I540">
        <v>79</v>
      </c>
      <c r="J540">
        <v>516</v>
      </c>
      <c r="K540">
        <v>56</v>
      </c>
      <c r="L540">
        <v>449</v>
      </c>
      <c r="M540">
        <v>86</v>
      </c>
      <c r="N540">
        <v>33</v>
      </c>
      <c r="O540">
        <v>16</v>
      </c>
      <c r="P540">
        <v>1</v>
      </c>
      <c r="Q540">
        <v>2</v>
      </c>
      <c r="R540">
        <v>2</v>
      </c>
      <c r="S540">
        <v>11</v>
      </c>
      <c r="T540">
        <v>1</v>
      </c>
      <c r="U540">
        <v>0</v>
      </c>
      <c r="V540">
        <v>0</v>
      </c>
      <c r="W540">
        <v>0</v>
      </c>
      <c r="X540">
        <v>0</v>
      </c>
      <c r="Y540">
        <v>0</v>
      </c>
      <c r="Z540">
        <v>0</v>
      </c>
      <c r="AA540">
        <v>3</v>
      </c>
      <c r="AB540">
        <v>11</v>
      </c>
      <c r="AC540">
        <v>0</v>
      </c>
    </row>
    <row r="541" spans="1:29" x14ac:dyDescent="0.3">
      <c r="A541">
        <v>8858</v>
      </c>
      <c r="B541">
        <v>1972</v>
      </c>
      <c r="C541" t="s">
        <v>32</v>
      </c>
      <c r="D541" t="s">
        <v>33</v>
      </c>
      <c r="E541">
        <v>44325</v>
      </c>
      <c r="F541">
        <v>0</v>
      </c>
      <c r="G541">
        <v>1</v>
      </c>
      <c r="H541" s="1">
        <v>41340</v>
      </c>
      <c r="I541">
        <v>69</v>
      </c>
      <c r="J541">
        <v>516</v>
      </c>
      <c r="K541">
        <v>0</v>
      </c>
      <c r="L541">
        <v>21</v>
      </c>
      <c r="M541">
        <v>0</v>
      </c>
      <c r="N541">
        <v>0</v>
      </c>
      <c r="O541">
        <v>5</v>
      </c>
      <c r="P541">
        <v>4</v>
      </c>
      <c r="Q541">
        <v>8</v>
      </c>
      <c r="R541">
        <v>2</v>
      </c>
      <c r="S541">
        <v>7</v>
      </c>
      <c r="T541">
        <v>8</v>
      </c>
      <c r="U541">
        <v>0</v>
      </c>
      <c r="V541">
        <v>1</v>
      </c>
      <c r="W541">
        <v>0</v>
      </c>
      <c r="X541">
        <v>0</v>
      </c>
      <c r="Y541">
        <v>0</v>
      </c>
      <c r="Z541">
        <v>0</v>
      </c>
      <c r="AA541">
        <v>3</v>
      </c>
      <c r="AB541">
        <v>11</v>
      </c>
      <c r="AC541">
        <v>0</v>
      </c>
    </row>
    <row r="542" spans="1:29" x14ac:dyDescent="0.3">
      <c r="A542">
        <v>238</v>
      </c>
      <c r="B542">
        <v>1967</v>
      </c>
      <c r="C542" t="s">
        <v>37</v>
      </c>
      <c r="D542" t="s">
        <v>31</v>
      </c>
      <c r="E542">
        <v>67309</v>
      </c>
      <c r="F542">
        <v>1</v>
      </c>
      <c r="G542">
        <v>1</v>
      </c>
      <c r="H542" s="1">
        <v>41297</v>
      </c>
      <c r="I542">
        <v>76</v>
      </c>
      <c r="J542">
        <v>515</v>
      </c>
      <c r="K542">
        <v>47</v>
      </c>
      <c r="L542">
        <v>181</v>
      </c>
      <c r="M542">
        <v>149</v>
      </c>
      <c r="N542">
        <v>95</v>
      </c>
      <c r="O542">
        <v>95</v>
      </c>
      <c r="P542">
        <v>15</v>
      </c>
      <c r="Q542">
        <v>9</v>
      </c>
      <c r="R542">
        <v>6</v>
      </c>
      <c r="S542">
        <v>9</v>
      </c>
      <c r="T542">
        <v>7</v>
      </c>
      <c r="U542">
        <v>0</v>
      </c>
      <c r="V542">
        <v>0</v>
      </c>
      <c r="W542">
        <v>0</v>
      </c>
      <c r="X542">
        <v>0</v>
      </c>
      <c r="Y542">
        <v>0</v>
      </c>
      <c r="Z542">
        <v>0</v>
      </c>
      <c r="AA542">
        <v>3</v>
      </c>
      <c r="AB542">
        <v>11</v>
      </c>
      <c r="AC542">
        <v>0</v>
      </c>
    </row>
    <row r="543" spans="1:29" x14ac:dyDescent="0.3">
      <c r="A543">
        <v>9353</v>
      </c>
      <c r="B543">
        <v>1959</v>
      </c>
      <c r="C543" t="s">
        <v>29</v>
      </c>
      <c r="D543" t="s">
        <v>30</v>
      </c>
      <c r="E543">
        <v>62450</v>
      </c>
      <c r="F543">
        <v>0</v>
      </c>
      <c r="G543">
        <v>1</v>
      </c>
      <c r="H543" s="1">
        <v>41645</v>
      </c>
      <c r="I543">
        <v>61</v>
      </c>
      <c r="J543">
        <v>515</v>
      </c>
      <c r="K543">
        <v>47</v>
      </c>
      <c r="L543">
        <v>267</v>
      </c>
      <c r="M543">
        <v>62</v>
      </c>
      <c r="N543">
        <v>66</v>
      </c>
      <c r="O543">
        <v>38</v>
      </c>
      <c r="P543">
        <v>2</v>
      </c>
      <c r="Q543">
        <v>5</v>
      </c>
      <c r="R543">
        <v>5</v>
      </c>
      <c r="S543">
        <v>4</v>
      </c>
      <c r="T543">
        <v>3</v>
      </c>
      <c r="U543">
        <v>0</v>
      </c>
      <c r="V543">
        <v>1</v>
      </c>
      <c r="W543">
        <v>0</v>
      </c>
      <c r="X543">
        <v>0</v>
      </c>
      <c r="Y543">
        <v>0</v>
      </c>
      <c r="Z543">
        <v>0</v>
      </c>
      <c r="AA543">
        <v>3</v>
      </c>
      <c r="AB543">
        <v>11</v>
      </c>
      <c r="AC543">
        <v>0</v>
      </c>
    </row>
    <row r="544" spans="1:29" x14ac:dyDescent="0.3">
      <c r="A544">
        <v>8923</v>
      </c>
      <c r="B544">
        <v>1973</v>
      </c>
      <c r="C544" t="s">
        <v>29</v>
      </c>
      <c r="D544" t="s">
        <v>30</v>
      </c>
      <c r="E544">
        <v>83917</v>
      </c>
      <c r="F544">
        <v>0</v>
      </c>
      <c r="G544">
        <v>0</v>
      </c>
      <c r="H544" s="1">
        <v>41382</v>
      </c>
      <c r="I544">
        <v>12</v>
      </c>
      <c r="J544">
        <v>514</v>
      </c>
      <c r="K544">
        <v>22</v>
      </c>
      <c r="L544">
        <v>732</v>
      </c>
      <c r="M544">
        <v>42</v>
      </c>
      <c r="N544">
        <v>198</v>
      </c>
      <c r="O544">
        <v>79</v>
      </c>
      <c r="P544">
        <v>1</v>
      </c>
      <c r="Q544">
        <v>6</v>
      </c>
      <c r="R544">
        <v>7</v>
      </c>
      <c r="S544">
        <v>7</v>
      </c>
      <c r="T544">
        <v>3</v>
      </c>
      <c r="U544">
        <v>0</v>
      </c>
      <c r="V544">
        <v>0</v>
      </c>
      <c r="W544">
        <v>0</v>
      </c>
      <c r="X544">
        <v>0</v>
      </c>
      <c r="Y544">
        <v>0</v>
      </c>
      <c r="Z544">
        <v>0</v>
      </c>
      <c r="AA544">
        <v>3</v>
      </c>
      <c r="AB544">
        <v>11</v>
      </c>
      <c r="AC544">
        <v>1</v>
      </c>
    </row>
    <row r="545" spans="1:29" x14ac:dyDescent="0.3">
      <c r="A545">
        <v>5596</v>
      </c>
      <c r="B545">
        <v>1956</v>
      </c>
      <c r="C545" t="s">
        <v>37</v>
      </c>
      <c r="D545" t="s">
        <v>31</v>
      </c>
      <c r="E545">
        <v>58821</v>
      </c>
      <c r="F545">
        <v>0</v>
      </c>
      <c r="G545">
        <v>1</v>
      </c>
      <c r="H545" s="1">
        <v>41559</v>
      </c>
      <c r="I545">
        <v>44</v>
      </c>
      <c r="J545">
        <v>513</v>
      </c>
      <c r="K545">
        <v>14</v>
      </c>
      <c r="L545">
        <v>154</v>
      </c>
      <c r="M545">
        <v>19</v>
      </c>
      <c r="N545">
        <v>0</v>
      </c>
      <c r="O545">
        <v>28</v>
      </c>
      <c r="P545">
        <v>1</v>
      </c>
      <c r="Q545">
        <v>9</v>
      </c>
      <c r="R545">
        <v>2</v>
      </c>
      <c r="S545">
        <v>9</v>
      </c>
      <c r="T545">
        <v>6</v>
      </c>
      <c r="U545">
        <v>0</v>
      </c>
      <c r="V545">
        <v>0</v>
      </c>
      <c r="W545">
        <v>0</v>
      </c>
      <c r="X545">
        <v>0</v>
      </c>
      <c r="Y545">
        <v>0</v>
      </c>
      <c r="Z545">
        <v>0</v>
      </c>
      <c r="AA545">
        <v>3</v>
      </c>
      <c r="AB545">
        <v>11</v>
      </c>
      <c r="AC545">
        <v>0</v>
      </c>
    </row>
    <row r="546" spans="1:29" x14ac:dyDescent="0.3">
      <c r="A546">
        <v>6613</v>
      </c>
      <c r="B546">
        <v>1970</v>
      </c>
      <c r="C546" t="s">
        <v>34</v>
      </c>
      <c r="D546" t="s">
        <v>33</v>
      </c>
      <c r="E546">
        <v>44511</v>
      </c>
      <c r="F546">
        <v>1</v>
      </c>
      <c r="G546">
        <v>0</v>
      </c>
      <c r="H546" s="1">
        <v>41194</v>
      </c>
      <c r="I546">
        <v>39</v>
      </c>
      <c r="J546">
        <v>513</v>
      </c>
      <c r="K546">
        <v>7</v>
      </c>
      <c r="L546">
        <v>133</v>
      </c>
      <c r="M546">
        <v>46</v>
      </c>
      <c r="N546">
        <v>14</v>
      </c>
      <c r="O546">
        <v>14</v>
      </c>
      <c r="P546">
        <v>6</v>
      </c>
      <c r="Q546">
        <v>8</v>
      </c>
      <c r="R546">
        <v>4</v>
      </c>
      <c r="S546">
        <v>8</v>
      </c>
      <c r="T546">
        <v>8</v>
      </c>
      <c r="U546">
        <v>0</v>
      </c>
      <c r="V546">
        <v>0</v>
      </c>
      <c r="W546">
        <v>0</v>
      </c>
      <c r="X546">
        <v>0</v>
      </c>
      <c r="Y546">
        <v>0</v>
      </c>
      <c r="Z546">
        <v>0</v>
      </c>
      <c r="AA546">
        <v>3</v>
      </c>
      <c r="AB546">
        <v>11</v>
      </c>
      <c r="AC546">
        <v>0</v>
      </c>
    </row>
    <row r="547" spans="1:29" x14ac:dyDescent="0.3">
      <c r="A547">
        <v>9336</v>
      </c>
      <c r="B547">
        <v>1969</v>
      </c>
      <c r="C547" t="s">
        <v>32</v>
      </c>
      <c r="D547" t="s">
        <v>38</v>
      </c>
      <c r="E547">
        <v>62187</v>
      </c>
      <c r="F547">
        <v>0</v>
      </c>
      <c r="G547">
        <v>1</v>
      </c>
      <c r="H547" s="1">
        <v>41720</v>
      </c>
      <c r="I547">
        <v>38</v>
      </c>
      <c r="J547">
        <v>512</v>
      </c>
      <c r="K547">
        <v>0</v>
      </c>
      <c r="L547">
        <v>83</v>
      </c>
      <c r="M547">
        <v>0</v>
      </c>
      <c r="N547">
        <v>0</v>
      </c>
      <c r="O547">
        <v>41</v>
      </c>
      <c r="P547">
        <v>3</v>
      </c>
      <c r="Q547">
        <v>6</v>
      </c>
      <c r="R547">
        <v>2</v>
      </c>
      <c r="S547">
        <v>10</v>
      </c>
      <c r="T547">
        <v>4</v>
      </c>
      <c r="U547">
        <v>0</v>
      </c>
      <c r="V547">
        <v>0</v>
      </c>
      <c r="W547">
        <v>0</v>
      </c>
      <c r="X547">
        <v>0</v>
      </c>
      <c r="Y547">
        <v>0</v>
      </c>
      <c r="Z547">
        <v>0</v>
      </c>
      <c r="AA547">
        <v>3</v>
      </c>
      <c r="AB547">
        <v>11</v>
      </c>
      <c r="AC547">
        <v>0</v>
      </c>
    </row>
    <row r="548" spans="1:29" x14ac:dyDescent="0.3">
      <c r="A548">
        <v>8925</v>
      </c>
      <c r="B548">
        <v>1965</v>
      </c>
      <c r="C548" t="s">
        <v>34</v>
      </c>
      <c r="D548" t="s">
        <v>33</v>
      </c>
      <c r="E548">
        <v>70053</v>
      </c>
      <c r="F548">
        <v>0</v>
      </c>
      <c r="G548">
        <v>1</v>
      </c>
      <c r="H548" s="1">
        <v>41458</v>
      </c>
      <c r="I548">
        <v>38</v>
      </c>
      <c r="J548">
        <v>512</v>
      </c>
      <c r="K548">
        <v>53</v>
      </c>
      <c r="L548">
        <v>98</v>
      </c>
      <c r="M548">
        <v>81</v>
      </c>
      <c r="N548">
        <v>179</v>
      </c>
      <c r="O548">
        <v>89</v>
      </c>
      <c r="P548">
        <v>3</v>
      </c>
      <c r="Q548">
        <v>8</v>
      </c>
      <c r="R548">
        <v>5</v>
      </c>
      <c r="S548">
        <v>10</v>
      </c>
      <c r="T548">
        <v>5</v>
      </c>
      <c r="U548">
        <v>0</v>
      </c>
      <c r="V548">
        <v>0</v>
      </c>
      <c r="W548">
        <v>0</v>
      </c>
      <c r="X548">
        <v>0</v>
      </c>
      <c r="Y548">
        <v>0</v>
      </c>
      <c r="Z548">
        <v>0</v>
      </c>
      <c r="AA548">
        <v>3</v>
      </c>
      <c r="AB548">
        <v>11</v>
      </c>
      <c r="AC548">
        <v>0</v>
      </c>
    </row>
    <row r="549" spans="1:29" x14ac:dyDescent="0.3">
      <c r="A549">
        <v>2225</v>
      </c>
      <c r="B549">
        <v>1977</v>
      </c>
      <c r="C549" t="s">
        <v>29</v>
      </c>
      <c r="D549" t="s">
        <v>35</v>
      </c>
      <c r="E549">
        <v>82582</v>
      </c>
      <c r="F549">
        <v>0</v>
      </c>
      <c r="G549">
        <v>0</v>
      </c>
      <c r="H549" s="1">
        <v>41797</v>
      </c>
      <c r="I549">
        <v>54</v>
      </c>
      <c r="J549">
        <v>510</v>
      </c>
      <c r="K549">
        <v>120</v>
      </c>
      <c r="L549">
        <v>550</v>
      </c>
      <c r="M549">
        <v>156</v>
      </c>
      <c r="N549">
        <v>40</v>
      </c>
      <c r="O549">
        <v>241</v>
      </c>
      <c r="P549">
        <v>1</v>
      </c>
      <c r="Q549">
        <v>4</v>
      </c>
      <c r="R549">
        <v>9</v>
      </c>
      <c r="S549">
        <v>7</v>
      </c>
      <c r="T549">
        <v>1</v>
      </c>
      <c r="U549">
        <v>1</v>
      </c>
      <c r="V549">
        <v>0</v>
      </c>
      <c r="W549">
        <v>0</v>
      </c>
      <c r="X549">
        <v>1</v>
      </c>
      <c r="Y549">
        <v>0</v>
      </c>
      <c r="Z549">
        <v>0</v>
      </c>
      <c r="AA549">
        <v>3</v>
      </c>
      <c r="AB549">
        <v>11</v>
      </c>
      <c r="AC549">
        <v>1</v>
      </c>
    </row>
    <row r="550" spans="1:29" x14ac:dyDescent="0.3">
      <c r="A550">
        <v>4440</v>
      </c>
      <c r="B550">
        <v>1964</v>
      </c>
      <c r="C550" t="s">
        <v>34</v>
      </c>
      <c r="D550" t="s">
        <v>33</v>
      </c>
      <c r="E550">
        <v>64100</v>
      </c>
      <c r="F550">
        <v>0</v>
      </c>
      <c r="G550">
        <v>1</v>
      </c>
      <c r="H550" s="1">
        <v>41527</v>
      </c>
      <c r="I550">
        <v>93</v>
      </c>
      <c r="J550">
        <v>509</v>
      </c>
      <c r="K550">
        <v>0</v>
      </c>
      <c r="L550">
        <v>27</v>
      </c>
      <c r="M550">
        <v>0</v>
      </c>
      <c r="N550">
        <v>0</v>
      </c>
      <c r="O550">
        <v>10</v>
      </c>
      <c r="P550">
        <v>1</v>
      </c>
      <c r="Q550">
        <v>8</v>
      </c>
      <c r="R550">
        <v>3</v>
      </c>
      <c r="S550">
        <v>6</v>
      </c>
      <c r="T550">
        <v>7</v>
      </c>
      <c r="U550">
        <v>0</v>
      </c>
      <c r="V550">
        <v>1</v>
      </c>
      <c r="W550">
        <v>0</v>
      </c>
      <c r="X550">
        <v>0</v>
      </c>
      <c r="Y550">
        <v>0</v>
      </c>
      <c r="Z550">
        <v>0</v>
      </c>
      <c r="AA550">
        <v>3</v>
      </c>
      <c r="AB550">
        <v>11</v>
      </c>
      <c r="AC550">
        <v>0</v>
      </c>
    </row>
    <row r="551" spans="1:29" x14ac:dyDescent="0.3">
      <c r="A551">
        <v>55</v>
      </c>
      <c r="B551">
        <v>1963</v>
      </c>
      <c r="C551" t="s">
        <v>29</v>
      </c>
      <c r="D551" t="s">
        <v>31</v>
      </c>
      <c r="E551">
        <v>56253</v>
      </c>
      <c r="F551">
        <v>0</v>
      </c>
      <c r="G551">
        <v>1</v>
      </c>
      <c r="H551" s="1">
        <v>41250</v>
      </c>
      <c r="I551">
        <v>83</v>
      </c>
      <c r="J551">
        <v>509</v>
      </c>
      <c r="K551">
        <v>0</v>
      </c>
      <c r="L551">
        <v>65</v>
      </c>
      <c r="M551">
        <v>7</v>
      </c>
      <c r="N551">
        <v>11</v>
      </c>
      <c r="O551">
        <v>5</v>
      </c>
      <c r="P551">
        <v>4</v>
      </c>
      <c r="Q551">
        <v>7</v>
      </c>
      <c r="R551">
        <v>2</v>
      </c>
      <c r="S551">
        <v>9</v>
      </c>
      <c r="T551">
        <v>6</v>
      </c>
      <c r="U551">
        <v>0</v>
      </c>
      <c r="V551">
        <v>0</v>
      </c>
      <c r="W551">
        <v>0</v>
      </c>
      <c r="X551">
        <v>0</v>
      </c>
      <c r="Y551">
        <v>0</v>
      </c>
      <c r="Z551">
        <v>0</v>
      </c>
      <c r="AA551">
        <v>3</v>
      </c>
      <c r="AB551">
        <v>11</v>
      </c>
      <c r="AC551">
        <v>0</v>
      </c>
    </row>
    <row r="552" spans="1:29" x14ac:dyDescent="0.3">
      <c r="A552">
        <v>5564</v>
      </c>
      <c r="B552">
        <v>1969</v>
      </c>
      <c r="C552" t="s">
        <v>29</v>
      </c>
      <c r="D552" t="s">
        <v>31</v>
      </c>
      <c r="E552">
        <v>62882</v>
      </c>
      <c r="F552">
        <v>0</v>
      </c>
      <c r="G552">
        <v>1</v>
      </c>
      <c r="H552" s="1">
        <v>41130</v>
      </c>
      <c r="I552">
        <v>26</v>
      </c>
      <c r="J552">
        <v>509</v>
      </c>
      <c r="K552">
        <v>133</v>
      </c>
      <c r="L552">
        <v>497</v>
      </c>
      <c r="M552">
        <v>78</v>
      </c>
      <c r="N552">
        <v>24</v>
      </c>
      <c r="O552">
        <v>97</v>
      </c>
      <c r="P552">
        <v>2</v>
      </c>
      <c r="Q552">
        <v>7</v>
      </c>
      <c r="R552">
        <v>5</v>
      </c>
      <c r="S552">
        <v>6</v>
      </c>
      <c r="T552">
        <v>4</v>
      </c>
      <c r="U552">
        <v>0</v>
      </c>
      <c r="V552">
        <v>0</v>
      </c>
      <c r="W552">
        <v>0</v>
      </c>
      <c r="X552">
        <v>0</v>
      </c>
      <c r="Y552">
        <v>0</v>
      </c>
      <c r="Z552">
        <v>0</v>
      </c>
      <c r="AA552">
        <v>3</v>
      </c>
      <c r="AB552">
        <v>11</v>
      </c>
      <c r="AC552">
        <v>0</v>
      </c>
    </row>
    <row r="553" spans="1:29" x14ac:dyDescent="0.3">
      <c r="A553">
        <v>2320</v>
      </c>
      <c r="B553">
        <v>1978</v>
      </c>
      <c r="C553" t="s">
        <v>37</v>
      </c>
      <c r="D553" t="s">
        <v>33</v>
      </c>
      <c r="E553">
        <v>47025</v>
      </c>
      <c r="F553">
        <v>0</v>
      </c>
      <c r="G553">
        <v>1</v>
      </c>
      <c r="H553" s="1">
        <v>41529</v>
      </c>
      <c r="I553">
        <v>98</v>
      </c>
      <c r="J553">
        <v>508</v>
      </c>
      <c r="K553">
        <v>11</v>
      </c>
      <c r="L553">
        <v>59</v>
      </c>
      <c r="M553">
        <v>23</v>
      </c>
      <c r="N553">
        <v>5</v>
      </c>
      <c r="O553">
        <v>29</v>
      </c>
      <c r="P553">
        <v>5</v>
      </c>
      <c r="Q553">
        <v>11</v>
      </c>
      <c r="R553">
        <v>1</v>
      </c>
      <c r="S553">
        <v>6</v>
      </c>
      <c r="T553">
        <v>9</v>
      </c>
      <c r="U553">
        <v>0</v>
      </c>
      <c r="V553">
        <v>0</v>
      </c>
      <c r="W553">
        <v>0</v>
      </c>
      <c r="X553">
        <v>0</v>
      </c>
      <c r="Y553">
        <v>0</v>
      </c>
      <c r="Z553">
        <v>0</v>
      </c>
      <c r="AA553">
        <v>3</v>
      </c>
      <c r="AB553">
        <v>11</v>
      </c>
      <c r="AC553">
        <v>0</v>
      </c>
    </row>
    <row r="554" spans="1:29" x14ac:dyDescent="0.3">
      <c r="A554">
        <v>819</v>
      </c>
      <c r="B554">
        <v>1945</v>
      </c>
      <c r="C554" t="s">
        <v>29</v>
      </c>
      <c r="D554" t="s">
        <v>38</v>
      </c>
      <c r="E554">
        <v>63285</v>
      </c>
      <c r="F554">
        <v>0</v>
      </c>
      <c r="G554">
        <v>0</v>
      </c>
      <c r="H554" s="1">
        <v>41583</v>
      </c>
      <c r="I554">
        <v>84</v>
      </c>
      <c r="J554">
        <v>508</v>
      </c>
      <c r="K554">
        <v>124</v>
      </c>
      <c r="L554">
        <v>249</v>
      </c>
      <c r="M554">
        <v>50</v>
      </c>
      <c r="N554">
        <v>38</v>
      </c>
      <c r="O554">
        <v>134</v>
      </c>
      <c r="P554">
        <v>1</v>
      </c>
      <c r="Q554">
        <v>6</v>
      </c>
      <c r="R554">
        <v>5</v>
      </c>
      <c r="S554">
        <v>13</v>
      </c>
      <c r="T554">
        <v>3</v>
      </c>
      <c r="U554">
        <v>0</v>
      </c>
      <c r="V554">
        <v>0</v>
      </c>
      <c r="W554">
        <v>0</v>
      </c>
      <c r="X554">
        <v>0</v>
      </c>
      <c r="Y554">
        <v>0</v>
      </c>
      <c r="Z554">
        <v>0</v>
      </c>
      <c r="AA554">
        <v>3</v>
      </c>
      <c r="AB554">
        <v>11</v>
      </c>
      <c r="AC554">
        <v>0</v>
      </c>
    </row>
    <row r="555" spans="1:29" x14ac:dyDescent="0.3">
      <c r="A555">
        <v>8233</v>
      </c>
      <c r="B555">
        <v>1950</v>
      </c>
      <c r="C555" t="s">
        <v>34</v>
      </c>
      <c r="D555" t="s">
        <v>38</v>
      </c>
      <c r="E555">
        <v>64866</v>
      </c>
      <c r="F555">
        <v>0</v>
      </c>
      <c r="G555">
        <v>1</v>
      </c>
      <c r="H555" s="1">
        <v>41665</v>
      </c>
      <c r="I555">
        <v>9</v>
      </c>
      <c r="J555">
        <v>508</v>
      </c>
      <c r="K555">
        <v>5</v>
      </c>
      <c r="L555">
        <v>21</v>
      </c>
      <c r="M555">
        <v>7</v>
      </c>
      <c r="N555">
        <v>5</v>
      </c>
      <c r="O555">
        <v>10</v>
      </c>
      <c r="P555">
        <v>4</v>
      </c>
      <c r="Q555">
        <v>7</v>
      </c>
      <c r="R555">
        <v>3</v>
      </c>
      <c r="S555">
        <v>7</v>
      </c>
      <c r="T555">
        <v>5</v>
      </c>
      <c r="U555">
        <v>0</v>
      </c>
      <c r="V555">
        <v>1</v>
      </c>
      <c r="W555">
        <v>0</v>
      </c>
      <c r="X555">
        <v>0</v>
      </c>
      <c r="Y555">
        <v>0</v>
      </c>
      <c r="Z555">
        <v>0</v>
      </c>
      <c r="AA555">
        <v>3</v>
      </c>
      <c r="AB555">
        <v>11</v>
      </c>
      <c r="AC555">
        <v>0</v>
      </c>
    </row>
    <row r="556" spans="1:29" x14ac:dyDescent="0.3">
      <c r="A556">
        <v>6233</v>
      </c>
      <c r="B556">
        <v>1976</v>
      </c>
      <c r="C556" t="s">
        <v>29</v>
      </c>
      <c r="D556" t="s">
        <v>33</v>
      </c>
      <c r="E556">
        <v>65991</v>
      </c>
      <c r="F556">
        <v>0</v>
      </c>
      <c r="G556">
        <v>1</v>
      </c>
      <c r="H556" s="1">
        <v>41159</v>
      </c>
      <c r="I556">
        <v>21</v>
      </c>
      <c r="J556">
        <v>507</v>
      </c>
      <c r="K556">
        <v>19</v>
      </c>
      <c r="L556">
        <v>364</v>
      </c>
      <c r="M556">
        <v>25</v>
      </c>
      <c r="N556">
        <v>47</v>
      </c>
      <c r="O556">
        <v>9</v>
      </c>
      <c r="P556">
        <v>3</v>
      </c>
      <c r="Q556">
        <v>9</v>
      </c>
      <c r="R556">
        <v>5</v>
      </c>
      <c r="S556">
        <v>10</v>
      </c>
      <c r="T556">
        <v>7</v>
      </c>
      <c r="U556">
        <v>0</v>
      </c>
      <c r="V556">
        <v>0</v>
      </c>
      <c r="W556">
        <v>0</v>
      </c>
      <c r="X556">
        <v>0</v>
      </c>
      <c r="Y556">
        <v>0</v>
      </c>
      <c r="Z556">
        <v>0</v>
      </c>
      <c r="AA556">
        <v>3</v>
      </c>
      <c r="AB556">
        <v>11</v>
      </c>
      <c r="AC556">
        <v>0</v>
      </c>
    </row>
    <row r="557" spans="1:29" x14ac:dyDescent="0.3">
      <c r="A557">
        <v>4310</v>
      </c>
      <c r="B557">
        <v>1944</v>
      </c>
      <c r="C557" t="s">
        <v>29</v>
      </c>
      <c r="D557" t="s">
        <v>33</v>
      </c>
      <c r="E557">
        <v>80589</v>
      </c>
      <c r="F557">
        <v>0</v>
      </c>
      <c r="G557">
        <v>0</v>
      </c>
      <c r="H557" s="1">
        <v>41661</v>
      </c>
      <c r="I557">
        <v>25</v>
      </c>
      <c r="J557">
        <v>507</v>
      </c>
      <c r="K557">
        <v>93</v>
      </c>
      <c r="L557">
        <v>520</v>
      </c>
      <c r="M557">
        <v>242</v>
      </c>
      <c r="N557">
        <v>40</v>
      </c>
      <c r="O557">
        <v>26</v>
      </c>
      <c r="P557">
        <v>1</v>
      </c>
      <c r="Q557">
        <v>5</v>
      </c>
      <c r="R557">
        <v>10</v>
      </c>
      <c r="S557">
        <v>5</v>
      </c>
      <c r="T557">
        <v>1</v>
      </c>
      <c r="U557">
        <v>0</v>
      </c>
      <c r="V557">
        <v>0</v>
      </c>
      <c r="W557">
        <v>0</v>
      </c>
      <c r="X557">
        <v>1</v>
      </c>
      <c r="Y557">
        <v>0</v>
      </c>
      <c r="Z557">
        <v>0</v>
      </c>
      <c r="AA557">
        <v>3</v>
      </c>
      <c r="AB557">
        <v>11</v>
      </c>
      <c r="AC557">
        <v>1</v>
      </c>
    </row>
    <row r="558" spans="1:29" x14ac:dyDescent="0.3">
      <c r="A558">
        <v>7247</v>
      </c>
      <c r="B558">
        <v>1960</v>
      </c>
      <c r="C558" t="s">
        <v>29</v>
      </c>
      <c r="D558" t="s">
        <v>38</v>
      </c>
      <c r="E558">
        <v>47916</v>
      </c>
      <c r="F558">
        <v>0</v>
      </c>
      <c r="G558">
        <v>1</v>
      </c>
      <c r="H558" s="1">
        <v>41235</v>
      </c>
      <c r="I558">
        <v>72</v>
      </c>
      <c r="J558">
        <v>505</v>
      </c>
      <c r="K558">
        <v>0</v>
      </c>
      <c r="L558">
        <v>26</v>
      </c>
      <c r="M558">
        <v>0</v>
      </c>
      <c r="N558">
        <v>0</v>
      </c>
      <c r="O558">
        <v>75</v>
      </c>
      <c r="P558">
        <v>5</v>
      </c>
      <c r="Q558">
        <v>7</v>
      </c>
      <c r="R558">
        <v>4</v>
      </c>
      <c r="S558">
        <v>6</v>
      </c>
      <c r="T558">
        <v>6</v>
      </c>
      <c r="U558">
        <v>0</v>
      </c>
      <c r="V558">
        <v>1</v>
      </c>
      <c r="W558">
        <v>0</v>
      </c>
      <c r="X558">
        <v>0</v>
      </c>
      <c r="Y558">
        <v>0</v>
      </c>
      <c r="Z558">
        <v>0</v>
      </c>
      <c r="AA558">
        <v>3</v>
      </c>
      <c r="AB558">
        <v>11</v>
      </c>
      <c r="AC558">
        <v>0</v>
      </c>
    </row>
    <row r="559" spans="1:29" x14ac:dyDescent="0.3">
      <c r="A559">
        <v>3852</v>
      </c>
      <c r="B559">
        <v>1961</v>
      </c>
      <c r="C559" t="s">
        <v>34</v>
      </c>
      <c r="D559" t="s">
        <v>31</v>
      </c>
      <c r="E559">
        <v>74881</v>
      </c>
      <c r="F559">
        <v>1</v>
      </c>
      <c r="G559">
        <v>1</v>
      </c>
      <c r="H559" s="1">
        <v>41341</v>
      </c>
      <c r="I559">
        <v>48</v>
      </c>
      <c r="J559">
        <v>505</v>
      </c>
      <c r="K559">
        <v>72</v>
      </c>
      <c r="L559">
        <v>270</v>
      </c>
      <c r="M559">
        <v>36</v>
      </c>
      <c r="N559">
        <v>27</v>
      </c>
      <c r="O559">
        <v>54</v>
      </c>
      <c r="P559">
        <v>4</v>
      </c>
      <c r="Q559">
        <v>9</v>
      </c>
      <c r="R559">
        <v>2</v>
      </c>
      <c r="S559">
        <v>12</v>
      </c>
      <c r="T559">
        <v>5</v>
      </c>
      <c r="U559">
        <v>0</v>
      </c>
      <c r="V559">
        <v>0</v>
      </c>
      <c r="W559">
        <v>0</v>
      </c>
      <c r="X559">
        <v>0</v>
      </c>
      <c r="Y559">
        <v>0</v>
      </c>
      <c r="Z559">
        <v>0</v>
      </c>
      <c r="AA559">
        <v>3</v>
      </c>
      <c r="AB559">
        <v>11</v>
      </c>
      <c r="AC559">
        <v>0</v>
      </c>
    </row>
    <row r="560" spans="1:29" x14ac:dyDescent="0.3">
      <c r="A560">
        <v>1000</v>
      </c>
      <c r="B560">
        <v>1961</v>
      </c>
      <c r="C560" t="s">
        <v>34</v>
      </c>
      <c r="D560" t="s">
        <v>31</v>
      </c>
      <c r="E560">
        <v>74881</v>
      </c>
      <c r="F560">
        <v>1</v>
      </c>
      <c r="G560">
        <v>1</v>
      </c>
      <c r="H560" s="1">
        <v>41341</v>
      </c>
      <c r="I560">
        <v>48</v>
      </c>
      <c r="J560">
        <v>505</v>
      </c>
      <c r="K560">
        <v>72</v>
      </c>
      <c r="L560">
        <v>270</v>
      </c>
      <c r="M560">
        <v>36</v>
      </c>
      <c r="N560">
        <v>27</v>
      </c>
      <c r="O560">
        <v>54</v>
      </c>
      <c r="P560">
        <v>4</v>
      </c>
      <c r="Q560">
        <v>9</v>
      </c>
      <c r="R560">
        <v>2</v>
      </c>
      <c r="S560">
        <v>12</v>
      </c>
      <c r="T560">
        <v>5</v>
      </c>
      <c r="U560">
        <v>0</v>
      </c>
      <c r="V560">
        <v>0</v>
      </c>
      <c r="W560">
        <v>0</v>
      </c>
      <c r="X560">
        <v>0</v>
      </c>
      <c r="Y560">
        <v>0</v>
      </c>
      <c r="Z560">
        <v>0</v>
      </c>
      <c r="AA560">
        <v>3</v>
      </c>
      <c r="AB560">
        <v>11</v>
      </c>
      <c r="AC560">
        <v>0</v>
      </c>
    </row>
    <row r="561" spans="1:29" x14ac:dyDescent="0.3">
      <c r="A561">
        <v>7966</v>
      </c>
      <c r="B561">
        <v>1959</v>
      </c>
      <c r="C561" t="s">
        <v>29</v>
      </c>
      <c r="D561" t="s">
        <v>30</v>
      </c>
      <c r="E561">
        <v>80982</v>
      </c>
      <c r="F561">
        <v>1</v>
      </c>
      <c r="G561">
        <v>1</v>
      </c>
      <c r="H561" s="1">
        <v>41282</v>
      </c>
      <c r="I561">
        <v>48</v>
      </c>
      <c r="J561">
        <v>505</v>
      </c>
      <c r="K561">
        <v>137</v>
      </c>
      <c r="L561">
        <v>401</v>
      </c>
      <c r="M561">
        <v>104</v>
      </c>
      <c r="N561">
        <v>22</v>
      </c>
      <c r="O561">
        <v>22</v>
      </c>
      <c r="P561">
        <v>3</v>
      </c>
      <c r="Q561">
        <v>11</v>
      </c>
      <c r="R561">
        <v>5</v>
      </c>
      <c r="S561">
        <v>11</v>
      </c>
      <c r="T561">
        <v>5</v>
      </c>
      <c r="U561">
        <v>0</v>
      </c>
      <c r="V561">
        <v>0</v>
      </c>
      <c r="W561">
        <v>0</v>
      </c>
      <c r="X561">
        <v>0</v>
      </c>
      <c r="Y561">
        <v>0</v>
      </c>
      <c r="Z561">
        <v>1</v>
      </c>
      <c r="AA561">
        <v>3</v>
      </c>
      <c r="AB561">
        <v>11</v>
      </c>
      <c r="AC561">
        <v>0</v>
      </c>
    </row>
    <row r="562" spans="1:29" x14ac:dyDescent="0.3">
      <c r="A562">
        <v>6605</v>
      </c>
      <c r="B562">
        <v>1944</v>
      </c>
      <c r="C562" t="s">
        <v>32</v>
      </c>
      <c r="D562" t="s">
        <v>35</v>
      </c>
      <c r="E562">
        <v>55614</v>
      </c>
      <c r="F562">
        <v>0</v>
      </c>
      <c r="G562">
        <v>0</v>
      </c>
      <c r="H562" s="1">
        <v>41605</v>
      </c>
      <c r="I562">
        <v>85</v>
      </c>
      <c r="J562">
        <v>504</v>
      </c>
      <c r="K562">
        <v>13</v>
      </c>
      <c r="L562">
        <v>131</v>
      </c>
      <c r="M562">
        <v>8</v>
      </c>
      <c r="N562">
        <v>0</v>
      </c>
      <c r="O562">
        <v>26</v>
      </c>
      <c r="P562">
        <v>1</v>
      </c>
      <c r="Q562">
        <v>9</v>
      </c>
      <c r="R562">
        <v>4</v>
      </c>
      <c r="S562">
        <v>6</v>
      </c>
      <c r="T562">
        <v>7</v>
      </c>
      <c r="U562">
        <v>0</v>
      </c>
      <c r="V562">
        <v>1</v>
      </c>
      <c r="W562">
        <v>0</v>
      </c>
      <c r="X562">
        <v>0</v>
      </c>
      <c r="Y562">
        <v>0</v>
      </c>
      <c r="Z562">
        <v>0</v>
      </c>
      <c r="AA562">
        <v>3</v>
      </c>
      <c r="AB562">
        <v>11</v>
      </c>
      <c r="AC562">
        <v>0</v>
      </c>
    </row>
    <row r="563" spans="1:29" x14ac:dyDescent="0.3">
      <c r="A563">
        <v>4122</v>
      </c>
      <c r="B563">
        <v>1975</v>
      </c>
      <c r="C563" t="s">
        <v>29</v>
      </c>
      <c r="D563" t="s">
        <v>33</v>
      </c>
      <c r="E563">
        <v>79205</v>
      </c>
      <c r="F563">
        <v>0</v>
      </c>
      <c r="G563">
        <v>0</v>
      </c>
      <c r="H563" s="1">
        <v>41150</v>
      </c>
      <c r="I563">
        <v>73</v>
      </c>
      <c r="J563">
        <v>504</v>
      </c>
      <c r="K563">
        <v>23</v>
      </c>
      <c r="L563">
        <v>117</v>
      </c>
      <c r="M563">
        <v>179</v>
      </c>
      <c r="N563">
        <v>28</v>
      </c>
      <c r="O563">
        <v>44</v>
      </c>
      <c r="P563">
        <v>1</v>
      </c>
      <c r="Q563">
        <v>6</v>
      </c>
      <c r="R563">
        <v>5</v>
      </c>
      <c r="S563">
        <v>4</v>
      </c>
      <c r="T563">
        <v>4</v>
      </c>
      <c r="U563">
        <v>0</v>
      </c>
      <c r="V563">
        <v>0</v>
      </c>
      <c r="W563">
        <v>0</v>
      </c>
      <c r="X563">
        <v>1</v>
      </c>
      <c r="Y563">
        <v>0</v>
      </c>
      <c r="Z563">
        <v>0</v>
      </c>
      <c r="AA563">
        <v>3</v>
      </c>
      <c r="AB563">
        <v>11</v>
      </c>
      <c r="AC563">
        <v>1</v>
      </c>
    </row>
    <row r="564" spans="1:29" x14ac:dyDescent="0.3">
      <c r="A564">
        <v>10057</v>
      </c>
      <c r="B564">
        <v>1951</v>
      </c>
      <c r="C564" t="s">
        <v>29</v>
      </c>
      <c r="D564" t="s">
        <v>30</v>
      </c>
      <c r="E564">
        <v>72282</v>
      </c>
      <c r="F564">
        <v>0</v>
      </c>
      <c r="G564">
        <v>0</v>
      </c>
      <c r="H564" s="1">
        <v>41474</v>
      </c>
      <c r="I564">
        <v>70</v>
      </c>
      <c r="J564">
        <v>503</v>
      </c>
      <c r="K564">
        <v>27</v>
      </c>
      <c r="L564">
        <v>419</v>
      </c>
      <c r="M564">
        <v>90</v>
      </c>
      <c r="N564">
        <v>139</v>
      </c>
      <c r="O564">
        <v>153</v>
      </c>
      <c r="P564">
        <v>1</v>
      </c>
      <c r="Q564">
        <v>5</v>
      </c>
      <c r="R564">
        <v>7</v>
      </c>
      <c r="S564">
        <v>9</v>
      </c>
      <c r="T564">
        <v>7</v>
      </c>
      <c r="U564">
        <v>0</v>
      </c>
      <c r="V564">
        <v>0</v>
      </c>
      <c r="W564">
        <v>0</v>
      </c>
      <c r="X564">
        <v>0</v>
      </c>
      <c r="Y564">
        <v>0</v>
      </c>
      <c r="Z564">
        <v>0</v>
      </c>
      <c r="AA564">
        <v>3</v>
      </c>
      <c r="AB564">
        <v>11</v>
      </c>
      <c r="AC564">
        <v>1</v>
      </c>
    </row>
    <row r="565" spans="1:29" x14ac:dyDescent="0.3">
      <c r="A565">
        <v>5562</v>
      </c>
      <c r="B565">
        <v>1974</v>
      </c>
      <c r="C565" t="s">
        <v>29</v>
      </c>
      <c r="D565" t="s">
        <v>33</v>
      </c>
      <c r="E565">
        <v>60093</v>
      </c>
      <c r="F565">
        <v>0</v>
      </c>
      <c r="G565">
        <v>1</v>
      </c>
      <c r="H565" s="1">
        <v>41451</v>
      </c>
      <c r="I565">
        <v>92</v>
      </c>
      <c r="J565">
        <v>502</v>
      </c>
      <c r="K565">
        <v>12</v>
      </c>
      <c r="L565">
        <v>109</v>
      </c>
      <c r="M565">
        <v>16</v>
      </c>
      <c r="N565">
        <v>6</v>
      </c>
      <c r="O565">
        <v>90</v>
      </c>
      <c r="P565">
        <v>2</v>
      </c>
      <c r="Q565">
        <v>7</v>
      </c>
      <c r="R565">
        <v>2</v>
      </c>
      <c r="S565">
        <v>10</v>
      </c>
      <c r="T565">
        <v>6</v>
      </c>
      <c r="U565">
        <v>0</v>
      </c>
      <c r="V565">
        <v>0</v>
      </c>
      <c r="W565">
        <v>0</v>
      </c>
      <c r="X565">
        <v>0</v>
      </c>
      <c r="Y565">
        <v>0</v>
      </c>
      <c r="Z565">
        <v>0</v>
      </c>
      <c r="AA565">
        <v>3</v>
      </c>
      <c r="AB565">
        <v>11</v>
      </c>
      <c r="AC565">
        <v>0</v>
      </c>
    </row>
    <row r="566" spans="1:29" x14ac:dyDescent="0.3">
      <c r="A566">
        <v>6715</v>
      </c>
      <c r="B566">
        <v>1948</v>
      </c>
      <c r="C566" t="s">
        <v>32</v>
      </c>
      <c r="D566" t="s">
        <v>30</v>
      </c>
      <c r="E566">
        <v>60200</v>
      </c>
      <c r="F566">
        <v>0</v>
      </c>
      <c r="G566">
        <v>1</v>
      </c>
      <c r="H566" s="1">
        <v>41276</v>
      </c>
      <c r="I566">
        <v>3</v>
      </c>
      <c r="J566">
        <v>502</v>
      </c>
      <c r="K566">
        <v>19</v>
      </c>
      <c r="L566">
        <v>132</v>
      </c>
      <c r="M566">
        <v>0</v>
      </c>
      <c r="N566">
        <v>6</v>
      </c>
      <c r="O566">
        <v>26</v>
      </c>
      <c r="P566">
        <v>6</v>
      </c>
      <c r="Q566">
        <v>6</v>
      </c>
      <c r="R566">
        <v>2</v>
      </c>
      <c r="S566">
        <v>11</v>
      </c>
      <c r="T566">
        <v>6</v>
      </c>
      <c r="U566">
        <v>0</v>
      </c>
      <c r="V566">
        <v>0</v>
      </c>
      <c r="W566">
        <v>0</v>
      </c>
      <c r="X566">
        <v>0</v>
      </c>
      <c r="Y566">
        <v>0</v>
      </c>
      <c r="Z566">
        <v>0</v>
      </c>
      <c r="AA566">
        <v>3</v>
      </c>
      <c r="AB566">
        <v>11</v>
      </c>
      <c r="AC566">
        <v>0</v>
      </c>
    </row>
    <row r="567" spans="1:29" x14ac:dyDescent="0.3">
      <c r="A567">
        <v>6203</v>
      </c>
      <c r="B567">
        <v>1947</v>
      </c>
      <c r="C567" t="s">
        <v>29</v>
      </c>
      <c r="D567" t="s">
        <v>31</v>
      </c>
      <c r="E567">
        <v>74485</v>
      </c>
      <c r="F567">
        <v>0</v>
      </c>
      <c r="G567">
        <v>0</v>
      </c>
      <c r="H567" s="1">
        <v>41510</v>
      </c>
      <c r="I567">
        <v>58</v>
      </c>
      <c r="J567">
        <v>499</v>
      </c>
      <c r="K567">
        <v>149</v>
      </c>
      <c r="L567">
        <v>815</v>
      </c>
      <c r="M567">
        <v>173</v>
      </c>
      <c r="N567">
        <v>49</v>
      </c>
      <c r="O567">
        <v>49</v>
      </c>
      <c r="P567">
        <v>1</v>
      </c>
      <c r="Q567">
        <v>6</v>
      </c>
      <c r="R567">
        <v>7</v>
      </c>
      <c r="S567">
        <v>12</v>
      </c>
      <c r="T567">
        <v>3</v>
      </c>
      <c r="U567">
        <v>0</v>
      </c>
      <c r="V567">
        <v>0</v>
      </c>
      <c r="W567">
        <v>0</v>
      </c>
      <c r="X567">
        <v>0</v>
      </c>
      <c r="Y567">
        <v>0</v>
      </c>
      <c r="Z567">
        <v>0</v>
      </c>
      <c r="AA567">
        <v>3</v>
      </c>
      <c r="AB567">
        <v>11</v>
      </c>
      <c r="AC567">
        <v>0</v>
      </c>
    </row>
    <row r="568" spans="1:29" x14ac:dyDescent="0.3">
      <c r="A568">
        <v>1402</v>
      </c>
      <c r="B568">
        <v>1954</v>
      </c>
      <c r="C568" t="s">
        <v>34</v>
      </c>
      <c r="D568" t="s">
        <v>33</v>
      </c>
      <c r="E568">
        <v>66991</v>
      </c>
      <c r="F568">
        <v>0</v>
      </c>
      <c r="G568">
        <v>0</v>
      </c>
      <c r="H568" s="1">
        <v>41163</v>
      </c>
      <c r="I568">
        <v>1</v>
      </c>
      <c r="J568">
        <v>496</v>
      </c>
      <c r="K568">
        <v>36</v>
      </c>
      <c r="L568">
        <v>460</v>
      </c>
      <c r="M568">
        <v>189</v>
      </c>
      <c r="N568">
        <v>60</v>
      </c>
      <c r="O568">
        <v>12</v>
      </c>
      <c r="P568">
        <v>3</v>
      </c>
      <c r="Q568">
        <v>4</v>
      </c>
      <c r="R568">
        <v>8</v>
      </c>
      <c r="S568">
        <v>6</v>
      </c>
      <c r="T568">
        <v>3</v>
      </c>
      <c r="U568">
        <v>0</v>
      </c>
      <c r="V568">
        <v>0</v>
      </c>
      <c r="W568">
        <v>0</v>
      </c>
      <c r="X568">
        <v>0</v>
      </c>
      <c r="Y568">
        <v>0</v>
      </c>
      <c r="Z568">
        <v>0</v>
      </c>
      <c r="AA568">
        <v>3</v>
      </c>
      <c r="AB568">
        <v>11</v>
      </c>
      <c r="AC568">
        <v>0</v>
      </c>
    </row>
    <row r="569" spans="1:29" x14ac:dyDescent="0.3">
      <c r="A569">
        <v>7233</v>
      </c>
      <c r="B569">
        <v>1972</v>
      </c>
      <c r="C569" t="s">
        <v>29</v>
      </c>
      <c r="D569" t="s">
        <v>33</v>
      </c>
      <c r="E569">
        <v>69209</v>
      </c>
      <c r="F569">
        <v>0</v>
      </c>
      <c r="G569">
        <v>0</v>
      </c>
      <c r="H569" s="1">
        <v>41169</v>
      </c>
      <c r="I569">
        <v>4</v>
      </c>
      <c r="J569">
        <v>496</v>
      </c>
      <c r="K569">
        <v>32</v>
      </c>
      <c r="L569">
        <v>849</v>
      </c>
      <c r="M569">
        <v>229</v>
      </c>
      <c r="N569">
        <v>48</v>
      </c>
      <c r="O569">
        <v>128</v>
      </c>
      <c r="P569">
        <v>2</v>
      </c>
      <c r="Q569">
        <v>5</v>
      </c>
      <c r="R569">
        <v>3</v>
      </c>
      <c r="S569">
        <v>6</v>
      </c>
      <c r="T569">
        <v>4</v>
      </c>
      <c r="U569">
        <v>0</v>
      </c>
      <c r="V569">
        <v>0</v>
      </c>
      <c r="W569">
        <v>0</v>
      </c>
      <c r="X569">
        <v>1</v>
      </c>
      <c r="Y569">
        <v>0</v>
      </c>
      <c r="Z569">
        <v>0</v>
      </c>
      <c r="AA569">
        <v>3</v>
      </c>
      <c r="AB569">
        <v>11</v>
      </c>
      <c r="AC569">
        <v>0</v>
      </c>
    </row>
    <row r="570" spans="1:29" x14ac:dyDescent="0.3">
      <c r="A570">
        <v>2579</v>
      </c>
      <c r="B570">
        <v>1957</v>
      </c>
      <c r="C570" t="s">
        <v>29</v>
      </c>
      <c r="D570" t="s">
        <v>33</v>
      </c>
      <c r="E570">
        <v>71113</v>
      </c>
      <c r="F570">
        <v>0</v>
      </c>
      <c r="G570">
        <v>1</v>
      </c>
      <c r="H570" s="1">
        <v>41625</v>
      </c>
      <c r="I570">
        <v>95</v>
      </c>
      <c r="J570">
        <v>495</v>
      </c>
      <c r="K570">
        <v>33</v>
      </c>
      <c r="L570">
        <v>255</v>
      </c>
      <c r="M570">
        <v>11</v>
      </c>
      <c r="N570">
        <v>33</v>
      </c>
      <c r="O570">
        <v>8</v>
      </c>
      <c r="P570">
        <v>4</v>
      </c>
      <c r="Q570">
        <v>6</v>
      </c>
      <c r="R570">
        <v>7</v>
      </c>
      <c r="S570">
        <v>9</v>
      </c>
      <c r="T570">
        <v>4</v>
      </c>
      <c r="U570">
        <v>0</v>
      </c>
      <c r="V570">
        <v>0</v>
      </c>
      <c r="W570">
        <v>0</v>
      </c>
      <c r="X570">
        <v>0</v>
      </c>
      <c r="Y570">
        <v>0</v>
      </c>
      <c r="Z570">
        <v>0</v>
      </c>
      <c r="AA570">
        <v>3</v>
      </c>
      <c r="AB570">
        <v>11</v>
      </c>
      <c r="AC570">
        <v>0</v>
      </c>
    </row>
    <row r="571" spans="1:29" x14ac:dyDescent="0.3">
      <c r="A571">
        <v>11074</v>
      </c>
      <c r="B571">
        <v>1977</v>
      </c>
      <c r="C571" t="s">
        <v>29</v>
      </c>
      <c r="D571" t="s">
        <v>30</v>
      </c>
      <c r="E571">
        <v>85072</v>
      </c>
      <c r="F571">
        <v>0</v>
      </c>
      <c r="G571">
        <v>0</v>
      </c>
      <c r="H571" s="1">
        <v>41738</v>
      </c>
      <c r="I571">
        <v>94</v>
      </c>
      <c r="J571">
        <v>494</v>
      </c>
      <c r="K571">
        <v>92</v>
      </c>
      <c r="L571">
        <v>391</v>
      </c>
      <c r="M571">
        <v>194</v>
      </c>
      <c r="N571">
        <v>11</v>
      </c>
      <c r="O571">
        <v>241</v>
      </c>
      <c r="P571">
        <v>1</v>
      </c>
      <c r="Q571">
        <v>3</v>
      </c>
      <c r="R571">
        <v>4</v>
      </c>
      <c r="S571">
        <v>10</v>
      </c>
      <c r="T571">
        <v>0</v>
      </c>
      <c r="U571">
        <v>0</v>
      </c>
      <c r="V571">
        <v>0</v>
      </c>
      <c r="W571">
        <v>0</v>
      </c>
      <c r="X571">
        <v>0</v>
      </c>
      <c r="Y571">
        <v>0</v>
      </c>
      <c r="Z571">
        <v>0</v>
      </c>
      <c r="AA571">
        <v>3</v>
      </c>
      <c r="AB571">
        <v>11</v>
      </c>
      <c r="AC571">
        <v>0</v>
      </c>
    </row>
    <row r="572" spans="1:29" x14ac:dyDescent="0.3">
      <c r="A572">
        <v>7397</v>
      </c>
      <c r="B572">
        <v>1951</v>
      </c>
      <c r="C572" t="s">
        <v>29</v>
      </c>
      <c r="D572" t="s">
        <v>30</v>
      </c>
      <c r="E572">
        <v>49090</v>
      </c>
      <c r="F572">
        <v>0</v>
      </c>
      <c r="G572">
        <v>1</v>
      </c>
      <c r="H572" s="1">
        <v>41474</v>
      </c>
      <c r="I572">
        <v>45</v>
      </c>
      <c r="J572">
        <v>494</v>
      </c>
      <c r="K572">
        <v>5</v>
      </c>
      <c r="L572">
        <v>82</v>
      </c>
      <c r="M572">
        <v>7</v>
      </c>
      <c r="N572">
        <v>0</v>
      </c>
      <c r="O572">
        <v>100</v>
      </c>
      <c r="P572">
        <v>3</v>
      </c>
      <c r="Q572">
        <v>7</v>
      </c>
      <c r="R572">
        <v>2</v>
      </c>
      <c r="S572">
        <v>9</v>
      </c>
      <c r="T572">
        <v>7</v>
      </c>
      <c r="U572">
        <v>0</v>
      </c>
      <c r="V572">
        <v>0</v>
      </c>
      <c r="W572">
        <v>0</v>
      </c>
      <c r="X572">
        <v>0</v>
      </c>
      <c r="Y572">
        <v>0</v>
      </c>
      <c r="Z572">
        <v>0</v>
      </c>
      <c r="AA572">
        <v>3</v>
      </c>
      <c r="AB572">
        <v>11</v>
      </c>
      <c r="AC572">
        <v>0</v>
      </c>
    </row>
    <row r="573" spans="1:29" x14ac:dyDescent="0.3">
      <c r="A573">
        <v>6071</v>
      </c>
      <c r="B573">
        <v>1989</v>
      </c>
      <c r="C573" t="s">
        <v>29</v>
      </c>
      <c r="D573" t="s">
        <v>30</v>
      </c>
      <c r="E573">
        <v>81217</v>
      </c>
      <c r="F573">
        <v>0</v>
      </c>
      <c r="G573">
        <v>0</v>
      </c>
      <c r="H573" s="1">
        <v>41474</v>
      </c>
      <c r="I573">
        <v>77</v>
      </c>
      <c r="J573">
        <v>493</v>
      </c>
      <c r="K573">
        <v>70</v>
      </c>
      <c r="L573">
        <v>324</v>
      </c>
      <c r="M573">
        <v>146</v>
      </c>
      <c r="N573">
        <v>40</v>
      </c>
      <c r="O573">
        <v>84</v>
      </c>
      <c r="P573">
        <v>1</v>
      </c>
      <c r="Q573">
        <v>3</v>
      </c>
      <c r="R573">
        <v>7</v>
      </c>
      <c r="S573">
        <v>11</v>
      </c>
      <c r="T573">
        <v>1</v>
      </c>
      <c r="U573">
        <v>0</v>
      </c>
      <c r="V573">
        <v>0</v>
      </c>
      <c r="W573">
        <v>0</v>
      </c>
      <c r="X573">
        <v>0</v>
      </c>
      <c r="Y573">
        <v>0</v>
      </c>
      <c r="Z573">
        <v>0</v>
      </c>
      <c r="AA573">
        <v>3</v>
      </c>
      <c r="AB573">
        <v>11</v>
      </c>
      <c r="AC573">
        <v>0</v>
      </c>
    </row>
    <row r="574" spans="1:29" x14ac:dyDescent="0.3">
      <c r="A574">
        <v>9256</v>
      </c>
      <c r="B574">
        <v>1971</v>
      </c>
      <c r="C574" t="s">
        <v>29</v>
      </c>
      <c r="D574" t="s">
        <v>30</v>
      </c>
      <c r="E574">
        <v>58350</v>
      </c>
      <c r="F574">
        <v>0</v>
      </c>
      <c r="G574">
        <v>1</v>
      </c>
      <c r="H574" s="1">
        <v>41278</v>
      </c>
      <c r="I574">
        <v>5</v>
      </c>
      <c r="J574">
        <v>493</v>
      </c>
      <c r="K574">
        <v>26</v>
      </c>
      <c r="L574">
        <v>206</v>
      </c>
      <c r="M574">
        <v>116</v>
      </c>
      <c r="N574">
        <v>80</v>
      </c>
      <c r="O574">
        <v>80</v>
      </c>
      <c r="P574">
        <v>4</v>
      </c>
      <c r="Q574">
        <v>8</v>
      </c>
      <c r="R574">
        <v>3</v>
      </c>
      <c r="S574">
        <v>12</v>
      </c>
      <c r="T574">
        <v>6</v>
      </c>
      <c r="U574">
        <v>0</v>
      </c>
      <c r="V574">
        <v>0</v>
      </c>
      <c r="W574">
        <v>0</v>
      </c>
      <c r="X574">
        <v>0</v>
      </c>
      <c r="Y574">
        <v>0</v>
      </c>
      <c r="Z574">
        <v>0</v>
      </c>
      <c r="AA574">
        <v>3</v>
      </c>
      <c r="AB574">
        <v>11</v>
      </c>
      <c r="AC574">
        <v>0</v>
      </c>
    </row>
    <row r="575" spans="1:29" x14ac:dyDescent="0.3">
      <c r="A575">
        <v>295</v>
      </c>
      <c r="B575">
        <v>1989</v>
      </c>
      <c r="C575" t="s">
        <v>29</v>
      </c>
      <c r="D575" t="s">
        <v>30</v>
      </c>
      <c r="E575">
        <v>81217</v>
      </c>
      <c r="F575">
        <v>0</v>
      </c>
      <c r="G575">
        <v>0</v>
      </c>
      <c r="H575" s="1">
        <v>41474</v>
      </c>
      <c r="I575">
        <v>77</v>
      </c>
      <c r="J575">
        <v>493</v>
      </c>
      <c r="K575">
        <v>70</v>
      </c>
      <c r="L575">
        <v>324</v>
      </c>
      <c r="M575">
        <v>146</v>
      </c>
      <c r="N575">
        <v>40</v>
      </c>
      <c r="O575">
        <v>84</v>
      </c>
      <c r="P575">
        <v>1</v>
      </c>
      <c r="Q575">
        <v>3</v>
      </c>
      <c r="R575">
        <v>7</v>
      </c>
      <c r="S575">
        <v>11</v>
      </c>
      <c r="T575">
        <v>1</v>
      </c>
      <c r="U575">
        <v>0</v>
      </c>
      <c r="V575">
        <v>0</v>
      </c>
      <c r="W575">
        <v>0</v>
      </c>
      <c r="X575">
        <v>0</v>
      </c>
      <c r="Y575">
        <v>0</v>
      </c>
      <c r="Z575">
        <v>0</v>
      </c>
      <c r="AA575">
        <v>3</v>
      </c>
      <c r="AB575">
        <v>11</v>
      </c>
      <c r="AC575">
        <v>0</v>
      </c>
    </row>
    <row r="576" spans="1:29" x14ac:dyDescent="0.3">
      <c r="A576">
        <v>5832</v>
      </c>
      <c r="B576">
        <v>1960</v>
      </c>
      <c r="C576" t="s">
        <v>37</v>
      </c>
      <c r="D576" t="s">
        <v>31</v>
      </c>
      <c r="E576">
        <v>92556</v>
      </c>
      <c r="F576">
        <v>0</v>
      </c>
      <c r="G576">
        <v>0</v>
      </c>
      <c r="H576" s="1">
        <v>41749</v>
      </c>
      <c r="I576">
        <v>32</v>
      </c>
      <c r="J576">
        <v>493</v>
      </c>
      <c r="K576">
        <v>183</v>
      </c>
      <c r="L576">
        <v>352</v>
      </c>
      <c r="M576">
        <v>184</v>
      </c>
      <c r="N576">
        <v>23</v>
      </c>
      <c r="O576">
        <v>28</v>
      </c>
      <c r="P576">
        <v>0</v>
      </c>
      <c r="Q576">
        <v>3</v>
      </c>
      <c r="R576">
        <v>5</v>
      </c>
      <c r="S576">
        <v>13</v>
      </c>
      <c r="T576">
        <v>0</v>
      </c>
      <c r="U576">
        <v>0</v>
      </c>
      <c r="V576">
        <v>0</v>
      </c>
      <c r="W576">
        <v>0</v>
      </c>
      <c r="X576">
        <v>0</v>
      </c>
      <c r="Y576">
        <v>0</v>
      </c>
      <c r="Z576">
        <v>0</v>
      </c>
      <c r="AA576">
        <v>3</v>
      </c>
      <c r="AB576">
        <v>11</v>
      </c>
      <c r="AC576">
        <v>0</v>
      </c>
    </row>
    <row r="577" spans="1:29" x14ac:dyDescent="0.3">
      <c r="A577">
        <v>11051</v>
      </c>
      <c r="B577">
        <v>1956</v>
      </c>
      <c r="C577" t="s">
        <v>32</v>
      </c>
      <c r="D577" t="s">
        <v>31</v>
      </c>
      <c r="E577">
        <v>77376</v>
      </c>
      <c r="F577">
        <v>1</v>
      </c>
      <c r="G577">
        <v>1</v>
      </c>
      <c r="H577" s="1">
        <v>41769</v>
      </c>
      <c r="I577">
        <v>72</v>
      </c>
      <c r="J577">
        <v>492</v>
      </c>
      <c r="K577">
        <v>19</v>
      </c>
      <c r="L577">
        <v>110</v>
      </c>
      <c r="M577">
        <v>16</v>
      </c>
      <c r="N577">
        <v>12</v>
      </c>
      <c r="O577">
        <v>12</v>
      </c>
      <c r="P577">
        <v>4</v>
      </c>
      <c r="Q577">
        <v>6</v>
      </c>
      <c r="R577">
        <v>3</v>
      </c>
      <c r="S577">
        <v>10</v>
      </c>
      <c r="T577">
        <v>4</v>
      </c>
      <c r="U577">
        <v>0</v>
      </c>
      <c r="V577">
        <v>0</v>
      </c>
      <c r="W577">
        <v>0</v>
      </c>
      <c r="X577">
        <v>0</v>
      </c>
      <c r="Y577">
        <v>0</v>
      </c>
      <c r="Z577">
        <v>0</v>
      </c>
      <c r="AA577">
        <v>3</v>
      </c>
      <c r="AB577">
        <v>11</v>
      </c>
      <c r="AC577">
        <v>0</v>
      </c>
    </row>
    <row r="578" spans="1:29" x14ac:dyDescent="0.3">
      <c r="A578">
        <v>3635</v>
      </c>
      <c r="B578">
        <v>1962</v>
      </c>
      <c r="C578" t="s">
        <v>32</v>
      </c>
      <c r="D578" t="s">
        <v>30</v>
      </c>
      <c r="E578">
        <v>52597</v>
      </c>
      <c r="F578">
        <v>0</v>
      </c>
      <c r="G578">
        <v>1</v>
      </c>
      <c r="H578" s="1">
        <v>41766</v>
      </c>
      <c r="I578">
        <v>69</v>
      </c>
      <c r="J578">
        <v>492</v>
      </c>
      <c r="K578">
        <v>0</v>
      </c>
      <c r="L578">
        <v>37</v>
      </c>
      <c r="M578">
        <v>7</v>
      </c>
      <c r="N578">
        <v>0</v>
      </c>
      <c r="O578">
        <v>42</v>
      </c>
      <c r="P578">
        <v>3</v>
      </c>
      <c r="Q578">
        <v>6</v>
      </c>
      <c r="R578">
        <v>3</v>
      </c>
      <c r="S578">
        <v>8</v>
      </c>
      <c r="T578">
        <v>5</v>
      </c>
      <c r="U578">
        <v>0</v>
      </c>
      <c r="V578">
        <v>0</v>
      </c>
      <c r="W578">
        <v>0</v>
      </c>
      <c r="X578">
        <v>0</v>
      </c>
      <c r="Y578">
        <v>0</v>
      </c>
      <c r="Z578">
        <v>0</v>
      </c>
      <c r="AA578">
        <v>3</v>
      </c>
      <c r="AB578">
        <v>11</v>
      </c>
      <c r="AC578">
        <v>0</v>
      </c>
    </row>
    <row r="579" spans="1:29" x14ac:dyDescent="0.3">
      <c r="A579">
        <v>9362</v>
      </c>
      <c r="B579">
        <v>1965</v>
      </c>
      <c r="C579" t="s">
        <v>29</v>
      </c>
      <c r="D579" t="s">
        <v>30</v>
      </c>
      <c r="E579">
        <v>69263</v>
      </c>
      <c r="F579">
        <v>0</v>
      </c>
      <c r="G579">
        <v>1</v>
      </c>
      <c r="H579" s="1">
        <v>41703</v>
      </c>
      <c r="I579">
        <v>14</v>
      </c>
      <c r="J579">
        <v>492</v>
      </c>
      <c r="K579">
        <v>5</v>
      </c>
      <c r="L579">
        <v>32</v>
      </c>
      <c r="M579">
        <v>13</v>
      </c>
      <c r="N579">
        <v>5</v>
      </c>
      <c r="O579">
        <v>21</v>
      </c>
      <c r="P579">
        <v>1</v>
      </c>
      <c r="Q579">
        <v>9</v>
      </c>
      <c r="R579">
        <v>1</v>
      </c>
      <c r="S579">
        <v>7</v>
      </c>
      <c r="T579">
        <v>6</v>
      </c>
      <c r="U579">
        <v>0</v>
      </c>
      <c r="V579">
        <v>1</v>
      </c>
      <c r="W579">
        <v>0</v>
      </c>
      <c r="X579">
        <v>0</v>
      </c>
      <c r="Y579">
        <v>0</v>
      </c>
      <c r="Z579">
        <v>0</v>
      </c>
      <c r="AA579">
        <v>3</v>
      </c>
      <c r="AB579">
        <v>11</v>
      </c>
      <c r="AC579">
        <v>0</v>
      </c>
    </row>
    <row r="580" spans="1:29" x14ac:dyDescent="0.3">
      <c r="A580">
        <v>9206</v>
      </c>
      <c r="B580">
        <v>1968</v>
      </c>
      <c r="C580" t="s">
        <v>29</v>
      </c>
      <c r="D580" t="s">
        <v>31</v>
      </c>
      <c r="E580">
        <v>77382</v>
      </c>
      <c r="F580">
        <v>0</v>
      </c>
      <c r="G580">
        <v>1</v>
      </c>
      <c r="H580" s="1">
        <v>41646</v>
      </c>
      <c r="I580">
        <v>36</v>
      </c>
      <c r="J580">
        <v>491</v>
      </c>
      <c r="K580">
        <v>48</v>
      </c>
      <c r="L580">
        <v>231</v>
      </c>
      <c r="M580">
        <v>112</v>
      </c>
      <c r="N580">
        <v>105</v>
      </c>
      <c r="O580">
        <v>134</v>
      </c>
      <c r="P580">
        <v>2</v>
      </c>
      <c r="Q580">
        <v>5</v>
      </c>
      <c r="R580">
        <v>7</v>
      </c>
      <c r="S580">
        <v>12</v>
      </c>
      <c r="T580">
        <v>1</v>
      </c>
      <c r="U580">
        <v>0</v>
      </c>
      <c r="V580">
        <v>0</v>
      </c>
      <c r="W580">
        <v>1</v>
      </c>
      <c r="X580">
        <v>0</v>
      </c>
      <c r="Y580">
        <v>0</v>
      </c>
      <c r="Z580">
        <v>0</v>
      </c>
      <c r="AA580">
        <v>3</v>
      </c>
      <c r="AB580">
        <v>11</v>
      </c>
      <c r="AC580">
        <v>0</v>
      </c>
    </row>
    <row r="581" spans="1:29" x14ac:dyDescent="0.3">
      <c r="A581">
        <v>999</v>
      </c>
      <c r="B581">
        <v>1991</v>
      </c>
      <c r="C581" t="s">
        <v>29</v>
      </c>
      <c r="D581" t="s">
        <v>30</v>
      </c>
      <c r="E581">
        <v>86037</v>
      </c>
      <c r="F581">
        <v>0</v>
      </c>
      <c r="G581">
        <v>0</v>
      </c>
      <c r="H581" s="1">
        <v>41276</v>
      </c>
      <c r="I581">
        <v>95</v>
      </c>
      <c r="J581">
        <v>490</v>
      </c>
      <c r="K581">
        <v>44</v>
      </c>
      <c r="L581">
        <v>125</v>
      </c>
      <c r="M581">
        <v>29</v>
      </c>
      <c r="N581">
        <v>20</v>
      </c>
      <c r="O581">
        <v>22</v>
      </c>
      <c r="P581">
        <v>1</v>
      </c>
      <c r="Q581">
        <v>6</v>
      </c>
      <c r="R581">
        <v>7</v>
      </c>
      <c r="S581">
        <v>11</v>
      </c>
      <c r="T581">
        <v>3</v>
      </c>
      <c r="U581">
        <v>0</v>
      </c>
      <c r="V581">
        <v>1</v>
      </c>
      <c r="W581">
        <v>1</v>
      </c>
      <c r="X581">
        <v>0</v>
      </c>
      <c r="Y581">
        <v>0</v>
      </c>
      <c r="Z581">
        <v>0</v>
      </c>
      <c r="AA581">
        <v>3</v>
      </c>
      <c r="AB581">
        <v>11</v>
      </c>
      <c r="AC581">
        <v>1</v>
      </c>
    </row>
    <row r="582" spans="1:29" x14ac:dyDescent="0.3">
      <c r="A582">
        <v>2408</v>
      </c>
      <c r="B582">
        <v>1976</v>
      </c>
      <c r="C582" t="s">
        <v>29</v>
      </c>
      <c r="D582" t="s">
        <v>33</v>
      </c>
      <c r="E582">
        <v>58597</v>
      </c>
      <c r="F582">
        <v>1</v>
      </c>
      <c r="G582">
        <v>1</v>
      </c>
      <c r="H582" s="1">
        <v>41233</v>
      </c>
      <c r="I582">
        <v>20</v>
      </c>
      <c r="J582">
        <v>490</v>
      </c>
      <c r="K582">
        <v>0</v>
      </c>
      <c r="L582">
        <v>184</v>
      </c>
      <c r="M582">
        <v>10</v>
      </c>
      <c r="N582">
        <v>28</v>
      </c>
      <c r="O582">
        <v>21</v>
      </c>
      <c r="P582">
        <v>12</v>
      </c>
      <c r="Q582">
        <v>7</v>
      </c>
      <c r="R582">
        <v>4</v>
      </c>
      <c r="S582">
        <v>9</v>
      </c>
      <c r="T582">
        <v>7</v>
      </c>
      <c r="U582">
        <v>0</v>
      </c>
      <c r="V582">
        <v>0</v>
      </c>
      <c r="W582">
        <v>0</v>
      </c>
      <c r="X582">
        <v>0</v>
      </c>
      <c r="Y582">
        <v>0</v>
      </c>
      <c r="Z582">
        <v>0</v>
      </c>
      <c r="AA582">
        <v>3</v>
      </c>
      <c r="AB582">
        <v>11</v>
      </c>
      <c r="AC582">
        <v>0</v>
      </c>
    </row>
    <row r="583" spans="1:29" x14ac:dyDescent="0.3">
      <c r="A583">
        <v>5207</v>
      </c>
      <c r="B583">
        <v>1963</v>
      </c>
      <c r="C583" t="s">
        <v>32</v>
      </c>
      <c r="D583" t="s">
        <v>33</v>
      </c>
      <c r="E583">
        <v>53378</v>
      </c>
      <c r="F583">
        <v>1</v>
      </c>
      <c r="G583">
        <v>1</v>
      </c>
      <c r="H583" s="1">
        <v>41176</v>
      </c>
      <c r="I583">
        <v>41</v>
      </c>
      <c r="J583">
        <v>489</v>
      </c>
      <c r="K583">
        <v>6</v>
      </c>
      <c r="L583">
        <v>152</v>
      </c>
      <c r="M583">
        <v>8</v>
      </c>
      <c r="N583">
        <v>6</v>
      </c>
      <c r="O583">
        <v>132</v>
      </c>
      <c r="P583">
        <v>10</v>
      </c>
      <c r="Q583">
        <v>9</v>
      </c>
      <c r="R583">
        <v>4</v>
      </c>
      <c r="S583">
        <v>6</v>
      </c>
      <c r="T583">
        <v>8</v>
      </c>
      <c r="U583">
        <v>0</v>
      </c>
      <c r="V583">
        <v>0</v>
      </c>
      <c r="W583">
        <v>0</v>
      </c>
      <c r="X583">
        <v>0</v>
      </c>
      <c r="Y583">
        <v>0</v>
      </c>
      <c r="Z583">
        <v>0</v>
      </c>
      <c r="AA583">
        <v>3</v>
      </c>
      <c r="AB583">
        <v>11</v>
      </c>
      <c r="AC583">
        <v>1</v>
      </c>
    </row>
    <row r="584" spans="1:29" x14ac:dyDescent="0.3">
      <c r="A584">
        <v>6181</v>
      </c>
      <c r="B584">
        <v>1950</v>
      </c>
      <c r="C584" t="s">
        <v>37</v>
      </c>
      <c r="D584" t="s">
        <v>31</v>
      </c>
      <c r="E584">
        <v>52203</v>
      </c>
      <c r="F584">
        <v>0</v>
      </c>
      <c r="G584">
        <v>0</v>
      </c>
      <c r="H584" s="1">
        <v>41121</v>
      </c>
      <c r="I584">
        <v>36</v>
      </c>
      <c r="J584">
        <v>488</v>
      </c>
      <c r="K584">
        <v>21</v>
      </c>
      <c r="L584">
        <v>238</v>
      </c>
      <c r="M584">
        <v>56</v>
      </c>
      <c r="N584">
        <v>108</v>
      </c>
      <c r="O584">
        <v>28</v>
      </c>
      <c r="P584">
        <v>1</v>
      </c>
      <c r="Q584">
        <v>8</v>
      </c>
      <c r="R584">
        <v>7</v>
      </c>
      <c r="S584">
        <v>11</v>
      </c>
      <c r="T584">
        <v>6</v>
      </c>
      <c r="U584">
        <v>0</v>
      </c>
      <c r="V584">
        <v>0</v>
      </c>
      <c r="W584">
        <v>0</v>
      </c>
      <c r="X584">
        <v>0</v>
      </c>
      <c r="Y584">
        <v>0</v>
      </c>
      <c r="Z584">
        <v>0</v>
      </c>
      <c r="AA584">
        <v>3</v>
      </c>
      <c r="AB584">
        <v>11</v>
      </c>
      <c r="AC584">
        <v>0</v>
      </c>
    </row>
    <row r="585" spans="1:29" x14ac:dyDescent="0.3">
      <c r="A585">
        <v>3678</v>
      </c>
      <c r="B585">
        <v>1973</v>
      </c>
      <c r="C585" t="s">
        <v>29</v>
      </c>
      <c r="D585" t="s">
        <v>38</v>
      </c>
      <c r="E585">
        <v>60208</v>
      </c>
      <c r="F585">
        <v>1</v>
      </c>
      <c r="G585">
        <v>1</v>
      </c>
      <c r="H585" s="1">
        <v>41189</v>
      </c>
      <c r="I585">
        <v>13</v>
      </c>
      <c r="J585">
        <v>488</v>
      </c>
      <c r="K585">
        <v>23</v>
      </c>
      <c r="L585">
        <v>71</v>
      </c>
      <c r="M585">
        <v>15</v>
      </c>
      <c r="N585">
        <v>0</v>
      </c>
      <c r="O585">
        <v>59</v>
      </c>
      <c r="P585">
        <v>11</v>
      </c>
      <c r="Q585">
        <v>8</v>
      </c>
      <c r="R585">
        <v>3</v>
      </c>
      <c r="S585">
        <v>7</v>
      </c>
      <c r="T585">
        <v>7</v>
      </c>
      <c r="U585">
        <v>0</v>
      </c>
      <c r="V585">
        <v>1</v>
      </c>
      <c r="W585">
        <v>0</v>
      </c>
      <c r="X585">
        <v>0</v>
      </c>
      <c r="Y585">
        <v>0</v>
      </c>
      <c r="Z585">
        <v>0</v>
      </c>
      <c r="AA585">
        <v>3</v>
      </c>
      <c r="AB585">
        <v>11</v>
      </c>
      <c r="AC585">
        <v>1</v>
      </c>
    </row>
    <row r="586" spans="1:29" x14ac:dyDescent="0.3">
      <c r="A586">
        <v>1225</v>
      </c>
      <c r="B586">
        <v>1963</v>
      </c>
      <c r="C586" t="s">
        <v>29</v>
      </c>
      <c r="D586" t="s">
        <v>33</v>
      </c>
      <c r="E586">
        <v>80124</v>
      </c>
      <c r="F586">
        <v>0</v>
      </c>
      <c r="G586">
        <v>0</v>
      </c>
      <c r="H586" s="1">
        <v>41816</v>
      </c>
      <c r="I586">
        <v>47</v>
      </c>
      <c r="J586">
        <v>483</v>
      </c>
      <c r="K586">
        <v>84</v>
      </c>
      <c r="L586">
        <v>398</v>
      </c>
      <c r="M586">
        <v>205</v>
      </c>
      <c r="N586">
        <v>84</v>
      </c>
      <c r="O586">
        <v>241</v>
      </c>
      <c r="P586">
        <v>1</v>
      </c>
      <c r="Q586">
        <v>3</v>
      </c>
      <c r="R586">
        <v>7</v>
      </c>
      <c r="S586">
        <v>8</v>
      </c>
      <c r="T586">
        <v>1</v>
      </c>
      <c r="U586">
        <v>1</v>
      </c>
      <c r="V586">
        <v>0</v>
      </c>
      <c r="W586">
        <v>0</v>
      </c>
      <c r="X586">
        <v>0</v>
      </c>
      <c r="Y586">
        <v>0</v>
      </c>
      <c r="Z586">
        <v>0</v>
      </c>
      <c r="AA586">
        <v>3</v>
      </c>
      <c r="AB586">
        <v>11</v>
      </c>
      <c r="AC586">
        <v>0</v>
      </c>
    </row>
    <row r="587" spans="1:29" x14ac:dyDescent="0.3">
      <c r="A587">
        <v>7106</v>
      </c>
      <c r="B587">
        <v>1943</v>
      </c>
      <c r="C587" t="s">
        <v>32</v>
      </c>
      <c r="D587" t="s">
        <v>33</v>
      </c>
      <c r="E587">
        <v>75865</v>
      </c>
      <c r="F587">
        <v>0</v>
      </c>
      <c r="G587">
        <v>0</v>
      </c>
      <c r="H587" s="1">
        <v>41729</v>
      </c>
      <c r="I587">
        <v>73</v>
      </c>
      <c r="J587">
        <v>483</v>
      </c>
      <c r="K587">
        <v>0</v>
      </c>
      <c r="L587">
        <v>591</v>
      </c>
      <c r="M587">
        <v>156</v>
      </c>
      <c r="N587">
        <v>0</v>
      </c>
      <c r="O587">
        <v>12</v>
      </c>
      <c r="P587">
        <v>1</v>
      </c>
      <c r="Q587">
        <v>3</v>
      </c>
      <c r="R587">
        <v>5</v>
      </c>
      <c r="S587">
        <v>10</v>
      </c>
      <c r="T587">
        <v>1</v>
      </c>
      <c r="U587">
        <v>0</v>
      </c>
      <c r="V587">
        <v>0</v>
      </c>
      <c r="W587">
        <v>0</v>
      </c>
      <c r="X587">
        <v>0</v>
      </c>
      <c r="Y587">
        <v>0</v>
      </c>
      <c r="Z587">
        <v>0</v>
      </c>
      <c r="AA587">
        <v>3</v>
      </c>
      <c r="AB587">
        <v>11</v>
      </c>
      <c r="AC587">
        <v>0</v>
      </c>
    </row>
    <row r="588" spans="1:29" x14ac:dyDescent="0.3">
      <c r="A588">
        <v>7059</v>
      </c>
      <c r="B588">
        <v>1963</v>
      </c>
      <c r="C588" t="s">
        <v>29</v>
      </c>
      <c r="D588" t="s">
        <v>33</v>
      </c>
      <c r="E588">
        <v>80124</v>
      </c>
      <c r="F588">
        <v>0</v>
      </c>
      <c r="G588">
        <v>0</v>
      </c>
      <c r="H588" s="1">
        <v>41816</v>
      </c>
      <c r="I588">
        <v>47</v>
      </c>
      <c r="J588">
        <v>483</v>
      </c>
      <c r="K588">
        <v>84</v>
      </c>
      <c r="L588">
        <v>398</v>
      </c>
      <c r="M588">
        <v>205</v>
      </c>
      <c r="N588">
        <v>84</v>
      </c>
      <c r="O588">
        <v>241</v>
      </c>
      <c r="P588">
        <v>1</v>
      </c>
      <c r="Q588">
        <v>3</v>
      </c>
      <c r="R588">
        <v>7</v>
      </c>
      <c r="S588">
        <v>8</v>
      </c>
      <c r="T588">
        <v>1</v>
      </c>
      <c r="U588">
        <v>1</v>
      </c>
      <c r="V588">
        <v>0</v>
      </c>
      <c r="W588">
        <v>0</v>
      </c>
      <c r="X588">
        <v>0</v>
      </c>
      <c r="Y588">
        <v>0</v>
      </c>
      <c r="Z588">
        <v>0</v>
      </c>
      <c r="AA588">
        <v>3</v>
      </c>
      <c r="AB588">
        <v>11</v>
      </c>
      <c r="AC588">
        <v>0</v>
      </c>
    </row>
    <row r="589" spans="1:29" x14ac:dyDescent="0.3">
      <c r="A589">
        <v>2426</v>
      </c>
      <c r="B589">
        <v>1964</v>
      </c>
      <c r="C589" t="s">
        <v>32</v>
      </c>
      <c r="D589" t="s">
        <v>35</v>
      </c>
      <c r="E589">
        <v>78825</v>
      </c>
      <c r="F589">
        <v>0</v>
      </c>
      <c r="G589">
        <v>0</v>
      </c>
      <c r="H589" s="1">
        <v>41166</v>
      </c>
      <c r="I589">
        <v>35</v>
      </c>
      <c r="J589">
        <v>483</v>
      </c>
      <c r="K589">
        <v>74</v>
      </c>
      <c r="L589">
        <v>114</v>
      </c>
      <c r="M589">
        <v>169</v>
      </c>
      <c r="N589">
        <v>37</v>
      </c>
      <c r="O589">
        <v>18</v>
      </c>
      <c r="P589">
        <v>1</v>
      </c>
      <c r="Q589">
        <v>5</v>
      </c>
      <c r="R589">
        <v>10</v>
      </c>
      <c r="S589">
        <v>13</v>
      </c>
      <c r="T589">
        <v>3</v>
      </c>
      <c r="U589">
        <v>0</v>
      </c>
      <c r="V589">
        <v>0</v>
      </c>
      <c r="W589">
        <v>0</v>
      </c>
      <c r="X589">
        <v>0</v>
      </c>
      <c r="Y589">
        <v>0</v>
      </c>
      <c r="Z589">
        <v>0</v>
      </c>
      <c r="AA589">
        <v>3</v>
      </c>
      <c r="AB589">
        <v>11</v>
      </c>
      <c r="AC589">
        <v>1</v>
      </c>
    </row>
    <row r="590" spans="1:29" x14ac:dyDescent="0.3">
      <c r="A590">
        <v>10478</v>
      </c>
      <c r="B590">
        <v>1950</v>
      </c>
      <c r="C590" t="s">
        <v>32</v>
      </c>
      <c r="D590" t="s">
        <v>33</v>
      </c>
      <c r="E590">
        <v>55517</v>
      </c>
      <c r="F590">
        <v>1</v>
      </c>
      <c r="G590">
        <v>1</v>
      </c>
      <c r="H590" s="1">
        <v>41179</v>
      </c>
      <c r="I590">
        <v>53</v>
      </c>
      <c r="J590">
        <v>483</v>
      </c>
      <c r="K590">
        <v>0</v>
      </c>
      <c r="L590">
        <v>108</v>
      </c>
      <c r="M590">
        <v>0</v>
      </c>
      <c r="N590">
        <v>6</v>
      </c>
      <c r="O590">
        <v>36</v>
      </c>
      <c r="P590">
        <v>5</v>
      </c>
      <c r="Q590">
        <v>11</v>
      </c>
      <c r="R590">
        <v>1</v>
      </c>
      <c r="S590">
        <v>6</v>
      </c>
      <c r="T590">
        <v>9</v>
      </c>
      <c r="U590">
        <v>0</v>
      </c>
      <c r="V590">
        <v>0</v>
      </c>
      <c r="W590">
        <v>0</v>
      </c>
      <c r="X590">
        <v>0</v>
      </c>
      <c r="Y590">
        <v>0</v>
      </c>
      <c r="Z590">
        <v>0</v>
      </c>
      <c r="AA590">
        <v>3</v>
      </c>
      <c r="AB590">
        <v>11</v>
      </c>
      <c r="AC590">
        <v>1</v>
      </c>
    </row>
    <row r="591" spans="1:29" x14ac:dyDescent="0.3">
      <c r="A591">
        <v>3434</v>
      </c>
      <c r="B591">
        <v>1951</v>
      </c>
      <c r="C591" t="s">
        <v>29</v>
      </c>
      <c r="D591" t="s">
        <v>30</v>
      </c>
      <c r="E591">
        <v>80872</v>
      </c>
      <c r="F591">
        <v>0</v>
      </c>
      <c r="G591">
        <v>0</v>
      </c>
      <c r="H591" s="1">
        <v>41771</v>
      </c>
      <c r="I591">
        <v>60</v>
      </c>
      <c r="J591">
        <v>483</v>
      </c>
      <c r="K591">
        <v>72</v>
      </c>
      <c r="L591">
        <v>567</v>
      </c>
      <c r="M591">
        <v>94</v>
      </c>
      <c r="N591">
        <v>12</v>
      </c>
      <c r="O591">
        <v>108</v>
      </c>
      <c r="P591">
        <v>1</v>
      </c>
      <c r="Q591">
        <v>4</v>
      </c>
      <c r="R591">
        <v>4</v>
      </c>
      <c r="S591">
        <v>10</v>
      </c>
      <c r="T591">
        <v>1</v>
      </c>
      <c r="U591">
        <v>0</v>
      </c>
      <c r="V591">
        <v>0</v>
      </c>
      <c r="W591">
        <v>0</v>
      </c>
      <c r="X591">
        <v>0</v>
      </c>
      <c r="Y591">
        <v>0</v>
      </c>
      <c r="Z591">
        <v>0</v>
      </c>
      <c r="AA591">
        <v>3</v>
      </c>
      <c r="AB591">
        <v>11</v>
      </c>
      <c r="AC591">
        <v>0</v>
      </c>
    </row>
    <row r="592" spans="1:29" x14ac:dyDescent="0.3">
      <c r="A592">
        <v>8755</v>
      </c>
      <c r="B592">
        <v>1946</v>
      </c>
      <c r="C592" t="s">
        <v>34</v>
      </c>
      <c r="D592" t="s">
        <v>33</v>
      </c>
      <c r="E592">
        <v>68657</v>
      </c>
      <c r="F592">
        <v>0</v>
      </c>
      <c r="G592">
        <v>0</v>
      </c>
      <c r="H592" s="1">
        <v>41325</v>
      </c>
      <c r="I592">
        <v>4</v>
      </c>
      <c r="J592">
        <v>482</v>
      </c>
      <c r="K592">
        <v>34</v>
      </c>
      <c r="L592">
        <v>471</v>
      </c>
      <c r="M592">
        <v>119</v>
      </c>
      <c r="N592">
        <v>68</v>
      </c>
      <c r="O592">
        <v>22</v>
      </c>
      <c r="P592">
        <v>1</v>
      </c>
      <c r="Q592">
        <v>3</v>
      </c>
      <c r="R592">
        <v>5</v>
      </c>
      <c r="S592">
        <v>9</v>
      </c>
      <c r="T592">
        <v>7</v>
      </c>
      <c r="U592">
        <v>0</v>
      </c>
      <c r="V592">
        <v>0</v>
      </c>
      <c r="W592">
        <v>0</v>
      </c>
      <c r="X592">
        <v>0</v>
      </c>
      <c r="Y592">
        <v>0</v>
      </c>
      <c r="Z592">
        <v>0</v>
      </c>
      <c r="AA592">
        <v>3</v>
      </c>
      <c r="AB592">
        <v>11</v>
      </c>
      <c r="AC592">
        <v>0</v>
      </c>
    </row>
    <row r="593" spans="1:29" x14ac:dyDescent="0.3">
      <c r="A593">
        <v>8204</v>
      </c>
      <c r="B593">
        <v>1971</v>
      </c>
      <c r="C593" t="s">
        <v>37</v>
      </c>
      <c r="D593" t="s">
        <v>33</v>
      </c>
      <c r="E593">
        <v>78041</v>
      </c>
      <c r="F593">
        <v>0</v>
      </c>
      <c r="G593">
        <v>0</v>
      </c>
      <c r="H593" s="1">
        <v>41259</v>
      </c>
      <c r="I593">
        <v>93</v>
      </c>
      <c r="J593">
        <v>482</v>
      </c>
      <c r="K593">
        <v>35</v>
      </c>
      <c r="L593">
        <v>553</v>
      </c>
      <c r="M593">
        <v>72</v>
      </c>
      <c r="N593">
        <v>160</v>
      </c>
      <c r="O593">
        <v>17</v>
      </c>
      <c r="P593">
        <v>1</v>
      </c>
      <c r="Q593">
        <v>4</v>
      </c>
      <c r="R593">
        <v>4</v>
      </c>
      <c r="S593">
        <v>9</v>
      </c>
      <c r="T593">
        <v>2</v>
      </c>
      <c r="U593">
        <v>0</v>
      </c>
      <c r="V593">
        <v>0</v>
      </c>
      <c r="W593">
        <v>0</v>
      </c>
      <c r="X593">
        <v>0</v>
      </c>
      <c r="Y593">
        <v>0</v>
      </c>
      <c r="Z593">
        <v>0</v>
      </c>
      <c r="AA593">
        <v>3</v>
      </c>
      <c r="AB593">
        <v>11</v>
      </c>
      <c r="AC593">
        <v>0</v>
      </c>
    </row>
    <row r="594" spans="1:29" x14ac:dyDescent="0.3">
      <c r="A594">
        <v>10129</v>
      </c>
      <c r="B594">
        <v>1966</v>
      </c>
      <c r="C594" t="s">
        <v>29</v>
      </c>
      <c r="D594" t="s">
        <v>31</v>
      </c>
      <c r="E594">
        <v>82427</v>
      </c>
      <c r="F594">
        <v>0</v>
      </c>
      <c r="G594">
        <v>0</v>
      </c>
      <c r="H594" s="1">
        <v>41710</v>
      </c>
      <c r="I594">
        <v>35</v>
      </c>
      <c r="J594">
        <v>482</v>
      </c>
      <c r="K594">
        <v>147</v>
      </c>
      <c r="L594">
        <v>509</v>
      </c>
      <c r="M594">
        <v>104</v>
      </c>
      <c r="N594">
        <v>107</v>
      </c>
      <c r="O594">
        <v>107</v>
      </c>
      <c r="P594">
        <v>1</v>
      </c>
      <c r="Q594">
        <v>3</v>
      </c>
      <c r="R594">
        <v>5</v>
      </c>
      <c r="S594">
        <v>12</v>
      </c>
      <c r="T594">
        <v>1</v>
      </c>
      <c r="U594">
        <v>0</v>
      </c>
      <c r="V594">
        <v>0</v>
      </c>
      <c r="W594">
        <v>1</v>
      </c>
      <c r="X594">
        <v>0</v>
      </c>
      <c r="Y594">
        <v>0</v>
      </c>
      <c r="Z594">
        <v>0</v>
      </c>
      <c r="AA594">
        <v>3</v>
      </c>
      <c r="AB594">
        <v>11</v>
      </c>
      <c r="AC594">
        <v>0</v>
      </c>
    </row>
    <row r="595" spans="1:29" x14ac:dyDescent="0.3">
      <c r="A595">
        <v>8957</v>
      </c>
      <c r="B595">
        <v>1952</v>
      </c>
      <c r="C595" t="s">
        <v>37</v>
      </c>
      <c r="D595" t="s">
        <v>30</v>
      </c>
      <c r="E595">
        <v>64831</v>
      </c>
      <c r="F595">
        <v>1</v>
      </c>
      <c r="G595">
        <v>1</v>
      </c>
      <c r="H595" s="1">
        <v>41435</v>
      </c>
      <c r="I595">
        <v>51</v>
      </c>
      <c r="J595">
        <v>480</v>
      </c>
      <c r="K595">
        <v>86</v>
      </c>
      <c r="L595">
        <v>249</v>
      </c>
      <c r="M595">
        <v>75</v>
      </c>
      <c r="N595">
        <v>86</v>
      </c>
      <c r="O595">
        <v>144</v>
      </c>
      <c r="P595">
        <v>8</v>
      </c>
      <c r="Q595">
        <v>6</v>
      </c>
      <c r="R595">
        <v>3</v>
      </c>
      <c r="S595">
        <v>5</v>
      </c>
      <c r="T595">
        <v>6</v>
      </c>
      <c r="U595">
        <v>0</v>
      </c>
      <c r="V595">
        <v>0</v>
      </c>
      <c r="W595">
        <v>0</v>
      </c>
      <c r="X595">
        <v>0</v>
      </c>
      <c r="Y595">
        <v>0</v>
      </c>
      <c r="Z595">
        <v>0</v>
      </c>
      <c r="AA595">
        <v>3</v>
      </c>
      <c r="AB595">
        <v>11</v>
      </c>
      <c r="AC595">
        <v>0</v>
      </c>
    </row>
    <row r="596" spans="1:29" x14ac:dyDescent="0.3">
      <c r="A596">
        <v>6722</v>
      </c>
      <c r="B596">
        <v>1954</v>
      </c>
      <c r="C596" t="s">
        <v>32</v>
      </c>
      <c r="D596" t="s">
        <v>33</v>
      </c>
      <c r="E596">
        <v>70421</v>
      </c>
      <c r="F596">
        <v>0</v>
      </c>
      <c r="G596">
        <v>1</v>
      </c>
      <c r="H596" s="1">
        <v>41818</v>
      </c>
      <c r="I596">
        <v>98</v>
      </c>
      <c r="J596">
        <v>479</v>
      </c>
      <c r="K596">
        <v>28</v>
      </c>
      <c r="L596">
        <v>136</v>
      </c>
      <c r="M596">
        <v>75</v>
      </c>
      <c r="N596">
        <v>14</v>
      </c>
      <c r="O596">
        <v>35</v>
      </c>
      <c r="P596">
        <v>3</v>
      </c>
      <c r="Q596">
        <v>10</v>
      </c>
      <c r="R596">
        <v>3</v>
      </c>
      <c r="S596">
        <v>7</v>
      </c>
      <c r="T596">
        <v>6</v>
      </c>
      <c r="U596">
        <v>0</v>
      </c>
      <c r="V596">
        <v>0</v>
      </c>
      <c r="W596">
        <v>0</v>
      </c>
      <c r="X596">
        <v>0</v>
      </c>
      <c r="Y596">
        <v>0</v>
      </c>
      <c r="Z596">
        <v>0</v>
      </c>
      <c r="AA596">
        <v>3</v>
      </c>
      <c r="AB596">
        <v>11</v>
      </c>
      <c r="AC596">
        <v>0</v>
      </c>
    </row>
    <row r="597" spans="1:29" x14ac:dyDescent="0.3">
      <c r="A597">
        <v>5121</v>
      </c>
      <c r="B597">
        <v>1977</v>
      </c>
      <c r="C597" t="s">
        <v>29</v>
      </c>
      <c r="D597" t="s">
        <v>30</v>
      </c>
      <c r="E597">
        <v>56628</v>
      </c>
      <c r="F597">
        <v>0</v>
      </c>
      <c r="G597">
        <v>1</v>
      </c>
      <c r="H597" s="1">
        <v>41719</v>
      </c>
      <c r="I597">
        <v>30</v>
      </c>
      <c r="J597">
        <v>479</v>
      </c>
      <c r="K597">
        <v>5</v>
      </c>
      <c r="L597">
        <v>82</v>
      </c>
      <c r="M597">
        <v>7</v>
      </c>
      <c r="N597">
        <v>17</v>
      </c>
      <c r="O597">
        <v>171</v>
      </c>
      <c r="P597">
        <v>2</v>
      </c>
      <c r="Q597">
        <v>7</v>
      </c>
      <c r="R597">
        <v>6</v>
      </c>
      <c r="S597">
        <v>5</v>
      </c>
      <c r="T597">
        <v>5</v>
      </c>
      <c r="U597">
        <v>1</v>
      </c>
      <c r="V597">
        <v>0</v>
      </c>
      <c r="W597">
        <v>0</v>
      </c>
      <c r="X597">
        <v>0</v>
      </c>
      <c r="Y597">
        <v>0</v>
      </c>
      <c r="Z597">
        <v>0</v>
      </c>
      <c r="AA597">
        <v>3</v>
      </c>
      <c r="AB597">
        <v>11</v>
      </c>
      <c r="AC597">
        <v>0</v>
      </c>
    </row>
    <row r="598" spans="1:29" x14ac:dyDescent="0.3">
      <c r="A598">
        <v>7005</v>
      </c>
      <c r="B598">
        <v>1981</v>
      </c>
      <c r="C598" t="s">
        <v>29</v>
      </c>
      <c r="D598" t="s">
        <v>30</v>
      </c>
      <c r="E598">
        <v>58684</v>
      </c>
      <c r="F598">
        <v>0</v>
      </c>
      <c r="G598">
        <v>0</v>
      </c>
      <c r="H598" s="1">
        <v>41806</v>
      </c>
      <c r="I598">
        <v>71</v>
      </c>
      <c r="J598">
        <v>479</v>
      </c>
      <c r="K598">
        <v>35</v>
      </c>
      <c r="L598">
        <v>179</v>
      </c>
      <c r="M598">
        <v>28</v>
      </c>
      <c r="N598">
        <v>7</v>
      </c>
      <c r="O598">
        <v>85</v>
      </c>
      <c r="P598">
        <v>1</v>
      </c>
      <c r="Q598">
        <v>5</v>
      </c>
      <c r="R598">
        <v>3</v>
      </c>
      <c r="S598">
        <v>12</v>
      </c>
      <c r="T598">
        <v>2</v>
      </c>
      <c r="U598">
        <v>0</v>
      </c>
      <c r="V598">
        <v>1</v>
      </c>
      <c r="W598">
        <v>0</v>
      </c>
      <c r="X598">
        <v>0</v>
      </c>
      <c r="Y598">
        <v>0</v>
      </c>
      <c r="Z598">
        <v>0</v>
      </c>
      <c r="AA598">
        <v>3</v>
      </c>
      <c r="AB598">
        <v>11</v>
      </c>
      <c r="AC598">
        <v>0</v>
      </c>
    </row>
    <row r="599" spans="1:29" x14ac:dyDescent="0.3">
      <c r="A599">
        <v>178</v>
      </c>
      <c r="B599">
        <v>1956</v>
      </c>
      <c r="C599" t="s">
        <v>29</v>
      </c>
      <c r="D599" t="s">
        <v>33</v>
      </c>
      <c r="E599">
        <v>62503</v>
      </c>
      <c r="F599">
        <v>0</v>
      </c>
      <c r="G599">
        <v>1</v>
      </c>
      <c r="H599" s="1">
        <v>41323</v>
      </c>
      <c r="I599">
        <v>40</v>
      </c>
      <c r="J599">
        <v>478</v>
      </c>
      <c r="K599">
        <v>0</v>
      </c>
      <c r="L599">
        <v>193</v>
      </c>
      <c r="M599">
        <v>110</v>
      </c>
      <c r="N599">
        <v>75</v>
      </c>
      <c r="O599">
        <v>117</v>
      </c>
      <c r="P599">
        <v>4</v>
      </c>
      <c r="Q599">
        <v>8</v>
      </c>
      <c r="R599">
        <v>3</v>
      </c>
      <c r="S599">
        <v>11</v>
      </c>
      <c r="T599">
        <v>5</v>
      </c>
      <c r="U599">
        <v>0</v>
      </c>
      <c r="V599">
        <v>0</v>
      </c>
      <c r="W599">
        <v>0</v>
      </c>
      <c r="X599">
        <v>0</v>
      </c>
      <c r="Y599">
        <v>0</v>
      </c>
      <c r="Z599">
        <v>0</v>
      </c>
      <c r="AA599">
        <v>3</v>
      </c>
      <c r="AB599">
        <v>11</v>
      </c>
      <c r="AC599">
        <v>0</v>
      </c>
    </row>
    <row r="600" spans="1:29" x14ac:dyDescent="0.3">
      <c r="A600">
        <v>10486</v>
      </c>
      <c r="B600">
        <v>1948</v>
      </c>
      <c r="C600" t="s">
        <v>29</v>
      </c>
      <c r="D600" t="s">
        <v>33</v>
      </c>
      <c r="E600">
        <v>77142</v>
      </c>
      <c r="F600">
        <v>0</v>
      </c>
      <c r="G600">
        <v>0</v>
      </c>
      <c r="H600" s="1">
        <v>41423</v>
      </c>
      <c r="I600">
        <v>54</v>
      </c>
      <c r="J600">
        <v>476</v>
      </c>
      <c r="K600">
        <v>75</v>
      </c>
      <c r="L600">
        <v>162</v>
      </c>
      <c r="M600">
        <v>29</v>
      </c>
      <c r="N600">
        <v>151</v>
      </c>
      <c r="O600">
        <v>97</v>
      </c>
      <c r="P600">
        <v>1</v>
      </c>
      <c r="Q600">
        <v>4</v>
      </c>
      <c r="R600">
        <v>4</v>
      </c>
      <c r="S600">
        <v>8</v>
      </c>
      <c r="T600">
        <v>2</v>
      </c>
      <c r="U600">
        <v>0</v>
      </c>
      <c r="V600">
        <v>0</v>
      </c>
      <c r="W600">
        <v>0</v>
      </c>
      <c r="X600">
        <v>0</v>
      </c>
      <c r="Y600">
        <v>0</v>
      </c>
      <c r="Z600">
        <v>0</v>
      </c>
      <c r="AA600">
        <v>3</v>
      </c>
      <c r="AB600">
        <v>11</v>
      </c>
      <c r="AC600">
        <v>0</v>
      </c>
    </row>
    <row r="601" spans="1:29" x14ac:dyDescent="0.3">
      <c r="A601">
        <v>3807</v>
      </c>
      <c r="B601">
        <v>1955</v>
      </c>
      <c r="C601" t="s">
        <v>29</v>
      </c>
      <c r="D601" t="s">
        <v>31</v>
      </c>
      <c r="E601">
        <v>59925</v>
      </c>
      <c r="F601">
        <v>0</v>
      </c>
      <c r="G601">
        <v>1</v>
      </c>
      <c r="H601" s="1">
        <v>41243</v>
      </c>
      <c r="I601">
        <v>83</v>
      </c>
      <c r="J601">
        <v>473</v>
      </c>
      <c r="K601">
        <v>21</v>
      </c>
      <c r="L601">
        <v>176</v>
      </c>
      <c r="M601">
        <v>19</v>
      </c>
      <c r="N601">
        <v>21</v>
      </c>
      <c r="O601">
        <v>56</v>
      </c>
      <c r="P601">
        <v>3</v>
      </c>
      <c r="Q601">
        <v>9</v>
      </c>
      <c r="R601">
        <v>2</v>
      </c>
      <c r="S601">
        <v>9</v>
      </c>
      <c r="T601">
        <v>6</v>
      </c>
      <c r="U601">
        <v>0</v>
      </c>
      <c r="V601">
        <v>0</v>
      </c>
      <c r="W601">
        <v>0</v>
      </c>
      <c r="X601">
        <v>0</v>
      </c>
      <c r="Y601">
        <v>0</v>
      </c>
      <c r="Z601">
        <v>0</v>
      </c>
      <c r="AA601">
        <v>3</v>
      </c>
      <c r="AB601">
        <v>11</v>
      </c>
      <c r="AC601">
        <v>0</v>
      </c>
    </row>
    <row r="602" spans="1:29" x14ac:dyDescent="0.3">
      <c r="A602">
        <v>5303</v>
      </c>
      <c r="B602">
        <v>1974</v>
      </c>
      <c r="C602" t="s">
        <v>32</v>
      </c>
      <c r="D602" t="s">
        <v>31</v>
      </c>
      <c r="E602">
        <v>79632</v>
      </c>
      <c r="F602">
        <v>0</v>
      </c>
      <c r="G602">
        <v>0</v>
      </c>
      <c r="H602" s="1">
        <v>41737</v>
      </c>
      <c r="I602">
        <v>42</v>
      </c>
      <c r="J602">
        <v>471</v>
      </c>
      <c r="K602">
        <v>0</v>
      </c>
      <c r="L602">
        <v>510</v>
      </c>
      <c r="M602">
        <v>99</v>
      </c>
      <c r="N602">
        <v>21</v>
      </c>
      <c r="O602">
        <v>12</v>
      </c>
      <c r="P602">
        <v>1</v>
      </c>
      <c r="Q602">
        <v>6</v>
      </c>
      <c r="R602">
        <v>4</v>
      </c>
      <c r="S602">
        <v>9</v>
      </c>
      <c r="T602">
        <v>2</v>
      </c>
      <c r="U602">
        <v>0</v>
      </c>
      <c r="V602">
        <v>0</v>
      </c>
      <c r="W602">
        <v>0</v>
      </c>
      <c r="X602">
        <v>0</v>
      </c>
      <c r="Y602">
        <v>0</v>
      </c>
      <c r="Z602">
        <v>0</v>
      </c>
      <c r="AA602">
        <v>3</v>
      </c>
      <c r="AB602">
        <v>11</v>
      </c>
      <c r="AC602">
        <v>0</v>
      </c>
    </row>
    <row r="603" spans="1:29" x14ac:dyDescent="0.3">
      <c r="A603">
        <v>7734</v>
      </c>
      <c r="B603">
        <v>1993</v>
      </c>
      <c r="C603" t="s">
        <v>29</v>
      </c>
      <c r="D603" t="s">
        <v>40</v>
      </c>
      <c r="E603">
        <v>79244</v>
      </c>
      <c r="F603">
        <v>0</v>
      </c>
      <c r="G603">
        <v>0</v>
      </c>
      <c r="H603" s="1">
        <v>41262</v>
      </c>
      <c r="I603">
        <v>58</v>
      </c>
      <c r="J603">
        <v>471</v>
      </c>
      <c r="K603">
        <v>102</v>
      </c>
      <c r="L603">
        <v>125</v>
      </c>
      <c r="M603">
        <v>212</v>
      </c>
      <c r="N603">
        <v>61</v>
      </c>
      <c r="O603">
        <v>245</v>
      </c>
      <c r="P603">
        <v>1</v>
      </c>
      <c r="Q603">
        <v>4</v>
      </c>
      <c r="R603">
        <v>10</v>
      </c>
      <c r="S603">
        <v>7</v>
      </c>
      <c r="T603">
        <v>1</v>
      </c>
      <c r="U603">
        <v>0</v>
      </c>
      <c r="V603">
        <v>0</v>
      </c>
      <c r="W603">
        <v>1</v>
      </c>
      <c r="X603">
        <v>1</v>
      </c>
      <c r="Y603">
        <v>0</v>
      </c>
      <c r="Z603">
        <v>0</v>
      </c>
      <c r="AA603">
        <v>3</v>
      </c>
      <c r="AB603">
        <v>11</v>
      </c>
      <c r="AC603">
        <v>1</v>
      </c>
    </row>
    <row r="604" spans="1:29" x14ac:dyDescent="0.3">
      <c r="A604">
        <v>5602</v>
      </c>
      <c r="B604">
        <v>1989</v>
      </c>
      <c r="C604" t="s">
        <v>32</v>
      </c>
      <c r="D604" t="s">
        <v>31</v>
      </c>
      <c r="E604">
        <v>66973</v>
      </c>
      <c r="F604">
        <v>0</v>
      </c>
      <c r="G604">
        <v>0</v>
      </c>
      <c r="H604" s="1">
        <v>41411</v>
      </c>
      <c r="I604">
        <v>98</v>
      </c>
      <c r="J604">
        <v>466</v>
      </c>
      <c r="K604">
        <v>22</v>
      </c>
      <c r="L604">
        <v>432</v>
      </c>
      <c r="M604">
        <v>147</v>
      </c>
      <c r="N604">
        <v>113</v>
      </c>
      <c r="O604">
        <v>102</v>
      </c>
      <c r="P604">
        <v>1</v>
      </c>
      <c r="Q604">
        <v>8</v>
      </c>
      <c r="R604">
        <v>7</v>
      </c>
      <c r="S604">
        <v>12</v>
      </c>
      <c r="T604">
        <v>3</v>
      </c>
      <c r="U604">
        <v>0</v>
      </c>
      <c r="V604">
        <v>0</v>
      </c>
      <c r="W604">
        <v>0</v>
      </c>
      <c r="X604">
        <v>0</v>
      </c>
      <c r="Y604">
        <v>0</v>
      </c>
      <c r="Z604">
        <v>0</v>
      </c>
      <c r="AA604">
        <v>3</v>
      </c>
      <c r="AB604">
        <v>11</v>
      </c>
      <c r="AC604">
        <v>0</v>
      </c>
    </row>
    <row r="605" spans="1:29" x14ac:dyDescent="0.3">
      <c r="A605">
        <v>143</v>
      </c>
      <c r="B605">
        <v>1970</v>
      </c>
      <c r="C605" t="s">
        <v>29</v>
      </c>
      <c r="D605" t="s">
        <v>30</v>
      </c>
      <c r="E605">
        <v>61209</v>
      </c>
      <c r="F605">
        <v>0</v>
      </c>
      <c r="G605">
        <v>0</v>
      </c>
      <c r="H605" s="1">
        <v>41511</v>
      </c>
      <c r="I605">
        <v>73</v>
      </c>
      <c r="J605">
        <v>466</v>
      </c>
      <c r="K605">
        <v>0</v>
      </c>
      <c r="L605">
        <v>224</v>
      </c>
      <c r="M605">
        <v>119</v>
      </c>
      <c r="N605">
        <v>49</v>
      </c>
      <c r="O605">
        <v>99</v>
      </c>
      <c r="P605">
        <v>1</v>
      </c>
      <c r="Q605">
        <v>5</v>
      </c>
      <c r="R605">
        <v>3</v>
      </c>
      <c r="S605">
        <v>4</v>
      </c>
      <c r="T605">
        <v>2</v>
      </c>
      <c r="U605">
        <v>0</v>
      </c>
      <c r="V605">
        <v>0</v>
      </c>
      <c r="W605">
        <v>0</v>
      </c>
      <c r="X605">
        <v>0</v>
      </c>
      <c r="Y605">
        <v>0</v>
      </c>
      <c r="Z605">
        <v>0</v>
      </c>
      <c r="AA605">
        <v>3</v>
      </c>
      <c r="AB605">
        <v>11</v>
      </c>
      <c r="AC605">
        <v>0</v>
      </c>
    </row>
    <row r="606" spans="1:29" x14ac:dyDescent="0.3">
      <c r="A606">
        <v>9780</v>
      </c>
      <c r="B606">
        <v>1971</v>
      </c>
      <c r="C606" t="s">
        <v>34</v>
      </c>
      <c r="D606" t="s">
        <v>31</v>
      </c>
      <c r="E606">
        <v>71499</v>
      </c>
      <c r="F606">
        <v>0</v>
      </c>
      <c r="G606">
        <v>1</v>
      </c>
      <c r="H606" s="1">
        <v>41450</v>
      </c>
      <c r="I606">
        <v>12</v>
      </c>
      <c r="J606">
        <v>465</v>
      </c>
      <c r="K606">
        <v>25</v>
      </c>
      <c r="L606">
        <v>132</v>
      </c>
      <c r="M606">
        <v>136</v>
      </c>
      <c r="N606">
        <v>0</v>
      </c>
      <c r="O606">
        <v>37</v>
      </c>
      <c r="P606">
        <v>2</v>
      </c>
      <c r="Q606">
        <v>8</v>
      </c>
      <c r="R606">
        <v>3</v>
      </c>
      <c r="S606">
        <v>13</v>
      </c>
      <c r="T606">
        <v>4</v>
      </c>
      <c r="U606">
        <v>0</v>
      </c>
      <c r="V606">
        <v>0</v>
      </c>
      <c r="W606">
        <v>0</v>
      </c>
      <c r="X606">
        <v>0</v>
      </c>
      <c r="Y606">
        <v>0</v>
      </c>
      <c r="Z606">
        <v>0</v>
      </c>
      <c r="AA606">
        <v>3</v>
      </c>
      <c r="AB606">
        <v>11</v>
      </c>
      <c r="AC606">
        <v>0</v>
      </c>
    </row>
    <row r="607" spans="1:29" x14ac:dyDescent="0.3">
      <c r="A607">
        <v>9167</v>
      </c>
      <c r="B607">
        <v>1956</v>
      </c>
      <c r="C607" t="s">
        <v>29</v>
      </c>
      <c r="D607" t="s">
        <v>33</v>
      </c>
      <c r="E607">
        <v>67131</v>
      </c>
      <c r="F607">
        <v>0</v>
      </c>
      <c r="G607">
        <v>1</v>
      </c>
      <c r="H607" s="1">
        <v>41359</v>
      </c>
      <c r="I607">
        <v>72</v>
      </c>
      <c r="J607">
        <v>465</v>
      </c>
      <c r="K607">
        <v>71</v>
      </c>
      <c r="L607">
        <v>250</v>
      </c>
      <c r="M607">
        <v>93</v>
      </c>
      <c r="N607">
        <v>35</v>
      </c>
      <c r="O607">
        <v>62</v>
      </c>
      <c r="P607">
        <v>3</v>
      </c>
      <c r="Q607">
        <v>9</v>
      </c>
      <c r="R607">
        <v>2</v>
      </c>
      <c r="S607">
        <v>12</v>
      </c>
      <c r="T607">
        <v>6</v>
      </c>
      <c r="U607">
        <v>0</v>
      </c>
      <c r="V607">
        <v>0</v>
      </c>
      <c r="W607">
        <v>0</v>
      </c>
      <c r="X607">
        <v>0</v>
      </c>
      <c r="Y607">
        <v>0</v>
      </c>
      <c r="Z607">
        <v>0</v>
      </c>
      <c r="AA607">
        <v>3</v>
      </c>
      <c r="AB607">
        <v>11</v>
      </c>
      <c r="AC607">
        <v>0</v>
      </c>
    </row>
    <row r="608" spans="1:29" x14ac:dyDescent="0.3">
      <c r="A608">
        <v>6931</v>
      </c>
      <c r="B608">
        <v>1967</v>
      </c>
      <c r="C608" t="s">
        <v>29</v>
      </c>
      <c r="D608" t="s">
        <v>35</v>
      </c>
      <c r="E608">
        <v>76982</v>
      </c>
      <c r="F608">
        <v>0</v>
      </c>
      <c r="G608">
        <v>0</v>
      </c>
      <c r="H608" s="1">
        <v>41685</v>
      </c>
      <c r="I608">
        <v>19</v>
      </c>
      <c r="J608">
        <v>464</v>
      </c>
      <c r="K608">
        <v>151</v>
      </c>
      <c r="L608">
        <v>292</v>
      </c>
      <c r="M608">
        <v>65</v>
      </c>
      <c r="N608">
        <v>60</v>
      </c>
      <c r="O608">
        <v>30</v>
      </c>
      <c r="P608">
        <v>1</v>
      </c>
      <c r="Q608">
        <v>8</v>
      </c>
      <c r="R608">
        <v>3</v>
      </c>
      <c r="S608">
        <v>4</v>
      </c>
      <c r="T608">
        <v>4</v>
      </c>
      <c r="U608">
        <v>0</v>
      </c>
      <c r="V608">
        <v>0</v>
      </c>
      <c r="W608">
        <v>1</v>
      </c>
      <c r="X608">
        <v>0</v>
      </c>
      <c r="Y608">
        <v>0</v>
      </c>
      <c r="Z608">
        <v>0</v>
      </c>
      <c r="AA608">
        <v>3</v>
      </c>
      <c r="AB608">
        <v>11</v>
      </c>
      <c r="AC608">
        <v>1</v>
      </c>
    </row>
    <row r="609" spans="1:29" x14ac:dyDescent="0.3">
      <c r="A609">
        <v>1</v>
      </c>
      <c r="B609">
        <v>1961</v>
      </c>
      <c r="C609" t="s">
        <v>29</v>
      </c>
      <c r="D609" t="s">
        <v>30</v>
      </c>
      <c r="E609">
        <v>57091</v>
      </c>
      <c r="F609">
        <v>0</v>
      </c>
      <c r="G609">
        <v>0</v>
      </c>
      <c r="H609" s="1">
        <v>41805</v>
      </c>
      <c r="I609">
        <v>0</v>
      </c>
      <c r="J609">
        <v>464</v>
      </c>
      <c r="K609">
        <v>5</v>
      </c>
      <c r="L609">
        <v>64</v>
      </c>
      <c r="M609">
        <v>7</v>
      </c>
      <c r="N609">
        <v>0</v>
      </c>
      <c r="O609">
        <v>37</v>
      </c>
      <c r="P609">
        <v>1</v>
      </c>
      <c r="Q609">
        <v>7</v>
      </c>
      <c r="R609">
        <v>3</v>
      </c>
      <c r="S609">
        <v>7</v>
      </c>
      <c r="T609">
        <v>5</v>
      </c>
      <c r="U609">
        <v>0</v>
      </c>
      <c r="V609">
        <v>0</v>
      </c>
      <c r="W609">
        <v>0</v>
      </c>
      <c r="X609">
        <v>0</v>
      </c>
      <c r="Y609">
        <v>1</v>
      </c>
      <c r="Z609">
        <v>0</v>
      </c>
      <c r="AA609">
        <v>3</v>
      </c>
      <c r="AB609">
        <v>11</v>
      </c>
      <c r="AC609">
        <v>1</v>
      </c>
    </row>
    <row r="610" spans="1:29" x14ac:dyDescent="0.3">
      <c r="A610">
        <v>10150</v>
      </c>
      <c r="B610">
        <v>1961</v>
      </c>
      <c r="C610" t="s">
        <v>29</v>
      </c>
      <c r="D610" t="s">
        <v>30</v>
      </c>
      <c r="E610">
        <v>86429</v>
      </c>
      <c r="F610">
        <v>0</v>
      </c>
      <c r="G610">
        <v>0</v>
      </c>
      <c r="H610" s="1">
        <v>41599</v>
      </c>
      <c r="I610">
        <v>10</v>
      </c>
      <c r="J610">
        <v>464</v>
      </c>
      <c r="K610">
        <v>28</v>
      </c>
      <c r="L610">
        <v>873</v>
      </c>
      <c r="M610">
        <v>29</v>
      </c>
      <c r="N610">
        <v>18</v>
      </c>
      <c r="O610">
        <v>37</v>
      </c>
      <c r="P610">
        <v>0</v>
      </c>
      <c r="Q610">
        <v>7</v>
      </c>
      <c r="R610">
        <v>4</v>
      </c>
      <c r="S610">
        <v>7</v>
      </c>
      <c r="T610">
        <v>2</v>
      </c>
      <c r="U610">
        <v>0</v>
      </c>
      <c r="V610">
        <v>0</v>
      </c>
      <c r="W610">
        <v>0</v>
      </c>
      <c r="X610">
        <v>1</v>
      </c>
      <c r="Y610">
        <v>0</v>
      </c>
      <c r="Z610">
        <v>0</v>
      </c>
      <c r="AA610">
        <v>3</v>
      </c>
      <c r="AB610">
        <v>11</v>
      </c>
      <c r="AC610">
        <v>1</v>
      </c>
    </row>
    <row r="611" spans="1:29" x14ac:dyDescent="0.3">
      <c r="A611">
        <v>635</v>
      </c>
      <c r="B611">
        <v>1966</v>
      </c>
      <c r="C611" t="s">
        <v>34</v>
      </c>
      <c r="D611" t="s">
        <v>33</v>
      </c>
      <c r="E611">
        <v>57183</v>
      </c>
      <c r="F611">
        <v>1</v>
      </c>
      <c r="G611">
        <v>1</v>
      </c>
      <c r="H611" s="1">
        <v>41352</v>
      </c>
      <c r="I611">
        <v>51</v>
      </c>
      <c r="J611">
        <v>464</v>
      </c>
      <c r="K611">
        <v>5</v>
      </c>
      <c r="L611">
        <v>64</v>
      </c>
      <c r="M611">
        <v>7</v>
      </c>
      <c r="N611">
        <v>0</v>
      </c>
      <c r="O611">
        <v>70</v>
      </c>
      <c r="P611">
        <v>8</v>
      </c>
      <c r="Q611">
        <v>9</v>
      </c>
      <c r="R611">
        <v>1</v>
      </c>
      <c r="S611">
        <v>7</v>
      </c>
      <c r="T611">
        <v>8</v>
      </c>
      <c r="U611">
        <v>0</v>
      </c>
      <c r="V611">
        <v>0</v>
      </c>
      <c r="W611">
        <v>0</v>
      </c>
      <c r="X611">
        <v>0</v>
      </c>
      <c r="Y611">
        <v>0</v>
      </c>
      <c r="Z611">
        <v>0</v>
      </c>
      <c r="AA611">
        <v>3</v>
      </c>
      <c r="AB611">
        <v>11</v>
      </c>
      <c r="AC611">
        <v>0</v>
      </c>
    </row>
    <row r="612" spans="1:29" x14ac:dyDescent="0.3">
      <c r="A612">
        <v>4002</v>
      </c>
      <c r="B612">
        <v>1960</v>
      </c>
      <c r="C612" t="s">
        <v>32</v>
      </c>
      <c r="D612" t="s">
        <v>33</v>
      </c>
      <c r="E612">
        <v>77037</v>
      </c>
      <c r="F612">
        <v>0</v>
      </c>
      <c r="G612">
        <v>1</v>
      </c>
      <c r="H612" s="1">
        <v>41560</v>
      </c>
      <c r="I612">
        <v>3</v>
      </c>
      <c r="J612">
        <v>463</v>
      </c>
      <c r="K612">
        <v>96</v>
      </c>
      <c r="L612">
        <v>333</v>
      </c>
      <c r="M612">
        <v>168</v>
      </c>
      <c r="N612">
        <v>53</v>
      </c>
      <c r="O612">
        <v>10</v>
      </c>
      <c r="P612">
        <v>1</v>
      </c>
      <c r="Q612">
        <v>7</v>
      </c>
      <c r="R612">
        <v>7</v>
      </c>
      <c r="S612">
        <v>12</v>
      </c>
      <c r="T612">
        <v>3</v>
      </c>
      <c r="U612">
        <v>0</v>
      </c>
      <c r="V612">
        <v>0</v>
      </c>
      <c r="W612">
        <v>0</v>
      </c>
      <c r="X612">
        <v>0</v>
      </c>
      <c r="Y612">
        <v>0</v>
      </c>
      <c r="Z612">
        <v>0</v>
      </c>
      <c r="AA612">
        <v>3</v>
      </c>
      <c r="AB612">
        <v>11</v>
      </c>
      <c r="AC612">
        <v>0</v>
      </c>
    </row>
    <row r="613" spans="1:29" x14ac:dyDescent="0.3">
      <c r="A613">
        <v>339</v>
      </c>
      <c r="B613">
        <v>1972</v>
      </c>
      <c r="C613" t="s">
        <v>32</v>
      </c>
      <c r="D613" t="s">
        <v>33</v>
      </c>
      <c r="E613">
        <v>57091</v>
      </c>
      <c r="F613">
        <v>0</v>
      </c>
      <c r="G613">
        <v>1</v>
      </c>
      <c r="H613" s="1">
        <v>41236</v>
      </c>
      <c r="I613">
        <v>82</v>
      </c>
      <c r="J613">
        <v>462</v>
      </c>
      <c r="K613">
        <v>0</v>
      </c>
      <c r="L613">
        <v>24</v>
      </c>
      <c r="M613">
        <v>6</v>
      </c>
      <c r="N613">
        <v>0</v>
      </c>
      <c r="O613">
        <v>4</v>
      </c>
      <c r="P613">
        <v>2</v>
      </c>
      <c r="Q613">
        <v>9</v>
      </c>
      <c r="R613">
        <v>2</v>
      </c>
      <c r="S613">
        <v>5</v>
      </c>
      <c r="T613">
        <v>7</v>
      </c>
      <c r="U613">
        <v>0</v>
      </c>
      <c r="V613">
        <v>1</v>
      </c>
      <c r="W613">
        <v>0</v>
      </c>
      <c r="X613">
        <v>0</v>
      </c>
      <c r="Y613">
        <v>0</v>
      </c>
      <c r="Z613">
        <v>0</v>
      </c>
      <c r="AA613">
        <v>3</v>
      </c>
      <c r="AB613">
        <v>11</v>
      </c>
      <c r="AC613">
        <v>1</v>
      </c>
    </row>
    <row r="614" spans="1:29" x14ac:dyDescent="0.3">
      <c r="A614">
        <v>3498</v>
      </c>
      <c r="B614">
        <v>1976</v>
      </c>
      <c r="C614" t="s">
        <v>32</v>
      </c>
      <c r="D614" t="s">
        <v>33</v>
      </c>
      <c r="E614">
        <v>55424</v>
      </c>
      <c r="F614">
        <v>0</v>
      </c>
      <c r="G614">
        <v>1</v>
      </c>
      <c r="H614" s="1">
        <v>41238</v>
      </c>
      <c r="I614">
        <v>6</v>
      </c>
      <c r="J614">
        <v>462</v>
      </c>
      <c r="K614">
        <v>61</v>
      </c>
      <c r="L614">
        <v>184</v>
      </c>
      <c r="M614">
        <v>10</v>
      </c>
      <c r="N614">
        <v>53</v>
      </c>
      <c r="O614">
        <v>107</v>
      </c>
      <c r="P614">
        <v>4</v>
      </c>
      <c r="Q614">
        <v>7</v>
      </c>
      <c r="R614">
        <v>5</v>
      </c>
      <c r="S614">
        <v>9</v>
      </c>
      <c r="T614">
        <v>6</v>
      </c>
      <c r="U614">
        <v>1</v>
      </c>
      <c r="V614">
        <v>0</v>
      </c>
      <c r="W614">
        <v>0</v>
      </c>
      <c r="X614">
        <v>0</v>
      </c>
      <c r="Y614">
        <v>0</v>
      </c>
      <c r="Z614">
        <v>0</v>
      </c>
      <c r="AA614">
        <v>3</v>
      </c>
      <c r="AB614">
        <v>11</v>
      </c>
      <c r="AC614">
        <v>1</v>
      </c>
    </row>
    <row r="615" spans="1:29" x14ac:dyDescent="0.3">
      <c r="A615">
        <v>25</v>
      </c>
      <c r="B615">
        <v>1958</v>
      </c>
      <c r="C615" t="s">
        <v>29</v>
      </c>
      <c r="D615" t="s">
        <v>33</v>
      </c>
      <c r="E615">
        <v>65148</v>
      </c>
      <c r="F615">
        <v>0</v>
      </c>
      <c r="G615">
        <v>1</v>
      </c>
      <c r="H615" s="1">
        <v>41229</v>
      </c>
      <c r="I615">
        <v>9</v>
      </c>
      <c r="J615">
        <v>460</v>
      </c>
      <c r="K615">
        <v>35</v>
      </c>
      <c r="L615">
        <v>422</v>
      </c>
      <c r="M615">
        <v>33</v>
      </c>
      <c r="N615">
        <v>12</v>
      </c>
      <c r="O615">
        <v>153</v>
      </c>
      <c r="P615">
        <v>2</v>
      </c>
      <c r="Q615">
        <v>6</v>
      </c>
      <c r="R615">
        <v>6</v>
      </c>
      <c r="S615">
        <v>7</v>
      </c>
      <c r="T615">
        <v>4</v>
      </c>
      <c r="U615">
        <v>0</v>
      </c>
      <c r="V615">
        <v>0</v>
      </c>
      <c r="W615">
        <v>0</v>
      </c>
      <c r="X615">
        <v>0</v>
      </c>
      <c r="Y615">
        <v>0</v>
      </c>
      <c r="Z615">
        <v>0</v>
      </c>
      <c r="AA615">
        <v>3</v>
      </c>
      <c r="AB615">
        <v>11</v>
      </c>
      <c r="AC615">
        <v>0</v>
      </c>
    </row>
    <row r="616" spans="1:29" x14ac:dyDescent="0.3">
      <c r="A616">
        <v>7230</v>
      </c>
      <c r="B616">
        <v>1960</v>
      </c>
      <c r="C616" t="s">
        <v>32</v>
      </c>
      <c r="D616" t="s">
        <v>35</v>
      </c>
      <c r="E616">
        <v>50611</v>
      </c>
      <c r="F616">
        <v>0</v>
      </c>
      <c r="G616">
        <v>1</v>
      </c>
      <c r="H616" s="1">
        <v>41186</v>
      </c>
      <c r="I616">
        <v>98</v>
      </c>
      <c r="J616">
        <v>459</v>
      </c>
      <c r="K616">
        <v>0</v>
      </c>
      <c r="L616">
        <v>24</v>
      </c>
      <c r="M616">
        <v>6</v>
      </c>
      <c r="N616">
        <v>0</v>
      </c>
      <c r="O616">
        <v>4</v>
      </c>
      <c r="P616">
        <v>6</v>
      </c>
      <c r="Q616">
        <v>4</v>
      </c>
      <c r="R616">
        <v>5</v>
      </c>
      <c r="S616">
        <v>7</v>
      </c>
      <c r="T616">
        <v>6</v>
      </c>
      <c r="U616">
        <v>0</v>
      </c>
      <c r="V616">
        <v>1</v>
      </c>
      <c r="W616">
        <v>0</v>
      </c>
      <c r="X616">
        <v>0</v>
      </c>
      <c r="Y616">
        <v>0</v>
      </c>
      <c r="Z616">
        <v>0</v>
      </c>
      <c r="AA616">
        <v>3</v>
      </c>
      <c r="AB616">
        <v>11</v>
      </c>
      <c r="AC616">
        <v>1</v>
      </c>
    </row>
    <row r="617" spans="1:29" x14ac:dyDescent="0.3">
      <c r="A617">
        <v>5675</v>
      </c>
      <c r="B617">
        <v>1960</v>
      </c>
      <c r="C617" t="s">
        <v>32</v>
      </c>
      <c r="D617" t="s">
        <v>35</v>
      </c>
      <c r="E617">
        <v>50611</v>
      </c>
      <c r="F617">
        <v>0</v>
      </c>
      <c r="G617">
        <v>1</v>
      </c>
      <c r="H617" s="1">
        <v>41186</v>
      </c>
      <c r="I617">
        <v>98</v>
      </c>
      <c r="J617">
        <v>459</v>
      </c>
      <c r="K617">
        <v>0</v>
      </c>
      <c r="L617">
        <v>24</v>
      </c>
      <c r="M617">
        <v>6</v>
      </c>
      <c r="N617">
        <v>0</v>
      </c>
      <c r="O617">
        <v>4</v>
      </c>
      <c r="P617">
        <v>6</v>
      </c>
      <c r="Q617">
        <v>4</v>
      </c>
      <c r="R617">
        <v>5</v>
      </c>
      <c r="S617">
        <v>7</v>
      </c>
      <c r="T617">
        <v>6</v>
      </c>
      <c r="U617">
        <v>0</v>
      </c>
      <c r="V617">
        <v>1</v>
      </c>
      <c r="W617">
        <v>0</v>
      </c>
      <c r="X617">
        <v>0</v>
      </c>
      <c r="Y617">
        <v>0</v>
      </c>
      <c r="Z617">
        <v>0</v>
      </c>
      <c r="AA617">
        <v>3</v>
      </c>
      <c r="AB617">
        <v>11</v>
      </c>
      <c r="AC617">
        <v>0</v>
      </c>
    </row>
    <row r="618" spans="1:29" x14ac:dyDescent="0.3">
      <c r="A618">
        <v>4390</v>
      </c>
      <c r="B618">
        <v>1954</v>
      </c>
      <c r="C618" t="s">
        <v>29</v>
      </c>
      <c r="D618" t="s">
        <v>31</v>
      </c>
      <c r="E618">
        <v>75315</v>
      </c>
      <c r="F618">
        <v>0</v>
      </c>
      <c r="G618">
        <v>1</v>
      </c>
      <c r="H618" s="1">
        <v>41744</v>
      </c>
      <c r="I618">
        <v>14</v>
      </c>
      <c r="J618">
        <v>459</v>
      </c>
      <c r="K618">
        <v>15</v>
      </c>
      <c r="L618">
        <v>171</v>
      </c>
      <c r="M618">
        <v>142</v>
      </c>
      <c r="N618">
        <v>23</v>
      </c>
      <c r="O618">
        <v>31</v>
      </c>
      <c r="P618">
        <v>2</v>
      </c>
      <c r="Q618">
        <v>5</v>
      </c>
      <c r="R618">
        <v>4</v>
      </c>
      <c r="S618">
        <v>12</v>
      </c>
      <c r="T618">
        <v>2</v>
      </c>
      <c r="U618">
        <v>0</v>
      </c>
      <c r="V618">
        <v>0</v>
      </c>
      <c r="W618">
        <v>0</v>
      </c>
      <c r="X618">
        <v>0</v>
      </c>
      <c r="Y618">
        <v>0</v>
      </c>
      <c r="Z618">
        <v>0</v>
      </c>
      <c r="AA618">
        <v>3</v>
      </c>
      <c r="AB618">
        <v>11</v>
      </c>
      <c r="AC618">
        <v>0</v>
      </c>
    </row>
    <row r="619" spans="1:29" x14ac:dyDescent="0.3">
      <c r="A619">
        <v>9240</v>
      </c>
      <c r="B619">
        <v>1971</v>
      </c>
      <c r="C619" t="s">
        <v>32</v>
      </c>
      <c r="D619" t="s">
        <v>30</v>
      </c>
      <c r="E619">
        <v>60504</v>
      </c>
      <c r="F619">
        <v>0</v>
      </c>
      <c r="G619">
        <v>1</v>
      </c>
      <c r="H619" s="1">
        <v>41677</v>
      </c>
      <c r="I619">
        <v>73</v>
      </c>
      <c r="J619">
        <v>458</v>
      </c>
      <c r="K619">
        <v>0</v>
      </c>
      <c r="L619">
        <v>24</v>
      </c>
      <c r="M619">
        <v>6</v>
      </c>
      <c r="N619">
        <v>4</v>
      </c>
      <c r="O619">
        <v>34</v>
      </c>
      <c r="P619">
        <v>2</v>
      </c>
      <c r="Q619">
        <v>6</v>
      </c>
      <c r="R619">
        <v>2</v>
      </c>
      <c r="S619">
        <v>8</v>
      </c>
      <c r="T619">
        <v>6</v>
      </c>
      <c r="U619">
        <v>0</v>
      </c>
      <c r="V619">
        <v>0</v>
      </c>
      <c r="W619">
        <v>0</v>
      </c>
      <c r="X619">
        <v>0</v>
      </c>
      <c r="Y619">
        <v>0</v>
      </c>
      <c r="Z619">
        <v>0</v>
      </c>
      <c r="AA619">
        <v>3</v>
      </c>
      <c r="AB619">
        <v>11</v>
      </c>
      <c r="AC619">
        <v>0</v>
      </c>
    </row>
    <row r="620" spans="1:29" x14ac:dyDescent="0.3">
      <c r="A620">
        <v>9888</v>
      </c>
      <c r="B620">
        <v>1969</v>
      </c>
      <c r="C620" t="s">
        <v>29</v>
      </c>
      <c r="D620" t="s">
        <v>31</v>
      </c>
      <c r="E620">
        <v>68695</v>
      </c>
      <c r="F620">
        <v>0</v>
      </c>
      <c r="G620">
        <v>0</v>
      </c>
      <c r="H620" s="1">
        <v>41815</v>
      </c>
      <c r="I620">
        <v>3</v>
      </c>
      <c r="J620">
        <v>458</v>
      </c>
      <c r="K620">
        <v>81</v>
      </c>
      <c r="L620">
        <v>356</v>
      </c>
      <c r="M620">
        <v>106</v>
      </c>
      <c r="N620">
        <v>50</v>
      </c>
      <c r="O620">
        <v>40</v>
      </c>
      <c r="P620">
        <v>1</v>
      </c>
      <c r="Q620">
        <v>4</v>
      </c>
      <c r="R620">
        <v>4</v>
      </c>
      <c r="S620">
        <v>7</v>
      </c>
      <c r="T620">
        <v>2</v>
      </c>
      <c r="U620">
        <v>0</v>
      </c>
      <c r="V620">
        <v>0</v>
      </c>
      <c r="W620">
        <v>0</v>
      </c>
      <c r="X620">
        <v>0</v>
      </c>
      <c r="Y620">
        <v>0</v>
      </c>
      <c r="Z620">
        <v>0</v>
      </c>
      <c r="AA620">
        <v>3</v>
      </c>
      <c r="AB620">
        <v>11</v>
      </c>
      <c r="AC620">
        <v>0</v>
      </c>
    </row>
    <row r="621" spans="1:29" x14ac:dyDescent="0.3">
      <c r="A621">
        <v>4399</v>
      </c>
      <c r="B621">
        <v>1969</v>
      </c>
      <c r="C621" t="s">
        <v>29</v>
      </c>
      <c r="D621" t="s">
        <v>31</v>
      </c>
      <c r="E621">
        <v>68695</v>
      </c>
      <c r="F621">
        <v>0</v>
      </c>
      <c r="G621">
        <v>0</v>
      </c>
      <c r="H621" s="1">
        <v>41815</v>
      </c>
      <c r="I621">
        <v>3</v>
      </c>
      <c r="J621">
        <v>458</v>
      </c>
      <c r="K621">
        <v>81</v>
      </c>
      <c r="L621">
        <v>356</v>
      </c>
      <c r="M621">
        <v>106</v>
      </c>
      <c r="N621">
        <v>50</v>
      </c>
      <c r="O621">
        <v>40</v>
      </c>
      <c r="P621">
        <v>1</v>
      </c>
      <c r="Q621">
        <v>4</v>
      </c>
      <c r="R621">
        <v>4</v>
      </c>
      <c r="S621">
        <v>7</v>
      </c>
      <c r="T621">
        <v>2</v>
      </c>
      <c r="U621">
        <v>0</v>
      </c>
      <c r="V621">
        <v>0</v>
      </c>
      <c r="W621">
        <v>0</v>
      </c>
      <c r="X621">
        <v>0</v>
      </c>
      <c r="Y621">
        <v>0</v>
      </c>
      <c r="Z621">
        <v>0</v>
      </c>
      <c r="AA621">
        <v>3</v>
      </c>
      <c r="AB621">
        <v>11</v>
      </c>
      <c r="AC621">
        <v>0</v>
      </c>
    </row>
    <row r="622" spans="1:29" x14ac:dyDescent="0.3">
      <c r="A622">
        <v>6218</v>
      </c>
      <c r="B622">
        <v>1965</v>
      </c>
      <c r="C622" t="s">
        <v>29</v>
      </c>
      <c r="D622" t="s">
        <v>33</v>
      </c>
      <c r="E622">
        <v>59594</v>
      </c>
      <c r="F622">
        <v>0</v>
      </c>
      <c r="G622">
        <v>1</v>
      </c>
      <c r="H622" s="1">
        <v>41202</v>
      </c>
      <c r="I622">
        <v>74</v>
      </c>
      <c r="J622">
        <v>457</v>
      </c>
      <c r="K622">
        <v>4</v>
      </c>
      <c r="L622">
        <v>29</v>
      </c>
      <c r="M622">
        <v>0</v>
      </c>
      <c r="N622">
        <v>0</v>
      </c>
      <c r="O622">
        <v>9</v>
      </c>
      <c r="P622">
        <v>1</v>
      </c>
      <c r="Q622">
        <v>8</v>
      </c>
      <c r="R622">
        <v>1</v>
      </c>
      <c r="S622">
        <v>7</v>
      </c>
      <c r="T622">
        <v>7</v>
      </c>
      <c r="U622">
        <v>0</v>
      </c>
      <c r="V622">
        <v>1</v>
      </c>
      <c r="W622">
        <v>0</v>
      </c>
      <c r="X622">
        <v>0</v>
      </c>
      <c r="Y622">
        <v>0</v>
      </c>
      <c r="Z622">
        <v>0</v>
      </c>
      <c r="AA622">
        <v>3</v>
      </c>
      <c r="AB622">
        <v>11</v>
      </c>
      <c r="AC622">
        <v>0</v>
      </c>
    </row>
    <row r="623" spans="1:29" x14ac:dyDescent="0.3">
      <c r="A623">
        <v>4478</v>
      </c>
      <c r="B623">
        <v>1979</v>
      </c>
      <c r="C623" t="s">
        <v>29</v>
      </c>
      <c r="D623" t="s">
        <v>33</v>
      </c>
      <c r="E623">
        <v>63777</v>
      </c>
      <c r="F623">
        <v>1</v>
      </c>
      <c r="G623">
        <v>1</v>
      </c>
      <c r="H623" s="1">
        <v>41357</v>
      </c>
      <c r="I623">
        <v>87</v>
      </c>
      <c r="J623">
        <v>457</v>
      </c>
      <c r="K623">
        <v>5</v>
      </c>
      <c r="L623">
        <v>106</v>
      </c>
      <c r="M623">
        <v>15</v>
      </c>
      <c r="N623">
        <v>17</v>
      </c>
      <c r="O623">
        <v>53</v>
      </c>
      <c r="P623">
        <v>8</v>
      </c>
      <c r="Q623">
        <v>11</v>
      </c>
      <c r="R623">
        <v>1</v>
      </c>
      <c r="S623">
        <v>6</v>
      </c>
      <c r="T623">
        <v>8</v>
      </c>
      <c r="U623">
        <v>0</v>
      </c>
      <c r="V623">
        <v>0</v>
      </c>
      <c r="W623">
        <v>0</v>
      </c>
      <c r="X623">
        <v>0</v>
      </c>
      <c r="Y623">
        <v>0</v>
      </c>
      <c r="Z623">
        <v>0</v>
      </c>
      <c r="AA623">
        <v>3</v>
      </c>
      <c r="AB623">
        <v>11</v>
      </c>
      <c r="AC623">
        <v>0</v>
      </c>
    </row>
    <row r="624" spans="1:29" x14ac:dyDescent="0.3">
      <c r="A624">
        <v>10172</v>
      </c>
      <c r="B624">
        <v>1988</v>
      </c>
      <c r="C624" t="s">
        <v>29</v>
      </c>
      <c r="D624" t="s">
        <v>30</v>
      </c>
      <c r="E624">
        <v>68655</v>
      </c>
      <c r="F624">
        <v>0</v>
      </c>
      <c r="G624">
        <v>0</v>
      </c>
      <c r="H624" s="1">
        <v>41131</v>
      </c>
      <c r="I624">
        <v>95</v>
      </c>
      <c r="J624">
        <v>456</v>
      </c>
      <c r="K624">
        <v>19</v>
      </c>
      <c r="L624">
        <v>832</v>
      </c>
      <c r="M624">
        <v>75</v>
      </c>
      <c r="N624">
        <v>118</v>
      </c>
      <c r="O624">
        <v>38</v>
      </c>
      <c r="P624">
        <v>1</v>
      </c>
      <c r="Q624">
        <v>4</v>
      </c>
      <c r="R624">
        <v>5</v>
      </c>
      <c r="S624">
        <v>11</v>
      </c>
      <c r="T624">
        <v>3</v>
      </c>
      <c r="U624">
        <v>0</v>
      </c>
      <c r="V624">
        <v>0</v>
      </c>
      <c r="W624">
        <v>0</v>
      </c>
      <c r="X624">
        <v>0</v>
      </c>
      <c r="Y624">
        <v>0</v>
      </c>
      <c r="Z624">
        <v>0</v>
      </c>
      <c r="AA624">
        <v>3</v>
      </c>
      <c r="AB624">
        <v>11</v>
      </c>
      <c r="AC624">
        <v>0</v>
      </c>
    </row>
    <row r="625" spans="1:29" x14ac:dyDescent="0.3">
      <c r="A625">
        <v>4769</v>
      </c>
      <c r="B625">
        <v>1977</v>
      </c>
      <c r="C625" t="s">
        <v>34</v>
      </c>
      <c r="D625" t="s">
        <v>31</v>
      </c>
      <c r="E625">
        <v>57954</v>
      </c>
      <c r="F625">
        <v>1</v>
      </c>
      <c r="G625">
        <v>1</v>
      </c>
      <c r="H625" s="1">
        <v>41808</v>
      </c>
      <c r="I625">
        <v>52</v>
      </c>
      <c r="J625">
        <v>456</v>
      </c>
      <c r="K625">
        <v>4</v>
      </c>
      <c r="L625">
        <v>24</v>
      </c>
      <c r="M625">
        <v>0</v>
      </c>
      <c r="N625">
        <v>0</v>
      </c>
      <c r="O625">
        <v>9</v>
      </c>
      <c r="P625">
        <v>7</v>
      </c>
      <c r="Q625">
        <v>8</v>
      </c>
      <c r="R625">
        <v>2</v>
      </c>
      <c r="S625">
        <v>6</v>
      </c>
      <c r="T625">
        <v>7</v>
      </c>
      <c r="U625">
        <v>0</v>
      </c>
      <c r="V625">
        <v>1</v>
      </c>
      <c r="W625">
        <v>0</v>
      </c>
      <c r="X625">
        <v>0</v>
      </c>
      <c r="Y625">
        <v>0</v>
      </c>
      <c r="Z625">
        <v>0</v>
      </c>
      <c r="AA625">
        <v>3</v>
      </c>
      <c r="AB625">
        <v>11</v>
      </c>
      <c r="AC625">
        <v>0</v>
      </c>
    </row>
    <row r="626" spans="1:29" x14ac:dyDescent="0.3">
      <c r="A626">
        <v>6729</v>
      </c>
      <c r="B626">
        <v>1988</v>
      </c>
      <c r="C626" t="s">
        <v>29</v>
      </c>
      <c r="D626" t="s">
        <v>30</v>
      </c>
      <c r="E626">
        <v>68655</v>
      </c>
      <c r="F626">
        <v>0</v>
      </c>
      <c r="G626">
        <v>0</v>
      </c>
      <c r="H626" s="1">
        <v>41131</v>
      </c>
      <c r="I626">
        <v>95</v>
      </c>
      <c r="J626">
        <v>456</v>
      </c>
      <c r="K626">
        <v>19</v>
      </c>
      <c r="L626">
        <v>832</v>
      </c>
      <c r="M626">
        <v>75</v>
      </c>
      <c r="N626">
        <v>118</v>
      </c>
      <c r="O626">
        <v>38</v>
      </c>
      <c r="P626">
        <v>1</v>
      </c>
      <c r="Q626">
        <v>4</v>
      </c>
      <c r="R626">
        <v>5</v>
      </c>
      <c r="S626">
        <v>11</v>
      </c>
      <c r="T626">
        <v>3</v>
      </c>
      <c r="U626">
        <v>0</v>
      </c>
      <c r="V626">
        <v>0</v>
      </c>
      <c r="W626">
        <v>0</v>
      </c>
      <c r="X626">
        <v>0</v>
      </c>
      <c r="Y626">
        <v>0</v>
      </c>
      <c r="Z626">
        <v>0</v>
      </c>
      <c r="AA626">
        <v>3</v>
      </c>
      <c r="AB626">
        <v>11</v>
      </c>
      <c r="AC626">
        <v>0</v>
      </c>
    </row>
    <row r="627" spans="1:29" x14ac:dyDescent="0.3">
      <c r="A627">
        <v>10991</v>
      </c>
      <c r="B627">
        <v>1960</v>
      </c>
      <c r="C627" t="s">
        <v>34</v>
      </c>
      <c r="D627" t="s">
        <v>33</v>
      </c>
      <c r="E627">
        <v>89058</v>
      </c>
      <c r="F627">
        <v>0</v>
      </c>
      <c r="G627">
        <v>0</v>
      </c>
      <c r="H627" s="1">
        <v>41250</v>
      </c>
      <c r="I627">
        <v>18</v>
      </c>
      <c r="J627">
        <v>454</v>
      </c>
      <c r="K627">
        <v>194</v>
      </c>
      <c r="L627">
        <v>106</v>
      </c>
      <c r="M627">
        <v>31</v>
      </c>
      <c r="N627">
        <v>22</v>
      </c>
      <c r="O627">
        <v>43</v>
      </c>
      <c r="P627">
        <v>1</v>
      </c>
      <c r="Q627">
        <v>5</v>
      </c>
      <c r="R627">
        <v>4</v>
      </c>
      <c r="S627">
        <v>4</v>
      </c>
      <c r="T627">
        <v>2</v>
      </c>
      <c r="U627">
        <v>0</v>
      </c>
      <c r="V627">
        <v>0</v>
      </c>
      <c r="W627">
        <v>0</v>
      </c>
      <c r="X627">
        <v>0</v>
      </c>
      <c r="Y627">
        <v>0</v>
      </c>
      <c r="Z627">
        <v>0</v>
      </c>
      <c r="AA627">
        <v>3</v>
      </c>
      <c r="AB627">
        <v>11</v>
      </c>
      <c r="AC627">
        <v>0</v>
      </c>
    </row>
    <row r="628" spans="1:29" x14ac:dyDescent="0.3">
      <c r="A628">
        <v>5430</v>
      </c>
      <c r="B628">
        <v>1956</v>
      </c>
      <c r="C628" t="s">
        <v>29</v>
      </c>
      <c r="D628" t="s">
        <v>31</v>
      </c>
      <c r="E628">
        <v>54450</v>
      </c>
      <c r="F628">
        <v>1</v>
      </c>
      <c r="G628">
        <v>1</v>
      </c>
      <c r="H628" s="1">
        <v>41166</v>
      </c>
      <c r="I628">
        <v>0</v>
      </c>
      <c r="J628">
        <v>454</v>
      </c>
      <c r="K628">
        <v>0</v>
      </c>
      <c r="L628">
        <v>171</v>
      </c>
      <c r="M628">
        <v>8</v>
      </c>
      <c r="N628">
        <v>19</v>
      </c>
      <c r="O628">
        <v>32</v>
      </c>
      <c r="P628">
        <v>12</v>
      </c>
      <c r="Q628">
        <v>9</v>
      </c>
      <c r="R628">
        <v>2</v>
      </c>
      <c r="S628">
        <v>8</v>
      </c>
      <c r="T628">
        <v>8</v>
      </c>
      <c r="U628">
        <v>0</v>
      </c>
      <c r="V628">
        <v>0</v>
      </c>
      <c r="W628">
        <v>0</v>
      </c>
      <c r="X628">
        <v>0</v>
      </c>
      <c r="Y628">
        <v>0</v>
      </c>
      <c r="Z628">
        <v>0</v>
      </c>
      <c r="AA628">
        <v>3</v>
      </c>
      <c r="AB628">
        <v>11</v>
      </c>
      <c r="AC628">
        <v>0</v>
      </c>
    </row>
    <row r="629" spans="1:29" x14ac:dyDescent="0.3">
      <c r="A629">
        <v>8432</v>
      </c>
      <c r="B629">
        <v>1956</v>
      </c>
      <c r="C629" t="s">
        <v>29</v>
      </c>
      <c r="D629" t="s">
        <v>31</v>
      </c>
      <c r="E629">
        <v>54450</v>
      </c>
      <c r="F629">
        <v>1</v>
      </c>
      <c r="G629">
        <v>1</v>
      </c>
      <c r="H629" s="1">
        <v>41166</v>
      </c>
      <c r="I629">
        <v>0</v>
      </c>
      <c r="J629">
        <v>454</v>
      </c>
      <c r="K629">
        <v>0</v>
      </c>
      <c r="L629">
        <v>171</v>
      </c>
      <c r="M629">
        <v>8</v>
      </c>
      <c r="N629">
        <v>19</v>
      </c>
      <c r="O629">
        <v>32</v>
      </c>
      <c r="P629">
        <v>12</v>
      </c>
      <c r="Q629">
        <v>9</v>
      </c>
      <c r="R629">
        <v>2</v>
      </c>
      <c r="S629">
        <v>8</v>
      </c>
      <c r="T629">
        <v>8</v>
      </c>
      <c r="U629">
        <v>0</v>
      </c>
      <c r="V629">
        <v>0</v>
      </c>
      <c r="W629">
        <v>0</v>
      </c>
      <c r="X629">
        <v>0</v>
      </c>
      <c r="Y629">
        <v>0</v>
      </c>
      <c r="Z629">
        <v>0</v>
      </c>
      <c r="AA629">
        <v>3</v>
      </c>
      <c r="AB629">
        <v>11</v>
      </c>
      <c r="AC629">
        <v>0</v>
      </c>
    </row>
    <row r="630" spans="1:29" x14ac:dyDescent="0.3">
      <c r="A630">
        <v>2831</v>
      </c>
      <c r="B630">
        <v>1976</v>
      </c>
      <c r="C630" t="s">
        <v>29</v>
      </c>
      <c r="D630" t="s">
        <v>31</v>
      </c>
      <c r="E630">
        <v>78416</v>
      </c>
      <c r="F630">
        <v>0</v>
      </c>
      <c r="G630">
        <v>1</v>
      </c>
      <c r="H630" s="1">
        <v>41817</v>
      </c>
      <c r="I630">
        <v>99</v>
      </c>
      <c r="J630">
        <v>453</v>
      </c>
      <c r="K630">
        <v>38</v>
      </c>
      <c r="L630">
        <v>279</v>
      </c>
      <c r="M630">
        <v>188</v>
      </c>
      <c r="N630">
        <v>38</v>
      </c>
      <c r="O630">
        <v>183</v>
      </c>
      <c r="P630">
        <v>2</v>
      </c>
      <c r="Q630">
        <v>7</v>
      </c>
      <c r="R630">
        <v>7</v>
      </c>
      <c r="S630">
        <v>10</v>
      </c>
      <c r="T630">
        <v>3</v>
      </c>
      <c r="U630">
        <v>0</v>
      </c>
      <c r="V630">
        <v>0</v>
      </c>
      <c r="W630">
        <v>0</v>
      </c>
      <c r="X630">
        <v>0</v>
      </c>
      <c r="Y630">
        <v>0</v>
      </c>
      <c r="Z630">
        <v>0</v>
      </c>
      <c r="AA630">
        <v>3</v>
      </c>
      <c r="AB630">
        <v>11</v>
      </c>
      <c r="AC630">
        <v>0</v>
      </c>
    </row>
    <row r="631" spans="1:29" x14ac:dyDescent="0.3">
      <c r="A631">
        <v>3076</v>
      </c>
      <c r="B631">
        <v>1975</v>
      </c>
      <c r="C631" t="s">
        <v>29</v>
      </c>
      <c r="D631" t="s">
        <v>31</v>
      </c>
      <c r="E631">
        <v>66653</v>
      </c>
      <c r="F631">
        <v>1</v>
      </c>
      <c r="G631">
        <v>1</v>
      </c>
      <c r="H631" s="1">
        <v>41159</v>
      </c>
      <c r="I631">
        <v>18</v>
      </c>
      <c r="J631">
        <v>452</v>
      </c>
      <c r="K631">
        <v>18</v>
      </c>
      <c r="L631">
        <v>102</v>
      </c>
      <c r="M631">
        <v>16</v>
      </c>
      <c r="N631">
        <v>18</v>
      </c>
      <c r="O631">
        <v>6</v>
      </c>
      <c r="P631">
        <v>4</v>
      </c>
      <c r="Q631">
        <v>4</v>
      </c>
      <c r="R631">
        <v>2</v>
      </c>
      <c r="S631">
        <v>12</v>
      </c>
      <c r="T631">
        <v>3</v>
      </c>
      <c r="U631">
        <v>0</v>
      </c>
      <c r="V631">
        <v>0</v>
      </c>
      <c r="W631">
        <v>0</v>
      </c>
      <c r="X631">
        <v>0</v>
      </c>
      <c r="Y631">
        <v>0</v>
      </c>
      <c r="Z631">
        <v>0</v>
      </c>
      <c r="AA631">
        <v>3</v>
      </c>
      <c r="AB631">
        <v>11</v>
      </c>
      <c r="AC631">
        <v>0</v>
      </c>
    </row>
    <row r="632" spans="1:29" x14ac:dyDescent="0.3">
      <c r="A632">
        <v>9185</v>
      </c>
      <c r="B632">
        <v>1966</v>
      </c>
      <c r="C632" t="s">
        <v>32</v>
      </c>
      <c r="D632" t="s">
        <v>30</v>
      </c>
      <c r="E632">
        <v>69759</v>
      </c>
      <c r="F632">
        <v>0</v>
      </c>
      <c r="G632">
        <v>0</v>
      </c>
      <c r="H632" s="1">
        <v>41575</v>
      </c>
      <c r="I632">
        <v>38</v>
      </c>
      <c r="J632">
        <v>452</v>
      </c>
      <c r="K632">
        <v>20</v>
      </c>
      <c r="L632">
        <v>514</v>
      </c>
      <c r="M632">
        <v>13</v>
      </c>
      <c r="N632">
        <v>30</v>
      </c>
      <c r="O632">
        <v>0</v>
      </c>
      <c r="P632">
        <v>3</v>
      </c>
      <c r="Q632">
        <v>4</v>
      </c>
      <c r="R632">
        <v>6</v>
      </c>
      <c r="S632">
        <v>5</v>
      </c>
      <c r="T632">
        <v>3</v>
      </c>
      <c r="U632">
        <v>0</v>
      </c>
      <c r="V632">
        <v>0</v>
      </c>
      <c r="W632">
        <v>0</v>
      </c>
      <c r="X632">
        <v>0</v>
      </c>
      <c r="Y632">
        <v>0</v>
      </c>
      <c r="Z632">
        <v>0</v>
      </c>
      <c r="AA632">
        <v>3</v>
      </c>
      <c r="AB632">
        <v>11</v>
      </c>
      <c r="AC632">
        <v>1</v>
      </c>
    </row>
    <row r="633" spans="1:29" x14ac:dyDescent="0.3">
      <c r="A633">
        <v>5512</v>
      </c>
      <c r="B633">
        <v>1977</v>
      </c>
      <c r="C633" t="s">
        <v>34</v>
      </c>
      <c r="D633" t="s">
        <v>33</v>
      </c>
      <c r="E633">
        <v>55842</v>
      </c>
      <c r="F633">
        <v>0</v>
      </c>
      <c r="G633">
        <v>1</v>
      </c>
      <c r="H633" s="1">
        <v>41782</v>
      </c>
      <c r="I633">
        <v>19</v>
      </c>
      <c r="J633">
        <v>451</v>
      </c>
      <c r="K633">
        <v>0</v>
      </c>
      <c r="L633">
        <v>39</v>
      </c>
      <c r="M633">
        <v>0</v>
      </c>
      <c r="N633">
        <v>4</v>
      </c>
      <c r="O633">
        <v>24</v>
      </c>
      <c r="P633">
        <v>1</v>
      </c>
      <c r="Q633">
        <v>7</v>
      </c>
      <c r="R633">
        <v>1</v>
      </c>
      <c r="S633">
        <v>8</v>
      </c>
      <c r="T633">
        <v>5</v>
      </c>
      <c r="U633">
        <v>0</v>
      </c>
      <c r="V633">
        <v>0</v>
      </c>
      <c r="W633">
        <v>0</v>
      </c>
      <c r="X633">
        <v>0</v>
      </c>
      <c r="Y633">
        <v>0</v>
      </c>
      <c r="Z633">
        <v>0</v>
      </c>
      <c r="AA633">
        <v>3</v>
      </c>
      <c r="AB633">
        <v>11</v>
      </c>
      <c r="AC633">
        <v>0</v>
      </c>
    </row>
    <row r="634" spans="1:29" x14ac:dyDescent="0.3">
      <c r="A634">
        <v>11071</v>
      </c>
      <c r="B634">
        <v>1984</v>
      </c>
      <c r="C634" t="s">
        <v>29</v>
      </c>
      <c r="D634" t="s">
        <v>30</v>
      </c>
      <c r="E634">
        <v>79607</v>
      </c>
      <c r="F634">
        <v>0</v>
      </c>
      <c r="G634">
        <v>0</v>
      </c>
      <c r="H634" s="1">
        <v>41385</v>
      </c>
      <c r="I634">
        <v>37</v>
      </c>
      <c r="J634">
        <v>450</v>
      </c>
      <c r="K634">
        <v>133</v>
      </c>
      <c r="L634">
        <v>951</v>
      </c>
      <c r="M634">
        <v>173</v>
      </c>
      <c r="N634">
        <v>0</v>
      </c>
      <c r="O634">
        <v>216</v>
      </c>
      <c r="P634">
        <v>1</v>
      </c>
      <c r="Q634">
        <v>3</v>
      </c>
      <c r="R634">
        <v>6</v>
      </c>
      <c r="S634">
        <v>6</v>
      </c>
      <c r="T634">
        <v>1</v>
      </c>
      <c r="U634">
        <v>0</v>
      </c>
      <c r="V634">
        <v>0</v>
      </c>
      <c r="W634">
        <v>0</v>
      </c>
      <c r="X634">
        <v>0</v>
      </c>
      <c r="Y634">
        <v>0</v>
      </c>
      <c r="Z634">
        <v>0</v>
      </c>
      <c r="AA634">
        <v>3</v>
      </c>
      <c r="AB634">
        <v>11</v>
      </c>
      <c r="AC634">
        <v>1</v>
      </c>
    </row>
    <row r="635" spans="1:29" x14ac:dyDescent="0.3">
      <c r="A635">
        <v>2079</v>
      </c>
      <c r="B635">
        <v>1947</v>
      </c>
      <c r="C635" t="s">
        <v>37</v>
      </c>
      <c r="D635" t="s">
        <v>33</v>
      </c>
      <c r="E635">
        <v>81044</v>
      </c>
      <c r="F635">
        <v>0</v>
      </c>
      <c r="G635">
        <v>0</v>
      </c>
      <c r="H635" s="1">
        <v>41635</v>
      </c>
      <c r="I635">
        <v>0</v>
      </c>
      <c r="J635">
        <v>450</v>
      </c>
      <c r="K635">
        <v>26</v>
      </c>
      <c r="L635">
        <v>535</v>
      </c>
      <c r="M635">
        <v>73</v>
      </c>
      <c r="N635">
        <v>98</v>
      </c>
      <c r="O635">
        <v>26</v>
      </c>
      <c r="P635">
        <v>1</v>
      </c>
      <c r="Q635">
        <v>5</v>
      </c>
      <c r="R635">
        <v>6</v>
      </c>
      <c r="S635">
        <v>10</v>
      </c>
      <c r="T635">
        <v>1</v>
      </c>
      <c r="U635">
        <v>0</v>
      </c>
      <c r="V635">
        <v>0</v>
      </c>
      <c r="W635">
        <v>0</v>
      </c>
      <c r="X635">
        <v>0</v>
      </c>
      <c r="Y635">
        <v>0</v>
      </c>
      <c r="Z635">
        <v>0</v>
      </c>
      <c r="AA635">
        <v>3</v>
      </c>
      <c r="AB635">
        <v>11</v>
      </c>
      <c r="AC635">
        <v>0</v>
      </c>
    </row>
    <row r="636" spans="1:29" x14ac:dyDescent="0.3">
      <c r="A636">
        <v>7300</v>
      </c>
      <c r="B636">
        <v>1952</v>
      </c>
      <c r="C636" t="s">
        <v>29</v>
      </c>
      <c r="D636" t="s">
        <v>35</v>
      </c>
      <c r="E636">
        <v>69142</v>
      </c>
      <c r="F636">
        <v>0</v>
      </c>
      <c r="G636">
        <v>1</v>
      </c>
      <c r="H636" s="1">
        <v>41819</v>
      </c>
      <c r="I636">
        <v>50</v>
      </c>
      <c r="J636">
        <v>448</v>
      </c>
      <c r="K636">
        <v>4</v>
      </c>
      <c r="L636">
        <v>34</v>
      </c>
      <c r="M636">
        <v>6</v>
      </c>
      <c r="N636">
        <v>4</v>
      </c>
      <c r="O636">
        <v>39</v>
      </c>
      <c r="P636">
        <v>3</v>
      </c>
      <c r="Q636">
        <v>8</v>
      </c>
      <c r="R636">
        <v>1</v>
      </c>
      <c r="S636">
        <v>7</v>
      </c>
      <c r="T636">
        <v>5</v>
      </c>
      <c r="U636">
        <v>0</v>
      </c>
      <c r="V636">
        <v>1</v>
      </c>
      <c r="W636">
        <v>0</v>
      </c>
      <c r="X636">
        <v>0</v>
      </c>
      <c r="Y636">
        <v>0</v>
      </c>
      <c r="Z636">
        <v>0</v>
      </c>
      <c r="AA636">
        <v>3</v>
      </c>
      <c r="AB636">
        <v>11</v>
      </c>
      <c r="AC636">
        <v>0</v>
      </c>
    </row>
    <row r="637" spans="1:29" x14ac:dyDescent="0.3">
      <c r="A637">
        <v>8920</v>
      </c>
      <c r="B637">
        <v>1967</v>
      </c>
      <c r="C637" t="s">
        <v>34</v>
      </c>
      <c r="D637" t="s">
        <v>30</v>
      </c>
      <c r="E637">
        <v>59235</v>
      </c>
      <c r="F637">
        <v>1</v>
      </c>
      <c r="G637">
        <v>0</v>
      </c>
      <c r="H637" s="1">
        <v>41286</v>
      </c>
      <c r="I637">
        <v>4</v>
      </c>
      <c r="J637">
        <v>448</v>
      </c>
      <c r="K637">
        <v>40</v>
      </c>
      <c r="L637">
        <v>469</v>
      </c>
      <c r="M637">
        <v>80</v>
      </c>
      <c r="N637">
        <v>0</v>
      </c>
      <c r="O637">
        <v>91</v>
      </c>
      <c r="P637">
        <v>3</v>
      </c>
      <c r="Q637">
        <v>11</v>
      </c>
      <c r="R637">
        <v>2</v>
      </c>
      <c r="S637">
        <v>12</v>
      </c>
      <c r="T637">
        <v>7</v>
      </c>
      <c r="U637">
        <v>0</v>
      </c>
      <c r="V637">
        <v>0</v>
      </c>
      <c r="W637">
        <v>0</v>
      </c>
      <c r="X637">
        <v>0</v>
      </c>
      <c r="Y637">
        <v>0</v>
      </c>
      <c r="Z637">
        <v>0</v>
      </c>
      <c r="AA637">
        <v>3</v>
      </c>
      <c r="AB637">
        <v>11</v>
      </c>
      <c r="AC637">
        <v>0</v>
      </c>
    </row>
    <row r="638" spans="1:29" x14ac:dyDescent="0.3">
      <c r="A638">
        <v>2109</v>
      </c>
      <c r="B638">
        <v>1990</v>
      </c>
      <c r="C638" t="s">
        <v>29</v>
      </c>
      <c r="D638" t="s">
        <v>30</v>
      </c>
      <c r="E638">
        <v>96843</v>
      </c>
      <c r="F638">
        <v>0</v>
      </c>
      <c r="G638">
        <v>0</v>
      </c>
      <c r="H638" s="1">
        <v>41387</v>
      </c>
      <c r="I638">
        <v>60</v>
      </c>
      <c r="J638">
        <v>448</v>
      </c>
      <c r="K638">
        <v>71</v>
      </c>
      <c r="L638">
        <v>951</v>
      </c>
      <c r="M638">
        <v>40</v>
      </c>
      <c r="N638">
        <v>17</v>
      </c>
      <c r="O638">
        <v>17</v>
      </c>
      <c r="P638">
        <v>1</v>
      </c>
      <c r="Q638">
        <v>6</v>
      </c>
      <c r="R638">
        <v>11</v>
      </c>
      <c r="S638">
        <v>10</v>
      </c>
      <c r="T638">
        <v>2</v>
      </c>
      <c r="U638">
        <v>0</v>
      </c>
      <c r="V638">
        <v>0</v>
      </c>
      <c r="W638">
        <v>1</v>
      </c>
      <c r="X638">
        <v>0</v>
      </c>
      <c r="Y638">
        <v>0</v>
      </c>
      <c r="Z638">
        <v>0</v>
      </c>
      <c r="AA638">
        <v>3</v>
      </c>
      <c r="AB638">
        <v>11</v>
      </c>
      <c r="AC638">
        <v>1</v>
      </c>
    </row>
    <row r="639" spans="1:29" x14ac:dyDescent="0.3">
      <c r="A639">
        <v>6815</v>
      </c>
      <c r="B639">
        <v>1980</v>
      </c>
      <c r="C639" t="s">
        <v>37</v>
      </c>
      <c r="D639" t="s">
        <v>33</v>
      </c>
      <c r="E639">
        <v>96547</v>
      </c>
      <c r="F639">
        <v>0</v>
      </c>
      <c r="G639">
        <v>0</v>
      </c>
      <c r="H639" s="1">
        <v>41782</v>
      </c>
      <c r="I639">
        <v>4</v>
      </c>
      <c r="J639">
        <v>448</v>
      </c>
      <c r="K639">
        <v>21</v>
      </c>
      <c r="L639">
        <v>125</v>
      </c>
      <c r="M639">
        <v>52</v>
      </c>
      <c r="N639">
        <v>101</v>
      </c>
      <c r="O639">
        <v>62</v>
      </c>
      <c r="P639">
        <v>0</v>
      </c>
      <c r="Q639">
        <v>7</v>
      </c>
      <c r="R639">
        <v>6</v>
      </c>
      <c r="S639">
        <v>8</v>
      </c>
      <c r="T639">
        <v>2</v>
      </c>
      <c r="U639">
        <v>1</v>
      </c>
      <c r="V639">
        <v>0</v>
      </c>
      <c r="W639">
        <v>1</v>
      </c>
      <c r="X639">
        <v>1</v>
      </c>
      <c r="Y639">
        <v>0</v>
      </c>
      <c r="Z639">
        <v>0</v>
      </c>
      <c r="AA639">
        <v>3</v>
      </c>
      <c r="AB639">
        <v>11</v>
      </c>
      <c r="AC639">
        <v>1</v>
      </c>
    </row>
    <row r="640" spans="1:29" x14ac:dyDescent="0.3">
      <c r="A640">
        <v>8375</v>
      </c>
      <c r="B640">
        <v>1968</v>
      </c>
      <c r="C640" t="s">
        <v>32</v>
      </c>
      <c r="D640" t="s">
        <v>33</v>
      </c>
      <c r="E640">
        <v>55954</v>
      </c>
      <c r="F640">
        <v>0</v>
      </c>
      <c r="G640">
        <v>1</v>
      </c>
      <c r="H640" s="1">
        <v>41701</v>
      </c>
      <c r="I640">
        <v>63</v>
      </c>
      <c r="J640">
        <v>447</v>
      </c>
      <c r="K640">
        <v>0</v>
      </c>
      <c r="L640">
        <v>28</v>
      </c>
      <c r="M640">
        <v>0</v>
      </c>
      <c r="N640">
        <v>0</v>
      </c>
      <c r="O640">
        <v>43</v>
      </c>
      <c r="P640">
        <v>3</v>
      </c>
      <c r="Q640">
        <v>8</v>
      </c>
      <c r="R640">
        <v>2</v>
      </c>
      <c r="S640">
        <v>6</v>
      </c>
      <c r="T640">
        <v>7</v>
      </c>
      <c r="U640">
        <v>0</v>
      </c>
      <c r="V640">
        <v>0</v>
      </c>
      <c r="W640">
        <v>0</v>
      </c>
      <c r="X640">
        <v>0</v>
      </c>
      <c r="Y640">
        <v>0</v>
      </c>
      <c r="Z640">
        <v>0</v>
      </c>
      <c r="AA640">
        <v>3</v>
      </c>
      <c r="AB640">
        <v>11</v>
      </c>
      <c r="AC640">
        <v>0</v>
      </c>
    </row>
    <row r="641" spans="1:29" x14ac:dyDescent="0.3">
      <c r="A641">
        <v>1964</v>
      </c>
      <c r="B641">
        <v>1951</v>
      </c>
      <c r="C641" t="s">
        <v>29</v>
      </c>
      <c r="D641" t="s">
        <v>31</v>
      </c>
      <c r="E641">
        <v>86610</v>
      </c>
      <c r="F641">
        <v>0</v>
      </c>
      <c r="G641">
        <v>0</v>
      </c>
      <c r="H641" s="1">
        <v>41522</v>
      </c>
      <c r="I641">
        <v>66</v>
      </c>
      <c r="J641">
        <v>446</v>
      </c>
      <c r="K641">
        <v>107</v>
      </c>
      <c r="L641">
        <v>768</v>
      </c>
      <c r="M641">
        <v>33</v>
      </c>
      <c r="N641">
        <v>196</v>
      </c>
      <c r="O641">
        <v>53</v>
      </c>
      <c r="P641">
        <v>1</v>
      </c>
      <c r="Q641">
        <v>5</v>
      </c>
      <c r="R641">
        <v>6</v>
      </c>
      <c r="S641">
        <v>6</v>
      </c>
      <c r="T641">
        <v>2</v>
      </c>
      <c r="U641">
        <v>0</v>
      </c>
      <c r="V641">
        <v>0</v>
      </c>
      <c r="W641">
        <v>0</v>
      </c>
      <c r="X641">
        <v>0</v>
      </c>
      <c r="Y641">
        <v>0</v>
      </c>
      <c r="Z641">
        <v>0</v>
      </c>
      <c r="AA641">
        <v>3</v>
      </c>
      <c r="AB641">
        <v>11</v>
      </c>
      <c r="AC641">
        <v>0</v>
      </c>
    </row>
    <row r="642" spans="1:29" x14ac:dyDescent="0.3">
      <c r="A642">
        <v>5798</v>
      </c>
      <c r="B642">
        <v>1973</v>
      </c>
      <c r="C642" t="s">
        <v>34</v>
      </c>
      <c r="D642" t="s">
        <v>31</v>
      </c>
      <c r="F642">
        <v>0</v>
      </c>
      <c r="G642">
        <v>0</v>
      </c>
      <c r="H642" s="1">
        <v>41601</v>
      </c>
      <c r="I642">
        <v>87</v>
      </c>
      <c r="J642">
        <v>445</v>
      </c>
      <c r="K642">
        <v>37</v>
      </c>
      <c r="L642">
        <v>359</v>
      </c>
      <c r="M642">
        <v>98</v>
      </c>
      <c r="N642">
        <v>28</v>
      </c>
      <c r="O642">
        <v>18</v>
      </c>
      <c r="P642">
        <v>1</v>
      </c>
      <c r="Q642">
        <v>2</v>
      </c>
      <c r="R642">
        <v>4</v>
      </c>
      <c r="S642">
        <v>8</v>
      </c>
      <c r="T642">
        <v>1</v>
      </c>
      <c r="U642">
        <v>0</v>
      </c>
      <c r="V642">
        <v>0</v>
      </c>
      <c r="W642">
        <v>0</v>
      </c>
      <c r="X642">
        <v>0</v>
      </c>
      <c r="Y642">
        <v>0</v>
      </c>
      <c r="Z642">
        <v>0</v>
      </c>
      <c r="AA642">
        <v>3</v>
      </c>
      <c r="AB642">
        <v>11</v>
      </c>
      <c r="AC642">
        <v>0</v>
      </c>
    </row>
    <row r="643" spans="1:29" x14ac:dyDescent="0.3">
      <c r="A643">
        <v>5084</v>
      </c>
      <c r="B643">
        <v>1975</v>
      </c>
      <c r="C643" t="s">
        <v>29</v>
      </c>
      <c r="D643" t="s">
        <v>38</v>
      </c>
      <c r="E643">
        <v>58330</v>
      </c>
      <c r="F643">
        <v>0</v>
      </c>
      <c r="G643">
        <v>1</v>
      </c>
      <c r="H643" s="1">
        <v>41633</v>
      </c>
      <c r="I643">
        <v>87</v>
      </c>
      <c r="J643">
        <v>445</v>
      </c>
      <c r="K643">
        <v>53</v>
      </c>
      <c r="L643">
        <v>213</v>
      </c>
      <c r="M643">
        <v>104</v>
      </c>
      <c r="N643">
        <v>98</v>
      </c>
      <c r="O643">
        <v>151</v>
      </c>
      <c r="P643">
        <v>1</v>
      </c>
      <c r="Q643">
        <v>6</v>
      </c>
      <c r="R643">
        <v>4</v>
      </c>
      <c r="S643">
        <v>13</v>
      </c>
      <c r="T643">
        <v>4</v>
      </c>
      <c r="U643">
        <v>0</v>
      </c>
      <c r="V643">
        <v>0</v>
      </c>
      <c r="W643">
        <v>0</v>
      </c>
      <c r="X643">
        <v>0</v>
      </c>
      <c r="Y643">
        <v>0</v>
      </c>
      <c r="Z643">
        <v>0</v>
      </c>
      <c r="AA643">
        <v>3</v>
      </c>
      <c r="AB643">
        <v>11</v>
      </c>
      <c r="AC643">
        <v>0</v>
      </c>
    </row>
    <row r="644" spans="1:29" x14ac:dyDescent="0.3">
      <c r="A644">
        <v>6086</v>
      </c>
      <c r="B644">
        <v>1955</v>
      </c>
      <c r="C644" t="s">
        <v>29</v>
      </c>
      <c r="D644" t="s">
        <v>33</v>
      </c>
      <c r="E644">
        <v>80395</v>
      </c>
      <c r="F644">
        <v>0</v>
      </c>
      <c r="G644">
        <v>0</v>
      </c>
      <c r="H644" s="1">
        <v>41601</v>
      </c>
      <c r="I644">
        <v>62</v>
      </c>
      <c r="J644">
        <v>445</v>
      </c>
      <c r="K644">
        <v>25</v>
      </c>
      <c r="L644">
        <v>706</v>
      </c>
      <c r="M644">
        <v>80</v>
      </c>
      <c r="N644">
        <v>76</v>
      </c>
      <c r="O644">
        <v>48</v>
      </c>
      <c r="P644">
        <v>1</v>
      </c>
      <c r="Q644">
        <v>6</v>
      </c>
      <c r="R644">
        <v>5</v>
      </c>
      <c r="S644">
        <v>12</v>
      </c>
      <c r="T644">
        <v>2</v>
      </c>
      <c r="U644">
        <v>0</v>
      </c>
      <c r="V644">
        <v>0</v>
      </c>
      <c r="W644">
        <v>0</v>
      </c>
      <c r="X644">
        <v>1</v>
      </c>
      <c r="Y644">
        <v>0</v>
      </c>
      <c r="Z644">
        <v>0</v>
      </c>
      <c r="AA644">
        <v>3</v>
      </c>
      <c r="AB644">
        <v>11</v>
      </c>
      <c r="AC644">
        <v>0</v>
      </c>
    </row>
    <row r="645" spans="1:29" x14ac:dyDescent="0.3">
      <c r="A645">
        <v>7094</v>
      </c>
      <c r="B645">
        <v>1975</v>
      </c>
      <c r="C645" t="s">
        <v>29</v>
      </c>
      <c r="D645" t="s">
        <v>38</v>
      </c>
      <c r="E645">
        <v>58330</v>
      </c>
      <c r="F645">
        <v>0</v>
      </c>
      <c r="G645">
        <v>1</v>
      </c>
      <c r="H645" s="1">
        <v>41633</v>
      </c>
      <c r="I645">
        <v>87</v>
      </c>
      <c r="J645">
        <v>445</v>
      </c>
      <c r="K645">
        <v>53</v>
      </c>
      <c r="L645">
        <v>213</v>
      </c>
      <c r="M645">
        <v>104</v>
      </c>
      <c r="N645">
        <v>98</v>
      </c>
      <c r="O645">
        <v>151</v>
      </c>
      <c r="P645">
        <v>1</v>
      </c>
      <c r="Q645">
        <v>6</v>
      </c>
      <c r="R645">
        <v>4</v>
      </c>
      <c r="S645">
        <v>13</v>
      </c>
      <c r="T645">
        <v>4</v>
      </c>
      <c r="U645">
        <v>0</v>
      </c>
      <c r="V645">
        <v>0</v>
      </c>
      <c r="W645">
        <v>0</v>
      </c>
      <c r="X645">
        <v>0</v>
      </c>
      <c r="Y645">
        <v>0</v>
      </c>
      <c r="Z645">
        <v>0</v>
      </c>
      <c r="AA645">
        <v>3</v>
      </c>
      <c r="AB645">
        <v>11</v>
      </c>
      <c r="AC645">
        <v>0</v>
      </c>
    </row>
    <row r="646" spans="1:29" x14ac:dyDescent="0.3">
      <c r="A646">
        <v>2875</v>
      </c>
      <c r="B646">
        <v>1978</v>
      </c>
      <c r="C646" t="s">
        <v>29</v>
      </c>
      <c r="D646" t="s">
        <v>33</v>
      </c>
      <c r="E646">
        <v>67023</v>
      </c>
      <c r="F646">
        <v>0</v>
      </c>
      <c r="G646">
        <v>0</v>
      </c>
      <c r="H646" s="1">
        <v>41702</v>
      </c>
      <c r="I646">
        <v>93</v>
      </c>
      <c r="J646">
        <v>444</v>
      </c>
      <c r="K646">
        <v>44</v>
      </c>
      <c r="L646">
        <v>382</v>
      </c>
      <c r="M646">
        <v>11</v>
      </c>
      <c r="N646">
        <v>8</v>
      </c>
      <c r="O646">
        <v>17</v>
      </c>
      <c r="P646">
        <v>1</v>
      </c>
      <c r="Q646">
        <v>3</v>
      </c>
      <c r="R646">
        <v>7</v>
      </c>
      <c r="S646">
        <v>13</v>
      </c>
      <c r="T646">
        <v>2</v>
      </c>
      <c r="U646">
        <v>0</v>
      </c>
      <c r="V646">
        <v>0</v>
      </c>
      <c r="W646">
        <v>0</v>
      </c>
      <c r="X646">
        <v>0</v>
      </c>
      <c r="Y646">
        <v>0</v>
      </c>
      <c r="Z646">
        <v>1</v>
      </c>
      <c r="AA646">
        <v>3</v>
      </c>
      <c r="AB646">
        <v>11</v>
      </c>
      <c r="AC646">
        <v>0</v>
      </c>
    </row>
    <row r="647" spans="1:29" x14ac:dyDescent="0.3">
      <c r="A647">
        <v>4690</v>
      </c>
      <c r="B647">
        <v>1953</v>
      </c>
      <c r="C647" t="s">
        <v>29</v>
      </c>
      <c r="D647" t="s">
        <v>33</v>
      </c>
      <c r="E647">
        <v>50725</v>
      </c>
      <c r="F647">
        <v>0</v>
      </c>
      <c r="G647">
        <v>1</v>
      </c>
      <c r="H647" s="1">
        <v>41318</v>
      </c>
      <c r="I647">
        <v>45</v>
      </c>
      <c r="J647">
        <v>443</v>
      </c>
      <c r="K647">
        <v>10</v>
      </c>
      <c r="L647">
        <v>75</v>
      </c>
      <c r="M647">
        <v>0</v>
      </c>
      <c r="N647">
        <v>10</v>
      </c>
      <c r="O647">
        <v>48</v>
      </c>
      <c r="P647">
        <v>4</v>
      </c>
      <c r="Q647">
        <v>8</v>
      </c>
      <c r="R647">
        <v>1</v>
      </c>
      <c r="S647">
        <v>8</v>
      </c>
      <c r="T647">
        <v>8</v>
      </c>
      <c r="U647">
        <v>0</v>
      </c>
      <c r="V647">
        <v>0</v>
      </c>
      <c r="W647">
        <v>0</v>
      </c>
      <c r="X647">
        <v>0</v>
      </c>
      <c r="Y647">
        <v>0</v>
      </c>
      <c r="Z647">
        <v>0</v>
      </c>
      <c r="AA647">
        <v>3</v>
      </c>
      <c r="AB647">
        <v>11</v>
      </c>
      <c r="AC647">
        <v>0</v>
      </c>
    </row>
    <row r="648" spans="1:29" x14ac:dyDescent="0.3">
      <c r="A648">
        <v>5209</v>
      </c>
      <c r="B648">
        <v>1954</v>
      </c>
      <c r="C648" t="s">
        <v>29</v>
      </c>
      <c r="D648" t="s">
        <v>35</v>
      </c>
      <c r="E648">
        <v>50002</v>
      </c>
      <c r="F648">
        <v>0</v>
      </c>
      <c r="G648">
        <v>1</v>
      </c>
      <c r="H648" s="1">
        <v>41442</v>
      </c>
      <c r="I648">
        <v>21</v>
      </c>
      <c r="J648">
        <v>443</v>
      </c>
      <c r="K648">
        <v>5</v>
      </c>
      <c r="L648">
        <v>71</v>
      </c>
      <c r="M648">
        <v>21</v>
      </c>
      <c r="N648">
        <v>16</v>
      </c>
      <c r="O648">
        <v>82</v>
      </c>
      <c r="P648">
        <v>2</v>
      </c>
      <c r="Q648">
        <v>8</v>
      </c>
      <c r="R648">
        <v>2</v>
      </c>
      <c r="S648">
        <v>7</v>
      </c>
      <c r="T648">
        <v>7</v>
      </c>
      <c r="U648">
        <v>0</v>
      </c>
      <c r="V648">
        <v>0</v>
      </c>
      <c r="W648">
        <v>0</v>
      </c>
      <c r="X648">
        <v>0</v>
      </c>
      <c r="Y648">
        <v>0</v>
      </c>
      <c r="Z648">
        <v>0</v>
      </c>
      <c r="AA648">
        <v>3</v>
      </c>
      <c r="AB648">
        <v>11</v>
      </c>
      <c r="AC648">
        <v>0</v>
      </c>
    </row>
    <row r="649" spans="1:29" x14ac:dyDescent="0.3">
      <c r="A649">
        <v>3598</v>
      </c>
      <c r="B649">
        <v>1972</v>
      </c>
      <c r="C649" t="s">
        <v>29</v>
      </c>
      <c r="D649" t="s">
        <v>33</v>
      </c>
      <c r="E649">
        <v>62710</v>
      </c>
      <c r="F649">
        <v>0</v>
      </c>
      <c r="G649">
        <v>1</v>
      </c>
      <c r="H649" s="1">
        <v>41417</v>
      </c>
      <c r="I649">
        <v>53</v>
      </c>
      <c r="J649">
        <v>441</v>
      </c>
      <c r="K649">
        <v>35</v>
      </c>
      <c r="L649">
        <v>83</v>
      </c>
      <c r="M649">
        <v>7</v>
      </c>
      <c r="N649">
        <v>29</v>
      </c>
      <c r="O649">
        <v>11</v>
      </c>
      <c r="P649">
        <v>4</v>
      </c>
      <c r="Q649">
        <v>4</v>
      </c>
      <c r="R649">
        <v>2</v>
      </c>
      <c r="S649">
        <v>12</v>
      </c>
      <c r="T649">
        <v>4</v>
      </c>
      <c r="U649">
        <v>0</v>
      </c>
      <c r="V649">
        <v>0</v>
      </c>
      <c r="W649">
        <v>0</v>
      </c>
      <c r="X649">
        <v>0</v>
      </c>
      <c r="Y649">
        <v>0</v>
      </c>
      <c r="Z649">
        <v>0</v>
      </c>
      <c r="AA649">
        <v>3</v>
      </c>
      <c r="AB649">
        <v>11</v>
      </c>
      <c r="AC649">
        <v>0</v>
      </c>
    </row>
    <row r="650" spans="1:29" x14ac:dyDescent="0.3">
      <c r="A650">
        <v>10159</v>
      </c>
      <c r="B650">
        <v>1970</v>
      </c>
      <c r="C650" t="s">
        <v>29</v>
      </c>
      <c r="D650" t="s">
        <v>35</v>
      </c>
      <c r="E650">
        <v>58710</v>
      </c>
      <c r="F650">
        <v>0</v>
      </c>
      <c r="G650">
        <v>1</v>
      </c>
      <c r="H650" s="1">
        <v>41364</v>
      </c>
      <c r="I650">
        <v>77</v>
      </c>
      <c r="J650">
        <v>440</v>
      </c>
      <c r="K650">
        <v>81</v>
      </c>
      <c r="L650">
        <v>368</v>
      </c>
      <c r="M650">
        <v>0</v>
      </c>
      <c r="N650">
        <v>122</v>
      </c>
      <c r="O650">
        <v>174</v>
      </c>
      <c r="P650">
        <v>6</v>
      </c>
      <c r="Q650">
        <v>11</v>
      </c>
      <c r="R650">
        <v>5</v>
      </c>
      <c r="S650">
        <v>9</v>
      </c>
      <c r="T650">
        <v>6</v>
      </c>
      <c r="U650">
        <v>0</v>
      </c>
      <c r="V650">
        <v>0</v>
      </c>
      <c r="W650">
        <v>0</v>
      </c>
      <c r="X650">
        <v>0</v>
      </c>
      <c r="Y650">
        <v>0</v>
      </c>
      <c r="Z650">
        <v>0</v>
      </c>
      <c r="AA650">
        <v>3</v>
      </c>
      <c r="AB650">
        <v>11</v>
      </c>
      <c r="AC650">
        <v>0</v>
      </c>
    </row>
    <row r="651" spans="1:29" x14ac:dyDescent="0.3">
      <c r="A651">
        <v>6694</v>
      </c>
      <c r="B651">
        <v>1964</v>
      </c>
      <c r="C651" t="s">
        <v>29</v>
      </c>
      <c r="D651" t="s">
        <v>33</v>
      </c>
      <c r="E651">
        <v>75236</v>
      </c>
      <c r="F651">
        <v>0</v>
      </c>
      <c r="G651">
        <v>1</v>
      </c>
      <c r="H651" s="1">
        <v>41603</v>
      </c>
      <c r="I651">
        <v>27</v>
      </c>
      <c r="J651">
        <v>438</v>
      </c>
      <c r="K651">
        <v>66</v>
      </c>
      <c r="L651">
        <v>400</v>
      </c>
      <c r="M651">
        <v>12</v>
      </c>
      <c r="N651">
        <v>38</v>
      </c>
      <c r="O651">
        <v>114</v>
      </c>
      <c r="P651">
        <v>1</v>
      </c>
      <c r="Q651">
        <v>8</v>
      </c>
      <c r="R651">
        <v>3</v>
      </c>
      <c r="S651">
        <v>13</v>
      </c>
      <c r="T651">
        <v>4</v>
      </c>
      <c r="U651">
        <v>0</v>
      </c>
      <c r="V651">
        <v>0</v>
      </c>
      <c r="W651">
        <v>0</v>
      </c>
      <c r="X651">
        <v>0</v>
      </c>
      <c r="Y651">
        <v>0</v>
      </c>
      <c r="Z651">
        <v>0</v>
      </c>
      <c r="AA651">
        <v>3</v>
      </c>
      <c r="AB651">
        <v>11</v>
      </c>
      <c r="AC651">
        <v>0</v>
      </c>
    </row>
    <row r="652" spans="1:29" x14ac:dyDescent="0.3">
      <c r="A652">
        <v>10513</v>
      </c>
      <c r="B652">
        <v>1992</v>
      </c>
      <c r="C652" t="s">
        <v>29</v>
      </c>
      <c r="D652" t="s">
        <v>31</v>
      </c>
      <c r="E652">
        <v>63207</v>
      </c>
      <c r="F652">
        <v>0</v>
      </c>
      <c r="G652">
        <v>0</v>
      </c>
      <c r="H652" s="1">
        <v>41294</v>
      </c>
      <c r="I652">
        <v>68</v>
      </c>
      <c r="J652">
        <v>438</v>
      </c>
      <c r="K652">
        <v>169</v>
      </c>
      <c r="L652">
        <v>565</v>
      </c>
      <c r="M652">
        <v>91</v>
      </c>
      <c r="N652">
        <v>169</v>
      </c>
      <c r="O652">
        <v>70</v>
      </c>
      <c r="P652">
        <v>1</v>
      </c>
      <c r="Q652">
        <v>2</v>
      </c>
      <c r="R652">
        <v>3</v>
      </c>
      <c r="S652">
        <v>6</v>
      </c>
      <c r="T652">
        <v>7</v>
      </c>
      <c r="U652">
        <v>0</v>
      </c>
      <c r="V652">
        <v>0</v>
      </c>
      <c r="W652">
        <v>0</v>
      </c>
      <c r="X652">
        <v>1</v>
      </c>
      <c r="Y652">
        <v>0</v>
      </c>
      <c r="Z652">
        <v>0</v>
      </c>
      <c r="AA652">
        <v>3</v>
      </c>
      <c r="AB652">
        <v>11</v>
      </c>
      <c r="AC652">
        <v>0</v>
      </c>
    </row>
    <row r="653" spans="1:29" x14ac:dyDescent="0.3">
      <c r="A653">
        <v>2968</v>
      </c>
      <c r="B653">
        <v>1943</v>
      </c>
      <c r="C653" t="s">
        <v>32</v>
      </c>
      <c r="D653" t="s">
        <v>35</v>
      </c>
      <c r="E653">
        <v>48948</v>
      </c>
      <c r="F653">
        <v>0</v>
      </c>
      <c r="G653">
        <v>0</v>
      </c>
      <c r="H653" s="1">
        <v>41306</v>
      </c>
      <c r="I653">
        <v>53</v>
      </c>
      <c r="J653">
        <v>437</v>
      </c>
      <c r="K653">
        <v>8</v>
      </c>
      <c r="L653">
        <v>206</v>
      </c>
      <c r="M653">
        <v>160</v>
      </c>
      <c r="N653">
        <v>49</v>
      </c>
      <c r="O653">
        <v>42</v>
      </c>
      <c r="P653">
        <v>2</v>
      </c>
      <c r="Q653">
        <v>7</v>
      </c>
      <c r="R653">
        <v>10</v>
      </c>
      <c r="S653">
        <v>5</v>
      </c>
      <c r="T653">
        <v>6</v>
      </c>
      <c r="U653">
        <v>1</v>
      </c>
      <c r="V653">
        <v>0</v>
      </c>
      <c r="W653">
        <v>0</v>
      </c>
      <c r="X653">
        <v>0</v>
      </c>
      <c r="Y653">
        <v>0</v>
      </c>
      <c r="Z653">
        <v>0</v>
      </c>
      <c r="AA653">
        <v>3</v>
      </c>
      <c r="AB653">
        <v>11</v>
      </c>
      <c r="AC653">
        <v>1</v>
      </c>
    </row>
    <row r="654" spans="1:29" x14ac:dyDescent="0.3">
      <c r="A654">
        <v>8800</v>
      </c>
      <c r="B654">
        <v>1943</v>
      </c>
      <c r="C654" t="s">
        <v>32</v>
      </c>
      <c r="D654" t="s">
        <v>35</v>
      </c>
      <c r="E654">
        <v>48948</v>
      </c>
      <c r="F654">
        <v>0</v>
      </c>
      <c r="G654">
        <v>0</v>
      </c>
      <c r="H654" s="1">
        <v>41306</v>
      </c>
      <c r="I654">
        <v>53</v>
      </c>
      <c r="J654">
        <v>437</v>
      </c>
      <c r="K654">
        <v>8</v>
      </c>
      <c r="L654">
        <v>206</v>
      </c>
      <c r="M654">
        <v>160</v>
      </c>
      <c r="N654">
        <v>49</v>
      </c>
      <c r="O654">
        <v>42</v>
      </c>
      <c r="P654">
        <v>2</v>
      </c>
      <c r="Q654">
        <v>7</v>
      </c>
      <c r="R654">
        <v>10</v>
      </c>
      <c r="S654">
        <v>5</v>
      </c>
      <c r="T654">
        <v>6</v>
      </c>
      <c r="U654">
        <v>1</v>
      </c>
      <c r="V654">
        <v>0</v>
      </c>
      <c r="W654">
        <v>0</v>
      </c>
      <c r="X654">
        <v>0</v>
      </c>
      <c r="Y654">
        <v>0</v>
      </c>
      <c r="Z654">
        <v>0</v>
      </c>
      <c r="AA654">
        <v>3</v>
      </c>
      <c r="AB654">
        <v>11</v>
      </c>
      <c r="AC654">
        <v>1</v>
      </c>
    </row>
    <row r="655" spans="1:29" x14ac:dyDescent="0.3">
      <c r="A655">
        <v>1277</v>
      </c>
      <c r="B655">
        <v>1960</v>
      </c>
      <c r="C655" t="s">
        <v>29</v>
      </c>
      <c r="D655" t="s">
        <v>31</v>
      </c>
      <c r="E655">
        <v>78468</v>
      </c>
      <c r="F655">
        <v>0</v>
      </c>
      <c r="G655">
        <v>0</v>
      </c>
      <c r="H655" s="1">
        <v>41738</v>
      </c>
      <c r="I655">
        <v>29</v>
      </c>
      <c r="J655">
        <v>434</v>
      </c>
      <c r="K655">
        <v>22</v>
      </c>
      <c r="L655">
        <v>388</v>
      </c>
      <c r="M655">
        <v>104</v>
      </c>
      <c r="N655">
        <v>22</v>
      </c>
      <c r="O655">
        <v>34</v>
      </c>
      <c r="P655">
        <v>1</v>
      </c>
      <c r="Q655">
        <v>10</v>
      </c>
      <c r="R655">
        <v>7</v>
      </c>
      <c r="S655">
        <v>10</v>
      </c>
      <c r="T655">
        <v>4</v>
      </c>
      <c r="U655">
        <v>0</v>
      </c>
      <c r="V655">
        <v>0</v>
      </c>
      <c r="W655">
        <v>0</v>
      </c>
      <c r="X655">
        <v>1</v>
      </c>
      <c r="Y655">
        <v>0</v>
      </c>
      <c r="Z655">
        <v>0</v>
      </c>
      <c r="AA655">
        <v>3</v>
      </c>
      <c r="AB655">
        <v>11</v>
      </c>
      <c r="AC655">
        <v>0</v>
      </c>
    </row>
    <row r="656" spans="1:29" x14ac:dyDescent="0.3">
      <c r="A656">
        <v>10981</v>
      </c>
      <c r="B656">
        <v>1988</v>
      </c>
      <c r="C656" t="s">
        <v>29</v>
      </c>
      <c r="D656" t="s">
        <v>33</v>
      </c>
      <c r="E656">
        <v>84219</v>
      </c>
      <c r="F656">
        <v>0</v>
      </c>
      <c r="G656">
        <v>0</v>
      </c>
      <c r="H656" s="1">
        <v>41672</v>
      </c>
      <c r="I656">
        <v>27</v>
      </c>
      <c r="J656">
        <v>434</v>
      </c>
      <c r="K656">
        <v>137</v>
      </c>
      <c r="L656">
        <v>400</v>
      </c>
      <c r="M656">
        <v>45</v>
      </c>
      <c r="N656">
        <v>137</v>
      </c>
      <c r="O656">
        <v>45</v>
      </c>
      <c r="P656">
        <v>1</v>
      </c>
      <c r="Q656">
        <v>3</v>
      </c>
      <c r="R656">
        <v>4</v>
      </c>
      <c r="S656">
        <v>10</v>
      </c>
      <c r="T656">
        <v>1</v>
      </c>
      <c r="U656">
        <v>0</v>
      </c>
      <c r="V656">
        <v>0</v>
      </c>
      <c r="W656">
        <v>0</v>
      </c>
      <c r="X656">
        <v>0</v>
      </c>
      <c r="Y656">
        <v>0</v>
      </c>
      <c r="Z656">
        <v>0</v>
      </c>
      <c r="AA656">
        <v>3</v>
      </c>
      <c r="AB656">
        <v>11</v>
      </c>
      <c r="AC656">
        <v>0</v>
      </c>
    </row>
    <row r="657" spans="1:29" x14ac:dyDescent="0.3">
      <c r="A657">
        <v>486</v>
      </c>
      <c r="B657">
        <v>1988</v>
      </c>
      <c r="C657" t="s">
        <v>29</v>
      </c>
      <c r="D657" t="s">
        <v>33</v>
      </c>
      <c r="E657">
        <v>84219</v>
      </c>
      <c r="F657">
        <v>0</v>
      </c>
      <c r="G657">
        <v>0</v>
      </c>
      <c r="H657" s="1">
        <v>41672</v>
      </c>
      <c r="I657">
        <v>27</v>
      </c>
      <c r="J657">
        <v>434</v>
      </c>
      <c r="K657">
        <v>137</v>
      </c>
      <c r="L657">
        <v>400</v>
      </c>
      <c r="M657">
        <v>45</v>
      </c>
      <c r="N657">
        <v>137</v>
      </c>
      <c r="O657">
        <v>45</v>
      </c>
      <c r="P657">
        <v>1</v>
      </c>
      <c r="Q657">
        <v>3</v>
      </c>
      <c r="R657">
        <v>4</v>
      </c>
      <c r="S657">
        <v>10</v>
      </c>
      <c r="T657">
        <v>1</v>
      </c>
      <c r="U657">
        <v>0</v>
      </c>
      <c r="V657">
        <v>0</v>
      </c>
      <c r="W657">
        <v>0</v>
      </c>
      <c r="X657">
        <v>0</v>
      </c>
      <c r="Y657">
        <v>0</v>
      </c>
      <c r="Z657">
        <v>0</v>
      </c>
      <c r="AA657">
        <v>3</v>
      </c>
      <c r="AB657">
        <v>11</v>
      </c>
      <c r="AC657">
        <v>0</v>
      </c>
    </row>
    <row r="658" spans="1:29" x14ac:dyDescent="0.3">
      <c r="A658">
        <v>4974</v>
      </c>
      <c r="B658">
        <v>1970</v>
      </c>
      <c r="C658" t="s">
        <v>29</v>
      </c>
      <c r="D658" t="s">
        <v>30</v>
      </c>
      <c r="E658">
        <v>83273</v>
      </c>
      <c r="F658">
        <v>1</v>
      </c>
      <c r="G658">
        <v>2</v>
      </c>
      <c r="H658" s="1">
        <v>41177</v>
      </c>
      <c r="I658">
        <v>98</v>
      </c>
      <c r="J658">
        <v>433</v>
      </c>
      <c r="K658">
        <v>89</v>
      </c>
      <c r="L658">
        <v>650</v>
      </c>
      <c r="M658">
        <v>16</v>
      </c>
      <c r="N658">
        <v>102</v>
      </c>
      <c r="O658">
        <v>102</v>
      </c>
      <c r="P658">
        <v>10</v>
      </c>
      <c r="Q658">
        <v>4</v>
      </c>
      <c r="R658">
        <v>6</v>
      </c>
      <c r="S658">
        <v>9</v>
      </c>
      <c r="T658">
        <v>7</v>
      </c>
      <c r="U658">
        <v>0</v>
      </c>
      <c r="V658">
        <v>0</v>
      </c>
      <c r="W658">
        <v>0</v>
      </c>
      <c r="X658">
        <v>0</v>
      </c>
      <c r="Y658">
        <v>0</v>
      </c>
      <c r="Z658">
        <v>0</v>
      </c>
      <c r="AA658">
        <v>3</v>
      </c>
      <c r="AB658">
        <v>11</v>
      </c>
      <c r="AC658">
        <v>0</v>
      </c>
    </row>
    <row r="659" spans="1:29" x14ac:dyDescent="0.3">
      <c r="A659">
        <v>7072</v>
      </c>
      <c r="B659">
        <v>1973</v>
      </c>
      <c r="C659" t="s">
        <v>29</v>
      </c>
      <c r="D659" t="s">
        <v>33</v>
      </c>
      <c r="E659">
        <v>67432</v>
      </c>
      <c r="F659">
        <v>0</v>
      </c>
      <c r="G659">
        <v>1</v>
      </c>
      <c r="H659" s="1">
        <v>41362</v>
      </c>
      <c r="I659">
        <v>69</v>
      </c>
      <c r="J659">
        <v>432</v>
      </c>
      <c r="K659">
        <v>79</v>
      </c>
      <c r="L659">
        <v>341</v>
      </c>
      <c r="M659">
        <v>177</v>
      </c>
      <c r="N659">
        <v>136</v>
      </c>
      <c r="O659">
        <v>170</v>
      </c>
      <c r="P659">
        <v>2</v>
      </c>
      <c r="Q659">
        <v>8</v>
      </c>
      <c r="R659">
        <v>5</v>
      </c>
      <c r="S659">
        <v>4</v>
      </c>
      <c r="T659">
        <v>4</v>
      </c>
      <c r="U659">
        <v>0</v>
      </c>
      <c r="V659">
        <v>0</v>
      </c>
      <c r="W659">
        <v>0</v>
      </c>
      <c r="X659">
        <v>0</v>
      </c>
      <c r="Y659">
        <v>0</v>
      </c>
      <c r="Z659">
        <v>0</v>
      </c>
      <c r="AA659">
        <v>3</v>
      </c>
      <c r="AB659">
        <v>11</v>
      </c>
      <c r="AC659">
        <v>0</v>
      </c>
    </row>
    <row r="660" spans="1:29" x14ac:dyDescent="0.3">
      <c r="A660">
        <v>10530</v>
      </c>
      <c r="B660">
        <v>1959</v>
      </c>
      <c r="C660" t="s">
        <v>32</v>
      </c>
      <c r="D660" t="s">
        <v>38</v>
      </c>
      <c r="E660">
        <v>67786</v>
      </c>
      <c r="F660">
        <v>0</v>
      </c>
      <c r="G660">
        <v>0</v>
      </c>
      <c r="H660" s="1">
        <v>41615</v>
      </c>
      <c r="I660">
        <v>0</v>
      </c>
      <c r="J660">
        <v>431</v>
      </c>
      <c r="K660">
        <v>82</v>
      </c>
      <c r="L660">
        <v>441</v>
      </c>
      <c r="M660">
        <v>80</v>
      </c>
      <c r="N660">
        <v>20</v>
      </c>
      <c r="O660">
        <v>102</v>
      </c>
      <c r="P660">
        <v>1</v>
      </c>
      <c r="Q660">
        <v>3</v>
      </c>
      <c r="R660">
        <v>6</v>
      </c>
      <c r="S660">
        <v>6</v>
      </c>
      <c r="T660">
        <v>1</v>
      </c>
      <c r="U660">
        <v>0</v>
      </c>
      <c r="V660">
        <v>0</v>
      </c>
      <c r="W660">
        <v>0</v>
      </c>
      <c r="X660">
        <v>0</v>
      </c>
      <c r="Y660">
        <v>0</v>
      </c>
      <c r="Z660">
        <v>0</v>
      </c>
      <c r="AA660">
        <v>3</v>
      </c>
      <c r="AB660">
        <v>11</v>
      </c>
      <c r="AC660">
        <v>1</v>
      </c>
    </row>
    <row r="661" spans="1:29" x14ac:dyDescent="0.3">
      <c r="A661">
        <v>2276</v>
      </c>
      <c r="B661">
        <v>1955</v>
      </c>
      <c r="C661" t="s">
        <v>29</v>
      </c>
      <c r="D661" t="s">
        <v>30</v>
      </c>
      <c r="E661">
        <v>57959</v>
      </c>
      <c r="F661">
        <v>0</v>
      </c>
      <c r="G661">
        <v>1</v>
      </c>
      <c r="H661" s="1">
        <v>41396</v>
      </c>
      <c r="I661">
        <v>71</v>
      </c>
      <c r="J661">
        <v>430</v>
      </c>
      <c r="K661">
        <v>16</v>
      </c>
      <c r="L661">
        <v>322</v>
      </c>
      <c r="M661">
        <v>43</v>
      </c>
      <c r="N661">
        <v>24</v>
      </c>
      <c r="O661">
        <v>33</v>
      </c>
      <c r="P661">
        <v>5</v>
      </c>
      <c r="Q661">
        <v>4</v>
      </c>
      <c r="R661">
        <v>7</v>
      </c>
      <c r="S661">
        <v>11</v>
      </c>
      <c r="T661">
        <v>3</v>
      </c>
      <c r="U661">
        <v>0</v>
      </c>
      <c r="V661">
        <v>0</v>
      </c>
      <c r="W661">
        <v>0</v>
      </c>
      <c r="X661">
        <v>0</v>
      </c>
      <c r="Y661">
        <v>0</v>
      </c>
      <c r="Z661">
        <v>0</v>
      </c>
      <c r="AA661">
        <v>3</v>
      </c>
      <c r="AB661">
        <v>11</v>
      </c>
      <c r="AC661">
        <v>0</v>
      </c>
    </row>
    <row r="662" spans="1:29" x14ac:dyDescent="0.3">
      <c r="A662">
        <v>8235</v>
      </c>
      <c r="B662">
        <v>1956</v>
      </c>
      <c r="C662" t="s">
        <v>34</v>
      </c>
      <c r="D662" t="s">
        <v>31</v>
      </c>
      <c r="E662">
        <v>69245</v>
      </c>
      <c r="F662">
        <v>0</v>
      </c>
      <c r="G662">
        <v>1</v>
      </c>
      <c r="H662" s="1">
        <v>41663</v>
      </c>
      <c r="I662">
        <v>8</v>
      </c>
      <c r="J662">
        <v>428</v>
      </c>
      <c r="K662">
        <v>30</v>
      </c>
      <c r="L662">
        <v>214</v>
      </c>
      <c r="M662">
        <v>80</v>
      </c>
      <c r="N662">
        <v>30</v>
      </c>
      <c r="O662">
        <v>61</v>
      </c>
      <c r="P662">
        <v>2</v>
      </c>
      <c r="Q662">
        <v>6</v>
      </c>
      <c r="R662">
        <v>5</v>
      </c>
      <c r="S662">
        <v>10</v>
      </c>
      <c r="T662">
        <v>3</v>
      </c>
      <c r="U662">
        <v>0</v>
      </c>
      <c r="V662">
        <v>0</v>
      </c>
      <c r="W662">
        <v>0</v>
      </c>
      <c r="X662">
        <v>0</v>
      </c>
      <c r="Y662">
        <v>0</v>
      </c>
      <c r="Z662">
        <v>0</v>
      </c>
      <c r="AA662">
        <v>3</v>
      </c>
      <c r="AB662">
        <v>11</v>
      </c>
      <c r="AC662">
        <v>0</v>
      </c>
    </row>
    <row r="663" spans="1:29" x14ac:dyDescent="0.3">
      <c r="A663">
        <v>4141</v>
      </c>
      <c r="B663">
        <v>1965</v>
      </c>
      <c r="C663" t="s">
        <v>29</v>
      </c>
      <c r="D663" t="s">
        <v>31</v>
      </c>
      <c r="E663">
        <v>71613</v>
      </c>
      <c r="F663">
        <v>0</v>
      </c>
      <c r="G663">
        <v>0</v>
      </c>
      <c r="H663" s="1">
        <v>41507</v>
      </c>
      <c r="I663">
        <v>26</v>
      </c>
      <c r="J663">
        <v>426</v>
      </c>
      <c r="K663">
        <v>49</v>
      </c>
      <c r="L663">
        <v>127</v>
      </c>
      <c r="M663">
        <v>111</v>
      </c>
      <c r="N663">
        <v>21</v>
      </c>
      <c r="O663">
        <v>42</v>
      </c>
      <c r="P663">
        <v>1</v>
      </c>
      <c r="Q663">
        <v>8</v>
      </c>
      <c r="R663">
        <v>2</v>
      </c>
      <c r="S663">
        <v>10</v>
      </c>
      <c r="T663">
        <v>4</v>
      </c>
      <c r="U663">
        <v>0</v>
      </c>
      <c r="V663">
        <v>0</v>
      </c>
      <c r="W663">
        <v>0</v>
      </c>
      <c r="X663">
        <v>0</v>
      </c>
      <c r="Y663">
        <v>0</v>
      </c>
      <c r="Z663">
        <v>0</v>
      </c>
      <c r="AA663">
        <v>3</v>
      </c>
      <c r="AB663">
        <v>11</v>
      </c>
      <c r="AC663">
        <v>0</v>
      </c>
    </row>
    <row r="664" spans="1:29" x14ac:dyDescent="0.3">
      <c r="A664">
        <v>5077</v>
      </c>
      <c r="B664">
        <v>1979</v>
      </c>
      <c r="C664" t="s">
        <v>29</v>
      </c>
      <c r="D664" t="s">
        <v>31</v>
      </c>
      <c r="E664">
        <v>77298</v>
      </c>
      <c r="F664">
        <v>0</v>
      </c>
      <c r="G664">
        <v>1</v>
      </c>
      <c r="H664" s="1">
        <v>41580</v>
      </c>
      <c r="I664">
        <v>46</v>
      </c>
      <c r="J664">
        <v>425</v>
      </c>
      <c r="K664">
        <v>115</v>
      </c>
      <c r="L664">
        <v>292</v>
      </c>
      <c r="M664">
        <v>23</v>
      </c>
      <c r="N664">
        <v>35</v>
      </c>
      <c r="O664">
        <v>79</v>
      </c>
      <c r="P664">
        <v>1</v>
      </c>
      <c r="Q664">
        <v>6</v>
      </c>
      <c r="R664">
        <v>6</v>
      </c>
      <c r="S664">
        <v>11</v>
      </c>
      <c r="T664">
        <v>3</v>
      </c>
      <c r="U664">
        <v>0</v>
      </c>
      <c r="V664">
        <v>0</v>
      </c>
      <c r="W664">
        <v>0</v>
      </c>
      <c r="X664">
        <v>0</v>
      </c>
      <c r="Y664">
        <v>0</v>
      </c>
      <c r="Z664">
        <v>0</v>
      </c>
      <c r="AA664">
        <v>3</v>
      </c>
      <c r="AB664">
        <v>11</v>
      </c>
      <c r="AC664">
        <v>0</v>
      </c>
    </row>
    <row r="665" spans="1:29" x14ac:dyDescent="0.3">
      <c r="A665">
        <v>6173</v>
      </c>
      <c r="B665">
        <v>1979</v>
      </c>
      <c r="C665" t="s">
        <v>29</v>
      </c>
      <c r="D665" t="s">
        <v>31</v>
      </c>
      <c r="E665">
        <v>77298</v>
      </c>
      <c r="F665">
        <v>0</v>
      </c>
      <c r="G665">
        <v>1</v>
      </c>
      <c r="H665" s="1">
        <v>41580</v>
      </c>
      <c r="I665">
        <v>46</v>
      </c>
      <c r="J665">
        <v>425</v>
      </c>
      <c r="K665">
        <v>115</v>
      </c>
      <c r="L665">
        <v>292</v>
      </c>
      <c r="M665">
        <v>23</v>
      </c>
      <c r="N665">
        <v>35</v>
      </c>
      <c r="O665">
        <v>79</v>
      </c>
      <c r="P665">
        <v>1</v>
      </c>
      <c r="Q665">
        <v>6</v>
      </c>
      <c r="R665">
        <v>6</v>
      </c>
      <c r="S665">
        <v>11</v>
      </c>
      <c r="T665">
        <v>3</v>
      </c>
      <c r="U665">
        <v>0</v>
      </c>
      <c r="V665">
        <v>0</v>
      </c>
      <c r="W665">
        <v>0</v>
      </c>
      <c r="X665">
        <v>0</v>
      </c>
      <c r="Y665">
        <v>0</v>
      </c>
      <c r="Z665">
        <v>0</v>
      </c>
      <c r="AA665">
        <v>3</v>
      </c>
      <c r="AB665">
        <v>11</v>
      </c>
      <c r="AC665">
        <v>0</v>
      </c>
    </row>
    <row r="666" spans="1:29" x14ac:dyDescent="0.3">
      <c r="A666">
        <v>2607</v>
      </c>
      <c r="B666">
        <v>1953</v>
      </c>
      <c r="C666" t="s">
        <v>29</v>
      </c>
      <c r="D666" t="s">
        <v>30</v>
      </c>
      <c r="E666">
        <v>40464</v>
      </c>
      <c r="F666">
        <v>0</v>
      </c>
      <c r="G666">
        <v>1</v>
      </c>
      <c r="H666" s="1">
        <v>41285</v>
      </c>
      <c r="I666">
        <v>78</v>
      </c>
      <c r="J666">
        <v>424</v>
      </c>
      <c r="K666">
        <v>17</v>
      </c>
      <c r="L666">
        <v>118</v>
      </c>
      <c r="M666">
        <v>7</v>
      </c>
      <c r="N666">
        <v>23</v>
      </c>
      <c r="O666">
        <v>41</v>
      </c>
      <c r="P666">
        <v>6</v>
      </c>
      <c r="Q666">
        <v>8</v>
      </c>
      <c r="R666">
        <v>2</v>
      </c>
      <c r="S666">
        <v>8</v>
      </c>
      <c r="T666">
        <v>8</v>
      </c>
      <c r="U666">
        <v>0</v>
      </c>
      <c r="V666">
        <v>0</v>
      </c>
      <c r="W666">
        <v>0</v>
      </c>
      <c r="X666">
        <v>0</v>
      </c>
      <c r="Y666">
        <v>0</v>
      </c>
      <c r="Z666">
        <v>0</v>
      </c>
      <c r="AA666">
        <v>3</v>
      </c>
      <c r="AB666">
        <v>11</v>
      </c>
      <c r="AC666">
        <v>0</v>
      </c>
    </row>
    <row r="667" spans="1:29" x14ac:dyDescent="0.3">
      <c r="A667">
        <v>9264</v>
      </c>
      <c r="B667">
        <v>1986</v>
      </c>
      <c r="C667" t="s">
        <v>29</v>
      </c>
      <c r="D667" t="s">
        <v>33</v>
      </c>
      <c r="E667">
        <v>79529</v>
      </c>
      <c r="F667">
        <v>0</v>
      </c>
      <c r="G667">
        <v>0</v>
      </c>
      <c r="H667" s="1">
        <v>41756</v>
      </c>
      <c r="I667">
        <v>1</v>
      </c>
      <c r="J667">
        <v>423</v>
      </c>
      <c r="K667">
        <v>42</v>
      </c>
      <c r="L667">
        <v>706</v>
      </c>
      <c r="M667">
        <v>73</v>
      </c>
      <c r="N667">
        <v>197</v>
      </c>
      <c r="O667">
        <v>197</v>
      </c>
      <c r="P667">
        <v>1</v>
      </c>
      <c r="Q667">
        <v>4</v>
      </c>
      <c r="R667">
        <v>8</v>
      </c>
      <c r="S667">
        <v>9</v>
      </c>
      <c r="T667">
        <v>2</v>
      </c>
      <c r="U667">
        <v>0</v>
      </c>
      <c r="V667">
        <v>0</v>
      </c>
      <c r="W667">
        <v>0</v>
      </c>
      <c r="X667">
        <v>0</v>
      </c>
      <c r="Y667">
        <v>0</v>
      </c>
      <c r="Z667">
        <v>0</v>
      </c>
      <c r="AA667">
        <v>3</v>
      </c>
      <c r="AB667">
        <v>11</v>
      </c>
      <c r="AC667">
        <v>0</v>
      </c>
    </row>
    <row r="668" spans="1:29" x14ac:dyDescent="0.3">
      <c r="A668">
        <v>8091</v>
      </c>
      <c r="B668">
        <v>1956</v>
      </c>
      <c r="C668" t="s">
        <v>29</v>
      </c>
      <c r="D668" t="s">
        <v>33</v>
      </c>
      <c r="E668">
        <v>63943</v>
      </c>
      <c r="F668">
        <v>0</v>
      </c>
      <c r="G668">
        <v>1</v>
      </c>
      <c r="H668" s="1">
        <v>41154</v>
      </c>
      <c r="I668">
        <v>50</v>
      </c>
      <c r="J668">
        <v>423</v>
      </c>
      <c r="K668">
        <v>184</v>
      </c>
      <c r="L668">
        <v>368</v>
      </c>
      <c r="M668">
        <v>13</v>
      </c>
      <c r="N668">
        <v>97</v>
      </c>
      <c r="O668">
        <v>21</v>
      </c>
      <c r="P668">
        <v>1</v>
      </c>
      <c r="Q668">
        <v>6</v>
      </c>
      <c r="R668">
        <v>4</v>
      </c>
      <c r="S668">
        <v>6</v>
      </c>
      <c r="T668">
        <v>5</v>
      </c>
      <c r="U668">
        <v>0</v>
      </c>
      <c r="V668">
        <v>0</v>
      </c>
      <c r="W668">
        <v>0</v>
      </c>
      <c r="X668">
        <v>0</v>
      </c>
      <c r="Y668">
        <v>0</v>
      </c>
      <c r="Z668">
        <v>0</v>
      </c>
      <c r="AA668">
        <v>3</v>
      </c>
      <c r="AB668">
        <v>11</v>
      </c>
      <c r="AC668">
        <v>0</v>
      </c>
    </row>
    <row r="669" spans="1:29" x14ac:dyDescent="0.3">
      <c r="A669">
        <v>618</v>
      </c>
      <c r="B669">
        <v>1977</v>
      </c>
      <c r="C669" t="s">
        <v>32</v>
      </c>
      <c r="D669" t="s">
        <v>33</v>
      </c>
      <c r="E669">
        <v>69389</v>
      </c>
      <c r="F669">
        <v>0</v>
      </c>
      <c r="G669">
        <v>1</v>
      </c>
      <c r="H669" s="1">
        <v>41180</v>
      </c>
      <c r="I669">
        <v>17</v>
      </c>
      <c r="J669">
        <v>422</v>
      </c>
      <c r="K669">
        <v>7</v>
      </c>
      <c r="L669">
        <v>238</v>
      </c>
      <c r="M669">
        <v>69</v>
      </c>
      <c r="N669">
        <v>46</v>
      </c>
      <c r="O669">
        <v>15</v>
      </c>
      <c r="P669">
        <v>1</v>
      </c>
      <c r="Q669">
        <v>7</v>
      </c>
      <c r="R669">
        <v>2</v>
      </c>
      <c r="S669">
        <v>12</v>
      </c>
      <c r="T669">
        <v>4</v>
      </c>
      <c r="U669">
        <v>0</v>
      </c>
      <c r="V669">
        <v>0</v>
      </c>
      <c r="W669">
        <v>0</v>
      </c>
      <c r="X669">
        <v>0</v>
      </c>
      <c r="Y669">
        <v>0</v>
      </c>
      <c r="Z669">
        <v>0</v>
      </c>
      <c r="AA669">
        <v>3</v>
      </c>
      <c r="AB669">
        <v>11</v>
      </c>
      <c r="AC669">
        <v>0</v>
      </c>
    </row>
    <row r="670" spans="1:29" x14ac:dyDescent="0.3">
      <c r="A670">
        <v>8601</v>
      </c>
      <c r="B670">
        <v>1980</v>
      </c>
      <c r="C670" t="s">
        <v>29</v>
      </c>
      <c r="D670" t="s">
        <v>33</v>
      </c>
      <c r="E670">
        <v>80011</v>
      </c>
      <c r="F670">
        <v>0</v>
      </c>
      <c r="G670">
        <v>1</v>
      </c>
      <c r="H670" s="1">
        <v>41393</v>
      </c>
      <c r="I670">
        <v>3</v>
      </c>
      <c r="J670">
        <v>421</v>
      </c>
      <c r="K670">
        <v>76</v>
      </c>
      <c r="L670">
        <v>536</v>
      </c>
      <c r="M670">
        <v>82</v>
      </c>
      <c r="N670">
        <v>178</v>
      </c>
      <c r="O670">
        <v>102</v>
      </c>
      <c r="P670">
        <v>2</v>
      </c>
      <c r="Q670">
        <v>8</v>
      </c>
      <c r="R670">
        <v>6</v>
      </c>
      <c r="S670">
        <v>5</v>
      </c>
      <c r="T670">
        <v>4</v>
      </c>
      <c r="U670">
        <v>0</v>
      </c>
      <c r="V670">
        <v>0</v>
      </c>
      <c r="W670">
        <v>0</v>
      </c>
      <c r="X670">
        <v>0</v>
      </c>
      <c r="Y670">
        <v>0</v>
      </c>
      <c r="Z670">
        <v>0</v>
      </c>
      <c r="AA670">
        <v>3</v>
      </c>
      <c r="AB670">
        <v>11</v>
      </c>
      <c r="AC670">
        <v>0</v>
      </c>
    </row>
    <row r="671" spans="1:29" x14ac:dyDescent="0.3">
      <c r="A671">
        <v>3321</v>
      </c>
      <c r="B671">
        <v>1967</v>
      </c>
      <c r="C671" t="s">
        <v>32</v>
      </c>
      <c r="D671" t="s">
        <v>31</v>
      </c>
      <c r="E671">
        <v>56575</v>
      </c>
      <c r="F671">
        <v>0</v>
      </c>
      <c r="G671">
        <v>2</v>
      </c>
      <c r="H671" s="1">
        <v>41399</v>
      </c>
      <c r="I671">
        <v>42</v>
      </c>
      <c r="J671">
        <v>421</v>
      </c>
      <c r="K671">
        <v>5</v>
      </c>
      <c r="L671">
        <v>90</v>
      </c>
      <c r="M671">
        <v>0</v>
      </c>
      <c r="N671">
        <v>16</v>
      </c>
      <c r="O671">
        <v>10</v>
      </c>
      <c r="P671">
        <v>3</v>
      </c>
      <c r="Q671">
        <v>7</v>
      </c>
      <c r="R671">
        <v>3</v>
      </c>
      <c r="S671">
        <v>7</v>
      </c>
      <c r="T671">
        <v>5</v>
      </c>
      <c r="U671">
        <v>0</v>
      </c>
      <c r="V671">
        <v>0</v>
      </c>
      <c r="W671">
        <v>0</v>
      </c>
      <c r="X671">
        <v>0</v>
      </c>
      <c r="Y671">
        <v>0</v>
      </c>
      <c r="Z671">
        <v>0</v>
      </c>
      <c r="AA671">
        <v>3</v>
      </c>
      <c r="AB671">
        <v>11</v>
      </c>
      <c r="AC671">
        <v>0</v>
      </c>
    </row>
    <row r="672" spans="1:29" x14ac:dyDescent="0.3">
      <c r="A672">
        <v>7488</v>
      </c>
      <c r="B672">
        <v>1963</v>
      </c>
      <c r="C672" t="s">
        <v>34</v>
      </c>
      <c r="D672" t="s">
        <v>30</v>
      </c>
      <c r="E672">
        <v>64191</v>
      </c>
      <c r="F672">
        <v>0</v>
      </c>
      <c r="G672">
        <v>1</v>
      </c>
      <c r="H672" s="1">
        <v>41296</v>
      </c>
      <c r="I672">
        <v>30</v>
      </c>
      <c r="J672">
        <v>420</v>
      </c>
      <c r="K672">
        <v>15</v>
      </c>
      <c r="L672">
        <v>186</v>
      </c>
      <c r="M672">
        <v>151</v>
      </c>
      <c r="N672">
        <v>38</v>
      </c>
      <c r="O672">
        <v>15</v>
      </c>
      <c r="P672">
        <v>3</v>
      </c>
      <c r="Q672">
        <v>5</v>
      </c>
      <c r="R672">
        <v>3</v>
      </c>
      <c r="S672">
        <v>13</v>
      </c>
      <c r="T672">
        <v>3</v>
      </c>
      <c r="U672">
        <v>0</v>
      </c>
      <c r="V672">
        <v>0</v>
      </c>
      <c r="W672">
        <v>0</v>
      </c>
      <c r="X672">
        <v>0</v>
      </c>
      <c r="Y672">
        <v>0</v>
      </c>
      <c r="Z672">
        <v>0</v>
      </c>
      <c r="AA672">
        <v>3</v>
      </c>
      <c r="AB672">
        <v>11</v>
      </c>
      <c r="AC672">
        <v>0</v>
      </c>
    </row>
    <row r="673" spans="1:29" x14ac:dyDescent="0.3">
      <c r="A673">
        <v>5080</v>
      </c>
      <c r="B673">
        <v>1993</v>
      </c>
      <c r="C673" t="s">
        <v>29</v>
      </c>
      <c r="D673" t="s">
        <v>30</v>
      </c>
      <c r="E673">
        <v>70515</v>
      </c>
      <c r="F673">
        <v>0</v>
      </c>
      <c r="G673">
        <v>0</v>
      </c>
      <c r="H673" s="1">
        <v>41568</v>
      </c>
      <c r="I673">
        <v>12</v>
      </c>
      <c r="J673">
        <v>420</v>
      </c>
      <c r="K673">
        <v>0</v>
      </c>
      <c r="L673">
        <v>452</v>
      </c>
      <c r="M673">
        <v>182</v>
      </c>
      <c r="N673">
        <v>64</v>
      </c>
      <c r="O673">
        <v>140</v>
      </c>
      <c r="P673">
        <v>1</v>
      </c>
      <c r="Q673">
        <v>6</v>
      </c>
      <c r="R673">
        <v>6</v>
      </c>
      <c r="S673">
        <v>4</v>
      </c>
      <c r="T673">
        <v>2</v>
      </c>
      <c r="U673">
        <v>0</v>
      </c>
      <c r="V673">
        <v>0</v>
      </c>
      <c r="W673">
        <v>0</v>
      </c>
      <c r="X673">
        <v>0</v>
      </c>
      <c r="Y673">
        <v>0</v>
      </c>
      <c r="Z673">
        <v>0</v>
      </c>
      <c r="AA673">
        <v>3</v>
      </c>
      <c r="AB673">
        <v>11</v>
      </c>
      <c r="AC673">
        <v>1</v>
      </c>
    </row>
    <row r="674" spans="1:29" x14ac:dyDescent="0.3">
      <c r="A674">
        <v>9153</v>
      </c>
      <c r="B674">
        <v>1964</v>
      </c>
      <c r="C674" t="s">
        <v>32</v>
      </c>
      <c r="D674" t="s">
        <v>33</v>
      </c>
      <c r="E674">
        <v>59304</v>
      </c>
      <c r="F674">
        <v>0</v>
      </c>
      <c r="G674">
        <v>1</v>
      </c>
      <c r="H674" s="1">
        <v>41484</v>
      </c>
      <c r="I674">
        <v>81</v>
      </c>
      <c r="J674">
        <v>418</v>
      </c>
      <c r="K674">
        <v>61</v>
      </c>
      <c r="L674">
        <v>428</v>
      </c>
      <c r="M674">
        <v>80</v>
      </c>
      <c r="N674">
        <v>51</v>
      </c>
      <c r="O674">
        <v>10</v>
      </c>
      <c r="P674">
        <v>3</v>
      </c>
      <c r="Q674">
        <v>7</v>
      </c>
      <c r="R674">
        <v>8</v>
      </c>
      <c r="S674">
        <v>10</v>
      </c>
      <c r="T674">
        <v>5</v>
      </c>
      <c r="U674">
        <v>0</v>
      </c>
      <c r="V674">
        <v>0</v>
      </c>
      <c r="W674">
        <v>0</v>
      </c>
      <c r="X674">
        <v>0</v>
      </c>
      <c r="Y674">
        <v>0</v>
      </c>
      <c r="Z674">
        <v>0</v>
      </c>
      <c r="AA674">
        <v>3</v>
      </c>
      <c r="AB674">
        <v>11</v>
      </c>
      <c r="AC674">
        <v>0</v>
      </c>
    </row>
    <row r="675" spans="1:29" x14ac:dyDescent="0.3">
      <c r="A675">
        <v>2552</v>
      </c>
      <c r="B675">
        <v>1955</v>
      </c>
      <c r="C675" t="s">
        <v>32</v>
      </c>
      <c r="D675" t="s">
        <v>30</v>
      </c>
      <c r="E675">
        <v>55521</v>
      </c>
      <c r="F675">
        <v>1</v>
      </c>
      <c r="G675">
        <v>2</v>
      </c>
      <c r="H675" s="1">
        <v>41569</v>
      </c>
      <c r="I675">
        <v>11</v>
      </c>
      <c r="J675">
        <v>416</v>
      </c>
      <c r="K675">
        <v>0</v>
      </c>
      <c r="L675">
        <v>26</v>
      </c>
      <c r="M675">
        <v>0</v>
      </c>
      <c r="N675">
        <v>0</v>
      </c>
      <c r="O675">
        <v>4</v>
      </c>
      <c r="P675">
        <v>9</v>
      </c>
      <c r="Q675">
        <v>6</v>
      </c>
      <c r="R675">
        <v>3</v>
      </c>
      <c r="S675">
        <v>6</v>
      </c>
      <c r="T675">
        <v>7</v>
      </c>
      <c r="U675">
        <v>0</v>
      </c>
      <c r="V675">
        <v>1</v>
      </c>
      <c r="W675">
        <v>0</v>
      </c>
      <c r="X675">
        <v>0</v>
      </c>
      <c r="Y675">
        <v>0</v>
      </c>
      <c r="Z675">
        <v>0</v>
      </c>
      <c r="AA675">
        <v>3</v>
      </c>
      <c r="AB675">
        <v>11</v>
      </c>
      <c r="AC675">
        <v>1</v>
      </c>
    </row>
    <row r="676" spans="1:29" x14ac:dyDescent="0.3">
      <c r="A676">
        <v>10955</v>
      </c>
      <c r="B676">
        <v>1964</v>
      </c>
      <c r="C676" t="s">
        <v>29</v>
      </c>
      <c r="D676" t="s">
        <v>38</v>
      </c>
      <c r="E676">
        <v>85620</v>
      </c>
      <c r="F676">
        <v>0</v>
      </c>
      <c r="G676">
        <v>0</v>
      </c>
      <c r="H676" s="1">
        <v>41646</v>
      </c>
      <c r="I676">
        <v>68</v>
      </c>
      <c r="J676">
        <v>416</v>
      </c>
      <c r="K676">
        <v>46</v>
      </c>
      <c r="L676">
        <v>925</v>
      </c>
      <c r="M676">
        <v>60</v>
      </c>
      <c r="N676">
        <v>107</v>
      </c>
      <c r="O676">
        <v>46</v>
      </c>
      <c r="P676">
        <v>1</v>
      </c>
      <c r="Q676">
        <v>3</v>
      </c>
      <c r="R676">
        <v>6</v>
      </c>
      <c r="S676">
        <v>4</v>
      </c>
      <c r="T676">
        <v>1</v>
      </c>
      <c r="U676">
        <v>0</v>
      </c>
      <c r="V676">
        <v>0</v>
      </c>
      <c r="W676">
        <v>0</v>
      </c>
      <c r="X676">
        <v>0</v>
      </c>
      <c r="Y676">
        <v>0</v>
      </c>
      <c r="Z676">
        <v>0</v>
      </c>
      <c r="AA676">
        <v>3</v>
      </c>
      <c r="AB676">
        <v>11</v>
      </c>
      <c r="AC676">
        <v>1</v>
      </c>
    </row>
    <row r="677" spans="1:29" x14ac:dyDescent="0.3">
      <c r="A677">
        <v>9449</v>
      </c>
      <c r="B677">
        <v>1958</v>
      </c>
      <c r="C677" t="s">
        <v>32</v>
      </c>
      <c r="D677" t="s">
        <v>30</v>
      </c>
      <c r="E677">
        <v>79761</v>
      </c>
      <c r="F677">
        <v>0</v>
      </c>
      <c r="G677">
        <v>1</v>
      </c>
      <c r="H677" s="1">
        <v>41551</v>
      </c>
      <c r="I677">
        <v>32</v>
      </c>
      <c r="J677">
        <v>415</v>
      </c>
      <c r="K677">
        <v>5</v>
      </c>
      <c r="L677">
        <v>124</v>
      </c>
      <c r="M677">
        <v>15</v>
      </c>
      <c r="N677">
        <v>35</v>
      </c>
      <c r="O677">
        <v>11</v>
      </c>
      <c r="P677">
        <v>1</v>
      </c>
      <c r="Q677">
        <v>5</v>
      </c>
      <c r="R677">
        <v>2</v>
      </c>
      <c r="S677">
        <v>11</v>
      </c>
      <c r="T677">
        <v>3</v>
      </c>
      <c r="U677">
        <v>0</v>
      </c>
      <c r="V677">
        <v>0</v>
      </c>
      <c r="W677">
        <v>0</v>
      </c>
      <c r="X677">
        <v>0</v>
      </c>
      <c r="Y677">
        <v>0</v>
      </c>
      <c r="Z677">
        <v>0</v>
      </c>
      <c r="AA677">
        <v>3</v>
      </c>
      <c r="AB677">
        <v>11</v>
      </c>
      <c r="AC677">
        <v>0</v>
      </c>
    </row>
    <row r="678" spans="1:29" x14ac:dyDescent="0.3">
      <c r="A678">
        <v>1802</v>
      </c>
      <c r="B678">
        <v>1971</v>
      </c>
      <c r="C678" t="s">
        <v>29</v>
      </c>
      <c r="D678" t="s">
        <v>33</v>
      </c>
      <c r="E678">
        <v>64795</v>
      </c>
      <c r="F678">
        <v>0</v>
      </c>
      <c r="G678">
        <v>1</v>
      </c>
      <c r="H678" s="1">
        <v>41291</v>
      </c>
      <c r="I678">
        <v>23</v>
      </c>
      <c r="J678">
        <v>412</v>
      </c>
      <c r="K678">
        <v>5</v>
      </c>
      <c r="L678">
        <v>119</v>
      </c>
      <c r="M678">
        <v>38</v>
      </c>
      <c r="N678">
        <v>29</v>
      </c>
      <c r="O678">
        <v>77</v>
      </c>
      <c r="P678">
        <v>3</v>
      </c>
      <c r="Q678">
        <v>3</v>
      </c>
      <c r="R678">
        <v>3</v>
      </c>
      <c r="S678">
        <v>12</v>
      </c>
      <c r="T678">
        <v>2</v>
      </c>
      <c r="U678">
        <v>0</v>
      </c>
      <c r="V678">
        <v>0</v>
      </c>
      <c r="W678">
        <v>0</v>
      </c>
      <c r="X678">
        <v>0</v>
      </c>
      <c r="Y678">
        <v>0</v>
      </c>
      <c r="Z678">
        <v>0</v>
      </c>
      <c r="AA678">
        <v>3</v>
      </c>
      <c r="AB678">
        <v>11</v>
      </c>
      <c r="AC678">
        <v>0</v>
      </c>
    </row>
    <row r="679" spans="1:29" x14ac:dyDescent="0.3">
      <c r="A679">
        <v>11101</v>
      </c>
      <c r="B679">
        <v>1991</v>
      </c>
      <c r="C679" t="s">
        <v>29</v>
      </c>
      <c r="D679" t="s">
        <v>31</v>
      </c>
      <c r="E679">
        <v>89891</v>
      </c>
      <c r="F679">
        <v>0</v>
      </c>
      <c r="G679">
        <v>0</v>
      </c>
      <c r="H679" s="1">
        <v>41379</v>
      </c>
      <c r="I679">
        <v>17</v>
      </c>
      <c r="J679">
        <v>412</v>
      </c>
      <c r="K679">
        <v>22</v>
      </c>
      <c r="L679">
        <v>132</v>
      </c>
      <c r="M679">
        <v>59</v>
      </c>
      <c r="N679">
        <v>28</v>
      </c>
      <c r="O679">
        <v>183</v>
      </c>
      <c r="P679">
        <v>1</v>
      </c>
      <c r="Q679">
        <v>11</v>
      </c>
      <c r="R679">
        <v>6</v>
      </c>
      <c r="S679">
        <v>8</v>
      </c>
      <c r="T679">
        <v>4</v>
      </c>
      <c r="U679">
        <v>0</v>
      </c>
      <c r="V679">
        <v>0</v>
      </c>
      <c r="W679">
        <v>1</v>
      </c>
      <c r="X679">
        <v>0</v>
      </c>
      <c r="Y679">
        <v>0</v>
      </c>
      <c r="Z679">
        <v>0</v>
      </c>
      <c r="AA679">
        <v>3</v>
      </c>
      <c r="AB679">
        <v>11</v>
      </c>
      <c r="AC679">
        <v>0</v>
      </c>
    </row>
    <row r="680" spans="1:29" x14ac:dyDescent="0.3">
      <c r="A680">
        <v>3194</v>
      </c>
      <c r="B680">
        <v>1974</v>
      </c>
      <c r="C680" t="s">
        <v>32</v>
      </c>
      <c r="D680" t="s">
        <v>30</v>
      </c>
      <c r="E680">
        <v>71466</v>
      </c>
      <c r="F680">
        <v>0</v>
      </c>
      <c r="G680">
        <v>0</v>
      </c>
      <c r="H680" s="1">
        <v>41734</v>
      </c>
      <c r="I680">
        <v>86</v>
      </c>
      <c r="J680">
        <v>412</v>
      </c>
      <c r="K680">
        <v>12</v>
      </c>
      <c r="L680">
        <v>546</v>
      </c>
      <c r="M680">
        <v>78</v>
      </c>
      <c r="N680">
        <v>182</v>
      </c>
      <c r="O680">
        <v>0</v>
      </c>
      <c r="P680">
        <v>1</v>
      </c>
      <c r="Q680">
        <v>4</v>
      </c>
      <c r="R680">
        <v>4</v>
      </c>
      <c r="S680">
        <v>10</v>
      </c>
      <c r="T680">
        <v>1</v>
      </c>
      <c r="U680">
        <v>0</v>
      </c>
      <c r="V680">
        <v>0</v>
      </c>
      <c r="W680">
        <v>0</v>
      </c>
      <c r="X680">
        <v>0</v>
      </c>
      <c r="Y680">
        <v>0</v>
      </c>
      <c r="Z680">
        <v>0</v>
      </c>
      <c r="AA680">
        <v>3</v>
      </c>
      <c r="AB680">
        <v>11</v>
      </c>
      <c r="AC680">
        <v>0</v>
      </c>
    </row>
    <row r="681" spans="1:29" x14ac:dyDescent="0.3">
      <c r="A681">
        <v>8602</v>
      </c>
      <c r="B681">
        <v>1964</v>
      </c>
      <c r="C681" t="s">
        <v>29</v>
      </c>
      <c r="D681" t="s">
        <v>35</v>
      </c>
      <c r="E681">
        <v>69932</v>
      </c>
      <c r="F681">
        <v>0</v>
      </c>
      <c r="G681">
        <v>1</v>
      </c>
      <c r="H681" s="1">
        <v>41437</v>
      </c>
      <c r="I681">
        <v>97</v>
      </c>
      <c r="J681">
        <v>412</v>
      </c>
      <c r="K681">
        <v>172</v>
      </c>
      <c r="L681">
        <v>153</v>
      </c>
      <c r="M681">
        <v>150</v>
      </c>
      <c r="N681">
        <v>105</v>
      </c>
      <c r="O681">
        <v>57</v>
      </c>
      <c r="P681">
        <v>2</v>
      </c>
      <c r="Q681">
        <v>7</v>
      </c>
      <c r="R681">
        <v>6</v>
      </c>
      <c r="S681">
        <v>11</v>
      </c>
      <c r="T681">
        <v>4</v>
      </c>
      <c r="U681">
        <v>0</v>
      </c>
      <c r="V681">
        <v>0</v>
      </c>
      <c r="W681">
        <v>0</v>
      </c>
      <c r="X681">
        <v>0</v>
      </c>
      <c r="Y681">
        <v>0</v>
      </c>
      <c r="Z681">
        <v>0</v>
      </c>
      <c r="AA681">
        <v>3</v>
      </c>
      <c r="AB681">
        <v>11</v>
      </c>
      <c r="AC681">
        <v>0</v>
      </c>
    </row>
    <row r="682" spans="1:29" x14ac:dyDescent="0.3">
      <c r="A682">
        <v>4599</v>
      </c>
      <c r="B682">
        <v>1976</v>
      </c>
      <c r="C682" t="s">
        <v>34</v>
      </c>
      <c r="D682" t="s">
        <v>33</v>
      </c>
      <c r="E682">
        <v>49681</v>
      </c>
      <c r="F682">
        <v>0</v>
      </c>
      <c r="G682">
        <v>2</v>
      </c>
      <c r="H682" s="1">
        <v>41582</v>
      </c>
      <c r="I682">
        <v>66</v>
      </c>
      <c r="J682">
        <v>411</v>
      </c>
      <c r="K682">
        <v>0</v>
      </c>
      <c r="L682">
        <v>26</v>
      </c>
      <c r="M682">
        <v>0</v>
      </c>
      <c r="N682">
        <v>0</v>
      </c>
      <c r="O682">
        <v>21</v>
      </c>
      <c r="P682">
        <v>6</v>
      </c>
      <c r="Q682">
        <v>7</v>
      </c>
      <c r="R682">
        <v>1</v>
      </c>
      <c r="S682">
        <v>7</v>
      </c>
      <c r="T682">
        <v>7</v>
      </c>
      <c r="U682">
        <v>0</v>
      </c>
      <c r="V682">
        <v>0</v>
      </c>
      <c r="W682">
        <v>0</v>
      </c>
      <c r="X682">
        <v>0</v>
      </c>
      <c r="Y682">
        <v>0</v>
      </c>
      <c r="Z682">
        <v>0</v>
      </c>
      <c r="AA682">
        <v>3</v>
      </c>
      <c r="AB682">
        <v>11</v>
      </c>
      <c r="AC682">
        <v>0</v>
      </c>
    </row>
    <row r="683" spans="1:29" x14ac:dyDescent="0.3">
      <c r="A683">
        <v>4138</v>
      </c>
      <c r="B683">
        <v>1962</v>
      </c>
      <c r="C683" t="s">
        <v>29</v>
      </c>
      <c r="D683" t="s">
        <v>30</v>
      </c>
      <c r="E683">
        <v>76624</v>
      </c>
      <c r="F683">
        <v>0</v>
      </c>
      <c r="G683">
        <v>1</v>
      </c>
      <c r="H683" s="1">
        <v>41783</v>
      </c>
      <c r="I683">
        <v>68</v>
      </c>
      <c r="J683">
        <v>411</v>
      </c>
      <c r="K683">
        <v>106</v>
      </c>
      <c r="L683">
        <v>147</v>
      </c>
      <c r="M683">
        <v>54</v>
      </c>
      <c r="N683">
        <v>115</v>
      </c>
      <c r="O683">
        <v>66</v>
      </c>
      <c r="P683">
        <v>1</v>
      </c>
      <c r="Q683">
        <v>5</v>
      </c>
      <c r="R683">
        <v>10</v>
      </c>
      <c r="S683">
        <v>7</v>
      </c>
      <c r="T683">
        <v>1</v>
      </c>
      <c r="U683">
        <v>1</v>
      </c>
      <c r="V683">
        <v>0</v>
      </c>
      <c r="W683">
        <v>0</v>
      </c>
      <c r="X683">
        <v>0</v>
      </c>
      <c r="Y683">
        <v>0</v>
      </c>
      <c r="Z683">
        <v>0</v>
      </c>
      <c r="AA683">
        <v>3</v>
      </c>
      <c r="AB683">
        <v>11</v>
      </c>
      <c r="AC683">
        <v>0</v>
      </c>
    </row>
    <row r="684" spans="1:29" x14ac:dyDescent="0.3">
      <c r="A684">
        <v>879</v>
      </c>
      <c r="B684">
        <v>1976</v>
      </c>
      <c r="C684" t="s">
        <v>34</v>
      </c>
      <c r="D684" t="s">
        <v>33</v>
      </c>
      <c r="E684">
        <v>49681</v>
      </c>
      <c r="F684">
        <v>0</v>
      </c>
      <c r="G684">
        <v>2</v>
      </c>
      <c r="H684" s="1">
        <v>41582</v>
      </c>
      <c r="I684">
        <v>66</v>
      </c>
      <c r="J684">
        <v>411</v>
      </c>
      <c r="K684">
        <v>0</v>
      </c>
      <c r="L684">
        <v>26</v>
      </c>
      <c r="M684">
        <v>0</v>
      </c>
      <c r="N684">
        <v>0</v>
      </c>
      <c r="O684">
        <v>21</v>
      </c>
      <c r="P684">
        <v>6</v>
      </c>
      <c r="Q684">
        <v>7</v>
      </c>
      <c r="R684">
        <v>1</v>
      </c>
      <c r="S684">
        <v>7</v>
      </c>
      <c r="T684">
        <v>7</v>
      </c>
      <c r="U684">
        <v>0</v>
      </c>
      <c r="V684">
        <v>0</v>
      </c>
      <c r="W684">
        <v>0</v>
      </c>
      <c r="X684">
        <v>0</v>
      </c>
      <c r="Y684">
        <v>0</v>
      </c>
      <c r="Z684">
        <v>0</v>
      </c>
      <c r="AA684">
        <v>3</v>
      </c>
      <c r="AB684">
        <v>11</v>
      </c>
      <c r="AC684">
        <v>0</v>
      </c>
    </row>
    <row r="685" spans="1:29" x14ac:dyDescent="0.3">
      <c r="A685">
        <v>2877</v>
      </c>
      <c r="B685">
        <v>1974</v>
      </c>
      <c r="C685" t="s">
        <v>34</v>
      </c>
      <c r="D685" t="s">
        <v>31</v>
      </c>
      <c r="E685">
        <v>46014</v>
      </c>
      <c r="F685">
        <v>1</v>
      </c>
      <c r="G685">
        <v>1</v>
      </c>
      <c r="H685" s="1">
        <v>41295</v>
      </c>
      <c r="I685">
        <v>21</v>
      </c>
      <c r="J685">
        <v>410</v>
      </c>
      <c r="K685">
        <v>0</v>
      </c>
      <c r="L685">
        <v>59</v>
      </c>
      <c r="M685">
        <v>19</v>
      </c>
      <c r="N685">
        <v>9</v>
      </c>
      <c r="O685">
        <v>44</v>
      </c>
      <c r="P685">
        <v>10</v>
      </c>
      <c r="Q685">
        <v>7</v>
      </c>
      <c r="R685">
        <v>1</v>
      </c>
      <c r="S685">
        <v>8</v>
      </c>
      <c r="T685">
        <v>7</v>
      </c>
      <c r="U685">
        <v>0</v>
      </c>
      <c r="V685">
        <v>0</v>
      </c>
      <c r="W685">
        <v>0</v>
      </c>
      <c r="X685">
        <v>0</v>
      </c>
      <c r="Y685">
        <v>0</v>
      </c>
      <c r="Z685">
        <v>0</v>
      </c>
      <c r="AA685">
        <v>3</v>
      </c>
      <c r="AB685">
        <v>11</v>
      </c>
      <c r="AC685">
        <v>0</v>
      </c>
    </row>
    <row r="686" spans="1:29" x14ac:dyDescent="0.3">
      <c r="A686">
        <v>895</v>
      </c>
      <c r="B686">
        <v>1948</v>
      </c>
      <c r="C686" t="s">
        <v>32</v>
      </c>
      <c r="D686" t="s">
        <v>33</v>
      </c>
      <c r="E686">
        <v>61467</v>
      </c>
      <c r="F686">
        <v>0</v>
      </c>
      <c r="G686">
        <v>2</v>
      </c>
      <c r="H686" s="1">
        <v>41252</v>
      </c>
      <c r="I686">
        <v>69</v>
      </c>
      <c r="J686">
        <v>410</v>
      </c>
      <c r="K686">
        <v>16</v>
      </c>
      <c r="L686">
        <v>114</v>
      </c>
      <c r="M686">
        <v>0</v>
      </c>
      <c r="N686">
        <v>5</v>
      </c>
      <c r="O686">
        <v>49</v>
      </c>
      <c r="P686">
        <v>3</v>
      </c>
      <c r="Q686">
        <v>5</v>
      </c>
      <c r="R686">
        <v>2</v>
      </c>
      <c r="S686">
        <v>10</v>
      </c>
      <c r="T686">
        <v>5</v>
      </c>
      <c r="U686">
        <v>0</v>
      </c>
      <c r="V686">
        <v>0</v>
      </c>
      <c r="W686">
        <v>0</v>
      </c>
      <c r="X686">
        <v>0</v>
      </c>
      <c r="Y686">
        <v>0</v>
      </c>
      <c r="Z686">
        <v>0</v>
      </c>
      <c r="AA686">
        <v>3</v>
      </c>
      <c r="AB686">
        <v>11</v>
      </c>
      <c r="AC686">
        <v>0</v>
      </c>
    </row>
    <row r="687" spans="1:29" x14ac:dyDescent="0.3">
      <c r="A687">
        <v>988</v>
      </c>
      <c r="B687">
        <v>1965</v>
      </c>
      <c r="C687" t="s">
        <v>29</v>
      </c>
      <c r="D687" t="s">
        <v>33</v>
      </c>
      <c r="E687">
        <v>81168</v>
      </c>
      <c r="F687">
        <v>0</v>
      </c>
      <c r="G687">
        <v>0</v>
      </c>
      <c r="H687" s="1">
        <v>41766</v>
      </c>
      <c r="I687">
        <v>84</v>
      </c>
      <c r="J687">
        <v>410</v>
      </c>
      <c r="K687">
        <v>0</v>
      </c>
      <c r="L687">
        <v>592</v>
      </c>
      <c r="M687">
        <v>147</v>
      </c>
      <c r="N687">
        <v>22</v>
      </c>
      <c r="O687">
        <v>22</v>
      </c>
      <c r="P687">
        <v>1</v>
      </c>
      <c r="Q687">
        <v>6</v>
      </c>
      <c r="R687">
        <v>4</v>
      </c>
      <c r="S687">
        <v>7</v>
      </c>
      <c r="T687">
        <v>3</v>
      </c>
      <c r="U687">
        <v>0</v>
      </c>
      <c r="V687">
        <v>0</v>
      </c>
      <c r="W687">
        <v>0</v>
      </c>
      <c r="X687">
        <v>1</v>
      </c>
      <c r="Y687">
        <v>0</v>
      </c>
      <c r="Z687">
        <v>0</v>
      </c>
      <c r="AA687">
        <v>3</v>
      </c>
      <c r="AB687">
        <v>11</v>
      </c>
      <c r="AC687">
        <v>0</v>
      </c>
    </row>
    <row r="688" spans="1:29" x14ac:dyDescent="0.3">
      <c r="A688">
        <v>3867</v>
      </c>
      <c r="B688">
        <v>1947</v>
      </c>
      <c r="C688" t="s">
        <v>32</v>
      </c>
      <c r="D688" t="s">
        <v>31</v>
      </c>
      <c r="E688">
        <v>73059</v>
      </c>
      <c r="F688">
        <v>0</v>
      </c>
      <c r="G688">
        <v>1</v>
      </c>
      <c r="H688" s="1">
        <v>41517</v>
      </c>
      <c r="I688">
        <v>36</v>
      </c>
      <c r="J688">
        <v>410</v>
      </c>
      <c r="K688">
        <v>112</v>
      </c>
      <c r="L688">
        <v>420</v>
      </c>
      <c r="M688">
        <v>0</v>
      </c>
      <c r="N688">
        <v>82</v>
      </c>
      <c r="O688">
        <v>71</v>
      </c>
      <c r="P688">
        <v>1</v>
      </c>
      <c r="Q688">
        <v>9</v>
      </c>
      <c r="R688">
        <v>3</v>
      </c>
      <c r="S688">
        <v>13</v>
      </c>
      <c r="T688">
        <v>4</v>
      </c>
      <c r="U688">
        <v>0</v>
      </c>
      <c r="V688">
        <v>0</v>
      </c>
      <c r="W688">
        <v>0</v>
      </c>
      <c r="X688">
        <v>0</v>
      </c>
      <c r="Y688">
        <v>0</v>
      </c>
      <c r="Z688">
        <v>0</v>
      </c>
      <c r="AA688">
        <v>3</v>
      </c>
      <c r="AB688">
        <v>11</v>
      </c>
      <c r="AC688">
        <v>0</v>
      </c>
    </row>
    <row r="689" spans="1:29" x14ac:dyDescent="0.3">
      <c r="A689">
        <v>6303</v>
      </c>
      <c r="B689">
        <v>1986</v>
      </c>
      <c r="C689" t="s">
        <v>32</v>
      </c>
      <c r="D689" t="s">
        <v>31</v>
      </c>
      <c r="E689">
        <v>91820</v>
      </c>
      <c r="F689">
        <v>0</v>
      </c>
      <c r="G689">
        <v>0</v>
      </c>
      <c r="H689" s="1">
        <v>41601</v>
      </c>
      <c r="I689">
        <v>72</v>
      </c>
      <c r="J689">
        <v>410</v>
      </c>
      <c r="K689">
        <v>73</v>
      </c>
      <c r="L689">
        <v>747</v>
      </c>
      <c r="M689">
        <v>76</v>
      </c>
      <c r="N689">
        <v>161</v>
      </c>
      <c r="O689">
        <v>30</v>
      </c>
      <c r="P689">
        <v>0</v>
      </c>
      <c r="Q689">
        <v>5</v>
      </c>
      <c r="R689">
        <v>5</v>
      </c>
      <c r="S689">
        <v>12</v>
      </c>
      <c r="T689">
        <v>1</v>
      </c>
      <c r="U689">
        <v>0</v>
      </c>
      <c r="V689">
        <v>0</v>
      </c>
      <c r="W689">
        <v>0</v>
      </c>
      <c r="X689">
        <v>0</v>
      </c>
      <c r="Y689">
        <v>0</v>
      </c>
      <c r="Z689">
        <v>0</v>
      </c>
      <c r="AA689">
        <v>3</v>
      </c>
      <c r="AB689">
        <v>11</v>
      </c>
      <c r="AC689">
        <v>0</v>
      </c>
    </row>
    <row r="690" spans="1:29" x14ac:dyDescent="0.3">
      <c r="A690">
        <v>3859</v>
      </c>
      <c r="B690">
        <v>1947</v>
      </c>
      <c r="C690" t="s">
        <v>32</v>
      </c>
      <c r="D690" t="s">
        <v>31</v>
      </c>
      <c r="E690">
        <v>73059</v>
      </c>
      <c r="F690">
        <v>0</v>
      </c>
      <c r="G690">
        <v>1</v>
      </c>
      <c r="H690" s="1">
        <v>41517</v>
      </c>
      <c r="I690">
        <v>36</v>
      </c>
      <c r="J690">
        <v>410</v>
      </c>
      <c r="K690">
        <v>112</v>
      </c>
      <c r="L690">
        <v>420</v>
      </c>
      <c r="M690">
        <v>0</v>
      </c>
      <c r="N690">
        <v>82</v>
      </c>
      <c r="O690">
        <v>71</v>
      </c>
      <c r="P690">
        <v>1</v>
      </c>
      <c r="Q690">
        <v>9</v>
      </c>
      <c r="R690">
        <v>3</v>
      </c>
      <c r="S690">
        <v>13</v>
      </c>
      <c r="T690">
        <v>4</v>
      </c>
      <c r="U690">
        <v>0</v>
      </c>
      <c r="V690">
        <v>0</v>
      </c>
      <c r="W690">
        <v>0</v>
      </c>
      <c r="X690">
        <v>0</v>
      </c>
      <c r="Y690">
        <v>0</v>
      </c>
      <c r="Z690">
        <v>0</v>
      </c>
      <c r="AA690">
        <v>3</v>
      </c>
      <c r="AB690">
        <v>11</v>
      </c>
      <c r="AC690">
        <v>0</v>
      </c>
    </row>
    <row r="691" spans="1:29" x14ac:dyDescent="0.3">
      <c r="A691">
        <v>5794</v>
      </c>
      <c r="B691">
        <v>1974</v>
      </c>
      <c r="C691" t="s">
        <v>32</v>
      </c>
      <c r="D691" t="s">
        <v>33</v>
      </c>
      <c r="E691">
        <v>46374</v>
      </c>
      <c r="F691">
        <v>0</v>
      </c>
      <c r="G691">
        <v>1</v>
      </c>
      <c r="H691" s="1">
        <v>41715</v>
      </c>
      <c r="I691">
        <v>1</v>
      </c>
      <c r="J691">
        <v>408</v>
      </c>
      <c r="K691">
        <v>0</v>
      </c>
      <c r="L691">
        <v>21</v>
      </c>
      <c r="M691">
        <v>0</v>
      </c>
      <c r="N691">
        <v>0</v>
      </c>
      <c r="O691">
        <v>17</v>
      </c>
      <c r="P691">
        <v>3</v>
      </c>
      <c r="Q691">
        <v>7</v>
      </c>
      <c r="R691">
        <v>1</v>
      </c>
      <c r="S691">
        <v>7</v>
      </c>
      <c r="T691">
        <v>8</v>
      </c>
      <c r="U691">
        <v>0</v>
      </c>
      <c r="V691">
        <v>1</v>
      </c>
      <c r="W691">
        <v>0</v>
      </c>
      <c r="X691">
        <v>1</v>
      </c>
      <c r="Y691">
        <v>0</v>
      </c>
      <c r="Z691">
        <v>0</v>
      </c>
      <c r="AA691">
        <v>3</v>
      </c>
      <c r="AB691">
        <v>11</v>
      </c>
      <c r="AC691">
        <v>1</v>
      </c>
    </row>
    <row r="692" spans="1:29" x14ac:dyDescent="0.3">
      <c r="A692">
        <v>1627</v>
      </c>
      <c r="B692">
        <v>1957</v>
      </c>
      <c r="C692" t="s">
        <v>37</v>
      </c>
      <c r="D692" t="s">
        <v>35</v>
      </c>
      <c r="E692">
        <v>77297</v>
      </c>
      <c r="F692">
        <v>0</v>
      </c>
      <c r="G692">
        <v>0</v>
      </c>
      <c r="H692" s="1">
        <v>41300</v>
      </c>
      <c r="I692">
        <v>84</v>
      </c>
      <c r="J692">
        <v>408</v>
      </c>
      <c r="K692">
        <v>61</v>
      </c>
      <c r="L692">
        <v>109</v>
      </c>
      <c r="M692">
        <v>48</v>
      </c>
      <c r="N692">
        <v>122</v>
      </c>
      <c r="O692">
        <v>41</v>
      </c>
      <c r="P692">
        <v>1</v>
      </c>
      <c r="Q692">
        <v>5</v>
      </c>
      <c r="R692">
        <v>7</v>
      </c>
      <c r="S692">
        <v>9</v>
      </c>
      <c r="T692">
        <v>4</v>
      </c>
      <c r="U692">
        <v>0</v>
      </c>
      <c r="V692">
        <v>0</v>
      </c>
      <c r="W692">
        <v>0</v>
      </c>
      <c r="X692">
        <v>1</v>
      </c>
      <c r="Y692">
        <v>0</v>
      </c>
      <c r="Z692">
        <v>0</v>
      </c>
      <c r="AA692">
        <v>3</v>
      </c>
      <c r="AB692">
        <v>11</v>
      </c>
      <c r="AC692">
        <v>0</v>
      </c>
    </row>
    <row r="693" spans="1:29" x14ac:dyDescent="0.3">
      <c r="A693">
        <v>10882</v>
      </c>
      <c r="B693">
        <v>1976</v>
      </c>
      <c r="C693" t="s">
        <v>29</v>
      </c>
      <c r="D693" t="s">
        <v>33</v>
      </c>
      <c r="E693">
        <v>53858</v>
      </c>
      <c r="F693">
        <v>0</v>
      </c>
      <c r="G693">
        <v>1</v>
      </c>
      <c r="H693" s="1">
        <v>41222</v>
      </c>
      <c r="I693">
        <v>50</v>
      </c>
      <c r="J693">
        <v>407</v>
      </c>
      <c r="K693">
        <v>53</v>
      </c>
      <c r="L693">
        <v>221</v>
      </c>
      <c r="M693">
        <v>58</v>
      </c>
      <c r="N693">
        <v>150</v>
      </c>
      <c r="O693">
        <v>26</v>
      </c>
      <c r="P693">
        <v>4</v>
      </c>
      <c r="Q693">
        <v>4</v>
      </c>
      <c r="R693">
        <v>3</v>
      </c>
      <c r="S693">
        <v>6</v>
      </c>
      <c r="T693">
        <v>4</v>
      </c>
      <c r="U693">
        <v>0</v>
      </c>
      <c r="V693">
        <v>0</v>
      </c>
      <c r="W693">
        <v>0</v>
      </c>
      <c r="X693">
        <v>0</v>
      </c>
      <c r="Y693">
        <v>0</v>
      </c>
      <c r="Z693">
        <v>0</v>
      </c>
      <c r="AA693">
        <v>3</v>
      </c>
      <c r="AB693">
        <v>11</v>
      </c>
      <c r="AC693">
        <v>0</v>
      </c>
    </row>
    <row r="694" spans="1:29" x14ac:dyDescent="0.3">
      <c r="A694">
        <v>9286</v>
      </c>
      <c r="B694">
        <v>1960</v>
      </c>
      <c r="C694" t="s">
        <v>34</v>
      </c>
      <c r="D694" t="s">
        <v>31</v>
      </c>
      <c r="E694">
        <v>83151</v>
      </c>
      <c r="F694">
        <v>0</v>
      </c>
      <c r="G694">
        <v>0</v>
      </c>
      <c r="H694" s="1">
        <v>41192</v>
      </c>
      <c r="I694">
        <v>93</v>
      </c>
      <c r="J694">
        <v>407</v>
      </c>
      <c r="K694">
        <v>28</v>
      </c>
      <c r="L694">
        <v>100</v>
      </c>
      <c r="M694">
        <v>120</v>
      </c>
      <c r="N694">
        <v>74</v>
      </c>
      <c r="O694">
        <v>18</v>
      </c>
      <c r="P694">
        <v>1</v>
      </c>
      <c r="Q694">
        <v>5</v>
      </c>
      <c r="R694">
        <v>9</v>
      </c>
      <c r="S694">
        <v>4</v>
      </c>
      <c r="T694">
        <v>3</v>
      </c>
      <c r="U694">
        <v>0</v>
      </c>
      <c r="V694">
        <v>0</v>
      </c>
      <c r="W694">
        <v>0</v>
      </c>
      <c r="X694">
        <v>0</v>
      </c>
      <c r="Y694">
        <v>0</v>
      </c>
      <c r="Z694">
        <v>0</v>
      </c>
      <c r="AA694">
        <v>3</v>
      </c>
      <c r="AB694">
        <v>11</v>
      </c>
      <c r="AC694">
        <v>0</v>
      </c>
    </row>
    <row r="695" spans="1:29" x14ac:dyDescent="0.3">
      <c r="A695">
        <v>3254</v>
      </c>
      <c r="B695">
        <v>1971</v>
      </c>
      <c r="C695" t="s">
        <v>29</v>
      </c>
      <c r="D695" t="s">
        <v>33</v>
      </c>
      <c r="E695">
        <v>70886</v>
      </c>
      <c r="F695">
        <v>1</v>
      </c>
      <c r="G695">
        <v>0</v>
      </c>
      <c r="H695" s="1">
        <v>41561</v>
      </c>
      <c r="I695">
        <v>65</v>
      </c>
      <c r="J695">
        <v>407</v>
      </c>
      <c r="K695">
        <v>70</v>
      </c>
      <c r="L695">
        <v>239</v>
      </c>
      <c r="M695">
        <v>103</v>
      </c>
      <c r="N695">
        <v>88</v>
      </c>
      <c r="O695">
        <v>53</v>
      </c>
      <c r="P695">
        <v>1</v>
      </c>
      <c r="Q695">
        <v>5</v>
      </c>
      <c r="R695">
        <v>4</v>
      </c>
      <c r="S695">
        <v>4</v>
      </c>
      <c r="T695">
        <v>2</v>
      </c>
      <c r="U695">
        <v>0</v>
      </c>
      <c r="V695">
        <v>0</v>
      </c>
      <c r="W695">
        <v>0</v>
      </c>
      <c r="X695">
        <v>0</v>
      </c>
      <c r="Y695">
        <v>0</v>
      </c>
      <c r="Z695">
        <v>0</v>
      </c>
      <c r="AA695">
        <v>3</v>
      </c>
      <c r="AB695">
        <v>11</v>
      </c>
      <c r="AC695">
        <v>0</v>
      </c>
    </row>
    <row r="696" spans="1:29" x14ac:dyDescent="0.3">
      <c r="A696">
        <v>1399</v>
      </c>
      <c r="B696">
        <v>1958</v>
      </c>
      <c r="C696" t="s">
        <v>29</v>
      </c>
      <c r="D696" t="s">
        <v>33</v>
      </c>
      <c r="E696">
        <v>72905</v>
      </c>
      <c r="F696">
        <v>0</v>
      </c>
      <c r="G696">
        <v>0</v>
      </c>
      <c r="H696" s="1">
        <v>41660</v>
      </c>
      <c r="I696">
        <v>52</v>
      </c>
      <c r="J696">
        <v>407</v>
      </c>
      <c r="K696">
        <v>114</v>
      </c>
      <c r="L696">
        <v>445</v>
      </c>
      <c r="M696">
        <v>181</v>
      </c>
      <c r="N696">
        <v>165</v>
      </c>
      <c r="O696">
        <v>203</v>
      </c>
      <c r="P696">
        <v>1</v>
      </c>
      <c r="Q696">
        <v>3</v>
      </c>
      <c r="R696">
        <v>7</v>
      </c>
      <c r="S696">
        <v>9</v>
      </c>
      <c r="T696">
        <v>1</v>
      </c>
      <c r="U696">
        <v>0</v>
      </c>
      <c r="V696">
        <v>0</v>
      </c>
      <c r="W696">
        <v>0</v>
      </c>
      <c r="X696">
        <v>1</v>
      </c>
      <c r="Y696">
        <v>0</v>
      </c>
      <c r="Z696">
        <v>0</v>
      </c>
      <c r="AA696">
        <v>3</v>
      </c>
      <c r="AB696">
        <v>11</v>
      </c>
      <c r="AC696">
        <v>0</v>
      </c>
    </row>
    <row r="697" spans="1:29" x14ac:dyDescent="0.3">
      <c r="A697">
        <v>5529</v>
      </c>
      <c r="B697">
        <v>1946</v>
      </c>
      <c r="C697" t="s">
        <v>32</v>
      </c>
      <c r="D697" t="s">
        <v>31</v>
      </c>
      <c r="E697">
        <v>64014</v>
      </c>
      <c r="F697">
        <v>2</v>
      </c>
      <c r="G697">
        <v>1</v>
      </c>
      <c r="H697" s="1">
        <v>41800</v>
      </c>
      <c r="I697">
        <v>56</v>
      </c>
      <c r="J697">
        <v>406</v>
      </c>
      <c r="K697">
        <v>0</v>
      </c>
      <c r="L697">
        <v>30</v>
      </c>
      <c r="M697">
        <v>0</v>
      </c>
      <c r="N697">
        <v>0</v>
      </c>
      <c r="O697">
        <v>8</v>
      </c>
      <c r="P697">
        <v>7</v>
      </c>
      <c r="Q697">
        <v>8</v>
      </c>
      <c r="R697">
        <v>2</v>
      </c>
      <c r="S697">
        <v>5</v>
      </c>
      <c r="T697">
        <v>7</v>
      </c>
      <c r="U697">
        <v>0</v>
      </c>
      <c r="V697">
        <v>0</v>
      </c>
      <c r="W697">
        <v>0</v>
      </c>
      <c r="X697">
        <v>1</v>
      </c>
      <c r="Y697">
        <v>0</v>
      </c>
      <c r="Z697">
        <v>0</v>
      </c>
      <c r="AA697">
        <v>3</v>
      </c>
      <c r="AB697">
        <v>11</v>
      </c>
      <c r="AC697">
        <v>0</v>
      </c>
    </row>
    <row r="698" spans="1:29" x14ac:dyDescent="0.3">
      <c r="A698">
        <v>4001</v>
      </c>
      <c r="B698">
        <v>1946</v>
      </c>
      <c r="C698" t="s">
        <v>32</v>
      </c>
      <c r="D698" t="s">
        <v>31</v>
      </c>
      <c r="E698">
        <v>64014</v>
      </c>
      <c r="F698">
        <v>2</v>
      </c>
      <c r="G698">
        <v>1</v>
      </c>
      <c r="H698" s="1">
        <v>41800</v>
      </c>
      <c r="I698">
        <v>56</v>
      </c>
      <c r="J698">
        <v>406</v>
      </c>
      <c r="K698">
        <v>0</v>
      </c>
      <c r="L698">
        <v>30</v>
      </c>
      <c r="M698">
        <v>0</v>
      </c>
      <c r="N698">
        <v>0</v>
      </c>
      <c r="O698">
        <v>8</v>
      </c>
      <c r="P698">
        <v>7</v>
      </c>
      <c r="Q698">
        <v>8</v>
      </c>
      <c r="R698">
        <v>2</v>
      </c>
      <c r="S698">
        <v>5</v>
      </c>
      <c r="T698">
        <v>7</v>
      </c>
      <c r="U698">
        <v>0</v>
      </c>
      <c r="V698">
        <v>0</v>
      </c>
      <c r="W698">
        <v>0</v>
      </c>
      <c r="X698">
        <v>1</v>
      </c>
      <c r="Y698">
        <v>0</v>
      </c>
      <c r="Z698">
        <v>0</v>
      </c>
      <c r="AA698">
        <v>3</v>
      </c>
      <c r="AB698">
        <v>11</v>
      </c>
      <c r="AC698">
        <v>0</v>
      </c>
    </row>
    <row r="699" spans="1:29" x14ac:dyDescent="0.3">
      <c r="A699">
        <v>10704</v>
      </c>
      <c r="B699">
        <v>1969</v>
      </c>
      <c r="C699" t="s">
        <v>29</v>
      </c>
      <c r="D699" t="s">
        <v>30</v>
      </c>
      <c r="E699">
        <v>54803</v>
      </c>
      <c r="F699">
        <v>0</v>
      </c>
      <c r="G699">
        <v>1</v>
      </c>
      <c r="H699" s="1">
        <v>41142</v>
      </c>
      <c r="I699">
        <v>65</v>
      </c>
      <c r="J699">
        <v>404</v>
      </c>
      <c r="K699">
        <v>0</v>
      </c>
      <c r="L699">
        <v>92</v>
      </c>
      <c r="M699">
        <v>28</v>
      </c>
      <c r="N699">
        <v>27</v>
      </c>
      <c r="O699">
        <v>142</v>
      </c>
      <c r="P699">
        <v>2</v>
      </c>
      <c r="Q699">
        <v>6</v>
      </c>
      <c r="R699">
        <v>2</v>
      </c>
      <c r="S699">
        <v>9</v>
      </c>
      <c r="T699">
        <v>4</v>
      </c>
      <c r="U699">
        <v>0</v>
      </c>
      <c r="V699">
        <v>0</v>
      </c>
      <c r="W699">
        <v>0</v>
      </c>
      <c r="X699">
        <v>0</v>
      </c>
      <c r="Y699">
        <v>0</v>
      </c>
      <c r="Z699">
        <v>0</v>
      </c>
      <c r="AA699">
        <v>3</v>
      </c>
      <c r="AB699">
        <v>11</v>
      </c>
      <c r="AC699">
        <v>0</v>
      </c>
    </row>
    <row r="700" spans="1:29" x14ac:dyDescent="0.3">
      <c r="A700">
        <v>3717</v>
      </c>
      <c r="B700">
        <v>1959</v>
      </c>
      <c r="C700" t="s">
        <v>29</v>
      </c>
      <c r="D700" t="s">
        <v>33</v>
      </c>
      <c r="E700">
        <v>61180</v>
      </c>
      <c r="F700">
        <v>0</v>
      </c>
      <c r="G700">
        <v>1</v>
      </c>
      <c r="H700" s="1">
        <v>41752</v>
      </c>
      <c r="I700">
        <v>70</v>
      </c>
      <c r="J700">
        <v>403</v>
      </c>
      <c r="K700">
        <v>24</v>
      </c>
      <c r="L700">
        <v>29</v>
      </c>
      <c r="M700">
        <v>6</v>
      </c>
      <c r="N700">
        <v>24</v>
      </c>
      <c r="O700">
        <v>218</v>
      </c>
      <c r="P700">
        <v>2</v>
      </c>
      <c r="Q700">
        <v>5</v>
      </c>
      <c r="R700">
        <v>5</v>
      </c>
      <c r="S700">
        <v>6</v>
      </c>
      <c r="T700">
        <v>3</v>
      </c>
      <c r="U700">
        <v>1</v>
      </c>
      <c r="V700">
        <v>0</v>
      </c>
      <c r="W700">
        <v>0</v>
      </c>
      <c r="X700">
        <v>0</v>
      </c>
      <c r="Y700">
        <v>0</v>
      </c>
      <c r="Z700">
        <v>0</v>
      </c>
      <c r="AA700">
        <v>3</v>
      </c>
      <c r="AB700">
        <v>11</v>
      </c>
      <c r="AC700">
        <v>0</v>
      </c>
    </row>
    <row r="701" spans="1:29" x14ac:dyDescent="0.3">
      <c r="A701">
        <v>5782</v>
      </c>
      <c r="B701">
        <v>1982</v>
      </c>
      <c r="C701" t="s">
        <v>37</v>
      </c>
      <c r="D701" t="s">
        <v>31</v>
      </c>
      <c r="E701">
        <v>58582</v>
      </c>
      <c r="F701">
        <v>0</v>
      </c>
      <c r="G701">
        <v>1</v>
      </c>
      <c r="H701" s="1">
        <v>41545</v>
      </c>
      <c r="I701">
        <v>15</v>
      </c>
      <c r="J701">
        <v>402</v>
      </c>
      <c r="K701">
        <v>35</v>
      </c>
      <c r="L701">
        <v>106</v>
      </c>
      <c r="M701">
        <v>101</v>
      </c>
      <c r="N701">
        <v>77</v>
      </c>
      <c r="O701">
        <v>42</v>
      </c>
      <c r="P701">
        <v>2</v>
      </c>
      <c r="Q701">
        <v>9</v>
      </c>
      <c r="R701">
        <v>2</v>
      </c>
      <c r="S701">
        <v>9</v>
      </c>
      <c r="T701">
        <v>5</v>
      </c>
      <c r="U701">
        <v>0</v>
      </c>
      <c r="V701">
        <v>1</v>
      </c>
      <c r="W701">
        <v>0</v>
      </c>
      <c r="X701">
        <v>0</v>
      </c>
      <c r="Y701">
        <v>0</v>
      </c>
      <c r="Z701">
        <v>0</v>
      </c>
      <c r="AA701">
        <v>3</v>
      </c>
      <c r="AB701">
        <v>11</v>
      </c>
      <c r="AC701">
        <v>0</v>
      </c>
    </row>
    <row r="702" spans="1:29" x14ac:dyDescent="0.3">
      <c r="A702">
        <v>10664</v>
      </c>
      <c r="B702">
        <v>1949</v>
      </c>
      <c r="C702" t="s">
        <v>34</v>
      </c>
      <c r="D702" t="s">
        <v>38</v>
      </c>
      <c r="E702">
        <v>51529</v>
      </c>
      <c r="F702">
        <v>0</v>
      </c>
      <c r="G702">
        <v>1</v>
      </c>
      <c r="H702" s="1">
        <v>41524</v>
      </c>
      <c r="I702">
        <v>14</v>
      </c>
      <c r="J702">
        <v>400</v>
      </c>
      <c r="K702">
        <v>4</v>
      </c>
      <c r="L702">
        <v>35</v>
      </c>
      <c r="M702">
        <v>6</v>
      </c>
      <c r="N702">
        <v>0</v>
      </c>
      <c r="O702">
        <v>22</v>
      </c>
      <c r="P702">
        <v>2</v>
      </c>
      <c r="Q702">
        <v>9</v>
      </c>
      <c r="R702">
        <v>1</v>
      </c>
      <c r="S702">
        <v>5</v>
      </c>
      <c r="T702">
        <v>8</v>
      </c>
      <c r="U702">
        <v>0</v>
      </c>
      <c r="V702">
        <v>0</v>
      </c>
      <c r="W702">
        <v>0</v>
      </c>
      <c r="X702">
        <v>0</v>
      </c>
      <c r="Y702">
        <v>0</v>
      </c>
      <c r="Z702">
        <v>0</v>
      </c>
      <c r="AA702">
        <v>3</v>
      </c>
      <c r="AB702">
        <v>11</v>
      </c>
      <c r="AC702">
        <v>0</v>
      </c>
    </row>
    <row r="703" spans="1:29" x14ac:dyDescent="0.3">
      <c r="A703">
        <v>7972</v>
      </c>
      <c r="B703">
        <v>1955</v>
      </c>
      <c r="C703" t="s">
        <v>29</v>
      </c>
      <c r="D703" t="s">
        <v>30</v>
      </c>
      <c r="E703">
        <v>72906</v>
      </c>
      <c r="F703">
        <v>0</v>
      </c>
      <c r="G703">
        <v>0</v>
      </c>
      <c r="H703" s="1">
        <v>41534</v>
      </c>
      <c r="I703">
        <v>79</v>
      </c>
      <c r="J703">
        <v>400</v>
      </c>
      <c r="K703">
        <v>32</v>
      </c>
      <c r="L703">
        <v>519</v>
      </c>
      <c r="M703">
        <v>71</v>
      </c>
      <c r="N703">
        <v>75</v>
      </c>
      <c r="O703">
        <v>54</v>
      </c>
      <c r="P703">
        <v>1</v>
      </c>
      <c r="Q703">
        <v>3</v>
      </c>
      <c r="R703">
        <v>4</v>
      </c>
      <c r="S703">
        <v>9</v>
      </c>
      <c r="T703">
        <v>1</v>
      </c>
      <c r="U703">
        <v>0</v>
      </c>
      <c r="V703">
        <v>0</v>
      </c>
      <c r="W703">
        <v>0</v>
      </c>
      <c r="X703">
        <v>0</v>
      </c>
      <c r="Y703">
        <v>0</v>
      </c>
      <c r="Z703">
        <v>0</v>
      </c>
      <c r="AA703">
        <v>3</v>
      </c>
      <c r="AB703">
        <v>11</v>
      </c>
      <c r="AC703">
        <v>0</v>
      </c>
    </row>
    <row r="704" spans="1:29" x14ac:dyDescent="0.3">
      <c r="A704">
        <v>8690</v>
      </c>
      <c r="B704">
        <v>1962</v>
      </c>
      <c r="C704" t="s">
        <v>29</v>
      </c>
      <c r="D704" t="s">
        <v>33</v>
      </c>
      <c r="E704">
        <v>86111</v>
      </c>
      <c r="F704">
        <v>0</v>
      </c>
      <c r="G704">
        <v>0</v>
      </c>
      <c r="H704" s="1">
        <v>41383</v>
      </c>
      <c r="I704">
        <v>73</v>
      </c>
      <c r="J704">
        <v>399</v>
      </c>
      <c r="K704">
        <v>28</v>
      </c>
      <c r="L704">
        <v>756</v>
      </c>
      <c r="M704">
        <v>36</v>
      </c>
      <c r="N704">
        <v>40</v>
      </c>
      <c r="O704">
        <v>126</v>
      </c>
      <c r="P704">
        <v>1</v>
      </c>
      <c r="Q704">
        <v>5</v>
      </c>
      <c r="R704">
        <v>7</v>
      </c>
      <c r="S704">
        <v>10</v>
      </c>
      <c r="T704">
        <v>2</v>
      </c>
      <c r="U704">
        <v>0</v>
      </c>
      <c r="V704">
        <v>0</v>
      </c>
      <c r="W704">
        <v>0</v>
      </c>
      <c r="X704">
        <v>0</v>
      </c>
      <c r="Y704">
        <v>0</v>
      </c>
      <c r="Z704">
        <v>0</v>
      </c>
      <c r="AA704">
        <v>3</v>
      </c>
      <c r="AB704">
        <v>11</v>
      </c>
      <c r="AC704">
        <v>0</v>
      </c>
    </row>
    <row r="705" spans="1:29" x14ac:dyDescent="0.3">
      <c r="A705">
        <v>254</v>
      </c>
      <c r="B705">
        <v>1955</v>
      </c>
      <c r="C705" t="s">
        <v>29</v>
      </c>
      <c r="D705" t="s">
        <v>31</v>
      </c>
      <c r="E705">
        <v>53863</v>
      </c>
      <c r="F705">
        <v>0</v>
      </c>
      <c r="G705">
        <v>1</v>
      </c>
      <c r="H705" s="1">
        <v>41776</v>
      </c>
      <c r="I705">
        <v>4</v>
      </c>
      <c r="J705">
        <v>399</v>
      </c>
      <c r="K705">
        <v>4</v>
      </c>
      <c r="L705">
        <v>30</v>
      </c>
      <c r="M705">
        <v>6</v>
      </c>
      <c r="N705">
        <v>4</v>
      </c>
      <c r="O705">
        <v>30</v>
      </c>
      <c r="P705">
        <v>3</v>
      </c>
      <c r="Q705">
        <v>7</v>
      </c>
      <c r="R705">
        <v>1</v>
      </c>
      <c r="S705">
        <v>7</v>
      </c>
      <c r="T705">
        <v>7</v>
      </c>
      <c r="U705">
        <v>0</v>
      </c>
      <c r="V705">
        <v>1</v>
      </c>
      <c r="W705">
        <v>0</v>
      </c>
      <c r="X705">
        <v>0</v>
      </c>
      <c r="Y705">
        <v>0</v>
      </c>
      <c r="Z705">
        <v>0</v>
      </c>
      <c r="AA705">
        <v>3</v>
      </c>
      <c r="AB705">
        <v>11</v>
      </c>
      <c r="AC705">
        <v>0</v>
      </c>
    </row>
    <row r="706" spans="1:29" x14ac:dyDescent="0.3">
      <c r="A706">
        <v>1927</v>
      </c>
      <c r="B706">
        <v>1973</v>
      </c>
      <c r="C706" t="s">
        <v>37</v>
      </c>
      <c r="D706" t="s">
        <v>31</v>
      </c>
      <c r="E706">
        <v>69401</v>
      </c>
      <c r="F706">
        <v>0</v>
      </c>
      <c r="G706">
        <v>1</v>
      </c>
      <c r="H706" s="1">
        <v>41721</v>
      </c>
      <c r="I706">
        <v>41</v>
      </c>
      <c r="J706">
        <v>399</v>
      </c>
      <c r="K706">
        <v>27</v>
      </c>
      <c r="L706">
        <v>159</v>
      </c>
      <c r="M706">
        <v>58</v>
      </c>
      <c r="N706">
        <v>8</v>
      </c>
      <c r="O706">
        <v>39</v>
      </c>
      <c r="P706">
        <v>4</v>
      </c>
      <c r="Q706">
        <v>4</v>
      </c>
      <c r="R706">
        <v>4</v>
      </c>
      <c r="S706">
        <v>5</v>
      </c>
      <c r="T706">
        <v>2</v>
      </c>
      <c r="U706">
        <v>0</v>
      </c>
      <c r="V706">
        <v>0</v>
      </c>
      <c r="W706">
        <v>0</v>
      </c>
      <c r="X706">
        <v>0</v>
      </c>
      <c r="Y706">
        <v>0</v>
      </c>
      <c r="Z706">
        <v>0</v>
      </c>
      <c r="AA706">
        <v>3</v>
      </c>
      <c r="AB706">
        <v>11</v>
      </c>
      <c r="AC706">
        <v>0</v>
      </c>
    </row>
    <row r="707" spans="1:29" x14ac:dyDescent="0.3">
      <c r="A707">
        <v>4137</v>
      </c>
      <c r="B707">
        <v>1948</v>
      </c>
      <c r="C707" t="s">
        <v>29</v>
      </c>
      <c r="D707" t="s">
        <v>31</v>
      </c>
      <c r="E707">
        <v>70666</v>
      </c>
      <c r="F707">
        <v>0</v>
      </c>
      <c r="G707">
        <v>0</v>
      </c>
      <c r="H707" s="1">
        <v>41614</v>
      </c>
      <c r="I707">
        <v>29</v>
      </c>
      <c r="J707">
        <v>398</v>
      </c>
      <c r="K707">
        <v>40</v>
      </c>
      <c r="L707">
        <v>367</v>
      </c>
      <c r="M707">
        <v>119</v>
      </c>
      <c r="N707">
        <v>122</v>
      </c>
      <c r="O707">
        <v>30</v>
      </c>
      <c r="P707">
        <v>1</v>
      </c>
      <c r="Q707">
        <v>7</v>
      </c>
      <c r="R707">
        <v>4</v>
      </c>
      <c r="S707">
        <v>4</v>
      </c>
      <c r="T707">
        <v>4</v>
      </c>
      <c r="U707">
        <v>0</v>
      </c>
      <c r="V707">
        <v>0</v>
      </c>
      <c r="W707">
        <v>0</v>
      </c>
      <c r="X707">
        <v>0</v>
      </c>
      <c r="Y707">
        <v>0</v>
      </c>
      <c r="Z707">
        <v>0</v>
      </c>
      <c r="AA707">
        <v>3</v>
      </c>
      <c r="AB707">
        <v>11</v>
      </c>
      <c r="AC707">
        <v>0</v>
      </c>
    </row>
    <row r="708" spans="1:29" x14ac:dyDescent="0.3">
      <c r="A708">
        <v>1137</v>
      </c>
      <c r="B708">
        <v>1964</v>
      </c>
      <c r="C708" t="s">
        <v>29</v>
      </c>
      <c r="D708" t="s">
        <v>30</v>
      </c>
      <c r="E708">
        <v>81246</v>
      </c>
      <c r="F708">
        <v>0</v>
      </c>
      <c r="G708">
        <v>0</v>
      </c>
      <c r="H708" s="1">
        <v>41637</v>
      </c>
      <c r="I708">
        <v>87</v>
      </c>
      <c r="J708">
        <v>398</v>
      </c>
      <c r="K708">
        <v>190</v>
      </c>
      <c r="L708">
        <v>537</v>
      </c>
      <c r="M708">
        <v>61</v>
      </c>
      <c r="N708">
        <v>156</v>
      </c>
      <c r="O708">
        <v>37</v>
      </c>
      <c r="P708">
        <v>1</v>
      </c>
      <c r="Q708">
        <v>4</v>
      </c>
      <c r="R708">
        <v>5</v>
      </c>
      <c r="S708">
        <v>7</v>
      </c>
      <c r="T708">
        <v>1</v>
      </c>
      <c r="U708">
        <v>1</v>
      </c>
      <c r="V708">
        <v>0</v>
      </c>
      <c r="W708">
        <v>0</v>
      </c>
      <c r="X708">
        <v>1</v>
      </c>
      <c r="Y708">
        <v>0</v>
      </c>
      <c r="Z708">
        <v>0</v>
      </c>
      <c r="AA708">
        <v>3</v>
      </c>
      <c r="AB708">
        <v>11</v>
      </c>
      <c r="AC708">
        <v>0</v>
      </c>
    </row>
    <row r="709" spans="1:29" x14ac:dyDescent="0.3">
      <c r="A709">
        <v>10648</v>
      </c>
      <c r="B709">
        <v>1982</v>
      </c>
      <c r="C709" t="s">
        <v>37</v>
      </c>
      <c r="D709" t="s">
        <v>31</v>
      </c>
      <c r="E709">
        <v>66664</v>
      </c>
      <c r="F709">
        <v>0</v>
      </c>
      <c r="G709">
        <v>0</v>
      </c>
      <c r="H709" s="1">
        <v>41177</v>
      </c>
      <c r="I709">
        <v>78</v>
      </c>
      <c r="J709">
        <v>398</v>
      </c>
      <c r="K709">
        <v>96</v>
      </c>
      <c r="L709">
        <v>447</v>
      </c>
      <c r="M709">
        <v>220</v>
      </c>
      <c r="N709">
        <v>96</v>
      </c>
      <c r="O709">
        <v>32</v>
      </c>
      <c r="P709">
        <v>1</v>
      </c>
      <c r="Q709">
        <v>5</v>
      </c>
      <c r="R709">
        <v>7</v>
      </c>
      <c r="S709">
        <v>6</v>
      </c>
      <c r="T709">
        <v>3</v>
      </c>
      <c r="U709">
        <v>0</v>
      </c>
      <c r="V709">
        <v>0</v>
      </c>
      <c r="W709">
        <v>0</v>
      </c>
      <c r="X709">
        <v>0</v>
      </c>
      <c r="Y709">
        <v>0</v>
      </c>
      <c r="Z709">
        <v>0</v>
      </c>
      <c r="AA709">
        <v>3</v>
      </c>
      <c r="AB709">
        <v>11</v>
      </c>
      <c r="AC709">
        <v>0</v>
      </c>
    </row>
    <row r="710" spans="1:29" x14ac:dyDescent="0.3">
      <c r="A710">
        <v>9308</v>
      </c>
      <c r="B710">
        <v>1954</v>
      </c>
      <c r="C710" t="s">
        <v>29</v>
      </c>
      <c r="D710" t="s">
        <v>33</v>
      </c>
      <c r="E710">
        <v>62820</v>
      </c>
      <c r="F710">
        <v>0</v>
      </c>
      <c r="G710">
        <v>0</v>
      </c>
      <c r="H710" s="1">
        <v>41405</v>
      </c>
      <c r="I710">
        <v>51</v>
      </c>
      <c r="J710">
        <v>398</v>
      </c>
      <c r="K710">
        <v>61</v>
      </c>
      <c r="L710">
        <v>265</v>
      </c>
      <c r="M710">
        <v>138</v>
      </c>
      <c r="N710">
        <v>61</v>
      </c>
      <c r="O710">
        <v>53</v>
      </c>
      <c r="P710">
        <v>1</v>
      </c>
      <c r="Q710">
        <v>3</v>
      </c>
      <c r="R710">
        <v>4</v>
      </c>
      <c r="S710">
        <v>6</v>
      </c>
      <c r="T710">
        <v>1</v>
      </c>
      <c r="U710">
        <v>0</v>
      </c>
      <c r="V710">
        <v>0</v>
      </c>
      <c r="W710">
        <v>0</v>
      </c>
      <c r="X710">
        <v>0</v>
      </c>
      <c r="Y710">
        <v>0</v>
      </c>
      <c r="Z710">
        <v>0</v>
      </c>
      <c r="AA710">
        <v>3</v>
      </c>
      <c r="AB710">
        <v>11</v>
      </c>
      <c r="AC710">
        <v>0</v>
      </c>
    </row>
    <row r="711" spans="1:29" x14ac:dyDescent="0.3">
      <c r="A711">
        <v>5120</v>
      </c>
      <c r="B711">
        <v>1982</v>
      </c>
      <c r="C711" t="s">
        <v>37</v>
      </c>
      <c r="D711" t="s">
        <v>31</v>
      </c>
      <c r="E711">
        <v>66664</v>
      </c>
      <c r="F711">
        <v>0</v>
      </c>
      <c r="G711">
        <v>0</v>
      </c>
      <c r="H711" s="1">
        <v>41177</v>
      </c>
      <c r="I711">
        <v>78</v>
      </c>
      <c r="J711">
        <v>398</v>
      </c>
      <c r="K711">
        <v>96</v>
      </c>
      <c r="L711">
        <v>447</v>
      </c>
      <c r="M711">
        <v>220</v>
      </c>
      <c r="N711">
        <v>96</v>
      </c>
      <c r="O711">
        <v>32</v>
      </c>
      <c r="P711">
        <v>1</v>
      </c>
      <c r="Q711">
        <v>5</v>
      </c>
      <c r="R711">
        <v>7</v>
      </c>
      <c r="S711">
        <v>6</v>
      </c>
      <c r="T711">
        <v>3</v>
      </c>
      <c r="U711">
        <v>0</v>
      </c>
      <c r="V711">
        <v>0</v>
      </c>
      <c r="W711">
        <v>0</v>
      </c>
      <c r="X711">
        <v>0</v>
      </c>
      <c r="Y711">
        <v>0</v>
      </c>
      <c r="Z711">
        <v>0</v>
      </c>
      <c r="AA711">
        <v>3</v>
      </c>
      <c r="AB711">
        <v>11</v>
      </c>
      <c r="AC711">
        <v>0</v>
      </c>
    </row>
    <row r="712" spans="1:29" x14ac:dyDescent="0.3">
      <c r="A712">
        <v>544</v>
      </c>
      <c r="B712">
        <v>1954</v>
      </c>
      <c r="C712" t="s">
        <v>29</v>
      </c>
      <c r="D712" t="s">
        <v>33</v>
      </c>
      <c r="E712">
        <v>62820</v>
      </c>
      <c r="F712">
        <v>0</v>
      </c>
      <c r="G712">
        <v>0</v>
      </c>
      <c r="H712" s="1">
        <v>41405</v>
      </c>
      <c r="I712">
        <v>51</v>
      </c>
      <c r="J712">
        <v>398</v>
      </c>
      <c r="K712">
        <v>61</v>
      </c>
      <c r="L712">
        <v>265</v>
      </c>
      <c r="M712">
        <v>138</v>
      </c>
      <c r="N712">
        <v>61</v>
      </c>
      <c r="O712">
        <v>53</v>
      </c>
      <c r="P712">
        <v>1</v>
      </c>
      <c r="Q712">
        <v>3</v>
      </c>
      <c r="R712">
        <v>4</v>
      </c>
      <c r="S712">
        <v>6</v>
      </c>
      <c r="T712">
        <v>1</v>
      </c>
      <c r="U712">
        <v>0</v>
      </c>
      <c r="V712">
        <v>0</v>
      </c>
      <c r="W712">
        <v>0</v>
      </c>
      <c r="X712">
        <v>0</v>
      </c>
      <c r="Y712">
        <v>0</v>
      </c>
      <c r="Z712">
        <v>0</v>
      </c>
      <c r="AA712">
        <v>3</v>
      </c>
      <c r="AB712">
        <v>11</v>
      </c>
      <c r="AC712">
        <v>0</v>
      </c>
    </row>
    <row r="713" spans="1:29" x14ac:dyDescent="0.3">
      <c r="A713">
        <v>8952</v>
      </c>
      <c r="B713">
        <v>1953</v>
      </c>
      <c r="C713" t="s">
        <v>34</v>
      </c>
      <c r="D713" t="s">
        <v>33</v>
      </c>
      <c r="E713">
        <v>65569</v>
      </c>
      <c r="F713">
        <v>0</v>
      </c>
      <c r="G713">
        <v>1</v>
      </c>
      <c r="H713" s="1">
        <v>41218</v>
      </c>
      <c r="I713">
        <v>96</v>
      </c>
      <c r="J713">
        <v>397</v>
      </c>
      <c r="K713">
        <v>46</v>
      </c>
      <c r="L713">
        <v>288</v>
      </c>
      <c r="M713">
        <v>20</v>
      </c>
      <c r="N713">
        <v>38</v>
      </c>
      <c r="O713">
        <v>70</v>
      </c>
      <c r="P713">
        <v>2</v>
      </c>
      <c r="Q713">
        <v>6</v>
      </c>
      <c r="R713">
        <v>5</v>
      </c>
      <c r="S713">
        <v>10</v>
      </c>
      <c r="T713">
        <v>3</v>
      </c>
      <c r="U713">
        <v>0</v>
      </c>
      <c r="V713">
        <v>0</v>
      </c>
      <c r="W713">
        <v>0</v>
      </c>
      <c r="X713">
        <v>0</v>
      </c>
      <c r="Y713">
        <v>0</v>
      </c>
      <c r="Z713">
        <v>0</v>
      </c>
      <c r="AA713">
        <v>3</v>
      </c>
      <c r="AB713">
        <v>11</v>
      </c>
      <c r="AC713">
        <v>0</v>
      </c>
    </row>
    <row r="714" spans="1:29" x14ac:dyDescent="0.3">
      <c r="A714">
        <v>10766</v>
      </c>
      <c r="B714">
        <v>1964</v>
      </c>
      <c r="C714" t="s">
        <v>32</v>
      </c>
      <c r="D714" t="s">
        <v>33</v>
      </c>
      <c r="E714">
        <v>65526</v>
      </c>
      <c r="F714">
        <v>0</v>
      </c>
      <c r="G714">
        <v>1</v>
      </c>
      <c r="H714" s="1">
        <v>41740</v>
      </c>
      <c r="I714">
        <v>22</v>
      </c>
      <c r="J714">
        <v>397</v>
      </c>
      <c r="K714">
        <v>19</v>
      </c>
      <c r="L714">
        <v>69</v>
      </c>
      <c r="M714">
        <v>12</v>
      </c>
      <c r="N714">
        <v>0</v>
      </c>
      <c r="O714">
        <v>9</v>
      </c>
      <c r="P714">
        <v>1</v>
      </c>
      <c r="Q714">
        <v>4</v>
      </c>
      <c r="R714">
        <v>4</v>
      </c>
      <c r="S714">
        <v>8</v>
      </c>
      <c r="T714">
        <v>2</v>
      </c>
      <c r="U714">
        <v>0</v>
      </c>
      <c r="V714">
        <v>0</v>
      </c>
      <c r="W714">
        <v>0</v>
      </c>
      <c r="X714">
        <v>0</v>
      </c>
      <c r="Y714">
        <v>0</v>
      </c>
      <c r="Z714">
        <v>0</v>
      </c>
      <c r="AA714">
        <v>3</v>
      </c>
      <c r="AB714">
        <v>11</v>
      </c>
      <c r="AC714">
        <v>0</v>
      </c>
    </row>
    <row r="715" spans="1:29" x14ac:dyDescent="0.3">
      <c r="A715">
        <v>9971</v>
      </c>
      <c r="B715">
        <v>1964</v>
      </c>
      <c r="C715" t="s">
        <v>32</v>
      </c>
      <c r="D715" t="s">
        <v>33</v>
      </c>
      <c r="E715">
        <v>65526</v>
      </c>
      <c r="F715">
        <v>0</v>
      </c>
      <c r="G715">
        <v>1</v>
      </c>
      <c r="H715" s="1">
        <v>41740</v>
      </c>
      <c r="I715">
        <v>22</v>
      </c>
      <c r="J715">
        <v>397</v>
      </c>
      <c r="K715">
        <v>19</v>
      </c>
      <c r="L715">
        <v>69</v>
      </c>
      <c r="M715">
        <v>12</v>
      </c>
      <c r="N715">
        <v>0</v>
      </c>
      <c r="O715">
        <v>9</v>
      </c>
      <c r="P715">
        <v>1</v>
      </c>
      <c r="Q715">
        <v>4</v>
      </c>
      <c r="R715">
        <v>4</v>
      </c>
      <c r="S715">
        <v>8</v>
      </c>
      <c r="T715">
        <v>2</v>
      </c>
      <c r="U715">
        <v>0</v>
      </c>
      <c r="V715">
        <v>0</v>
      </c>
      <c r="W715">
        <v>0</v>
      </c>
      <c r="X715">
        <v>0</v>
      </c>
      <c r="Y715">
        <v>0</v>
      </c>
      <c r="Z715">
        <v>0</v>
      </c>
      <c r="AA715">
        <v>3</v>
      </c>
      <c r="AB715">
        <v>11</v>
      </c>
      <c r="AC715">
        <v>0</v>
      </c>
    </row>
    <row r="716" spans="1:29" x14ac:dyDescent="0.3">
      <c r="A716">
        <v>10102</v>
      </c>
      <c r="B716">
        <v>1966</v>
      </c>
      <c r="C716" t="s">
        <v>29</v>
      </c>
      <c r="D716" t="s">
        <v>38</v>
      </c>
      <c r="E716">
        <v>79946</v>
      </c>
      <c r="F716">
        <v>0</v>
      </c>
      <c r="G716">
        <v>0</v>
      </c>
      <c r="H716" s="1">
        <v>41771</v>
      </c>
      <c r="I716">
        <v>19</v>
      </c>
      <c r="J716">
        <v>395</v>
      </c>
      <c r="K716">
        <v>183</v>
      </c>
      <c r="L716">
        <v>565</v>
      </c>
      <c r="M716">
        <v>166</v>
      </c>
      <c r="N716">
        <v>141</v>
      </c>
      <c r="O716">
        <v>28</v>
      </c>
      <c r="P716">
        <v>1</v>
      </c>
      <c r="Q716">
        <v>5</v>
      </c>
      <c r="R716">
        <v>11</v>
      </c>
      <c r="S716">
        <v>5</v>
      </c>
      <c r="T716">
        <v>3</v>
      </c>
      <c r="U716">
        <v>0</v>
      </c>
      <c r="V716">
        <v>0</v>
      </c>
      <c r="W716">
        <v>0</v>
      </c>
      <c r="X716">
        <v>0</v>
      </c>
      <c r="Y716">
        <v>0</v>
      </c>
      <c r="Z716">
        <v>0</v>
      </c>
      <c r="AA716">
        <v>3</v>
      </c>
      <c r="AB716">
        <v>11</v>
      </c>
      <c r="AC716">
        <v>0</v>
      </c>
    </row>
    <row r="717" spans="1:29" x14ac:dyDescent="0.3">
      <c r="A717">
        <v>7119</v>
      </c>
      <c r="B717">
        <v>1982</v>
      </c>
      <c r="C717" t="s">
        <v>29</v>
      </c>
      <c r="D717" t="s">
        <v>30</v>
      </c>
      <c r="E717">
        <v>68627</v>
      </c>
      <c r="F717">
        <v>0</v>
      </c>
      <c r="G717">
        <v>0</v>
      </c>
      <c r="H717" s="1">
        <v>41286</v>
      </c>
      <c r="I717">
        <v>45</v>
      </c>
      <c r="J717">
        <v>395</v>
      </c>
      <c r="K717">
        <v>15</v>
      </c>
      <c r="L717">
        <v>263</v>
      </c>
      <c r="M717">
        <v>60</v>
      </c>
      <c r="N717">
        <v>54</v>
      </c>
      <c r="O717">
        <v>38</v>
      </c>
      <c r="P717">
        <v>1</v>
      </c>
      <c r="Q717">
        <v>2</v>
      </c>
      <c r="R717">
        <v>3</v>
      </c>
      <c r="S717">
        <v>6</v>
      </c>
      <c r="T717">
        <v>1</v>
      </c>
      <c r="U717">
        <v>0</v>
      </c>
      <c r="V717">
        <v>0</v>
      </c>
      <c r="W717">
        <v>0</v>
      </c>
      <c r="X717">
        <v>0</v>
      </c>
      <c r="Y717">
        <v>0</v>
      </c>
      <c r="Z717">
        <v>0</v>
      </c>
      <c r="AA717">
        <v>3</v>
      </c>
      <c r="AB717">
        <v>11</v>
      </c>
      <c r="AC717">
        <v>0</v>
      </c>
    </row>
    <row r="718" spans="1:29" x14ac:dyDescent="0.3">
      <c r="A718">
        <v>3732</v>
      </c>
      <c r="B718">
        <v>1955</v>
      </c>
      <c r="C718" t="s">
        <v>34</v>
      </c>
      <c r="D718" t="s">
        <v>33</v>
      </c>
      <c r="E718">
        <v>52750</v>
      </c>
      <c r="F718">
        <v>0</v>
      </c>
      <c r="G718">
        <v>1</v>
      </c>
      <c r="H718" s="1">
        <v>41309</v>
      </c>
      <c r="I718">
        <v>72</v>
      </c>
      <c r="J718">
        <v>393</v>
      </c>
      <c r="K718">
        <v>0</v>
      </c>
      <c r="L718">
        <v>239</v>
      </c>
      <c r="M718">
        <v>90</v>
      </c>
      <c r="N718">
        <v>69</v>
      </c>
      <c r="O718">
        <v>69</v>
      </c>
      <c r="P718">
        <v>6</v>
      </c>
      <c r="Q718">
        <v>5</v>
      </c>
      <c r="R718">
        <v>7</v>
      </c>
      <c r="S718">
        <v>9</v>
      </c>
      <c r="T718">
        <v>4</v>
      </c>
      <c r="U718">
        <v>0</v>
      </c>
      <c r="V718">
        <v>0</v>
      </c>
      <c r="W718">
        <v>0</v>
      </c>
      <c r="X718">
        <v>0</v>
      </c>
      <c r="Y718">
        <v>0</v>
      </c>
      <c r="Z718">
        <v>0</v>
      </c>
      <c r="AA718">
        <v>3</v>
      </c>
      <c r="AB718">
        <v>11</v>
      </c>
      <c r="AC718">
        <v>0</v>
      </c>
    </row>
    <row r="719" spans="1:29" x14ac:dyDescent="0.3">
      <c r="A719">
        <v>7378</v>
      </c>
      <c r="B719">
        <v>1981</v>
      </c>
      <c r="C719" t="s">
        <v>34</v>
      </c>
      <c r="D719" t="s">
        <v>31</v>
      </c>
      <c r="E719">
        <v>42021</v>
      </c>
      <c r="F719">
        <v>1</v>
      </c>
      <c r="G719">
        <v>0</v>
      </c>
      <c r="H719" s="1">
        <v>41152</v>
      </c>
      <c r="I719">
        <v>34</v>
      </c>
      <c r="J719">
        <v>393</v>
      </c>
      <c r="K719">
        <v>5</v>
      </c>
      <c r="L719">
        <v>136</v>
      </c>
      <c r="M719">
        <v>7</v>
      </c>
      <c r="N719">
        <v>5</v>
      </c>
      <c r="O719">
        <v>27</v>
      </c>
      <c r="P719">
        <v>5</v>
      </c>
      <c r="Q719">
        <v>10</v>
      </c>
      <c r="R719">
        <v>1</v>
      </c>
      <c r="S719">
        <v>6</v>
      </c>
      <c r="T719">
        <v>9</v>
      </c>
      <c r="U719">
        <v>1</v>
      </c>
      <c r="V719">
        <v>0</v>
      </c>
      <c r="W719">
        <v>0</v>
      </c>
      <c r="X719">
        <v>0</v>
      </c>
      <c r="Y719">
        <v>0</v>
      </c>
      <c r="Z719">
        <v>0</v>
      </c>
      <c r="AA719">
        <v>3</v>
      </c>
      <c r="AB719">
        <v>11</v>
      </c>
      <c r="AC719">
        <v>0</v>
      </c>
    </row>
    <row r="720" spans="1:29" x14ac:dyDescent="0.3">
      <c r="A720">
        <v>8897</v>
      </c>
      <c r="B720">
        <v>1965</v>
      </c>
      <c r="C720" t="s">
        <v>29</v>
      </c>
      <c r="D720" t="s">
        <v>30</v>
      </c>
      <c r="E720">
        <v>42720</v>
      </c>
      <c r="F720">
        <v>1</v>
      </c>
      <c r="G720">
        <v>1</v>
      </c>
      <c r="H720" s="1">
        <v>41388</v>
      </c>
      <c r="I720">
        <v>9</v>
      </c>
      <c r="J720">
        <v>392</v>
      </c>
      <c r="K720">
        <v>5</v>
      </c>
      <c r="L720">
        <v>91</v>
      </c>
      <c r="M720">
        <v>28</v>
      </c>
      <c r="N720">
        <v>26</v>
      </c>
      <c r="O720">
        <v>112</v>
      </c>
      <c r="P720">
        <v>8</v>
      </c>
      <c r="Q720">
        <v>7</v>
      </c>
      <c r="R720">
        <v>3</v>
      </c>
      <c r="S720">
        <v>7</v>
      </c>
      <c r="T720">
        <v>8</v>
      </c>
      <c r="U720">
        <v>0</v>
      </c>
      <c r="V720">
        <v>0</v>
      </c>
      <c r="W720">
        <v>0</v>
      </c>
      <c r="X720">
        <v>0</v>
      </c>
      <c r="Y720">
        <v>0</v>
      </c>
      <c r="Z720">
        <v>0</v>
      </c>
      <c r="AA720">
        <v>3</v>
      </c>
      <c r="AB720">
        <v>11</v>
      </c>
      <c r="AC720">
        <v>1</v>
      </c>
    </row>
    <row r="721" spans="1:29" x14ac:dyDescent="0.3">
      <c r="A721">
        <v>4741</v>
      </c>
      <c r="B721">
        <v>1974</v>
      </c>
      <c r="C721" t="s">
        <v>37</v>
      </c>
      <c r="D721" t="s">
        <v>33</v>
      </c>
      <c r="E721">
        <v>65463</v>
      </c>
      <c r="F721">
        <v>1</v>
      </c>
      <c r="G721">
        <v>0</v>
      </c>
      <c r="H721" s="1">
        <v>41669</v>
      </c>
      <c r="I721">
        <v>17</v>
      </c>
      <c r="J721">
        <v>391</v>
      </c>
      <c r="K721">
        <v>32</v>
      </c>
      <c r="L721">
        <v>70</v>
      </c>
      <c r="M721">
        <v>21</v>
      </c>
      <c r="N721">
        <v>32</v>
      </c>
      <c r="O721">
        <v>16</v>
      </c>
      <c r="P721">
        <v>2</v>
      </c>
      <c r="Q721">
        <v>6</v>
      </c>
      <c r="R721">
        <v>2</v>
      </c>
      <c r="S721">
        <v>9</v>
      </c>
      <c r="T721">
        <v>5</v>
      </c>
      <c r="U721">
        <v>0</v>
      </c>
      <c r="V721">
        <v>1</v>
      </c>
      <c r="W721">
        <v>0</v>
      </c>
      <c r="X721">
        <v>0</v>
      </c>
      <c r="Y721">
        <v>0</v>
      </c>
      <c r="Z721">
        <v>0</v>
      </c>
      <c r="AA721">
        <v>3</v>
      </c>
      <c r="AB721">
        <v>11</v>
      </c>
      <c r="AC721">
        <v>0</v>
      </c>
    </row>
    <row r="722" spans="1:29" x14ac:dyDescent="0.3">
      <c r="A722">
        <v>6583</v>
      </c>
      <c r="B722">
        <v>1955</v>
      </c>
      <c r="C722" t="s">
        <v>37</v>
      </c>
      <c r="D722" t="s">
        <v>33</v>
      </c>
      <c r="E722">
        <v>72635</v>
      </c>
      <c r="F722">
        <v>0</v>
      </c>
      <c r="G722">
        <v>0</v>
      </c>
      <c r="H722" s="1">
        <v>41428</v>
      </c>
      <c r="I722">
        <v>54</v>
      </c>
      <c r="J722">
        <v>390</v>
      </c>
      <c r="K722">
        <v>22</v>
      </c>
      <c r="L722">
        <v>323</v>
      </c>
      <c r="M722">
        <v>104</v>
      </c>
      <c r="N722">
        <v>35</v>
      </c>
      <c r="O722">
        <v>107</v>
      </c>
      <c r="P722">
        <v>1</v>
      </c>
      <c r="Q722">
        <v>6</v>
      </c>
      <c r="R722">
        <v>8</v>
      </c>
      <c r="S722">
        <v>6</v>
      </c>
      <c r="T722">
        <v>3</v>
      </c>
      <c r="U722">
        <v>0</v>
      </c>
      <c r="V722">
        <v>0</v>
      </c>
      <c r="W722">
        <v>0</v>
      </c>
      <c r="X722">
        <v>1</v>
      </c>
      <c r="Y722">
        <v>0</v>
      </c>
      <c r="Z722">
        <v>0</v>
      </c>
      <c r="AA722">
        <v>3</v>
      </c>
      <c r="AB722">
        <v>11</v>
      </c>
      <c r="AC722">
        <v>0</v>
      </c>
    </row>
    <row r="723" spans="1:29" x14ac:dyDescent="0.3">
      <c r="A723">
        <v>3433</v>
      </c>
      <c r="B723">
        <v>1955</v>
      </c>
      <c r="C723" t="s">
        <v>37</v>
      </c>
      <c r="D723" t="s">
        <v>33</v>
      </c>
      <c r="E723">
        <v>72635</v>
      </c>
      <c r="F723">
        <v>0</v>
      </c>
      <c r="G723">
        <v>0</v>
      </c>
      <c r="H723" s="1">
        <v>41428</v>
      </c>
      <c r="I723">
        <v>54</v>
      </c>
      <c r="J723">
        <v>390</v>
      </c>
      <c r="K723">
        <v>22</v>
      </c>
      <c r="L723">
        <v>323</v>
      </c>
      <c r="M723">
        <v>104</v>
      </c>
      <c r="N723">
        <v>35</v>
      </c>
      <c r="O723">
        <v>107</v>
      </c>
      <c r="P723">
        <v>1</v>
      </c>
      <c r="Q723">
        <v>6</v>
      </c>
      <c r="R723">
        <v>8</v>
      </c>
      <c r="S723">
        <v>6</v>
      </c>
      <c r="T723">
        <v>3</v>
      </c>
      <c r="U723">
        <v>0</v>
      </c>
      <c r="V723">
        <v>0</v>
      </c>
      <c r="W723">
        <v>0</v>
      </c>
      <c r="X723">
        <v>1</v>
      </c>
      <c r="Y723">
        <v>0</v>
      </c>
      <c r="Z723">
        <v>0</v>
      </c>
      <c r="AA723">
        <v>3</v>
      </c>
      <c r="AB723">
        <v>11</v>
      </c>
      <c r="AC723">
        <v>0</v>
      </c>
    </row>
    <row r="724" spans="1:29" x14ac:dyDescent="0.3">
      <c r="A724">
        <v>10299</v>
      </c>
      <c r="B724">
        <v>1969</v>
      </c>
      <c r="C724" t="s">
        <v>32</v>
      </c>
      <c r="D724" t="s">
        <v>30</v>
      </c>
      <c r="E724">
        <v>48240</v>
      </c>
      <c r="F724">
        <v>0</v>
      </c>
      <c r="G724">
        <v>0</v>
      </c>
      <c r="H724" s="1">
        <v>41222</v>
      </c>
      <c r="I724">
        <v>73</v>
      </c>
      <c r="J724">
        <v>389</v>
      </c>
      <c r="K724">
        <v>91</v>
      </c>
      <c r="L724">
        <v>248</v>
      </c>
      <c r="M724">
        <v>64</v>
      </c>
      <c r="N724">
        <v>49</v>
      </c>
      <c r="O724">
        <v>41</v>
      </c>
      <c r="P724">
        <v>3</v>
      </c>
      <c r="Q724">
        <v>6</v>
      </c>
      <c r="R724">
        <v>3</v>
      </c>
      <c r="S724">
        <v>13</v>
      </c>
      <c r="T724">
        <v>5</v>
      </c>
      <c r="U724">
        <v>0</v>
      </c>
      <c r="V724">
        <v>0</v>
      </c>
      <c r="W724">
        <v>0</v>
      </c>
      <c r="X724">
        <v>0</v>
      </c>
      <c r="Y724">
        <v>0</v>
      </c>
      <c r="Z724">
        <v>0</v>
      </c>
      <c r="AA724">
        <v>3</v>
      </c>
      <c r="AB724">
        <v>11</v>
      </c>
      <c r="AC724">
        <v>1</v>
      </c>
    </row>
    <row r="725" spans="1:29" x14ac:dyDescent="0.3">
      <c r="A725">
        <v>3170</v>
      </c>
      <c r="B725">
        <v>1957</v>
      </c>
      <c r="C725" t="s">
        <v>34</v>
      </c>
      <c r="D725" t="s">
        <v>31</v>
      </c>
      <c r="E725">
        <v>68148</v>
      </c>
      <c r="F725">
        <v>0</v>
      </c>
      <c r="G725">
        <v>0</v>
      </c>
      <c r="H725" s="1">
        <v>41517</v>
      </c>
      <c r="I725">
        <v>86</v>
      </c>
      <c r="J725">
        <v>389</v>
      </c>
      <c r="K725">
        <v>66</v>
      </c>
      <c r="L725">
        <v>408</v>
      </c>
      <c r="M725">
        <v>37</v>
      </c>
      <c r="N725">
        <v>57</v>
      </c>
      <c r="O725">
        <v>85</v>
      </c>
      <c r="P725">
        <v>1</v>
      </c>
      <c r="Q725">
        <v>4</v>
      </c>
      <c r="R725">
        <v>4</v>
      </c>
      <c r="S725">
        <v>6</v>
      </c>
      <c r="T725">
        <v>2</v>
      </c>
      <c r="U725">
        <v>0</v>
      </c>
      <c r="V725">
        <v>0</v>
      </c>
      <c r="W725">
        <v>0</v>
      </c>
      <c r="X725">
        <v>0</v>
      </c>
      <c r="Y725">
        <v>0</v>
      </c>
      <c r="Z725">
        <v>0</v>
      </c>
      <c r="AA725">
        <v>3</v>
      </c>
      <c r="AB725">
        <v>11</v>
      </c>
      <c r="AC725">
        <v>0</v>
      </c>
    </row>
    <row r="726" spans="1:29" x14ac:dyDescent="0.3">
      <c r="A726">
        <v>466</v>
      </c>
      <c r="B726">
        <v>1944</v>
      </c>
      <c r="C726" t="s">
        <v>29</v>
      </c>
      <c r="D726" t="s">
        <v>33</v>
      </c>
      <c r="E726">
        <v>65275</v>
      </c>
      <c r="F726">
        <v>0</v>
      </c>
      <c r="G726">
        <v>0</v>
      </c>
      <c r="H726" s="1">
        <v>41367</v>
      </c>
      <c r="I726">
        <v>9</v>
      </c>
      <c r="J726">
        <v>388</v>
      </c>
      <c r="K726">
        <v>14</v>
      </c>
      <c r="L726">
        <v>218</v>
      </c>
      <c r="M726">
        <v>91</v>
      </c>
      <c r="N726">
        <v>14</v>
      </c>
      <c r="O726">
        <v>21</v>
      </c>
      <c r="P726">
        <v>1</v>
      </c>
      <c r="Q726">
        <v>4</v>
      </c>
      <c r="R726">
        <v>3</v>
      </c>
      <c r="S726">
        <v>13</v>
      </c>
      <c r="T726">
        <v>2</v>
      </c>
      <c r="U726">
        <v>0</v>
      </c>
      <c r="V726">
        <v>0</v>
      </c>
      <c r="W726">
        <v>0</v>
      </c>
      <c r="X726">
        <v>0</v>
      </c>
      <c r="Y726">
        <v>0</v>
      </c>
      <c r="Z726">
        <v>0</v>
      </c>
      <c r="AA726">
        <v>3</v>
      </c>
      <c r="AB726">
        <v>11</v>
      </c>
      <c r="AC726">
        <v>0</v>
      </c>
    </row>
    <row r="727" spans="1:29" x14ac:dyDescent="0.3">
      <c r="A727">
        <v>6945</v>
      </c>
      <c r="B727">
        <v>1952</v>
      </c>
      <c r="C727" t="s">
        <v>29</v>
      </c>
      <c r="D727" t="s">
        <v>30</v>
      </c>
      <c r="E727">
        <v>84574</v>
      </c>
      <c r="F727">
        <v>0</v>
      </c>
      <c r="G727">
        <v>0</v>
      </c>
      <c r="H727" s="1">
        <v>41429</v>
      </c>
      <c r="I727">
        <v>72</v>
      </c>
      <c r="J727">
        <v>387</v>
      </c>
      <c r="K727">
        <v>20</v>
      </c>
      <c r="L727">
        <v>713</v>
      </c>
      <c r="M727">
        <v>38</v>
      </c>
      <c r="N727">
        <v>54</v>
      </c>
      <c r="O727">
        <v>163</v>
      </c>
      <c r="P727">
        <v>1</v>
      </c>
      <c r="Q727">
        <v>9</v>
      </c>
      <c r="R727">
        <v>11</v>
      </c>
      <c r="S727">
        <v>11</v>
      </c>
      <c r="T727">
        <v>5</v>
      </c>
      <c r="U727">
        <v>0</v>
      </c>
      <c r="V727">
        <v>0</v>
      </c>
      <c r="W727">
        <v>0</v>
      </c>
      <c r="X727">
        <v>0</v>
      </c>
      <c r="Y727">
        <v>0</v>
      </c>
      <c r="Z727">
        <v>0</v>
      </c>
      <c r="AA727">
        <v>3</v>
      </c>
      <c r="AB727">
        <v>11</v>
      </c>
      <c r="AC727">
        <v>0</v>
      </c>
    </row>
    <row r="728" spans="1:29" x14ac:dyDescent="0.3">
      <c r="A728">
        <v>1446</v>
      </c>
      <c r="B728">
        <v>1956</v>
      </c>
      <c r="C728" t="s">
        <v>34</v>
      </c>
      <c r="D728" t="s">
        <v>30</v>
      </c>
      <c r="E728">
        <v>86424</v>
      </c>
      <c r="F728">
        <v>0</v>
      </c>
      <c r="G728">
        <v>0</v>
      </c>
      <c r="H728" s="1">
        <v>41734</v>
      </c>
      <c r="I728">
        <v>12</v>
      </c>
      <c r="J728">
        <v>387</v>
      </c>
      <c r="K728">
        <v>68</v>
      </c>
      <c r="L728">
        <v>569</v>
      </c>
      <c r="M728">
        <v>89</v>
      </c>
      <c r="N728">
        <v>45</v>
      </c>
      <c r="O728">
        <v>68</v>
      </c>
      <c r="P728">
        <v>1</v>
      </c>
      <c r="Q728">
        <v>6</v>
      </c>
      <c r="R728">
        <v>9</v>
      </c>
      <c r="S728">
        <v>12</v>
      </c>
      <c r="T728">
        <v>1</v>
      </c>
      <c r="U728">
        <v>0</v>
      </c>
      <c r="V728">
        <v>0</v>
      </c>
      <c r="W728">
        <v>0</v>
      </c>
      <c r="X728">
        <v>0</v>
      </c>
      <c r="Y728">
        <v>0</v>
      </c>
      <c r="Z728">
        <v>0</v>
      </c>
      <c r="AA728">
        <v>3</v>
      </c>
      <c r="AB728">
        <v>11</v>
      </c>
      <c r="AC728">
        <v>0</v>
      </c>
    </row>
    <row r="729" spans="1:29" x14ac:dyDescent="0.3">
      <c r="A729">
        <v>8852</v>
      </c>
      <c r="B729">
        <v>1976</v>
      </c>
      <c r="C729" t="s">
        <v>29</v>
      </c>
      <c r="D729" t="s">
        <v>33</v>
      </c>
      <c r="E729">
        <v>61064</v>
      </c>
      <c r="F729">
        <v>0</v>
      </c>
      <c r="G729">
        <v>1</v>
      </c>
      <c r="H729" s="1">
        <v>41152</v>
      </c>
      <c r="I729">
        <v>80</v>
      </c>
      <c r="J729">
        <v>387</v>
      </c>
      <c r="K729">
        <v>126</v>
      </c>
      <c r="L729">
        <v>342</v>
      </c>
      <c r="M729">
        <v>0</v>
      </c>
      <c r="N729">
        <v>45</v>
      </c>
      <c r="O729">
        <v>180</v>
      </c>
      <c r="P729">
        <v>5</v>
      </c>
      <c r="Q729">
        <v>8</v>
      </c>
      <c r="R729">
        <v>4</v>
      </c>
      <c r="S729">
        <v>11</v>
      </c>
      <c r="T729">
        <v>6</v>
      </c>
      <c r="U729">
        <v>0</v>
      </c>
      <c r="V729">
        <v>0</v>
      </c>
      <c r="W729">
        <v>0</v>
      </c>
      <c r="X729">
        <v>0</v>
      </c>
      <c r="Y729">
        <v>0</v>
      </c>
      <c r="Z729">
        <v>0</v>
      </c>
      <c r="AA729">
        <v>3</v>
      </c>
      <c r="AB729">
        <v>11</v>
      </c>
      <c r="AC729">
        <v>0</v>
      </c>
    </row>
    <row r="730" spans="1:29" x14ac:dyDescent="0.3">
      <c r="A730">
        <v>9166</v>
      </c>
      <c r="B730">
        <v>1968</v>
      </c>
      <c r="C730" t="s">
        <v>29</v>
      </c>
      <c r="D730" t="s">
        <v>33</v>
      </c>
      <c r="E730">
        <v>63967</v>
      </c>
      <c r="F730">
        <v>0</v>
      </c>
      <c r="G730">
        <v>1</v>
      </c>
      <c r="H730" s="1">
        <v>41495</v>
      </c>
      <c r="I730">
        <v>57</v>
      </c>
      <c r="J730">
        <v>387</v>
      </c>
      <c r="K730">
        <v>84</v>
      </c>
      <c r="L730">
        <v>141</v>
      </c>
      <c r="M730">
        <v>73</v>
      </c>
      <c r="N730">
        <v>35</v>
      </c>
      <c r="O730">
        <v>162</v>
      </c>
      <c r="P730">
        <v>3</v>
      </c>
      <c r="Q730">
        <v>4</v>
      </c>
      <c r="R730">
        <v>4</v>
      </c>
      <c r="S730">
        <v>12</v>
      </c>
      <c r="T730">
        <v>2</v>
      </c>
      <c r="U730">
        <v>0</v>
      </c>
      <c r="V730">
        <v>0</v>
      </c>
      <c r="W730">
        <v>0</v>
      </c>
      <c r="X730">
        <v>0</v>
      </c>
      <c r="Y730">
        <v>0</v>
      </c>
      <c r="Z730">
        <v>0</v>
      </c>
      <c r="AA730">
        <v>3</v>
      </c>
      <c r="AB730">
        <v>11</v>
      </c>
      <c r="AC730">
        <v>0</v>
      </c>
    </row>
    <row r="731" spans="1:29" x14ac:dyDescent="0.3">
      <c r="A731">
        <v>4518</v>
      </c>
      <c r="B731">
        <v>1979</v>
      </c>
      <c r="C731" t="s">
        <v>29</v>
      </c>
      <c r="D731" t="s">
        <v>31</v>
      </c>
      <c r="E731">
        <v>85693</v>
      </c>
      <c r="F731">
        <v>0</v>
      </c>
      <c r="G731">
        <v>1</v>
      </c>
      <c r="H731" s="1">
        <v>41384</v>
      </c>
      <c r="I731">
        <v>59</v>
      </c>
      <c r="J731">
        <v>386</v>
      </c>
      <c r="K731">
        <v>172</v>
      </c>
      <c r="L731">
        <v>183</v>
      </c>
      <c r="M731">
        <v>185</v>
      </c>
      <c r="N731">
        <v>132</v>
      </c>
      <c r="O731">
        <v>111</v>
      </c>
      <c r="P731">
        <v>2</v>
      </c>
      <c r="Q731">
        <v>9</v>
      </c>
      <c r="R731">
        <v>5</v>
      </c>
      <c r="S731">
        <v>11</v>
      </c>
      <c r="T731">
        <v>5</v>
      </c>
      <c r="U731">
        <v>0</v>
      </c>
      <c r="V731">
        <v>0</v>
      </c>
      <c r="W731">
        <v>0</v>
      </c>
      <c r="X731">
        <v>0</v>
      </c>
      <c r="Y731">
        <v>0</v>
      </c>
      <c r="Z731">
        <v>0</v>
      </c>
      <c r="AA731">
        <v>3</v>
      </c>
      <c r="AB731">
        <v>11</v>
      </c>
      <c r="AC731">
        <v>0</v>
      </c>
    </row>
    <row r="732" spans="1:29" x14ac:dyDescent="0.3">
      <c r="A732">
        <v>10524</v>
      </c>
      <c r="B732">
        <v>1963</v>
      </c>
      <c r="C732" t="s">
        <v>34</v>
      </c>
      <c r="D732" t="s">
        <v>35</v>
      </c>
      <c r="E732">
        <v>49476</v>
      </c>
      <c r="F732">
        <v>0</v>
      </c>
      <c r="G732">
        <v>1</v>
      </c>
      <c r="H732" s="1">
        <v>41445</v>
      </c>
      <c r="I732">
        <v>29</v>
      </c>
      <c r="J732">
        <v>386</v>
      </c>
      <c r="K732">
        <v>23</v>
      </c>
      <c r="L732">
        <v>95</v>
      </c>
      <c r="M732">
        <v>54</v>
      </c>
      <c r="N732">
        <v>41</v>
      </c>
      <c r="O732">
        <v>196</v>
      </c>
      <c r="P732">
        <v>4</v>
      </c>
      <c r="Q732">
        <v>2</v>
      </c>
      <c r="R732">
        <v>11</v>
      </c>
      <c r="S732">
        <v>5</v>
      </c>
      <c r="T732">
        <v>2</v>
      </c>
      <c r="U732">
        <v>0</v>
      </c>
      <c r="V732">
        <v>0</v>
      </c>
      <c r="W732">
        <v>0</v>
      </c>
      <c r="X732">
        <v>0</v>
      </c>
      <c r="Y732">
        <v>0</v>
      </c>
      <c r="Z732">
        <v>0</v>
      </c>
      <c r="AA732">
        <v>3</v>
      </c>
      <c r="AB732">
        <v>11</v>
      </c>
      <c r="AC732">
        <v>0</v>
      </c>
    </row>
    <row r="733" spans="1:29" x14ac:dyDescent="0.3">
      <c r="A733">
        <v>4047</v>
      </c>
      <c r="B733">
        <v>1954</v>
      </c>
      <c r="C733" t="s">
        <v>32</v>
      </c>
      <c r="D733" t="s">
        <v>33</v>
      </c>
      <c r="E733">
        <v>65324</v>
      </c>
      <c r="F733">
        <v>0</v>
      </c>
      <c r="G733">
        <v>1</v>
      </c>
      <c r="H733" s="1">
        <v>41650</v>
      </c>
      <c r="I733">
        <v>0</v>
      </c>
      <c r="J733">
        <v>384</v>
      </c>
      <c r="K733">
        <v>0</v>
      </c>
      <c r="L733">
        <v>102</v>
      </c>
      <c r="M733">
        <v>21</v>
      </c>
      <c r="N733">
        <v>32</v>
      </c>
      <c r="O733">
        <v>5</v>
      </c>
      <c r="P733">
        <v>3</v>
      </c>
      <c r="Q733">
        <v>6</v>
      </c>
      <c r="R733">
        <v>2</v>
      </c>
      <c r="S733">
        <v>9</v>
      </c>
      <c r="T733">
        <v>4</v>
      </c>
      <c r="U733">
        <v>0</v>
      </c>
      <c r="V733">
        <v>0</v>
      </c>
      <c r="W733">
        <v>0</v>
      </c>
      <c r="X733">
        <v>0</v>
      </c>
      <c r="Y733">
        <v>0</v>
      </c>
      <c r="Z733">
        <v>0</v>
      </c>
      <c r="AA733">
        <v>3</v>
      </c>
      <c r="AB733">
        <v>11</v>
      </c>
      <c r="AC733">
        <v>0</v>
      </c>
    </row>
    <row r="734" spans="1:29" x14ac:dyDescent="0.3">
      <c r="A734">
        <v>9477</v>
      </c>
      <c r="B734">
        <v>1954</v>
      </c>
      <c r="C734" t="s">
        <v>32</v>
      </c>
      <c r="D734" t="s">
        <v>33</v>
      </c>
      <c r="E734">
        <v>65324</v>
      </c>
      <c r="F734">
        <v>0</v>
      </c>
      <c r="G734">
        <v>1</v>
      </c>
      <c r="H734" s="1">
        <v>41650</v>
      </c>
      <c r="I734">
        <v>0</v>
      </c>
      <c r="J734">
        <v>384</v>
      </c>
      <c r="K734">
        <v>0</v>
      </c>
      <c r="L734">
        <v>102</v>
      </c>
      <c r="M734">
        <v>21</v>
      </c>
      <c r="N734">
        <v>32</v>
      </c>
      <c r="O734">
        <v>5</v>
      </c>
      <c r="P734">
        <v>3</v>
      </c>
      <c r="Q734">
        <v>6</v>
      </c>
      <c r="R734">
        <v>2</v>
      </c>
      <c r="S734">
        <v>9</v>
      </c>
      <c r="T734">
        <v>4</v>
      </c>
      <c r="U734">
        <v>0</v>
      </c>
      <c r="V734">
        <v>0</v>
      </c>
      <c r="W734">
        <v>0</v>
      </c>
      <c r="X734">
        <v>0</v>
      </c>
      <c r="Y734">
        <v>0</v>
      </c>
      <c r="Z734">
        <v>0</v>
      </c>
      <c r="AA734">
        <v>3</v>
      </c>
      <c r="AB734">
        <v>11</v>
      </c>
      <c r="AC734">
        <v>0</v>
      </c>
    </row>
    <row r="735" spans="1:29" x14ac:dyDescent="0.3">
      <c r="A735">
        <v>1212</v>
      </c>
      <c r="B735">
        <v>1973</v>
      </c>
      <c r="C735" t="s">
        <v>29</v>
      </c>
      <c r="D735" t="s">
        <v>33</v>
      </c>
      <c r="E735">
        <v>52845</v>
      </c>
      <c r="F735">
        <v>1</v>
      </c>
      <c r="G735">
        <v>0</v>
      </c>
      <c r="H735" s="1">
        <v>41499</v>
      </c>
      <c r="I735">
        <v>7</v>
      </c>
      <c r="J735">
        <v>384</v>
      </c>
      <c r="K735">
        <v>25</v>
      </c>
      <c r="L735">
        <v>292</v>
      </c>
      <c r="M735">
        <v>130</v>
      </c>
      <c r="N735">
        <v>41</v>
      </c>
      <c r="O735">
        <v>64</v>
      </c>
      <c r="P735">
        <v>3</v>
      </c>
      <c r="Q735">
        <v>8</v>
      </c>
      <c r="R735">
        <v>8</v>
      </c>
      <c r="S735">
        <v>6</v>
      </c>
      <c r="T735">
        <v>6</v>
      </c>
      <c r="U735">
        <v>1</v>
      </c>
      <c r="V735">
        <v>0</v>
      </c>
      <c r="W735">
        <v>0</v>
      </c>
      <c r="X735">
        <v>0</v>
      </c>
      <c r="Y735">
        <v>0</v>
      </c>
      <c r="Z735">
        <v>0</v>
      </c>
      <c r="AA735">
        <v>3</v>
      </c>
      <c r="AB735">
        <v>11</v>
      </c>
      <c r="AC735">
        <v>0</v>
      </c>
    </row>
    <row r="736" spans="1:29" x14ac:dyDescent="0.3">
      <c r="A736">
        <v>3491</v>
      </c>
      <c r="B736">
        <v>1975</v>
      </c>
      <c r="C736" t="s">
        <v>29</v>
      </c>
      <c r="D736" t="s">
        <v>31</v>
      </c>
      <c r="E736">
        <v>55914</v>
      </c>
      <c r="F736">
        <v>0</v>
      </c>
      <c r="G736">
        <v>1</v>
      </c>
      <c r="H736" s="1">
        <v>41393</v>
      </c>
      <c r="I736">
        <v>32</v>
      </c>
      <c r="J736">
        <v>384</v>
      </c>
      <c r="K736">
        <v>60</v>
      </c>
      <c r="L736">
        <v>364</v>
      </c>
      <c r="M736">
        <v>119</v>
      </c>
      <c r="N736">
        <v>101</v>
      </c>
      <c r="O736">
        <v>232</v>
      </c>
      <c r="P736">
        <v>4</v>
      </c>
      <c r="Q736">
        <v>11</v>
      </c>
      <c r="R736">
        <v>6</v>
      </c>
      <c r="S736">
        <v>8</v>
      </c>
      <c r="T736">
        <v>7</v>
      </c>
      <c r="U736">
        <v>0</v>
      </c>
      <c r="V736">
        <v>0</v>
      </c>
      <c r="W736">
        <v>0</v>
      </c>
      <c r="X736">
        <v>0</v>
      </c>
      <c r="Y736">
        <v>0</v>
      </c>
      <c r="Z736">
        <v>0</v>
      </c>
      <c r="AA736">
        <v>3</v>
      </c>
      <c r="AB736">
        <v>11</v>
      </c>
      <c r="AC736">
        <v>0</v>
      </c>
    </row>
    <row r="737" spans="1:29" x14ac:dyDescent="0.3">
      <c r="A737">
        <v>4609</v>
      </c>
      <c r="B737">
        <v>1966</v>
      </c>
      <c r="C737" t="s">
        <v>32</v>
      </c>
      <c r="D737" t="s">
        <v>33</v>
      </c>
      <c r="E737">
        <v>57705</v>
      </c>
      <c r="F737">
        <v>0</v>
      </c>
      <c r="G737">
        <v>1</v>
      </c>
      <c r="H737" s="1">
        <v>41650</v>
      </c>
      <c r="I737">
        <v>14</v>
      </c>
      <c r="J737">
        <v>383</v>
      </c>
      <c r="K737">
        <v>0</v>
      </c>
      <c r="L737">
        <v>53</v>
      </c>
      <c r="M737">
        <v>6</v>
      </c>
      <c r="N737">
        <v>4</v>
      </c>
      <c r="O737">
        <v>40</v>
      </c>
      <c r="P737">
        <v>3</v>
      </c>
      <c r="Q737">
        <v>8</v>
      </c>
      <c r="R737">
        <v>1</v>
      </c>
      <c r="S737">
        <v>6</v>
      </c>
      <c r="T737">
        <v>6</v>
      </c>
      <c r="U737">
        <v>0</v>
      </c>
      <c r="V737">
        <v>0</v>
      </c>
      <c r="W737">
        <v>0</v>
      </c>
      <c r="X737">
        <v>0</v>
      </c>
      <c r="Y737">
        <v>0</v>
      </c>
      <c r="Z737">
        <v>0</v>
      </c>
      <c r="AA737">
        <v>3</v>
      </c>
      <c r="AB737">
        <v>11</v>
      </c>
      <c r="AC737">
        <v>0</v>
      </c>
    </row>
    <row r="738" spans="1:29" x14ac:dyDescent="0.3">
      <c r="A738">
        <v>9940</v>
      </c>
      <c r="B738">
        <v>1958</v>
      </c>
      <c r="C738" t="s">
        <v>29</v>
      </c>
      <c r="D738" t="s">
        <v>31</v>
      </c>
      <c r="E738">
        <v>64961</v>
      </c>
      <c r="F738">
        <v>0</v>
      </c>
      <c r="G738">
        <v>1</v>
      </c>
      <c r="H738" s="1">
        <v>41266</v>
      </c>
      <c r="I738">
        <v>97</v>
      </c>
      <c r="J738">
        <v>382</v>
      </c>
      <c r="K738">
        <v>114</v>
      </c>
      <c r="L738">
        <v>276</v>
      </c>
      <c r="M738">
        <v>75</v>
      </c>
      <c r="N738">
        <v>124</v>
      </c>
      <c r="O738">
        <v>38</v>
      </c>
      <c r="P738">
        <v>2</v>
      </c>
      <c r="Q738">
        <v>6</v>
      </c>
      <c r="R738">
        <v>4</v>
      </c>
      <c r="S738">
        <v>4</v>
      </c>
      <c r="T738">
        <v>3</v>
      </c>
      <c r="U738">
        <v>0</v>
      </c>
      <c r="V738">
        <v>0</v>
      </c>
      <c r="W738">
        <v>0</v>
      </c>
      <c r="X738">
        <v>0</v>
      </c>
      <c r="Y738">
        <v>0</v>
      </c>
      <c r="Z738">
        <v>0</v>
      </c>
      <c r="AA738">
        <v>3</v>
      </c>
      <c r="AB738">
        <v>11</v>
      </c>
      <c r="AC738">
        <v>0</v>
      </c>
    </row>
    <row r="739" spans="1:29" x14ac:dyDescent="0.3">
      <c r="A739">
        <v>8939</v>
      </c>
      <c r="B739">
        <v>1959</v>
      </c>
      <c r="C739" t="s">
        <v>29</v>
      </c>
      <c r="D739" t="s">
        <v>35</v>
      </c>
      <c r="E739">
        <v>61250</v>
      </c>
      <c r="F739">
        <v>0</v>
      </c>
      <c r="G739">
        <v>1</v>
      </c>
      <c r="H739" s="1">
        <v>41259</v>
      </c>
      <c r="I739">
        <v>49</v>
      </c>
      <c r="J739">
        <v>382</v>
      </c>
      <c r="K739">
        <v>138</v>
      </c>
      <c r="L739">
        <v>65</v>
      </c>
      <c r="M739">
        <v>60</v>
      </c>
      <c r="N739">
        <v>26</v>
      </c>
      <c r="O739">
        <v>59</v>
      </c>
      <c r="P739">
        <v>6</v>
      </c>
      <c r="Q739">
        <v>5</v>
      </c>
      <c r="R739">
        <v>2</v>
      </c>
      <c r="S739">
        <v>12</v>
      </c>
      <c r="T739">
        <v>5</v>
      </c>
      <c r="U739">
        <v>0</v>
      </c>
      <c r="V739">
        <v>0</v>
      </c>
      <c r="W739">
        <v>0</v>
      </c>
      <c r="X739">
        <v>0</v>
      </c>
      <c r="Y739">
        <v>0</v>
      </c>
      <c r="Z739">
        <v>0</v>
      </c>
      <c r="AA739">
        <v>3</v>
      </c>
      <c r="AB739">
        <v>11</v>
      </c>
      <c r="AC739">
        <v>0</v>
      </c>
    </row>
    <row r="740" spans="1:29" x14ac:dyDescent="0.3">
      <c r="A740">
        <v>850</v>
      </c>
      <c r="B740">
        <v>1968</v>
      </c>
      <c r="C740" t="s">
        <v>29</v>
      </c>
      <c r="D740" t="s">
        <v>30</v>
      </c>
      <c r="E740">
        <v>70566</v>
      </c>
      <c r="F740">
        <v>0</v>
      </c>
      <c r="G740">
        <v>1</v>
      </c>
      <c r="H740" s="1">
        <v>41553</v>
      </c>
      <c r="I740">
        <v>4</v>
      </c>
      <c r="J740">
        <v>381</v>
      </c>
      <c r="K740">
        <v>28</v>
      </c>
      <c r="L740">
        <v>215</v>
      </c>
      <c r="M740">
        <v>84</v>
      </c>
      <c r="N740">
        <v>28</v>
      </c>
      <c r="O740">
        <v>21</v>
      </c>
      <c r="P740">
        <v>2</v>
      </c>
      <c r="Q740">
        <v>6</v>
      </c>
      <c r="R740">
        <v>5</v>
      </c>
      <c r="S740">
        <v>9</v>
      </c>
      <c r="T740">
        <v>3</v>
      </c>
      <c r="U740">
        <v>0</v>
      </c>
      <c r="V740">
        <v>0</v>
      </c>
      <c r="W740">
        <v>0</v>
      </c>
      <c r="X740">
        <v>0</v>
      </c>
      <c r="Y740">
        <v>0</v>
      </c>
      <c r="Z740">
        <v>0</v>
      </c>
      <c r="AA740">
        <v>3</v>
      </c>
      <c r="AB740">
        <v>11</v>
      </c>
      <c r="AC740">
        <v>0</v>
      </c>
    </row>
    <row r="741" spans="1:29" x14ac:dyDescent="0.3">
      <c r="A741">
        <v>7165</v>
      </c>
      <c r="B741">
        <v>1972</v>
      </c>
      <c r="C741" t="s">
        <v>29</v>
      </c>
      <c r="D741" t="s">
        <v>31</v>
      </c>
      <c r="E741">
        <v>64474</v>
      </c>
      <c r="F741">
        <v>0</v>
      </c>
      <c r="G741">
        <v>1</v>
      </c>
      <c r="H741" s="1">
        <v>41569</v>
      </c>
      <c r="I741">
        <v>59</v>
      </c>
      <c r="J741">
        <v>381</v>
      </c>
      <c r="K741">
        <v>35</v>
      </c>
      <c r="L741">
        <v>172</v>
      </c>
      <c r="M741">
        <v>56</v>
      </c>
      <c r="N741">
        <v>86</v>
      </c>
      <c r="O741">
        <v>93</v>
      </c>
      <c r="P741">
        <v>2</v>
      </c>
      <c r="Q741">
        <v>8</v>
      </c>
      <c r="R741">
        <v>2</v>
      </c>
      <c r="S741">
        <v>10</v>
      </c>
      <c r="T741">
        <v>5</v>
      </c>
      <c r="U741">
        <v>0</v>
      </c>
      <c r="V741">
        <v>0</v>
      </c>
      <c r="W741">
        <v>0</v>
      </c>
      <c r="X741">
        <v>0</v>
      </c>
      <c r="Y741">
        <v>0</v>
      </c>
      <c r="Z741">
        <v>0</v>
      </c>
      <c r="AA741">
        <v>3</v>
      </c>
      <c r="AB741">
        <v>11</v>
      </c>
      <c r="AC741">
        <v>0</v>
      </c>
    </row>
    <row r="742" spans="1:29" x14ac:dyDescent="0.3">
      <c r="A742">
        <v>5204</v>
      </c>
      <c r="B742">
        <v>1971</v>
      </c>
      <c r="C742" t="s">
        <v>29</v>
      </c>
      <c r="D742" t="s">
        <v>31</v>
      </c>
      <c r="E742">
        <v>74538</v>
      </c>
      <c r="F742">
        <v>0</v>
      </c>
      <c r="G742">
        <v>0</v>
      </c>
      <c r="H742" s="1">
        <v>41454</v>
      </c>
      <c r="I742">
        <v>21</v>
      </c>
      <c r="J742">
        <v>380</v>
      </c>
      <c r="K742">
        <v>98</v>
      </c>
      <c r="L742">
        <v>733</v>
      </c>
      <c r="M742">
        <v>110</v>
      </c>
      <c r="N742">
        <v>112</v>
      </c>
      <c r="O742">
        <v>28</v>
      </c>
      <c r="P742">
        <v>1</v>
      </c>
      <c r="Q742">
        <v>8</v>
      </c>
      <c r="R742">
        <v>8</v>
      </c>
      <c r="S742">
        <v>5</v>
      </c>
      <c r="T742">
        <v>3</v>
      </c>
      <c r="U742">
        <v>0</v>
      </c>
      <c r="V742">
        <v>0</v>
      </c>
      <c r="W742">
        <v>1</v>
      </c>
      <c r="X742">
        <v>0</v>
      </c>
      <c r="Y742">
        <v>0</v>
      </c>
      <c r="Z742">
        <v>0</v>
      </c>
      <c r="AA742">
        <v>3</v>
      </c>
      <c r="AB742">
        <v>11</v>
      </c>
      <c r="AC742">
        <v>1</v>
      </c>
    </row>
    <row r="743" spans="1:29" x14ac:dyDescent="0.3">
      <c r="A743">
        <v>5092</v>
      </c>
      <c r="B743">
        <v>1949</v>
      </c>
      <c r="C743" t="s">
        <v>32</v>
      </c>
      <c r="D743" t="s">
        <v>38</v>
      </c>
      <c r="E743">
        <v>51569</v>
      </c>
      <c r="F743">
        <v>0</v>
      </c>
      <c r="G743">
        <v>1</v>
      </c>
      <c r="H743" s="1">
        <v>41317</v>
      </c>
      <c r="I743">
        <v>39</v>
      </c>
      <c r="J743">
        <v>380</v>
      </c>
      <c r="K743">
        <v>0</v>
      </c>
      <c r="L743">
        <v>47</v>
      </c>
      <c r="M743">
        <v>6</v>
      </c>
      <c r="N743">
        <v>0</v>
      </c>
      <c r="O743">
        <v>34</v>
      </c>
      <c r="P743">
        <v>4</v>
      </c>
      <c r="Q743">
        <v>7</v>
      </c>
      <c r="R743">
        <v>1</v>
      </c>
      <c r="S743">
        <v>7</v>
      </c>
      <c r="T743">
        <v>8</v>
      </c>
      <c r="U743">
        <v>0</v>
      </c>
      <c r="V743">
        <v>1</v>
      </c>
      <c r="W743">
        <v>0</v>
      </c>
      <c r="X743">
        <v>0</v>
      </c>
      <c r="Y743">
        <v>0</v>
      </c>
      <c r="Z743">
        <v>0</v>
      </c>
      <c r="AA743">
        <v>3</v>
      </c>
      <c r="AB743">
        <v>11</v>
      </c>
      <c r="AC743">
        <v>1</v>
      </c>
    </row>
    <row r="744" spans="1:29" x14ac:dyDescent="0.3">
      <c r="A744">
        <v>773</v>
      </c>
      <c r="B744">
        <v>1971</v>
      </c>
      <c r="C744" t="s">
        <v>34</v>
      </c>
      <c r="D744" t="s">
        <v>35</v>
      </c>
      <c r="E744">
        <v>42835</v>
      </c>
      <c r="F744">
        <v>1</v>
      </c>
      <c r="G744">
        <v>1</v>
      </c>
      <c r="H744" s="1">
        <v>41455</v>
      </c>
      <c r="I744">
        <v>64</v>
      </c>
      <c r="J744">
        <v>379</v>
      </c>
      <c r="K744">
        <v>4</v>
      </c>
      <c r="L744">
        <v>93</v>
      </c>
      <c r="M744">
        <v>12</v>
      </c>
      <c r="N744">
        <v>9</v>
      </c>
      <c r="O744">
        <v>98</v>
      </c>
      <c r="P744">
        <v>7</v>
      </c>
      <c r="Q744">
        <v>6</v>
      </c>
      <c r="R744">
        <v>6</v>
      </c>
      <c r="S744">
        <v>4</v>
      </c>
      <c r="T744">
        <v>6</v>
      </c>
      <c r="U744">
        <v>0</v>
      </c>
      <c r="V744">
        <v>0</v>
      </c>
      <c r="W744">
        <v>0</v>
      </c>
      <c r="X744">
        <v>0</v>
      </c>
      <c r="Y744">
        <v>0</v>
      </c>
      <c r="Z744">
        <v>0</v>
      </c>
      <c r="AA744">
        <v>3</v>
      </c>
      <c r="AB744">
        <v>11</v>
      </c>
      <c r="AC744">
        <v>0</v>
      </c>
    </row>
    <row r="745" spans="1:29" x14ac:dyDescent="0.3">
      <c r="A745">
        <v>1518</v>
      </c>
      <c r="B745">
        <v>1965</v>
      </c>
      <c r="C745" t="s">
        <v>34</v>
      </c>
      <c r="D745" t="s">
        <v>33</v>
      </c>
      <c r="E745">
        <v>62694</v>
      </c>
      <c r="F745">
        <v>1</v>
      </c>
      <c r="G745">
        <v>1</v>
      </c>
      <c r="H745" s="1">
        <v>41442</v>
      </c>
      <c r="I745">
        <v>29</v>
      </c>
      <c r="J745">
        <v>379</v>
      </c>
      <c r="K745">
        <v>6</v>
      </c>
      <c r="L745">
        <v>157</v>
      </c>
      <c r="M745">
        <v>25</v>
      </c>
      <c r="N745">
        <v>91</v>
      </c>
      <c r="O745">
        <v>91</v>
      </c>
      <c r="P745">
        <v>5</v>
      </c>
      <c r="Q745">
        <v>9</v>
      </c>
      <c r="R745">
        <v>3</v>
      </c>
      <c r="S745">
        <v>7</v>
      </c>
      <c r="T745">
        <v>7</v>
      </c>
      <c r="U745">
        <v>0</v>
      </c>
      <c r="V745">
        <v>0</v>
      </c>
      <c r="W745">
        <v>0</v>
      </c>
      <c r="X745">
        <v>0</v>
      </c>
      <c r="Y745">
        <v>0</v>
      </c>
      <c r="Z745">
        <v>0</v>
      </c>
      <c r="AA745">
        <v>3</v>
      </c>
      <c r="AB745">
        <v>11</v>
      </c>
      <c r="AC745">
        <v>0</v>
      </c>
    </row>
    <row r="746" spans="1:29" x14ac:dyDescent="0.3">
      <c r="A746">
        <v>9215</v>
      </c>
      <c r="B746">
        <v>1980</v>
      </c>
      <c r="C746" t="s">
        <v>32</v>
      </c>
      <c r="D746" t="s">
        <v>33</v>
      </c>
      <c r="E746">
        <v>43974</v>
      </c>
      <c r="F746">
        <v>1</v>
      </c>
      <c r="G746">
        <v>0</v>
      </c>
      <c r="H746" s="1">
        <v>41255</v>
      </c>
      <c r="I746">
        <v>19</v>
      </c>
      <c r="J746">
        <v>378</v>
      </c>
      <c r="K746">
        <v>0</v>
      </c>
      <c r="L746">
        <v>101</v>
      </c>
      <c r="M746">
        <v>0</v>
      </c>
      <c r="N746">
        <v>0</v>
      </c>
      <c r="O746">
        <v>72</v>
      </c>
      <c r="P746">
        <v>5</v>
      </c>
      <c r="Q746">
        <v>6</v>
      </c>
      <c r="R746">
        <v>4</v>
      </c>
      <c r="S746">
        <v>6</v>
      </c>
      <c r="T746">
        <v>7</v>
      </c>
      <c r="U746">
        <v>0</v>
      </c>
      <c r="V746">
        <v>0</v>
      </c>
      <c r="W746">
        <v>0</v>
      </c>
      <c r="X746">
        <v>0</v>
      </c>
      <c r="Y746">
        <v>0</v>
      </c>
      <c r="Z746">
        <v>0</v>
      </c>
      <c r="AA746">
        <v>3</v>
      </c>
      <c r="AB746">
        <v>11</v>
      </c>
      <c r="AC746">
        <v>0</v>
      </c>
    </row>
    <row r="747" spans="1:29" x14ac:dyDescent="0.3">
      <c r="A747">
        <v>6245</v>
      </c>
      <c r="B747">
        <v>1950</v>
      </c>
      <c r="C747" t="s">
        <v>32</v>
      </c>
      <c r="D747" t="s">
        <v>31</v>
      </c>
      <c r="E747">
        <v>59292</v>
      </c>
      <c r="F747">
        <v>0</v>
      </c>
      <c r="G747">
        <v>1</v>
      </c>
      <c r="H747" s="1">
        <v>41438</v>
      </c>
      <c r="I747">
        <v>71</v>
      </c>
      <c r="J747">
        <v>378</v>
      </c>
      <c r="K747">
        <v>14</v>
      </c>
      <c r="L747">
        <v>68</v>
      </c>
      <c r="M747">
        <v>19</v>
      </c>
      <c r="N747">
        <v>14</v>
      </c>
      <c r="O747">
        <v>14</v>
      </c>
      <c r="P747">
        <v>2</v>
      </c>
      <c r="Q747">
        <v>3</v>
      </c>
      <c r="R747">
        <v>5</v>
      </c>
      <c r="S747">
        <v>8</v>
      </c>
      <c r="T747">
        <v>3</v>
      </c>
      <c r="U747">
        <v>0</v>
      </c>
      <c r="V747">
        <v>0</v>
      </c>
      <c r="W747">
        <v>0</v>
      </c>
      <c r="X747">
        <v>0</v>
      </c>
      <c r="Y747">
        <v>0</v>
      </c>
      <c r="Z747">
        <v>0</v>
      </c>
      <c r="AA747">
        <v>3</v>
      </c>
      <c r="AB747">
        <v>11</v>
      </c>
      <c r="AC747">
        <v>0</v>
      </c>
    </row>
    <row r="748" spans="1:29" x14ac:dyDescent="0.3">
      <c r="A748">
        <v>3767</v>
      </c>
      <c r="B748">
        <v>1968</v>
      </c>
      <c r="C748" t="s">
        <v>29</v>
      </c>
      <c r="D748" t="s">
        <v>33</v>
      </c>
      <c r="E748">
        <v>61314</v>
      </c>
      <c r="F748">
        <v>0</v>
      </c>
      <c r="G748">
        <v>1</v>
      </c>
      <c r="H748" s="1">
        <v>41389</v>
      </c>
      <c r="I748">
        <v>1</v>
      </c>
      <c r="J748">
        <v>378</v>
      </c>
      <c r="K748">
        <v>0</v>
      </c>
      <c r="L748">
        <v>189</v>
      </c>
      <c r="M748">
        <v>97</v>
      </c>
      <c r="N748">
        <v>172</v>
      </c>
      <c r="O748">
        <v>172</v>
      </c>
      <c r="P748">
        <v>2</v>
      </c>
      <c r="Q748">
        <v>5</v>
      </c>
      <c r="R748">
        <v>5</v>
      </c>
      <c r="S748">
        <v>12</v>
      </c>
      <c r="T748">
        <v>3</v>
      </c>
      <c r="U748">
        <v>0</v>
      </c>
      <c r="V748">
        <v>0</v>
      </c>
      <c r="W748">
        <v>0</v>
      </c>
      <c r="X748">
        <v>0</v>
      </c>
      <c r="Y748">
        <v>0</v>
      </c>
      <c r="Z748">
        <v>0</v>
      </c>
      <c r="AA748">
        <v>3</v>
      </c>
      <c r="AB748">
        <v>11</v>
      </c>
      <c r="AC748">
        <v>0</v>
      </c>
    </row>
    <row r="749" spans="1:29" x14ac:dyDescent="0.3">
      <c r="A749">
        <v>8370</v>
      </c>
      <c r="B749">
        <v>1976</v>
      </c>
      <c r="C749" t="s">
        <v>37</v>
      </c>
      <c r="D749" t="s">
        <v>31</v>
      </c>
      <c r="E749">
        <v>75484</v>
      </c>
      <c r="F749">
        <v>0</v>
      </c>
      <c r="G749">
        <v>1</v>
      </c>
      <c r="H749" s="1">
        <v>41123</v>
      </c>
      <c r="I749">
        <v>50</v>
      </c>
      <c r="J749">
        <v>378</v>
      </c>
      <c r="K749">
        <v>97</v>
      </c>
      <c r="L749">
        <v>259</v>
      </c>
      <c r="M749">
        <v>197</v>
      </c>
      <c r="N749">
        <v>194</v>
      </c>
      <c r="O749">
        <v>34</v>
      </c>
      <c r="P749">
        <v>2</v>
      </c>
      <c r="Q749">
        <v>7</v>
      </c>
      <c r="R749">
        <v>3</v>
      </c>
      <c r="S749">
        <v>6</v>
      </c>
      <c r="T749">
        <v>4</v>
      </c>
      <c r="U749">
        <v>0</v>
      </c>
      <c r="V749">
        <v>0</v>
      </c>
      <c r="W749">
        <v>0</v>
      </c>
      <c r="X749">
        <v>0</v>
      </c>
      <c r="Y749">
        <v>0</v>
      </c>
      <c r="Z749">
        <v>0</v>
      </c>
      <c r="AA749">
        <v>3</v>
      </c>
      <c r="AB749">
        <v>11</v>
      </c>
      <c r="AC749">
        <v>0</v>
      </c>
    </row>
    <row r="750" spans="1:29" x14ac:dyDescent="0.3">
      <c r="A750">
        <v>5272</v>
      </c>
      <c r="B750">
        <v>1965</v>
      </c>
      <c r="C750" t="s">
        <v>34</v>
      </c>
      <c r="D750" t="s">
        <v>33</v>
      </c>
      <c r="E750">
        <v>53843</v>
      </c>
      <c r="F750">
        <v>0</v>
      </c>
      <c r="G750">
        <v>1</v>
      </c>
      <c r="H750" s="1">
        <v>41452</v>
      </c>
      <c r="I750">
        <v>64</v>
      </c>
      <c r="J750">
        <v>378</v>
      </c>
      <c r="K750">
        <v>0</v>
      </c>
      <c r="L750">
        <v>88</v>
      </c>
      <c r="M750">
        <v>19</v>
      </c>
      <c r="N750">
        <v>4</v>
      </c>
      <c r="O750">
        <v>73</v>
      </c>
      <c r="P750">
        <v>4</v>
      </c>
      <c r="Q750">
        <v>8</v>
      </c>
      <c r="R750">
        <v>5</v>
      </c>
      <c r="S750">
        <v>3</v>
      </c>
      <c r="T750">
        <v>7</v>
      </c>
      <c r="U750">
        <v>0</v>
      </c>
      <c r="V750">
        <v>0</v>
      </c>
      <c r="W750">
        <v>0</v>
      </c>
      <c r="X750">
        <v>0</v>
      </c>
      <c r="Y750">
        <v>0</v>
      </c>
      <c r="Z750">
        <v>0</v>
      </c>
      <c r="AA750">
        <v>3</v>
      </c>
      <c r="AB750">
        <v>11</v>
      </c>
      <c r="AC750">
        <v>0</v>
      </c>
    </row>
    <row r="751" spans="1:29" x14ac:dyDescent="0.3">
      <c r="A751">
        <v>8780</v>
      </c>
      <c r="B751">
        <v>1950</v>
      </c>
      <c r="C751" t="s">
        <v>32</v>
      </c>
      <c r="D751" t="s">
        <v>31</v>
      </c>
      <c r="E751">
        <v>59292</v>
      </c>
      <c r="F751">
        <v>0</v>
      </c>
      <c r="G751">
        <v>1</v>
      </c>
      <c r="H751" s="1">
        <v>41438</v>
      </c>
      <c r="I751">
        <v>71</v>
      </c>
      <c r="J751">
        <v>378</v>
      </c>
      <c r="K751">
        <v>14</v>
      </c>
      <c r="L751">
        <v>68</v>
      </c>
      <c r="M751">
        <v>19</v>
      </c>
      <c r="N751">
        <v>14</v>
      </c>
      <c r="O751">
        <v>14</v>
      </c>
      <c r="P751">
        <v>2</v>
      </c>
      <c r="Q751">
        <v>3</v>
      </c>
      <c r="R751">
        <v>5</v>
      </c>
      <c r="S751">
        <v>8</v>
      </c>
      <c r="T751">
        <v>3</v>
      </c>
      <c r="U751">
        <v>0</v>
      </c>
      <c r="V751">
        <v>0</v>
      </c>
      <c r="W751">
        <v>0</v>
      </c>
      <c r="X751">
        <v>0</v>
      </c>
      <c r="Y751">
        <v>0</v>
      </c>
      <c r="Z751">
        <v>0</v>
      </c>
      <c r="AA751">
        <v>3</v>
      </c>
      <c r="AB751">
        <v>11</v>
      </c>
      <c r="AC751">
        <v>0</v>
      </c>
    </row>
    <row r="752" spans="1:29" x14ac:dyDescent="0.3">
      <c r="A752">
        <v>2075</v>
      </c>
      <c r="B752">
        <v>1969</v>
      </c>
      <c r="C752" t="s">
        <v>29</v>
      </c>
      <c r="D752" t="s">
        <v>33</v>
      </c>
      <c r="E752">
        <v>72460</v>
      </c>
      <c r="F752">
        <v>0</v>
      </c>
      <c r="G752">
        <v>0</v>
      </c>
      <c r="H752" s="1">
        <v>41592</v>
      </c>
      <c r="I752">
        <v>56</v>
      </c>
      <c r="J752">
        <v>377</v>
      </c>
      <c r="K752">
        <v>10</v>
      </c>
      <c r="L752">
        <v>540</v>
      </c>
      <c r="M752">
        <v>80</v>
      </c>
      <c r="N752">
        <v>30</v>
      </c>
      <c r="O752">
        <v>10</v>
      </c>
      <c r="P752">
        <v>1</v>
      </c>
      <c r="Q752">
        <v>3</v>
      </c>
      <c r="R752">
        <v>5</v>
      </c>
      <c r="S752">
        <v>7</v>
      </c>
      <c r="T752">
        <v>1</v>
      </c>
      <c r="U752">
        <v>0</v>
      </c>
      <c r="V752">
        <v>0</v>
      </c>
      <c r="W752">
        <v>0</v>
      </c>
      <c r="X752">
        <v>0</v>
      </c>
      <c r="Y752">
        <v>0</v>
      </c>
      <c r="Z752">
        <v>0</v>
      </c>
      <c r="AA752">
        <v>3</v>
      </c>
      <c r="AB752">
        <v>11</v>
      </c>
      <c r="AC752">
        <v>0</v>
      </c>
    </row>
    <row r="753" spans="1:29" x14ac:dyDescent="0.3">
      <c r="A753">
        <v>11176</v>
      </c>
      <c r="B753">
        <v>1970</v>
      </c>
      <c r="C753" t="s">
        <v>32</v>
      </c>
      <c r="D753" t="s">
        <v>31</v>
      </c>
      <c r="E753">
        <v>65968</v>
      </c>
      <c r="F753">
        <v>0</v>
      </c>
      <c r="G753">
        <v>1</v>
      </c>
      <c r="H753" s="1">
        <v>41771</v>
      </c>
      <c r="I753">
        <v>12</v>
      </c>
      <c r="J753">
        <v>376</v>
      </c>
      <c r="K753">
        <v>9</v>
      </c>
      <c r="L753">
        <v>83</v>
      </c>
      <c r="M753">
        <v>19</v>
      </c>
      <c r="N753">
        <v>4</v>
      </c>
      <c r="O753">
        <v>4</v>
      </c>
      <c r="P753">
        <v>2</v>
      </c>
      <c r="Q753">
        <v>5</v>
      </c>
      <c r="R753">
        <v>4</v>
      </c>
      <c r="S753">
        <v>7</v>
      </c>
      <c r="T753">
        <v>3</v>
      </c>
      <c r="U753">
        <v>0</v>
      </c>
      <c r="V753">
        <v>0</v>
      </c>
      <c r="W753">
        <v>0</v>
      </c>
      <c r="X753">
        <v>0</v>
      </c>
      <c r="Y753">
        <v>0</v>
      </c>
      <c r="Z753">
        <v>0</v>
      </c>
      <c r="AA753">
        <v>3</v>
      </c>
      <c r="AB753">
        <v>11</v>
      </c>
      <c r="AC753">
        <v>0</v>
      </c>
    </row>
    <row r="754" spans="1:29" x14ac:dyDescent="0.3">
      <c r="A754">
        <v>8584</v>
      </c>
      <c r="B754">
        <v>1952</v>
      </c>
      <c r="C754" t="s">
        <v>32</v>
      </c>
      <c r="D754" t="s">
        <v>31</v>
      </c>
      <c r="E754">
        <v>85431</v>
      </c>
      <c r="F754">
        <v>0</v>
      </c>
      <c r="G754">
        <v>0</v>
      </c>
      <c r="H754" s="1">
        <v>41433</v>
      </c>
      <c r="I754">
        <v>54</v>
      </c>
      <c r="J754">
        <v>376</v>
      </c>
      <c r="K754">
        <v>53</v>
      </c>
      <c r="L754">
        <v>462</v>
      </c>
      <c r="M754">
        <v>168</v>
      </c>
      <c r="N754">
        <v>53</v>
      </c>
      <c r="O754">
        <v>53</v>
      </c>
      <c r="P754">
        <v>1</v>
      </c>
      <c r="Q754">
        <v>2</v>
      </c>
      <c r="R754">
        <v>7</v>
      </c>
      <c r="S754">
        <v>7</v>
      </c>
      <c r="T754">
        <v>0</v>
      </c>
      <c r="U754">
        <v>0</v>
      </c>
      <c r="V754">
        <v>0</v>
      </c>
      <c r="W754">
        <v>0</v>
      </c>
      <c r="X754">
        <v>0</v>
      </c>
      <c r="Y754">
        <v>0</v>
      </c>
      <c r="Z754">
        <v>0</v>
      </c>
      <c r="AA754">
        <v>3</v>
      </c>
      <c r="AB754">
        <v>11</v>
      </c>
      <c r="AC754">
        <v>0</v>
      </c>
    </row>
    <row r="755" spans="1:29" x14ac:dyDescent="0.3">
      <c r="A755">
        <v>2870</v>
      </c>
      <c r="B755">
        <v>1973</v>
      </c>
      <c r="C755" t="s">
        <v>29</v>
      </c>
      <c r="D755" t="s">
        <v>33</v>
      </c>
      <c r="E755">
        <v>49094</v>
      </c>
      <c r="F755">
        <v>0</v>
      </c>
      <c r="G755">
        <v>1</v>
      </c>
      <c r="H755" s="1">
        <v>41173</v>
      </c>
      <c r="I755">
        <v>6</v>
      </c>
      <c r="J755">
        <v>376</v>
      </c>
      <c r="K755">
        <v>0</v>
      </c>
      <c r="L755">
        <v>38</v>
      </c>
      <c r="M755">
        <v>11</v>
      </c>
      <c r="N755">
        <v>8</v>
      </c>
      <c r="O755">
        <v>69</v>
      </c>
      <c r="P755">
        <v>5</v>
      </c>
      <c r="Q755">
        <v>6</v>
      </c>
      <c r="R755">
        <v>3</v>
      </c>
      <c r="S755">
        <v>6</v>
      </c>
      <c r="T755">
        <v>6</v>
      </c>
      <c r="U755">
        <v>0</v>
      </c>
      <c r="V755">
        <v>0</v>
      </c>
      <c r="W755">
        <v>0</v>
      </c>
      <c r="X755">
        <v>0</v>
      </c>
      <c r="Y755">
        <v>0</v>
      </c>
      <c r="Z755">
        <v>0</v>
      </c>
      <c r="AA755">
        <v>3</v>
      </c>
      <c r="AB755">
        <v>11</v>
      </c>
      <c r="AC755">
        <v>0</v>
      </c>
    </row>
    <row r="756" spans="1:29" x14ac:dyDescent="0.3">
      <c r="A756">
        <v>2406</v>
      </c>
      <c r="B756">
        <v>1949</v>
      </c>
      <c r="C756" t="s">
        <v>29</v>
      </c>
      <c r="D756" t="s">
        <v>31</v>
      </c>
      <c r="E756">
        <v>54591</v>
      </c>
      <c r="F756">
        <v>0</v>
      </c>
      <c r="G756">
        <v>1</v>
      </c>
      <c r="H756" s="1">
        <v>41491</v>
      </c>
      <c r="I756">
        <v>63</v>
      </c>
      <c r="J756">
        <v>376</v>
      </c>
      <c r="K756">
        <v>4</v>
      </c>
      <c r="L756">
        <v>94</v>
      </c>
      <c r="M756">
        <v>12</v>
      </c>
      <c r="N756">
        <v>9</v>
      </c>
      <c r="O756">
        <v>24</v>
      </c>
      <c r="P756">
        <v>3</v>
      </c>
      <c r="Q756">
        <v>6</v>
      </c>
      <c r="R756">
        <v>2</v>
      </c>
      <c r="S756">
        <v>8</v>
      </c>
      <c r="T756">
        <v>5</v>
      </c>
      <c r="U756">
        <v>0</v>
      </c>
      <c r="V756">
        <v>0</v>
      </c>
      <c r="W756">
        <v>0</v>
      </c>
      <c r="X756">
        <v>0</v>
      </c>
      <c r="Y756">
        <v>0</v>
      </c>
      <c r="Z756">
        <v>0</v>
      </c>
      <c r="AA756">
        <v>3</v>
      </c>
      <c r="AB756">
        <v>11</v>
      </c>
      <c r="AC756">
        <v>0</v>
      </c>
    </row>
    <row r="757" spans="1:29" x14ac:dyDescent="0.3">
      <c r="A757">
        <v>2669</v>
      </c>
      <c r="B757">
        <v>1993</v>
      </c>
      <c r="C757" t="s">
        <v>29</v>
      </c>
      <c r="D757" t="s">
        <v>30</v>
      </c>
      <c r="E757">
        <v>74293</v>
      </c>
      <c r="F757">
        <v>0</v>
      </c>
      <c r="G757">
        <v>0</v>
      </c>
      <c r="H757" s="1">
        <v>41763</v>
      </c>
      <c r="I757">
        <v>66</v>
      </c>
      <c r="J757">
        <v>375</v>
      </c>
      <c r="K757">
        <v>152</v>
      </c>
      <c r="L757">
        <v>335</v>
      </c>
      <c r="M757">
        <v>93</v>
      </c>
      <c r="N757">
        <v>91</v>
      </c>
      <c r="O757">
        <v>81</v>
      </c>
      <c r="P757">
        <v>1</v>
      </c>
      <c r="Q757">
        <v>5</v>
      </c>
      <c r="R757">
        <v>4</v>
      </c>
      <c r="S757">
        <v>6</v>
      </c>
      <c r="T757">
        <v>2</v>
      </c>
      <c r="U757">
        <v>0</v>
      </c>
      <c r="V757">
        <v>0</v>
      </c>
      <c r="W757">
        <v>0</v>
      </c>
      <c r="X757">
        <v>0</v>
      </c>
      <c r="Y757">
        <v>0</v>
      </c>
      <c r="Z757">
        <v>0</v>
      </c>
      <c r="AA757">
        <v>3</v>
      </c>
      <c r="AB757">
        <v>11</v>
      </c>
      <c r="AC757">
        <v>0</v>
      </c>
    </row>
    <row r="758" spans="1:29" x14ac:dyDescent="0.3">
      <c r="A758">
        <v>10037</v>
      </c>
      <c r="B758">
        <v>1993</v>
      </c>
      <c r="C758" t="s">
        <v>29</v>
      </c>
      <c r="D758" t="s">
        <v>30</v>
      </c>
      <c r="E758">
        <v>74293</v>
      </c>
      <c r="F758">
        <v>0</v>
      </c>
      <c r="G758">
        <v>0</v>
      </c>
      <c r="H758" s="1">
        <v>41763</v>
      </c>
      <c r="I758">
        <v>66</v>
      </c>
      <c r="J758">
        <v>375</v>
      </c>
      <c r="K758">
        <v>152</v>
      </c>
      <c r="L758">
        <v>335</v>
      </c>
      <c r="M758">
        <v>93</v>
      </c>
      <c r="N758">
        <v>91</v>
      </c>
      <c r="O758">
        <v>81</v>
      </c>
      <c r="P758">
        <v>1</v>
      </c>
      <c r="Q758">
        <v>5</v>
      </c>
      <c r="R758">
        <v>4</v>
      </c>
      <c r="S758">
        <v>6</v>
      </c>
      <c r="T758">
        <v>2</v>
      </c>
      <c r="U758">
        <v>0</v>
      </c>
      <c r="V758">
        <v>0</v>
      </c>
      <c r="W758">
        <v>0</v>
      </c>
      <c r="X758">
        <v>0</v>
      </c>
      <c r="Y758">
        <v>0</v>
      </c>
      <c r="Z758">
        <v>0</v>
      </c>
      <c r="AA758">
        <v>3</v>
      </c>
      <c r="AB758">
        <v>11</v>
      </c>
      <c r="AC758">
        <v>0</v>
      </c>
    </row>
    <row r="759" spans="1:29" x14ac:dyDescent="0.3">
      <c r="A759">
        <v>7187</v>
      </c>
      <c r="B759">
        <v>1969</v>
      </c>
      <c r="C759" t="s">
        <v>34</v>
      </c>
      <c r="D759" t="s">
        <v>31</v>
      </c>
      <c r="F759">
        <v>1</v>
      </c>
      <c r="G759">
        <v>1</v>
      </c>
      <c r="H759" s="1">
        <v>41412</v>
      </c>
      <c r="I759">
        <v>52</v>
      </c>
      <c r="J759">
        <v>375</v>
      </c>
      <c r="K759">
        <v>42</v>
      </c>
      <c r="L759">
        <v>48</v>
      </c>
      <c r="M759">
        <v>94</v>
      </c>
      <c r="N759">
        <v>66</v>
      </c>
      <c r="O759">
        <v>96</v>
      </c>
      <c r="P759">
        <v>7</v>
      </c>
      <c r="Q759">
        <v>4</v>
      </c>
      <c r="R759">
        <v>10</v>
      </c>
      <c r="S759">
        <v>4</v>
      </c>
      <c r="T759">
        <v>3</v>
      </c>
      <c r="U759">
        <v>0</v>
      </c>
      <c r="V759">
        <v>0</v>
      </c>
      <c r="W759">
        <v>0</v>
      </c>
      <c r="X759">
        <v>0</v>
      </c>
      <c r="Y759">
        <v>0</v>
      </c>
      <c r="Z759">
        <v>0</v>
      </c>
      <c r="AA759">
        <v>3</v>
      </c>
      <c r="AB759">
        <v>11</v>
      </c>
      <c r="AC759">
        <v>0</v>
      </c>
    </row>
    <row r="760" spans="1:29" x14ac:dyDescent="0.3">
      <c r="A760">
        <v>425</v>
      </c>
      <c r="B760">
        <v>1985</v>
      </c>
      <c r="C760" t="s">
        <v>29</v>
      </c>
      <c r="D760" t="s">
        <v>33</v>
      </c>
      <c r="E760">
        <v>55357</v>
      </c>
      <c r="F760">
        <v>2</v>
      </c>
      <c r="G760">
        <v>0</v>
      </c>
      <c r="H760" s="1">
        <v>41324</v>
      </c>
      <c r="I760">
        <v>66</v>
      </c>
      <c r="J760">
        <v>374</v>
      </c>
      <c r="K760">
        <v>64</v>
      </c>
      <c r="L760">
        <v>116</v>
      </c>
      <c r="M760">
        <v>84</v>
      </c>
      <c r="N760">
        <v>25</v>
      </c>
      <c r="O760">
        <v>64</v>
      </c>
      <c r="P760">
        <v>3</v>
      </c>
      <c r="Q760">
        <v>6</v>
      </c>
      <c r="R760">
        <v>2</v>
      </c>
      <c r="S760">
        <v>11</v>
      </c>
      <c r="T760">
        <v>5</v>
      </c>
      <c r="U760">
        <v>0</v>
      </c>
      <c r="V760">
        <v>0</v>
      </c>
      <c r="W760">
        <v>0</v>
      </c>
      <c r="X760">
        <v>0</v>
      </c>
      <c r="Y760">
        <v>0</v>
      </c>
      <c r="Z760">
        <v>0</v>
      </c>
      <c r="AA760">
        <v>3</v>
      </c>
      <c r="AB760">
        <v>11</v>
      </c>
      <c r="AC760">
        <v>0</v>
      </c>
    </row>
    <row r="761" spans="1:29" x14ac:dyDescent="0.3">
      <c r="A761">
        <v>359</v>
      </c>
      <c r="B761">
        <v>1950</v>
      </c>
      <c r="C761" t="s">
        <v>29</v>
      </c>
      <c r="D761" t="s">
        <v>31</v>
      </c>
      <c r="E761">
        <v>48070</v>
      </c>
      <c r="F761">
        <v>0</v>
      </c>
      <c r="G761">
        <v>1</v>
      </c>
      <c r="H761" s="1">
        <v>41287</v>
      </c>
      <c r="I761">
        <v>33</v>
      </c>
      <c r="J761">
        <v>373</v>
      </c>
      <c r="K761">
        <v>14</v>
      </c>
      <c r="L761">
        <v>83</v>
      </c>
      <c r="M761">
        <v>6</v>
      </c>
      <c r="N761">
        <v>9</v>
      </c>
      <c r="O761">
        <v>19</v>
      </c>
      <c r="P761">
        <v>3</v>
      </c>
      <c r="Q761">
        <v>8</v>
      </c>
      <c r="R761">
        <v>2</v>
      </c>
      <c r="S761">
        <v>6</v>
      </c>
      <c r="T761">
        <v>7</v>
      </c>
      <c r="U761">
        <v>0</v>
      </c>
      <c r="V761">
        <v>0</v>
      </c>
      <c r="W761">
        <v>0</v>
      </c>
      <c r="X761">
        <v>0</v>
      </c>
      <c r="Y761">
        <v>0</v>
      </c>
      <c r="Z761">
        <v>1</v>
      </c>
      <c r="AA761">
        <v>3</v>
      </c>
      <c r="AB761">
        <v>11</v>
      </c>
      <c r="AC761">
        <v>0</v>
      </c>
    </row>
    <row r="762" spans="1:29" x14ac:dyDescent="0.3">
      <c r="A762">
        <v>10142</v>
      </c>
      <c r="B762">
        <v>1976</v>
      </c>
      <c r="C762" t="s">
        <v>32</v>
      </c>
      <c r="D762" t="s">
        <v>35</v>
      </c>
      <c r="E762">
        <v>66476</v>
      </c>
      <c r="F762">
        <v>0</v>
      </c>
      <c r="G762">
        <v>1</v>
      </c>
      <c r="H762" s="1">
        <v>41340</v>
      </c>
      <c r="I762">
        <v>99</v>
      </c>
      <c r="J762">
        <v>372</v>
      </c>
      <c r="K762">
        <v>18</v>
      </c>
      <c r="L762">
        <v>126</v>
      </c>
      <c r="M762">
        <v>47</v>
      </c>
      <c r="N762">
        <v>48</v>
      </c>
      <c r="O762">
        <v>78</v>
      </c>
      <c r="P762">
        <v>2</v>
      </c>
      <c r="Q762">
        <v>5</v>
      </c>
      <c r="R762">
        <v>2</v>
      </c>
      <c r="S762">
        <v>11</v>
      </c>
      <c r="T762">
        <v>4</v>
      </c>
      <c r="U762">
        <v>0</v>
      </c>
      <c r="V762">
        <v>0</v>
      </c>
      <c r="W762">
        <v>0</v>
      </c>
      <c r="X762">
        <v>0</v>
      </c>
      <c r="Y762">
        <v>0</v>
      </c>
      <c r="Z762">
        <v>0</v>
      </c>
      <c r="AA762">
        <v>3</v>
      </c>
      <c r="AB762">
        <v>11</v>
      </c>
      <c r="AC762">
        <v>0</v>
      </c>
    </row>
    <row r="763" spans="1:29" x14ac:dyDescent="0.3">
      <c r="A763">
        <v>2008</v>
      </c>
      <c r="B763">
        <v>1978</v>
      </c>
      <c r="C763" t="s">
        <v>29</v>
      </c>
      <c r="D763" t="s">
        <v>33</v>
      </c>
      <c r="E763">
        <v>77583</v>
      </c>
      <c r="F763">
        <v>0</v>
      </c>
      <c r="G763">
        <v>0</v>
      </c>
      <c r="H763" s="1">
        <v>41680</v>
      </c>
      <c r="I763">
        <v>93</v>
      </c>
      <c r="J763">
        <v>372</v>
      </c>
      <c r="K763">
        <v>23</v>
      </c>
      <c r="L763">
        <v>384</v>
      </c>
      <c r="M763">
        <v>250</v>
      </c>
      <c r="N763">
        <v>12</v>
      </c>
      <c r="O763">
        <v>108</v>
      </c>
      <c r="P763">
        <v>1</v>
      </c>
      <c r="Q763">
        <v>4</v>
      </c>
      <c r="R763">
        <v>5</v>
      </c>
      <c r="S763">
        <v>9</v>
      </c>
      <c r="T763">
        <v>2</v>
      </c>
      <c r="U763">
        <v>0</v>
      </c>
      <c r="V763">
        <v>0</v>
      </c>
      <c r="W763">
        <v>0</v>
      </c>
      <c r="X763">
        <v>1</v>
      </c>
      <c r="Y763">
        <v>0</v>
      </c>
      <c r="Z763">
        <v>0</v>
      </c>
      <c r="AA763">
        <v>3</v>
      </c>
      <c r="AB763">
        <v>11</v>
      </c>
      <c r="AC763">
        <v>0</v>
      </c>
    </row>
    <row r="764" spans="1:29" x14ac:dyDescent="0.3">
      <c r="A764">
        <v>8970</v>
      </c>
      <c r="B764">
        <v>1972</v>
      </c>
      <c r="C764" t="s">
        <v>32</v>
      </c>
      <c r="D764" t="s">
        <v>33</v>
      </c>
      <c r="E764">
        <v>62010</v>
      </c>
      <c r="F764">
        <v>0</v>
      </c>
      <c r="G764">
        <v>1</v>
      </c>
      <c r="H764" s="1">
        <v>41205</v>
      </c>
      <c r="I764">
        <v>93</v>
      </c>
      <c r="J764">
        <v>371</v>
      </c>
      <c r="K764">
        <v>22</v>
      </c>
      <c r="L764">
        <v>39</v>
      </c>
      <c r="M764">
        <v>6</v>
      </c>
      <c r="N764">
        <v>0</v>
      </c>
      <c r="O764">
        <v>92</v>
      </c>
      <c r="P764">
        <v>4</v>
      </c>
      <c r="Q764">
        <v>6</v>
      </c>
      <c r="R764">
        <v>2</v>
      </c>
      <c r="S764">
        <v>7</v>
      </c>
      <c r="T764">
        <v>5</v>
      </c>
      <c r="U764">
        <v>0</v>
      </c>
      <c r="V764">
        <v>0</v>
      </c>
      <c r="W764">
        <v>0</v>
      </c>
      <c r="X764">
        <v>0</v>
      </c>
      <c r="Y764">
        <v>0</v>
      </c>
      <c r="Z764">
        <v>0</v>
      </c>
      <c r="AA764">
        <v>3</v>
      </c>
      <c r="AB764">
        <v>11</v>
      </c>
      <c r="AC764">
        <v>0</v>
      </c>
    </row>
    <row r="765" spans="1:29" x14ac:dyDescent="0.3">
      <c r="A765">
        <v>9204</v>
      </c>
      <c r="B765">
        <v>1970</v>
      </c>
      <c r="C765" t="s">
        <v>29</v>
      </c>
      <c r="D765" t="s">
        <v>38</v>
      </c>
      <c r="E765">
        <v>66731</v>
      </c>
      <c r="F765">
        <v>0</v>
      </c>
      <c r="G765">
        <v>1</v>
      </c>
      <c r="H765" s="1">
        <v>41164</v>
      </c>
      <c r="I765">
        <v>33</v>
      </c>
      <c r="J765">
        <v>371</v>
      </c>
      <c r="K765">
        <v>159</v>
      </c>
      <c r="L765">
        <v>194</v>
      </c>
      <c r="M765">
        <v>58</v>
      </c>
      <c r="N765">
        <v>106</v>
      </c>
      <c r="O765">
        <v>141</v>
      </c>
      <c r="P765">
        <v>4</v>
      </c>
      <c r="Q765">
        <v>4</v>
      </c>
      <c r="R765">
        <v>3</v>
      </c>
      <c r="S765">
        <v>6</v>
      </c>
      <c r="T765">
        <v>3</v>
      </c>
      <c r="U765">
        <v>0</v>
      </c>
      <c r="V765">
        <v>0</v>
      </c>
      <c r="W765">
        <v>0</v>
      </c>
      <c r="X765">
        <v>0</v>
      </c>
      <c r="Y765">
        <v>0</v>
      </c>
      <c r="Z765">
        <v>0</v>
      </c>
      <c r="AA765">
        <v>3</v>
      </c>
      <c r="AB765">
        <v>11</v>
      </c>
      <c r="AC765">
        <v>0</v>
      </c>
    </row>
    <row r="766" spans="1:29" x14ac:dyDescent="0.3">
      <c r="A766">
        <v>3673</v>
      </c>
      <c r="B766">
        <v>1971</v>
      </c>
      <c r="C766" t="s">
        <v>29</v>
      </c>
      <c r="D766" t="s">
        <v>30</v>
      </c>
      <c r="E766">
        <v>55239</v>
      </c>
      <c r="F766">
        <v>0</v>
      </c>
      <c r="G766">
        <v>1</v>
      </c>
      <c r="H766" s="1">
        <v>41469</v>
      </c>
      <c r="I766">
        <v>59</v>
      </c>
      <c r="J766">
        <v>371</v>
      </c>
      <c r="K766">
        <v>17</v>
      </c>
      <c r="L766">
        <v>238</v>
      </c>
      <c r="M766">
        <v>23</v>
      </c>
      <c r="N766">
        <v>24</v>
      </c>
      <c r="O766">
        <v>106</v>
      </c>
      <c r="P766">
        <v>3</v>
      </c>
      <c r="Q766">
        <v>7</v>
      </c>
      <c r="R766">
        <v>5</v>
      </c>
      <c r="S766">
        <v>11</v>
      </c>
      <c r="T766">
        <v>5</v>
      </c>
      <c r="U766">
        <v>0</v>
      </c>
      <c r="V766">
        <v>0</v>
      </c>
      <c r="W766">
        <v>0</v>
      </c>
      <c r="X766">
        <v>0</v>
      </c>
      <c r="Y766">
        <v>0</v>
      </c>
      <c r="Z766">
        <v>0</v>
      </c>
      <c r="AA766">
        <v>3</v>
      </c>
      <c r="AB766">
        <v>11</v>
      </c>
      <c r="AC766">
        <v>0</v>
      </c>
    </row>
    <row r="767" spans="1:29" x14ac:dyDescent="0.3">
      <c r="A767">
        <v>4603</v>
      </c>
      <c r="B767">
        <v>1960</v>
      </c>
      <c r="C767" t="s">
        <v>32</v>
      </c>
      <c r="D767" t="s">
        <v>33</v>
      </c>
      <c r="E767">
        <v>65695</v>
      </c>
      <c r="F767">
        <v>0</v>
      </c>
      <c r="G767">
        <v>1</v>
      </c>
      <c r="H767" s="1">
        <v>41670</v>
      </c>
      <c r="I767">
        <v>50</v>
      </c>
      <c r="J767">
        <v>371</v>
      </c>
      <c r="K767">
        <v>32</v>
      </c>
      <c r="L767">
        <v>189</v>
      </c>
      <c r="M767">
        <v>0</v>
      </c>
      <c r="N767">
        <v>58</v>
      </c>
      <c r="O767">
        <v>6</v>
      </c>
      <c r="P767">
        <v>2</v>
      </c>
      <c r="Q767">
        <v>5</v>
      </c>
      <c r="R767">
        <v>4</v>
      </c>
      <c r="S767">
        <v>10</v>
      </c>
      <c r="T767">
        <v>4</v>
      </c>
      <c r="U767">
        <v>0</v>
      </c>
      <c r="V767">
        <v>0</v>
      </c>
      <c r="W767">
        <v>0</v>
      </c>
      <c r="X767">
        <v>0</v>
      </c>
      <c r="Y767">
        <v>0</v>
      </c>
      <c r="Z767">
        <v>0</v>
      </c>
      <c r="AA767">
        <v>3</v>
      </c>
      <c r="AB767">
        <v>11</v>
      </c>
      <c r="AC767">
        <v>0</v>
      </c>
    </row>
    <row r="768" spans="1:29" x14ac:dyDescent="0.3">
      <c r="A768">
        <v>9973</v>
      </c>
      <c r="B768">
        <v>1963</v>
      </c>
      <c r="C768" t="s">
        <v>29</v>
      </c>
      <c r="D768" t="s">
        <v>33</v>
      </c>
      <c r="E768">
        <v>50437</v>
      </c>
      <c r="F768">
        <v>0</v>
      </c>
      <c r="G768">
        <v>2</v>
      </c>
      <c r="H768" s="1">
        <v>41199</v>
      </c>
      <c r="I768">
        <v>28</v>
      </c>
      <c r="J768">
        <v>370</v>
      </c>
      <c r="K768">
        <v>9</v>
      </c>
      <c r="L768">
        <v>92</v>
      </c>
      <c r="M768">
        <v>6</v>
      </c>
      <c r="N768">
        <v>9</v>
      </c>
      <c r="O768">
        <v>4</v>
      </c>
      <c r="P768">
        <v>3</v>
      </c>
      <c r="Q768">
        <v>7</v>
      </c>
      <c r="R768">
        <v>1</v>
      </c>
      <c r="S768">
        <v>8</v>
      </c>
      <c r="T768">
        <v>7</v>
      </c>
      <c r="U768">
        <v>0</v>
      </c>
      <c r="V768">
        <v>0</v>
      </c>
      <c r="W768">
        <v>0</v>
      </c>
      <c r="X768">
        <v>0</v>
      </c>
      <c r="Y768">
        <v>0</v>
      </c>
      <c r="Z768">
        <v>0</v>
      </c>
      <c r="AA768">
        <v>3</v>
      </c>
      <c r="AB768">
        <v>11</v>
      </c>
      <c r="AC768">
        <v>0</v>
      </c>
    </row>
    <row r="769" spans="1:29" x14ac:dyDescent="0.3">
      <c r="A769">
        <v>10307</v>
      </c>
      <c r="B769">
        <v>1956</v>
      </c>
      <c r="C769" t="s">
        <v>29</v>
      </c>
      <c r="D769" t="s">
        <v>33</v>
      </c>
      <c r="E769">
        <v>50387</v>
      </c>
      <c r="F769">
        <v>0</v>
      </c>
      <c r="G769">
        <v>2</v>
      </c>
      <c r="H769" s="1">
        <v>41517</v>
      </c>
      <c r="I769">
        <v>91</v>
      </c>
      <c r="J769">
        <v>369</v>
      </c>
      <c r="K769">
        <v>9</v>
      </c>
      <c r="L769">
        <v>87</v>
      </c>
      <c r="M769">
        <v>12</v>
      </c>
      <c r="N769">
        <v>14</v>
      </c>
      <c r="O769">
        <v>34</v>
      </c>
      <c r="P769">
        <v>3</v>
      </c>
      <c r="Q769">
        <v>6</v>
      </c>
      <c r="R769">
        <v>2</v>
      </c>
      <c r="S769">
        <v>8</v>
      </c>
      <c r="T769">
        <v>5</v>
      </c>
      <c r="U769">
        <v>0</v>
      </c>
      <c r="V769">
        <v>0</v>
      </c>
      <c r="W769">
        <v>0</v>
      </c>
      <c r="X769">
        <v>0</v>
      </c>
      <c r="Y769">
        <v>0</v>
      </c>
      <c r="Z769">
        <v>0</v>
      </c>
      <c r="AA769">
        <v>3</v>
      </c>
      <c r="AB769">
        <v>11</v>
      </c>
      <c r="AC769">
        <v>0</v>
      </c>
    </row>
    <row r="770" spans="1:29" x14ac:dyDescent="0.3">
      <c r="A770">
        <v>1343</v>
      </c>
      <c r="B770">
        <v>1968</v>
      </c>
      <c r="C770" t="s">
        <v>29</v>
      </c>
      <c r="D770" t="s">
        <v>31</v>
      </c>
      <c r="E770">
        <v>58554</v>
      </c>
      <c r="F770">
        <v>1</v>
      </c>
      <c r="G770">
        <v>1</v>
      </c>
      <c r="H770" s="1">
        <v>41178</v>
      </c>
      <c r="I770">
        <v>55</v>
      </c>
      <c r="J770">
        <v>368</v>
      </c>
      <c r="K770">
        <v>24</v>
      </c>
      <c r="L770">
        <v>68</v>
      </c>
      <c r="M770">
        <v>38</v>
      </c>
      <c r="N770">
        <v>0</v>
      </c>
      <c r="O770">
        <v>88</v>
      </c>
      <c r="P770">
        <v>6</v>
      </c>
      <c r="Q770">
        <v>8</v>
      </c>
      <c r="R770">
        <v>2</v>
      </c>
      <c r="S770">
        <v>6</v>
      </c>
      <c r="T770">
        <v>7</v>
      </c>
      <c r="U770">
        <v>0</v>
      </c>
      <c r="V770">
        <v>0</v>
      </c>
      <c r="W770">
        <v>0</v>
      </c>
      <c r="X770">
        <v>0</v>
      </c>
      <c r="Y770">
        <v>0</v>
      </c>
      <c r="Z770">
        <v>0</v>
      </c>
      <c r="AA770">
        <v>3</v>
      </c>
      <c r="AB770">
        <v>11</v>
      </c>
      <c r="AC770">
        <v>0</v>
      </c>
    </row>
    <row r="771" spans="1:29" x14ac:dyDescent="0.3">
      <c r="A771">
        <v>9952</v>
      </c>
      <c r="B771">
        <v>1947</v>
      </c>
      <c r="C771" t="s">
        <v>34</v>
      </c>
      <c r="D771" t="s">
        <v>31</v>
      </c>
      <c r="E771">
        <v>78093</v>
      </c>
      <c r="F771">
        <v>0</v>
      </c>
      <c r="G771">
        <v>0</v>
      </c>
      <c r="H771" s="1">
        <v>41619</v>
      </c>
      <c r="I771">
        <v>53</v>
      </c>
      <c r="J771">
        <v>368</v>
      </c>
      <c r="K771">
        <v>32</v>
      </c>
      <c r="L771">
        <v>639</v>
      </c>
      <c r="M771">
        <v>13</v>
      </c>
      <c r="N771">
        <v>43</v>
      </c>
      <c r="O771">
        <v>10</v>
      </c>
      <c r="P771">
        <v>1</v>
      </c>
      <c r="Q771">
        <v>4</v>
      </c>
      <c r="R771">
        <v>7</v>
      </c>
      <c r="S771">
        <v>5</v>
      </c>
      <c r="T771">
        <v>1</v>
      </c>
      <c r="U771">
        <v>0</v>
      </c>
      <c r="V771">
        <v>0</v>
      </c>
      <c r="W771">
        <v>0</v>
      </c>
      <c r="X771">
        <v>0</v>
      </c>
      <c r="Y771">
        <v>0</v>
      </c>
      <c r="Z771">
        <v>0</v>
      </c>
      <c r="AA771">
        <v>3</v>
      </c>
      <c r="AB771">
        <v>11</v>
      </c>
      <c r="AC771">
        <v>0</v>
      </c>
    </row>
    <row r="772" spans="1:29" x14ac:dyDescent="0.3">
      <c r="A772">
        <v>4749</v>
      </c>
      <c r="B772">
        <v>1968</v>
      </c>
      <c r="C772" t="s">
        <v>29</v>
      </c>
      <c r="D772" t="s">
        <v>31</v>
      </c>
      <c r="E772">
        <v>58554</v>
      </c>
      <c r="F772">
        <v>1</v>
      </c>
      <c r="G772">
        <v>1</v>
      </c>
      <c r="H772" s="1">
        <v>41178</v>
      </c>
      <c r="I772">
        <v>55</v>
      </c>
      <c r="J772">
        <v>368</v>
      </c>
      <c r="K772">
        <v>24</v>
      </c>
      <c r="L772">
        <v>68</v>
      </c>
      <c r="M772">
        <v>38</v>
      </c>
      <c r="N772">
        <v>0</v>
      </c>
      <c r="O772">
        <v>88</v>
      </c>
      <c r="P772">
        <v>6</v>
      </c>
      <c r="Q772">
        <v>8</v>
      </c>
      <c r="R772">
        <v>2</v>
      </c>
      <c r="S772">
        <v>6</v>
      </c>
      <c r="T772">
        <v>7</v>
      </c>
      <c r="U772">
        <v>0</v>
      </c>
      <c r="V772">
        <v>0</v>
      </c>
      <c r="W772">
        <v>0</v>
      </c>
      <c r="X772">
        <v>0</v>
      </c>
      <c r="Y772">
        <v>0</v>
      </c>
      <c r="Z772">
        <v>0</v>
      </c>
      <c r="AA772">
        <v>3</v>
      </c>
      <c r="AB772">
        <v>11</v>
      </c>
      <c r="AC772">
        <v>0</v>
      </c>
    </row>
    <row r="773" spans="1:29" x14ac:dyDescent="0.3">
      <c r="A773">
        <v>1440</v>
      </c>
      <c r="B773">
        <v>1978</v>
      </c>
      <c r="C773" t="s">
        <v>37</v>
      </c>
      <c r="D773" t="s">
        <v>31</v>
      </c>
      <c r="E773">
        <v>52513</v>
      </c>
      <c r="F773">
        <v>0</v>
      </c>
      <c r="G773">
        <v>0</v>
      </c>
      <c r="H773" s="1">
        <v>41156</v>
      </c>
      <c r="I773">
        <v>84</v>
      </c>
      <c r="J773">
        <v>367</v>
      </c>
      <c r="K773">
        <v>17</v>
      </c>
      <c r="L773">
        <v>241</v>
      </c>
      <c r="M773">
        <v>104</v>
      </c>
      <c r="N773">
        <v>188</v>
      </c>
      <c r="O773">
        <v>232</v>
      </c>
      <c r="P773">
        <v>2</v>
      </c>
      <c r="Q773">
        <v>9</v>
      </c>
      <c r="R773">
        <v>5</v>
      </c>
      <c r="S773">
        <v>9</v>
      </c>
      <c r="T773">
        <v>7</v>
      </c>
      <c r="U773">
        <v>0</v>
      </c>
      <c r="V773">
        <v>0</v>
      </c>
      <c r="W773">
        <v>0</v>
      </c>
      <c r="X773">
        <v>0</v>
      </c>
      <c r="Y773">
        <v>0</v>
      </c>
      <c r="Z773">
        <v>0</v>
      </c>
      <c r="AA773">
        <v>3</v>
      </c>
      <c r="AB773">
        <v>11</v>
      </c>
      <c r="AC773">
        <v>0</v>
      </c>
    </row>
    <row r="774" spans="1:29" x14ac:dyDescent="0.3">
      <c r="A774">
        <v>4426</v>
      </c>
      <c r="B774">
        <v>1975</v>
      </c>
      <c r="C774" t="s">
        <v>29</v>
      </c>
      <c r="D774" t="s">
        <v>30</v>
      </c>
      <c r="E774">
        <v>55801</v>
      </c>
      <c r="F774">
        <v>1</v>
      </c>
      <c r="G774">
        <v>1</v>
      </c>
      <c r="H774" s="1">
        <v>41539</v>
      </c>
      <c r="I774">
        <v>35</v>
      </c>
      <c r="J774">
        <v>367</v>
      </c>
      <c r="K774">
        <v>4</v>
      </c>
      <c r="L774">
        <v>51</v>
      </c>
      <c r="M774">
        <v>6</v>
      </c>
      <c r="N774">
        <v>4</v>
      </c>
      <c r="O774">
        <v>95</v>
      </c>
      <c r="P774">
        <v>6</v>
      </c>
      <c r="Q774">
        <v>7</v>
      </c>
      <c r="R774">
        <v>2</v>
      </c>
      <c r="S774">
        <v>6</v>
      </c>
      <c r="T774">
        <v>7</v>
      </c>
      <c r="U774">
        <v>0</v>
      </c>
      <c r="V774">
        <v>0</v>
      </c>
      <c r="W774">
        <v>0</v>
      </c>
      <c r="X774">
        <v>1</v>
      </c>
      <c r="Y774">
        <v>0</v>
      </c>
      <c r="Z774">
        <v>0</v>
      </c>
      <c r="AA774">
        <v>3</v>
      </c>
      <c r="AB774">
        <v>11</v>
      </c>
      <c r="AC774">
        <v>0</v>
      </c>
    </row>
    <row r="775" spans="1:29" x14ac:dyDescent="0.3">
      <c r="A775">
        <v>2736</v>
      </c>
      <c r="B775">
        <v>1978</v>
      </c>
      <c r="C775" t="s">
        <v>29</v>
      </c>
      <c r="D775" t="s">
        <v>33</v>
      </c>
      <c r="E775">
        <v>73807</v>
      </c>
      <c r="F775">
        <v>0</v>
      </c>
      <c r="G775">
        <v>1</v>
      </c>
      <c r="H775" s="1">
        <v>41276</v>
      </c>
      <c r="I775">
        <v>88</v>
      </c>
      <c r="J775">
        <v>366</v>
      </c>
      <c r="K775">
        <v>124</v>
      </c>
      <c r="L775">
        <v>156</v>
      </c>
      <c r="M775">
        <v>71</v>
      </c>
      <c r="N775">
        <v>78</v>
      </c>
      <c r="O775">
        <v>54</v>
      </c>
      <c r="P775">
        <v>2</v>
      </c>
      <c r="Q775">
        <v>5</v>
      </c>
      <c r="R775">
        <v>5</v>
      </c>
      <c r="S775">
        <v>11</v>
      </c>
      <c r="T775">
        <v>2</v>
      </c>
      <c r="U775">
        <v>0</v>
      </c>
      <c r="V775">
        <v>0</v>
      </c>
      <c r="W775">
        <v>0</v>
      </c>
      <c r="X775">
        <v>0</v>
      </c>
      <c r="Y775">
        <v>0</v>
      </c>
      <c r="Z775">
        <v>0</v>
      </c>
      <c r="AA775">
        <v>3</v>
      </c>
      <c r="AB775">
        <v>11</v>
      </c>
      <c r="AC775">
        <v>0</v>
      </c>
    </row>
    <row r="776" spans="1:29" x14ac:dyDescent="0.3">
      <c r="A776">
        <v>9596</v>
      </c>
      <c r="B776">
        <v>1980</v>
      </c>
      <c r="C776" t="s">
        <v>32</v>
      </c>
      <c r="D776" t="s">
        <v>30</v>
      </c>
      <c r="E776">
        <v>65295</v>
      </c>
      <c r="F776">
        <v>0</v>
      </c>
      <c r="G776">
        <v>0</v>
      </c>
      <c r="H776" s="1">
        <v>41631</v>
      </c>
      <c r="I776">
        <v>19</v>
      </c>
      <c r="J776">
        <v>365</v>
      </c>
      <c r="K776">
        <v>32</v>
      </c>
      <c r="L776">
        <v>117</v>
      </c>
      <c r="M776">
        <v>34</v>
      </c>
      <c r="N776">
        <v>110</v>
      </c>
      <c r="O776">
        <v>6</v>
      </c>
      <c r="P776">
        <v>1</v>
      </c>
      <c r="Q776">
        <v>3</v>
      </c>
      <c r="R776">
        <v>3</v>
      </c>
      <c r="S776">
        <v>13</v>
      </c>
      <c r="T776">
        <v>2</v>
      </c>
      <c r="U776">
        <v>0</v>
      </c>
      <c r="V776">
        <v>0</v>
      </c>
      <c r="W776">
        <v>0</v>
      </c>
      <c r="X776">
        <v>0</v>
      </c>
      <c r="Y776">
        <v>0</v>
      </c>
      <c r="Z776">
        <v>0</v>
      </c>
      <c r="AA776">
        <v>3</v>
      </c>
      <c r="AB776">
        <v>11</v>
      </c>
      <c r="AC776">
        <v>0</v>
      </c>
    </row>
    <row r="777" spans="1:29" x14ac:dyDescent="0.3">
      <c r="A777">
        <v>4480</v>
      </c>
      <c r="B777">
        <v>1973</v>
      </c>
      <c r="C777" t="s">
        <v>34</v>
      </c>
      <c r="D777" t="s">
        <v>33</v>
      </c>
      <c r="E777">
        <v>60432</v>
      </c>
      <c r="F777">
        <v>0</v>
      </c>
      <c r="G777">
        <v>1</v>
      </c>
      <c r="H777" s="1">
        <v>41707</v>
      </c>
      <c r="I777">
        <v>61</v>
      </c>
      <c r="J777">
        <v>365</v>
      </c>
      <c r="K777">
        <v>3</v>
      </c>
      <c r="L777">
        <v>15</v>
      </c>
      <c r="M777">
        <v>4</v>
      </c>
      <c r="N777">
        <v>3</v>
      </c>
      <c r="O777">
        <v>11</v>
      </c>
      <c r="P777">
        <v>5</v>
      </c>
      <c r="Q777">
        <v>7</v>
      </c>
      <c r="R777">
        <v>2</v>
      </c>
      <c r="S777">
        <v>5</v>
      </c>
      <c r="T777">
        <v>6</v>
      </c>
      <c r="U777">
        <v>0</v>
      </c>
      <c r="V777">
        <v>0</v>
      </c>
      <c r="W777">
        <v>0</v>
      </c>
      <c r="X777">
        <v>0</v>
      </c>
      <c r="Y777">
        <v>0</v>
      </c>
      <c r="Z777">
        <v>0</v>
      </c>
      <c r="AA777">
        <v>3</v>
      </c>
      <c r="AB777">
        <v>11</v>
      </c>
      <c r="AC777">
        <v>0</v>
      </c>
    </row>
    <row r="778" spans="1:29" x14ac:dyDescent="0.3">
      <c r="A778">
        <v>2410</v>
      </c>
      <c r="B778">
        <v>1969</v>
      </c>
      <c r="C778" t="s">
        <v>29</v>
      </c>
      <c r="D778" t="s">
        <v>30</v>
      </c>
      <c r="E778">
        <v>81657</v>
      </c>
      <c r="F778">
        <v>0</v>
      </c>
      <c r="G778">
        <v>0</v>
      </c>
      <c r="H778" s="1">
        <v>41661</v>
      </c>
      <c r="I778">
        <v>69</v>
      </c>
      <c r="J778">
        <v>364</v>
      </c>
      <c r="K778">
        <v>40</v>
      </c>
      <c r="L778">
        <v>425</v>
      </c>
      <c r="M778">
        <v>158</v>
      </c>
      <c r="N778">
        <v>60</v>
      </c>
      <c r="O778">
        <v>50</v>
      </c>
      <c r="P778">
        <v>1</v>
      </c>
      <c r="Q778">
        <v>3</v>
      </c>
      <c r="R778">
        <v>4</v>
      </c>
      <c r="S778">
        <v>8</v>
      </c>
      <c r="T778">
        <v>1</v>
      </c>
      <c r="U778">
        <v>0</v>
      </c>
      <c r="V778">
        <v>0</v>
      </c>
      <c r="W778">
        <v>0</v>
      </c>
      <c r="X778">
        <v>0</v>
      </c>
      <c r="Y778">
        <v>0</v>
      </c>
      <c r="Z778">
        <v>0</v>
      </c>
      <c r="AA778">
        <v>3</v>
      </c>
      <c r="AB778">
        <v>11</v>
      </c>
      <c r="AC778">
        <v>0</v>
      </c>
    </row>
    <row r="779" spans="1:29" x14ac:dyDescent="0.3">
      <c r="A779">
        <v>5332</v>
      </c>
      <c r="B779">
        <v>1960</v>
      </c>
      <c r="C779" t="s">
        <v>37</v>
      </c>
      <c r="D779" t="s">
        <v>33</v>
      </c>
      <c r="E779">
        <v>82504</v>
      </c>
      <c r="F779">
        <v>0</v>
      </c>
      <c r="G779">
        <v>0</v>
      </c>
      <c r="H779" s="1">
        <v>41482</v>
      </c>
      <c r="I779">
        <v>2</v>
      </c>
      <c r="J779">
        <v>362</v>
      </c>
      <c r="K779">
        <v>50</v>
      </c>
      <c r="L779">
        <v>431</v>
      </c>
      <c r="M779">
        <v>134</v>
      </c>
      <c r="N779">
        <v>35</v>
      </c>
      <c r="O779">
        <v>54</v>
      </c>
      <c r="P779">
        <v>1</v>
      </c>
      <c r="Q779">
        <v>3</v>
      </c>
      <c r="R779">
        <v>6</v>
      </c>
      <c r="S779">
        <v>7</v>
      </c>
      <c r="T779">
        <v>1</v>
      </c>
      <c r="U779">
        <v>0</v>
      </c>
      <c r="V779">
        <v>0</v>
      </c>
      <c r="W779">
        <v>0</v>
      </c>
      <c r="X779">
        <v>0</v>
      </c>
      <c r="Y779">
        <v>0</v>
      </c>
      <c r="Z779">
        <v>0</v>
      </c>
      <c r="AA779">
        <v>3</v>
      </c>
      <c r="AB779">
        <v>11</v>
      </c>
      <c r="AC779">
        <v>0</v>
      </c>
    </row>
    <row r="780" spans="1:29" x14ac:dyDescent="0.3">
      <c r="A780">
        <v>2415</v>
      </c>
      <c r="B780">
        <v>1962</v>
      </c>
      <c r="C780" t="s">
        <v>29</v>
      </c>
      <c r="D780" t="s">
        <v>31</v>
      </c>
      <c r="E780">
        <v>62568</v>
      </c>
      <c r="F780">
        <v>0</v>
      </c>
      <c r="G780">
        <v>1</v>
      </c>
      <c r="H780" s="1">
        <v>41736</v>
      </c>
      <c r="I780">
        <v>99</v>
      </c>
      <c r="J780">
        <v>362</v>
      </c>
      <c r="K780">
        <v>17</v>
      </c>
      <c r="L780">
        <v>398</v>
      </c>
      <c r="M780">
        <v>80</v>
      </c>
      <c r="N780">
        <v>35</v>
      </c>
      <c r="O780">
        <v>61</v>
      </c>
      <c r="P780">
        <v>3</v>
      </c>
      <c r="Q780">
        <v>5</v>
      </c>
      <c r="R780">
        <v>3</v>
      </c>
      <c r="S780">
        <v>5</v>
      </c>
      <c r="T780">
        <v>4</v>
      </c>
      <c r="U780">
        <v>0</v>
      </c>
      <c r="V780">
        <v>0</v>
      </c>
      <c r="W780">
        <v>0</v>
      </c>
      <c r="X780">
        <v>1</v>
      </c>
      <c r="Y780">
        <v>0</v>
      </c>
      <c r="Z780">
        <v>0</v>
      </c>
      <c r="AA780">
        <v>3</v>
      </c>
      <c r="AB780">
        <v>11</v>
      </c>
      <c r="AC780">
        <v>0</v>
      </c>
    </row>
    <row r="781" spans="1:29" x14ac:dyDescent="0.3">
      <c r="A781">
        <v>3870</v>
      </c>
      <c r="B781">
        <v>1978</v>
      </c>
      <c r="C781" t="s">
        <v>37</v>
      </c>
      <c r="D781" t="s">
        <v>31</v>
      </c>
      <c r="E781">
        <v>63855</v>
      </c>
      <c r="F781">
        <v>0</v>
      </c>
      <c r="G781">
        <v>0</v>
      </c>
      <c r="H781" s="1">
        <v>41314</v>
      </c>
      <c r="I781">
        <v>28</v>
      </c>
      <c r="J781">
        <v>359</v>
      </c>
      <c r="K781">
        <v>35</v>
      </c>
      <c r="L781">
        <v>314</v>
      </c>
      <c r="M781">
        <v>93</v>
      </c>
      <c r="N781">
        <v>116</v>
      </c>
      <c r="O781">
        <v>89</v>
      </c>
      <c r="P781">
        <v>1</v>
      </c>
      <c r="Q781">
        <v>7</v>
      </c>
      <c r="R781">
        <v>3</v>
      </c>
      <c r="S781">
        <v>13</v>
      </c>
      <c r="T781">
        <v>4</v>
      </c>
      <c r="U781">
        <v>0</v>
      </c>
      <c r="V781">
        <v>0</v>
      </c>
      <c r="W781">
        <v>0</v>
      </c>
      <c r="X781">
        <v>0</v>
      </c>
      <c r="Y781">
        <v>0</v>
      </c>
      <c r="Z781">
        <v>0</v>
      </c>
      <c r="AA781">
        <v>3</v>
      </c>
      <c r="AB781">
        <v>11</v>
      </c>
      <c r="AC781">
        <v>0</v>
      </c>
    </row>
    <row r="782" spans="1:29" x14ac:dyDescent="0.3">
      <c r="A782">
        <v>5863</v>
      </c>
      <c r="B782">
        <v>1953</v>
      </c>
      <c r="C782" t="s">
        <v>29</v>
      </c>
      <c r="D782" t="s">
        <v>33</v>
      </c>
      <c r="E782">
        <v>47703</v>
      </c>
      <c r="F782">
        <v>0</v>
      </c>
      <c r="G782">
        <v>1</v>
      </c>
      <c r="H782" s="1">
        <v>41423</v>
      </c>
      <c r="I782">
        <v>95</v>
      </c>
      <c r="J782">
        <v>359</v>
      </c>
      <c r="K782">
        <v>0</v>
      </c>
      <c r="L782">
        <v>134</v>
      </c>
      <c r="M782">
        <v>13</v>
      </c>
      <c r="N782">
        <v>26</v>
      </c>
      <c r="O782">
        <v>123</v>
      </c>
      <c r="P782">
        <v>4</v>
      </c>
      <c r="Q782">
        <v>6</v>
      </c>
      <c r="R782">
        <v>3</v>
      </c>
      <c r="S782">
        <v>8</v>
      </c>
      <c r="T782">
        <v>5</v>
      </c>
      <c r="U782">
        <v>0</v>
      </c>
      <c r="V782">
        <v>0</v>
      </c>
      <c r="W782">
        <v>0</v>
      </c>
      <c r="X782">
        <v>0</v>
      </c>
      <c r="Y782">
        <v>0</v>
      </c>
      <c r="Z782">
        <v>0</v>
      </c>
      <c r="AA782">
        <v>3</v>
      </c>
      <c r="AB782">
        <v>11</v>
      </c>
      <c r="AC782">
        <v>0</v>
      </c>
    </row>
    <row r="783" spans="1:29" x14ac:dyDescent="0.3">
      <c r="A783">
        <v>9495</v>
      </c>
      <c r="B783">
        <v>1982</v>
      </c>
      <c r="C783" t="s">
        <v>29</v>
      </c>
      <c r="D783" t="s">
        <v>31</v>
      </c>
      <c r="E783">
        <v>71853</v>
      </c>
      <c r="F783">
        <v>0</v>
      </c>
      <c r="G783">
        <v>0</v>
      </c>
      <c r="H783" s="1">
        <v>41402</v>
      </c>
      <c r="I783">
        <v>29</v>
      </c>
      <c r="J783">
        <v>358</v>
      </c>
      <c r="K783">
        <v>108</v>
      </c>
      <c r="L783">
        <v>413</v>
      </c>
      <c r="M783">
        <v>141</v>
      </c>
      <c r="N783">
        <v>97</v>
      </c>
      <c r="O783">
        <v>32</v>
      </c>
      <c r="P783">
        <v>1</v>
      </c>
      <c r="Q783">
        <v>2</v>
      </c>
      <c r="R783">
        <v>8</v>
      </c>
      <c r="S783">
        <v>6</v>
      </c>
      <c r="T783">
        <v>1</v>
      </c>
      <c r="U783">
        <v>0</v>
      </c>
      <c r="V783">
        <v>0</v>
      </c>
      <c r="W783">
        <v>0</v>
      </c>
      <c r="X783">
        <v>0</v>
      </c>
      <c r="Y783">
        <v>0</v>
      </c>
      <c r="Z783">
        <v>0</v>
      </c>
      <c r="AA783">
        <v>3</v>
      </c>
      <c r="AB783">
        <v>11</v>
      </c>
      <c r="AC783">
        <v>0</v>
      </c>
    </row>
    <row r="784" spans="1:29" x14ac:dyDescent="0.3">
      <c r="A784">
        <v>2631</v>
      </c>
      <c r="B784">
        <v>1982</v>
      </c>
      <c r="C784" t="s">
        <v>29</v>
      </c>
      <c r="D784" t="s">
        <v>31</v>
      </c>
      <c r="E784">
        <v>71853</v>
      </c>
      <c r="F784">
        <v>0</v>
      </c>
      <c r="G784">
        <v>0</v>
      </c>
      <c r="H784" s="1">
        <v>41402</v>
      </c>
      <c r="I784">
        <v>29</v>
      </c>
      <c r="J784">
        <v>358</v>
      </c>
      <c r="K784">
        <v>108</v>
      </c>
      <c r="L784">
        <v>413</v>
      </c>
      <c r="M784">
        <v>141</v>
      </c>
      <c r="N784">
        <v>97</v>
      </c>
      <c r="O784">
        <v>32</v>
      </c>
      <c r="P784">
        <v>1</v>
      </c>
      <c r="Q784">
        <v>2</v>
      </c>
      <c r="R784">
        <v>8</v>
      </c>
      <c r="S784">
        <v>6</v>
      </c>
      <c r="T784">
        <v>1</v>
      </c>
      <c r="U784">
        <v>0</v>
      </c>
      <c r="V784">
        <v>0</v>
      </c>
      <c r="W784">
        <v>0</v>
      </c>
      <c r="X784">
        <v>0</v>
      </c>
      <c r="Y784">
        <v>0</v>
      </c>
      <c r="Z784">
        <v>0</v>
      </c>
      <c r="AA784">
        <v>3</v>
      </c>
      <c r="AB784">
        <v>11</v>
      </c>
      <c r="AC784">
        <v>0</v>
      </c>
    </row>
    <row r="785" spans="1:29" x14ac:dyDescent="0.3">
      <c r="A785">
        <v>9699</v>
      </c>
      <c r="B785">
        <v>1966</v>
      </c>
      <c r="C785" t="s">
        <v>29</v>
      </c>
      <c r="D785" t="s">
        <v>35</v>
      </c>
      <c r="E785">
        <v>67272</v>
      </c>
      <c r="F785">
        <v>0</v>
      </c>
      <c r="G785">
        <v>1</v>
      </c>
      <c r="H785" s="1">
        <v>41629</v>
      </c>
      <c r="I785">
        <v>12</v>
      </c>
      <c r="J785">
        <v>357</v>
      </c>
      <c r="K785">
        <v>35</v>
      </c>
      <c r="L785">
        <v>271</v>
      </c>
      <c r="M785">
        <v>28</v>
      </c>
      <c r="N785">
        <v>28</v>
      </c>
      <c r="O785">
        <v>14</v>
      </c>
      <c r="P785">
        <v>3</v>
      </c>
      <c r="Q785">
        <v>6</v>
      </c>
      <c r="R785">
        <v>2</v>
      </c>
      <c r="S785">
        <v>12</v>
      </c>
      <c r="T785">
        <v>5</v>
      </c>
      <c r="U785">
        <v>0</v>
      </c>
      <c r="V785">
        <v>0</v>
      </c>
      <c r="W785">
        <v>0</v>
      </c>
      <c r="X785">
        <v>0</v>
      </c>
      <c r="Y785">
        <v>0</v>
      </c>
      <c r="Z785">
        <v>0</v>
      </c>
      <c r="AA785">
        <v>3</v>
      </c>
      <c r="AB785">
        <v>11</v>
      </c>
      <c r="AC785">
        <v>0</v>
      </c>
    </row>
    <row r="786" spans="1:29" x14ac:dyDescent="0.3">
      <c r="A786">
        <v>3934</v>
      </c>
      <c r="B786">
        <v>1966</v>
      </c>
      <c r="C786" t="s">
        <v>29</v>
      </c>
      <c r="D786" t="s">
        <v>33</v>
      </c>
      <c r="E786">
        <v>61286</v>
      </c>
      <c r="F786">
        <v>0</v>
      </c>
      <c r="G786">
        <v>1</v>
      </c>
      <c r="H786" s="1">
        <v>41488</v>
      </c>
      <c r="I786">
        <v>34</v>
      </c>
      <c r="J786">
        <v>356</v>
      </c>
      <c r="K786">
        <v>0</v>
      </c>
      <c r="L786">
        <v>107</v>
      </c>
      <c r="M786">
        <v>19</v>
      </c>
      <c r="N786">
        <v>9</v>
      </c>
      <c r="O786">
        <v>117</v>
      </c>
      <c r="P786">
        <v>2</v>
      </c>
      <c r="Q786">
        <v>7</v>
      </c>
      <c r="R786">
        <v>1</v>
      </c>
      <c r="S786">
        <v>8</v>
      </c>
      <c r="T786">
        <v>5</v>
      </c>
      <c r="U786">
        <v>0</v>
      </c>
      <c r="V786">
        <v>0</v>
      </c>
      <c r="W786">
        <v>0</v>
      </c>
      <c r="X786">
        <v>0</v>
      </c>
      <c r="Y786">
        <v>0</v>
      </c>
      <c r="Z786">
        <v>0</v>
      </c>
      <c r="AA786">
        <v>3</v>
      </c>
      <c r="AB786">
        <v>11</v>
      </c>
      <c r="AC786">
        <v>0</v>
      </c>
    </row>
    <row r="787" spans="1:29" x14ac:dyDescent="0.3">
      <c r="A787">
        <v>640</v>
      </c>
      <c r="B787">
        <v>1951</v>
      </c>
      <c r="C787" t="s">
        <v>29</v>
      </c>
      <c r="D787" t="s">
        <v>33</v>
      </c>
      <c r="E787">
        <v>57304</v>
      </c>
      <c r="F787">
        <v>0</v>
      </c>
      <c r="G787">
        <v>1</v>
      </c>
      <c r="H787" s="1">
        <v>41344</v>
      </c>
      <c r="I787">
        <v>61</v>
      </c>
      <c r="J787">
        <v>356</v>
      </c>
      <c r="K787">
        <v>80</v>
      </c>
      <c r="L787">
        <v>329</v>
      </c>
      <c r="M787">
        <v>138</v>
      </c>
      <c r="N787">
        <v>17</v>
      </c>
      <c r="O787">
        <v>106</v>
      </c>
      <c r="P787">
        <v>2</v>
      </c>
      <c r="Q787">
        <v>7</v>
      </c>
      <c r="R787">
        <v>6</v>
      </c>
      <c r="S787">
        <v>10</v>
      </c>
      <c r="T787">
        <v>5</v>
      </c>
      <c r="U787">
        <v>0</v>
      </c>
      <c r="V787">
        <v>0</v>
      </c>
      <c r="W787">
        <v>0</v>
      </c>
      <c r="X787">
        <v>0</v>
      </c>
      <c r="Y787">
        <v>0</v>
      </c>
      <c r="Z787">
        <v>0</v>
      </c>
      <c r="AA787">
        <v>3</v>
      </c>
      <c r="AB787">
        <v>11</v>
      </c>
      <c r="AC787">
        <v>0</v>
      </c>
    </row>
    <row r="788" spans="1:29" x14ac:dyDescent="0.3">
      <c r="A788">
        <v>2493</v>
      </c>
      <c r="B788">
        <v>1966</v>
      </c>
      <c r="C788" t="s">
        <v>29</v>
      </c>
      <c r="D788" t="s">
        <v>33</v>
      </c>
      <c r="E788">
        <v>61286</v>
      </c>
      <c r="F788">
        <v>0</v>
      </c>
      <c r="G788">
        <v>1</v>
      </c>
      <c r="H788" s="1">
        <v>41488</v>
      </c>
      <c r="I788">
        <v>34</v>
      </c>
      <c r="J788">
        <v>356</v>
      </c>
      <c r="K788">
        <v>0</v>
      </c>
      <c r="L788">
        <v>107</v>
      </c>
      <c r="M788">
        <v>19</v>
      </c>
      <c r="N788">
        <v>9</v>
      </c>
      <c r="O788">
        <v>117</v>
      </c>
      <c r="P788">
        <v>2</v>
      </c>
      <c r="Q788">
        <v>7</v>
      </c>
      <c r="R788">
        <v>1</v>
      </c>
      <c r="S788">
        <v>8</v>
      </c>
      <c r="T788">
        <v>5</v>
      </c>
      <c r="U788">
        <v>0</v>
      </c>
      <c r="V788">
        <v>0</v>
      </c>
      <c r="W788">
        <v>0</v>
      </c>
      <c r="X788">
        <v>0</v>
      </c>
      <c r="Y788">
        <v>0</v>
      </c>
      <c r="Z788">
        <v>0</v>
      </c>
      <c r="AA788">
        <v>3</v>
      </c>
      <c r="AB788">
        <v>11</v>
      </c>
      <c r="AC788">
        <v>0</v>
      </c>
    </row>
    <row r="789" spans="1:29" x14ac:dyDescent="0.3">
      <c r="A789">
        <v>10858</v>
      </c>
      <c r="B789">
        <v>1975</v>
      </c>
      <c r="C789" t="s">
        <v>29</v>
      </c>
      <c r="D789" t="s">
        <v>31</v>
      </c>
      <c r="E789">
        <v>76532</v>
      </c>
      <c r="F789">
        <v>1</v>
      </c>
      <c r="G789">
        <v>1</v>
      </c>
      <c r="H789" s="1">
        <v>41526</v>
      </c>
      <c r="I789">
        <v>38</v>
      </c>
      <c r="J789">
        <v>355</v>
      </c>
      <c r="K789">
        <v>30</v>
      </c>
      <c r="L789">
        <v>177</v>
      </c>
      <c r="M789">
        <v>90</v>
      </c>
      <c r="N789">
        <v>138</v>
      </c>
      <c r="O789">
        <v>30</v>
      </c>
      <c r="P789">
        <v>4</v>
      </c>
      <c r="Q789">
        <v>9</v>
      </c>
      <c r="R789">
        <v>5</v>
      </c>
      <c r="S789">
        <v>7</v>
      </c>
      <c r="T789">
        <v>5</v>
      </c>
      <c r="U789">
        <v>0</v>
      </c>
      <c r="V789">
        <v>0</v>
      </c>
      <c r="W789">
        <v>0</v>
      </c>
      <c r="X789">
        <v>0</v>
      </c>
      <c r="Y789">
        <v>0</v>
      </c>
      <c r="Z789">
        <v>0</v>
      </c>
      <c r="AA789">
        <v>3</v>
      </c>
      <c r="AB789">
        <v>11</v>
      </c>
      <c r="AC789">
        <v>0</v>
      </c>
    </row>
    <row r="790" spans="1:29" x14ac:dyDescent="0.3">
      <c r="A790">
        <v>1628</v>
      </c>
      <c r="B790">
        <v>1971</v>
      </c>
      <c r="C790" t="s">
        <v>29</v>
      </c>
      <c r="D790" t="s">
        <v>31</v>
      </c>
      <c r="E790">
        <v>71796</v>
      </c>
      <c r="F790">
        <v>0</v>
      </c>
      <c r="G790">
        <v>0</v>
      </c>
      <c r="H790" s="1">
        <v>41571</v>
      </c>
      <c r="I790">
        <v>54</v>
      </c>
      <c r="J790">
        <v>354</v>
      </c>
      <c r="K790">
        <v>21</v>
      </c>
      <c r="L790">
        <v>311</v>
      </c>
      <c r="M790">
        <v>167</v>
      </c>
      <c r="N790">
        <v>75</v>
      </c>
      <c r="O790">
        <v>32</v>
      </c>
      <c r="P790">
        <v>1</v>
      </c>
      <c r="Q790">
        <v>9</v>
      </c>
      <c r="R790">
        <v>3</v>
      </c>
      <c r="S790">
        <v>4</v>
      </c>
      <c r="T790">
        <v>4</v>
      </c>
      <c r="U790">
        <v>0</v>
      </c>
      <c r="V790">
        <v>0</v>
      </c>
      <c r="W790">
        <v>0</v>
      </c>
      <c r="X790">
        <v>0</v>
      </c>
      <c r="Y790">
        <v>0</v>
      </c>
      <c r="Z790">
        <v>0</v>
      </c>
      <c r="AA790">
        <v>3</v>
      </c>
      <c r="AB790">
        <v>11</v>
      </c>
      <c r="AC790">
        <v>0</v>
      </c>
    </row>
    <row r="791" spans="1:29" x14ac:dyDescent="0.3">
      <c r="A791">
        <v>2181</v>
      </c>
      <c r="B791">
        <v>1970</v>
      </c>
      <c r="C791" t="s">
        <v>29</v>
      </c>
      <c r="D791" t="s">
        <v>33</v>
      </c>
      <c r="E791">
        <v>70617</v>
      </c>
      <c r="F791">
        <v>0</v>
      </c>
      <c r="G791">
        <v>0</v>
      </c>
      <c r="H791" s="1">
        <v>41448</v>
      </c>
      <c r="I791">
        <v>45</v>
      </c>
      <c r="J791">
        <v>353</v>
      </c>
      <c r="K791">
        <v>61</v>
      </c>
      <c r="L791">
        <v>753</v>
      </c>
      <c r="M791">
        <v>40</v>
      </c>
      <c r="N791">
        <v>46</v>
      </c>
      <c r="O791">
        <v>27</v>
      </c>
      <c r="P791">
        <v>1</v>
      </c>
      <c r="Q791">
        <v>3</v>
      </c>
      <c r="R791">
        <v>3</v>
      </c>
      <c r="S791">
        <v>7</v>
      </c>
      <c r="T791">
        <v>2</v>
      </c>
      <c r="U791">
        <v>0</v>
      </c>
      <c r="V791">
        <v>0</v>
      </c>
      <c r="W791">
        <v>0</v>
      </c>
      <c r="X791">
        <v>0</v>
      </c>
      <c r="Y791">
        <v>0</v>
      </c>
      <c r="Z791">
        <v>0</v>
      </c>
      <c r="AA791">
        <v>3</v>
      </c>
      <c r="AB791">
        <v>11</v>
      </c>
      <c r="AC791">
        <v>0</v>
      </c>
    </row>
    <row r="792" spans="1:29" x14ac:dyDescent="0.3">
      <c r="A792">
        <v>8268</v>
      </c>
      <c r="B792">
        <v>1961</v>
      </c>
      <c r="C792" t="s">
        <v>32</v>
      </c>
      <c r="D792" t="s">
        <v>33</v>
      </c>
      <c r="F792">
        <v>0</v>
      </c>
      <c r="G792">
        <v>1</v>
      </c>
      <c r="H792" s="1">
        <v>41466</v>
      </c>
      <c r="I792">
        <v>23</v>
      </c>
      <c r="J792">
        <v>352</v>
      </c>
      <c r="K792">
        <v>0</v>
      </c>
      <c r="L792">
        <v>27</v>
      </c>
      <c r="M792">
        <v>10</v>
      </c>
      <c r="N792">
        <v>0</v>
      </c>
      <c r="O792">
        <v>15</v>
      </c>
      <c r="P792">
        <v>3</v>
      </c>
      <c r="Q792">
        <v>6</v>
      </c>
      <c r="R792">
        <v>1</v>
      </c>
      <c r="S792">
        <v>7</v>
      </c>
      <c r="T792">
        <v>6</v>
      </c>
      <c r="U792">
        <v>0</v>
      </c>
      <c r="V792">
        <v>0</v>
      </c>
      <c r="W792">
        <v>0</v>
      </c>
      <c r="X792">
        <v>0</v>
      </c>
      <c r="Y792">
        <v>0</v>
      </c>
      <c r="Z792">
        <v>0</v>
      </c>
      <c r="AA792">
        <v>3</v>
      </c>
      <c r="AB792">
        <v>11</v>
      </c>
      <c r="AC792">
        <v>0</v>
      </c>
    </row>
    <row r="793" spans="1:29" x14ac:dyDescent="0.3">
      <c r="A793">
        <v>2782</v>
      </c>
      <c r="B793">
        <v>1961</v>
      </c>
      <c r="C793" t="s">
        <v>32</v>
      </c>
      <c r="D793" t="s">
        <v>33</v>
      </c>
      <c r="E793">
        <v>54456</v>
      </c>
      <c r="F793">
        <v>0</v>
      </c>
      <c r="G793">
        <v>1</v>
      </c>
      <c r="H793" s="1">
        <v>41466</v>
      </c>
      <c r="I793">
        <v>23</v>
      </c>
      <c r="J793">
        <v>352</v>
      </c>
      <c r="K793">
        <v>0</v>
      </c>
      <c r="L793">
        <v>27</v>
      </c>
      <c r="M793">
        <v>10</v>
      </c>
      <c r="N793">
        <v>0</v>
      </c>
      <c r="O793">
        <v>15</v>
      </c>
      <c r="P793">
        <v>3</v>
      </c>
      <c r="Q793">
        <v>6</v>
      </c>
      <c r="R793">
        <v>1</v>
      </c>
      <c r="S793">
        <v>7</v>
      </c>
      <c r="T793">
        <v>6</v>
      </c>
      <c r="U793">
        <v>0</v>
      </c>
      <c r="V793">
        <v>0</v>
      </c>
      <c r="W793">
        <v>0</v>
      </c>
      <c r="X793">
        <v>0</v>
      </c>
      <c r="Y793">
        <v>0</v>
      </c>
      <c r="Z793">
        <v>0</v>
      </c>
      <c r="AA793">
        <v>3</v>
      </c>
      <c r="AB793">
        <v>11</v>
      </c>
      <c r="AC793">
        <v>0</v>
      </c>
    </row>
    <row r="794" spans="1:29" x14ac:dyDescent="0.3">
      <c r="A794">
        <v>8560</v>
      </c>
      <c r="B794">
        <v>1992</v>
      </c>
      <c r="C794" t="s">
        <v>29</v>
      </c>
      <c r="D794" t="s">
        <v>30</v>
      </c>
      <c r="E794">
        <v>48789</v>
      </c>
      <c r="F794">
        <v>0</v>
      </c>
      <c r="G794">
        <v>0</v>
      </c>
      <c r="H794" s="1">
        <v>41162</v>
      </c>
      <c r="I794">
        <v>94</v>
      </c>
      <c r="J794">
        <v>351</v>
      </c>
      <c r="K794">
        <v>16</v>
      </c>
      <c r="L794">
        <v>156</v>
      </c>
      <c r="M794">
        <v>7</v>
      </c>
      <c r="N794">
        <v>5</v>
      </c>
      <c r="O794">
        <v>145</v>
      </c>
      <c r="P794">
        <v>1</v>
      </c>
      <c r="Q794">
        <v>6</v>
      </c>
      <c r="R794">
        <v>4</v>
      </c>
      <c r="S794">
        <v>7</v>
      </c>
      <c r="T794">
        <v>6</v>
      </c>
      <c r="U794">
        <v>0</v>
      </c>
      <c r="V794">
        <v>0</v>
      </c>
      <c r="W794">
        <v>0</v>
      </c>
      <c r="X794">
        <v>0</v>
      </c>
      <c r="Y794">
        <v>0</v>
      </c>
      <c r="Z794">
        <v>0</v>
      </c>
      <c r="AA794">
        <v>3</v>
      </c>
      <c r="AB794">
        <v>11</v>
      </c>
      <c r="AC794">
        <v>0</v>
      </c>
    </row>
    <row r="795" spans="1:29" x14ac:dyDescent="0.3">
      <c r="A795">
        <v>8504</v>
      </c>
      <c r="B795">
        <v>1973</v>
      </c>
      <c r="C795" t="s">
        <v>29</v>
      </c>
      <c r="D795" t="s">
        <v>33</v>
      </c>
      <c r="E795">
        <v>79593</v>
      </c>
      <c r="F795">
        <v>0</v>
      </c>
      <c r="G795">
        <v>0</v>
      </c>
      <c r="H795" s="1">
        <v>41771</v>
      </c>
      <c r="I795">
        <v>70</v>
      </c>
      <c r="J795">
        <v>350</v>
      </c>
      <c r="K795">
        <v>60</v>
      </c>
      <c r="L795">
        <v>568</v>
      </c>
      <c r="M795">
        <v>110</v>
      </c>
      <c r="N795">
        <v>133</v>
      </c>
      <c r="O795">
        <v>145</v>
      </c>
      <c r="P795">
        <v>1</v>
      </c>
      <c r="Q795">
        <v>5</v>
      </c>
      <c r="R795">
        <v>6</v>
      </c>
      <c r="S795">
        <v>7</v>
      </c>
      <c r="T795">
        <v>2</v>
      </c>
      <c r="U795">
        <v>0</v>
      </c>
      <c r="V795">
        <v>0</v>
      </c>
      <c r="W795">
        <v>1</v>
      </c>
      <c r="X795">
        <v>0</v>
      </c>
      <c r="Y795">
        <v>0</v>
      </c>
      <c r="Z795">
        <v>0</v>
      </c>
      <c r="AA795">
        <v>3</v>
      </c>
      <c r="AB795">
        <v>11</v>
      </c>
      <c r="AC795">
        <v>0</v>
      </c>
    </row>
    <row r="796" spans="1:29" x14ac:dyDescent="0.3">
      <c r="A796">
        <v>7938</v>
      </c>
      <c r="B796">
        <v>1958</v>
      </c>
      <c r="C796" t="s">
        <v>32</v>
      </c>
      <c r="D796" t="s">
        <v>31</v>
      </c>
      <c r="E796">
        <v>51518</v>
      </c>
      <c r="F796">
        <v>0</v>
      </c>
      <c r="G796">
        <v>1</v>
      </c>
      <c r="H796" s="1">
        <v>41550</v>
      </c>
      <c r="I796">
        <v>92</v>
      </c>
      <c r="J796">
        <v>350</v>
      </c>
      <c r="K796">
        <v>8</v>
      </c>
      <c r="L796">
        <v>66</v>
      </c>
      <c r="M796">
        <v>17</v>
      </c>
      <c r="N796">
        <v>4</v>
      </c>
      <c r="O796">
        <v>4</v>
      </c>
      <c r="P796">
        <v>2</v>
      </c>
      <c r="Q796">
        <v>3</v>
      </c>
      <c r="R796">
        <v>2</v>
      </c>
      <c r="S796">
        <v>10</v>
      </c>
      <c r="T796">
        <v>3</v>
      </c>
      <c r="U796">
        <v>0</v>
      </c>
      <c r="V796">
        <v>0</v>
      </c>
      <c r="W796">
        <v>0</v>
      </c>
      <c r="X796">
        <v>0</v>
      </c>
      <c r="Y796">
        <v>0</v>
      </c>
      <c r="Z796">
        <v>0</v>
      </c>
      <c r="AA796">
        <v>3</v>
      </c>
      <c r="AB796">
        <v>11</v>
      </c>
      <c r="AC796">
        <v>0</v>
      </c>
    </row>
    <row r="797" spans="1:29" x14ac:dyDescent="0.3">
      <c r="A797">
        <v>1020</v>
      </c>
      <c r="B797">
        <v>1973</v>
      </c>
      <c r="C797" t="s">
        <v>29</v>
      </c>
      <c r="D797" t="s">
        <v>33</v>
      </c>
      <c r="E797">
        <v>79593</v>
      </c>
      <c r="F797">
        <v>0</v>
      </c>
      <c r="G797">
        <v>0</v>
      </c>
      <c r="H797" s="1">
        <v>41771</v>
      </c>
      <c r="I797">
        <v>70</v>
      </c>
      <c r="J797">
        <v>350</v>
      </c>
      <c r="K797">
        <v>60</v>
      </c>
      <c r="L797">
        <v>568</v>
      </c>
      <c r="M797">
        <v>110</v>
      </c>
      <c r="N797">
        <v>133</v>
      </c>
      <c r="O797">
        <v>145</v>
      </c>
      <c r="P797">
        <v>1</v>
      </c>
      <c r="Q797">
        <v>5</v>
      </c>
      <c r="R797">
        <v>6</v>
      </c>
      <c r="S797">
        <v>7</v>
      </c>
      <c r="T797">
        <v>2</v>
      </c>
      <c r="U797">
        <v>0</v>
      </c>
      <c r="V797">
        <v>0</v>
      </c>
      <c r="W797">
        <v>1</v>
      </c>
      <c r="X797">
        <v>0</v>
      </c>
      <c r="Y797">
        <v>0</v>
      </c>
      <c r="Z797">
        <v>0</v>
      </c>
      <c r="AA797">
        <v>3</v>
      </c>
      <c r="AB797">
        <v>11</v>
      </c>
      <c r="AC797">
        <v>0</v>
      </c>
    </row>
    <row r="798" spans="1:29" x14ac:dyDescent="0.3">
      <c r="A798">
        <v>7755</v>
      </c>
      <c r="B798">
        <v>1954</v>
      </c>
      <c r="C798" t="s">
        <v>32</v>
      </c>
      <c r="D798" t="s">
        <v>33</v>
      </c>
      <c r="E798">
        <v>57744</v>
      </c>
      <c r="F798">
        <v>0</v>
      </c>
      <c r="G798">
        <v>1</v>
      </c>
      <c r="H798" s="1">
        <v>41590</v>
      </c>
      <c r="I798">
        <v>91</v>
      </c>
      <c r="J798">
        <v>350</v>
      </c>
      <c r="K798">
        <v>3</v>
      </c>
      <c r="L798">
        <v>39</v>
      </c>
      <c r="M798">
        <v>0</v>
      </c>
      <c r="N798">
        <v>0</v>
      </c>
      <c r="O798">
        <v>19</v>
      </c>
      <c r="P798">
        <v>2</v>
      </c>
      <c r="Q798">
        <v>9</v>
      </c>
      <c r="R798">
        <v>1</v>
      </c>
      <c r="S798">
        <v>4</v>
      </c>
      <c r="T798">
        <v>8</v>
      </c>
      <c r="U798">
        <v>0</v>
      </c>
      <c r="V798">
        <v>0</v>
      </c>
      <c r="W798">
        <v>0</v>
      </c>
      <c r="X798">
        <v>0</v>
      </c>
      <c r="Y798">
        <v>0</v>
      </c>
      <c r="Z798">
        <v>0</v>
      </c>
      <c r="AA798">
        <v>3</v>
      </c>
      <c r="AB798">
        <v>11</v>
      </c>
      <c r="AC798">
        <v>0</v>
      </c>
    </row>
    <row r="799" spans="1:29" x14ac:dyDescent="0.3">
      <c r="A799">
        <v>7706</v>
      </c>
      <c r="B799">
        <v>1975</v>
      </c>
      <c r="C799" t="s">
        <v>37</v>
      </c>
      <c r="D799" t="s">
        <v>31</v>
      </c>
      <c r="E799">
        <v>46772</v>
      </c>
      <c r="F799">
        <v>0</v>
      </c>
      <c r="G799">
        <v>1</v>
      </c>
      <c r="H799" s="1">
        <v>41220</v>
      </c>
      <c r="I799">
        <v>88</v>
      </c>
      <c r="J799">
        <v>350</v>
      </c>
      <c r="K799">
        <v>104</v>
      </c>
      <c r="L799">
        <v>189</v>
      </c>
      <c r="M799">
        <v>197</v>
      </c>
      <c r="N799">
        <v>151</v>
      </c>
      <c r="O799">
        <v>57</v>
      </c>
      <c r="P799">
        <v>6</v>
      </c>
      <c r="Q799">
        <v>11</v>
      </c>
      <c r="R799">
        <v>8</v>
      </c>
      <c r="S799">
        <v>5</v>
      </c>
      <c r="T799">
        <v>8</v>
      </c>
      <c r="U799">
        <v>1</v>
      </c>
      <c r="V799">
        <v>0</v>
      </c>
      <c r="W799">
        <v>0</v>
      </c>
      <c r="X799">
        <v>0</v>
      </c>
      <c r="Y799">
        <v>0</v>
      </c>
      <c r="Z799">
        <v>0</v>
      </c>
      <c r="AA799">
        <v>3</v>
      </c>
      <c r="AB799">
        <v>11</v>
      </c>
      <c r="AC799">
        <v>0</v>
      </c>
    </row>
    <row r="800" spans="1:29" x14ac:dyDescent="0.3">
      <c r="A800">
        <v>610</v>
      </c>
      <c r="B800">
        <v>1953</v>
      </c>
      <c r="C800" t="s">
        <v>32</v>
      </c>
      <c r="D800" t="s">
        <v>31</v>
      </c>
      <c r="E800">
        <v>53593</v>
      </c>
      <c r="F800">
        <v>1</v>
      </c>
      <c r="G800">
        <v>1</v>
      </c>
      <c r="H800" s="1">
        <v>41128</v>
      </c>
      <c r="I800">
        <v>60</v>
      </c>
      <c r="J800">
        <v>349</v>
      </c>
      <c r="K800">
        <v>4</v>
      </c>
      <c r="L800">
        <v>78</v>
      </c>
      <c r="M800">
        <v>6</v>
      </c>
      <c r="N800">
        <v>0</v>
      </c>
      <c r="O800">
        <v>43</v>
      </c>
      <c r="P800">
        <v>8</v>
      </c>
      <c r="Q800">
        <v>7</v>
      </c>
      <c r="R800">
        <v>2</v>
      </c>
      <c r="S800">
        <v>6</v>
      </c>
      <c r="T800">
        <v>8</v>
      </c>
      <c r="U800">
        <v>0</v>
      </c>
      <c r="V800">
        <v>0</v>
      </c>
      <c r="W800">
        <v>0</v>
      </c>
      <c r="X800">
        <v>0</v>
      </c>
      <c r="Y800">
        <v>0</v>
      </c>
      <c r="Z800">
        <v>0</v>
      </c>
      <c r="AA800">
        <v>3</v>
      </c>
      <c r="AB800">
        <v>11</v>
      </c>
      <c r="AC800">
        <v>0</v>
      </c>
    </row>
    <row r="801" spans="1:29" x14ac:dyDescent="0.3">
      <c r="A801">
        <v>9984</v>
      </c>
      <c r="B801">
        <v>1981</v>
      </c>
      <c r="C801" t="s">
        <v>37</v>
      </c>
      <c r="D801" t="s">
        <v>33</v>
      </c>
      <c r="E801">
        <v>56337</v>
      </c>
      <c r="F801">
        <v>1</v>
      </c>
      <c r="G801">
        <v>1</v>
      </c>
      <c r="H801" s="1">
        <v>41360</v>
      </c>
      <c r="I801">
        <v>25</v>
      </c>
      <c r="J801">
        <v>349</v>
      </c>
      <c r="K801">
        <v>16</v>
      </c>
      <c r="L801">
        <v>144</v>
      </c>
      <c r="M801">
        <v>28</v>
      </c>
      <c r="N801">
        <v>5</v>
      </c>
      <c r="O801">
        <v>182</v>
      </c>
      <c r="P801">
        <v>5</v>
      </c>
      <c r="Q801">
        <v>8</v>
      </c>
      <c r="R801">
        <v>5</v>
      </c>
      <c r="S801">
        <v>4</v>
      </c>
      <c r="T801">
        <v>8</v>
      </c>
      <c r="U801">
        <v>1</v>
      </c>
      <c r="V801">
        <v>0</v>
      </c>
      <c r="W801">
        <v>0</v>
      </c>
      <c r="X801">
        <v>1</v>
      </c>
      <c r="Y801">
        <v>0</v>
      </c>
      <c r="Z801">
        <v>0</v>
      </c>
      <c r="AA801">
        <v>3</v>
      </c>
      <c r="AB801">
        <v>11</v>
      </c>
      <c r="AC801">
        <v>1</v>
      </c>
    </row>
    <row r="802" spans="1:29" x14ac:dyDescent="0.3">
      <c r="A802">
        <v>10660</v>
      </c>
      <c r="B802">
        <v>1957</v>
      </c>
      <c r="C802" t="s">
        <v>34</v>
      </c>
      <c r="D802" t="s">
        <v>33</v>
      </c>
      <c r="E802">
        <v>66726</v>
      </c>
      <c r="F802">
        <v>1</v>
      </c>
      <c r="G802">
        <v>1</v>
      </c>
      <c r="H802" s="1">
        <v>41651</v>
      </c>
      <c r="I802">
        <v>61</v>
      </c>
      <c r="J802">
        <v>349</v>
      </c>
      <c r="K802">
        <v>7</v>
      </c>
      <c r="L802">
        <v>35</v>
      </c>
      <c r="M802">
        <v>0</v>
      </c>
      <c r="N802">
        <v>0</v>
      </c>
      <c r="O802">
        <v>47</v>
      </c>
      <c r="P802">
        <v>3</v>
      </c>
      <c r="Q802">
        <v>8</v>
      </c>
      <c r="R802">
        <v>2</v>
      </c>
      <c r="S802">
        <v>4</v>
      </c>
      <c r="T802">
        <v>7</v>
      </c>
      <c r="U802">
        <v>0</v>
      </c>
      <c r="V802">
        <v>1</v>
      </c>
      <c r="W802">
        <v>0</v>
      </c>
      <c r="X802">
        <v>0</v>
      </c>
      <c r="Y802">
        <v>0</v>
      </c>
      <c r="Z802">
        <v>0</v>
      </c>
      <c r="AA802">
        <v>3</v>
      </c>
      <c r="AB802">
        <v>11</v>
      </c>
      <c r="AC802">
        <v>0</v>
      </c>
    </row>
    <row r="803" spans="1:29" x14ac:dyDescent="0.3">
      <c r="A803">
        <v>7290</v>
      </c>
      <c r="B803">
        <v>1985</v>
      </c>
      <c r="C803" t="s">
        <v>29</v>
      </c>
      <c r="D803" t="s">
        <v>30</v>
      </c>
      <c r="E803">
        <v>70596</v>
      </c>
      <c r="F803">
        <v>0</v>
      </c>
      <c r="G803">
        <v>0</v>
      </c>
      <c r="H803" s="1">
        <v>41187</v>
      </c>
      <c r="I803">
        <v>68</v>
      </c>
      <c r="J803">
        <v>347</v>
      </c>
      <c r="K803">
        <v>44</v>
      </c>
      <c r="L803">
        <v>534</v>
      </c>
      <c r="M803">
        <v>17</v>
      </c>
      <c r="N803">
        <v>0</v>
      </c>
      <c r="O803">
        <v>26</v>
      </c>
      <c r="P803">
        <v>1</v>
      </c>
      <c r="Q803">
        <v>3</v>
      </c>
      <c r="R803">
        <v>5</v>
      </c>
      <c r="S803">
        <v>12</v>
      </c>
      <c r="T803">
        <v>2</v>
      </c>
      <c r="U803">
        <v>0</v>
      </c>
      <c r="V803">
        <v>0</v>
      </c>
      <c r="W803">
        <v>0</v>
      </c>
      <c r="X803">
        <v>0</v>
      </c>
      <c r="Y803">
        <v>0</v>
      </c>
      <c r="Z803">
        <v>0</v>
      </c>
      <c r="AA803">
        <v>3</v>
      </c>
      <c r="AB803">
        <v>11</v>
      </c>
      <c r="AC803">
        <v>0</v>
      </c>
    </row>
    <row r="804" spans="1:29" x14ac:dyDescent="0.3">
      <c r="A804">
        <v>1542</v>
      </c>
      <c r="B804">
        <v>1975</v>
      </c>
      <c r="C804" t="s">
        <v>29</v>
      </c>
      <c r="D804" t="s">
        <v>30</v>
      </c>
      <c r="E804">
        <v>56243</v>
      </c>
      <c r="F804">
        <v>1</v>
      </c>
      <c r="G804">
        <v>2</v>
      </c>
      <c r="H804" s="1">
        <v>41638</v>
      </c>
      <c r="I804">
        <v>26</v>
      </c>
      <c r="J804">
        <v>347</v>
      </c>
      <c r="K804">
        <v>0</v>
      </c>
      <c r="L804">
        <v>35</v>
      </c>
      <c r="M804">
        <v>4</v>
      </c>
      <c r="N804">
        <v>3</v>
      </c>
      <c r="O804">
        <v>7</v>
      </c>
      <c r="P804">
        <v>6</v>
      </c>
      <c r="Q804">
        <v>4</v>
      </c>
      <c r="R804">
        <v>2</v>
      </c>
      <c r="S804">
        <v>8</v>
      </c>
      <c r="T804">
        <v>5</v>
      </c>
      <c r="U804">
        <v>0</v>
      </c>
      <c r="V804">
        <v>0</v>
      </c>
      <c r="W804">
        <v>0</v>
      </c>
      <c r="X804">
        <v>0</v>
      </c>
      <c r="Y804">
        <v>0</v>
      </c>
      <c r="Z804">
        <v>0</v>
      </c>
      <c r="AA804">
        <v>3</v>
      </c>
      <c r="AB804">
        <v>11</v>
      </c>
      <c r="AC804">
        <v>0</v>
      </c>
    </row>
    <row r="805" spans="1:29" x14ac:dyDescent="0.3">
      <c r="A805">
        <v>8895</v>
      </c>
      <c r="B805">
        <v>1985</v>
      </c>
      <c r="C805" t="s">
        <v>29</v>
      </c>
      <c r="D805" t="s">
        <v>30</v>
      </c>
      <c r="E805">
        <v>70596</v>
      </c>
      <c r="F805">
        <v>0</v>
      </c>
      <c r="G805">
        <v>0</v>
      </c>
      <c r="H805" s="1">
        <v>41187</v>
      </c>
      <c r="I805">
        <v>68</v>
      </c>
      <c r="J805">
        <v>347</v>
      </c>
      <c r="K805">
        <v>44</v>
      </c>
      <c r="L805">
        <v>534</v>
      </c>
      <c r="M805">
        <v>17</v>
      </c>
      <c r="N805">
        <v>0</v>
      </c>
      <c r="O805">
        <v>26</v>
      </c>
      <c r="P805">
        <v>1</v>
      </c>
      <c r="Q805">
        <v>3</v>
      </c>
      <c r="R805">
        <v>5</v>
      </c>
      <c r="S805">
        <v>12</v>
      </c>
      <c r="T805">
        <v>2</v>
      </c>
      <c r="U805">
        <v>0</v>
      </c>
      <c r="V805">
        <v>0</v>
      </c>
      <c r="W805">
        <v>0</v>
      </c>
      <c r="X805">
        <v>0</v>
      </c>
      <c r="Y805">
        <v>0</v>
      </c>
      <c r="Z805">
        <v>0</v>
      </c>
      <c r="AA805">
        <v>3</v>
      </c>
      <c r="AB805">
        <v>11</v>
      </c>
      <c r="AC805">
        <v>0</v>
      </c>
    </row>
    <row r="806" spans="1:29" x14ac:dyDescent="0.3">
      <c r="A806">
        <v>7987</v>
      </c>
      <c r="B806">
        <v>1969</v>
      </c>
      <c r="C806" t="s">
        <v>29</v>
      </c>
      <c r="D806" t="s">
        <v>33</v>
      </c>
      <c r="E806">
        <v>65747</v>
      </c>
      <c r="F806">
        <v>0</v>
      </c>
      <c r="G806">
        <v>1</v>
      </c>
      <c r="H806" s="1">
        <v>41705</v>
      </c>
      <c r="I806">
        <v>96</v>
      </c>
      <c r="J806">
        <v>346</v>
      </c>
      <c r="K806">
        <v>17</v>
      </c>
      <c r="L806">
        <v>48</v>
      </c>
      <c r="M806">
        <v>23</v>
      </c>
      <c r="N806">
        <v>13</v>
      </c>
      <c r="O806">
        <v>13</v>
      </c>
      <c r="P806">
        <v>4</v>
      </c>
      <c r="Q806">
        <v>8</v>
      </c>
      <c r="R806">
        <v>1</v>
      </c>
      <c r="S806">
        <v>6</v>
      </c>
      <c r="T806">
        <v>6</v>
      </c>
      <c r="U806">
        <v>0</v>
      </c>
      <c r="V806">
        <v>1</v>
      </c>
      <c r="W806">
        <v>0</v>
      </c>
      <c r="X806">
        <v>0</v>
      </c>
      <c r="Y806">
        <v>0</v>
      </c>
      <c r="Z806">
        <v>0</v>
      </c>
      <c r="AA806">
        <v>3</v>
      </c>
      <c r="AB806">
        <v>11</v>
      </c>
      <c r="AC806">
        <v>0</v>
      </c>
    </row>
    <row r="807" spans="1:29" x14ac:dyDescent="0.3">
      <c r="A807">
        <v>3619</v>
      </c>
      <c r="B807">
        <v>1960</v>
      </c>
      <c r="C807" t="s">
        <v>37</v>
      </c>
      <c r="D807" t="s">
        <v>35</v>
      </c>
      <c r="E807">
        <v>87305</v>
      </c>
      <c r="F807">
        <v>0</v>
      </c>
      <c r="G807">
        <v>0</v>
      </c>
      <c r="H807" s="1">
        <v>41175</v>
      </c>
      <c r="I807">
        <v>19</v>
      </c>
      <c r="J807">
        <v>345</v>
      </c>
      <c r="K807">
        <v>25</v>
      </c>
      <c r="L807">
        <v>501</v>
      </c>
      <c r="M807">
        <v>63</v>
      </c>
      <c r="N807">
        <v>138</v>
      </c>
      <c r="O807">
        <v>80</v>
      </c>
      <c r="P807">
        <v>1</v>
      </c>
      <c r="Q807">
        <v>5</v>
      </c>
      <c r="R807">
        <v>3</v>
      </c>
      <c r="S807">
        <v>8</v>
      </c>
      <c r="T807">
        <v>2</v>
      </c>
      <c r="U807">
        <v>0</v>
      </c>
      <c r="V807">
        <v>0</v>
      </c>
      <c r="W807">
        <v>1</v>
      </c>
      <c r="X807">
        <v>0</v>
      </c>
      <c r="Y807">
        <v>0</v>
      </c>
      <c r="Z807">
        <v>0</v>
      </c>
      <c r="AA807">
        <v>3</v>
      </c>
      <c r="AB807">
        <v>11</v>
      </c>
      <c r="AC807">
        <v>1</v>
      </c>
    </row>
    <row r="808" spans="1:29" x14ac:dyDescent="0.3">
      <c r="A808">
        <v>158</v>
      </c>
      <c r="B808">
        <v>1945</v>
      </c>
      <c r="C808" t="s">
        <v>32</v>
      </c>
      <c r="D808" t="s">
        <v>31</v>
      </c>
      <c r="E808">
        <v>71604</v>
      </c>
      <c r="F808">
        <v>0</v>
      </c>
      <c r="G808">
        <v>0</v>
      </c>
      <c r="H808" s="1">
        <v>41595</v>
      </c>
      <c r="I808">
        <v>3</v>
      </c>
      <c r="J808">
        <v>345</v>
      </c>
      <c r="K808">
        <v>53</v>
      </c>
      <c r="L808">
        <v>528</v>
      </c>
      <c r="M808">
        <v>98</v>
      </c>
      <c r="N808">
        <v>75</v>
      </c>
      <c r="O808">
        <v>97</v>
      </c>
      <c r="P808">
        <v>1</v>
      </c>
      <c r="Q808">
        <v>8</v>
      </c>
      <c r="R808">
        <v>3</v>
      </c>
      <c r="S808">
        <v>5</v>
      </c>
      <c r="T808">
        <v>4</v>
      </c>
      <c r="U808">
        <v>1</v>
      </c>
      <c r="V808">
        <v>0</v>
      </c>
      <c r="W808">
        <v>0</v>
      </c>
      <c r="X808">
        <v>0</v>
      </c>
      <c r="Y808">
        <v>0</v>
      </c>
      <c r="Z808">
        <v>0</v>
      </c>
      <c r="AA808">
        <v>3</v>
      </c>
      <c r="AB808">
        <v>11</v>
      </c>
      <c r="AC808">
        <v>1</v>
      </c>
    </row>
    <row r="809" spans="1:29" x14ac:dyDescent="0.3">
      <c r="A809">
        <v>6422</v>
      </c>
      <c r="B809">
        <v>1954</v>
      </c>
      <c r="C809" t="s">
        <v>29</v>
      </c>
      <c r="D809" t="s">
        <v>33</v>
      </c>
      <c r="E809">
        <v>86718</v>
      </c>
      <c r="F809">
        <v>0</v>
      </c>
      <c r="G809">
        <v>0</v>
      </c>
      <c r="H809" s="1">
        <v>41291</v>
      </c>
      <c r="I809">
        <v>20</v>
      </c>
      <c r="J809">
        <v>344</v>
      </c>
      <c r="K809">
        <v>189</v>
      </c>
      <c r="L809">
        <v>482</v>
      </c>
      <c r="M809">
        <v>50</v>
      </c>
      <c r="N809">
        <v>33</v>
      </c>
      <c r="O809">
        <v>172</v>
      </c>
      <c r="P809">
        <v>1</v>
      </c>
      <c r="Q809">
        <v>5</v>
      </c>
      <c r="R809">
        <v>6</v>
      </c>
      <c r="S809">
        <v>5</v>
      </c>
      <c r="T809">
        <v>2</v>
      </c>
      <c r="U809">
        <v>0</v>
      </c>
      <c r="V809">
        <v>0</v>
      </c>
      <c r="W809">
        <v>0</v>
      </c>
      <c r="X809">
        <v>0</v>
      </c>
      <c r="Y809">
        <v>0</v>
      </c>
      <c r="Z809">
        <v>0</v>
      </c>
      <c r="AA809">
        <v>3</v>
      </c>
      <c r="AB809">
        <v>11</v>
      </c>
      <c r="AC809">
        <v>0</v>
      </c>
    </row>
    <row r="810" spans="1:29" x14ac:dyDescent="0.3">
      <c r="A810">
        <v>7250</v>
      </c>
      <c r="B810">
        <v>1978</v>
      </c>
      <c r="C810" t="s">
        <v>29</v>
      </c>
      <c r="D810" t="s">
        <v>31</v>
      </c>
      <c r="E810">
        <v>57867</v>
      </c>
      <c r="F810">
        <v>1</v>
      </c>
      <c r="G810">
        <v>0</v>
      </c>
      <c r="H810" s="1">
        <v>41548</v>
      </c>
      <c r="I810">
        <v>48</v>
      </c>
      <c r="J810">
        <v>344</v>
      </c>
      <c r="K810">
        <v>35</v>
      </c>
      <c r="L810">
        <v>178</v>
      </c>
      <c r="M810">
        <v>15</v>
      </c>
      <c r="N810">
        <v>23</v>
      </c>
      <c r="O810">
        <v>17</v>
      </c>
      <c r="P810">
        <v>7</v>
      </c>
      <c r="Q810">
        <v>7</v>
      </c>
      <c r="R810">
        <v>2</v>
      </c>
      <c r="S810">
        <v>9</v>
      </c>
      <c r="T810">
        <v>6</v>
      </c>
      <c r="U810">
        <v>0</v>
      </c>
      <c r="V810">
        <v>0</v>
      </c>
      <c r="W810">
        <v>0</v>
      </c>
      <c r="X810">
        <v>0</v>
      </c>
      <c r="Y810">
        <v>0</v>
      </c>
      <c r="Z810">
        <v>0</v>
      </c>
      <c r="AA810">
        <v>3</v>
      </c>
      <c r="AB810">
        <v>11</v>
      </c>
      <c r="AC810">
        <v>0</v>
      </c>
    </row>
    <row r="811" spans="1:29" x14ac:dyDescent="0.3">
      <c r="A811">
        <v>10868</v>
      </c>
      <c r="B811">
        <v>1951</v>
      </c>
      <c r="C811" t="s">
        <v>29</v>
      </c>
      <c r="D811" t="s">
        <v>38</v>
      </c>
      <c r="E811">
        <v>70792</v>
      </c>
      <c r="F811">
        <v>0</v>
      </c>
      <c r="G811">
        <v>0</v>
      </c>
      <c r="H811" s="1">
        <v>41311</v>
      </c>
      <c r="I811">
        <v>82</v>
      </c>
      <c r="J811">
        <v>344</v>
      </c>
      <c r="K811">
        <v>45</v>
      </c>
      <c r="L811">
        <v>654</v>
      </c>
      <c r="M811">
        <v>104</v>
      </c>
      <c r="N811">
        <v>11</v>
      </c>
      <c r="O811">
        <v>114</v>
      </c>
      <c r="P811">
        <v>2</v>
      </c>
      <c r="Q811">
        <v>3</v>
      </c>
      <c r="R811">
        <v>4</v>
      </c>
      <c r="S811">
        <v>10</v>
      </c>
      <c r="T811">
        <v>3</v>
      </c>
      <c r="U811">
        <v>0</v>
      </c>
      <c r="V811">
        <v>0</v>
      </c>
      <c r="W811">
        <v>0</v>
      </c>
      <c r="X811">
        <v>0</v>
      </c>
      <c r="Y811">
        <v>0</v>
      </c>
      <c r="Z811">
        <v>0</v>
      </c>
      <c r="AA811">
        <v>3</v>
      </c>
      <c r="AB811">
        <v>11</v>
      </c>
      <c r="AC811">
        <v>0</v>
      </c>
    </row>
    <row r="812" spans="1:29" x14ac:dyDescent="0.3">
      <c r="A812">
        <v>967</v>
      </c>
      <c r="B812">
        <v>1976</v>
      </c>
      <c r="C812" t="s">
        <v>29</v>
      </c>
      <c r="D812" t="s">
        <v>33</v>
      </c>
      <c r="E812">
        <v>46049</v>
      </c>
      <c r="F812">
        <v>1</v>
      </c>
      <c r="G812">
        <v>1</v>
      </c>
      <c r="H812" s="1">
        <v>41476</v>
      </c>
      <c r="I812">
        <v>11</v>
      </c>
      <c r="J812">
        <v>342</v>
      </c>
      <c r="K812">
        <v>9</v>
      </c>
      <c r="L812">
        <v>112</v>
      </c>
      <c r="M812">
        <v>19</v>
      </c>
      <c r="N812">
        <v>14</v>
      </c>
      <c r="O812">
        <v>19</v>
      </c>
      <c r="P812">
        <v>10</v>
      </c>
      <c r="Q812">
        <v>5</v>
      </c>
      <c r="R812">
        <v>2</v>
      </c>
      <c r="S812">
        <v>9</v>
      </c>
      <c r="T812">
        <v>7</v>
      </c>
      <c r="U812">
        <v>0</v>
      </c>
      <c r="V812">
        <v>0</v>
      </c>
      <c r="W812">
        <v>0</v>
      </c>
      <c r="X812">
        <v>0</v>
      </c>
      <c r="Y812">
        <v>0</v>
      </c>
      <c r="Z812">
        <v>0</v>
      </c>
      <c r="AA812">
        <v>3</v>
      </c>
      <c r="AB812">
        <v>11</v>
      </c>
      <c r="AC812">
        <v>1</v>
      </c>
    </row>
    <row r="813" spans="1:29" x14ac:dyDescent="0.3">
      <c r="A813">
        <v>4656</v>
      </c>
      <c r="B813">
        <v>1990</v>
      </c>
      <c r="C813" t="s">
        <v>37</v>
      </c>
      <c r="D813" t="s">
        <v>30</v>
      </c>
      <c r="E813">
        <v>51250</v>
      </c>
      <c r="F813">
        <v>1</v>
      </c>
      <c r="G813">
        <v>0</v>
      </c>
      <c r="H813" s="1">
        <v>41363</v>
      </c>
      <c r="I813">
        <v>28</v>
      </c>
      <c r="J813">
        <v>342</v>
      </c>
      <c r="K813">
        <v>32</v>
      </c>
      <c r="L813">
        <v>230</v>
      </c>
      <c r="M813">
        <v>34</v>
      </c>
      <c r="N813">
        <v>32</v>
      </c>
      <c r="O813">
        <v>40</v>
      </c>
      <c r="P813">
        <v>5</v>
      </c>
      <c r="Q813">
        <v>10</v>
      </c>
      <c r="R813">
        <v>5</v>
      </c>
      <c r="S813">
        <v>4</v>
      </c>
      <c r="T813">
        <v>9</v>
      </c>
      <c r="U813">
        <v>1</v>
      </c>
      <c r="V813">
        <v>0</v>
      </c>
      <c r="W813">
        <v>0</v>
      </c>
      <c r="X813">
        <v>0</v>
      </c>
      <c r="Y813">
        <v>0</v>
      </c>
      <c r="Z813">
        <v>0</v>
      </c>
      <c r="AA813">
        <v>3</v>
      </c>
      <c r="AB813">
        <v>11</v>
      </c>
      <c r="AC813">
        <v>0</v>
      </c>
    </row>
    <row r="814" spans="1:29" x14ac:dyDescent="0.3">
      <c r="A814">
        <v>7396</v>
      </c>
      <c r="B814">
        <v>1966</v>
      </c>
      <c r="C814" t="s">
        <v>29</v>
      </c>
      <c r="D814" t="s">
        <v>33</v>
      </c>
      <c r="E814">
        <v>80398</v>
      </c>
      <c r="F814">
        <v>0</v>
      </c>
      <c r="G814">
        <v>0</v>
      </c>
      <c r="H814" s="1">
        <v>41223</v>
      </c>
      <c r="I814">
        <v>92</v>
      </c>
      <c r="J814">
        <v>342</v>
      </c>
      <c r="K814">
        <v>51</v>
      </c>
      <c r="L814">
        <v>936</v>
      </c>
      <c r="M814">
        <v>207</v>
      </c>
      <c r="N814">
        <v>35</v>
      </c>
      <c r="O814">
        <v>26</v>
      </c>
      <c r="P814">
        <v>1</v>
      </c>
      <c r="Q814">
        <v>5</v>
      </c>
      <c r="R814">
        <v>8</v>
      </c>
      <c r="S814">
        <v>12</v>
      </c>
      <c r="T814">
        <v>3</v>
      </c>
      <c r="U814">
        <v>0</v>
      </c>
      <c r="V814">
        <v>0</v>
      </c>
      <c r="W814">
        <v>1</v>
      </c>
      <c r="X814">
        <v>0</v>
      </c>
      <c r="Y814">
        <v>0</v>
      </c>
      <c r="Z814">
        <v>0</v>
      </c>
      <c r="AA814">
        <v>3</v>
      </c>
      <c r="AB814">
        <v>11</v>
      </c>
      <c r="AC814">
        <v>0</v>
      </c>
    </row>
    <row r="815" spans="1:29" x14ac:dyDescent="0.3">
      <c r="A815">
        <v>7342</v>
      </c>
      <c r="B815">
        <v>1961</v>
      </c>
      <c r="C815" t="s">
        <v>37</v>
      </c>
      <c r="D815" t="s">
        <v>38</v>
      </c>
      <c r="E815">
        <v>59184</v>
      </c>
      <c r="F815">
        <v>0</v>
      </c>
      <c r="G815">
        <v>1</v>
      </c>
      <c r="H815" s="1">
        <v>41161</v>
      </c>
      <c r="I815">
        <v>6</v>
      </c>
      <c r="J815">
        <v>341</v>
      </c>
      <c r="K815">
        <v>142</v>
      </c>
      <c r="L815">
        <v>113</v>
      </c>
      <c r="M815">
        <v>259</v>
      </c>
      <c r="N815">
        <v>151</v>
      </c>
      <c r="O815">
        <v>66</v>
      </c>
      <c r="P815">
        <v>3</v>
      </c>
      <c r="Q815">
        <v>6</v>
      </c>
      <c r="R815">
        <v>6</v>
      </c>
      <c r="S815">
        <v>12</v>
      </c>
      <c r="T815">
        <v>5</v>
      </c>
      <c r="U815">
        <v>0</v>
      </c>
      <c r="V815">
        <v>0</v>
      </c>
      <c r="W815">
        <v>0</v>
      </c>
      <c r="X815">
        <v>0</v>
      </c>
      <c r="Y815">
        <v>0</v>
      </c>
      <c r="Z815">
        <v>0</v>
      </c>
      <c r="AA815">
        <v>3</v>
      </c>
      <c r="AB815">
        <v>11</v>
      </c>
      <c r="AC815">
        <v>0</v>
      </c>
    </row>
    <row r="816" spans="1:29" x14ac:dyDescent="0.3">
      <c r="A816">
        <v>3091</v>
      </c>
      <c r="B816">
        <v>1981</v>
      </c>
      <c r="C816" t="s">
        <v>37</v>
      </c>
      <c r="D816" t="s">
        <v>31</v>
      </c>
      <c r="E816">
        <v>75774</v>
      </c>
      <c r="F816">
        <v>1</v>
      </c>
      <c r="G816">
        <v>0</v>
      </c>
      <c r="H816" s="1">
        <v>41761</v>
      </c>
      <c r="I816">
        <v>27</v>
      </c>
      <c r="J816">
        <v>340</v>
      </c>
      <c r="K816">
        <v>21</v>
      </c>
      <c r="L816">
        <v>134</v>
      </c>
      <c r="M816">
        <v>258</v>
      </c>
      <c r="N816">
        <v>14</v>
      </c>
      <c r="O816">
        <v>56</v>
      </c>
      <c r="P816">
        <v>1</v>
      </c>
      <c r="Q816">
        <v>7</v>
      </c>
      <c r="R816">
        <v>5</v>
      </c>
      <c r="S816">
        <v>8</v>
      </c>
      <c r="T816">
        <v>4</v>
      </c>
      <c r="U816">
        <v>0</v>
      </c>
      <c r="V816">
        <v>0</v>
      </c>
      <c r="W816">
        <v>0</v>
      </c>
      <c r="X816">
        <v>0</v>
      </c>
      <c r="Y816">
        <v>0</v>
      </c>
      <c r="Z816">
        <v>0</v>
      </c>
      <c r="AA816">
        <v>3</v>
      </c>
      <c r="AB816">
        <v>11</v>
      </c>
      <c r="AC816">
        <v>0</v>
      </c>
    </row>
    <row r="817" spans="1:29" x14ac:dyDescent="0.3">
      <c r="A817">
        <v>762</v>
      </c>
      <c r="B817">
        <v>1981</v>
      </c>
      <c r="C817" t="s">
        <v>37</v>
      </c>
      <c r="D817" t="s">
        <v>31</v>
      </c>
      <c r="E817">
        <v>75774</v>
      </c>
      <c r="F817">
        <v>1</v>
      </c>
      <c r="G817">
        <v>0</v>
      </c>
      <c r="H817" s="1">
        <v>41761</v>
      </c>
      <c r="I817">
        <v>27</v>
      </c>
      <c r="J817">
        <v>340</v>
      </c>
      <c r="K817">
        <v>21</v>
      </c>
      <c r="L817">
        <v>134</v>
      </c>
      <c r="M817">
        <v>258</v>
      </c>
      <c r="N817">
        <v>14</v>
      </c>
      <c r="O817">
        <v>56</v>
      </c>
      <c r="P817">
        <v>1</v>
      </c>
      <c r="Q817">
        <v>7</v>
      </c>
      <c r="R817">
        <v>5</v>
      </c>
      <c r="S817">
        <v>8</v>
      </c>
      <c r="T817">
        <v>4</v>
      </c>
      <c r="U817">
        <v>0</v>
      </c>
      <c r="V817">
        <v>0</v>
      </c>
      <c r="W817">
        <v>0</v>
      </c>
      <c r="X817">
        <v>0</v>
      </c>
      <c r="Y817">
        <v>0</v>
      </c>
      <c r="Z817">
        <v>0</v>
      </c>
      <c r="AA817">
        <v>3</v>
      </c>
      <c r="AB817">
        <v>11</v>
      </c>
      <c r="AC817">
        <v>0</v>
      </c>
    </row>
    <row r="818" spans="1:29" x14ac:dyDescent="0.3">
      <c r="A818">
        <v>6200</v>
      </c>
      <c r="B818">
        <v>1951</v>
      </c>
      <c r="C818" t="s">
        <v>29</v>
      </c>
      <c r="D818" t="s">
        <v>33</v>
      </c>
      <c r="E818">
        <v>75903</v>
      </c>
      <c r="F818">
        <v>0</v>
      </c>
      <c r="G818">
        <v>1</v>
      </c>
      <c r="H818" s="1">
        <v>41372</v>
      </c>
      <c r="I818">
        <v>50</v>
      </c>
      <c r="J818">
        <v>340</v>
      </c>
      <c r="K818">
        <v>108</v>
      </c>
      <c r="L818">
        <v>185</v>
      </c>
      <c r="M818">
        <v>130</v>
      </c>
      <c r="N818">
        <v>38</v>
      </c>
      <c r="O818">
        <v>100</v>
      </c>
      <c r="P818">
        <v>2</v>
      </c>
      <c r="Q818">
        <v>6</v>
      </c>
      <c r="R818">
        <v>6</v>
      </c>
      <c r="S818">
        <v>9</v>
      </c>
      <c r="T818">
        <v>3</v>
      </c>
      <c r="U818">
        <v>0</v>
      </c>
      <c r="V818">
        <v>0</v>
      </c>
      <c r="W818">
        <v>0</v>
      </c>
      <c r="X818">
        <v>0</v>
      </c>
      <c r="Y818">
        <v>0</v>
      </c>
      <c r="Z818">
        <v>0</v>
      </c>
      <c r="AA818">
        <v>3</v>
      </c>
      <c r="AB818">
        <v>11</v>
      </c>
      <c r="AC818">
        <v>0</v>
      </c>
    </row>
    <row r="819" spans="1:29" x14ac:dyDescent="0.3">
      <c r="A819">
        <v>5626</v>
      </c>
      <c r="B819">
        <v>1964</v>
      </c>
      <c r="C819" t="s">
        <v>32</v>
      </c>
      <c r="D819" t="s">
        <v>30</v>
      </c>
      <c r="E819">
        <v>61798</v>
      </c>
      <c r="F819">
        <v>0</v>
      </c>
      <c r="G819">
        <v>0</v>
      </c>
      <c r="H819" s="1">
        <v>41601</v>
      </c>
      <c r="I819">
        <v>13</v>
      </c>
      <c r="J819">
        <v>338</v>
      </c>
      <c r="K819">
        <v>4</v>
      </c>
      <c r="L819">
        <v>89</v>
      </c>
      <c r="M819">
        <v>11</v>
      </c>
      <c r="N819">
        <v>8</v>
      </c>
      <c r="O819">
        <v>13</v>
      </c>
      <c r="P819">
        <v>1</v>
      </c>
      <c r="Q819">
        <v>4</v>
      </c>
      <c r="R819">
        <v>2</v>
      </c>
      <c r="S819">
        <v>9</v>
      </c>
      <c r="T819">
        <v>4</v>
      </c>
      <c r="U819">
        <v>0</v>
      </c>
      <c r="V819">
        <v>0</v>
      </c>
      <c r="W819">
        <v>0</v>
      </c>
      <c r="X819">
        <v>0</v>
      </c>
      <c r="Y819">
        <v>0</v>
      </c>
      <c r="Z819">
        <v>0</v>
      </c>
      <c r="AA819">
        <v>3</v>
      </c>
      <c r="AB819">
        <v>11</v>
      </c>
      <c r="AC819">
        <v>0</v>
      </c>
    </row>
    <row r="820" spans="1:29" x14ac:dyDescent="0.3">
      <c r="A820">
        <v>9904</v>
      </c>
      <c r="B820">
        <v>1956</v>
      </c>
      <c r="C820" t="s">
        <v>29</v>
      </c>
      <c r="D820" t="s">
        <v>33</v>
      </c>
      <c r="E820">
        <v>71391</v>
      </c>
      <c r="F820">
        <v>0</v>
      </c>
      <c r="G820">
        <v>1</v>
      </c>
      <c r="H820" s="1">
        <v>41362</v>
      </c>
      <c r="I820">
        <v>50</v>
      </c>
      <c r="J820">
        <v>336</v>
      </c>
      <c r="K820">
        <v>123</v>
      </c>
      <c r="L820">
        <v>274</v>
      </c>
      <c r="M820">
        <v>46</v>
      </c>
      <c r="N820">
        <v>123</v>
      </c>
      <c r="O820">
        <v>141</v>
      </c>
      <c r="P820">
        <v>5</v>
      </c>
      <c r="Q820">
        <v>6</v>
      </c>
      <c r="R820">
        <v>5</v>
      </c>
      <c r="S820">
        <v>12</v>
      </c>
      <c r="T820">
        <v>3</v>
      </c>
      <c r="U820">
        <v>0</v>
      </c>
      <c r="V820">
        <v>0</v>
      </c>
      <c r="W820">
        <v>0</v>
      </c>
      <c r="X820">
        <v>0</v>
      </c>
      <c r="Y820">
        <v>0</v>
      </c>
      <c r="Z820">
        <v>0</v>
      </c>
      <c r="AA820">
        <v>3</v>
      </c>
      <c r="AB820">
        <v>11</v>
      </c>
      <c r="AC820">
        <v>0</v>
      </c>
    </row>
    <row r="821" spans="1:29" x14ac:dyDescent="0.3">
      <c r="A821">
        <v>11013</v>
      </c>
      <c r="B821">
        <v>1987</v>
      </c>
      <c r="C821" t="s">
        <v>29</v>
      </c>
      <c r="D821" t="s">
        <v>31</v>
      </c>
      <c r="E821">
        <v>67605</v>
      </c>
      <c r="F821">
        <v>0</v>
      </c>
      <c r="G821">
        <v>0</v>
      </c>
      <c r="H821" s="1">
        <v>41364</v>
      </c>
      <c r="I821">
        <v>84</v>
      </c>
      <c r="J821">
        <v>336</v>
      </c>
      <c r="K821">
        <v>28</v>
      </c>
      <c r="L821">
        <v>282</v>
      </c>
      <c r="M821">
        <v>184</v>
      </c>
      <c r="N821">
        <v>54</v>
      </c>
      <c r="O821">
        <v>54</v>
      </c>
      <c r="P821">
        <v>1</v>
      </c>
      <c r="Q821">
        <v>2</v>
      </c>
      <c r="R821">
        <v>8</v>
      </c>
      <c r="S821">
        <v>6</v>
      </c>
      <c r="T821">
        <v>1</v>
      </c>
      <c r="U821">
        <v>0</v>
      </c>
      <c r="V821">
        <v>0</v>
      </c>
      <c r="W821">
        <v>0</v>
      </c>
      <c r="X821">
        <v>0</v>
      </c>
      <c r="Y821">
        <v>0</v>
      </c>
      <c r="Z821">
        <v>0</v>
      </c>
      <c r="AA821">
        <v>3</v>
      </c>
      <c r="AB821">
        <v>11</v>
      </c>
      <c r="AC821">
        <v>0</v>
      </c>
    </row>
    <row r="822" spans="1:29" x14ac:dyDescent="0.3">
      <c r="A822">
        <v>7348</v>
      </c>
      <c r="B822">
        <v>1958</v>
      </c>
      <c r="C822" t="s">
        <v>32</v>
      </c>
      <c r="D822" t="s">
        <v>30</v>
      </c>
      <c r="E822">
        <v>71691</v>
      </c>
      <c r="F822">
        <v>0</v>
      </c>
      <c r="G822">
        <v>0</v>
      </c>
      <c r="H822" s="1">
        <v>41715</v>
      </c>
      <c r="I822">
        <v>0</v>
      </c>
      <c r="J822">
        <v>336</v>
      </c>
      <c r="K822">
        <v>130</v>
      </c>
      <c r="L822">
        <v>411</v>
      </c>
      <c r="M822">
        <v>240</v>
      </c>
      <c r="N822">
        <v>32</v>
      </c>
      <c r="O822">
        <v>43</v>
      </c>
      <c r="P822">
        <v>1</v>
      </c>
      <c r="Q822">
        <v>4</v>
      </c>
      <c r="R822">
        <v>7</v>
      </c>
      <c r="S822">
        <v>5</v>
      </c>
      <c r="T822">
        <v>2</v>
      </c>
      <c r="U822">
        <v>0</v>
      </c>
      <c r="V822">
        <v>0</v>
      </c>
      <c r="W822">
        <v>0</v>
      </c>
      <c r="X822">
        <v>0</v>
      </c>
      <c r="Y822">
        <v>0</v>
      </c>
      <c r="Z822">
        <v>0</v>
      </c>
      <c r="AA822">
        <v>3</v>
      </c>
      <c r="AB822">
        <v>11</v>
      </c>
      <c r="AC822">
        <v>1</v>
      </c>
    </row>
    <row r="823" spans="1:29" x14ac:dyDescent="0.3">
      <c r="A823">
        <v>9697</v>
      </c>
      <c r="B823">
        <v>1951</v>
      </c>
      <c r="C823" t="s">
        <v>29</v>
      </c>
      <c r="D823" t="s">
        <v>33</v>
      </c>
      <c r="E823">
        <v>53790</v>
      </c>
      <c r="F823">
        <v>0</v>
      </c>
      <c r="G823">
        <v>2</v>
      </c>
      <c r="H823" s="1">
        <v>41704</v>
      </c>
      <c r="I823">
        <v>86</v>
      </c>
      <c r="J823">
        <v>335</v>
      </c>
      <c r="K823">
        <v>42</v>
      </c>
      <c r="L823">
        <v>127</v>
      </c>
      <c r="M823">
        <v>28</v>
      </c>
      <c r="N823">
        <v>5</v>
      </c>
      <c r="O823">
        <v>5</v>
      </c>
      <c r="P823">
        <v>3</v>
      </c>
      <c r="Q823">
        <v>7</v>
      </c>
      <c r="R823">
        <v>2</v>
      </c>
      <c r="S823">
        <v>8</v>
      </c>
      <c r="T823">
        <v>6</v>
      </c>
      <c r="U823">
        <v>0</v>
      </c>
      <c r="V823">
        <v>0</v>
      </c>
      <c r="W823">
        <v>0</v>
      </c>
      <c r="X823">
        <v>0</v>
      </c>
      <c r="Y823">
        <v>0</v>
      </c>
      <c r="Z823">
        <v>0</v>
      </c>
      <c r="AA823">
        <v>3</v>
      </c>
      <c r="AB823">
        <v>11</v>
      </c>
      <c r="AC823">
        <v>0</v>
      </c>
    </row>
    <row r="824" spans="1:29" x14ac:dyDescent="0.3">
      <c r="A824">
        <v>5125</v>
      </c>
      <c r="B824">
        <v>1960</v>
      </c>
      <c r="C824" t="s">
        <v>29</v>
      </c>
      <c r="D824" t="s">
        <v>33</v>
      </c>
      <c r="E824">
        <v>79530</v>
      </c>
      <c r="F824">
        <v>0</v>
      </c>
      <c r="G824">
        <v>0</v>
      </c>
      <c r="H824" s="1">
        <v>41411</v>
      </c>
      <c r="I824">
        <v>64</v>
      </c>
      <c r="J824">
        <v>333</v>
      </c>
      <c r="K824">
        <v>0</v>
      </c>
      <c r="L824">
        <v>815</v>
      </c>
      <c r="M824">
        <v>129</v>
      </c>
      <c r="N824">
        <v>42</v>
      </c>
      <c r="O824">
        <v>29</v>
      </c>
      <c r="P824">
        <v>1</v>
      </c>
      <c r="Q824">
        <v>4</v>
      </c>
      <c r="R824">
        <v>10</v>
      </c>
      <c r="S824">
        <v>11</v>
      </c>
      <c r="T824">
        <v>2</v>
      </c>
      <c r="U824">
        <v>0</v>
      </c>
      <c r="V824">
        <v>0</v>
      </c>
      <c r="W824">
        <v>0</v>
      </c>
      <c r="X824">
        <v>0</v>
      </c>
      <c r="Y824">
        <v>0</v>
      </c>
      <c r="Z824">
        <v>0</v>
      </c>
      <c r="AA824">
        <v>3</v>
      </c>
      <c r="AB824">
        <v>11</v>
      </c>
      <c r="AC824">
        <v>0</v>
      </c>
    </row>
    <row r="825" spans="1:29" x14ac:dyDescent="0.3">
      <c r="A825">
        <v>202</v>
      </c>
      <c r="B825">
        <v>1948</v>
      </c>
      <c r="C825" t="s">
        <v>32</v>
      </c>
      <c r="D825" t="s">
        <v>38</v>
      </c>
      <c r="E825">
        <v>82032</v>
      </c>
      <c r="F825">
        <v>0</v>
      </c>
      <c r="G825">
        <v>0</v>
      </c>
      <c r="H825" s="1">
        <v>41734</v>
      </c>
      <c r="I825">
        <v>54</v>
      </c>
      <c r="J825">
        <v>332</v>
      </c>
      <c r="K825">
        <v>194</v>
      </c>
      <c r="L825">
        <v>377</v>
      </c>
      <c r="M825">
        <v>149</v>
      </c>
      <c r="N825">
        <v>125</v>
      </c>
      <c r="O825">
        <v>57</v>
      </c>
      <c r="P825">
        <v>0</v>
      </c>
      <c r="Q825">
        <v>4</v>
      </c>
      <c r="R825">
        <v>6</v>
      </c>
      <c r="S825">
        <v>7</v>
      </c>
      <c r="T825">
        <v>1</v>
      </c>
      <c r="U825">
        <v>0</v>
      </c>
      <c r="V825">
        <v>0</v>
      </c>
      <c r="W825">
        <v>0</v>
      </c>
      <c r="X825">
        <v>0</v>
      </c>
      <c r="Y825">
        <v>0</v>
      </c>
      <c r="Z825">
        <v>0</v>
      </c>
      <c r="AA825">
        <v>3</v>
      </c>
      <c r="AB825">
        <v>11</v>
      </c>
      <c r="AC825">
        <v>0</v>
      </c>
    </row>
    <row r="826" spans="1:29" x14ac:dyDescent="0.3">
      <c r="A826">
        <v>9589</v>
      </c>
      <c r="B826">
        <v>1948</v>
      </c>
      <c r="C826" t="s">
        <v>32</v>
      </c>
      <c r="D826" t="s">
        <v>38</v>
      </c>
      <c r="E826">
        <v>82032</v>
      </c>
      <c r="F826">
        <v>0</v>
      </c>
      <c r="G826">
        <v>0</v>
      </c>
      <c r="H826" s="1">
        <v>41734</v>
      </c>
      <c r="I826">
        <v>54</v>
      </c>
      <c r="J826">
        <v>332</v>
      </c>
      <c r="K826">
        <v>194</v>
      </c>
      <c r="L826">
        <v>377</v>
      </c>
      <c r="M826">
        <v>149</v>
      </c>
      <c r="N826">
        <v>125</v>
      </c>
      <c r="O826">
        <v>57</v>
      </c>
      <c r="P826">
        <v>0</v>
      </c>
      <c r="Q826">
        <v>4</v>
      </c>
      <c r="R826">
        <v>6</v>
      </c>
      <c r="S826">
        <v>7</v>
      </c>
      <c r="T826">
        <v>1</v>
      </c>
      <c r="U826">
        <v>0</v>
      </c>
      <c r="V826">
        <v>0</v>
      </c>
      <c r="W826">
        <v>0</v>
      </c>
      <c r="X826">
        <v>0</v>
      </c>
      <c r="Y826">
        <v>0</v>
      </c>
      <c r="Z826">
        <v>0</v>
      </c>
      <c r="AA826">
        <v>3</v>
      </c>
      <c r="AB826">
        <v>11</v>
      </c>
      <c r="AC826">
        <v>0</v>
      </c>
    </row>
    <row r="827" spans="1:29" x14ac:dyDescent="0.3">
      <c r="A827">
        <v>3967</v>
      </c>
      <c r="B827">
        <v>1971</v>
      </c>
      <c r="C827" t="s">
        <v>32</v>
      </c>
      <c r="D827" t="s">
        <v>33</v>
      </c>
      <c r="E827">
        <v>78931</v>
      </c>
      <c r="F827">
        <v>0</v>
      </c>
      <c r="G827">
        <v>0</v>
      </c>
      <c r="H827" s="1">
        <v>41572</v>
      </c>
      <c r="I827">
        <v>19</v>
      </c>
      <c r="J827">
        <v>331</v>
      </c>
      <c r="K827">
        <v>197</v>
      </c>
      <c r="L827">
        <v>170</v>
      </c>
      <c r="M827">
        <v>58</v>
      </c>
      <c r="N827">
        <v>152</v>
      </c>
      <c r="O827">
        <v>35</v>
      </c>
      <c r="P827">
        <v>1</v>
      </c>
      <c r="Q827">
        <v>2</v>
      </c>
      <c r="R827">
        <v>8</v>
      </c>
      <c r="S827">
        <v>13</v>
      </c>
      <c r="T827">
        <v>1</v>
      </c>
      <c r="U827">
        <v>0</v>
      </c>
      <c r="V827">
        <v>0</v>
      </c>
      <c r="W827">
        <v>0</v>
      </c>
      <c r="X827">
        <v>0</v>
      </c>
      <c r="Y827">
        <v>0</v>
      </c>
      <c r="Z827">
        <v>0</v>
      </c>
      <c r="AA827">
        <v>3</v>
      </c>
      <c r="AB827">
        <v>11</v>
      </c>
      <c r="AC827">
        <v>0</v>
      </c>
    </row>
    <row r="828" spans="1:29" x14ac:dyDescent="0.3">
      <c r="A828">
        <v>310</v>
      </c>
      <c r="B828">
        <v>1970</v>
      </c>
      <c r="C828" t="s">
        <v>34</v>
      </c>
      <c r="D828" t="s">
        <v>33</v>
      </c>
      <c r="E828">
        <v>61872</v>
      </c>
      <c r="F828">
        <v>0</v>
      </c>
      <c r="G828">
        <v>1</v>
      </c>
      <c r="H828" s="1">
        <v>41621</v>
      </c>
      <c r="I828">
        <v>81</v>
      </c>
      <c r="J828">
        <v>330</v>
      </c>
      <c r="K828">
        <v>5</v>
      </c>
      <c r="L828">
        <v>159</v>
      </c>
      <c r="M828">
        <v>36</v>
      </c>
      <c r="N828">
        <v>27</v>
      </c>
      <c r="O828">
        <v>16</v>
      </c>
      <c r="P828">
        <v>4</v>
      </c>
      <c r="Q828">
        <v>4</v>
      </c>
      <c r="R828">
        <v>4</v>
      </c>
      <c r="S828">
        <v>9</v>
      </c>
      <c r="T828">
        <v>4</v>
      </c>
      <c r="U828">
        <v>0</v>
      </c>
      <c r="V828">
        <v>0</v>
      </c>
      <c r="W828">
        <v>0</v>
      </c>
      <c r="X828">
        <v>0</v>
      </c>
      <c r="Y828">
        <v>0</v>
      </c>
      <c r="Z828">
        <v>0</v>
      </c>
      <c r="AA828">
        <v>3</v>
      </c>
      <c r="AB828">
        <v>11</v>
      </c>
      <c r="AC828">
        <v>0</v>
      </c>
    </row>
    <row r="829" spans="1:29" x14ac:dyDescent="0.3">
      <c r="A829">
        <v>8402</v>
      </c>
      <c r="B829">
        <v>1953</v>
      </c>
      <c r="C829" t="s">
        <v>34</v>
      </c>
      <c r="D829" t="s">
        <v>33</v>
      </c>
      <c r="E829">
        <v>67087</v>
      </c>
      <c r="F829">
        <v>0</v>
      </c>
      <c r="G829">
        <v>1</v>
      </c>
      <c r="H829" s="1">
        <v>41625</v>
      </c>
      <c r="I829">
        <v>40</v>
      </c>
      <c r="J829">
        <v>329</v>
      </c>
      <c r="K829">
        <v>35</v>
      </c>
      <c r="L829">
        <v>222</v>
      </c>
      <c r="M829">
        <v>130</v>
      </c>
      <c r="N829">
        <v>35</v>
      </c>
      <c r="O829">
        <v>43</v>
      </c>
      <c r="P829">
        <v>2</v>
      </c>
      <c r="Q829">
        <v>7</v>
      </c>
      <c r="R829">
        <v>5</v>
      </c>
      <c r="S829">
        <v>8</v>
      </c>
      <c r="T829">
        <v>4</v>
      </c>
      <c r="U829">
        <v>0</v>
      </c>
      <c r="V829">
        <v>0</v>
      </c>
      <c r="W829">
        <v>0</v>
      </c>
      <c r="X829">
        <v>0</v>
      </c>
      <c r="Y829">
        <v>0</v>
      </c>
      <c r="Z829">
        <v>0</v>
      </c>
      <c r="AA829">
        <v>3</v>
      </c>
      <c r="AB829">
        <v>11</v>
      </c>
      <c r="AC829">
        <v>0</v>
      </c>
    </row>
    <row r="830" spans="1:29" x14ac:dyDescent="0.3">
      <c r="A830">
        <v>9381</v>
      </c>
      <c r="B830">
        <v>1978</v>
      </c>
      <c r="C830" t="s">
        <v>29</v>
      </c>
      <c r="D830" t="s">
        <v>33</v>
      </c>
      <c r="E830">
        <v>66373</v>
      </c>
      <c r="F830">
        <v>1</v>
      </c>
      <c r="G830">
        <v>1</v>
      </c>
      <c r="H830" s="1">
        <v>41437</v>
      </c>
      <c r="I830">
        <v>57</v>
      </c>
      <c r="J830">
        <v>328</v>
      </c>
      <c r="K830">
        <v>9</v>
      </c>
      <c r="L830">
        <v>124</v>
      </c>
      <c r="M830">
        <v>12</v>
      </c>
      <c r="N830">
        <v>24</v>
      </c>
      <c r="O830">
        <v>109</v>
      </c>
      <c r="P830">
        <v>7</v>
      </c>
      <c r="Q830">
        <v>4</v>
      </c>
      <c r="R830">
        <v>2</v>
      </c>
      <c r="S830">
        <v>10</v>
      </c>
      <c r="T830">
        <v>3</v>
      </c>
      <c r="U830">
        <v>0</v>
      </c>
      <c r="V830">
        <v>0</v>
      </c>
      <c r="W830">
        <v>0</v>
      </c>
      <c r="X830">
        <v>0</v>
      </c>
      <c r="Y830">
        <v>0</v>
      </c>
      <c r="Z830">
        <v>0</v>
      </c>
      <c r="AA830">
        <v>3</v>
      </c>
      <c r="AB830">
        <v>11</v>
      </c>
      <c r="AC830">
        <v>0</v>
      </c>
    </row>
    <row r="831" spans="1:29" x14ac:dyDescent="0.3">
      <c r="A831">
        <v>9384</v>
      </c>
      <c r="B831">
        <v>1978</v>
      </c>
      <c r="C831" t="s">
        <v>29</v>
      </c>
      <c r="D831" t="s">
        <v>33</v>
      </c>
      <c r="E831">
        <v>66373</v>
      </c>
      <c r="F831">
        <v>1</v>
      </c>
      <c r="G831">
        <v>1</v>
      </c>
      <c r="H831" s="1">
        <v>41437</v>
      </c>
      <c r="I831">
        <v>57</v>
      </c>
      <c r="J831">
        <v>328</v>
      </c>
      <c r="K831">
        <v>9</v>
      </c>
      <c r="L831">
        <v>124</v>
      </c>
      <c r="M831">
        <v>12</v>
      </c>
      <c r="N831">
        <v>24</v>
      </c>
      <c r="O831">
        <v>109</v>
      </c>
      <c r="P831">
        <v>7</v>
      </c>
      <c r="Q831">
        <v>4</v>
      </c>
      <c r="R831">
        <v>2</v>
      </c>
      <c r="S831">
        <v>10</v>
      </c>
      <c r="T831">
        <v>3</v>
      </c>
      <c r="U831">
        <v>0</v>
      </c>
      <c r="V831">
        <v>0</v>
      </c>
      <c r="W831">
        <v>0</v>
      </c>
      <c r="X831">
        <v>0</v>
      </c>
      <c r="Y831">
        <v>0</v>
      </c>
      <c r="Z831">
        <v>0</v>
      </c>
      <c r="AA831">
        <v>3</v>
      </c>
      <c r="AB831">
        <v>11</v>
      </c>
      <c r="AC831">
        <v>0</v>
      </c>
    </row>
    <row r="832" spans="1:29" x14ac:dyDescent="0.3">
      <c r="A832">
        <v>10379</v>
      </c>
      <c r="B832">
        <v>1962</v>
      </c>
      <c r="C832" t="s">
        <v>34</v>
      </c>
      <c r="D832" t="s">
        <v>30</v>
      </c>
      <c r="E832">
        <v>59247</v>
      </c>
      <c r="F832">
        <v>0</v>
      </c>
      <c r="G832">
        <v>2</v>
      </c>
      <c r="H832" s="1">
        <v>41586</v>
      </c>
      <c r="I832">
        <v>87</v>
      </c>
      <c r="J832">
        <v>327</v>
      </c>
      <c r="K832">
        <v>9</v>
      </c>
      <c r="L832">
        <v>122</v>
      </c>
      <c r="M832">
        <v>19</v>
      </c>
      <c r="N832">
        <v>14</v>
      </c>
      <c r="O832">
        <v>83</v>
      </c>
      <c r="P832">
        <v>5</v>
      </c>
      <c r="Q832">
        <v>5</v>
      </c>
      <c r="R832">
        <v>2</v>
      </c>
      <c r="S832">
        <v>9</v>
      </c>
      <c r="T832">
        <v>6</v>
      </c>
      <c r="U832">
        <v>0</v>
      </c>
      <c r="V832">
        <v>0</v>
      </c>
      <c r="W832">
        <v>0</v>
      </c>
      <c r="X832">
        <v>0</v>
      </c>
      <c r="Y832">
        <v>0</v>
      </c>
      <c r="Z832">
        <v>0</v>
      </c>
      <c r="AA832">
        <v>3</v>
      </c>
      <c r="AB832">
        <v>11</v>
      </c>
      <c r="AC832">
        <v>0</v>
      </c>
    </row>
    <row r="833" spans="1:29" x14ac:dyDescent="0.3">
      <c r="A833">
        <v>10846</v>
      </c>
      <c r="B833">
        <v>1978</v>
      </c>
      <c r="C833" t="s">
        <v>34</v>
      </c>
      <c r="D833" t="s">
        <v>33</v>
      </c>
      <c r="E833">
        <v>43783</v>
      </c>
      <c r="F833">
        <v>1</v>
      </c>
      <c r="G833">
        <v>0</v>
      </c>
      <c r="H833" s="1">
        <v>41788</v>
      </c>
      <c r="I833">
        <v>22</v>
      </c>
      <c r="J833">
        <v>327</v>
      </c>
      <c r="K833">
        <v>9</v>
      </c>
      <c r="L833">
        <v>125</v>
      </c>
      <c r="M833">
        <v>25</v>
      </c>
      <c r="N833">
        <v>4</v>
      </c>
      <c r="O833">
        <v>139</v>
      </c>
      <c r="P833">
        <v>6</v>
      </c>
      <c r="Q833">
        <v>7</v>
      </c>
      <c r="R833">
        <v>1</v>
      </c>
      <c r="S833">
        <v>8</v>
      </c>
      <c r="T833">
        <v>7</v>
      </c>
      <c r="U833">
        <v>1</v>
      </c>
      <c r="V833">
        <v>0</v>
      </c>
      <c r="W833">
        <v>0</v>
      </c>
      <c r="X833">
        <v>0</v>
      </c>
      <c r="Y833">
        <v>0</v>
      </c>
      <c r="Z833">
        <v>0</v>
      </c>
      <c r="AA833">
        <v>3</v>
      </c>
      <c r="AB833">
        <v>11</v>
      </c>
      <c r="AC833">
        <v>0</v>
      </c>
    </row>
    <row r="834" spans="1:29" x14ac:dyDescent="0.3">
      <c r="A834">
        <v>4320</v>
      </c>
      <c r="B834">
        <v>1979</v>
      </c>
      <c r="C834" t="s">
        <v>29</v>
      </c>
      <c r="D834" t="s">
        <v>30</v>
      </c>
      <c r="E834">
        <v>60152</v>
      </c>
      <c r="F834">
        <v>0</v>
      </c>
      <c r="G834">
        <v>1</v>
      </c>
      <c r="H834" s="1">
        <v>41361</v>
      </c>
      <c r="I834">
        <v>6</v>
      </c>
      <c r="J834">
        <v>325</v>
      </c>
      <c r="K834">
        <v>83</v>
      </c>
      <c r="L834">
        <v>300</v>
      </c>
      <c r="M834">
        <v>86</v>
      </c>
      <c r="N834">
        <v>58</v>
      </c>
      <c r="O834">
        <v>91</v>
      </c>
      <c r="P834">
        <v>1</v>
      </c>
      <c r="Q834">
        <v>6</v>
      </c>
      <c r="R834">
        <v>4</v>
      </c>
      <c r="S834">
        <v>12</v>
      </c>
      <c r="T834">
        <v>3</v>
      </c>
      <c r="U834">
        <v>0</v>
      </c>
      <c r="V834">
        <v>0</v>
      </c>
      <c r="W834">
        <v>0</v>
      </c>
      <c r="X834">
        <v>0</v>
      </c>
      <c r="Y834">
        <v>0</v>
      </c>
      <c r="Z834">
        <v>0</v>
      </c>
      <c r="AA834">
        <v>3</v>
      </c>
      <c r="AB834">
        <v>11</v>
      </c>
      <c r="AC834">
        <v>0</v>
      </c>
    </row>
    <row r="835" spans="1:29" x14ac:dyDescent="0.3">
      <c r="A835">
        <v>6299</v>
      </c>
      <c r="B835">
        <v>1968</v>
      </c>
      <c r="C835" t="s">
        <v>32</v>
      </c>
      <c r="D835" t="s">
        <v>35</v>
      </c>
      <c r="E835">
        <v>42564</v>
      </c>
      <c r="F835">
        <v>0</v>
      </c>
      <c r="G835">
        <v>1</v>
      </c>
      <c r="H835" s="1">
        <v>41276</v>
      </c>
      <c r="I835">
        <v>28</v>
      </c>
      <c r="J835">
        <v>324</v>
      </c>
      <c r="K835">
        <v>48</v>
      </c>
      <c r="L835">
        <v>186</v>
      </c>
      <c r="M835">
        <v>39</v>
      </c>
      <c r="N835">
        <v>18</v>
      </c>
      <c r="O835">
        <v>198</v>
      </c>
      <c r="P835">
        <v>6</v>
      </c>
      <c r="Q835">
        <v>6</v>
      </c>
      <c r="R835">
        <v>8</v>
      </c>
      <c r="S835">
        <v>4</v>
      </c>
      <c r="T835">
        <v>7</v>
      </c>
      <c r="U835">
        <v>1</v>
      </c>
      <c r="V835">
        <v>0</v>
      </c>
      <c r="W835">
        <v>0</v>
      </c>
      <c r="X835">
        <v>0</v>
      </c>
      <c r="Y835">
        <v>0</v>
      </c>
      <c r="Z835">
        <v>0</v>
      </c>
      <c r="AA835">
        <v>3</v>
      </c>
      <c r="AB835">
        <v>11</v>
      </c>
      <c r="AC835">
        <v>1</v>
      </c>
    </row>
    <row r="836" spans="1:29" x14ac:dyDescent="0.3">
      <c r="A836">
        <v>9292</v>
      </c>
      <c r="B836">
        <v>1952</v>
      </c>
      <c r="C836" t="s">
        <v>29</v>
      </c>
      <c r="D836" t="s">
        <v>33</v>
      </c>
      <c r="E836">
        <v>81795</v>
      </c>
      <c r="F836">
        <v>0</v>
      </c>
      <c r="G836">
        <v>0</v>
      </c>
      <c r="H836" s="1">
        <v>41208</v>
      </c>
      <c r="I836">
        <v>74</v>
      </c>
      <c r="J836">
        <v>324</v>
      </c>
      <c r="K836">
        <v>132</v>
      </c>
      <c r="L836">
        <v>693</v>
      </c>
      <c r="M836">
        <v>27</v>
      </c>
      <c r="N836">
        <v>118</v>
      </c>
      <c r="O836">
        <v>88</v>
      </c>
      <c r="P836">
        <v>1</v>
      </c>
      <c r="Q836">
        <v>4</v>
      </c>
      <c r="R836">
        <v>11</v>
      </c>
      <c r="S836">
        <v>7</v>
      </c>
      <c r="T836">
        <v>2</v>
      </c>
      <c r="U836">
        <v>0</v>
      </c>
      <c r="V836">
        <v>0</v>
      </c>
      <c r="W836">
        <v>0</v>
      </c>
      <c r="X836">
        <v>0</v>
      </c>
      <c r="Y836">
        <v>0</v>
      </c>
      <c r="Z836">
        <v>0</v>
      </c>
      <c r="AA836">
        <v>3</v>
      </c>
      <c r="AB836">
        <v>11</v>
      </c>
      <c r="AC836">
        <v>0</v>
      </c>
    </row>
    <row r="837" spans="1:29" x14ac:dyDescent="0.3">
      <c r="A837">
        <v>1041</v>
      </c>
      <c r="B837">
        <v>1973</v>
      </c>
      <c r="C837" t="s">
        <v>32</v>
      </c>
      <c r="D837" t="s">
        <v>30</v>
      </c>
      <c r="E837">
        <v>48432</v>
      </c>
      <c r="F837">
        <v>0</v>
      </c>
      <c r="G837">
        <v>1</v>
      </c>
      <c r="H837" s="1">
        <v>41200</v>
      </c>
      <c r="I837">
        <v>3</v>
      </c>
      <c r="J837">
        <v>322</v>
      </c>
      <c r="K837">
        <v>3</v>
      </c>
      <c r="L837">
        <v>50</v>
      </c>
      <c r="M837">
        <v>4</v>
      </c>
      <c r="N837">
        <v>3</v>
      </c>
      <c r="O837">
        <v>42</v>
      </c>
      <c r="P837">
        <v>5</v>
      </c>
      <c r="Q837">
        <v>7</v>
      </c>
      <c r="R837">
        <v>1</v>
      </c>
      <c r="S837">
        <v>6</v>
      </c>
      <c r="T837">
        <v>8</v>
      </c>
      <c r="U837">
        <v>0</v>
      </c>
      <c r="V837">
        <v>0</v>
      </c>
      <c r="W837">
        <v>0</v>
      </c>
      <c r="X837">
        <v>0</v>
      </c>
      <c r="Y837">
        <v>0</v>
      </c>
      <c r="Z837">
        <v>0</v>
      </c>
      <c r="AA837">
        <v>3</v>
      </c>
      <c r="AB837">
        <v>11</v>
      </c>
      <c r="AC837">
        <v>1</v>
      </c>
    </row>
    <row r="838" spans="1:29" x14ac:dyDescent="0.3">
      <c r="A838">
        <v>1168</v>
      </c>
      <c r="B838">
        <v>1978</v>
      </c>
      <c r="C838" t="s">
        <v>32</v>
      </c>
      <c r="D838" t="s">
        <v>33</v>
      </c>
      <c r="E838">
        <v>72159</v>
      </c>
      <c r="F838">
        <v>0</v>
      </c>
      <c r="G838">
        <v>0</v>
      </c>
      <c r="H838" s="1">
        <v>41211</v>
      </c>
      <c r="I838">
        <v>62</v>
      </c>
      <c r="J838">
        <v>322</v>
      </c>
      <c r="K838">
        <v>53</v>
      </c>
      <c r="L838">
        <v>899</v>
      </c>
      <c r="M838">
        <v>34</v>
      </c>
      <c r="N838">
        <v>40</v>
      </c>
      <c r="O838">
        <v>53</v>
      </c>
      <c r="P838">
        <v>1</v>
      </c>
      <c r="Q838">
        <v>4</v>
      </c>
      <c r="R838">
        <v>6</v>
      </c>
      <c r="S838">
        <v>10</v>
      </c>
      <c r="T838">
        <v>2</v>
      </c>
      <c r="U838">
        <v>0</v>
      </c>
      <c r="V838">
        <v>0</v>
      </c>
      <c r="W838">
        <v>0</v>
      </c>
      <c r="X838">
        <v>0</v>
      </c>
      <c r="Y838">
        <v>0</v>
      </c>
      <c r="Z838">
        <v>0</v>
      </c>
      <c r="AA838">
        <v>3</v>
      </c>
      <c r="AB838">
        <v>11</v>
      </c>
      <c r="AC838">
        <v>0</v>
      </c>
    </row>
    <row r="839" spans="1:29" x14ac:dyDescent="0.3">
      <c r="A839">
        <v>492</v>
      </c>
      <c r="B839">
        <v>1973</v>
      </c>
      <c r="C839" t="s">
        <v>32</v>
      </c>
      <c r="D839" t="s">
        <v>41</v>
      </c>
      <c r="E839">
        <v>48432</v>
      </c>
      <c r="F839">
        <v>0</v>
      </c>
      <c r="G839">
        <v>1</v>
      </c>
      <c r="H839" s="1">
        <v>41200</v>
      </c>
      <c r="I839">
        <v>3</v>
      </c>
      <c r="J839">
        <v>322</v>
      </c>
      <c r="K839">
        <v>3</v>
      </c>
      <c r="L839">
        <v>50</v>
      </c>
      <c r="M839">
        <v>4</v>
      </c>
      <c r="N839">
        <v>3</v>
      </c>
      <c r="O839">
        <v>42</v>
      </c>
      <c r="P839">
        <v>5</v>
      </c>
      <c r="Q839">
        <v>7</v>
      </c>
      <c r="R839">
        <v>1</v>
      </c>
      <c r="S839">
        <v>6</v>
      </c>
      <c r="T839">
        <v>8</v>
      </c>
      <c r="U839">
        <v>0</v>
      </c>
      <c r="V839">
        <v>0</v>
      </c>
      <c r="W839">
        <v>0</v>
      </c>
      <c r="X839">
        <v>0</v>
      </c>
      <c r="Y839">
        <v>0</v>
      </c>
      <c r="Z839">
        <v>0</v>
      </c>
      <c r="AA839">
        <v>3</v>
      </c>
      <c r="AB839">
        <v>11</v>
      </c>
      <c r="AC839">
        <v>0</v>
      </c>
    </row>
    <row r="840" spans="1:29" x14ac:dyDescent="0.3">
      <c r="A840">
        <v>11133</v>
      </c>
      <c r="B840">
        <v>1973</v>
      </c>
      <c r="C840" t="s">
        <v>32</v>
      </c>
      <c r="D840" t="s">
        <v>41</v>
      </c>
      <c r="E840">
        <v>48432</v>
      </c>
      <c r="F840">
        <v>0</v>
      </c>
      <c r="G840">
        <v>1</v>
      </c>
      <c r="H840" s="1">
        <v>41200</v>
      </c>
      <c r="I840">
        <v>3</v>
      </c>
      <c r="J840">
        <v>322</v>
      </c>
      <c r="K840">
        <v>3</v>
      </c>
      <c r="L840">
        <v>50</v>
      </c>
      <c r="M840">
        <v>4</v>
      </c>
      <c r="N840">
        <v>3</v>
      </c>
      <c r="O840">
        <v>42</v>
      </c>
      <c r="P840">
        <v>5</v>
      </c>
      <c r="Q840">
        <v>7</v>
      </c>
      <c r="R840">
        <v>1</v>
      </c>
      <c r="S840">
        <v>6</v>
      </c>
      <c r="T840">
        <v>8</v>
      </c>
      <c r="U840">
        <v>0</v>
      </c>
      <c r="V840">
        <v>0</v>
      </c>
      <c r="W840">
        <v>0</v>
      </c>
      <c r="X840">
        <v>0</v>
      </c>
      <c r="Y840">
        <v>0</v>
      </c>
      <c r="Z840">
        <v>0</v>
      </c>
      <c r="AA840">
        <v>3</v>
      </c>
      <c r="AB840">
        <v>11</v>
      </c>
      <c r="AC840">
        <v>1</v>
      </c>
    </row>
    <row r="841" spans="1:29" x14ac:dyDescent="0.3">
      <c r="A841">
        <v>9977</v>
      </c>
      <c r="B841">
        <v>1973</v>
      </c>
      <c r="C841" t="s">
        <v>29</v>
      </c>
      <c r="D841" t="s">
        <v>35</v>
      </c>
      <c r="E841">
        <v>78901</v>
      </c>
      <c r="F841">
        <v>0</v>
      </c>
      <c r="G841">
        <v>1</v>
      </c>
      <c r="H841" s="1">
        <v>41534</v>
      </c>
      <c r="I841">
        <v>99</v>
      </c>
      <c r="J841">
        <v>321</v>
      </c>
      <c r="K841">
        <v>11</v>
      </c>
      <c r="L841">
        <v>309</v>
      </c>
      <c r="M841">
        <v>33</v>
      </c>
      <c r="N841">
        <v>26</v>
      </c>
      <c r="O841">
        <v>34</v>
      </c>
      <c r="P841">
        <v>3</v>
      </c>
      <c r="Q841">
        <v>9</v>
      </c>
      <c r="R841">
        <v>3</v>
      </c>
      <c r="S841">
        <v>5</v>
      </c>
      <c r="T841">
        <v>4</v>
      </c>
      <c r="U841">
        <v>0</v>
      </c>
      <c r="V841">
        <v>0</v>
      </c>
      <c r="W841">
        <v>0</v>
      </c>
      <c r="X841">
        <v>0</v>
      </c>
      <c r="Y841">
        <v>0</v>
      </c>
      <c r="Z841">
        <v>0</v>
      </c>
      <c r="AA841">
        <v>3</v>
      </c>
      <c r="AB841">
        <v>11</v>
      </c>
      <c r="AC841">
        <v>0</v>
      </c>
    </row>
    <row r="842" spans="1:29" x14ac:dyDescent="0.3">
      <c r="A842">
        <v>9805</v>
      </c>
      <c r="B842">
        <v>1953</v>
      </c>
      <c r="C842" t="s">
        <v>34</v>
      </c>
      <c r="D842" t="s">
        <v>31</v>
      </c>
      <c r="E842">
        <v>56129</v>
      </c>
      <c r="F842">
        <v>0</v>
      </c>
      <c r="G842">
        <v>1</v>
      </c>
      <c r="H842" s="1">
        <v>41445</v>
      </c>
      <c r="I842">
        <v>65</v>
      </c>
      <c r="J842">
        <v>320</v>
      </c>
      <c r="K842">
        <v>48</v>
      </c>
      <c r="L842">
        <v>133</v>
      </c>
      <c r="M842">
        <v>39</v>
      </c>
      <c r="N842">
        <v>72</v>
      </c>
      <c r="O842">
        <v>48</v>
      </c>
      <c r="P842">
        <v>4</v>
      </c>
      <c r="Q842">
        <v>6</v>
      </c>
      <c r="R842">
        <v>2</v>
      </c>
      <c r="S842">
        <v>10</v>
      </c>
      <c r="T842">
        <v>4</v>
      </c>
      <c r="U842">
        <v>0</v>
      </c>
      <c r="V842">
        <v>0</v>
      </c>
      <c r="W842">
        <v>0</v>
      </c>
      <c r="X842">
        <v>0</v>
      </c>
      <c r="Y842">
        <v>0</v>
      </c>
      <c r="Z842">
        <v>0</v>
      </c>
      <c r="AA842">
        <v>3</v>
      </c>
      <c r="AB842">
        <v>11</v>
      </c>
      <c r="AC842">
        <v>0</v>
      </c>
    </row>
    <row r="843" spans="1:29" x14ac:dyDescent="0.3">
      <c r="A843">
        <v>849</v>
      </c>
      <c r="B843">
        <v>1953</v>
      </c>
      <c r="C843" t="s">
        <v>34</v>
      </c>
      <c r="D843" t="s">
        <v>31</v>
      </c>
      <c r="E843">
        <v>56129</v>
      </c>
      <c r="F843">
        <v>0</v>
      </c>
      <c r="G843">
        <v>1</v>
      </c>
      <c r="H843" s="1">
        <v>41445</v>
      </c>
      <c r="I843">
        <v>65</v>
      </c>
      <c r="J843">
        <v>320</v>
      </c>
      <c r="K843">
        <v>48</v>
      </c>
      <c r="L843">
        <v>133</v>
      </c>
      <c r="M843">
        <v>39</v>
      </c>
      <c r="N843">
        <v>72</v>
      </c>
      <c r="O843">
        <v>48</v>
      </c>
      <c r="P843">
        <v>4</v>
      </c>
      <c r="Q843">
        <v>6</v>
      </c>
      <c r="R843">
        <v>2</v>
      </c>
      <c r="S843">
        <v>10</v>
      </c>
      <c r="T843">
        <v>4</v>
      </c>
      <c r="U843">
        <v>0</v>
      </c>
      <c r="V843">
        <v>0</v>
      </c>
      <c r="W843">
        <v>0</v>
      </c>
      <c r="X843">
        <v>0</v>
      </c>
      <c r="Y843">
        <v>0</v>
      </c>
      <c r="Z843">
        <v>0</v>
      </c>
      <c r="AA843">
        <v>3</v>
      </c>
      <c r="AB843">
        <v>11</v>
      </c>
      <c r="AC843">
        <v>0</v>
      </c>
    </row>
    <row r="844" spans="1:29" x14ac:dyDescent="0.3">
      <c r="A844">
        <v>10286</v>
      </c>
      <c r="B844">
        <v>1962</v>
      </c>
      <c r="C844" t="s">
        <v>29</v>
      </c>
      <c r="D844" t="s">
        <v>33</v>
      </c>
      <c r="E844">
        <v>83715</v>
      </c>
      <c r="F844">
        <v>0</v>
      </c>
      <c r="G844">
        <v>0</v>
      </c>
      <c r="H844" s="1">
        <v>41673</v>
      </c>
      <c r="I844">
        <v>2</v>
      </c>
      <c r="J844">
        <v>318</v>
      </c>
      <c r="K844">
        <v>8</v>
      </c>
      <c r="L844">
        <v>407</v>
      </c>
      <c r="M844">
        <v>150</v>
      </c>
      <c r="N844">
        <v>35</v>
      </c>
      <c r="O844">
        <v>8</v>
      </c>
      <c r="P844">
        <v>1</v>
      </c>
      <c r="Q844">
        <v>2</v>
      </c>
      <c r="R844">
        <v>8</v>
      </c>
      <c r="S844">
        <v>13</v>
      </c>
      <c r="T844">
        <v>0</v>
      </c>
      <c r="U844">
        <v>0</v>
      </c>
      <c r="V844">
        <v>0</v>
      </c>
      <c r="W844">
        <v>0</v>
      </c>
      <c r="X844">
        <v>0</v>
      </c>
      <c r="Y844">
        <v>0</v>
      </c>
      <c r="Z844">
        <v>0</v>
      </c>
      <c r="AA844">
        <v>3</v>
      </c>
      <c r="AB844">
        <v>11</v>
      </c>
      <c r="AC844">
        <v>0</v>
      </c>
    </row>
    <row r="845" spans="1:29" x14ac:dyDescent="0.3">
      <c r="A845">
        <v>8210</v>
      </c>
      <c r="B845">
        <v>1975</v>
      </c>
      <c r="C845" t="s">
        <v>34</v>
      </c>
      <c r="D845" t="s">
        <v>33</v>
      </c>
      <c r="E845">
        <v>54730</v>
      </c>
      <c r="F845">
        <v>0</v>
      </c>
      <c r="G845">
        <v>1</v>
      </c>
      <c r="H845" s="1">
        <v>41501</v>
      </c>
      <c r="I845">
        <v>64</v>
      </c>
      <c r="J845">
        <v>318</v>
      </c>
      <c r="K845">
        <v>3</v>
      </c>
      <c r="L845">
        <v>17</v>
      </c>
      <c r="M845">
        <v>4</v>
      </c>
      <c r="N845">
        <v>7</v>
      </c>
      <c r="O845">
        <v>56</v>
      </c>
      <c r="P845">
        <v>5</v>
      </c>
      <c r="Q845">
        <v>4</v>
      </c>
      <c r="R845">
        <v>1</v>
      </c>
      <c r="S845">
        <v>8</v>
      </c>
      <c r="T845">
        <v>4</v>
      </c>
      <c r="U845">
        <v>0</v>
      </c>
      <c r="V845">
        <v>0</v>
      </c>
      <c r="W845">
        <v>0</v>
      </c>
      <c r="X845">
        <v>0</v>
      </c>
      <c r="Y845">
        <v>0</v>
      </c>
      <c r="Z845">
        <v>0</v>
      </c>
      <c r="AA845">
        <v>3</v>
      </c>
      <c r="AB845">
        <v>11</v>
      </c>
      <c r="AC845">
        <v>0</v>
      </c>
    </row>
    <row r="846" spans="1:29" x14ac:dyDescent="0.3">
      <c r="A846">
        <v>10151</v>
      </c>
      <c r="B846">
        <v>1960</v>
      </c>
      <c r="C846" t="s">
        <v>29</v>
      </c>
      <c r="D846" t="s">
        <v>35</v>
      </c>
      <c r="E846">
        <v>62204</v>
      </c>
      <c r="F846">
        <v>0</v>
      </c>
      <c r="G846">
        <v>2</v>
      </c>
      <c r="H846" s="1">
        <v>41164</v>
      </c>
      <c r="I846">
        <v>38</v>
      </c>
      <c r="J846">
        <v>317</v>
      </c>
      <c r="K846">
        <v>46</v>
      </c>
      <c r="L846">
        <v>247</v>
      </c>
      <c r="M846">
        <v>151</v>
      </c>
      <c r="N846">
        <v>46</v>
      </c>
      <c r="O846">
        <v>139</v>
      </c>
      <c r="P846">
        <v>1</v>
      </c>
      <c r="Q846">
        <v>4</v>
      </c>
      <c r="R846">
        <v>5</v>
      </c>
      <c r="S846">
        <v>12</v>
      </c>
      <c r="T846">
        <v>3</v>
      </c>
      <c r="U846">
        <v>0</v>
      </c>
      <c r="V846">
        <v>0</v>
      </c>
      <c r="W846">
        <v>0</v>
      </c>
      <c r="X846">
        <v>0</v>
      </c>
      <c r="Y846">
        <v>0</v>
      </c>
      <c r="Z846">
        <v>0</v>
      </c>
      <c r="AA846">
        <v>3</v>
      </c>
      <c r="AB846">
        <v>11</v>
      </c>
      <c r="AC846">
        <v>0</v>
      </c>
    </row>
    <row r="847" spans="1:29" x14ac:dyDescent="0.3">
      <c r="A847">
        <v>3136</v>
      </c>
      <c r="B847">
        <v>1962</v>
      </c>
      <c r="C847" t="s">
        <v>34</v>
      </c>
      <c r="D847" t="s">
        <v>35</v>
      </c>
      <c r="E847">
        <v>59432</v>
      </c>
      <c r="F847">
        <v>0</v>
      </c>
      <c r="G847">
        <v>1</v>
      </c>
      <c r="H847" s="1">
        <v>41377</v>
      </c>
      <c r="I847">
        <v>88</v>
      </c>
      <c r="J847">
        <v>317</v>
      </c>
      <c r="K847">
        <v>25</v>
      </c>
      <c r="L847">
        <v>265</v>
      </c>
      <c r="M847">
        <v>25</v>
      </c>
      <c r="N847">
        <v>19</v>
      </c>
      <c r="O847">
        <v>12</v>
      </c>
      <c r="P847">
        <v>3</v>
      </c>
      <c r="Q847">
        <v>5</v>
      </c>
      <c r="R847">
        <v>3</v>
      </c>
      <c r="S847">
        <v>11</v>
      </c>
      <c r="T847">
        <v>5</v>
      </c>
      <c r="U847">
        <v>0</v>
      </c>
      <c r="V847">
        <v>0</v>
      </c>
      <c r="W847">
        <v>0</v>
      </c>
      <c r="X847">
        <v>0</v>
      </c>
      <c r="Y847">
        <v>0</v>
      </c>
      <c r="Z847">
        <v>0</v>
      </c>
      <c r="AA847">
        <v>3</v>
      </c>
      <c r="AB847">
        <v>11</v>
      </c>
      <c r="AC847">
        <v>0</v>
      </c>
    </row>
    <row r="848" spans="1:29" x14ac:dyDescent="0.3">
      <c r="A848">
        <v>5519</v>
      </c>
      <c r="B848">
        <v>1956</v>
      </c>
      <c r="C848" t="s">
        <v>29</v>
      </c>
      <c r="D848" t="s">
        <v>31</v>
      </c>
      <c r="E848">
        <v>64090</v>
      </c>
      <c r="F848">
        <v>0</v>
      </c>
      <c r="G848">
        <v>1</v>
      </c>
      <c r="H848" s="1">
        <v>41493</v>
      </c>
      <c r="I848">
        <v>8</v>
      </c>
      <c r="J848">
        <v>316</v>
      </c>
      <c r="K848">
        <v>58</v>
      </c>
      <c r="L848">
        <v>161</v>
      </c>
      <c r="M848">
        <v>76</v>
      </c>
      <c r="N848">
        <v>51</v>
      </c>
      <c r="O848">
        <v>135</v>
      </c>
      <c r="P848">
        <v>1</v>
      </c>
      <c r="Q848">
        <v>6</v>
      </c>
      <c r="R848">
        <v>9</v>
      </c>
      <c r="S848">
        <v>4</v>
      </c>
      <c r="T848">
        <v>5</v>
      </c>
      <c r="U848">
        <v>0</v>
      </c>
      <c r="V848">
        <v>0</v>
      </c>
      <c r="W848">
        <v>0</v>
      </c>
      <c r="X848">
        <v>0</v>
      </c>
      <c r="Y848">
        <v>0</v>
      </c>
      <c r="Z848">
        <v>0</v>
      </c>
      <c r="AA848">
        <v>3</v>
      </c>
      <c r="AB848">
        <v>11</v>
      </c>
      <c r="AC848">
        <v>1</v>
      </c>
    </row>
    <row r="849" spans="1:29" x14ac:dyDescent="0.3">
      <c r="A849">
        <v>10928</v>
      </c>
      <c r="B849">
        <v>1958</v>
      </c>
      <c r="C849" t="s">
        <v>29</v>
      </c>
      <c r="D849" t="s">
        <v>31</v>
      </c>
      <c r="E849">
        <v>66886</v>
      </c>
      <c r="F849">
        <v>0</v>
      </c>
      <c r="G849">
        <v>1</v>
      </c>
      <c r="H849" s="1">
        <v>41533</v>
      </c>
      <c r="I849">
        <v>28</v>
      </c>
      <c r="J849">
        <v>315</v>
      </c>
      <c r="K849">
        <v>4</v>
      </c>
      <c r="L849">
        <v>62</v>
      </c>
      <c r="M849">
        <v>41</v>
      </c>
      <c r="N849">
        <v>31</v>
      </c>
      <c r="O849">
        <v>146</v>
      </c>
      <c r="P849">
        <v>2</v>
      </c>
      <c r="Q849">
        <v>7</v>
      </c>
      <c r="R849">
        <v>1</v>
      </c>
      <c r="S849">
        <v>7</v>
      </c>
      <c r="T849">
        <v>5</v>
      </c>
      <c r="U849">
        <v>0</v>
      </c>
      <c r="V849">
        <v>0</v>
      </c>
      <c r="W849">
        <v>0</v>
      </c>
      <c r="X849">
        <v>0</v>
      </c>
      <c r="Y849">
        <v>0</v>
      </c>
      <c r="Z849">
        <v>0</v>
      </c>
      <c r="AA849">
        <v>3</v>
      </c>
      <c r="AB849">
        <v>11</v>
      </c>
      <c r="AC849">
        <v>0</v>
      </c>
    </row>
    <row r="850" spans="1:29" x14ac:dyDescent="0.3">
      <c r="A850">
        <v>4483</v>
      </c>
      <c r="B850">
        <v>1993</v>
      </c>
      <c r="C850" t="s">
        <v>29</v>
      </c>
      <c r="D850" t="s">
        <v>30</v>
      </c>
      <c r="E850">
        <v>72354</v>
      </c>
      <c r="F850">
        <v>0</v>
      </c>
      <c r="G850">
        <v>0</v>
      </c>
      <c r="H850" s="1">
        <v>41381</v>
      </c>
      <c r="I850">
        <v>67</v>
      </c>
      <c r="J850">
        <v>315</v>
      </c>
      <c r="K850">
        <v>26</v>
      </c>
      <c r="L850">
        <v>473</v>
      </c>
      <c r="M850">
        <v>220</v>
      </c>
      <c r="N850">
        <v>12</v>
      </c>
      <c r="O850">
        <v>182</v>
      </c>
      <c r="P850">
        <v>1</v>
      </c>
      <c r="Q850">
        <v>2</v>
      </c>
      <c r="R850">
        <v>10</v>
      </c>
      <c r="S850">
        <v>6</v>
      </c>
      <c r="T850">
        <v>1</v>
      </c>
      <c r="U850">
        <v>0</v>
      </c>
      <c r="V850">
        <v>0</v>
      </c>
      <c r="W850">
        <v>0</v>
      </c>
      <c r="X850">
        <v>0</v>
      </c>
      <c r="Y850">
        <v>0</v>
      </c>
      <c r="Z850">
        <v>0</v>
      </c>
      <c r="AA850">
        <v>3</v>
      </c>
      <c r="AB850">
        <v>11</v>
      </c>
      <c r="AC850">
        <v>0</v>
      </c>
    </row>
    <row r="851" spans="1:29" x14ac:dyDescent="0.3">
      <c r="A851">
        <v>405</v>
      </c>
      <c r="B851">
        <v>1964</v>
      </c>
      <c r="C851" t="s">
        <v>29</v>
      </c>
      <c r="D851" t="s">
        <v>35</v>
      </c>
      <c r="E851">
        <v>41638</v>
      </c>
      <c r="F851">
        <v>0</v>
      </c>
      <c r="G851">
        <v>1</v>
      </c>
      <c r="H851" s="1">
        <v>41318</v>
      </c>
      <c r="I851">
        <v>68</v>
      </c>
      <c r="J851">
        <v>315</v>
      </c>
      <c r="K851">
        <v>0</v>
      </c>
      <c r="L851">
        <v>31</v>
      </c>
      <c r="M851">
        <v>4</v>
      </c>
      <c r="N851">
        <v>0</v>
      </c>
      <c r="O851">
        <v>91</v>
      </c>
      <c r="P851">
        <v>4</v>
      </c>
      <c r="Q851">
        <v>5</v>
      </c>
      <c r="R851">
        <v>5</v>
      </c>
      <c r="S851">
        <v>3</v>
      </c>
      <c r="T851">
        <v>8</v>
      </c>
      <c r="U851">
        <v>1</v>
      </c>
      <c r="V851">
        <v>0</v>
      </c>
      <c r="W851">
        <v>0</v>
      </c>
      <c r="X851">
        <v>0</v>
      </c>
      <c r="Y851">
        <v>0</v>
      </c>
      <c r="Z851">
        <v>0</v>
      </c>
      <c r="AA851">
        <v>3</v>
      </c>
      <c r="AB851">
        <v>11</v>
      </c>
      <c r="AC851">
        <v>0</v>
      </c>
    </row>
    <row r="852" spans="1:29" x14ac:dyDescent="0.3">
      <c r="A852">
        <v>3799</v>
      </c>
      <c r="B852">
        <v>1955</v>
      </c>
      <c r="C852" t="s">
        <v>29</v>
      </c>
      <c r="D852" t="s">
        <v>33</v>
      </c>
      <c r="E852">
        <v>67225</v>
      </c>
      <c r="F852">
        <v>0</v>
      </c>
      <c r="G852">
        <v>1</v>
      </c>
      <c r="H852" s="1">
        <v>41604</v>
      </c>
      <c r="I852">
        <v>4</v>
      </c>
      <c r="J852">
        <v>315</v>
      </c>
      <c r="K852">
        <v>35</v>
      </c>
      <c r="L852">
        <v>322</v>
      </c>
      <c r="M852">
        <v>46</v>
      </c>
      <c r="N852">
        <v>7</v>
      </c>
      <c r="O852">
        <v>143</v>
      </c>
      <c r="P852">
        <v>3</v>
      </c>
      <c r="Q852">
        <v>7</v>
      </c>
      <c r="R852">
        <v>2</v>
      </c>
      <c r="S852">
        <v>11</v>
      </c>
      <c r="T852">
        <v>5</v>
      </c>
      <c r="U852">
        <v>0</v>
      </c>
      <c r="V852">
        <v>0</v>
      </c>
      <c r="W852">
        <v>0</v>
      </c>
      <c r="X852">
        <v>0</v>
      </c>
      <c r="Y852">
        <v>0</v>
      </c>
      <c r="Z852">
        <v>0</v>
      </c>
      <c r="AA852">
        <v>3</v>
      </c>
      <c r="AB852">
        <v>11</v>
      </c>
      <c r="AC852">
        <v>0</v>
      </c>
    </row>
    <row r="853" spans="1:29" x14ac:dyDescent="0.3">
      <c r="A853">
        <v>6720</v>
      </c>
      <c r="B853">
        <v>1968</v>
      </c>
      <c r="C853" t="s">
        <v>34</v>
      </c>
      <c r="D853" t="s">
        <v>31</v>
      </c>
      <c r="E853">
        <v>43795</v>
      </c>
      <c r="F853">
        <v>0</v>
      </c>
      <c r="G853">
        <v>1</v>
      </c>
      <c r="H853" s="1">
        <v>41563</v>
      </c>
      <c r="I853">
        <v>11</v>
      </c>
      <c r="J853">
        <v>314</v>
      </c>
      <c r="K853">
        <v>11</v>
      </c>
      <c r="L853">
        <v>53</v>
      </c>
      <c r="M853">
        <v>4</v>
      </c>
      <c r="N853">
        <v>3</v>
      </c>
      <c r="O853">
        <v>107</v>
      </c>
      <c r="P853">
        <v>3</v>
      </c>
      <c r="Q853">
        <v>7</v>
      </c>
      <c r="R853">
        <v>3</v>
      </c>
      <c r="S853">
        <v>4</v>
      </c>
      <c r="T853">
        <v>7</v>
      </c>
      <c r="U853">
        <v>0</v>
      </c>
      <c r="V853">
        <v>1</v>
      </c>
      <c r="W853">
        <v>0</v>
      </c>
      <c r="X853">
        <v>0</v>
      </c>
      <c r="Y853">
        <v>0</v>
      </c>
      <c r="Z853">
        <v>0</v>
      </c>
      <c r="AA853">
        <v>3</v>
      </c>
      <c r="AB853">
        <v>11</v>
      </c>
      <c r="AC853">
        <v>1</v>
      </c>
    </row>
    <row r="854" spans="1:29" x14ac:dyDescent="0.3">
      <c r="A854">
        <v>9094</v>
      </c>
      <c r="B854">
        <v>1955</v>
      </c>
      <c r="C854" t="s">
        <v>37</v>
      </c>
      <c r="D854" t="s">
        <v>33</v>
      </c>
      <c r="E854">
        <v>62972</v>
      </c>
      <c r="F854">
        <v>0</v>
      </c>
      <c r="G854">
        <v>1</v>
      </c>
      <c r="H854" s="1">
        <v>41124</v>
      </c>
      <c r="I854">
        <v>39</v>
      </c>
      <c r="J854">
        <v>313</v>
      </c>
      <c r="K854">
        <v>15</v>
      </c>
      <c r="L854">
        <v>47</v>
      </c>
      <c r="M854">
        <v>20</v>
      </c>
      <c r="N854">
        <v>0</v>
      </c>
      <c r="O854">
        <v>192</v>
      </c>
      <c r="P854">
        <v>2</v>
      </c>
      <c r="Q854">
        <v>7</v>
      </c>
      <c r="R854">
        <v>4</v>
      </c>
      <c r="S854">
        <v>3</v>
      </c>
      <c r="T854">
        <v>6</v>
      </c>
      <c r="U854">
        <v>0</v>
      </c>
      <c r="V854">
        <v>0</v>
      </c>
      <c r="W854">
        <v>0</v>
      </c>
      <c r="X854">
        <v>0</v>
      </c>
      <c r="Y854">
        <v>0</v>
      </c>
      <c r="Z854">
        <v>0</v>
      </c>
      <c r="AA854">
        <v>3</v>
      </c>
      <c r="AB854">
        <v>11</v>
      </c>
      <c r="AC854">
        <v>1</v>
      </c>
    </row>
    <row r="855" spans="1:29" x14ac:dyDescent="0.3">
      <c r="A855">
        <v>6097</v>
      </c>
      <c r="B855">
        <v>1959</v>
      </c>
      <c r="C855" t="s">
        <v>29</v>
      </c>
      <c r="D855" t="s">
        <v>30</v>
      </c>
      <c r="E855">
        <v>50664</v>
      </c>
      <c r="F855">
        <v>1</v>
      </c>
      <c r="G855">
        <v>1</v>
      </c>
      <c r="H855" s="1">
        <v>41290</v>
      </c>
      <c r="I855">
        <v>64</v>
      </c>
      <c r="J855">
        <v>313</v>
      </c>
      <c r="K855">
        <v>8</v>
      </c>
      <c r="L855">
        <v>104</v>
      </c>
      <c r="M855">
        <v>6</v>
      </c>
      <c r="N855">
        <v>4</v>
      </c>
      <c r="O855">
        <v>126</v>
      </c>
      <c r="P855">
        <v>9</v>
      </c>
      <c r="Q855">
        <v>8</v>
      </c>
      <c r="R855">
        <v>1</v>
      </c>
      <c r="S855">
        <v>6</v>
      </c>
      <c r="T855">
        <v>9</v>
      </c>
      <c r="U855">
        <v>0</v>
      </c>
      <c r="V855">
        <v>0</v>
      </c>
      <c r="W855">
        <v>0</v>
      </c>
      <c r="X855">
        <v>0</v>
      </c>
      <c r="Y855">
        <v>0</v>
      </c>
      <c r="Z855">
        <v>0</v>
      </c>
      <c r="AA855">
        <v>3</v>
      </c>
      <c r="AB855">
        <v>11</v>
      </c>
      <c r="AC855">
        <v>0</v>
      </c>
    </row>
    <row r="856" spans="1:29" x14ac:dyDescent="0.3">
      <c r="A856">
        <v>9847</v>
      </c>
      <c r="B856">
        <v>1955</v>
      </c>
      <c r="C856" t="s">
        <v>37</v>
      </c>
      <c r="D856" t="s">
        <v>33</v>
      </c>
      <c r="E856">
        <v>62972</v>
      </c>
      <c r="F856">
        <v>0</v>
      </c>
      <c r="G856">
        <v>1</v>
      </c>
      <c r="H856" s="1">
        <v>41124</v>
      </c>
      <c r="I856">
        <v>39</v>
      </c>
      <c r="J856">
        <v>313</v>
      </c>
      <c r="K856">
        <v>15</v>
      </c>
      <c r="L856">
        <v>47</v>
      </c>
      <c r="M856">
        <v>20</v>
      </c>
      <c r="N856">
        <v>0</v>
      </c>
      <c r="O856">
        <v>192</v>
      </c>
      <c r="P856">
        <v>2</v>
      </c>
      <c r="Q856">
        <v>7</v>
      </c>
      <c r="R856">
        <v>4</v>
      </c>
      <c r="S856">
        <v>3</v>
      </c>
      <c r="T856">
        <v>6</v>
      </c>
      <c r="U856">
        <v>0</v>
      </c>
      <c r="V856">
        <v>0</v>
      </c>
      <c r="W856">
        <v>0</v>
      </c>
      <c r="X856">
        <v>0</v>
      </c>
      <c r="Y856">
        <v>0</v>
      </c>
      <c r="Z856">
        <v>0</v>
      </c>
      <c r="AA856">
        <v>3</v>
      </c>
      <c r="AB856">
        <v>11</v>
      </c>
      <c r="AC856">
        <v>0</v>
      </c>
    </row>
    <row r="857" spans="1:29" x14ac:dyDescent="0.3">
      <c r="A857">
        <v>5847</v>
      </c>
      <c r="B857">
        <v>1969</v>
      </c>
      <c r="C857" t="s">
        <v>29</v>
      </c>
      <c r="D857" t="s">
        <v>35</v>
      </c>
      <c r="E857">
        <v>69901</v>
      </c>
      <c r="F857">
        <v>0</v>
      </c>
      <c r="G857">
        <v>1</v>
      </c>
      <c r="H857" s="1">
        <v>41423</v>
      </c>
      <c r="I857">
        <v>95</v>
      </c>
      <c r="J857">
        <v>312</v>
      </c>
      <c r="K857">
        <v>21</v>
      </c>
      <c r="L857">
        <v>206</v>
      </c>
      <c r="M857">
        <v>102</v>
      </c>
      <c r="N857">
        <v>92</v>
      </c>
      <c r="O857">
        <v>149</v>
      </c>
      <c r="P857">
        <v>3</v>
      </c>
      <c r="Q857">
        <v>7</v>
      </c>
      <c r="R857">
        <v>3</v>
      </c>
      <c r="S857">
        <v>10</v>
      </c>
      <c r="T857">
        <v>5</v>
      </c>
      <c r="U857">
        <v>0</v>
      </c>
      <c r="V857">
        <v>0</v>
      </c>
      <c r="W857">
        <v>0</v>
      </c>
      <c r="X857">
        <v>0</v>
      </c>
      <c r="Y857">
        <v>0</v>
      </c>
      <c r="Z857">
        <v>0</v>
      </c>
      <c r="AA857">
        <v>3</v>
      </c>
      <c r="AB857">
        <v>11</v>
      </c>
      <c r="AC857">
        <v>0</v>
      </c>
    </row>
    <row r="858" spans="1:29" x14ac:dyDescent="0.3">
      <c r="A858">
        <v>9305</v>
      </c>
      <c r="B858">
        <v>1976</v>
      </c>
      <c r="C858" t="s">
        <v>37</v>
      </c>
      <c r="D858" t="s">
        <v>30</v>
      </c>
      <c r="E858">
        <v>79689</v>
      </c>
      <c r="F858">
        <v>0</v>
      </c>
      <c r="G858">
        <v>0</v>
      </c>
      <c r="H858" s="1">
        <v>41406</v>
      </c>
      <c r="I858">
        <v>65</v>
      </c>
      <c r="J858">
        <v>311</v>
      </c>
      <c r="K858">
        <v>26</v>
      </c>
      <c r="L858">
        <v>640</v>
      </c>
      <c r="M858">
        <v>180</v>
      </c>
      <c r="N858">
        <v>37</v>
      </c>
      <c r="O858">
        <v>121</v>
      </c>
      <c r="P858">
        <v>1</v>
      </c>
      <c r="Q858">
        <v>4</v>
      </c>
      <c r="R858">
        <v>9</v>
      </c>
      <c r="S858">
        <v>13</v>
      </c>
      <c r="T858">
        <v>2</v>
      </c>
      <c r="U858">
        <v>0</v>
      </c>
      <c r="V858">
        <v>0</v>
      </c>
      <c r="W858">
        <v>0</v>
      </c>
      <c r="X858">
        <v>0</v>
      </c>
      <c r="Y858">
        <v>0</v>
      </c>
      <c r="Z858">
        <v>0</v>
      </c>
      <c r="AA858">
        <v>3</v>
      </c>
      <c r="AB858">
        <v>11</v>
      </c>
      <c r="AC858">
        <v>0</v>
      </c>
    </row>
    <row r="859" spans="1:29" x14ac:dyDescent="0.3">
      <c r="A859">
        <v>5644</v>
      </c>
      <c r="B859">
        <v>1957</v>
      </c>
      <c r="C859" t="s">
        <v>29</v>
      </c>
      <c r="D859" t="s">
        <v>31</v>
      </c>
      <c r="E859">
        <v>42213</v>
      </c>
      <c r="F859">
        <v>0</v>
      </c>
      <c r="G859">
        <v>1</v>
      </c>
      <c r="H859" s="1">
        <v>41559</v>
      </c>
      <c r="I859">
        <v>96</v>
      </c>
      <c r="J859">
        <v>309</v>
      </c>
      <c r="K859">
        <v>3</v>
      </c>
      <c r="L859">
        <v>24</v>
      </c>
      <c r="M859">
        <v>4</v>
      </c>
      <c r="N859">
        <v>3</v>
      </c>
      <c r="O859">
        <v>20</v>
      </c>
      <c r="P859">
        <v>2</v>
      </c>
      <c r="Q859">
        <v>5</v>
      </c>
      <c r="R859">
        <v>1</v>
      </c>
      <c r="S859">
        <v>7</v>
      </c>
      <c r="T859">
        <v>7</v>
      </c>
      <c r="U859">
        <v>0</v>
      </c>
      <c r="V859">
        <v>1</v>
      </c>
      <c r="W859">
        <v>0</v>
      </c>
      <c r="X859">
        <v>0</v>
      </c>
      <c r="Y859">
        <v>0</v>
      </c>
      <c r="Z859">
        <v>0</v>
      </c>
      <c r="AA859">
        <v>3</v>
      </c>
      <c r="AB859">
        <v>11</v>
      </c>
      <c r="AC859">
        <v>0</v>
      </c>
    </row>
    <row r="860" spans="1:29" x14ac:dyDescent="0.3">
      <c r="A860">
        <v>448</v>
      </c>
      <c r="B860">
        <v>1978</v>
      </c>
      <c r="C860" t="s">
        <v>32</v>
      </c>
      <c r="D860" t="s">
        <v>30</v>
      </c>
      <c r="E860">
        <v>54880</v>
      </c>
      <c r="F860">
        <v>1</v>
      </c>
      <c r="G860">
        <v>0</v>
      </c>
      <c r="H860" s="1">
        <v>41334</v>
      </c>
      <c r="I860">
        <v>57</v>
      </c>
      <c r="J860">
        <v>308</v>
      </c>
      <c r="K860">
        <v>85</v>
      </c>
      <c r="L860">
        <v>137</v>
      </c>
      <c r="M860">
        <v>102</v>
      </c>
      <c r="N860">
        <v>45</v>
      </c>
      <c r="O860">
        <v>118</v>
      </c>
      <c r="P860">
        <v>2</v>
      </c>
      <c r="Q860">
        <v>6</v>
      </c>
      <c r="R860">
        <v>2</v>
      </c>
      <c r="S860">
        <v>11</v>
      </c>
      <c r="T860">
        <v>5</v>
      </c>
      <c r="U860">
        <v>0</v>
      </c>
      <c r="V860">
        <v>0</v>
      </c>
      <c r="W860">
        <v>0</v>
      </c>
      <c r="X860">
        <v>0</v>
      </c>
      <c r="Y860">
        <v>0</v>
      </c>
      <c r="Z860">
        <v>0</v>
      </c>
      <c r="AA860">
        <v>3</v>
      </c>
      <c r="AB860">
        <v>11</v>
      </c>
      <c r="AC860">
        <v>0</v>
      </c>
    </row>
    <row r="861" spans="1:29" x14ac:dyDescent="0.3">
      <c r="A861">
        <v>4065</v>
      </c>
      <c r="B861">
        <v>1976</v>
      </c>
      <c r="C861" t="s">
        <v>32</v>
      </c>
      <c r="D861" t="s">
        <v>33</v>
      </c>
      <c r="E861">
        <v>49544</v>
      </c>
      <c r="F861">
        <v>1</v>
      </c>
      <c r="G861">
        <v>0</v>
      </c>
      <c r="H861" s="1">
        <v>41317</v>
      </c>
      <c r="I861">
        <v>0</v>
      </c>
      <c r="J861">
        <v>308</v>
      </c>
      <c r="K861">
        <v>0</v>
      </c>
      <c r="L861">
        <v>73</v>
      </c>
      <c r="M861">
        <v>0</v>
      </c>
      <c r="N861">
        <v>0</v>
      </c>
      <c r="O861">
        <v>23</v>
      </c>
      <c r="P861">
        <v>2</v>
      </c>
      <c r="Q861">
        <v>5</v>
      </c>
      <c r="R861">
        <v>1</v>
      </c>
      <c r="S861">
        <v>8</v>
      </c>
      <c r="T861">
        <v>7</v>
      </c>
      <c r="U861">
        <v>0</v>
      </c>
      <c r="V861">
        <v>0</v>
      </c>
      <c r="W861">
        <v>0</v>
      </c>
      <c r="X861">
        <v>0</v>
      </c>
      <c r="Y861">
        <v>0</v>
      </c>
      <c r="Z861">
        <v>0</v>
      </c>
      <c r="AA861">
        <v>3</v>
      </c>
      <c r="AB861">
        <v>11</v>
      </c>
      <c r="AC861">
        <v>0</v>
      </c>
    </row>
    <row r="862" spans="1:29" x14ac:dyDescent="0.3">
      <c r="A862">
        <v>5278</v>
      </c>
      <c r="B862">
        <v>1964</v>
      </c>
      <c r="C862" t="s">
        <v>29</v>
      </c>
      <c r="D862" t="s">
        <v>33</v>
      </c>
      <c r="E862">
        <v>82224</v>
      </c>
      <c r="F862">
        <v>0</v>
      </c>
      <c r="G862">
        <v>0</v>
      </c>
      <c r="H862" s="1">
        <v>41664</v>
      </c>
      <c r="I862">
        <v>83</v>
      </c>
      <c r="J862">
        <v>307</v>
      </c>
      <c r="K862">
        <v>26</v>
      </c>
      <c r="L862">
        <v>360</v>
      </c>
      <c r="M862">
        <v>138</v>
      </c>
      <c r="N862">
        <v>31</v>
      </c>
      <c r="O862">
        <v>40</v>
      </c>
      <c r="P862">
        <v>1</v>
      </c>
      <c r="Q862">
        <v>6</v>
      </c>
      <c r="R862">
        <v>9</v>
      </c>
      <c r="S862">
        <v>5</v>
      </c>
      <c r="T862">
        <v>3</v>
      </c>
      <c r="U862">
        <v>0</v>
      </c>
      <c r="V862">
        <v>0</v>
      </c>
      <c r="W862">
        <v>0</v>
      </c>
      <c r="X862">
        <v>1</v>
      </c>
      <c r="Y862">
        <v>0</v>
      </c>
      <c r="Z862">
        <v>0</v>
      </c>
      <c r="AA862">
        <v>3</v>
      </c>
      <c r="AB862">
        <v>11</v>
      </c>
      <c r="AC862">
        <v>0</v>
      </c>
    </row>
    <row r="863" spans="1:29" x14ac:dyDescent="0.3">
      <c r="A863">
        <v>851</v>
      </c>
      <c r="B863">
        <v>1972</v>
      </c>
      <c r="C863" t="s">
        <v>34</v>
      </c>
      <c r="D863" t="s">
        <v>33</v>
      </c>
      <c r="E863">
        <v>57136</v>
      </c>
      <c r="F863">
        <v>1</v>
      </c>
      <c r="G863">
        <v>1</v>
      </c>
      <c r="H863" s="1">
        <v>41464</v>
      </c>
      <c r="I863">
        <v>48</v>
      </c>
      <c r="J863">
        <v>306</v>
      </c>
      <c r="K863">
        <v>5</v>
      </c>
      <c r="L863">
        <v>109</v>
      </c>
      <c r="M863">
        <v>21</v>
      </c>
      <c r="N863">
        <v>109</v>
      </c>
      <c r="O863">
        <v>92</v>
      </c>
      <c r="P863">
        <v>9</v>
      </c>
      <c r="Q863">
        <v>5</v>
      </c>
      <c r="R863">
        <v>2</v>
      </c>
      <c r="S863">
        <v>10</v>
      </c>
      <c r="T863">
        <v>6</v>
      </c>
      <c r="U863">
        <v>0</v>
      </c>
      <c r="V863">
        <v>0</v>
      </c>
      <c r="W863">
        <v>0</v>
      </c>
      <c r="X863">
        <v>0</v>
      </c>
      <c r="Y863">
        <v>0</v>
      </c>
      <c r="Z863">
        <v>0</v>
      </c>
      <c r="AA863">
        <v>3</v>
      </c>
      <c r="AB863">
        <v>11</v>
      </c>
      <c r="AC863">
        <v>0</v>
      </c>
    </row>
    <row r="864" spans="1:29" x14ac:dyDescent="0.3">
      <c r="A864">
        <v>2942</v>
      </c>
      <c r="B864">
        <v>1964</v>
      </c>
      <c r="C864" t="s">
        <v>29</v>
      </c>
      <c r="D864" t="s">
        <v>30</v>
      </c>
      <c r="E864">
        <v>45906</v>
      </c>
      <c r="F864">
        <v>0</v>
      </c>
      <c r="G864">
        <v>1</v>
      </c>
      <c r="H864" s="1">
        <v>41401</v>
      </c>
      <c r="I864">
        <v>20</v>
      </c>
      <c r="J864">
        <v>305</v>
      </c>
      <c r="K864">
        <v>3</v>
      </c>
      <c r="L864">
        <v>27</v>
      </c>
      <c r="M864">
        <v>4</v>
      </c>
      <c r="N864">
        <v>3</v>
      </c>
      <c r="O864">
        <v>144</v>
      </c>
      <c r="P864">
        <v>2</v>
      </c>
      <c r="Q864">
        <v>5</v>
      </c>
      <c r="R864">
        <v>4</v>
      </c>
      <c r="S864">
        <v>4</v>
      </c>
      <c r="T864">
        <v>5</v>
      </c>
      <c r="U864">
        <v>1</v>
      </c>
      <c r="V864">
        <v>0</v>
      </c>
      <c r="W864">
        <v>0</v>
      </c>
      <c r="X864">
        <v>0</v>
      </c>
      <c r="Y864">
        <v>0</v>
      </c>
      <c r="Z864">
        <v>0</v>
      </c>
      <c r="AA864">
        <v>3</v>
      </c>
      <c r="AB864">
        <v>11</v>
      </c>
      <c r="AC864">
        <v>0</v>
      </c>
    </row>
    <row r="865" spans="1:29" x14ac:dyDescent="0.3">
      <c r="A865">
        <v>10983</v>
      </c>
      <c r="B865">
        <v>1952</v>
      </c>
      <c r="C865" t="s">
        <v>29</v>
      </c>
      <c r="D865" t="s">
        <v>31</v>
      </c>
      <c r="E865">
        <v>75278</v>
      </c>
      <c r="F865">
        <v>0</v>
      </c>
      <c r="G865">
        <v>0</v>
      </c>
      <c r="H865" s="1">
        <v>41303</v>
      </c>
      <c r="I865">
        <v>17</v>
      </c>
      <c r="J865">
        <v>304</v>
      </c>
      <c r="K865">
        <v>98</v>
      </c>
      <c r="L865">
        <v>230</v>
      </c>
      <c r="M865">
        <v>150</v>
      </c>
      <c r="N865">
        <v>74</v>
      </c>
      <c r="O865">
        <v>74</v>
      </c>
      <c r="P865">
        <v>1</v>
      </c>
      <c r="Q865">
        <v>6</v>
      </c>
      <c r="R865">
        <v>3</v>
      </c>
      <c r="S865">
        <v>13</v>
      </c>
      <c r="T865">
        <v>3</v>
      </c>
      <c r="U865">
        <v>0</v>
      </c>
      <c r="V865">
        <v>0</v>
      </c>
      <c r="W865">
        <v>0</v>
      </c>
      <c r="X865">
        <v>0</v>
      </c>
      <c r="Y865">
        <v>0</v>
      </c>
      <c r="Z865">
        <v>0</v>
      </c>
      <c r="AA865">
        <v>3</v>
      </c>
      <c r="AB865">
        <v>11</v>
      </c>
      <c r="AC865">
        <v>0</v>
      </c>
    </row>
    <row r="866" spans="1:29" x14ac:dyDescent="0.3">
      <c r="A866">
        <v>843</v>
      </c>
      <c r="B866">
        <v>1971</v>
      </c>
      <c r="C866" t="s">
        <v>29</v>
      </c>
      <c r="D866" t="s">
        <v>33</v>
      </c>
      <c r="E866">
        <v>64722</v>
      </c>
      <c r="F866">
        <v>1</v>
      </c>
      <c r="G866">
        <v>0</v>
      </c>
      <c r="H866" s="1">
        <v>41785</v>
      </c>
      <c r="I866">
        <v>47</v>
      </c>
      <c r="J866">
        <v>303</v>
      </c>
      <c r="K866">
        <v>0</v>
      </c>
      <c r="L866">
        <v>280</v>
      </c>
      <c r="M866">
        <v>60</v>
      </c>
      <c r="N866">
        <v>147</v>
      </c>
      <c r="O866">
        <v>15</v>
      </c>
      <c r="P866">
        <v>4</v>
      </c>
      <c r="Q866">
        <v>8</v>
      </c>
      <c r="R866">
        <v>2</v>
      </c>
      <c r="S866">
        <v>11</v>
      </c>
      <c r="T866">
        <v>6</v>
      </c>
      <c r="U866">
        <v>0</v>
      </c>
      <c r="V866">
        <v>0</v>
      </c>
      <c r="W866">
        <v>0</v>
      </c>
      <c r="X866">
        <v>0</v>
      </c>
      <c r="Y866">
        <v>0</v>
      </c>
      <c r="Z866">
        <v>0</v>
      </c>
      <c r="AA866">
        <v>3</v>
      </c>
      <c r="AB866">
        <v>11</v>
      </c>
      <c r="AC866">
        <v>0</v>
      </c>
    </row>
    <row r="867" spans="1:29" x14ac:dyDescent="0.3">
      <c r="A867">
        <v>10814</v>
      </c>
      <c r="B867">
        <v>1947</v>
      </c>
      <c r="C867" t="s">
        <v>29</v>
      </c>
      <c r="D867" t="s">
        <v>31</v>
      </c>
      <c r="E867">
        <v>70321</v>
      </c>
      <c r="F867">
        <v>0</v>
      </c>
      <c r="G867">
        <v>0</v>
      </c>
      <c r="H867" s="1">
        <v>41290</v>
      </c>
      <c r="I867">
        <v>6</v>
      </c>
      <c r="J867">
        <v>303</v>
      </c>
      <c r="K867">
        <v>23</v>
      </c>
      <c r="L867">
        <v>751</v>
      </c>
      <c r="M867">
        <v>82</v>
      </c>
      <c r="N867">
        <v>26</v>
      </c>
      <c r="O867">
        <v>191</v>
      </c>
      <c r="P867">
        <v>1</v>
      </c>
      <c r="Q867">
        <v>6</v>
      </c>
      <c r="R867">
        <v>5</v>
      </c>
      <c r="S867">
        <v>13</v>
      </c>
      <c r="T867">
        <v>4</v>
      </c>
      <c r="U867">
        <v>0</v>
      </c>
      <c r="V867">
        <v>0</v>
      </c>
      <c r="W867">
        <v>0</v>
      </c>
      <c r="X867">
        <v>0</v>
      </c>
      <c r="Y867">
        <v>0</v>
      </c>
      <c r="Z867">
        <v>0</v>
      </c>
      <c r="AA867">
        <v>3</v>
      </c>
      <c r="AB867">
        <v>11</v>
      </c>
      <c r="AC867">
        <v>1</v>
      </c>
    </row>
    <row r="868" spans="1:29" x14ac:dyDescent="0.3">
      <c r="A868">
        <v>607</v>
      </c>
      <c r="B868">
        <v>1955</v>
      </c>
      <c r="C868" t="s">
        <v>37</v>
      </c>
      <c r="D868" t="s">
        <v>35</v>
      </c>
      <c r="E868">
        <v>41769</v>
      </c>
      <c r="F868">
        <v>0</v>
      </c>
      <c r="G868">
        <v>1</v>
      </c>
      <c r="H868" s="1">
        <v>41318</v>
      </c>
      <c r="I868">
        <v>31</v>
      </c>
      <c r="J868">
        <v>302</v>
      </c>
      <c r="K868">
        <v>29</v>
      </c>
      <c r="L868">
        <v>131</v>
      </c>
      <c r="M868">
        <v>32</v>
      </c>
      <c r="N868">
        <v>0</v>
      </c>
      <c r="O868">
        <v>27</v>
      </c>
      <c r="P868">
        <v>6</v>
      </c>
      <c r="Q868">
        <v>8</v>
      </c>
      <c r="R868">
        <v>1</v>
      </c>
      <c r="S868">
        <v>7</v>
      </c>
      <c r="T868">
        <v>8</v>
      </c>
      <c r="U868">
        <v>0</v>
      </c>
      <c r="V868">
        <v>0</v>
      </c>
      <c r="W868">
        <v>0</v>
      </c>
      <c r="X868">
        <v>0</v>
      </c>
      <c r="Y868">
        <v>0</v>
      </c>
      <c r="Z868">
        <v>0</v>
      </c>
      <c r="AA868">
        <v>3</v>
      </c>
      <c r="AB868">
        <v>11</v>
      </c>
      <c r="AC868">
        <v>0</v>
      </c>
    </row>
    <row r="869" spans="1:29" x14ac:dyDescent="0.3">
      <c r="A869">
        <v>8786</v>
      </c>
      <c r="B869">
        <v>1956</v>
      </c>
      <c r="C869" t="s">
        <v>34</v>
      </c>
      <c r="D869" t="s">
        <v>33</v>
      </c>
      <c r="E869">
        <v>62058</v>
      </c>
      <c r="F869">
        <v>0</v>
      </c>
      <c r="G869">
        <v>1</v>
      </c>
      <c r="H869" s="1">
        <v>41420</v>
      </c>
      <c r="I869">
        <v>52</v>
      </c>
      <c r="J869">
        <v>301</v>
      </c>
      <c r="K869">
        <v>7</v>
      </c>
      <c r="L869">
        <v>74</v>
      </c>
      <c r="M869">
        <v>10</v>
      </c>
      <c r="N869">
        <v>0</v>
      </c>
      <c r="O869">
        <v>58</v>
      </c>
      <c r="P869">
        <v>4</v>
      </c>
      <c r="Q869">
        <v>6</v>
      </c>
      <c r="R869">
        <v>1</v>
      </c>
      <c r="S869">
        <v>7</v>
      </c>
      <c r="T869">
        <v>6</v>
      </c>
      <c r="U869">
        <v>0</v>
      </c>
      <c r="V869">
        <v>0</v>
      </c>
      <c r="W869">
        <v>0</v>
      </c>
      <c r="X869">
        <v>0</v>
      </c>
      <c r="Y869">
        <v>0</v>
      </c>
      <c r="Z869">
        <v>0</v>
      </c>
      <c r="AA869">
        <v>3</v>
      </c>
      <c r="AB869">
        <v>11</v>
      </c>
      <c r="AC869">
        <v>0</v>
      </c>
    </row>
    <row r="870" spans="1:29" x14ac:dyDescent="0.3">
      <c r="A870">
        <v>10127</v>
      </c>
      <c r="B870">
        <v>1965</v>
      </c>
      <c r="C870" t="s">
        <v>29</v>
      </c>
      <c r="D870" t="s">
        <v>33</v>
      </c>
      <c r="E870">
        <v>58692</v>
      </c>
      <c r="F870">
        <v>0</v>
      </c>
      <c r="G870">
        <v>1</v>
      </c>
      <c r="H870" s="1">
        <v>41735</v>
      </c>
      <c r="I870">
        <v>21</v>
      </c>
      <c r="J870">
        <v>301</v>
      </c>
      <c r="K870">
        <v>11</v>
      </c>
      <c r="L870">
        <v>61</v>
      </c>
      <c r="M870">
        <v>4</v>
      </c>
      <c r="N870">
        <v>7</v>
      </c>
      <c r="O870">
        <v>11</v>
      </c>
      <c r="P870">
        <v>1</v>
      </c>
      <c r="Q870">
        <v>8</v>
      </c>
      <c r="R870">
        <v>2</v>
      </c>
      <c r="S870">
        <v>4</v>
      </c>
      <c r="T870">
        <v>7</v>
      </c>
      <c r="U870">
        <v>0</v>
      </c>
      <c r="V870">
        <v>0</v>
      </c>
      <c r="W870">
        <v>0</v>
      </c>
      <c r="X870">
        <v>0</v>
      </c>
      <c r="Y870">
        <v>0</v>
      </c>
      <c r="Z870">
        <v>0</v>
      </c>
      <c r="AA870">
        <v>3</v>
      </c>
      <c r="AB870">
        <v>11</v>
      </c>
      <c r="AC870">
        <v>0</v>
      </c>
    </row>
    <row r="871" spans="1:29" x14ac:dyDescent="0.3">
      <c r="A871">
        <v>1044</v>
      </c>
      <c r="B871">
        <v>1953</v>
      </c>
      <c r="C871" t="s">
        <v>29</v>
      </c>
      <c r="D871" t="s">
        <v>31</v>
      </c>
      <c r="E871">
        <v>58398</v>
      </c>
      <c r="F871">
        <v>0</v>
      </c>
      <c r="G871">
        <v>0</v>
      </c>
      <c r="H871" s="1">
        <v>41408</v>
      </c>
      <c r="I871">
        <v>44</v>
      </c>
      <c r="J871">
        <v>299</v>
      </c>
      <c r="K871">
        <v>5</v>
      </c>
      <c r="L871">
        <v>201</v>
      </c>
      <c r="M871">
        <v>21</v>
      </c>
      <c r="N871">
        <v>21</v>
      </c>
      <c r="O871">
        <v>49</v>
      </c>
      <c r="P871">
        <v>3</v>
      </c>
      <c r="Q871">
        <v>5</v>
      </c>
      <c r="R871">
        <v>4</v>
      </c>
      <c r="S871">
        <v>8</v>
      </c>
      <c r="T871">
        <v>4</v>
      </c>
      <c r="U871">
        <v>0</v>
      </c>
      <c r="V871">
        <v>0</v>
      </c>
      <c r="W871">
        <v>0</v>
      </c>
      <c r="X871">
        <v>0</v>
      </c>
      <c r="Y871">
        <v>0</v>
      </c>
      <c r="Z871">
        <v>0</v>
      </c>
      <c r="AA871">
        <v>3</v>
      </c>
      <c r="AB871">
        <v>11</v>
      </c>
      <c r="AC871">
        <v>0</v>
      </c>
    </row>
    <row r="872" spans="1:29" x14ac:dyDescent="0.3">
      <c r="A872">
        <v>5177</v>
      </c>
      <c r="B872">
        <v>1974</v>
      </c>
      <c r="C872" t="s">
        <v>34</v>
      </c>
      <c r="D872" t="s">
        <v>33</v>
      </c>
      <c r="E872">
        <v>58494</v>
      </c>
      <c r="F872">
        <v>0</v>
      </c>
      <c r="G872">
        <v>1</v>
      </c>
      <c r="H872" s="1">
        <v>41620</v>
      </c>
      <c r="I872">
        <v>56</v>
      </c>
      <c r="J872">
        <v>298</v>
      </c>
      <c r="K872">
        <v>7</v>
      </c>
      <c r="L872">
        <v>68</v>
      </c>
      <c r="M872">
        <v>4</v>
      </c>
      <c r="N872">
        <v>0</v>
      </c>
      <c r="O872">
        <v>19</v>
      </c>
      <c r="P872">
        <v>2</v>
      </c>
      <c r="Q872">
        <v>6</v>
      </c>
      <c r="R872">
        <v>2</v>
      </c>
      <c r="S872">
        <v>6</v>
      </c>
      <c r="T872">
        <v>6</v>
      </c>
      <c r="U872">
        <v>0</v>
      </c>
      <c r="V872">
        <v>0</v>
      </c>
      <c r="W872">
        <v>0</v>
      </c>
      <c r="X872">
        <v>0</v>
      </c>
      <c r="Y872">
        <v>0</v>
      </c>
      <c r="Z872">
        <v>0</v>
      </c>
      <c r="AA872">
        <v>3</v>
      </c>
      <c r="AB872">
        <v>11</v>
      </c>
      <c r="AC872">
        <v>0</v>
      </c>
    </row>
    <row r="873" spans="1:29" x14ac:dyDescent="0.3">
      <c r="A873">
        <v>5302</v>
      </c>
      <c r="B873">
        <v>1986</v>
      </c>
      <c r="C873" t="s">
        <v>29</v>
      </c>
      <c r="D873" t="s">
        <v>31</v>
      </c>
      <c r="E873">
        <v>78394</v>
      </c>
      <c r="F873">
        <v>0</v>
      </c>
      <c r="G873">
        <v>0</v>
      </c>
      <c r="H873" s="1">
        <v>41320</v>
      </c>
      <c r="I873">
        <v>13</v>
      </c>
      <c r="J873">
        <v>298</v>
      </c>
      <c r="K873">
        <v>27</v>
      </c>
      <c r="L873">
        <v>697</v>
      </c>
      <c r="M873">
        <v>216</v>
      </c>
      <c r="N873">
        <v>24</v>
      </c>
      <c r="O873">
        <v>166</v>
      </c>
      <c r="P873">
        <v>1</v>
      </c>
      <c r="Q873">
        <v>4</v>
      </c>
      <c r="R873">
        <v>6</v>
      </c>
      <c r="S873">
        <v>5</v>
      </c>
      <c r="T873">
        <v>2</v>
      </c>
      <c r="U873">
        <v>0</v>
      </c>
      <c r="V873">
        <v>0</v>
      </c>
      <c r="W873">
        <v>0</v>
      </c>
      <c r="X873">
        <v>0</v>
      </c>
      <c r="Y873">
        <v>0</v>
      </c>
      <c r="Z873">
        <v>0</v>
      </c>
      <c r="AA873">
        <v>3</v>
      </c>
      <c r="AB873">
        <v>11</v>
      </c>
      <c r="AC873">
        <v>1</v>
      </c>
    </row>
    <row r="874" spans="1:29" x14ac:dyDescent="0.3">
      <c r="A874">
        <v>7375</v>
      </c>
      <c r="B874">
        <v>1976</v>
      </c>
      <c r="C874" t="s">
        <v>29</v>
      </c>
      <c r="D874" t="s">
        <v>31</v>
      </c>
      <c r="E874">
        <v>51369</v>
      </c>
      <c r="F874">
        <v>0</v>
      </c>
      <c r="G874">
        <v>1</v>
      </c>
      <c r="H874" s="1">
        <v>41207</v>
      </c>
      <c r="I874">
        <v>84</v>
      </c>
      <c r="J874">
        <v>297</v>
      </c>
      <c r="K874">
        <v>7</v>
      </c>
      <c r="L874">
        <v>79</v>
      </c>
      <c r="M874">
        <v>0</v>
      </c>
      <c r="N874">
        <v>11</v>
      </c>
      <c r="O874">
        <v>182</v>
      </c>
      <c r="P874">
        <v>2</v>
      </c>
      <c r="Q874">
        <v>8</v>
      </c>
      <c r="R874">
        <v>2</v>
      </c>
      <c r="S874">
        <v>4</v>
      </c>
      <c r="T874">
        <v>8</v>
      </c>
      <c r="U874">
        <v>0</v>
      </c>
      <c r="V874">
        <v>0</v>
      </c>
      <c r="W874">
        <v>0</v>
      </c>
      <c r="X874">
        <v>0</v>
      </c>
      <c r="Y874">
        <v>0</v>
      </c>
      <c r="Z874">
        <v>0</v>
      </c>
      <c r="AA874">
        <v>3</v>
      </c>
      <c r="AB874">
        <v>11</v>
      </c>
      <c r="AC874">
        <v>0</v>
      </c>
    </row>
    <row r="875" spans="1:29" x14ac:dyDescent="0.3">
      <c r="A875">
        <v>10144</v>
      </c>
      <c r="B875">
        <v>1976</v>
      </c>
      <c r="C875" t="s">
        <v>29</v>
      </c>
      <c r="D875" t="s">
        <v>31</v>
      </c>
      <c r="E875">
        <v>51369</v>
      </c>
      <c r="F875">
        <v>0</v>
      </c>
      <c r="G875">
        <v>1</v>
      </c>
      <c r="H875" s="1">
        <v>41207</v>
      </c>
      <c r="I875">
        <v>84</v>
      </c>
      <c r="J875">
        <v>297</v>
      </c>
      <c r="K875">
        <v>7</v>
      </c>
      <c r="L875">
        <v>79</v>
      </c>
      <c r="M875">
        <v>0</v>
      </c>
      <c r="N875">
        <v>11</v>
      </c>
      <c r="O875">
        <v>182</v>
      </c>
      <c r="P875">
        <v>2</v>
      </c>
      <c r="Q875">
        <v>8</v>
      </c>
      <c r="R875">
        <v>2</v>
      </c>
      <c r="S875">
        <v>4</v>
      </c>
      <c r="T875">
        <v>8</v>
      </c>
      <c r="U875">
        <v>0</v>
      </c>
      <c r="V875">
        <v>0</v>
      </c>
      <c r="W875">
        <v>0</v>
      </c>
      <c r="X875">
        <v>0</v>
      </c>
      <c r="Y875">
        <v>0</v>
      </c>
      <c r="Z875">
        <v>0</v>
      </c>
      <c r="AA875">
        <v>3</v>
      </c>
      <c r="AB875">
        <v>11</v>
      </c>
      <c r="AC875">
        <v>0</v>
      </c>
    </row>
    <row r="876" spans="1:29" x14ac:dyDescent="0.3">
      <c r="A876">
        <v>2632</v>
      </c>
      <c r="B876">
        <v>1954</v>
      </c>
      <c r="C876" t="s">
        <v>29</v>
      </c>
      <c r="D876" t="s">
        <v>33</v>
      </c>
      <c r="E876">
        <v>50501</v>
      </c>
      <c r="F876">
        <v>1</v>
      </c>
      <c r="G876">
        <v>1</v>
      </c>
      <c r="H876" s="1">
        <v>41443</v>
      </c>
      <c r="I876">
        <v>10</v>
      </c>
      <c r="J876">
        <v>297</v>
      </c>
      <c r="K876">
        <v>0</v>
      </c>
      <c r="L876">
        <v>38</v>
      </c>
      <c r="M876">
        <v>13</v>
      </c>
      <c r="N876">
        <v>0</v>
      </c>
      <c r="O876">
        <v>152</v>
      </c>
      <c r="P876">
        <v>7</v>
      </c>
      <c r="Q876">
        <v>5</v>
      </c>
      <c r="R876">
        <v>4</v>
      </c>
      <c r="S876">
        <v>4</v>
      </c>
      <c r="T876">
        <v>6</v>
      </c>
      <c r="U876">
        <v>1</v>
      </c>
      <c r="V876">
        <v>0</v>
      </c>
      <c r="W876">
        <v>0</v>
      </c>
      <c r="X876">
        <v>0</v>
      </c>
      <c r="Y876">
        <v>0</v>
      </c>
      <c r="Z876">
        <v>0</v>
      </c>
      <c r="AA876">
        <v>3</v>
      </c>
      <c r="AB876">
        <v>11</v>
      </c>
      <c r="AC876">
        <v>1</v>
      </c>
    </row>
    <row r="877" spans="1:29" x14ac:dyDescent="0.3">
      <c r="A877">
        <v>8783</v>
      </c>
      <c r="B877">
        <v>1950</v>
      </c>
      <c r="C877" t="s">
        <v>29</v>
      </c>
      <c r="D877" t="s">
        <v>33</v>
      </c>
      <c r="E877">
        <v>57045</v>
      </c>
      <c r="F877">
        <v>0</v>
      </c>
      <c r="G877">
        <v>1</v>
      </c>
      <c r="H877" s="1">
        <v>41160</v>
      </c>
      <c r="I877">
        <v>40</v>
      </c>
      <c r="J877">
        <v>296</v>
      </c>
      <c r="K877">
        <v>13</v>
      </c>
      <c r="L877">
        <v>104</v>
      </c>
      <c r="M877">
        <v>11</v>
      </c>
      <c r="N877">
        <v>13</v>
      </c>
      <c r="O877">
        <v>17</v>
      </c>
      <c r="P877">
        <v>3</v>
      </c>
      <c r="Q877">
        <v>4</v>
      </c>
      <c r="R877">
        <v>2</v>
      </c>
      <c r="S877">
        <v>9</v>
      </c>
      <c r="T877">
        <v>3</v>
      </c>
      <c r="U877">
        <v>0</v>
      </c>
      <c r="V877">
        <v>0</v>
      </c>
      <c r="W877">
        <v>0</v>
      </c>
      <c r="X877">
        <v>0</v>
      </c>
      <c r="Y877">
        <v>0</v>
      </c>
      <c r="Z877">
        <v>0</v>
      </c>
      <c r="AA877">
        <v>3</v>
      </c>
      <c r="AB877">
        <v>11</v>
      </c>
      <c r="AC877">
        <v>0</v>
      </c>
    </row>
    <row r="878" spans="1:29" x14ac:dyDescent="0.3">
      <c r="A878">
        <v>10383</v>
      </c>
      <c r="B878">
        <v>1966</v>
      </c>
      <c r="C878" t="s">
        <v>29</v>
      </c>
      <c r="D878" t="s">
        <v>35</v>
      </c>
      <c r="E878">
        <v>70287</v>
      </c>
      <c r="F878">
        <v>0</v>
      </c>
      <c r="G878">
        <v>0</v>
      </c>
      <c r="H878" s="1">
        <v>41366</v>
      </c>
      <c r="I878">
        <v>30</v>
      </c>
      <c r="J878">
        <v>295</v>
      </c>
      <c r="K878">
        <v>35</v>
      </c>
      <c r="L878">
        <v>482</v>
      </c>
      <c r="M878">
        <v>121</v>
      </c>
      <c r="N878">
        <v>120</v>
      </c>
      <c r="O878">
        <v>40</v>
      </c>
      <c r="P878">
        <v>1</v>
      </c>
      <c r="Q878">
        <v>5</v>
      </c>
      <c r="R878">
        <v>5</v>
      </c>
      <c r="S878">
        <v>10</v>
      </c>
      <c r="T878">
        <v>3</v>
      </c>
      <c r="U878">
        <v>0</v>
      </c>
      <c r="V878">
        <v>0</v>
      </c>
      <c r="W878">
        <v>0</v>
      </c>
      <c r="X878">
        <v>0</v>
      </c>
      <c r="Y878">
        <v>0</v>
      </c>
      <c r="Z878">
        <v>0</v>
      </c>
      <c r="AA878">
        <v>3</v>
      </c>
      <c r="AB878">
        <v>11</v>
      </c>
      <c r="AC878">
        <v>1</v>
      </c>
    </row>
    <row r="879" spans="1:29" x14ac:dyDescent="0.3">
      <c r="A879">
        <v>2683</v>
      </c>
      <c r="B879">
        <v>1969</v>
      </c>
      <c r="C879" t="s">
        <v>29</v>
      </c>
      <c r="D879" t="s">
        <v>33</v>
      </c>
      <c r="E879">
        <v>52413</v>
      </c>
      <c r="F879">
        <v>0</v>
      </c>
      <c r="G879">
        <v>2</v>
      </c>
      <c r="H879" s="1">
        <v>41307</v>
      </c>
      <c r="I879">
        <v>56</v>
      </c>
      <c r="J879">
        <v>295</v>
      </c>
      <c r="K879">
        <v>106</v>
      </c>
      <c r="L879">
        <v>271</v>
      </c>
      <c r="M879">
        <v>75</v>
      </c>
      <c r="N879">
        <v>98</v>
      </c>
      <c r="O879">
        <v>65</v>
      </c>
      <c r="P879">
        <v>4</v>
      </c>
      <c r="Q879">
        <v>6</v>
      </c>
      <c r="R879">
        <v>4</v>
      </c>
      <c r="S879">
        <v>12</v>
      </c>
      <c r="T879">
        <v>6</v>
      </c>
      <c r="U879">
        <v>0</v>
      </c>
      <c r="V879">
        <v>0</v>
      </c>
      <c r="W879">
        <v>0</v>
      </c>
      <c r="X879">
        <v>0</v>
      </c>
      <c r="Y879">
        <v>0</v>
      </c>
      <c r="Z879">
        <v>0</v>
      </c>
      <c r="AA879">
        <v>3</v>
      </c>
      <c r="AB879">
        <v>11</v>
      </c>
      <c r="AC879">
        <v>0</v>
      </c>
    </row>
    <row r="880" spans="1:29" x14ac:dyDescent="0.3">
      <c r="A880">
        <v>3830</v>
      </c>
      <c r="B880">
        <v>1953</v>
      </c>
      <c r="C880" t="s">
        <v>34</v>
      </c>
      <c r="D880" t="s">
        <v>33</v>
      </c>
      <c r="E880">
        <v>59354</v>
      </c>
      <c r="F880">
        <v>0</v>
      </c>
      <c r="G880">
        <v>2</v>
      </c>
      <c r="H880" s="1">
        <v>41753</v>
      </c>
      <c r="I880">
        <v>59</v>
      </c>
      <c r="J880">
        <v>295</v>
      </c>
      <c r="K880">
        <v>21</v>
      </c>
      <c r="L880">
        <v>78</v>
      </c>
      <c r="M880">
        <v>39</v>
      </c>
      <c r="N880">
        <v>13</v>
      </c>
      <c r="O880">
        <v>13</v>
      </c>
      <c r="P880">
        <v>1</v>
      </c>
      <c r="Q880">
        <v>4</v>
      </c>
      <c r="R880">
        <v>4</v>
      </c>
      <c r="S880">
        <v>7</v>
      </c>
      <c r="T880">
        <v>3</v>
      </c>
      <c r="U880">
        <v>0</v>
      </c>
      <c r="V880">
        <v>0</v>
      </c>
      <c r="W880">
        <v>0</v>
      </c>
      <c r="X880">
        <v>0</v>
      </c>
      <c r="Y880">
        <v>0</v>
      </c>
      <c r="Z880">
        <v>0</v>
      </c>
      <c r="AA880">
        <v>3</v>
      </c>
      <c r="AB880">
        <v>11</v>
      </c>
      <c r="AC880">
        <v>0</v>
      </c>
    </row>
    <row r="881" spans="1:29" x14ac:dyDescent="0.3">
      <c r="A881">
        <v>437</v>
      </c>
      <c r="B881">
        <v>1976</v>
      </c>
      <c r="C881" t="s">
        <v>34</v>
      </c>
      <c r="D881" t="s">
        <v>35</v>
      </c>
      <c r="E881">
        <v>75012</v>
      </c>
      <c r="F881">
        <v>0</v>
      </c>
      <c r="G881">
        <v>0</v>
      </c>
      <c r="H881" s="1">
        <v>41664</v>
      </c>
      <c r="I881">
        <v>41</v>
      </c>
      <c r="J881">
        <v>294</v>
      </c>
      <c r="K881">
        <v>142</v>
      </c>
      <c r="L881">
        <v>218</v>
      </c>
      <c r="M881">
        <v>164</v>
      </c>
      <c r="N881">
        <v>58</v>
      </c>
      <c r="O881">
        <v>151</v>
      </c>
      <c r="P881">
        <v>1</v>
      </c>
      <c r="Q881">
        <v>3</v>
      </c>
      <c r="R881">
        <v>8</v>
      </c>
      <c r="S881">
        <v>11</v>
      </c>
      <c r="T881">
        <v>1</v>
      </c>
      <c r="U881">
        <v>0</v>
      </c>
      <c r="V881">
        <v>0</v>
      </c>
      <c r="W881">
        <v>0</v>
      </c>
      <c r="X881">
        <v>0</v>
      </c>
      <c r="Y881">
        <v>0</v>
      </c>
      <c r="Z881">
        <v>0</v>
      </c>
      <c r="AA881">
        <v>3</v>
      </c>
      <c r="AB881">
        <v>11</v>
      </c>
      <c r="AC881">
        <v>0</v>
      </c>
    </row>
    <row r="882" spans="1:29" x14ac:dyDescent="0.3">
      <c r="A882">
        <v>6653</v>
      </c>
      <c r="B882">
        <v>1970</v>
      </c>
      <c r="C882" t="s">
        <v>32</v>
      </c>
      <c r="D882" t="s">
        <v>33</v>
      </c>
      <c r="E882">
        <v>55158</v>
      </c>
      <c r="F882">
        <v>1</v>
      </c>
      <c r="G882">
        <v>1</v>
      </c>
      <c r="H882" s="1">
        <v>41120</v>
      </c>
      <c r="I882">
        <v>72</v>
      </c>
      <c r="J882">
        <v>293</v>
      </c>
      <c r="K882">
        <v>0</v>
      </c>
      <c r="L882">
        <v>87</v>
      </c>
      <c r="M882">
        <v>4</v>
      </c>
      <c r="N882">
        <v>11</v>
      </c>
      <c r="O882">
        <v>23</v>
      </c>
      <c r="P882">
        <v>4</v>
      </c>
      <c r="Q882">
        <v>7</v>
      </c>
      <c r="R882">
        <v>2</v>
      </c>
      <c r="S882">
        <v>5</v>
      </c>
      <c r="T882">
        <v>7</v>
      </c>
      <c r="U882">
        <v>0</v>
      </c>
      <c r="V882">
        <v>0</v>
      </c>
      <c r="W882">
        <v>0</v>
      </c>
      <c r="X882">
        <v>0</v>
      </c>
      <c r="Y882">
        <v>0</v>
      </c>
      <c r="Z882">
        <v>0</v>
      </c>
      <c r="AA882">
        <v>3</v>
      </c>
      <c r="AB882">
        <v>11</v>
      </c>
      <c r="AC882">
        <v>1</v>
      </c>
    </row>
    <row r="883" spans="1:29" x14ac:dyDescent="0.3">
      <c r="A883">
        <v>591</v>
      </c>
      <c r="B883">
        <v>1957</v>
      </c>
      <c r="C883" t="s">
        <v>29</v>
      </c>
      <c r="D883" t="s">
        <v>38</v>
      </c>
      <c r="E883">
        <v>66033</v>
      </c>
      <c r="F883">
        <v>0</v>
      </c>
      <c r="G883">
        <v>1</v>
      </c>
      <c r="H883" s="1">
        <v>41294</v>
      </c>
      <c r="I883">
        <v>76</v>
      </c>
      <c r="J883">
        <v>293</v>
      </c>
      <c r="K883">
        <v>35</v>
      </c>
      <c r="L883">
        <v>179</v>
      </c>
      <c r="M883">
        <v>46</v>
      </c>
      <c r="N883">
        <v>59</v>
      </c>
      <c r="O883">
        <v>65</v>
      </c>
      <c r="P883">
        <v>2</v>
      </c>
      <c r="Q883">
        <v>8</v>
      </c>
      <c r="R883">
        <v>3</v>
      </c>
      <c r="S883">
        <v>7</v>
      </c>
      <c r="T883">
        <v>7</v>
      </c>
      <c r="U883">
        <v>0</v>
      </c>
      <c r="V883">
        <v>0</v>
      </c>
      <c r="W883">
        <v>0</v>
      </c>
      <c r="X883">
        <v>0</v>
      </c>
      <c r="Y883">
        <v>0</v>
      </c>
      <c r="Z883">
        <v>0</v>
      </c>
      <c r="AA883">
        <v>3</v>
      </c>
      <c r="AB883">
        <v>11</v>
      </c>
      <c r="AC883">
        <v>0</v>
      </c>
    </row>
    <row r="884" spans="1:29" x14ac:dyDescent="0.3">
      <c r="A884">
        <v>7732</v>
      </c>
      <c r="B884">
        <v>1978</v>
      </c>
      <c r="C884" t="s">
        <v>29</v>
      </c>
      <c r="D884" t="s">
        <v>33</v>
      </c>
      <c r="E884">
        <v>64813</v>
      </c>
      <c r="F884">
        <v>1</v>
      </c>
      <c r="G884">
        <v>0</v>
      </c>
      <c r="H884" s="1">
        <v>41641</v>
      </c>
      <c r="I884">
        <v>81</v>
      </c>
      <c r="J884">
        <v>293</v>
      </c>
      <c r="K884">
        <v>0</v>
      </c>
      <c r="L884">
        <v>124</v>
      </c>
      <c r="M884">
        <v>179</v>
      </c>
      <c r="N884">
        <v>97</v>
      </c>
      <c r="O884">
        <v>52</v>
      </c>
      <c r="P884">
        <v>1</v>
      </c>
      <c r="Q884">
        <v>7</v>
      </c>
      <c r="R884">
        <v>2</v>
      </c>
      <c r="S884">
        <v>10</v>
      </c>
      <c r="T884">
        <v>5</v>
      </c>
      <c r="U884">
        <v>0</v>
      </c>
      <c r="V884">
        <v>0</v>
      </c>
      <c r="W884">
        <v>0</v>
      </c>
      <c r="X884">
        <v>0</v>
      </c>
      <c r="Y884">
        <v>0</v>
      </c>
      <c r="Z884">
        <v>0</v>
      </c>
      <c r="AA884">
        <v>3</v>
      </c>
      <c r="AB884">
        <v>11</v>
      </c>
      <c r="AC884">
        <v>0</v>
      </c>
    </row>
    <row r="885" spans="1:29" x14ac:dyDescent="0.3">
      <c r="A885">
        <v>6497</v>
      </c>
      <c r="B885">
        <v>1960</v>
      </c>
      <c r="C885" t="s">
        <v>29</v>
      </c>
      <c r="D885" t="s">
        <v>33</v>
      </c>
      <c r="E885">
        <v>51651</v>
      </c>
      <c r="F885">
        <v>0</v>
      </c>
      <c r="G885">
        <v>1</v>
      </c>
      <c r="H885" s="1">
        <v>41220</v>
      </c>
      <c r="I885">
        <v>32</v>
      </c>
      <c r="J885">
        <v>293</v>
      </c>
      <c r="K885">
        <v>6</v>
      </c>
      <c r="L885">
        <v>23</v>
      </c>
      <c r="M885">
        <v>13</v>
      </c>
      <c r="N885">
        <v>6</v>
      </c>
      <c r="O885">
        <v>92</v>
      </c>
      <c r="P885">
        <v>4</v>
      </c>
      <c r="Q885">
        <v>6</v>
      </c>
      <c r="R885">
        <v>2</v>
      </c>
      <c r="S885">
        <v>5</v>
      </c>
      <c r="T885">
        <v>8</v>
      </c>
      <c r="U885">
        <v>0</v>
      </c>
      <c r="V885">
        <v>0</v>
      </c>
      <c r="W885">
        <v>0</v>
      </c>
      <c r="X885">
        <v>0</v>
      </c>
      <c r="Y885">
        <v>0</v>
      </c>
      <c r="Z885">
        <v>0</v>
      </c>
      <c r="AA885">
        <v>3</v>
      </c>
      <c r="AB885">
        <v>11</v>
      </c>
      <c r="AC885">
        <v>0</v>
      </c>
    </row>
    <row r="886" spans="1:29" x14ac:dyDescent="0.3">
      <c r="A886">
        <v>10722</v>
      </c>
      <c r="B886">
        <v>1973</v>
      </c>
      <c r="C886" t="s">
        <v>29</v>
      </c>
      <c r="D886" t="s">
        <v>31</v>
      </c>
      <c r="E886">
        <v>55593</v>
      </c>
      <c r="F886">
        <v>0</v>
      </c>
      <c r="G886">
        <v>1</v>
      </c>
      <c r="H886" s="1">
        <v>41507</v>
      </c>
      <c r="I886">
        <v>63</v>
      </c>
      <c r="J886">
        <v>293</v>
      </c>
      <c r="K886">
        <v>8</v>
      </c>
      <c r="L886">
        <v>124</v>
      </c>
      <c r="M886">
        <v>11</v>
      </c>
      <c r="N886">
        <v>4</v>
      </c>
      <c r="O886">
        <v>106</v>
      </c>
      <c r="P886">
        <v>2</v>
      </c>
      <c r="Q886">
        <v>6</v>
      </c>
      <c r="R886">
        <v>6</v>
      </c>
      <c r="S886">
        <v>3</v>
      </c>
      <c r="T886">
        <v>6</v>
      </c>
      <c r="U886">
        <v>1</v>
      </c>
      <c r="V886">
        <v>0</v>
      </c>
      <c r="W886">
        <v>0</v>
      </c>
      <c r="X886">
        <v>0</v>
      </c>
      <c r="Y886">
        <v>0</v>
      </c>
      <c r="Z886">
        <v>0</v>
      </c>
      <c r="AA886">
        <v>3</v>
      </c>
      <c r="AB886">
        <v>11</v>
      </c>
      <c r="AC886">
        <v>0</v>
      </c>
    </row>
    <row r="887" spans="1:29" x14ac:dyDescent="0.3">
      <c r="A887">
        <v>4452</v>
      </c>
      <c r="B887">
        <v>1957</v>
      </c>
      <c r="C887" t="s">
        <v>29</v>
      </c>
      <c r="D887" t="s">
        <v>30</v>
      </c>
      <c r="E887">
        <v>50388</v>
      </c>
      <c r="F887">
        <v>0</v>
      </c>
      <c r="G887">
        <v>1</v>
      </c>
      <c r="H887" s="1">
        <v>41787</v>
      </c>
      <c r="I887">
        <v>3</v>
      </c>
      <c r="J887">
        <v>292</v>
      </c>
      <c r="K887">
        <v>6</v>
      </c>
      <c r="L887">
        <v>37</v>
      </c>
      <c r="M887">
        <v>0</v>
      </c>
      <c r="N887">
        <v>3</v>
      </c>
      <c r="O887">
        <v>34</v>
      </c>
      <c r="P887">
        <v>4</v>
      </c>
      <c r="Q887">
        <v>6</v>
      </c>
      <c r="R887">
        <v>1</v>
      </c>
      <c r="S887">
        <v>6</v>
      </c>
      <c r="T887">
        <v>7</v>
      </c>
      <c r="U887">
        <v>0</v>
      </c>
      <c r="V887">
        <v>1</v>
      </c>
      <c r="W887">
        <v>0</v>
      </c>
      <c r="X887">
        <v>1</v>
      </c>
      <c r="Y887">
        <v>0</v>
      </c>
      <c r="Z887">
        <v>0</v>
      </c>
      <c r="AA887">
        <v>3</v>
      </c>
      <c r="AB887">
        <v>11</v>
      </c>
      <c r="AC887">
        <v>1</v>
      </c>
    </row>
    <row r="888" spans="1:29" x14ac:dyDescent="0.3">
      <c r="A888">
        <v>4501</v>
      </c>
      <c r="B888">
        <v>1965</v>
      </c>
      <c r="C888" t="s">
        <v>34</v>
      </c>
      <c r="D888" t="s">
        <v>30</v>
      </c>
      <c r="E888">
        <v>69882</v>
      </c>
      <c r="F888">
        <v>0</v>
      </c>
      <c r="G888">
        <v>0</v>
      </c>
      <c r="H888" s="1">
        <v>41588</v>
      </c>
      <c r="I888">
        <v>94</v>
      </c>
      <c r="J888">
        <v>292</v>
      </c>
      <c r="K888">
        <v>127</v>
      </c>
      <c r="L888">
        <v>635</v>
      </c>
      <c r="M888">
        <v>132</v>
      </c>
      <c r="N888">
        <v>127</v>
      </c>
      <c r="O888">
        <v>165</v>
      </c>
      <c r="P888">
        <v>1</v>
      </c>
      <c r="Q888">
        <v>3</v>
      </c>
      <c r="R888">
        <v>7</v>
      </c>
      <c r="S888">
        <v>9</v>
      </c>
      <c r="T888">
        <v>1</v>
      </c>
      <c r="U888">
        <v>0</v>
      </c>
      <c r="V888">
        <v>0</v>
      </c>
      <c r="W888">
        <v>0</v>
      </c>
      <c r="X888">
        <v>0</v>
      </c>
      <c r="Y888">
        <v>0</v>
      </c>
      <c r="Z888">
        <v>0</v>
      </c>
      <c r="AA888">
        <v>3</v>
      </c>
      <c r="AB888">
        <v>11</v>
      </c>
      <c r="AC888">
        <v>0</v>
      </c>
    </row>
    <row r="889" spans="1:29" x14ac:dyDescent="0.3">
      <c r="A889">
        <v>11171</v>
      </c>
      <c r="B889">
        <v>1965</v>
      </c>
      <c r="C889" t="s">
        <v>34</v>
      </c>
      <c r="D889" t="s">
        <v>33</v>
      </c>
      <c r="E889">
        <v>56962</v>
      </c>
      <c r="F889">
        <v>2</v>
      </c>
      <c r="G889">
        <v>1</v>
      </c>
      <c r="H889" s="1">
        <v>41558</v>
      </c>
      <c r="I889">
        <v>60</v>
      </c>
      <c r="J889">
        <v>292</v>
      </c>
      <c r="K889">
        <v>3</v>
      </c>
      <c r="L889">
        <v>77</v>
      </c>
      <c r="M889">
        <v>10</v>
      </c>
      <c r="N889">
        <v>3</v>
      </c>
      <c r="O889">
        <v>26</v>
      </c>
      <c r="P889">
        <v>7</v>
      </c>
      <c r="Q889">
        <v>6</v>
      </c>
      <c r="R889">
        <v>3</v>
      </c>
      <c r="S889">
        <v>5</v>
      </c>
      <c r="T889">
        <v>7</v>
      </c>
      <c r="U889">
        <v>0</v>
      </c>
      <c r="V889">
        <v>0</v>
      </c>
      <c r="W889">
        <v>0</v>
      </c>
      <c r="X889">
        <v>0</v>
      </c>
      <c r="Y889">
        <v>0</v>
      </c>
      <c r="Z889">
        <v>0</v>
      </c>
      <c r="AA889">
        <v>3</v>
      </c>
      <c r="AB889">
        <v>11</v>
      </c>
      <c r="AC889">
        <v>0</v>
      </c>
    </row>
    <row r="890" spans="1:29" x14ac:dyDescent="0.3">
      <c r="A890">
        <v>1600</v>
      </c>
      <c r="B890">
        <v>1965</v>
      </c>
      <c r="C890" t="s">
        <v>34</v>
      </c>
      <c r="D890" t="s">
        <v>33</v>
      </c>
      <c r="E890">
        <v>56962</v>
      </c>
      <c r="F890">
        <v>2</v>
      </c>
      <c r="G890">
        <v>1</v>
      </c>
      <c r="H890" s="1">
        <v>41558</v>
      </c>
      <c r="I890">
        <v>60</v>
      </c>
      <c r="J890">
        <v>292</v>
      </c>
      <c r="K890">
        <v>3</v>
      </c>
      <c r="L890">
        <v>77</v>
      </c>
      <c r="M890">
        <v>10</v>
      </c>
      <c r="N890">
        <v>3</v>
      </c>
      <c r="O890">
        <v>26</v>
      </c>
      <c r="P890">
        <v>7</v>
      </c>
      <c r="Q890">
        <v>6</v>
      </c>
      <c r="R890">
        <v>3</v>
      </c>
      <c r="S890">
        <v>5</v>
      </c>
      <c r="T890">
        <v>7</v>
      </c>
      <c r="U890">
        <v>0</v>
      </c>
      <c r="V890">
        <v>0</v>
      </c>
      <c r="W890">
        <v>0</v>
      </c>
      <c r="X890">
        <v>0</v>
      </c>
      <c r="Y890">
        <v>0</v>
      </c>
      <c r="Z890">
        <v>0</v>
      </c>
      <c r="AA890">
        <v>3</v>
      </c>
      <c r="AB890">
        <v>11</v>
      </c>
      <c r="AC890">
        <v>0</v>
      </c>
    </row>
    <row r="891" spans="1:29" x14ac:dyDescent="0.3">
      <c r="A891">
        <v>4998</v>
      </c>
      <c r="B891">
        <v>1962</v>
      </c>
      <c r="C891" t="s">
        <v>29</v>
      </c>
      <c r="D891" t="s">
        <v>31</v>
      </c>
      <c r="E891">
        <v>76081</v>
      </c>
      <c r="F891">
        <v>0</v>
      </c>
      <c r="G891">
        <v>0</v>
      </c>
      <c r="H891" s="1">
        <v>41782</v>
      </c>
      <c r="I891">
        <v>85</v>
      </c>
      <c r="J891">
        <v>292</v>
      </c>
      <c r="K891">
        <v>30</v>
      </c>
      <c r="L891">
        <v>415</v>
      </c>
      <c r="M891">
        <v>63</v>
      </c>
      <c r="N891">
        <v>33</v>
      </c>
      <c r="O891">
        <v>200</v>
      </c>
      <c r="P891">
        <v>1</v>
      </c>
      <c r="Q891">
        <v>4</v>
      </c>
      <c r="R891">
        <v>5</v>
      </c>
      <c r="S891">
        <v>4</v>
      </c>
      <c r="T891">
        <v>2</v>
      </c>
      <c r="U891">
        <v>0</v>
      </c>
      <c r="V891">
        <v>0</v>
      </c>
      <c r="W891">
        <v>0</v>
      </c>
      <c r="X891">
        <v>1</v>
      </c>
      <c r="Y891">
        <v>0</v>
      </c>
      <c r="Z891">
        <v>0</v>
      </c>
      <c r="AA891">
        <v>3</v>
      </c>
      <c r="AB891">
        <v>11</v>
      </c>
      <c r="AC891">
        <v>0</v>
      </c>
    </row>
    <row r="892" spans="1:29" x14ac:dyDescent="0.3">
      <c r="A892">
        <v>7321</v>
      </c>
      <c r="B892">
        <v>1962</v>
      </c>
      <c r="C892" t="s">
        <v>29</v>
      </c>
      <c r="D892" t="s">
        <v>31</v>
      </c>
      <c r="E892">
        <v>76081</v>
      </c>
      <c r="F892">
        <v>0</v>
      </c>
      <c r="G892">
        <v>0</v>
      </c>
      <c r="H892" s="1">
        <v>41782</v>
      </c>
      <c r="I892">
        <v>85</v>
      </c>
      <c r="J892">
        <v>292</v>
      </c>
      <c r="K892">
        <v>30</v>
      </c>
      <c r="L892">
        <v>415</v>
      </c>
      <c r="M892">
        <v>63</v>
      </c>
      <c r="N892">
        <v>33</v>
      </c>
      <c r="O892">
        <v>200</v>
      </c>
      <c r="P892">
        <v>1</v>
      </c>
      <c r="Q892">
        <v>4</v>
      </c>
      <c r="R892">
        <v>5</v>
      </c>
      <c r="S892">
        <v>4</v>
      </c>
      <c r="T892">
        <v>2</v>
      </c>
      <c r="U892">
        <v>0</v>
      </c>
      <c r="V892">
        <v>0</v>
      </c>
      <c r="W892">
        <v>0</v>
      </c>
      <c r="X892">
        <v>1</v>
      </c>
      <c r="Y892">
        <v>0</v>
      </c>
      <c r="Z892">
        <v>0</v>
      </c>
      <c r="AA892">
        <v>3</v>
      </c>
      <c r="AB892">
        <v>11</v>
      </c>
      <c r="AC892">
        <v>0</v>
      </c>
    </row>
    <row r="893" spans="1:29" x14ac:dyDescent="0.3">
      <c r="A893">
        <v>1619</v>
      </c>
      <c r="B893">
        <v>1956</v>
      </c>
      <c r="C893" t="s">
        <v>29</v>
      </c>
      <c r="D893" t="s">
        <v>33</v>
      </c>
      <c r="E893">
        <v>90369</v>
      </c>
      <c r="F893">
        <v>0</v>
      </c>
      <c r="G893">
        <v>0</v>
      </c>
      <c r="H893" s="1">
        <v>41757</v>
      </c>
      <c r="I893">
        <v>2</v>
      </c>
      <c r="J893">
        <v>292</v>
      </c>
      <c r="K893">
        <v>51</v>
      </c>
      <c r="L893">
        <v>981</v>
      </c>
      <c r="M893">
        <v>224</v>
      </c>
      <c r="N893">
        <v>23</v>
      </c>
      <c r="O893">
        <v>17</v>
      </c>
      <c r="P893">
        <v>1</v>
      </c>
      <c r="Q893">
        <v>4</v>
      </c>
      <c r="R893">
        <v>6</v>
      </c>
      <c r="S893">
        <v>6</v>
      </c>
      <c r="T893">
        <v>1</v>
      </c>
      <c r="U893">
        <v>0</v>
      </c>
      <c r="V893">
        <v>0</v>
      </c>
      <c r="W893">
        <v>0</v>
      </c>
      <c r="X893">
        <v>0</v>
      </c>
      <c r="Y893">
        <v>0</v>
      </c>
      <c r="Z893">
        <v>0</v>
      </c>
      <c r="AA893">
        <v>3</v>
      </c>
      <c r="AB893">
        <v>11</v>
      </c>
      <c r="AC893">
        <v>1</v>
      </c>
    </row>
    <row r="894" spans="1:29" x14ac:dyDescent="0.3">
      <c r="A894">
        <v>2995</v>
      </c>
      <c r="B894">
        <v>1957</v>
      </c>
      <c r="C894" t="s">
        <v>34</v>
      </c>
      <c r="D894" t="s">
        <v>31</v>
      </c>
      <c r="E894">
        <v>66636</v>
      </c>
      <c r="F894">
        <v>0</v>
      </c>
      <c r="G894">
        <v>0</v>
      </c>
      <c r="H894" s="1">
        <v>41503</v>
      </c>
      <c r="I894">
        <v>64</v>
      </c>
      <c r="J894">
        <v>291</v>
      </c>
      <c r="K894">
        <v>10</v>
      </c>
      <c r="L894">
        <v>689</v>
      </c>
      <c r="M894">
        <v>84</v>
      </c>
      <c r="N894">
        <v>10</v>
      </c>
      <c r="O894">
        <v>0</v>
      </c>
      <c r="P894">
        <v>1</v>
      </c>
      <c r="Q894">
        <v>3</v>
      </c>
      <c r="R894">
        <v>4</v>
      </c>
      <c r="S894">
        <v>9</v>
      </c>
      <c r="T894">
        <v>1</v>
      </c>
      <c r="U894">
        <v>0</v>
      </c>
      <c r="V894">
        <v>0</v>
      </c>
      <c r="W894">
        <v>0</v>
      </c>
      <c r="X894">
        <v>0</v>
      </c>
      <c r="Y894">
        <v>0</v>
      </c>
      <c r="Z894">
        <v>0</v>
      </c>
      <c r="AA894">
        <v>3</v>
      </c>
      <c r="AB894">
        <v>11</v>
      </c>
      <c r="AC894">
        <v>0</v>
      </c>
    </row>
    <row r="895" spans="1:29" x14ac:dyDescent="0.3">
      <c r="A895">
        <v>9483</v>
      </c>
      <c r="B895">
        <v>1959</v>
      </c>
      <c r="C895" t="s">
        <v>29</v>
      </c>
      <c r="D895" t="s">
        <v>31</v>
      </c>
      <c r="E895">
        <v>57957</v>
      </c>
      <c r="F895">
        <v>0</v>
      </c>
      <c r="G895">
        <v>1</v>
      </c>
      <c r="H895" s="1">
        <v>41505</v>
      </c>
      <c r="I895">
        <v>24</v>
      </c>
      <c r="J895">
        <v>290</v>
      </c>
      <c r="K895">
        <v>59</v>
      </c>
      <c r="L895">
        <v>177</v>
      </c>
      <c r="M895">
        <v>77</v>
      </c>
      <c r="N895">
        <v>5</v>
      </c>
      <c r="O895">
        <v>29</v>
      </c>
      <c r="P895">
        <v>7</v>
      </c>
      <c r="Q895">
        <v>4</v>
      </c>
      <c r="R895">
        <v>6</v>
      </c>
      <c r="S895">
        <v>8</v>
      </c>
      <c r="T895">
        <v>3</v>
      </c>
      <c r="U895">
        <v>0</v>
      </c>
      <c r="V895">
        <v>0</v>
      </c>
      <c r="W895">
        <v>0</v>
      </c>
      <c r="X895">
        <v>0</v>
      </c>
      <c r="Y895">
        <v>0</v>
      </c>
      <c r="Z895">
        <v>1</v>
      </c>
      <c r="AA895">
        <v>3</v>
      </c>
      <c r="AB895">
        <v>11</v>
      </c>
      <c r="AC895">
        <v>0</v>
      </c>
    </row>
    <row r="896" spans="1:29" x14ac:dyDescent="0.3">
      <c r="A896">
        <v>10832</v>
      </c>
      <c r="B896">
        <v>1958</v>
      </c>
      <c r="C896" t="s">
        <v>29</v>
      </c>
      <c r="D896" t="s">
        <v>31</v>
      </c>
      <c r="E896">
        <v>46610</v>
      </c>
      <c r="F896">
        <v>0</v>
      </c>
      <c r="G896">
        <v>0</v>
      </c>
      <c r="H896" s="1">
        <v>41473</v>
      </c>
      <c r="I896">
        <v>4</v>
      </c>
      <c r="J896">
        <v>288</v>
      </c>
      <c r="K896">
        <v>10</v>
      </c>
      <c r="L896">
        <v>30</v>
      </c>
      <c r="M896">
        <v>4</v>
      </c>
      <c r="N896">
        <v>10</v>
      </c>
      <c r="O896">
        <v>125</v>
      </c>
      <c r="P896">
        <v>1</v>
      </c>
      <c r="Q896">
        <v>6</v>
      </c>
      <c r="R896">
        <v>1</v>
      </c>
      <c r="S896">
        <v>6</v>
      </c>
      <c r="T896">
        <v>6</v>
      </c>
      <c r="U896">
        <v>0</v>
      </c>
      <c r="V896">
        <v>0</v>
      </c>
      <c r="W896">
        <v>0</v>
      </c>
      <c r="X896">
        <v>0</v>
      </c>
      <c r="Y896">
        <v>0</v>
      </c>
      <c r="Z896">
        <v>0</v>
      </c>
      <c r="AA896">
        <v>3</v>
      </c>
      <c r="AB896">
        <v>11</v>
      </c>
      <c r="AC896">
        <v>0</v>
      </c>
    </row>
    <row r="897" spans="1:29" x14ac:dyDescent="0.3">
      <c r="A897">
        <v>8148</v>
      </c>
      <c r="B897">
        <v>1956</v>
      </c>
      <c r="C897" t="s">
        <v>34</v>
      </c>
      <c r="D897" t="s">
        <v>31</v>
      </c>
      <c r="E897">
        <v>50898</v>
      </c>
      <c r="F897">
        <v>1</v>
      </c>
      <c r="G897">
        <v>1</v>
      </c>
      <c r="H897" s="1">
        <v>41282</v>
      </c>
      <c r="I897">
        <v>88</v>
      </c>
      <c r="J897">
        <v>285</v>
      </c>
      <c r="K897">
        <v>28</v>
      </c>
      <c r="L897">
        <v>242</v>
      </c>
      <c r="M897">
        <v>55</v>
      </c>
      <c r="N897">
        <v>114</v>
      </c>
      <c r="O897">
        <v>135</v>
      </c>
      <c r="P897">
        <v>13</v>
      </c>
      <c r="Q897">
        <v>6</v>
      </c>
      <c r="R897">
        <v>2</v>
      </c>
      <c r="S897">
        <v>12</v>
      </c>
      <c r="T897">
        <v>5</v>
      </c>
      <c r="U897">
        <v>0</v>
      </c>
      <c r="V897">
        <v>0</v>
      </c>
      <c r="W897">
        <v>0</v>
      </c>
      <c r="X897">
        <v>0</v>
      </c>
      <c r="Y897">
        <v>0</v>
      </c>
      <c r="Z897">
        <v>0</v>
      </c>
      <c r="AA897">
        <v>3</v>
      </c>
      <c r="AB897">
        <v>11</v>
      </c>
      <c r="AC897">
        <v>0</v>
      </c>
    </row>
    <row r="898" spans="1:29" x14ac:dyDescent="0.3">
      <c r="A898">
        <v>182</v>
      </c>
      <c r="B898">
        <v>1946</v>
      </c>
      <c r="C898" t="s">
        <v>32</v>
      </c>
      <c r="D898" t="s">
        <v>31</v>
      </c>
      <c r="E898">
        <v>44124</v>
      </c>
      <c r="F898">
        <v>0</v>
      </c>
      <c r="G898">
        <v>1</v>
      </c>
      <c r="H898" s="1">
        <v>41405</v>
      </c>
      <c r="I898">
        <v>62</v>
      </c>
      <c r="J898">
        <v>284</v>
      </c>
      <c r="K898">
        <v>0</v>
      </c>
      <c r="L898">
        <v>55</v>
      </c>
      <c r="M898">
        <v>0</v>
      </c>
      <c r="N898">
        <v>6</v>
      </c>
      <c r="O898">
        <v>52</v>
      </c>
      <c r="P898">
        <v>4</v>
      </c>
      <c r="Q898">
        <v>6</v>
      </c>
      <c r="R898">
        <v>2</v>
      </c>
      <c r="S898">
        <v>5</v>
      </c>
      <c r="T898">
        <v>8</v>
      </c>
      <c r="U898">
        <v>0</v>
      </c>
      <c r="V898">
        <v>0</v>
      </c>
      <c r="W898">
        <v>0</v>
      </c>
      <c r="X898">
        <v>0</v>
      </c>
      <c r="Y898">
        <v>0</v>
      </c>
      <c r="Z898">
        <v>0</v>
      </c>
      <c r="AA898">
        <v>3</v>
      </c>
      <c r="AB898">
        <v>11</v>
      </c>
      <c r="AC898">
        <v>0</v>
      </c>
    </row>
    <row r="899" spans="1:29" x14ac:dyDescent="0.3">
      <c r="A899">
        <v>6872</v>
      </c>
      <c r="B899">
        <v>1974</v>
      </c>
      <c r="C899" t="s">
        <v>32</v>
      </c>
      <c r="D899" t="s">
        <v>33</v>
      </c>
      <c r="E899">
        <v>65352</v>
      </c>
      <c r="F899">
        <v>0</v>
      </c>
      <c r="G899">
        <v>1</v>
      </c>
      <c r="H899" s="1">
        <v>41507</v>
      </c>
      <c r="I899">
        <v>43</v>
      </c>
      <c r="J899">
        <v>284</v>
      </c>
      <c r="K899">
        <v>3</v>
      </c>
      <c r="L899">
        <v>84</v>
      </c>
      <c r="M899">
        <v>4</v>
      </c>
      <c r="N899">
        <v>7</v>
      </c>
      <c r="O899">
        <v>23</v>
      </c>
      <c r="P899">
        <v>2</v>
      </c>
      <c r="Q899">
        <v>4</v>
      </c>
      <c r="R899">
        <v>2</v>
      </c>
      <c r="S899">
        <v>8</v>
      </c>
      <c r="T899">
        <v>4</v>
      </c>
      <c r="U899">
        <v>0</v>
      </c>
      <c r="V899">
        <v>0</v>
      </c>
      <c r="W899">
        <v>0</v>
      </c>
      <c r="X899">
        <v>0</v>
      </c>
      <c r="Y899">
        <v>0</v>
      </c>
      <c r="Z899">
        <v>0</v>
      </c>
      <c r="AA899">
        <v>3</v>
      </c>
      <c r="AB899">
        <v>11</v>
      </c>
      <c r="AC899">
        <v>0</v>
      </c>
    </row>
    <row r="900" spans="1:29" x14ac:dyDescent="0.3">
      <c r="A900">
        <v>1378</v>
      </c>
      <c r="B900">
        <v>1972</v>
      </c>
      <c r="C900" t="s">
        <v>37</v>
      </c>
      <c r="D900" t="s">
        <v>31</v>
      </c>
      <c r="E900">
        <v>50334</v>
      </c>
      <c r="F900">
        <v>0</v>
      </c>
      <c r="G900">
        <v>1</v>
      </c>
      <c r="H900" s="1">
        <v>41479</v>
      </c>
      <c r="I900">
        <v>24</v>
      </c>
      <c r="J900">
        <v>284</v>
      </c>
      <c r="K900">
        <v>16</v>
      </c>
      <c r="L900">
        <v>160</v>
      </c>
      <c r="M900">
        <v>84</v>
      </c>
      <c r="N900">
        <v>16</v>
      </c>
      <c r="O900">
        <v>134</v>
      </c>
      <c r="P900">
        <v>6</v>
      </c>
      <c r="Q900">
        <v>7</v>
      </c>
      <c r="R900">
        <v>4</v>
      </c>
      <c r="S900">
        <v>6</v>
      </c>
      <c r="T900">
        <v>6</v>
      </c>
      <c r="U900">
        <v>0</v>
      </c>
      <c r="V900">
        <v>0</v>
      </c>
      <c r="W900">
        <v>0</v>
      </c>
      <c r="X900">
        <v>0</v>
      </c>
      <c r="Y900">
        <v>0</v>
      </c>
      <c r="Z900">
        <v>0</v>
      </c>
      <c r="AA900">
        <v>3</v>
      </c>
      <c r="AB900">
        <v>11</v>
      </c>
      <c r="AC900">
        <v>0</v>
      </c>
    </row>
    <row r="901" spans="1:29" x14ac:dyDescent="0.3">
      <c r="A901">
        <v>8486</v>
      </c>
      <c r="B901">
        <v>1971</v>
      </c>
      <c r="C901" t="s">
        <v>34</v>
      </c>
      <c r="D901" t="s">
        <v>31</v>
      </c>
      <c r="E901">
        <v>30538</v>
      </c>
      <c r="F901">
        <v>1</v>
      </c>
      <c r="G901">
        <v>0</v>
      </c>
      <c r="H901" s="1">
        <v>41183</v>
      </c>
      <c r="I901">
        <v>27</v>
      </c>
      <c r="J901">
        <v>284</v>
      </c>
      <c r="K901">
        <v>0</v>
      </c>
      <c r="L901">
        <v>52</v>
      </c>
      <c r="M901">
        <v>8</v>
      </c>
      <c r="N901">
        <v>3</v>
      </c>
      <c r="O901">
        <v>20</v>
      </c>
      <c r="P901">
        <v>4</v>
      </c>
      <c r="Q901">
        <v>9</v>
      </c>
      <c r="R901">
        <v>0</v>
      </c>
      <c r="S901">
        <v>4</v>
      </c>
      <c r="T901">
        <v>10</v>
      </c>
      <c r="U901">
        <v>0</v>
      </c>
      <c r="V901">
        <v>0</v>
      </c>
      <c r="W901">
        <v>0</v>
      </c>
      <c r="X901">
        <v>0</v>
      </c>
      <c r="Y901">
        <v>0</v>
      </c>
      <c r="Z901">
        <v>0</v>
      </c>
      <c r="AA901">
        <v>3</v>
      </c>
      <c r="AB901">
        <v>11</v>
      </c>
      <c r="AC901">
        <v>0</v>
      </c>
    </row>
    <row r="902" spans="1:29" x14ac:dyDescent="0.3">
      <c r="A902">
        <v>10548</v>
      </c>
      <c r="B902">
        <v>1995</v>
      </c>
      <c r="C902" t="s">
        <v>29</v>
      </c>
      <c r="D902" t="s">
        <v>30</v>
      </c>
      <c r="E902">
        <v>71163</v>
      </c>
      <c r="F902">
        <v>0</v>
      </c>
      <c r="G902">
        <v>0</v>
      </c>
      <c r="H902" s="1">
        <v>41707</v>
      </c>
      <c r="I902">
        <v>30</v>
      </c>
      <c r="J902">
        <v>283</v>
      </c>
      <c r="K902">
        <v>17</v>
      </c>
      <c r="L902">
        <v>372</v>
      </c>
      <c r="M902">
        <v>138</v>
      </c>
      <c r="N902">
        <v>106</v>
      </c>
      <c r="O902">
        <v>44</v>
      </c>
      <c r="P902">
        <v>1</v>
      </c>
      <c r="Q902">
        <v>3</v>
      </c>
      <c r="R902">
        <v>8</v>
      </c>
      <c r="S902">
        <v>12</v>
      </c>
      <c r="T902">
        <v>1</v>
      </c>
      <c r="U902">
        <v>0</v>
      </c>
      <c r="V902">
        <v>0</v>
      </c>
      <c r="W902">
        <v>0</v>
      </c>
      <c r="X902">
        <v>0</v>
      </c>
      <c r="Y902">
        <v>0</v>
      </c>
      <c r="Z902">
        <v>0</v>
      </c>
      <c r="AA902">
        <v>3</v>
      </c>
      <c r="AB902">
        <v>11</v>
      </c>
      <c r="AC902">
        <v>0</v>
      </c>
    </row>
    <row r="903" spans="1:29" x14ac:dyDescent="0.3">
      <c r="A903">
        <v>378</v>
      </c>
      <c r="B903">
        <v>1971</v>
      </c>
      <c r="C903" t="s">
        <v>29</v>
      </c>
      <c r="D903" t="s">
        <v>33</v>
      </c>
      <c r="E903">
        <v>52531</v>
      </c>
      <c r="F903">
        <v>0</v>
      </c>
      <c r="G903">
        <v>0</v>
      </c>
      <c r="H903" s="1">
        <v>41273</v>
      </c>
      <c r="I903">
        <v>68</v>
      </c>
      <c r="J903">
        <v>283</v>
      </c>
      <c r="K903">
        <v>112</v>
      </c>
      <c r="L903">
        <v>151</v>
      </c>
      <c r="M903">
        <v>51</v>
      </c>
      <c r="N903">
        <v>72</v>
      </c>
      <c r="O903">
        <v>125</v>
      </c>
      <c r="P903">
        <v>2</v>
      </c>
      <c r="Q903">
        <v>7</v>
      </c>
      <c r="R903">
        <v>2</v>
      </c>
      <c r="S903">
        <v>10</v>
      </c>
      <c r="T903">
        <v>6</v>
      </c>
      <c r="U903">
        <v>0</v>
      </c>
      <c r="V903">
        <v>0</v>
      </c>
      <c r="W903">
        <v>0</v>
      </c>
      <c r="X903">
        <v>0</v>
      </c>
      <c r="Y903">
        <v>0</v>
      </c>
      <c r="Z903">
        <v>0</v>
      </c>
      <c r="AA903">
        <v>3</v>
      </c>
      <c r="AB903">
        <v>11</v>
      </c>
      <c r="AC903">
        <v>0</v>
      </c>
    </row>
    <row r="904" spans="1:29" x14ac:dyDescent="0.3">
      <c r="A904">
        <v>8805</v>
      </c>
      <c r="B904">
        <v>1960</v>
      </c>
      <c r="C904" t="s">
        <v>29</v>
      </c>
      <c r="D904" t="s">
        <v>30</v>
      </c>
      <c r="E904">
        <v>48904</v>
      </c>
      <c r="F904">
        <v>0</v>
      </c>
      <c r="G904">
        <v>1</v>
      </c>
      <c r="H904" s="1">
        <v>41245</v>
      </c>
      <c r="I904">
        <v>1</v>
      </c>
      <c r="J904">
        <v>283</v>
      </c>
      <c r="K904">
        <v>10</v>
      </c>
      <c r="L904">
        <v>38</v>
      </c>
      <c r="M904">
        <v>0</v>
      </c>
      <c r="N904">
        <v>13</v>
      </c>
      <c r="O904">
        <v>27</v>
      </c>
      <c r="P904">
        <v>4</v>
      </c>
      <c r="Q904">
        <v>7</v>
      </c>
      <c r="R904">
        <v>2</v>
      </c>
      <c r="S904">
        <v>4</v>
      </c>
      <c r="T904">
        <v>8</v>
      </c>
      <c r="U904">
        <v>0</v>
      </c>
      <c r="V904">
        <v>0</v>
      </c>
      <c r="W904">
        <v>0</v>
      </c>
      <c r="X904">
        <v>0</v>
      </c>
      <c r="Y904">
        <v>0</v>
      </c>
      <c r="Z904">
        <v>0</v>
      </c>
      <c r="AA904">
        <v>3</v>
      </c>
      <c r="AB904">
        <v>11</v>
      </c>
      <c r="AC904">
        <v>0</v>
      </c>
    </row>
    <row r="905" spans="1:29" x14ac:dyDescent="0.3">
      <c r="A905">
        <v>10581</v>
      </c>
      <c r="B905">
        <v>1977</v>
      </c>
      <c r="C905" t="s">
        <v>29</v>
      </c>
      <c r="D905" t="s">
        <v>33</v>
      </c>
      <c r="E905">
        <v>41124</v>
      </c>
      <c r="F905">
        <v>1</v>
      </c>
      <c r="G905">
        <v>0</v>
      </c>
      <c r="H905" s="1">
        <v>41213</v>
      </c>
      <c r="I905">
        <v>41</v>
      </c>
      <c r="J905">
        <v>281</v>
      </c>
      <c r="K905">
        <v>7</v>
      </c>
      <c r="L905">
        <v>84</v>
      </c>
      <c r="M905">
        <v>15</v>
      </c>
      <c r="N905">
        <v>0</v>
      </c>
      <c r="O905">
        <v>119</v>
      </c>
      <c r="P905">
        <v>7</v>
      </c>
      <c r="Q905">
        <v>7</v>
      </c>
      <c r="R905">
        <v>3</v>
      </c>
      <c r="S905">
        <v>4</v>
      </c>
      <c r="T905">
        <v>8</v>
      </c>
      <c r="U905">
        <v>0</v>
      </c>
      <c r="V905">
        <v>0</v>
      </c>
      <c r="W905">
        <v>0</v>
      </c>
      <c r="X905">
        <v>0</v>
      </c>
      <c r="Y905">
        <v>0</v>
      </c>
      <c r="Z905">
        <v>0</v>
      </c>
      <c r="AA905">
        <v>3</v>
      </c>
      <c r="AB905">
        <v>11</v>
      </c>
      <c r="AC905">
        <v>0</v>
      </c>
    </row>
    <row r="906" spans="1:29" x14ac:dyDescent="0.3">
      <c r="A906">
        <v>8773</v>
      </c>
      <c r="B906">
        <v>1971</v>
      </c>
      <c r="C906" t="s">
        <v>34</v>
      </c>
      <c r="D906" t="s">
        <v>31</v>
      </c>
      <c r="E906">
        <v>57420</v>
      </c>
      <c r="F906">
        <v>0</v>
      </c>
      <c r="G906">
        <v>1</v>
      </c>
      <c r="H906" s="1">
        <v>41450</v>
      </c>
      <c r="I906">
        <v>22</v>
      </c>
      <c r="J906">
        <v>280</v>
      </c>
      <c r="K906">
        <v>0</v>
      </c>
      <c r="L906">
        <v>18</v>
      </c>
      <c r="M906">
        <v>0</v>
      </c>
      <c r="N906">
        <v>0</v>
      </c>
      <c r="O906">
        <v>24</v>
      </c>
      <c r="P906">
        <v>3</v>
      </c>
      <c r="Q906">
        <v>5</v>
      </c>
      <c r="R906">
        <v>1</v>
      </c>
      <c r="S906">
        <v>6</v>
      </c>
      <c r="T906">
        <v>7</v>
      </c>
      <c r="U906">
        <v>0</v>
      </c>
      <c r="V906">
        <v>1</v>
      </c>
      <c r="W906">
        <v>0</v>
      </c>
      <c r="X906">
        <v>0</v>
      </c>
      <c r="Y906">
        <v>0</v>
      </c>
      <c r="Z906">
        <v>0</v>
      </c>
      <c r="AA906">
        <v>3</v>
      </c>
      <c r="AB906">
        <v>11</v>
      </c>
      <c r="AC906">
        <v>0</v>
      </c>
    </row>
    <row r="907" spans="1:29" x14ac:dyDescent="0.3">
      <c r="A907">
        <v>1406</v>
      </c>
      <c r="B907">
        <v>1975</v>
      </c>
      <c r="C907" t="s">
        <v>29</v>
      </c>
      <c r="D907" t="s">
        <v>30</v>
      </c>
      <c r="E907">
        <v>53201</v>
      </c>
      <c r="F907">
        <v>1</v>
      </c>
      <c r="G907">
        <v>1</v>
      </c>
      <c r="H907" s="1">
        <v>41317</v>
      </c>
      <c r="I907">
        <v>49</v>
      </c>
      <c r="J907">
        <v>280</v>
      </c>
      <c r="K907">
        <v>7</v>
      </c>
      <c r="L907">
        <v>81</v>
      </c>
      <c r="M907">
        <v>20</v>
      </c>
      <c r="N907">
        <v>0</v>
      </c>
      <c r="O907">
        <v>27</v>
      </c>
      <c r="P907">
        <v>8</v>
      </c>
      <c r="Q907">
        <v>6</v>
      </c>
      <c r="R907">
        <v>3</v>
      </c>
      <c r="S907">
        <v>5</v>
      </c>
      <c r="T907">
        <v>7</v>
      </c>
      <c r="U907">
        <v>0</v>
      </c>
      <c r="V907">
        <v>0</v>
      </c>
      <c r="W907">
        <v>0</v>
      </c>
      <c r="X907">
        <v>0</v>
      </c>
      <c r="Y907">
        <v>0</v>
      </c>
      <c r="Z907">
        <v>0</v>
      </c>
      <c r="AA907">
        <v>3</v>
      </c>
      <c r="AB907">
        <v>11</v>
      </c>
      <c r="AC907">
        <v>0</v>
      </c>
    </row>
    <row r="908" spans="1:29" x14ac:dyDescent="0.3">
      <c r="A908">
        <v>232</v>
      </c>
      <c r="B908">
        <v>1965</v>
      </c>
      <c r="C908" t="s">
        <v>29</v>
      </c>
      <c r="D908" t="s">
        <v>30</v>
      </c>
      <c r="E908">
        <v>61559</v>
      </c>
      <c r="F908">
        <v>0</v>
      </c>
      <c r="G908">
        <v>1</v>
      </c>
      <c r="H908" s="1">
        <v>41472</v>
      </c>
      <c r="I908">
        <v>8</v>
      </c>
      <c r="J908">
        <v>279</v>
      </c>
      <c r="K908">
        <v>83</v>
      </c>
      <c r="L908">
        <v>88</v>
      </c>
      <c r="M908">
        <v>32</v>
      </c>
      <c r="N908">
        <v>14</v>
      </c>
      <c r="O908">
        <v>34</v>
      </c>
      <c r="P908">
        <v>1</v>
      </c>
      <c r="Q908">
        <v>4</v>
      </c>
      <c r="R908">
        <v>2</v>
      </c>
      <c r="S908">
        <v>10</v>
      </c>
      <c r="T908">
        <v>3</v>
      </c>
      <c r="U908">
        <v>0</v>
      </c>
      <c r="V908">
        <v>0</v>
      </c>
      <c r="W908">
        <v>0</v>
      </c>
      <c r="X908">
        <v>0</v>
      </c>
      <c r="Y908">
        <v>0</v>
      </c>
      <c r="Z908">
        <v>0</v>
      </c>
      <c r="AA908">
        <v>3</v>
      </c>
      <c r="AB908">
        <v>11</v>
      </c>
      <c r="AC908">
        <v>0</v>
      </c>
    </row>
    <row r="909" spans="1:29" x14ac:dyDescent="0.3">
      <c r="A909">
        <v>7000</v>
      </c>
      <c r="B909">
        <v>1972</v>
      </c>
      <c r="C909" t="s">
        <v>37</v>
      </c>
      <c r="D909" t="s">
        <v>30</v>
      </c>
      <c r="E909">
        <v>65704</v>
      </c>
      <c r="F909">
        <v>0</v>
      </c>
      <c r="G909">
        <v>0</v>
      </c>
      <c r="H909" s="1">
        <v>41560</v>
      </c>
      <c r="I909">
        <v>18</v>
      </c>
      <c r="J909">
        <v>279</v>
      </c>
      <c r="K909">
        <v>172</v>
      </c>
      <c r="L909">
        <v>74</v>
      </c>
      <c r="M909">
        <v>38</v>
      </c>
      <c r="N909">
        <v>8</v>
      </c>
      <c r="O909">
        <v>246</v>
      </c>
      <c r="P909">
        <v>1</v>
      </c>
      <c r="Q909">
        <v>2</v>
      </c>
      <c r="R909">
        <v>10</v>
      </c>
      <c r="S909">
        <v>10</v>
      </c>
      <c r="T909">
        <v>1</v>
      </c>
      <c r="U909">
        <v>0</v>
      </c>
      <c r="V909">
        <v>0</v>
      </c>
      <c r="W909">
        <v>0</v>
      </c>
      <c r="X909">
        <v>0</v>
      </c>
      <c r="Y909">
        <v>0</v>
      </c>
      <c r="Z909">
        <v>0</v>
      </c>
      <c r="AA909">
        <v>3</v>
      </c>
      <c r="AB909">
        <v>11</v>
      </c>
      <c r="AC909">
        <v>0</v>
      </c>
    </row>
    <row r="910" spans="1:29" x14ac:dyDescent="0.3">
      <c r="A910">
        <v>10951</v>
      </c>
      <c r="B910">
        <v>1968</v>
      </c>
      <c r="C910" t="s">
        <v>29</v>
      </c>
      <c r="D910" t="s">
        <v>33</v>
      </c>
      <c r="E910">
        <v>45688</v>
      </c>
      <c r="F910">
        <v>0</v>
      </c>
      <c r="G910">
        <v>1</v>
      </c>
      <c r="H910" s="1">
        <v>41664</v>
      </c>
      <c r="I910">
        <v>20</v>
      </c>
      <c r="J910">
        <v>279</v>
      </c>
      <c r="K910">
        <v>0</v>
      </c>
      <c r="L910">
        <v>18</v>
      </c>
      <c r="M910">
        <v>0</v>
      </c>
      <c r="N910">
        <v>0</v>
      </c>
      <c r="O910">
        <v>9</v>
      </c>
      <c r="P910">
        <v>2</v>
      </c>
      <c r="Q910">
        <v>3</v>
      </c>
      <c r="R910">
        <v>1</v>
      </c>
      <c r="S910">
        <v>8</v>
      </c>
      <c r="T910">
        <v>4</v>
      </c>
      <c r="U910">
        <v>0</v>
      </c>
      <c r="V910">
        <v>1</v>
      </c>
      <c r="W910">
        <v>0</v>
      </c>
      <c r="X910">
        <v>0</v>
      </c>
      <c r="Y910">
        <v>0</v>
      </c>
      <c r="Z910">
        <v>0</v>
      </c>
      <c r="AA910">
        <v>3</v>
      </c>
      <c r="AB910">
        <v>11</v>
      </c>
      <c r="AC910">
        <v>0</v>
      </c>
    </row>
    <row r="911" spans="1:29" x14ac:dyDescent="0.3">
      <c r="A911">
        <v>6637</v>
      </c>
      <c r="B911">
        <v>1988</v>
      </c>
      <c r="C911" t="s">
        <v>29</v>
      </c>
      <c r="D911" t="s">
        <v>30</v>
      </c>
      <c r="E911">
        <v>66951</v>
      </c>
      <c r="F911">
        <v>0</v>
      </c>
      <c r="G911">
        <v>0</v>
      </c>
      <c r="H911" s="1">
        <v>41580</v>
      </c>
      <c r="I911">
        <v>46</v>
      </c>
      <c r="J911">
        <v>277</v>
      </c>
      <c r="K911">
        <v>162</v>
      </c>
      <c r="L911">
        <v>305</v>
      </c>
      <c r="M911">
        <v>173</v>
      </c>
      <c r="N911">
        <v>76</v>
      </c>
      <c r="O911">
        <v>124</v>
      </c>
      <c r="P911">
        <v>1</v>
      </c>
      <c r="Q911">
        <v>3</v>
      </c>
      <c r="R911">
        <v>4</v>
      </c>
      <c r="S911">
        <v>7</v>
      </c>
      <c r="T911">
        <v>1</v>
      </c>
      <c r="U911">
        <v>0</v>
      </c>
      <c r="V911">
        <v>0</v>
      </c>
      <c r="W911">
        <v>0</v>
      </c>
      <c r="X911">
        <v>0</v>
      </c>
      <c r="Y911">
        <v>0</v>
      </c>
      <c r="Z911">
        <v>0</v>
      </c>
      <c r="AA911">
        <v>3</v>
      </c>
      <c r="AB911">
        <v>11</v>
      </c>
      <c r="AC911">
        <v>0</v>
      </c>
    </row>
    <row r="912" spans="1:29" x14ac:dyDescent="0.3">
      <c r="A912">
        <v>10669</v>
      </c>
      <c r="B912">
        <v>1981</v>
      </c>
      <c r="C912" t="s">
        <v>29</v>
      </c>
      <c r="D912" t="s">
        <v>33</v>
      </c>
      <c r="E912">
        <v>54386</v>
      </c>
      <c r="F912">
        <v>0</v>
      </c>
      <c r="G912">
        <v>1</v>
      </c>
      <c r="H912" s="1">
        <v>41411</v>
      </c>
      <c r="I912">
        <v>8</v>
      </c>
      <c r="J912">
        <v>277</v>
      </c>
      <c r="K912">
        <v>21</v>
      </c>
      <c r="L912">
        <v>64</v>
      </c>
      <c r="M912">
        <v>62</v>
      </c>
      <c r="N912">
        <v>21</v>
      </c>
      <c r="O912">
        <v>25</v>
      </c>
      <c r="P912">
        <v>2</v>
      </c>
      <c r="Q912">
        <v>3</v>
      </c>
      <c r="R912">
        <v>2</v>
      </c>
      <c r="S912">
        <v>10</v>
      </c>
      <c r="T912">
        <v>3</v>
      </c>
      <c r="U912">
        <v>0</v>
      </c>
      <c r="V912">
        <v>0</v>
      </c>
      <c r="W912">
        <v>0</v>
      </c>
      <c r="X912">
        <v>0</v>
      </c>
      <c r="Y912">
        <v>0</v>
      </c>
      <c r="Z912">
        <v>0</v>
      </c>
      <c r="AA912">
        <v>3</v>
      </c>
      <c r="AB912">
        <v>11</v>
      </c>
      <c r="AC912">
        <v>0</v>
      </c>
    </row>
    <row r="913" spans="1:29" x14ac:dyDescent="0.3">
      <c r="A913">
        <v>3197</v>
      </c>
      <c r="B913">
        <v>1980</v>
      </c>
      <c r="C913" t="s">
        <v>29</v>
      </c>
      <c r="D913" t="s">
        <v>33</v>
      </c>
      <c r="E913">
        <v>77353</v>
      </c>
      <c r="F913">
        <v>0</v>
      </c>
      <c r="G913">
        <v>1</v>
      </c>
      <c r="H913" s="1">
        <v>41624</v>
      </c>
      <c r="I913">
        <v>38</v>
      </c>
      <c r="J913">
        <v>275</v>
      </c>
      <c r="K913">
        <v>59</v>
      </c>
      <c r="L913">
        <v>107</v>
      </c>
      <c r="M913">
        <v>69</v>
      </c>
      <c r="N913">
        <v>101</v>
      </c>
      <c r="O913">
        <v>59</v>
      </c>
      <c r="P913">
        <v>2</v>
      </c>
      <c r="Q913">
        <v>6</v>
      </c>
      <c r="R913">
        <v>4</v>
      </c>
      <c r="S913">
        <v>8</v>
      </c>
      <c r="T913">
        <v>4</v>
      </c>
      <c r="U913">
        <v>0</v>
      </c>
      <c r="V913">
        <v>0</v>
      </c>
      <c r="W913">
        <v>0</v>
      </c>
      <c r="X913">
        <v>0</v>
      </c>
      <c r="Y913">
        <v>0</v>
      </c>
      <c r="Z913">
        <v>0</v>
      </c>
      <c r="AA913">
        <v>3</v>
      </c>
      <c r="AB913">
        <v>11</v>
      </c>
      <c r="AC913">
        <v>0</v>
      </c>
    </row>
    <row r="914" spans="1:29" x14ac:dyDescent="0.3">
      <c r="A914">
        <v>115</v>
      </c>
      <c r="B914">
        <v>1966</v>
      </c>
      <c r="C914" t="s">
        <v>34</v>
      </c>
      <c r="D914" t="s">
        <v>30</v>
      </c>
      <c r="E914">
        <v>43456</v>
      </c>
      <c r="F914">
        <v>0</v>
      </c>
      <c r="G914">
        <v>1</v>
      </c>
      <c r="H914" s="1">
        <v>41359</v>
      </c>
      <c r="I914">
        <v>0</v>
      </c>
      <c r="J914">
        <v>275</v>
      </c>
      <c r="K914">
        <v>11</v>
      </c>
      <c r="L914">
        <v>68</v>
      </c>
      <c r="M914">
        <v>25</v>
      </c>
      <c r="N914">
        <v>7</v>
      </c>
      <c r="O914">
        <v>7</v>
      </c>
      <c r="P914">
        <v>3</v>
      </c>
      <c r="Q914">
        <v>5</v>
      </c>
      <c r="R914">
        <v>1</v>
      </c>
      <c r="S914">
        <v>8</v>
      </c>
      <c r="T914">
        <v>5</v>
      </c>
      <c r="U914">
        <v>0</v>
      </c>
      <c r="V914">
        <v>0</v>
      </c>
      <c r="W914">
        <v>0</v>
      </c>
      <c r="X914">
        <v>0</v>
      </c>
      <c r="Y914">
        <v>0</v>
      </c>
      <c r="Z914">
        <v>0</v>
      </c>
      <c r="AA914">
        <v>3</v>
      </c>
      <c r="AB914">
        <v>11</v>
      </c>
      <c r="AC914">
        <v>0</v>
      </c>
    </row>
    <row r="915" spans="1:29" x14ac:dyDescent="0.3">
      <c r="A915">
        <v>7610</v>
      </c>
      <c r="B915">
        <v>1983</v>
      </c>
      <c r="C915" t="s">
        <v>29</v>
      </c>
      <c r="D915" t="s">
        <v>31</v>
      </c>
      <c r="E915">
        <v>37292</v>
      </c>
      <c r="F915">
        <v>1</v>
      </c>
      <c r="G915">
        <v>0</v>
      </c>
      <c r="H915" s="1">
        <v>41382</v>
      </c>
      <c r="I915">
        <v>32</v>
      </c>
      <c r="J915">
        <v>275</v>
      </c>
      <c r="K915">
        <v>0</v>
      </c>
      <c r="L915">
        <v>86</v>
      </c>
      <c r="M915">
        <v>10</v>
      </c>
      <c r="N915">
        <v>23</v>
      </c>
      <c r="O915">
        <v>66</v>
      </c>
      <c r="P915">
        <v>5</v>
      </c>
      <c r="Q915">
        <v>6</v>
      </c>
      <c r="R915">
        <v>3</v>
      </c>
      <c r="S915">
        <v>5</v>
      </c>
      <c r="T915">
        <v>8</v>
      </c>
      <c r="U915">
        <v>0</v>
      </c>
      <c r="V915">
        <v>0</v>
      </c>
      <c r="W915">
        <v>0</v>
      </c>
      <c r="X915">
        <v>0</v>
      </c>
      <c r="Y915">
        <v>0</v>
      </c>
      <c r="Z915">
        <v>0</v>
      </c>
      <c r="AA915">
        <v>3</v>
      </c>
      <c r="AB915">
        <v>11</v>
      </c>
      <c r="AC915">
        <v>0</v>
      </c>
    </row>
    <row r="916" spans="1:29" x14ac:dyDescent="0.3">
      <c r="A916">
        <v>9386</v>
      </c>
      <c r="B916">
        <v>1962</v>
      </c>
      <c r="C916" t="s">
        <v>29</v>
      </c>
      <c r="D916" t="s">
        <v>31</v>
      </c>
      <c r="E916">
        <v>50127</v>
      </c>
      <c r="F916">
        <v>0</v>
      </c>
      <c r="G916">
        <v>1</v>
      </c>
      <c r="H916" s="1">
        <v>41788</v>
      </c>
      <c r="I916">
        <v>88</v>
      </c>
      <c r="J916">
        <v>274</v>
      </c>
      <c r="K916">
        <v>0</v>
      </c>
      <c r="L916">
        <v>21</v>
      </c>
      <c r="M916">
        <v>4</v>
      </c>
      <c r="N916">
        <v>6</v>
      </c>
      <c r="O916">
        <v>15</v>
      </c>
      <c r="P916">
        <v>1</v>
      </c>
      <c r="Q916">
        <v>5</v>
      </c>
      <c r="R916">
        <v>1</v>
      </c>
      <c r="S916">
        <v>6</v>
      </c>
      <c r="T916">
        <v>6</v>
      </c>
      <c r="U916">
        <v>0</v>
      </c>
      <c r="V916">
        <v>1</v>
      </c>
      <c r="W916">
        <v>0</v>
      </c>
      <c r="X916">
        <v>0</v>
      </c>
      <c r="Y916">
        <v>0</v>
      </c>
      <c r="Z916">
        <v>0</v>
      </c>
      <c r="AA916">
        <v>3</v>
      </c>
      <c r="AB916">
        <v>11</v>
      </c>
      <c r="AC916">
        <v>0</v>
      </c>
    </row>
    <row r="917" spans="1:29" x14ac:dyDescent="0.3">
      <c r="A917">
        <v>10413</v>
      </c>
      <c r="B917">
        <v>1984</v>
      </c>
      <c r="C917" t="s">
        <v>29</v>
      </c>
      <c r="D917" t="s">
        <v>33</v>
      </c>
      <c r="E917">
        <v>72570</v>
      </c>
      <c r="F917">
        <v>0</v>
      </c>
      <c r="G917">
        <v>0</v>
      </c>
      <c r="H917" s="1">
        <v>41754</v>
      </c>
      <c r="I917">
        <v>67</v>
      </c>
      <c r="J917">
        <v>274</v>
      </c>
      <c r="K917">
        <v>83</v>
      </c>
      <c r="L917">
        <v>216</v>
      </c>
      <c r="M917">
        <v>151</v>
      </c>
      <c r="N917">
        <v>141</v>
      </c>
      <c r="O917">
        <v>224</v>
      </c>
      <c r="P917">
        <v>1</v>
      </c>
      <c r="Q917">
        <v>4</v>
      </c>
      <c r="R917">
        <v>6</v>
      </c>
      <c r="S917">
        <v>12</v>
      </c>
      <c r="T917">
        <v>1</v>
      </c>
      <c r="U917">
        <v>0</v>
      </c>
      <c r="V917">
        <v>0</v>
      </c>
      <c r="W917">
        <v>0</v>
      </c>
      <c r="X917">
        <v>0</v>
      </c>
      <c r="Y917">
        <v>0</v>
      </c>
      <c r="Z917">
        <v>0</v>
      </c>
      <c r="AA917">
        <v>3</v>
      </c>
      <c r="AB917">
        <v>11</v>
      </c>
      <c r="AC917">
        <v>0</v>
      </c>
    </row>
    <row r="918" spans="1:29" x14ac:dyDescent="0.3">
      <c r="A918">
        <v>10888</v>
      </c>
      <c r="B918">
        <v>1961</v>
      </c>
      <c r="C918" t="s">
        <v>29</v>
      </c>
      <c r="D918" t="s">
        <v>30</v>
      </c>
      <c r="E918">
        <v>45938</v>
      </c>
      <c r="F918">
        <v>0</v>
      </c>
      <c r="G918">
        <v>0</v>
      </c>
      <c r="H918" s="1">
        <v>41581</v>
      </c>
      <c r="I918">
        <v>46</v>
      </c>
      <c r="J918">
        <v>273</v>
      </c>
      <c r="K918">
        <v>11</v>
      </c>
      <c r="L918">
        <v>178</v>
      </c>
      <c r="M918">
        <v>62</v>
      </c>
      <c r="N918">
        <v>83</v>
      </c>
      <c r="O918">
        <v>29</v>
      </c>
      <c r="P918">
        <v>2</v>
      </c>
      <c r="Q918">
        <v>8</v>
      </c>
      <c r="R918">
        <v>4</v>
      </c>
      <c r="S918">
        <v>6</v>
      </c>
      <c r="T918">
        <v>6</v>
      </c>
      <c r="U918">
        <v>0</v>
      </c>
      <c r="V918">
        <v>0</v>
      </c>
      <c r="W918">
        <v>0</v>
      </c>
      <c r="X918">
        <v>0</v>
      </c>
      <c r="Y918">
        <v>0</v>
      </c>
      <c r="Z918">
        <v>0</v>
      </c>
      <c r="AA918">
        <v>3</v>
      </c>
      <c r="AB918">
        <v>11</v>
      </c>
      <c r="AC918">
        <v>0</v>
      </c>
    </row>
    <row r="919" spans="1:29" x14ac:dyDescent="0.3">
      <c r="A919">
        <v>1743</v>
      </c>
      <c r="B919">
        <v>1974</v>
      </c>
      <c r="C919" t="s">
        <v>29</v>
      </c>
      <c r="D919" t="s">
        <v>30</v>
      </c>
      <c r="E919">
        <v>69719</v>
      </c>
      <c r="F919">
        <v>0</v>
      </c>
      <c r="G919">
        <v>0</v>
      </c>
      <c r="H919" s="1">
        <v>41785</v>
      </c>
      <c r="I919">
        <v>99</v>
      </c>
      <c r="J919">
        <v>273</v>
      </c>
      <c r="K919">
        <v>86</v>
      </c>
      <c r="L919">
        <v>208</v>
      </c>
      <c r="M919">
        <v>177</v>
      </c>
      <c r="N919">
        <v>14</v>
      </c>
      <c r="O919">
        <v>43</v>
      </c>
      <c r="P919">
        <v>1</v>
      </c>
      <c r="Q919">
        <v>2</v>
      </c>
      <c r="R919">
        <v>3</v>
      </c>
      <c r="S919">
        <v>5</v>
      </c>
      <c r="T919">
        <v>1</v>
      </c>
      <c r="U919">
        <v>0</v>
      </c>
      <c r="V919">
        <v>0</v>
      </c>
      <c r="W919">
        <v>0</v>
      </c>
      <c r="X919">
        <v>0</v>
      </c>
      <c r="Y919">
        <v>0</v>
      </c>
      <c r="Z919">
        <v>0</v>
      </c>
      <c r="AA919">
        <v>3</v>
      </c>
      <c r="AB919">
        <v>11</v>
      </c>
      <c r="AC919">
        <v>0</v>
      </c>
    </row>
    <row r="920" spans="1:29" x14ac:dyDescent="0.3">
      <c r="A920">
        <v>5896</v>
      </c>
      <c r="B920">
        <v>1987</v>
      </c>
      <c r="C920" t="s">
        <v>34</v>
      </c>
      <c r="D920" t="s">
        <v>33</v>
      </c>
      <c r="E920">
        <v>73395</v>
      </c>
      <c r="F920">
        <v>0</v>
      </c>
      <c r="G920">
        <v>0</v>
      </c>
      <c r="H920" s="1">
        <v>41716</v>
      </c>
      <c r="I920">
        <v>94</v>
      </c>
      <c r="J920">
        <v>272</v>
      </c>
      <c r="K920">
        <v>7</v>
      </c>
      <c r="L920">
        <v>80</v>
      </c>
      <c r="M920">
        <v>20</v>
      </c>
      <c r="N920">
        <v>7</v>
      </c>
      <c r="O920">
        <v>11</v>
      </c>
      <c r="P920">
        <v>1</v>
      </c>
      <c r="Q920">
        <v>4</v>
      </c>
      <c r="R920">
        <v>4</v>
      </c>
      <c r="S920">
        <v>6</v>
      </c>
      <c r="T920">
        <v>2</v>
      </c>
      <c r="U920">
        <v>0</v>
      </c>
      <c r="V920">
        <v>0</v>
      </c>
      <c r="W920">
        <v>0</v>
      </c>
      <c r="X920">
        <v>0</v>
      </c>
      <c r="Y920">
        <v>0</v>
      </c>
      <c r="Z920">
        <v>0</v>
      </c>
      <c r="AA920">
        <v>3</v>
      </c>
      <c r="AB920">
        <v>11</v>
      </c>
      <c r="AC920">
        <v>0</v>
      </c>
    </row>
    <row r="921" spans="1:29" x14ac:dyDescent="0.3">
      <c r="A921">
        <v>1409</v>
      </c>
      <c r="B921">
        <v>1951</v>
      </c>
      <c r="C921" t="s">
        <v>29</v>
      </c>
      <c r="D921" t="s">
        <v>31</v>
      </c>
      <c r="E921">
        <v>40689</v>
      </c>
      <c r="F921">
        <v>0</v>
      </c>
      <c r="G921">
        <v>1</v>
      </c>
      <c r="H921" s="1">
        <v>41351</v>
      </c>
      <c r="I921">
        <v>69</v>
      </c>
      <c r="J921">
        <v>270</v>
      </c>
      <c r="K921">
        <v>3</v>
      </c>
      <c r="L921">
        <v>27</v>
      </c>
      <c r="M921">
        <v>39</v>
      </c>
      <c r="N921">
        <v>6</v>
      </c>
      <c r="O921">
        <v>99</v>
      </c>
      <c r="P921">
        <v>7</v>
      </c>
      <c r="Q921">
        <v>7</v>
      </c>
      <c r="R921">
        <v>1</v>
      </c>
      <c r="S921">
        <v>5</v>
      </c>
      <c r="T921">
        <v>8</v>
      </c>
      <c r="U921">
        <v>0</v>
      </c>
      <c r="V921">
        <v>0</v>
      </c>
      <c r="W921">
        <v>0</v>
      </c>
      <c r="X921">
        <v>0</v>
      </c>
      <c r="Y921">
        <v>0</v>
      </c>
      <c r="Z921">
        <v>0</v>
      </c>
      <c r="AA921">
        <v>3</v>
      </c>
      <c r="AB921">
        <v>11</v>
      </c>
      <c r="AC921">
        <v>0</v>
      </c>
    </row>
    <row r="922" spans="1:29" x14ac:dyDescent="0.3">
      <c r="A922">
        <v>5314</v>
      </c>
      <c r="B922">
        <v>1951</v>
      </c>
      <c r="C922" t="s">
        <v>29</v>
      </c>
      <c r="D922" t="s">
        <v>31</v>
      </c>
      <c r="E922">
        <v>40689</v>
      </c>
      <c r="F922">
        <v>0</v>
      </c>
      <c r="G922">
        <v>1</v>
      </c>
      <c r="H922" s="1">
        <v>41351</v>
      </c>
      <c r="I922">
        <v>69</v>
      </c>
      <c r="J922">
        <v>270</v>
      </c>
      <c r="K922">
        <v>3</v>
      </c>
      <c r="L922">
        <v>27</v>
      </c>
      <c r="M922">
        <v>39</v>
      </c>
      <c r="N922">
        <v>6</v>
      </c>
      <c r="O922">
        <v>99</v>
      </c>
      <c r="P922">
        <v>7</v>
      </c>
      <c r="Q922">
        <v>7</v>
      </c>
      <c r="R922">
        <v>1</v>
      </c>
      <c r="S922">
        <v>5</v>
      </c>
      <c r="T922">
        <v>8</v>
      </c>
      <c r="U922">
        <v>0</v>
      </c>
      <c r="V922">
        <v>0</v>
      </c>
      <c r="W922">
        <v>0</v>
      </c>
      <c r="X922">
        <v>0</v>
      </c>
      <c r="Y922">
        <v>0</v>
      </c>
      <c r="Z922">
        <v>0</v>
      </c>
      <c r="AA922">
        <v>3</v>
      </c>
      <c r="AB922">
        <v>11</v>
      </c>
      <c r="AC922">
        <v>0</v>
      </c>
    </row>
    <row r="923" spans="1:29" x14ac:dyDescent="0.3">
      <c r="A923">
        <v>6261</v>
      </c>
      <c r="B923">
        <v>1979</v>
      </c>
      <c r="C923" t="s">
        <v>29</v>
      </c>
      <c r="D923" t="s">
        <v>33</v>
      </c>
      <c r="E923">
        <v>58025</v>
      </c>
      <c r="F923">
        <v>0</v>
      </c>
      <c r="G923">
        <v>1</v>
      </c>
      <c r="H923" s="1">
        <v>41604</v>
      </c>
      <c r="I923">
        <v>81</v>
      </c>
      <c r="J923">
        <v>270</v>
      </c>
      <c r="K923">
        <v>31</v>
      </c>
      <c r="L923">
        <v>88</v>
      </c>
      <c r="M923">
        <v>11</v>
      </c>
      <c r="N923">
        <v>48</v>
      </c>
      <c r="O923">
        <v>22</v>
      </c>
      <c r="P923">
        <v>3</v>
      </c>
      <c r="Q923">
        <v>3</v>
      </c>
      <c r="R923">
        <v>2</v>
      </c>
      <c r="S923">
        <v>10</v>
      </c>
      <c r="T923">
        <v>4</v>
      </c>
      <c r="U923">
        <v>0</v>
      </c>
      <c r="V923">
        <v>0</v>
      </c>
      <c r="W923">
        <v>0</v>
      </c>
      <c r="X923">
        <v>0</v>
      </c>
      <c r="Y923">
        <v>0</v>
      </c>
      <c r="Z923">
        <v>0</v>
      </c>
      <c r="AA923">
        <v>3</v>
      </c>
      <c r="AB923">
        <v>11</v>
      </c>
      <c r="AC923">
        <v>0</v>
      </c>
    </row>
    <row r="924" spans="1:29" x14ac:dyDescent="0.3">
      <c r="A924">
        <v>4107</v>
      </c>
      <c r="B924">
        <v>1948</v>
      </c>
      <c r="C924" t="s">
        <v>32</v>
      </c>
      <c r="D924" t="s">
        <v>31</v>
      </c>
      <c r="E924">
        <v>46681</v>
      </c>
      <c r="F924">
        <v>0</v>
      </c>
      <c r="G924">
        <v>2</v>
      </c>
      <c r="H924" s="1">
        <v>41555</v>
      </c>
      <c r="I924">
        <v>52</v>
      </c>
      <c r="J924">
        <v>269</v>
      </c>
      <c r="K924">
        <v>15</v>
      </c>
      <c r="L924">
        <v>69</v>
      </c>
      <c r="M924">
        <v>15</v>
      </c>
      <c r="N924">
        <v>19</v>
      </c>
      <c r="O924">
        <v>38</v>
      </c>
      <c r="P924">
        <v>2</v>
      </c>
      <c r="Q924">
        <v>4</v>
      </c>
      <c r="R924">
        <v>6</v>
      </c>
      <c r="S924">
        <v>4</v>
      </c>
      <c r="T924">
        <v>5</v>
      </c>
      <c r="U924">
        <v>0</v>
      </c>
      <c r="V924">
        <v>0</v>
      </c>
      <c r="W924">
        <v>0</v>
      </c>
      <c r="X924">
        <v>0</v>
      </c>
      <c r="Y924">
        <v>0</v>
      </c>
      <c r="Z924">
        <v>0</v>
      </c>
      <c r="AA924">
        <v>3</v>
      </c>
      <c r="AB924">
        <v>11</v>
      </c>
      <c r="AC924">
        <v>0</v>
      </c>
    </row>
    <row r="925" spans="1:29" x14ac:dyDescent="0.3">
      <c r="A925">
        <v>10906</v>
      </c>
      <c r="B925">
        <v>1948</v>
      </c>
      <c r="C925" t="s">
        <v>32</v>
      </c>
      <c r="D925" t="s">
        <v>31</v>
      </c>
      <c r="E925">
        <v>46681</v>
      </c>
      <c r="F925">
        <v>0</v>
      </c>
      <c r="G925">
        <v>2</v>
      </c>
      <c r="H925" s="1">
        <v>41555</v>
      </c>
      <c r="I925">
        <v>52</v>
      </c>
      <c r="J925">
        <v>269</v>
      </c>
      <c r="K925">
        <v>15</v>
      </c>
      <c r="L925">
        <v>69</v>
      </c>
      <c r="M925">
        <v>15</v>
      </c>
      <c r="N925">
        <v>19</v>
      </c>
      <c r="O925">
        <v>38</v>
      </c>
      <c r="P925">
        <v>2</v>
      </c>
      <c r="Q925">
        <v>4</v>
      </c>
      <c r="R925">
        <v>6</v>
      </c>
      <c r="S925">
        <v>4</v>
      </c>
      <c r="T925">
        <v>5</v>
      </c>
      <c r="U925">
        <v>0</v>
      </c>
      <c r="V925">
        <v>0</v>
      </c>
      <c r="W925">
        <v>0</v>
      </c>
      <c r="X925">
        <v>0</v>
      </c>
      <c r="Y925">
        <v>0</v>
      </c>
      <c r="Z925">
        <v>0</v>
      </c>
      <c r="AA925">
        <v>3</v>
      </c>
      <c r="AB925">
        <v>11</v>
      </c>
      <c r="AC925">
        <v>0</v>
      </c>
    </row>
    <row r="926" spans="1:29" x14ac:dyDescent="0.3">
      <c r="A926">
        <v>1092</v>
      </c>
      <c r="B926">
        <v>1980</v>
      </c>
      <c r="C926" t="s">
        <v>29</v>
      </c>
      <c r="D926" t="s">
        <v>33</v>
      </c>
      <c r="E926">
        <v>61014</v>
      </c>
      <c r="F926">
        <v>0</v>
      </c>
      <c r="G926">
        <v>1</v>
      </c>
      <c r="H926" s="1">
        <v>41132</v>
      </c>
      <c r="I926">
        <v>17</v>
      </c>
      <c r="J926">
        <v>269</v>
      </c>
      <c r="K926">
        <v>129</v>
      </c>
      <c r="L926">
        <v>495</v>
      </c>
      <c r="M926">
        <v>182</v>
      </c>
      <c r="N926">
        <v>43</v>
      </c>
      <c r="O926">
        <v>29</v>
      </c>
      <c r="P926">
        <v>4</v>
      </c>
      <c r="Q926">
        <v>9</v>
      </c>
      <c r="R926">
        <v>3</v>
      </c>
      <c r="S926">
        <v>4</v>
      </c>
      <c r="T926">
        <v>7</v>
      </c>
      <c r="U926">
        <v>0</v>
      </c>
      <c r="V926">
        <v>0</v>
      </c>
      <c r="W926">
        <v>0</v>
      </c>
      <c r="X926">
        <v>0</v>
      </c>
      <c r="Y926">
        <v>0</v>
      </c>
      <c r="Z926">
        <v>0</v>
      </c>
      <c r="AA926">
        <v>3</v>
      </c>
      <c r="AB926">
        <v>11</v>
      </c>
      <c r="AC926">
        <v>0</v>
      </c>
    </row>
    <row r="927" spans="1:29" x14ac:dyDescent="0.3">
      <c r="A927">
        <v>1497</v>
      </c>
      <c r="B927">
        <v>1952</v>
      </c>
      <c r="C927" t="s">
        <v>29</v>
      </c>
      <c r="D927" t="s">
        <v>30</v>
      </c>
      <c r="E927">
        <v>47958</v>
      </c>
      <c r="F927">
        <v>0</v>
      </c>
      <c r="G927">
        <v>1</v>
      </c>
      <c r="H927" s="1">
        <v>41293</v>
      </c>
      <c r="I927">
        <v>8</v>
      </c>
      <c r="J927">
        <v>268</v>
      </c>
      <c r="K927">
        <v>11</v>
      </c>
      <c r="L927">
        <v>88</v>
      </c>
      <c r="M927">
        <v>15</v>
      </c>
      <c r="N927">
        <v>3</v>
      </c>
      <c r="O927">
        <v>22</v>
      </c>
      <c r="P927">
        <v>2</v>
      </c>
      <c r="Q927">
        <v>6</v>
      </c>
      <c r="R927">
        <v>3</v>
      </c>
      <c r="S927">
        <v>5</v>
      </c>
      <c r="T927">
        <v>5</v>
      </c>
      <c r="U927">
        <v>0</v>
      </c>
      <c r="V927">
        <v>0</v>
      </c>
      <c r="W927">
        <v>0</v>
      </c>
      <c r="X927">
        <v>0</v>
      </c>
      <c r="Y927">
        <v>0</v>
      </c>
      <c r="Z927">
        <v>0</v>
      </c>
      <c r="AA927">
        <v>3</v>
      </c>
      <c r="AB927">
        <v>11</v>
      </c>
      <c r="AC927">
        <v>0</v>
      </c>
    </row>
    <row r="928" spans="1:29" x14ac:dyDescent="0.3">
      <c r="A928">
        <v>6810</v>
      </c>
      <c r="B928">
        <v>1983</v>
      </c>
      <c r="C928" t="s">
        <v>29</v>
      </c>
      <c r="D928" t="s">
        <v>35</v>
      </c>
      <c r="E928">
        <v>82025</v>
      </c>
      <c r="F928">
        <v>0</v>
      </c>
      <c r="G928">
        <v>0</v>
      </c>
      <c r="H928" s="1">
        <v>41422</v>
      </c>
      <c r="I928">
        <v>76</v>
      </c>
      <c r="J928">
        <v>267</v>
      </c>
      <c r="K928">
        <v>98</v>
      </c>
      <c r="L928">
        <v>606</v>
      </c>
      <c r="M928">
        <v>48</v>
      </c>
      <c r="N928">
        <v>70</v>
      </c>
      <c r="O928">
        <v>98</v>
      </c>
      <c r="P928">
        <v>1</v>
      </c>
      <c r="Q928">
        <v>3</v>
      </c>
      <c r="R928">
        <v>2</v>
      </c>
      <c r="S928">
        <v>6</v>
      </c>
      <c r="T928">
        <v>1</v>
      </c>
      <c r="U928">
        <v>0</v>
      </c>
      <c r="V928">
        <v>0</v>
      </c>
      <c r="W928">
        <v>1</v>
      </c>
      <c r="X928">
        <v>0</v>
      </c>
      <c r="Y928">
        <v>0</v>
      </c>
      <c r="Z928">
        <v>0</v>
      </c>
      <c r="AA928">
        <v>3</v>
      </c>
      <c r="AB928">
        <v>11</v>
      </c>
      <c r="AC928">
        <v>1</v>
      </c>
    </row>
    <row r="929" spans="1:29" x14ac:dyDescent="0.3">
      <c r="A929">
        <v>9665</v>
      </c>
      <c r="B929">
        <v>1957</v>
      </c>
      <c r="C929" t="s">
        <v>32</v>
      </c>
      <c r="D929" t="s">
        <v>35</v>
      </c>
      <c r="E929">
        <v>54237</v>
      </c>
      <c r="F929">
        <v>0</v>
      </c>
      <c r="G929">
        <v>1</v>
      </c>
      <c r="H929" s="1">
        <v>41391</v>
      </c>
      <c r="I929">
        <v>48</v>
      </c>
      <c r="J929">
        <v>267</v>
      </c>
      <c r="K929">
        <v>3</v>
      </c>
      <c r="L929">
        <v>30</v>
      </c>
      <c r="M929">
        <v>4</v>
      </c>
      <c r="N929">
        <v>0</v>
      </c>
      <c r="O929">
        <v>57</v>
      </c>
      <c r="P929">
        <v>4</v>
      </c>
      <c r="Q929">
        <v>5</v>
      </c>
      <c r="R929">
        <v>2</v>
      </c>
      <c r="S929">
        <v>5</v>
      </c>
      <c r="T929">
        <v>6</v>
      </c>
      <c r="U929">
        <v>0</v>
      </c>
      <c r="V929">
        <v>0</v>
      </c>
      <c r="W929">
        <v>0</v>
      </c>
      <c r="X929">
        <v>0</v>
      </c>
      <c r="Y929">
        <v>0</v>
      </c>
      <c r="Z929">
        <v>0</v>
      </c>
      <c r="AA929">
        <v>3</v>
      </c>
      <c r="AB929">
        <v>11</v>
      </c>
      <c r="AC929">
        <v>0</v>
      </c>
    </row>
    <row r="930" spans="1:29" x14ac:dyDescent="0.3">
      <c r="A930">
        <v>3478</v>
      </c>
      <c r="B930">
        <v>1971</v>
      </c>
      <c r="C930" t="s">
        <v>32</v>
      </c>
      <c r="D930" t="s">
        <v>33</v>
      </c>
      <c r="E930">
        <v>60585</v>
      </c>
      <c r="F930">
        <v>1</v>
      </c>
      <c r="G930">
        <v>1</v>
      </c>
      <c r="H930" s="1">
        <v>41449</v>
      </c>
      <c r="I930">
        <v>17</v>
      </c>
      <c r="J930">
        <v>267</v>
      </c>
      <c r="K930">
        <v>42</v>
      </c>
      <c r="L930">
        <v>309</v>
      </c>
      <c r="M930">
        <v>55</v>
      </c>
      <c r="N930">
        <v>42</v>
      </c>
      <c r="O930">
        <v>21</v>
      </c>
      <c r="P930">
        <v>10</v>
      </c>
      <c r="Q930">
        <v>7</v>
      </c>
      <c r="R930">
        <v>4</v>
      </c>
      <c r="S930">
        <v>9</v>
      </c>
      <c r="T930">
        <v>5</v>
      </c>
      <c r="U930">
        <v>0</v>
      </c>
      <c r="V930">
        <v>0</v>
      </c>
      <c r="W930">
        <v>0</v>
      </c>
      <c r="X930">
        <v>0</v>
      </c>
      <c r="Y930">
        <v>0</v>
      </c>
      <c r="Z930">
        <v>0</v>
      </c>
      <c r="AA930">
        <v>3</v>
      </c>
      <c r="AB930">
        <v>11</v>
      </c>
      <c r="AC930">
        <v>1</v>
      </c>
    </row>
    <row r="931" spans="1:29" x14ac:dyDescent="0.3">
      <c r="A931">
        <v>528</v>
      </c>
      <c r="B931">
        <v>1978</v>
      </c>
      <c r="C931" t="s">
        <v>29</v>
      </c>
      <c r="D931" t="s">
        <v>33</v>
      </c>
      <c r="E931">
        <v>65819</v>
      </c>
      <c r="F931">
        <v>0</v>
      </c>
      <c r="G931">
        <v>0</v>
      </c>
      <c r="H931" s="1">
        <v>41242</v>
      </c>
      <c r="I931">
        <v>99</v>
      </c>
      <c r="J931">
        <v>267</v>
      </c>
      <c r="K931">
        <v>38</v>
      </c>
      <c r="L931">
        <v>701</v>
      </c>
      <c r="M931">
        <v>149</v>
      </c>
      <c r="N931">
        <v>165</v>
      </c>
      <c r="O931">
        <v>63</v>
      </c>
      <c r="P931">
        <v>1</v>
      </c>
      <c r="Q931">
        <v>5</v>
      </c>
      <c r="R931">
        <v>4</v>
      </c>
      <c r="S931">
        <v>10</v>
      </c>
      <c r="T931">
        <v>3</v>
      </c>
      <c r="U931">
        <v>0</v>
      </c>
      <c r="V931">
        <v>0</v>
      </c>
      <c r="W931">
        <v>0</v>
      </c>
      <c r="X931">
        <v>0</v>
      </c>
      <c r="Y931">
        <v>0</v>
      </c>
      <c r="Z931">
        <v>0</v>
      </c>
      <c r="AA931">
        <v>3</v>
      </c>
      <c r="AB931">
        <v>11</v>
      </c>
      <c r="AC931">
        <v>0</v>
      </c>
    </row>
    <row r="932" spans="1:29" x14ac:dyDescent="0.3">
      <c r="A932">
        <v>6409</v>
      </c>
      <c r="B932">
        <v>1967</v>
      </c>
      <c r="C932" t="s">
        <v>29</v>
      </c>
      <c r="D932" t="s">
        <v>35</v>
      </c>
      <c r="E932">
        <v>57136</v>
      </c>
      <c r="F932">
        <v>0</v>
      </c>
      <c r="G932">
        <v>0</v>
      </c>
      <c r="H932" s="1">
        <v>41412</v>
      </c>
      <c r="I932">
        <v>18</v>
      </c>
      <c r="J932">
        <v>267</v>
      </c>
      <c r="K932">
        <v>140</v>
      </c>
      <c r="L932">
        <v>599</v>
      </c>
      <c r="M932">
        <v>34</v>
      </c>
      <c r="N932">
        <v>12</v>
      </c>
      <c r="O932">
        <v>127</v>
      </c>
      <c r="P932">
        <v>1</v>
      </c>
      <c r="Q932">
        <v>7</v>
      </c>
      <c r="R932">
        <v>5</v>
      </c>
      <c r="S932">
        <v>7</v>
      </c>
      <c r="T932">
        <v>6</v>
      </c>
      <c r="U932">
        <v>0</v>
      </c>
      <c r="V932">
        <v>0</v>
      </c>
      <c r="W932">
        <v>0</v>
      </c>
      <c r="X932">
        <v>0</v>
      </c>
      <c r="Y932">
        <v>0</v>
      </c>
      <c r="Z932">
        <v>0</v>
      </c>
      <c r="AA932">
        <v>3</v>
      </c>
      <c r="AB932">
        <v>11</v>
      </c>
      <c r="AC932">
        <v>1</v>
      </c>
    </row>
    <row r="933" spans="1:29" x14ac:dyDescent="0.3">
      <c r="A933">
        <v>5441</v>
      </c>
      <c r="B933">
        <v>1965</v>
      </c>
      <c r="C933" t="s">
        <v>32</v>
      </c>
      <c r="D933" t="s">
        <v>38</v>
      </c>
      <c r="E933">
        <v>54111</v>
      </c>
      <c r="F933">
        <v>0</v>
      </c>
      <c r="G933">
        <v>1</v>
      </c>
      <c r="H933" s="1">
        <v>41511</v>
      </c>
      <c r="I933">
        <v>97</v>
      </c>
      <c r="J933">
        <v>267</v>
      </c>
      <c r="K933">
        <v>6</v>
      </c>
      <c r="L933">
        <v>54</v>
      </c>
      <c r="M933">
        <v>8</v>
      </c>
      <c r="N933">
        <v>3</v>
      </c>
      <c r="O933">
        <v>50</v>
      </c>
      <c r="P933">
        <v>2</v>
      </c>
      <c r="Q933">
        <v>5</v>
      </c>
      <c r="R933">
        <v>2</v>
      </c>
      <c r="S933">
        <v>6</v>
      </c>
      <c r="T933">
        <v>5</v>
      </c>
      <c r="U933">
        <v>0</v>
      </c>
      <c r="V933">
        <v>0</v>
      </c>
      <c r="W933">
        <v>0</v>
      </c>
      <c r="X933">
        <v>0</v>
      </c>
      <c r="Y933">
        <v>0</v>
      </c>
      <c r="Z933">
        <v>0</v>
      </c>
      <c r="AA933">
        <v>3</v>
      </c>
      <c r="AB933">
        <v>11</v>
      </c>
      <c r="AC933">
        <v>0</v>
      </c>
    </row>
    <row r="934" spans="1:29" x14ac:dyDescent="0.3">
      <c r="A934">
        <v>3972</v>
      </c>
      <c r="B934">
        <v>1976</v>
      </c>
      <c r="C934" t="s">
        <v>29</v>
      </c>
      <c r="D934" t="s">
        <v>31</v>
      </c>
      <c r="E934">
        <v>50200</v>
      </c>
      <c r="F934">
        <v>1</v>
      </c>
      <c r="G934">
        <v>1</v>
      </c>
      <c r="H934" s="1">
        <v>41367</v>
      </c>
      <c r="I934">
        <v>70</v>
      </c>
      <c r="J934">
        <v>266</v>
      </c>
      <c r="K934">
        <v>6</v>
      </c>
      <c r="L934">
        <v>51</v>
      </c>
      <c r="M934">
        <v>8</v>
      </c>
      <c r="N934">
        <v>6</v>
      </c>
      <c r="O934">
        <v>64</v>
      </c>
      <c r="P934">
        <v>6</v>
      </c>
      <c r="Q934">
        <v>7</v>
      </c>
      <c r="R934">
        <v>1</v>
      </c>
      <c r="S934">
        <v>5</v>
      </c>
      <c r="T934">
        <v>8</v>
      </c>
      <c r="U934">
        <v>0</v>
      </c>
      <c r="V934">
        <v>0</v>
      </c>
      <c r="W934">
        <v>0</v>
      </c>
      <c r="X934">
        <v>0</v>
      </c>
      <c r="Y934">
        <v>0</v>
      </c>
      <c r="Z934">
        <v>0</v>
      </c>
      <c r="AA934">
        <v>3</v>
      </c>
      <c r="AB934">
        <v>11</v>
      </c>
      <c r="AC934">
        <v>0</v>
      </c>
    </row>
    <row r="935" spans="1:29" x14ac:dyDescent="0.3">
      <c r="A935">
        <v>10968</v>
      </c>
      <c r="B935">
        <v>1969</v>
      </c>
      <c r="C935" t="s">
        <v>29</v>
      </c>
      <c r="D935" t="s">
        <v>30</v>
      </c>
      <c r="E935">
        <v>57731</v>
      </c>
      <c r="F935">
        <v>0</v>
      </c>
      <c r="G935">
        <v>1</v>
      </c>
      <c r="H935" s="1">
        <v>41236</v>
      </c>
      <c r="I935">
        <v>0</v>
      </c>
      <c r="J935">
        <v>266</v>
      </c>
      <c r="K935">
        <v>21</v>
      </c>
      <c r="L935">
        <v>300</v>
      </c>
      <c r="M935">
        <v>65</v>
      </c>
      <c r="N935">
        <v>8</v>
      </c>
      <c r="O935">
        <v>44</v>
      </c>
      <c r="P935">
        <v>4</v>
      </c>
      <c r="Q935">
        <v>8</v>
      </c>
      <c r="R935">
        <v>8</v>
      </c>
      <c r="S935">
        <v>6</v>
      </c>
      <c r="T935">
        <v>6</v>
      </c>
      <c r="U935">
        <v>0</v>
      </c>
      <c r="V935">
        <v>0</v>
      </c>
      <c r="W935">
        <v>0</v>
      </c>
      <c r="X935">
        <v>0</v>
      </c>
      <c r="Y935">
        <v>0</v>
      </c>
      <c r="Z935">
        <v>0</v>
      </c>
      <c r="AA935">
        <v>3</v>
      </c>
      <c r="AB935">
        <v>11</v>
      </c>
      <c r="AC935">
        <v>0</v>
      </c>
    </row>
    <row r="936" spans="1:29" x14ac:dyDescent="0.3">
      <c r="A936">
        <v>10424</v>
      </c>
      <c r="B936">
        <v>1968</v>
      </c>
      <c r="C936" t="s">
        <v>29</v>
      </c>
      <c r="D936" t="s">
        <v>30</v>
      </c>
      <c r="E936">
        <v>75922</v>
      </c>
      <c r="F936">
        <v>0</v>
      </c>
      <c r="G936">
        <v>0</v>
      </c>
      <c r="H936" s="1">
        <v>41617</v>
      </c>
      <c r="I936">
        <v>60</v>
      </c>
      <c r="J936">
        <v>265</v>
      </c>
      <c r="K936">
        <v>138</v>
      </c>
      <c r="L936">
        <v>553</v>
      </c>
      <c r="M936">
        <v>224</v>
      </c>
      <c r="N936">
        <v>23</v>
      </c>
      <c r="O936">
        <v>92</v>
      </c>
      <c r="P936">
        <v>1</v>
      </c>
      <c r="Q936">
        <v>4</v>
      </c>
      <c r="R936">
        <v>4</v>
      </c>
      <c r="S936">
        <v>9</v>
      </c>
      <c r="T936">
        <v>1</v>
      </c>
      <c r="U936">
        <v>0</v>
      </c>
      <c r="V936">
        <v>0</v>
      </c>
      <c r="W936">
        <v>0</v>
      </c>
      <c r="X936">
        <v>0</v>
      </c>
      <c r="Y936">
        <v>0</v>
      </c>
      <c r="Z936">
        <v>0</v>
      </c>
      <c r="AA936">
        <v>3</v>
      </c>
      <c r="AB936">
        <v>11</v>
      </c>
      <c r="AC936">
        <v>0</v>
      </c>
    </row>
    <row r="937" spans="1:29" x14ac:dyDescent="0.3">
      <c r="A937">
        <v>1456</v>
      </c>
      <c r="B937">
        <v>1979</v>
      </c>
      <c r="C937" t="s">
        <v>29</v>
      </c>
      <c r="D937" t="s">
        <v>30</v>
      </c>
      <c r="E937">
        <v>60474</v>
      </c>
      <c r="F937">
        <v>0</v>
      </c>
      <c r="G937">
        <v>1</v>
      </c>
      <c r="H937" s="1">
        <v>41365</v>
      </c>
      <c r="I937">
        <v>25</v>
      </c>
      <c r="J937">
        <v>265</v>
      </c>
      <c r="K937">
        <v>199</v>
      </c>
      <c r="L937">
        <v>303</v>
      </c>
      <c r="M937">
        <v>234</v>
      </c>
      <c r="N937">
        <v>9</v>
      </c>
      <c r="O937">
        <v>170</v>
      </c>
      <c r="P937">
        <v>7</v>
      </c>
      <c r="Q937">
        <v>10</v>
      </c>
      <c r="R937">
        <v>2</v>
      </c>
      <c r="S937">
        <v>12</v>
      </c>
      <c r="T937">
        <v>7</v>
      </c>
      <c r="U937">
        <v>0</v>
      </c>
      <c r="V937">
        <v>0</v>
      </c>
      <c r="W937">
        <v>0</v>
      </c>
      <c r="X937">
        <v>0</v>
      </c>
      <c r="Y937">
        <v>0</v>
      </c>
      <c r="Z937">
        <v>0</v>
      </c>
      <c r="AA937">
        <v>3</v>
      </c>
      <c r="AB937">
        <v>11</v>
      </c>
      <c r="AC937">
        <v>0</v>
      </c>
    </row>
    <row r="938" spans="1:29" x14ac:dyDescent="0.3">
      <c r="A938">
        <v>2849</v>
      </c>
      <c r="B938">
        <v>1979</v>
      </c>
      <c r="C938" t="s">
        <v>29</v>
      </c>
      <c r="D938" t="s">
        <v>30</v>
      </c>
      <c r="E938">
        <v>60474</v>
      </c>
      <c r="F938">
        <v>0</v>
      </c>
      <c r="G938">
        <v>1</v>
      </c>
      <c r="H938" s="1">
        <v>41365</v>
      </c>
      <c r="I938">
        <v>25</v>
      </c>
      <c r="J938">
        <v>265</v>
      </c>
      <c r="K938">
        <v>199</v>
      </c>
      <c r="L938">
        <v>303</v>
      </c>
      <c r="M938">
        <v>234</v>
      </c>
      <c r="N938">
        <v>9</v>
      </c>
      <c r="O938">
        <v>170</v>
      </c>
      <c r="P938">
        <v>7</v>
      </c>
      <c r="Q938">
        <v>10</v>
      </c>
      <c r="R938">
        <v>2</v>
      </c>
      <c r="S938">
        <v>12</v>
      </c>
      <c r="T938">
        <v>7</v>
      </c>
      <c r="U938">
        <v>0</v>
      </c>
      <c r="V938">
        <v>0</v>
      </c>
      <c r="W938">
        <v>0</v>
      </c>
      <c r="X938">
        <v>0</v>
      </c>
      <c r="Y938">
        <v>0</v>
      </c>
      <c r="Z938">
        <v>0</v>
      </c>
      <c r="AA938">
        <v>3</v>
      </c>
      <c r="AB938">
        <v>11</v>
      </c>
      <c r="AC938">
        <v>0</v>
      </c>
    </row>
    <row r="939" spans="1:29" x14ac:dyDescent="0.3">
      <c r="A939">
        <v>5057</v>
      </c>
      <c r="B939">
        <v>1961</v>
      </c>
      <c r="C939" t="s">
        <v>34</v>
      </c>
      <c r="D939" t="s">
        <v>33</v>
      </c>
      <c r="E939">
        <v>61794</v>
      </c>
      <c r="F939">
        <v>0</v>
      </c>
      <c r="G939">
        <v>1</v>
      </c>
      <c r="H939" s="1">
        <v>41531</v>
      </c>
      <c r="I939">
        <v>74</v>
      </c>
      <c r="J939">
        <v>264</v>
      </c>
      <c r="K939">
        <v>47</v>
      </c>
      <c r="L939">
        <v>188</v>
      </c>
      <c r="M939">
        <v>54</v>
      </c>
      <c r="N939">
        <v>47</v>
      </c>
      <c r="O939">
        <v>11</v>
      </c>
      <c r="P939">
        <v>2</v>
      </c>
      <c r="Q939">
        <v>4</v>
      </c>
      <c r="R939">
        <v>4</v>
      </c>
      <c r="S939">
        <v>10</v>
      </c>
      <c r="T939">
        <v>2</v>
      </c>
      <c r="U939">
        <v>0</v>
      </c>
      <c r="V939">
        <v>0</v>
      </c>
      <c r="W939">
        <v>0</v>
      </c>
      <c r="X939">
        <v>0</v>
      </c>
      <c r="Y939">
        <v>0</v>
      </c>
      <c r="Z939">
        <v>0</v>
      </c>
      <c r="AA939">
        <v>3</v>
      </c>
      <c r="AB939">
        <v>11</v>
      </c>
      <c r="AC939">
        <v>0</v>
      </c>
    </row>
    <row r="940" spans="1:29" x14ac:dyDescent="0.3">
      <c r="A940">
        <v>3117</v>
      </c>
      <c r="B940">
        <v>1955</v>
      </c>
      <c r="C940" t="s">
        <v>29</v>
      </c>
      <c r="D940" t="s">
        <v>30</v>
      </c>
      <c r="F940">
        <v>0</v>
      </c>
      <c r="G940">
        <v>1</v>
      </c>
      <c r="H940" s="1">
        <v>41565</v>
      </c>
      <c r="I940">
        <v>95</v>
      </c>
      <c r="J940">
        <v>264</v>
      </c>
      <c r="K940">
        <v>0</v>
      </c>
      <c r="L940">
        <v>21</v>
      </c>
      <c r="M940">
        <v>12</v>
      </c>
      <c r="N940">
        <v>6</v>
      </c>
      <c r="O940">
        <v>147</v>
      </c>
      <c r="P940">
        <v>3</v>
      </c>
      <c r="Q940">
        <v>6</v>
      </c>
      <c r="R940">
        <v>1</v>
      </c>
      <c r="S940">
        <v>5</v>
      </c>
      <c r="T940">
        <v>7</v>
      </c>
      <c r="U940">
        <v>0</v>
      </c>
      <c r="V940">
        <v>0</v>
      </c>
      <c r="W940">
        <v>0</v>
      </c>
      <c r="X940">
        <v>0</v>
      </c>
      <c r="Y940">
        <v>0</v>
      </c>
      <c r="Z940">
        <v>0</v>
      </c>
      <c r="AA940">
        <v>3</v>
      </c>
      <c r="AB940">
        <v>11</v>
      </c>
      <c r="AC940">
        <v>0</v>
      </c>
    </row>
    <row r="941" spans="1:29" x14ac:dyDescent="0.3">
      <c r="A941">
        <v>2134</v>
      </c>
      <c r="B941">
        <v>1952</v>
      </c>
      <c r="C941" t="s">
        <v>29</v>
      </c>
      <c r="D941" t="s">
        <v>30</v>
      </c>
      <c r="E941">
        <v>53700</v>
      </c>
      <c r="F941">
        <v>0</v>
      </c>
      <c r="G941">
        <v>1</v>
      </c>
      <c r="H941" s="1">
        <v>41138</v>
      </c>
      <c r="I941">
        <v>94</v>
      </c>
      <c r="J941">
        <v>263</v>
      </c>
      <c r="K941">
        <v>5</v>
      </c>
      <c r="L941">
        <v>233</v>
      </c>
      <c r="M941">
        <v>69</v>
      </c>
      <c r="N941">
        <v>41</v>
      </c>
      <c r="O941">
        <v>83</v>
      </c>
      <c r="P941">
        <v>4</v>
      </c>
      <c r="Q941">
        <v>5</v>
      </c>
      <c r="R941">
        <v>5</v>
      </c>
      <c r="S941">
        <v>8</v>
      </c>
      <c r="T941">
        <v>5</v>
      </c>
      <c r="U941">
        <v>0</v>
      </c>
      <c r="V941">
        <v>0</v>
      </c>
      <c r="W941">
        <v>0</v>
      </c>
      <c r="X941">
        <v>0</v>
      </c>
      <c r="Y941">
        <v>0</v>
      </c>
      <c r="Z941">
        <v>0</v>
      </c>
      <c r="AA941">
        <v>3</v>
      </c>
      <c r="AB941">
        <v>11</v>
      </c>
      <c r="AC941">
        <v>0</v>
      </c>
    </row>
    <row r="942" spans="1:29" x14ac:dyDescent="0.3">
      <c r="A942">
        <v>5510</v>
      </c>
      <c r="B942">
        <v>1977</v>
      </c>
      <c r="C942" t="s">
        <v>34</v>
      </c>
      <c r="D942" t="s">
        <v>33</v>
      </c>
      <c r="E942">
        <v>43263</v>
      </c>
      <c r="F942">
        <v>0</v>
      </c>
      <c r="G942">
        <v>1</v>
      </c>
      <c r="H942" s="1">
        <v>41234</v>
      </c>
      <c r="I942">
        <v>2</v>
      </c>
      <c r="J942">
        <v>262</v>
      </c>
      <c r="K942">
        <v>6</v>
      </c>
      <c r="L942">
        <v>61</v>
      </c>
      <c r="M942">
        <v>0</v>
      </c>
      <c r="N942">
        <v>10</v>
      </c>
      <c r="O942">
        <v>102</v>
      </c>
      <c r="P942">
        <v>3</v>
      </c>
      <c r="Q942">
        <v>5</v>
      </c>
      <c r="R942">
        <v>2</v>
      </c>
      <c r="S942">
        <v>6</v>
      </c>
      <c r="T942">
        <v>5</v>
      </c>
      <c r="U942">
        <v>0</v>
      </c>
      <c r="V942">
        <v>0</v>
      </c>
      <c r="W942">
        <v>0</v>
      </c>
      <c r="X942">
        <v>0</v>
      </c>
      <c r="Y942">
        <v>0</v>
      </c>
      <c r="Z942">
        <v>0</v>
      </c>
      <c r="AA942">
        <v>3</v>
      </c>
      <c r="AB942">
        <v>11</v>
      </c>
      <c r="AC942">
        <v>0</v>
      </c>
    </row>
    <row r="943" spans="1:29" x14ac:dyDescent="0.3">
      <c r="A943">
        <v>1328</v>
      </c>
      <c r="B943">
        <v>1982</v>
      </c>
      <c r="C943" t="s">
        <v>37</v>
      </c>
      <c r="D943" t="s">
        <v>33</v>
      </c>
      <c r="E943">
        <v>57937</v>
      </c>
      <c r="F943">
        <v>0</v>
      </c>
      <c r="G943">
        <v>1</v>
      </c>
      <c r="H943" s="1">
        <v>41686</v>
      </c>
      <c r="I943">
        <v>56</v>
      </c>
      <c r="J943">
        <v>261</v>
      </c>
      <c r="K943">
        <v>42</v>
      </c>
      <c r="L943">
        <v>144</v>
      </c>
      <c r="M943">
        <v>55</v>
      </c>
      <c r="N943">
        <v>48</v>
      </c>
      <c r="O943">
        <v>133</v>
      </c>
      <c r="P943">
        <v>3</v>
      </c>
      <c r="Q943">
        <v>4</v>
      </c>
      <c r="R943">
        <v>4</v>
      </c>
      <c r="S943">
        <v>9</v>
      </c>
      <c r="T943">
        <v>3</v>
      </c>
      <c r="U943">
        <v>0</v>
      </c>
      <c r="V943">
        <v>0</v>
      </c>
      <c r="W943">
        <v>0</v>
      </c>
      <c r="X943">
        <v>0</v>
      </c>
      <c r="Y943">
        <v>0</v>
      </c>
      <c r="Z943">
        <v>0</v>
      </c>
      <c r="AA943">
        <v>3</v>
      </c>
      <c r="AB943">
        <v>11</v>
      </c>
      <c r="AC943">
        <v>0</v>
      </c>
    </row>
    <row r="944" spans="1:29" x14ac:dyDescent="0.3">
      <c r="A944">
        <v>9507</v>
      </c>
      <c r="B944">
        <v>1975</v>
      </c>
      <c r="C944" t="s">
        <v>29</v>
      </c>
      <c r="D944" t="s">
        <v>33</v>
      </c>
      <c r="E944">
        <v>40794</v>
      </c>
      <c r="F944">
        <v>0</v>
      </c>
      <c r="G944">
        <v>1</v>
      </c>
      <c r="H944" s="1">
        <v>41371</v>
      </c>
      <c r="I944">
        <v>18</v>
      </c>
      <c r="J944">
        <v>261</v>
      </c>
      <c r="K944">
        <v>23</v>
      </c>
      <c r="L944">
        <v>73</v>
      </c>
      <c r="M944">
        <v>4</v>
      </c>
      <c r="N944">
        <v>23</v>
      </c>
      <c r="O944">
        <v>50</v>
      </c>
      <c r="P944">
        <v>2</v>
      </c>
      <c r="Q944">
        <v>6</v>
      </c>
      <c r="R944">
        <v>3</v>
      </c>
      <c r="S944">
        <v>5</v>
      </c>
      <c r="T944">
        <v>7</v>
      </c>
      <c r="U944">
        <v>0</v>
      </c>
      <c r="V944">
        <v>0</v>
      </c>
      <c r="W944">
        <v>0</v>
      </c>
      <c r="X944">
        <v>0</v>
      </c>
      <c r="Y944">
        <v>0</v>
      </c>
      <c r="Z944">
        <v>0</v>
      </c>
      <c r="AA944">
        <v>3</v>
      </c>
      <c r="AB944">
        <v>11</v>
      </c>
      <c r="AC944">
        <v>0</v>
      </c>
    </row>
    <row r="945" spans="1:29" x14ac:dyDescent="0.3">
      <c r="A945">
        <v>7279</v>
      </c>
      <c r="B945">
        <v>1969</v>
      </c>
      <c r="C945" t="s">
        <v>32</v>
      </c>
      <c r="D945" t="s">
        <v>31</v>
      </c>
      <c r="E945">
        <v>69476</v>
      </c>
      <c r="F945">
        <v>0</v>
      </c>
      <c r="G945">
        <v>0</v>
      </c>
      <c r="H945" s="1">
        <v>41547</v>
      </c>
      <c r="I945">
        <v>3</v>
      </c>
      <c r="J945">
        <v>260</v>
      </c>
      <c r="K945">
        <v>86</v>
      </c>
      <c r="L945">
        <v>559</v>
      </c>
      <c r="M945">
        <v>63</v>
      </c>
      <c r="N945">
        <v>9</v>
      </c>
      <c r="O945">
        <v>67</v>
      </c>
      <c r="P945">
        <v>1</v>
      </c>
      <c r="Q945">
        <v>4</v>
      </c>
      <c r="R945">
        <v>6</v>
      </c>
      <c r="S945">
        <v>4</v>
      </c>
      <c r="T945">
        <v>2</v>
      </c>
      <c r="U945">
        <v>0</v>
      </c>
      <c r="V945">
        <v>0</v>
      </c>
      <c r="W945">
        <v>0</v>
      </c>
      <c r="X945">
        <v>0</v>
      </c>
      <c r="Y945">
        <v>0</v>
      </c>
      <c r="Z945">
        <v>0</v>
      </c>
      <c r="AA945">
        <v>3</v>
      </c>
      <c r="AB945">
        <v>11</v>
      </c>
      <c r="AC945">
        <v>0</v>
      </c>
    </row>
    <row r="946" spans="1:29" x14ac:dyDescent="0.3">
      <c r="A946">
        <v>6312</v>
      </c>
      <c r="B946">
        <v>1959</v>
      </c>
      <c r="C946" t="s">
        <v>29</v>
      </c>
      <c r="D946" t="s">
        <v>33</v>
      </c>
      <c r="E946">
        <v>65031</v>
      </c>
      <c r="F946">
        <v>0</v>
      </c>
      <c r="G946">
        <v>1</v>
      </c>
      <c r="H946" s="1">
        <v>41350</v>
      </c>
      <c r="I946">
        <v>29</v>
      </c>
      <c r="J946">
        <v>258</v>
      </c>
      <c r="K946">
        <v>107</v>
      </c>
      <c r="L946">
        <v>291</v>
      </c>
      <c r="M946">
        <v>84</v>
      </c>
      <c r="N946">
        <v>37</v>
      </c>
      <c r="O946">
        <v>86</v>
      </c>
      <c r="P946">
        <v>4</v>
      </c>
      <c r="Q946">
        <v>10</v>
      </c>
      <c r="R946">
        <v>3</v>
      </c>
      <c r="S946">
        <v>13</v>
      </c>
      <c r="T946">
        <v>7</v>
      </c>
      <c r="U946">
        <v>0</v>
      </c>
      <c r="V946">
        <v>0</v>
      </c>
      <c r="W946">
        <v>0</v>
      </c>
      <c r="X946">
        <v>0</v>
      </c>
      <c r="Y946">
        <v>0</v>
      </c>
      <c r="Z946">
        <v>0</v>
      </c>
      <c r="AA946">
        <v>3</v>
      </c>
      <c r="AB946">
        <v>11</v>
      </c>
      <c r="AC946">
        <v>0</v>
      </c>
    </row>
    <row r="947" spans="1:29" x14ac:dyDescent="0.3">
      <c r="A947">
        <v>1077</v>
      </c>
      <c r="B947">
        <v>1974</v>
      </c>
      <c r="C947" t="s">
        <v>29</v>
      </c>
      <c r="D947" t="s">
        <v>31</v>
      </c>
      <c r="E947">
        <v>56715</v>
      </c>
      <c r="F947">
        <v>0</v>
      </c>
      <c r="G947">
        <v>0</v>
      </c>
      <c r="H947" s="1">
        <v>41248</v>
      </c>
      <c r="I947">
        <v>52</v>
      </c>
      <c r="J947">
        <v>258</v>
      </c>
      <c r="K947">
        <v>105</v>
      </c>
      <c r="L947">
        <v>239</v>
      </c>
      <c r="M947">
        <v>237</v>
      </c>
      <c r="N947">
        <v>172</v>
      </c>
      <c r="O947">
        <v>9</v>
      </c>
      <c r="P947">
        <v>1</v>
      </c>
      <c r="Q947">
        <v>7</v>
      </c>
      <c r="R947">
        <v>3</v>
      </c>
      <c r="S947">
        <v>4</v>
      </c>
      <c r="T947">
        <v>4</v>
      </c>
      <c r="U947">
        <v>0</v>
      </c>
      <c r="V947">
        <v>0</v>
      </c>
      <c r="W947">
        <v>0</v>
      </c>
      <c r="X947">
        <v>0</v>
      </c>
      <c r="Y947">
        <v>0</v>
      </c>
      <c r="Z947">
        <v>0</v>
      </c>
      <c r="AA947">
        <v>3</v>
      </c>
      <c r="AB947">
        <v>11</v>
      </c>
      <c r="AC947">
        <v>0</v>
      </c>
    </row>
    <row r="948" spans="1:29" x14ac:dyDescent="0.3">
      <c r="A948">
        <v>2162</v>
      </c>
      <c r="B948">
        <v>1976</v>
      </c>
      <c r="C948" t="s">
        <v>29</v>
      </c>
      <c r="D948" t="s">
        <v>33</v>
      </c>
      <c r="E948">
        <v>56939</v>
      </c>
      <c r="F948">
        <v>0</v>
      </c>
      <c r="G948">
        <v>1</v>
      </c>
      <c r="H948" s="1">
        <v>41535</v>
      </c>
      <c r="I948">
        <v>19</v>
      </c>
      <c r="J948">
        <v>256</v>
      </c>
      <c r="K948">
        <v>34</v>
      </c>
      <c r="L948">
        <v>103</v>
      </c>
      <c r="M948">
        <v>90</v>
      </c>
      <c r="N948">
        <v>29</v>
      </c>
      <c r="O948">
        <v>49</v>
      </c>
      <c r="P948">
        <v>2</v>
      </c>
      <c r="Q948">
        <v>3</v>
      </c>
      <c r="R948">
        <v>3</v>
      </c>
      <c r="S948">
        <v>10</v>
      </c>
      <c r="T948">
        <v>3</v>
      </c>
      <c r="U948">
        <v>0</v>
      </c>
      <c r="V948">
        <v>0</v>
      </c>
      <c r="W948">
        <v>0</v>
      </c>
      <c r="X948">
        <v>0</v>
      </c>
      <c r="Y948">
        <v>0</v>
      </c>
      <c r="Z948">
        <v>0</v>
      </c>
      <c r="AA948">
        <v>3</v>
      </c>
      <c r="AB948">
        <v>11</v>
      </c>
      <c r="AC948">
        <v>0</v>
      </c>
    </row>
    <row r="949" spans="1:29" x14ac:dyDescent="0.3">
      <c r="A949">
        <v>10925</v>
      </c>
      <c r="B949">
        <v>1983</v>
      </c>
      <c r="C949" t="s">
        <v>29</v>
      </c>
      <c r="D949" t="s">
        <v>33</v>
      </c>
      <c r="E949">
        <v>76630</v>
      </c>
      <c r="F949">
        <v>0</v>
      </c>
      <c r="G949">
        <v>0</v>
      </c>
      <c r="H949" s="1">
        <v>41653</v>
      </c>
      <c r="I949">
        <v>93</v>
      </c>
      <c r="J949">
        <v>255</v>
      </c>
      <c r="K949">
        <v>31</v>
      </c>
      <c r="L949">
        <v>446</v>
      </c>
      <c r="M949">
        <v>40</v>
      </c>
      <c r="N949">
        <v>56</v>
      </c>
      <c r="O949">
        <v>175</v>
      </c>
      <c r="P949">
        <v>1</v>
      </c>
      <c r="Q949">
        <v>3</v>
      </c>
      <c r="R949">
        <v>10</v>
      </c>
      <c r="S949">
        <v>11</v>
      </c>
      <c r="T949">
        <v>1</v>
      </c>
      <c r="U949">
        <v>0</v>
      </c>
      <c r="V949">
        <v>0</v>
      </c>
      <c r="W949">
        <v>0</v>
      </c>
      <c r="X949">
        <v>0</v>
      </c>
      <c r="Y949">
        <v>0</v>
      </c>
      <c r="Z949">
        <v>0</v>
      </c>
      <c r="AA949">
        <v>3</v>
      </c>
      <c r="AB949">
        <v>11</v>
      </c>
      <c r="AC949">
        <v>0</v>
      </c>
    </row>
    <row r="950" spans="1:29" x14ac:dyDescent="0.3">
      <c r="A950">
        <v>6257</v>
      </c>
      <c r="B950">
        <v>1976</v>
      </c>
      <c r="C950" t="s">
        <v>34</v>
      </c>
      <c r="D950" t="s">
        <v>30</v>
      </c>
      <c r="E950">
        <v>60482</v>
      </c>
      <c r="F950">
        <v>0</v>
      </c>
      <c r="G950">
        <v>1</v>
      </c>
      <c r="H950" s="1">
        <v>41297</v>
      </c>
      <c r="I950">
        <v>81</v>
      </c>
      <c r="J950">
        <v>255</v>
      </c>
      <c r="K950">
        <v>43</v>
      </c>
      <c r="L950">
        <v>134</v>
      </c>
      <c r="M950">
        <v>37</v>
      </c>
      <c r="N950">
        <v>14</v>
      </c>
      <c r="O950">
        <v>24</v>
      </c>
      <c r="P950">
        <v>1</v>
      </c>
      <c r="Q950">
        <v>7</v>
      </c>
      <c r="R950">
        <v>2</v>
      </c>
      <c r="S950">
        <v>7</v>
      </c>
      <c r="T950">
        <v>7</v>
      </c>
      <c r="U950">
        <v>0</v>
      </c>
      <c r="V950">
        <v>0</v>
      </c>
      <c r="W950">
        <v>0</v>
      </c>
      <c r="X950">
        <v>0</v>
      </c>
      <c r="Y950">
        <v>0</v>
      </c>
      <c r="Z950">
        <v>0</v>
      </c>
      <c r="AA950">
        <v>3</v>
      </c>
      <c r="AB950">
        <v>11</v>
      </c>
      <c r="AC950">
        <v>0</v>
      </c>
    </row>
    <row r="951" spans="1:29" x14ac:dyDescent="0.3">
      <c r="A951">
        <v>3503</v>
      </c>
      <c r="B951">
        <v>1950</v>
      </c>
      <c r="C951" t="s">
        <v>29</v>
      </c>
      <c r="D951" t="s">
        <v>35</v>
      </c>
      <c r="E951">
        <v>82460</v>
      </c>
      <c r="F951">
        <v>0</v>
      </c>
      <c r="G951">
        <v>0</v>
      </c>
      <c r="H951" s="1">
        <v>41610</v>
      </c>
      <c r="I951">
        <v>78</v>
      </c>
      <c r="J951">
        <v>255</v>
      </c>
      <c r="K951">
        <v>47</v>
      </c>
      <c r="L951">
        <v>573</v>
      </c>
      <c r="M951">
        <v>52</v>
      </c>
      <c r="N951">
        <v>32</v>
      </c>
      <c r="O951">
        <v>15</v>
      </c>
      <c r="P951">
        <v>1</v>
      </c>
      <c r="Q951">
        <v>5</v>
      </c>
      <c r="R951">
        <v>3</v>
      </c>
      <c r="S951">
        <v>6</v>
      </c>
      <c r="T951">
        <v>1</v>
      </c>
      <c r="U951">
        <v>0</v>
      </c>
      <c r="V951">
        <v>0</v>
      </c>
      <c r="W951">
        <v>0</v>
      </c>
      <c r="X951">
        <v>0</v>
      </c>
      <c r="Y951">
        <v>0</v>
      </c>
      <c r="Z951">
        <v>0</v>
      </c>
      <c r="AA951">
        <v>3</v>
      </c>
      <c r="AB951">
        <v>11</v>
      </c>
      <c r="AC951">
        <v>0</v>
      </c>
    </row>
    <row r="952" spans="1:29" x14ac:dyDescent="0.3">
      <c r="A952">
        <v>907</v>
      </c>
      <c r="B952">
        <v>1975</v>
      </c>
      <c r="C952" t="s">
        <v>29</v>
      </c>
      <c r="D952" t="s">
        <v>33</v>
      </c>
      <c r="E952">
        <v>46149</v>
      </c>
      <c r="F952">
        <v>0</v>
      </c>
      <c r="G952">
        <v>1</v>
      </c>
      <c r="H952" s="1">
        <v>41607</v>
      </c>
      <c r="I952">
        <v>36</v>
      </c>
      <c r="J952">
        <v>254</v>
      </c>
      <c r="K952">
        <v>6</v>
      </c>
      <c r="L952">
        <v>71</v>
      </c>
      <c r="M952">
        <v>4</v>
      </c>
      <c r="N952">
        <v>0</v>
      </c>
      <c r="O952">
        <v>27</v>
      </c>
      <c r="P952">
        <v>5</v>
      </c>
      <c r="Q952">
        <v>5</v>
      </c>
      <c r="R952">
        <v>1</v>
      </c>
      <c r="S952">
        <v>7</v>
      </c>
      <c r="T952">
        <v>5</v>
      </c>
      <c r="U952">
        <v>0</v>
      </c>
      <c r="V952">
        <v>0</v>
      </c>
      <c r="W952">
        <v>0</v>
      </c>
      <c r="X952">
        <v>0</v>
      </c>
      <c r="Y952">
        <v>0</v>
      </c>
      <c r="Z952">
        <v>0</v>
      </c>
      <c r="AA952">
        <v>3</v>
      </c>
      <c r="AB952">
        <v>11</v>
      </c>
      <c r="AC952">
        <v>0</v>
      </c>
    </row>
    <row r="953" spans="1:29" x14ac:dyDescent="0.3">
      <c r="A953">
        <v>2698</v>
      </c>
      <c r="B953">
        <v>1976</v>
      </c>
      <c r="C953" t="s">
        <v>29</v>
      </c>
      <c r="D953" t="s">
        <v>30</v>
      </c>
      <c r="E953">
        <v>47025</v>
      </c>
      <c r="F953">
        <v>0</v>
      </c>
      <c r="G953">
        <v>1</v>
      </c>
      <c r="H953" s="1">
        <v>41585</v>
      </c>
      <c r="I953">
        <v>52</v>
      </c>
      <c r="J953">
        <v>254</v>
      </c>
      <c r="K953">
        <v>7</v>
      </c>
      <c r="L953">
        <v>108</v>
      </c>
      <c r="M953">
        <v>20</v>
      </c>
      <c r="N953">
        <v>0</v>
      </c>
      <c r="O953">
        <v>26</v>
      </c>
      <c r="P953">
        <v>3</v>
      </c>
      <c r="Q953">
        <v>6</v>
      </c>
      <c r="R953">
        <v>3</v>
      </c>
      <c r="S953">
        <v>5</v>
      </c>
      <c r="T953">
        <v>6</v>
      </c>
      <c r="U953">
        <v>0</v>
      </c>
      <c r="V953">
        <v>0</v>
      </c>
      <c r="W953">
        <v>0</v>
      </c>
      <c r="X953">
        <v>0</v>
      </c>
      <c r="Y953">
        <v>0</v>
      </c>
      <c r="Z953">
        <v>0</v>
      </c>
      <c r="AA953">
        <v>3</v>
      </c>
      <c r="AB953">
        <v>11</v>
      </c>
      <c r="AC953">
        <v>0</v>
      </c>
    </row>
    <row r="954" spans="1:29" x14ac:dyDescent="0.3">
      <c r="A954">
        <v>4377</v>
      </c>
      <c r="B954">
        <v>1971</v>
      </c>
      <c r="C954" t="s">
        <v>29</v>
      </c>
      <c r="D954" t="s">
        <v>33</v>
      </c>
      <c r="E954">
        <v>52914</v>
      </c>
      <c r="F954">
        <v>0</v>
      </c>
      <c r="G954">
        <v>1</v>
      </c>
      <c r="H954" s="1">
        <v>41281</v>
      </c>
      <c r="I954">
        <v>32</v>
      </c>
      <c r="J954">
        <v>254</v>
      </c>
      <c r="K954">
        <v>10</v>
      </c>
      <c r="L954">
        <v>44</v>
      </c>
      <c r="M954">
        <v>30</v>
      </c>
      <c r="N954">
        <v>10</v>
      </c>
      <c r="O954">
        <v>227</v>
      </c>
      <c r="P954">
        <v>2</v>
      </c>
      <c r="Q954">
        <v>7</v>
      </c>
      <c r="R954">
        <v>3</v>
      </c>
      <c r="S954">
        <v>3</v>
      </c>
      <c r="T954">
        <v>7</v>
      </c>
      <c r="U954">
        <v>1</v>
      </c>
      <c r="V954">
        <v>0</v>
      </c>
      <c r="W954">
        <v>0</v>
      </c>
      <c r="X954">
        <v>0</v>
      </c>
      <c r="Y954">
        <v>0</v>
      </c>
      <c r="Z954">
        <v>0</v>
      </c>
      <c r="AA954">
        <v>3</v>
      </c>
      <c r="AB954">
        <v>11</v>
      </c>
      <c r="AC954">
        <v>0</v>
      </c>
    </row>
    <row r="955" spans="1:29" x14ac:dyDescent="0.3">
      <c r="A955">
        <v>5036</v>
      </c>
      <c r="B955">
        <v>1984</v>
      </c>
      <c r="C955" t="s">
        <v>32</v>
      </c>
      <c r="D955" t="s">
        <v>30</v>
      </c>
      <c r="E955">
        <v>42710</v>
      </c>
      <c r="F955">
        <v>1</v>
      </c>
      <c r="G955">
        <v>0</v>
      </c>
      <c r="H955" s="1">
        <v>41241</v>
      </c>
      <c r="I955">
        <v>38</v>
      </c>
      <c r="J955">
        <v>252</v>
      </c>
      <c r="K955">
        <v>3</v>
      </c>
      <c r="L955">
        <v>42</v>
      </c>
      <c r="M955">
        <v>4</v>
      </c>
      <c r="N955">
        <v>3</v>
      </c>
      <c r="O955">
        <v>102</v>
      </c>
      <c r="P955">
        <v>2</v>
      </c>
      <c r="Q955">
        <v>4</v>
      </c>
      <c r="R955">
        <v>5</v>
      </c>
      <c r="S955">
        <v>3</v>
      </c>
      <c r="T955">
        <v>6</v>
      </c>
      <c r="U955">
        <v>0</v>
      </c>
      <c r="V955">
        <v>0</v>
      </c>
      <c r="W955">
        <v>0</v>
      </c>
      <c r="X955">
        <v>0</v>
      </c>
      <c r="Y955">
        <v>0</v>
      </c>
      <c r="Z955">
        <v>0</v>
      </c>
      <c r="AA955">
        <v>3</v>
      </c>
      <c r="AB955">
        <v>11</v>
      </c>
      <c r="AC955">
        <v>0</v>
      </c>
    </row>
    <row r="956" spans="1:29" x14ac:dyDescent="0.3">
      <c r="A956">
        <v>8643</v>
      </c>
      <c r="B956">
        <v>1971</v>
      </c>
      <c r="C956" t="s">
        <v>29</v>
      </c>
      <c r="D956" t="s">
        <v>31</v>
      </c>
      <c r="E956">
        <v>69930</v>
      </c>
      <c r="F956">
        <v>0</v>
      </c>
      <c r="G956">
        <v>0</v>
      </c>
      <c r="H956" s="1">
        <v>41420</v>
      </c>
      <c r="I956">
        <v>21</v>
      </c>
      <c r="J956">
        <v>252</v>
      </c>
      <c r="K956">
        <v>98</v>
      </c>
      <c r="L956">
        <v>827</v>
      </c>
      <c r="M956">
        <v>219</v>
      </c>
      <c r="N956">
        <v>70</v>
      </c>
      <c r="O956">
        <v>196</v>
      </c>
      <c r="P956">
        <v>1</v>
      </c>
      <c r="Q956">
        <v>4</v>
      </c>
      <c r="R956">
        <v>5</v>
      </c>
      <c r="S956">
        <v>12</v>
      </c>
      <c r="T956">
        <v>3</v>
      </c>
      <c r="U956">
        <v>0</v>
      </c>
      <c r="V956">
        <v>0</v>
      </c>
      <c r="W956">
        <v>0</v>
      </c>
      <c r="X956">
        <v>0</v>
      </c>
      <c r="Y956">
        <v>0</v>
      </c>
      <c r="Z956">
        <v>0</v>
      </c>
      <c r="AA956">
        <v>3</v>
      </c>
      <c r="AB956">
        <v>11</v>
      </c>
      <c r="AC956">
        <v>0</v>
      </c>
    </row>
    <row r="957" spans="1:29" x14ac:dyDescent="0.3">
      <c r="A957">
        <v>3535</v>
      </c>
      <c r="B957">
        <v>1965</v>
      </c>
      <c r="C957" t="s">
        <v>29</v>
      </c>
      <c r="D957" t="s">
        <v>30</v>
      </c>
      <c r="E957">
        <v>66294</v>
      </c>
      <c r="F957">
        <v>0</v>
      </c>
      <c r="G957">
        <v>0</v>
      </c>
      <c r="H957" s="1">
        <v>41715</v>
      </c>
      <c r="I957">
        <v>68</v>
      </c>
      <c r="J957">
        <v>251</v>
      </c>
      <c r="K957">
        <v>108</v>
      </c>
      <c r="L957">
        <v>334</v>
      </c>
      <c r="M957">
        <v>65</v>
      </c>
      <c r="N957">
        <v>92</v>
      </c>
      <c r="O957">
        <v>117</v>
      </c>
      <c r="P957">
        <v>1</v>
      </c>
      <c r="Q957">
        <v>4</v>
      </c>
      <c r="R957">
        <v>3</v>
      </c>
      <c r="S957">
        <v>5</v>
      </c>
      <c r="T957">
        <v>2</v>
      </c>
      <c r="U957">
        <v>0</v>
      </c>
      <c r="V957">
        <v>0</v>
      </c>
      <c r="W957">
        <v>0</v>
      </c>
      <c r="X957">
        <v>0</v>
      </c>
      <c r="Y957">
        <v>0</v>
      </c>
      <c r="Z957">
        <v>0</v>
      </c>
      <c r="AA957">
        <v>3</v>
      </c>
      <c r="AB957">
        <v>11</v>
      </c>
      <c r="AC957">
        <v>0</v>
      </c>
    </row>
    <row r="958" spans="1:29" x14ac:dyDescent="0.3">
      <c r="A958">
        <v>3179</v>
      </c>
      <c r="B958">
        <v>1980</v>
      </c>
      <c r="C958" t="s">
        <v>29</v>
      </c>
      <c r="D958" t="s">
        <v>30</v>
      </c>
      <c r="E958">
        <v>81741</v>
      </c>
      <c r="F958">
        <v>0</v>
      </c>
      <c r="G958">
        <v>0</v>
      </c>
      <c r="H958" s="1">
        <v>41441</v>
      </c>
      <c r="I958">
        <v>75</v>
      </c>
      <c r="J958">
        <v>249</v>
      </c>
      <c r="K958">
        <v>153</v>
      </c>
      <c r="L958">
        <v>940</v>
      </c>
      <c r="M958">
        <v>58</v>
      </c>
      <c r="N958">
        <v>134</v>
      </c>
      <c r="O958">
        <v>38</v>
      </c>
      <c r="P958">
        <v>0</v>
      </c>
      <c r="Q958">
        <v>6</v>
      </c>
      <c r="R958">
        <v>6</v>
      </c>
      <c r="S958">
        <v>7</v>
      </c>
      <c r="T958">
        <v>2</v>
      </c>
      <c r="U958">
        <v>0</v>
      </c>
      <c r="V958">
        <v>0</v>
      </c>
      <c r="W958">
        <v>0</v>
      </c>
      <c r="X958">
        <v>0</v>
      </c>
      <c r="Y958">
        <v>0</v>
      </c>
      <c r="Z958">
        <v>0</v>
      </c>
      <c r="AA958">
        <v>3</v>
      </c>
      <c r="AB958">
        <v>11</v>
      </c>
      <c r="AC958">
        <v>0</v>
      </c>
    </row>
    <row r="959" spans="1:29" x14ac:dyDescent="0.3">
      <c r="A959">
        <v>4697</v>
      </c>
      <c r="B959">
        <v>1949</v>
      </c>
      <c r="C959" t="s">
        <v>34</v>
      </c>
      <c r="D959" t="s">
        <v>35</v>
      </c>
      <c r="E959">
        <v>35416</v>
      </c>
      <c r="F959">
        <v>0</v>
      </c>
      <c r="G959">
        <v>0</v>
      </c>
      <c r="H959" s="1">
        <v>41438</v>
      </c>
      <c r="I959">
        <v>62</v>
      </c>
      <c r="J959">
        <v>248</v>
      </c>
      <c r="K959">
        <v>3</v>
      </c>
      <c r="L959">
        <v>81</v>
      </c>
      <c r="M959">
        <v>4</v>
      </c>
      <c r="N959">
        <v>3</v>
      </c>
      <c r="O959">
        <v>51</v>
      </c>
      <c r="P959">
        <v>3</v>
      </c>
      <c r="Q959">
        <v>7</v>
      </c>
      <c r="R959">
        <v>1</v>
      </c>
      <c r="S959">
        <v>5</v>
      </c>
      <c r="T959">
        <v>8</v>
      </c>
      <c r="U959">
        <v>0</v>
      </c>
      <c r="V959">
        <v>0</v>
      </c>
      <c r="W959">
        <v>0</v>
      </c>
      <c r="X959">
        <v>0</v>
      </c>
      <c r="Y959">
        <v>0</v>
      </c>
      <c r="Z959">
        <v>0</v>
      </c>
      <c r="AA959">
        <v>3</v>
      </c>
      <c r="AB959">
        <v>11</v>
      </c>
      <c r="AC959">
        <v>0</v>
      </c>
    </row>
    <row r="960" spans="1:29" x14ac:dyDescent="0.3">
      <c r="A960">
        <v>4477</v>
      </c>
      <c r="B960">
        <v>1958</v>
      </c>
      <c r="C960" t="s">
        <v>29</v>
      </c>
      <c r="D960" t="s">
        <v>31</v>
      </c>
      <c r="E960">
        <v>69096</v>
      </c>
      <c r="F960">
        <v>0</v>
      </c>
      <c r="G960">
        <v>1</v>
      </c>
      <c r="H960" s="1">
        <v>41544</v>
      </c>
      <c r="I960">
        <v>4</v>
      </c>
      <c r="J960">
        <v>247</v>
      </c>
      <c r="K960">
        <v>49</v>
      </c>
      <c r="L960">
        <v>159</v>
      </c>
      <c r="M960">
        <v>7</v>
      </c>
      <c r="N960">
        <v>82</v>
      </c>
      <c r="O960">
        <v>109</v>
      </c>
      <c r="P960">
        <v>1</v>
      </c>
      <c r="Q960">
        <v>5</v>
      </c>
      <c r="R960">
        <v>2</v>
      </c>
      <c r="S960">
        <v>10</v>
      </c>
      <c r="T960">
        <v>4</v>
      </c>
      <c r="U960">
        <v>0</v>
      </c>
      <c r="V960">
        <v>0</v>
      </c>
      <c r="W960">
        <v>0</v>
      </c>
      <c r="X960">
        <v>0</v>
      </c>
      <c r="Y960">
        <v>0</v>
      </c>
      <c r="Z960">
        <v>0</v>
      </c>
      <c r="AA960">
        <v>3</v>
      </c>
      <c r="AB960">
        <v>11</v>
      </c>
      <c r="AC960">
        <v>0</v>
      </c>
    </row>
    <row r="961" spans="1:29" x14ac:dyDescent="0.3">
      <c r="A961">
        <v>5837</v>
      </c>
      <c r="B961">
        <v>1967</v>
      </c>
      <c r="C961" t="s">
        <v>29</v>
      </c>
      <c r="D961" t="s">
        <v>33</v>
      </c>
      <c r="E961">
        <v>51479</v>
      </c>
      <c r="F961">
        <v>1</v>
      </c>
      <c r="G961">
        <v>1</v>
      </c>
      <c r="H961" s="1">
        <v>41271</v>
      </c>
      <c r="I961">
        <v>67</v>
      </c>
      <c r="J961">
        <v>247</v>
      </c>
      <c r="K961">
        <v>8</v>
      </c>
      <c r="L961">
        <v>160</v>
      </c>
      <c r="M961">
        <v>6</v>
      </c>
      <c r="N961">
        <v>8</v>
      </c>
      <c r="O961">
        <v>65</v>
      </c>
      <c r="P961">
        <v>7</v>
      </c>
      <c r="Q961">
        <v>6</v>
      </c>
      <c r="R961">
        <v>3</v>
      </c>
      <c r="S961">
        <v>6</v>
      </c>
      <c r="T961">
        <v>7</v>
      </c>
      <c r="U961">
        <v>0</v>
      </c>
      <c r="V961">
        <v>0</v>
      </c>
      <c r="W961">
        <v>0</v>
      </c>
      <c r="X961">
        <v>0</v>
      </c>
      <c r="Y961">
        <v>0</v>
      </c>
      <c r="Z961">
        <v>0</v>
      </c>
      <c r="AA961">
        <v>3</v>
      </c>
      <c r="AB961">
        <v>11</v>
      </c>
      <c r="AC961">
        <v>0</v>
      </c>
    </row>
    <row r="962" spans="1:29" x14ac:dyDescent="0.3">
      <c r="A962">
        <v>10770</v>
      </c>
      <c r="B962">
        <v>1959</v>
      </c>
      <c r="C962" t="s">
        <v>29</v>
      </c>
      <c r="D962" t="s">
        <v>33</v>
      </c>
      <c r="E962">
        <v>65492</v>
      </c>
      <c r="F962">
        <v>0</v>
      </c>
      <c r="G962">
        <v>0</v>
      </c>
      <c r="H962" s="1">
        <v>41665</v>
      </c>
      <c r="I962">
        <v>73</v>
      </c>
      <c r="J962">
        <v>247</v>
      </c>
      <c r="K962">
        <v>161</v>
      </c>
      <c r="L962">
        <v>295</v>
      </c>
      <c r="M962">
        <v>210</v>
      </c>
      <c r="N962">
        <v>85</v>
      </c>
      <c r="O962">
        <v>47</v>
      </c>
      <c r="P962">
        <v>2</v>
      </c>
      <c r="Q962">
        <v>4</v>
      </c>
      <c r="R962">
        <v>7</v>
      </c>
      <c r="S962">
        <v>13</v>
      </c>
      <c r="T962">
        <v>2</v>
      </c>
      <c r="U962">
        <v>0</v>
      </c>
      <c r="V962">
        <v>0</v>
      </c>
      <c r="W962">
        <v>0</v>
      </c>
      <c r="X962">
        <v>0</v>
      </c>
      <c r="Y962">
        <v>0</v>
      </c>
      <c r="Z962">
        <v>0</v>
      </c>
      <c r="AA962">
        <v>3</v>
      </c>
      <c r="AB962">
        <v>11</v>
      </c>
      <c r="AC962">
        <v>0</v>
      </c>
    </row>
    <row r="963" spans="1:29" x14ac:dyDescent="0.3">
      <c r="A963">
        <v>8614</v>
      </c>
      <c r="B963">
        <v>1957</v>
      </c>
      <c r="C963" t="s">
        <v>29</v>
      </c>
      <c r="D963" t="s">
        <v>38</v>
      </c>
      <c r="E963">
        <v>65486</v>
      </c>
      <c r="F963">
        <v>0</v>
      </c>
      <c r="G963">
        <v>1</v>
      </c>
      <c r="H963" s="1">
        <v>41771</v>
      </c>
      <c r="I963">
        <v>29</v>
      </c>
      <c r="J963">
        <v>245</v>
      </c>
      <c r="K963">
        <v>19</v>
      </c>
      <c r="L963">
        <v>125</v>
      </c>
      <c r="M963">
        <v>37</v>
      </c>
      <c r="N963">
        <v>67</v>
      </c>
      <c r="O963">
        <v>14</v>
      </c>
      <c r="P963">
        <v>1</v>
      </c>
      <c r="Q963">
        <v>4</v>
      </c>
      <c r="R963">
        <v>2</v>
      </c>
      <c r="S963">
        <v>10</v>
      </c>
      <c r="T963">
        <v>2</v>
      </c>
      <c r="U963">
        <v>0</v>
      </c>
      <c r="V963">
        <v>0</v>
      </c>
      <c r="W963">
        <v>0</v>
      </c>
      <c r="X963">
        <v>0</v>
      </c>
      <c r="Y963">
        <v>0</v>
      </c>
      <c r="Z963">
        <v>0</v>
      </c>
      <c r="AA963">
        <v>3</v>
      </c>
      <c r="AB963">
        <v>11</v>
      </c>
      <c r="AC963">
        <v>0</v>
      </c>
    </row>
    <row r="964" spans="1:29" x14ac:dyDescent="0.3">
      <c r="A964">
        <v>6887</v>
      </c>
      <c r="B964">
        <v>1967</v>
      </c>
      <c r="C964" t="s">
        <v>29</v>
      </c>
      <c r="D964" t="s">
        <v>30</v>
      </c>
      <c r="E964">
        <v>79146</v>
      </c>
      <c r="F964">
        <v>1</v>
      </c>
      <c r="G964">
        <v>1</v>
      </c>
      <c r="H964" s="1">
        <v>41753</v>
      </c>
      <c r="I964">
        <v>33</v>
      </c>
      <c r="J964">
        <v>245</v>
      </c>
      <c r="K964">
        <v>16</v>
      </c>
      <c r="L964">
        <v>223</v>
      </c>
      <c r="M964">
        <v>21</v>
      </c>
      <c r="N964">
        <v>43</v>
      </c>
      <c r="O964">
        <v>16</v>
      </c>
      <c r="P964">
        <v>2</v>
      </c>
      <c r="Q964">
        <v>8</v>
      </c>
      <c r="R964">
        <v>1</v>
      </c>
      <c r="S964">
        <v>8</v>
      </c>
      <c r="T964">
        <v>6</v>
      </c>
      <c r="U964">
        <v>0</v>
      </c>
      <c r="V964">
        <v>0</v>
      </c>
      <c r="W964">
        <v>0</v>
      </c>
      <c r="X964">
        <v>0</v>
      </c>
      <c r="Y964">
        <v>0</v>
      </c>
      <c r="Z964">
        <v>0</v>
      </c>
      <c r="AA964">
        <v>3</v>
      </c>
      <c r="AB964">
        <v>11</v>
      </c>
      <c r="AC964">
        <v>0</v>
      </c>
    </row>
    <row r="965" spans="1:29" x14ac:dyDescent="0.3">
      <c r="A965">
        <v>7500</v>
      </c>
      <c r="B965">
        <v>1967</v>
      </c>
      <c r="C965" t="s">
        <v>29</v>
      </c>
      <c r="D965" t="s">
        <v>30</v>
      </c>
      <c r="E965">
        <v>79146</v>
      </c>
      <c r="F965">
        <v>1</v>
      </c>
      <c r="G965">
        <v>1</v>
      </c>
      <c r="H965" s="1">
        <v>41753</v>
      </c>
      <c r="I965">
        <v>33</v>
      </c>
      <c r="J965">
        <v>245</v>
      </c>
      <c r="K965">
        <v>16</v>
      </c>
      <c r="L965">
        <v>223</v>
      </c>
      <c r="M965">
        <v>21</v>
      </c>
      <c r="N965">
        <v>43</v>
      </c>
      <c r="O965">
        <v>16</v>
      </c>
      <c r="P965">
        <v>2</v>
      </c>
      <c r="Q965">
        <v>8</v>
      </c>
      <c r="R965">
        <v>1</v>
      </c>
      <c r="S965">
        <v>8</v>
      </c>
      <c r="T965">
        <v>6</v>
      </c>
      <c r="U965">
        <v>0</v>
      </c>
      <c r="V965">
        <v>0</v>
      </c>
      <c r="W965">
        <v>0</v>
      </c>
      <c r="X965">
        <v>0</v>
      </c>
      <c r="Y965">
        <v>0</v>
      </c>
      <c r="Z965">
        <v>0</v>
      </c>
      <c r="AA965">
        <v>3</v>
      </c>
      <c r="AB965">
        <v>11</v>
      </c>
      <c r="AC965">
        <v>0</v>
      </c>
    </row>
    <row r="966" spans="1:29" x14ac:dyDescent="0.3">
      <c r="A966">
        <v>9097</v>
      </c>
      <c r="B966">
        <v>1956</v>
      </c>
      <c r="C966" t="s">
        <v>29</v>
      </c>
      <c r="D966" t="s">
        <v>35</v>
      </c>
      <c r="E966">
        <v>46086</v>
      </c>
      <c r="F966">
        <v>0</v>
      </c>
      <c r="G966">
        <v>1</v>
      </c>
      <c r="H966" s="1">
        <v>41581</v>
      </c>
      <c r="I966">
        <v>34</v>
      </c>
      <c r="J966">
        <v>244</v>
      </c>
      <c r="K966">
        <v>8</v>
      </c>
      <c r="L966">
        <v>32</v>
      </c>
      <c r="M966">
        <v>7</v>
      </c>
      <c r="N966">
        <v>2</v>
      </c>
      <c r="O966">
        <v>50</v>
      </c>
      <c r="P966">
        <v>4</v>
      </c>
      <c r="Q966">
        <v>3</v>
      </c>
      <c r="R966">
        <v>1</v>
      </c>
      <c r="S966">
        <v>8</v>
      </c>
      <c r="T966">
        <v>4</v>
      </c>
      <c r="U966">
        <v>0</v>
      </c>
      <c r="V966">
        <v>0</v>
      </c>
      <c r="W966">
        <v>0</v>
      </c>
      <c r="X966">
        <v>0</v>
      </c>
      <c r="Y966">
        <v>0</v>
      </c>
      <c r="Z966">
        <v>0</v>
      </c>
      <c r="AA966">
        <v>3</v>
      </c>
      <c r="AB966">
        <v>11</v>
      </c>
      <c r="AC966">
        <v>0</v>
      </c>
    </row>
    <row r="967" spans="1:29" x14ac:dyDescent="0.3">
      <c r="A967">
        <v>7718</v>
      </c>
      <c r="B967">
        <v>1947</v>
      </c>
      <c r="C967" t="s">
        <v>34</v>
      </c>
      <c r="D967" t="s">
        <v>31</v>
      </c>
      <c r="E967">
        <v>66000</v>
      </c>
      <c r="F967">
        <v>0</v>
      </c>
      <c r="G967">
        <v>0</v>
      </c>
      <c r="H967" s="1">
        <v>41749</v>
      </c>
      <c r="I967">
        <v>36</v>
      </c>
      <c r="J967">
        <v>244</v>
      </c>
      <c r="K967">
        <v>51</v>
      </c>
      <c r="L967">
        <v>270</v>
      </c>
      <c r="M967">
        <v>101</v>
      </c>
      <c r="N967">
        <v>0</v>
      </c>
      <c r="O967">
        <v>45</v>
      </c>
      <c r="P967">
        <v>1</v>
      </c>
      <c r="Q967">
        <v>1</v>
      </c>
      <c r="R967">
        <v>3</v>
      </c>
      <c r="S967">
        <v>5</v>
      </c>
      <c r="T967">
        <v>1</v>
      </c>
      <c r="U967">
        <v>0</v>
      </c>
      <c r="V967">
        <v>0</v>
      </c>
      <c r="W967">
        <v>0</v>
      </c>
      <c r="X967">
        <v>0</v>
      </c>
      <c r="Y967">
        <v>0</v>
      </c>
      <c r="Z967">
        <v>0</v>
      </c>
      <c r="AA967">
        <v>3</v>
      </c>
      <c r="AB967">
        <v>11</v>
      </c>
      <c r="AC967">
        <v>0</v>
      </c>
    </row>
    <row r="968" spans="1:29" x14ac:dyDescent="0.3">
      <c r="A968">
        <v>3340</v>
      </c>
      <c r="B968">
        <v>1977</v>
      </c>
      <c r="C968" t="s">
        <v>29</v>
      </c>
      <c r="D968" t="s">
        <v>33</v>
      </c>
      <c r="E968">
        <v>42014</v>
      </c>
      <c r="F968">
        <v>1</v>
      </c>
      <c r="G968">
        <v>0</v>
      </c>
      <c r="H968" s="1">
        <v>41138</v>
      </c>
      <c r="I968">
        <v>56</v>
      </c>
      <c r="J968">
        <v>244</v>
      </c>
      <c r="K968">
        <v>15</v>
      </c>
      <c r="L968">
        <v>108</v>
      </c>
      <c r="M968">
        <v>4</v>
      </c>
      <c r="N968">
        <v>15</v>
      </c>
      <c r="O968">
        <v>50</v>
      </c>
      <c r="P968">
        <v>6</v>
      </c>
      <c r="Q968">
        <v>7</v>
      </c>
      <c r="R968">
        <v>1</v>
      </c>
      <c r="S968">
        <v>6</v>
      </c>
      <c r="T968">
        <v>8</v>
      </c>
      <c r="U968">
        <v>0</v>
      </c>
      <c r="V968">
        <v>0</v>
      </c>
      <c r="W968">
        <v>0</v>
      </c>
      <c r="X968">
        <v>0</v>
      </c>
      <c r="Y968">
        <v>0</v>
      </c>
      <c r="Z968">
        <v>0</v>
      </c>
      <c r="AA968">
        <v>3</v>
      </c>
      <c r="AB968">
        <v>11</v>
      </c>
      <c r="AC968">
        <v>1</v>
      </c>
    </row>
    <row r="969" spans="1:29" x14ac:dyDescent="0.3">
      <c r="A969">
        <v>8685</v>
      </c>
      <c r="B969">
        <v>1977</v>
      </c>
      <c r="C969" t="s">
        <v>29</v>
      </c>
      <c r="D969" t="s">
        <v>33</v>
      </c>
      <c r="E969">
        <v>42014</v>
      </c>
      <c r="F969">
        <v>1</v>
      </c>
      <c r="G969">
        <v>0</v>
      </c>
      <c r="H969" s="1">
        <v>41138</v>
      </c>
      <c r="I969">
        <v>56</v>
      </c>
      <c r="J969">
        <v>244</v>
      </c>
      <c r="K969">
        <v>15</v>
      </c>
      <c r="L969">
        <v>108</v>
      </c>
      <c r="M969">
        <v>4</v>
      </c>
      <c r="N969">
        <v>15</v>
      </c>
      <c r="O969">
        <v>50</v>
      </c>
      <c r="P969">
        <v>6</v>
      </c>
      <c r="Q969">
        <v>7</v>
      </c>
      <c r="R969">
        <v>1</v>
      </c>
      <c r="S969">
        <v>6</v>
      </c>
      <c r="T969">
        <v>8</v>
      </c>
      <c r="U969">
        <v>0</v>
      </c>
      <c r="V969">
        <v>0</v>
      </c>
      <c r="W969">
        <v>0</v>
      </c>
      <c r="X969">
        <v>0</v>
      </c>
      <c r="Y969">
        <v>0</v>
      </c>
      <c r="Z969">
        <v>0</v>
      </c>
      <c r="AA969">
        <v>3</v>
      </c>
      <c r="AB969">
        <v>11</v>
      </c>
      <c r="AC969">
        <v>1</v>
      </c>
    </row>
    <row r="970" spans="1:29" x14ac:dyDescent="0.3">
      <c r="A970">
        <v>2036</v>
      </c>
      <c r="B970">
        <v>1973</v>
      </c>
      <c r="C970" t="s">
        <v>32</v>
      </c>
      <c r="D970" t="s">
        <v>31</v>
      </c>
      <c r="E970">
        <v>57906</v>
      </c>
      <c r="F970">
        <v>0</v>
      </c>
      <c r="G970">
        <v>1</v>
      </c>
      <c r="H970" s="1">
        <v>41436</v>
      </c>
      <c r="I970">
        <v>29</v>
      </c>
      <c r="J970">
        <v>243</v>
      </c>
      <c r="K970">
        <v>11</v>
      </c>
      <c r="L970">
        <v>119</v>
      </c>
      <c r="M970">
        <v>10</v>
      </c>
      <c r="N970">
        <v>3</v>
      </c>
      <c r="O970">
        <v>15</v>
      </c>
      <c r="P970">
        <v>3</v>
      </c>
      <c r="Q970">
        <v>4</v>
      </c>
      <c r="R970">
        <v>2</v>
      </c>
      <c r="S970">
        <v>8</v>
      </c>
      <c r="T970">
        <v>4</v>
      </c>
      <c r="U970">
        <v>0</v>
      </c>
      <c r="V970">
        <v>0</v>
      </c>
      <c r="W970">
        <v>0</v>
      </c>
      <c r="X970">
        <v>0</v>
      </c>
      <c r="Y970">
        <v>0</v>
      </c>
      <c r="Z970">
        <v>0</v>
      </c>
      <c r="AA970">
        <v>3</v>
      </c>
      <c r="AB970">
        <v>11</v>
      </c>
      <c r="AC970">
        <v>0</v>
      </c>
    </row>
    <row r="971" spans="1:29" x14ac:dyDescent="0.3">
      <c r="A971">
        <v>6445</v>
      </c>
      <c r="B971">
        <v>1967</v>
      </c>
      <c r="C971" t="s">
        <v>29</v>
      </c>
      <c r="D971" t="s">
        <v>31</v>
      </c>
      <c r="E971">
        <v>66825</v>
      </c>
      <c r="F971">
        <v>0</v>
      </c>
      <c r="G971">
        <v>0</v>
      </c>
      <c r="H971" s="1">
        <v>41469</v>
      </c>
      <c r="I971">
        <v>73</v>
      </c>
      <c r="J971">
        <v>243</v>
      </c>
      <c r="K971">
        <v>101</v>
      </c>
      <c r="L971">
        <v>405</v>
      </c>
      <c r="M971">
        <v>29</v>
      </c>
      <c r="N971">
        <v>40</v>
      </c>
      <c r="O971">
        <v>40</v>
      </c>
      <c r="P971">
        <v>1</v>
      </c>
      <c r="Q971">
        <v>4</v>
      </c>
      <c r="R971">
        <v>5</v>
      </c>
      <c r="S971">
        <v>6</v>
      </c>
      <c r="T971">
        <v>2</v>
      </c>
      <c r="U971">
        <v>0</v>
      </c>
      <c r="V971">
        <v>0</v>
      </c>
      <c r="W971">
        <v>0</v>
      </c>
      <c r="X971">
        <v>0</v>
      </c>
      <c r="Y971">
        <v>0</v>
      </c>
      <c r="Z971">
        <v>0</v>
      </c>
      <c r="AA971">
        <v>3</v>
      </c>
      <c r="AB971">
        <v>11</v>
      </c>
      <c r="AC971">
        <v>0</v>
      </c>
    </row>
    <row r="972" spans="1:29" x14ac:dyDescent="0.3">
      <c r="A972">
        <v>550</v>
      </c>
      <c r="B972">
        <v>1952</v>
      </c>
      <c r="C972" t="s">
        <v>29</v>
      </c>
      <c r="D972" t="s">
        <v>35</v>
      </c>
      <c r="E972">
        <v>62335</v>
      </c>
      <c r="F972">
        <v>0</v>
      </c>
      <c r="G972">
        <v>1</v>
      </c>
      <c r="H972" s="1">
        <v>41417</v>
      </c>
      <c r="I972">
        <v>87</v>
      </c>
      <c r="J972">
        <v>243</v>
      </c>
      <c r="K972">
        <v>131</v>
      </c>
      <c r="L972">
        <v>217</v>
      </c>
      <c r="M972">
        <v>85</v>
      </c>
      <c r="N972">
        <v>6</v>
      </c>
      <c r="O972">
        <v>26</v>
      </c>
      <c r="P972">
        <v>2</v>
      </c>
      <c r="Q972">
        <v>3</v>
      </c>
      <c r="R972">
        <v>3</v>
      </c>
      <c r="S972">
        <v>13</v>
      </c>
      <c r="T972">
        <v>2</v>
      </c>
      <c r="U972">
        <v>0</v>
      </c>
      <c r="V972">
        <v>0</v>
      </c>
      <c r="W972">
        <v>0</v>
      </c>
      <c r="X972">
        <v>0</v>
      </c>
      <c r="Y972">
        <v>0</v>
      </c>
      <c r="Z972">
        <v>0</v>
      </c>
      <c r="AA972">
        <v>3</v>
      </c>
      <c r="AB972">
        <v>11</v>
      </c>
      <c r="AC972">
        <v>0</v>
      </c>
    </row>
    <row r="973" spans="1:29" x14ac:dyDescent="0.3">
      <c r="A973">
        <v>8104</v>
      </c>
      <c r="B973">
        <v>1951</v>
      </c>
      <c r="C973" t="s">
        <v>32</v>
      </c>
      <c r="D973" t="s">
        <v>33</v>
      </c>
      <c r="E973">
        <v>53312</v>
      </c>
      <c r="F973">
        <v>0</v>
      </c>
      <c r="G973">
        <v>0</v>
      </c>
      <c r="H973" s="1">
        <v>41495</v>
      </c>
      <c r="I973">
        <v>32</v>
      </c>
      <c r="J973">
        <v>241</v>
      </c>
      <c r="K973">
        <v>0</v>
      </c>
      <c r="L973">
        <v>12</v>
      </c>
      <c r="M973">
        <v>0</v>
      </c>
      <c r="N973">
        <v>0</v>
      </c>
      <c r="O973">
        <v>25</v>
      </c>
      <c r="P973">
        <v>1</v>
      </c>
      <c r="Q973">
        <v>5</v>
      </c>
      <c r="R973">
        <v>1</v>
      </c>
      <c r="S973">
        <v>5</v>
      </c>
      <c r="T973">
        <v>7</v>
      </c>
      <c r="U973">
        <v>0</v>
      </c>
      <c r="V973">
        <v>0</v>
      </c>
      <c r="W973">
        <v>0</v>
      </c>
      <c r="X973">
        <v>0</v>
      </c>
      <c r="Y973">
        <v>0</v>
      </c>
      <c r="Z973">
        <v>0</v>
      </c>
      <c r="AA973">
        <v>3</v>
      </c>
      <c r="AB973">
        <v>11</v>
      </c>
      <c r="AC973">
        <v>0</v>
      </c>
    </row>
    <row r="974" spans="1:29" x14ac:dyDescent="0.3">
      <c r="A974">
        <v>6905</v>
      </c>
      <c r="B974">
        <v>1994</v>
      </c>
      <c r="C974" t="s">
        <v>29</v>
      </c>
      <c r="D974" t="s">
        <v>31</v>
      </c>
      <c r="E974">
        <v>80685</v>
      </c>
      <c r="F974">
        <v>0</v>
      </c>
      <c r="G974">
        <v>0</v>
      </c>
      <c r="H974" s="1">
        <v>41143</v>
      </c>
      <c r="I974">
        <v>55</v>
      </c>
      <c r="J974">
        <v>241</v>
      </c>
      <c r="K974">
        <v>45</v>
      </c>
      <c r="L974">
        <v>604</v>
      </c>
      <c r="M974">
        <v>34</v>
      </c>
      <c r="N974">
        <v>26</v>
      </c>
      <c r="O974">
        <v>54</v>
      </c>
      <c r="P974">
        <v>1</v>
      </c>
      <c r="Q974">
        <v>6</v>
      </c>
      <c r="R974">
        <v>4</v>
      </c>
      <c r="S974">
        <v>10</v>
      </c>
      <c r="T974">
        <v>2</v>
      </c>
      <c r="U974">
        <v>0</v>
      </c>
      <c r="V974">
        <v>0</v>
      </c>
      <c r="W974">
        <v>0</v>
      </c>
      <c r="X974">
        <v>0</v>
      </c>
      <c r="Y974">
        <v>0</v>
      </c>
      <c r="Z974">
        <v>0</v>
      </c>
      <c r="AA974">
        <v>3</v>
      </c>
      <c r="AB974">
        <v>11</v>
      </c>
      <c r="AC974">
        <v>0</v>
      </c>
    </row>
    <row r="975" spans="1:29" x14ac:dyDescent="0.3">
      <c r="A975">
        <v>5872</v>
      </c>
      <c r="B975">
        <v>1951</v>
      </c>
      <c r="C975" t="s">
        <v>29</v>
      </c>
      <c r="D975" t="s">
        <v>30</v>
      </c>
      <c r="E975">
        <v>60689</v>
      </c>
      <c r="F975">
        <v>0</v>
      </c>
      <c r="G975">
        <v>1</v>
      </c>
      <c r="H975" s="1">
        <v>41426</v>
      </c>
      <c r="I975">
        <v>23</v>
      </c>
      <c r="J975">
        <v>240</v>
      </c>
      <c r="K975">
        <v>90</v>
      </c>
      <c r="L975">
        <v>216</v>
      </c>
      <c r="M975">
        <v>63</v>
      </c>
      <c r="N975">
        <v>6</v>
      </c>
      <c r="O975">
        <v>24</v>
      </c>
      <c r="P975">
        <v>4</v>
      </c>
      <c r="Q975">
        <v>4</v>
      </c>
      <c r="R975">
        <v>4</v>
      </c>
      <c r="S975">
        <v>10</v>
      </c>
      <c r="T975">
        <v>3</v>
      </c>
      <c r="U975">
        <v>0</v>
      </c>
      <c r="V975">
        <v>0</v>
      </c>
      <c r="W975">
        <v>0</v>
      </c>
      <c r="X975">
        <v>0</v>
      </c>
      <c r="Y975">
        <v>0</v>
      </c>
      <c r="Z975">
        <v>0</v>
      </c>
      <c r="AA975">
        <v>3</v>
      </c>
      <c r="AB975">
        <v>11</v>
      </c>
      <c r="AC975">
        <v>0</v>
      </c>
    </row>
    <row r="976" spans="1:29" x14ac:dyDescent="0.3">
      <c r="A976">
        <v>7428</v>
      </c>
      <c r="B976">
        <v>1975</v>
      </c>
      <c r="C976" t="s">
        <v>29</v>
      </c>
      <c r="D976" t="s">
        <v>31</v>
      </c>
      <c r="E976">
        <v>80144</v>
      </c>
      <c r="F976">
        <v>0</v>
      </c>
      <c r="G976">
        <v>0</v>
      </c>
      <c r="H976" s="1">
        <v>41547</v>
      </c>
      <c r="I976">
        <v>47</v>
      </c>
      <c r="J976">
        <v>240</v>
      </c>
      <c r="K976">
        <v>132</v>
      </c>
      <c r="L976">
        <v>445</v>
      </c>
      <c r="M976">
        <v>250</v>
      </c>
      <c r="N976">
        <v>192</v>
      </c>
      <c r="O976">
        <v>108</v>
      </c>
      <c r="P976">
        <v>1</v>
      </c>
      <c r="Q976">
        <v>3</v>
      </c>
      <c r="R976">
        <v>7</v>
      </c>
      <c r="S976">
        <v>8</v>
      </c>
      <c r="T976">
        <v>1</v>
      </c>
      <c r="U976">
        <v>0</v>
      </c>
      <c r="V976">
        <v>0</v>
      </c>
      <c r="W976">
        <v>0</v>
      </c>
      <c r="X976">
        <v>0</v>
      </c>
      <c r="Y976">
        <v>0</v>
      </c>
      <c r="Z976">
        <v>0</v>
      </c>
      <c r="AA976">
        <v>3</v>
      </c>
      <c r="AB976">
        <v>11</v>
      </c>
      <c r="AC976">
        <v>0</v>
      </c>
    </row>
    <row r="977" spans="1:29" x14ac:dyDescent="0.3">
      <c r="A977">
        <v>4369</v>
      </c>
      <c r="B977">
        <v>1957</v>
      </c>
      <c r="C977" t="s">
        <v>34</v>
      </c>
      <c r="D977" t="s">
        <v>40</v>
      </c>
      <c r="E977">
        <v>65487</v>
      </c>
      <c r="F977">
        <v>0</v>
      </c>
      <c r="G977">
        <v>0</v>
      </c>
      <c r="H977" s="1">
        <v>41649</v>
      </c>
      <c r="I977">
        <v>48</v>
      </c>
      <c r="J977">
        <v>240</v>
      </c>
      <c r="K977">
        <v>67</v>
      </c>
      <c r="L977">
        <v>500</v>
      </c>
      <c r="M977">
        <v>199</v>
      </c>
      <c r="N977">
        <v>0</v>
      </c>
      <c r="O977">
        <v>163</v>
      </c>
      <c r="P977">
        <v>3</v>
      </c>
      <c r="Q977">
        <v>3</v>
      </c>
      <c r="R977">
        <v>5</v>
      </c>
      <c r="S977">
        <v>6</v>
      </c>
      <c r="T977">
        <v>2</v>
      </c>
      <c r="U977">
        <v>0</v>
      </c>
      <c r="V977">
        <v>0</v>
      </c>
      <c r="W977">
        <v>0</v>
      </c>
      <c r="X977">
        <v>0</v>
      </c>
      <c r="Y977">
        <v>0</v>
      </c>
      <c r="Z977">
        <v>0</v>
      </c>
      <c r="AA977">
        <v>3</v>
      </c>
      <c r="AB977">
        <v>11</v>
      </c>
      <c r="AC977">
        <v>0</v>
      </c>
    </row>
    <row r="978" spans="1:29" x14ac:dyDescent="0.3">
      <c r="A978">
        <v>10652</v>
      </c>
      <c r="B978">
        <v>1957</v>
      </c>
      <c r="C978" t="s">
        <v>34</v>
      </c>
      <c r="D978" t="s">
        <v>31</v>
      </c>
      <c r="E978">
        <v>65487</v>
      </c>
      <c r="F978">
        <v>0</v>
      </c>
      <c r="G978">
        <v>0</v>
      </c>
      <c r="H978" s="1">
        <v>41649</v>
      </c>
      <c r="I978">
        <v>48</v>
      </c>
      <c r="J978">
        <v>240</v>
      </c>
      <c r="K978">
        <v>67</v>
      </c>
      <c r="L978">
        <v>500</v>
      </c>
      <c r="M978">
        <v>199</v>
      </c>
      <c r="N978">
        <v>0</v>
      </c>
      <c r="O978">
        <v>163</v>
      </c>
      <c r="P978">
        <v>3</v>
      </c>
      <c r="Q978">
        <v>3</v>
      </c>
      <c r="R978">
        <v>5</v>
      </c>
      <c r="S978">
        <v>6</v>
      </c>
      <c r="T978">
        <v>2</v>
      </c>
      <c r="U978">
        <v>0</v>
      </c>
      <c r="V978">
        <v>0</v>
      </c>
      <c r="W978">
        <v>0</v>
      </c>
      <c r="X978">
        <v>0</v>
      </c>
      <c r="Y978">
        <v>0</v>
      </c>
      <c r="Z978">
        <v>0</v>
      </c>
      <c r="AA978">
        <v>3</v>
      </c>
      <c r="AB978">
        <v>11</v>
      </c>
      <c r="AC978">
        <v>0</v>
      </c>
    </row>
    <row r="979" spans="1:29" x14ac:dyDescent="0.3">
      <c r="A979">
        <v>0</v>
      </c>
      <c r="B979">
        <v>1985</v>
      </c>
      <c r="C979" t="s">
        <v>29</v>
      </c>
      <c r="D979" t="s">
        <v>33</v>
      </c>
      <c r="E979">
        <v>70951</v>
      </c>
      <c r="F979">
        <v>0</v>
      </c>
      <c r="G979">
        <v>0</v>
      </c>
      <c r="H979" s="1">
        <v>41398</v>
      </c>
      <c r="I979">
        <v>66</v>
      </c>
      <c r="J979">
        <v>239</v>
      </c>
      <c r="K979">
        <v>10</v>
      </c>
      <c r="L979">
        <v>554</v>
      </c>
      <c r="M979">
        <v>254</v>
      </c>
      <c r="N979">
        <v>87</v>
      </c>
      <c r="O979">
        <v>54</v>
      </c>
      <c r="P979">
        <v>1</v>
      </c>
      <c r="Q979">
        <v>3</v>
      </c>
      <c r="R979">
        <v>4</v>
      </c>
      <c r="S979">
        <v>9</v>
      </c>
      <c r="T979">
        <v>1</v>
      </c>
      <c r="U979">
        <v>0</v>
      </c>
      <c r="V979">
        <v>0</v>
      </c>
      <c r="W979">
        <v>0</v>
      </c>
      <c r="X979">
        <v>0</v>
      </c>
      <c r="Y979">
        <v>0</v>
      </c>
      <c r="Z979">
        <v>0</v>
      </c>
      <c r="AA979">
        <v>3</v>
      </c>
      <c r="AB979">
        <v>11</v>
      </c>
      <c r="AC979">
        <v>0</v>
      </c>
    </row>
    <row r="980" spans="1:29" x14ac:dyDescent="0.3">
      <c r="A980">
        <v>1165</v>
      </c>
      <c r="B980">
        <v>1958</v>
      </c>
      <c r="C980" t="s">
        <v>32</v>
      </c>
      <c r="D980" t="s">
        <v>30</v>
      </c>
      <c r="E980">
        <v>50729</v>
      </c>
      <c r="F980">
        <v>1</v>
      </c>
      <c r="G980">
        <v>1</v>
      </c>
      <c r="H980" s="1">
        <v>41396</v>
      </c>
      <c r="I980">
        <v>62</v>
      </c>
      <c r="J980">
        <v>239</v>
      </c>
      <c r="K980">
        <v>13</v>
      </c>
      <c r="L980">
        <v>143</v>
      </c>
      <c r="M980">
        <v>45</v>
      </c>
      <c r="N980">
        <v>4</v>
      </c>
      <c r="O980">
        <v>52</v>
      </c>
      <c r="P980">
        <v>9</v>
      </c>
      <c r="Q980">
        <v>6</v>
      </c>
      <c r="R980">
        <v>2</v>
      </c>
      <c r="S980">
        <v>7</v>
      </c>
      <c r="T980">
        <v>6</v>
      </c>
      <c r="U980">
        <v>0</v>
      </c>
      <c r="V980">
        <v>0</v>
      </c>
      <c r="W980">
        <v>0</v>
      </c>
      <c r="X980">
        <v>0</v>
      </c>
      <c r="Y980">
        <v>0</v>
      </c>
      <c r="Z980">
        <v>0</v>
      </c>
      <c r="AA980">
        <v>3</v>
      </c>
      <c r="AB980">
        <v>11</v>
      </c>
      <c r="AC980">
        <v>0</v>
      </c>
    </row>
    <row r="981" spans="1:29" x14ac:dyDescent="0.3">
      <c r="A981">
        <v>8527</v>
      </c>
      <c r="B981">
        <v>1965</v>
      </c>
      <c r="C981" t="s">
        <v>34</v>
      </c>
      <c r="D981" t="s">
        <v>31</v>
      </c>
      <c r="E981">
        <v>65735</v>
      </c>
      <c r="F981">
        <v>1</v>
      </c>
      <c r="G981">
        <v>1</v>
      </c>
      <c r="H981" s="1">
        <v>41615</v>
      </c>
      <c r="I981">
        <v>37</v>
      </c>
      <c r="J981">
        <v>239</v>
      </c>
      <c r="K981">
        <v>7</v>
      </c>
      <c r="L981">
        <v>119</v>
      </c>
      <c r="M981">
        <v>4</v>
      </c>
      <c r="N981">
        <v>15</v>
      </c>
      <c r="O981">
        <v>11</v>
      </c>
      <c r="P981">
        <v>5</v>
      </c>
      <c r="Q981">
        <v>6</v>
      </c>
      <c r="R981">
        <v>2</v>
      </c>
      <c r="S981">
        <v>6</v>
      </c>
      <c r="T981">
        <v>7</v>
      </c>
      <c r="U981">
        <v>0</v>
      </c>
      <c r="V981">
        <v>0</v>
      </c>
      <c r="W981">
        <v>0</v>
      </c>
      <c r="X981">
        <v>0</v>
      </c>
      <c r="Y981">
        <v>0</v>
      </c>
      <c r="Z981">
        <v>0</v>
      </c>
      <c r="AA981">
        <v>3</v>
      </c>
      <c r="AB981">
        <v>11</v>
      </c>
      <c r="AC981">
        <v>0</v>
      </c>
    </row>
    <row r="982" spans="1:29" x14ac:dyDescent="0.3">
      <c r="A982">
        <v>5370</v>
      </c>
      <c r="B982">
        <v>1973</v>
      </c>
      <c r="C982" t="s">
        <v>32</v>
      </c>
      <c r="D982" t="s">
        <v>33</v>
      </c>
      <c r="E982">
        <v>32644</v>
      </c>
      <c r="F982">
        <v>1</v>
      </c>
      <c r="G982">
        <v>0</v>
      </c>
      <c r="H982" s="1">
        <v>41290</v>
      </c>
      <c r="I982">
        <v>38</v>
      </c>
      <c r="J982">
        <v>239</v>
      </c>
      <c r="K982">
        <v>3</v>
      </c>
      <c r="L982">
        <v>141</v>
      </c>
      <c r="M982">
        <v>0</v>
      </c>
      <c r="N982">
        <v>7</v>
      </c>
      <c r="O982">
        <v>23</v>
      </c>
      <c r="P982">
        <v>4</v>
      </c>
      <c r="Q982">
        <v>7</v>
      </c>
      <c r="R982">
        <v>1</v>
      </c>
      <c r="S982">
        <v>6</v>
      </c>
      <c r="T982">
        <v>8</v>
      </c>
      <c r="U982">
        <v>1</v>
      </c>
      <c r="V982">
        <v>0</v>
      </c>
      <c r="W982">
        <v>0</v>
      </c>
      <c r="X982">
        <v>0</v>
      </c>
      <c r="Y982">
        <v>0</v>
      </c>
      <c r="Z982">
        <v>0</v>
      </c>
      <c r="AA982">
        <v>3</v>
      </c>
      <c r="AB982">
        <v>11</v>
      </c>
      <c r="AC982">
        <v>0</v>
      </c>
    </row>
    <row r="983" spans="1:29" x14ac:dyDescent="0.3">
      <c r="A983">
        <v>5389</v>
      </c>
      <c r="B983">
        <v>1964</v>
      </c>
      <c r="C983" t="s">
        <v>29</v>
      </c>
      <c r="D983" t="s">
        <v>33</v>
      </c>
      <c r="E983">
        <v>48920</v>
      </c>
      <c r="F983">
        <v>0</v>
      </c>
      <c r="G983">
        <v>2</v>
      </c>
      <c r="H983" s="1">
        <v>41567</v>
      </c>
      <c r="I983">
        <v>93</v>
      </c>
      <c r="J983">
        <v>238</v>
      </c>
      <c r="K983">
        <v>17</v>
      </c>
      <c r="L983">
        <v>68</v>
      </c>
      <c r="M983">
        <v>8</v>
      </c>
      <c r="N983">
        <v>10</v>
      </c>
      <c r="O983">
        <v>6</v>
      </c>
      <c r="P983">
        <v>3</v>
      </c>
      <c r="Q983">
        <v>6</v>
      </c>
      <c r="R983">
        <v>2</v>
      </c>
      <c r="S983">
        <v>5</v>
      </c>
      <c r="T983">
        <v>7</v>
      </c>
      <c r="U983">
        <v>0</v>
      </c>
      <c r="V983">
        <v>1</v>
      </c>
      <c r="W983">
        <v>0</v>
      </c>
      <c r="X983">
        <v>0</v>
      </c>
      <c r="Y983">
        <v>0</v>
      </c>
      <c r="Z983">
        <v>0</v>
      </c>
      <c r="AA983">
        <v>3</v>
      </c>
      <c r="AB983">
        <v>11</v>
      </c>
      <c r="AC983">
        <v>0</v>
      </c>
    </row>
    <row r="984" spans="1:29" x14ac:dyDescent="0.3">
      <c r="A984">
        <v>10099</v>
      </c>
      <c r="B984">
        <v>1984</v>
      </c>
      <c r="C984" t="s">
        <v>29</v>
      </c>
      <c r="D984" t="s">
        <v>33</v>
      </c>
      <c r="E984">
        <v>55434</v>
      </c>
      <c r="F984">
        <v>1</v>
      </c>
      <c r="G984">
        <v>0</v>
      </c>
      <c r="H984" s="1">
        <v>41552</v>
      </c>
      <c r="I984">
        <v>21</v>
      </c>
      <c r="J984">
        <v>238</v>
      </c>
      <c r="K984">
        <v>115</v>
      </c>
      <c r="L984">
        <v>215</v>
      </c>
      <c r="M984">
        <v>169</v>
      </c>
      <c r="N984">
        <v>69</v>
      </c>
      <c r="O984">
        <v>76</v>
      </c>
      <c r="P984">
        <v>3</v>
      </c>
      <c r="Q984">
        <v>5</v>
      </c>
      <c r="R984">
        <v>3</v>
      </c>
      <c r="S984">
        <v>13</v>
      </c>
      <c r="T984">
        <v>4</v>
      </c>
      <c r="U984">
        <v>0</v>
      </c>
      <c r="V984">
        <v>0</v>
      </c>
      <c r="W984">
        <v>0</v>
      </c>
      <c r="X984">
        <v>0</v>
      </c>
      <c r="Y984">
        <v>0</v>
      </c>
      <c r="Z984">
        <v>0</v>
      </c>
      <c r="AA984">
        <v>3</v>
      </c>
      <c r="AB984">
        <v>11</v>
      </c>
      <c r="AC984">
        <v>0</v>
      </c>
    </row>
    <row r="985" spans="1:29" x14ac:dyDescent="0.3">
      <c r="A985">
        <v>9597</v>
      </c>
      <c r="B985">
        <v>1969</v>
      </c>
      <c r="C985" t="s">
        <v>29</v>
      </c>
      <c r="D985" t="s">
        <v>33</v>
      </c>
      <c r="E985">
        <v>73448</v>
      </c>
      <c r="F985">
        <v>0</v>
      </c>
      <c r="G985">
        <v>0</v>
      </c>
      <c r="H985" s="1">
        <v>41680</v>
      </c>
      <c r="I985">
        <v>10</v>
      </c>
      <c r="J985">
        <v>236</v>
      </c>
      <c r="K985">
        <v>106</v>
      </c>
      <c r="L985">
        <v>189</v>
      </c>
      <c r="M985">
        <v>23</v>
      </c>
      <c r="N985">
        <v>41</v>
      </c>
      <c r="O985">
        <v>130</v>
      </c>
      <c r="P985">
        <v>1</v>
      </c>
      <c r="Q985">
        <v>7</v>
      </c>
      <c r="R985">
        <v>2</v>
      </c>
      <c r="S985">
        <v>9</v>
      </c>
      <c r="T985">
        <v>4</v>
      </c>
      <c r="U985">
        <v>0</v>
      </c>
      <c r="V985">
        <v>0</v>
      </c>
      <c r="W985">
        <v>0</v>
      </c>
      <c r="X985">
        <v>0</v>
      </c>
      <c r="Y985">
        <v>0</v>
      </c>
      <c r="Z985">
        <v>0</v>
      </c>
      <c r="AA985">
        <v>3</v>
      </c>
      <c r="AB985">
        <v>11</v>
      </c>
      <c r="AC985">
        <v>0</v>
      </c>
    </row>
    <row r="986" spans="1:29" x14ac:dyDescent="0.3">
      <c r="A986">
        <v>965</v>
      </c>
      <c r="B986">
        <v>1971</v>
      </c>
      <c r="C986" t="s">
        <v>29</v>
      </c>
      <c r="D986" t="s">
        <v>35</v>
      </c>
      <c r="E986">
        <v>55635</v>
      </c>
      <c r="F986">
        <v>0</v>
      </c>
      <c r="G986">
        <v>1</v>
      </c>
      <c r="H986" s="1">
        <v>41226</v>
      </c>
      <c r="I986">
        <v>34</v>
      </c>
      <c r="J986">
        <v>235</v>
      </c>
      <c r="K986">
        <v>65</v>
      </c>
      <c r="L986">
        <v>164</v>
      </c>
      <c r="M986">
        <v>50</v>
      </c>
      <c r="N986">
        <v>49</v>
      </c>
      <c r="O986">
        <v>27</v>
      </c>
      <c r="P986">
        <v>4</v>
      </c>
      <c r="Q986">
        <v>7</v>
      </c>
      <c r="R986">
        <v>3</v>
      </c>
      <c r="S986">
        <v>7</v>
      </c>
      <c r="T986">
        <v>6</v>
      </c>
      <c r="U986">
        <v>0</v>
      </c>
      <c r="V986">
        <v>0</v>
      </c>
      <c r="W986">
        <v>0</v>
      </c>
      <c r="X986">
        <v>0</v>
      </c>
      <c r="Y986">
        <v>0</v>
      </c>
      <c r="Z986">
        <v>0</v>
      </c>
      <c r="AA986">
        <v>3</v>
      </c>
      <c r="AB986">
        <v>11</v>
      </c>
      <c r="AC986">
        <v>0</v>
      </c>
    </row>
    <row r="987" spans="1:29" x14ac:dyDescent="0.3">
      <c r="A987">
        <v>326</v>
      </c>
      <c r="B987">
        <v>1973</v>
      </c>
      <c r="C987" t="s">
        <v>29</v>
      </c>
      <c r="D987" t="s">
        <v>33</v>
      </c>
      <c r="E987">
        <v>51148</v>
      </c>
      <c r="F987">
        <v>1</v>
      </c>
      <c r="G987">
        <v>1</v>
      </c>
      <c r="H987" s="1">
        <v>41323</v>
      </c>
      <c r="I987">
        <v>38</v>
      </c>
      <c r="J987">
        <v>235</v>
      </c>
      <c r="K987">
        <v>6</v>
      </c>
      <c r="L987">
        <v>45</v>
      </c>
      <c r="M987">
        <v>8</v>
      </c>
      <c r="N987">
        <v>9</v>
      </c>
      <c r="O987">
        <v>12</v>
      </c>
      <c r="P987">
        <v>4</v>
      </c>
      <c r="Q987">
        <v>5</v>
      </c>
      <c r="R987">
        <v>1</v>
      </c>
      <c r="S987">
        <v>6</v>
      </c>
      <c r="T987">
        <v>6</v>
      </c>
      <c r="U987">
        <v>0</v>
      </c>
      <c r="V987">
        <v>0</v>
      </c>
      <c r="W987">
        <v>0</v>
      </c>
      <c r="X987">
        <v>0</v>
      </c>
      <c r="Y987">
        <v>0</v>
      </c>
      <c r="Z987">
        <v>0</v>
      </c>
      <c r="AA987">
        <v>3</v>
      </c>
      <c r="AB987">
        <v>11</v>
      </c>
      <c r="AC987">
        <v>0</v>
      </c>
    </row>
    <row r="988" spans="1:29" x14ac:dyDescent="0.3">
      <c r="A988">
        <v>4324</v>
      </c>
      <c r="B988">
        <v>1989</v>
      </c>
      <c r="C988" t="s">
        <v>29</v>
      </c>
      <c r="D988" t="s">
        <v>33</v>
      </c>
      <c r="E988">
        <v>42387</v>
      </c>
      <c r="F988">
        <v>1</v>
      </c>
      <c r="G988">
        <v>0</v>
      </c>
      <c r="H988" s="1">
        <v>41211</v>
      </c>
      <c r="I988">
        <v>42</v>
      </c>
      <c r="J988">
        <v>235</v>
      </c>
      <c r="K988">
        <v>0</v>
      </c>
      <c r="L988">
        <v>235</v>
      </c>
      <c r="M988">
        <v>19</v>
      </c>
      <c r="N988">
        <v>4</v>
      </c>
      <c r="O988">
        <v>191</v>
      </c>
      <c r="P988">
        <v>5</v>
      </c>
      <c r="Q988">
        <v>8</v>
      </c>
      <c r="R988">
        <v>1</v>
      </c>
      <c r="S988">
        <v>7</v>
      </c>
      <c r="T988">
        <v>8</v>
      </c>
      <c r="U988">
        <v>0</v>
      </c>
      <c r="V988">
        <v>0</v>
      </c>
      <c r="W988">
        <v>0</v>
      </c>
      <c r="X988">
        <v>0</v>
      </c>
      <c r="Y988">
        <v>0</v>
      </c>
      <c r="Z988">
        <v>0</v>
      </c>
      <c r="AA988">
        <v>3</v>
      </c>
      <c r="AB988">
        <v>11</v>
      </c>
      <c r="AC988">
        <v>0</v>
      </c>
    </row>
    <row r="989" spans="1:29" x14ac:dyDescent="0.3">
      <c r="A989">
        <v>10855</v>
      </c>
      <c r="B989">
        <v>1968</v>
      </c>
      <c r="C989" t="s">
        <v>34</v>
      </c>
      <c r="D989" t="s">
        <v>30</v>
      </c>
      <c r="E989">
        <v>50014</v>
      </c>
      <c r="F989">
        <v>1</v>
      </c>
      <c r="G989">
        <v>0</v>
      </c>
      <c r="H989" s="1">
        <v>41661</v>
      </c>
      <c r="I989">
        <v>9</v>
      </c>
      <c r="J989">
        <v>234</v>
      </c>
      <c r="K989">
        <v>14</v>
      </c>
      <c r="L989">
        <v>77</v>
      </c>
      <c r="M989">
        <v>19</v>
      </c>
      <c r="N989">
        <v>10</v>
      </c>
      <c r="O989">
        <v>42</v>
      </c>
      <c r="P989">
        <v>2</v>
      </c>
      <c r="Q989">
        <v>4</v>
      </c>
      <c r="R989">
        <v>1</v>
      </c>
      <c r="S989">
        <v>8</v>
      </c>
      <c r="T989">
        <v>5</v>
      </c>
      <c r="U989">
        <v>0</v>
      </c>
      <c r="V989">
        <v>0</v>
      </c>
      <c r="W989">
        <v>0</v>
      </c>
      <c r="X989">
        <v>0</v>
      </c>
      <c r="Y989">
        <v>0</v>
      </c>
      <c r="Z989">
        <v>0</v>
      </c>
      <c r="AA989">
        <v>3</v>
      </c>
      <c r="AB989">
        <v>11</v>
      </c>
      <c r="AC989">
        <v>0</v>
      </c>
    </row>
    <row r="990" spans="1:29" x14ac:dyDescent="0.3">
      <c r="A990">
        <v>8180</v>
      </c>
      <c r="B990">
        <v>1952</v>
      </c>
      <c r="C990" t="s">
        <v>34</v>
      </c>
      <c r="D990" t="s">
        <v>35</v>
      </c>
      <c r="E990">
        <v>59354</v>
      </c>
      <c r="F990">
        <v>1</v>
      </c>
      <c r="G990">
        <v>1</v>
      </c>
      <c r="H990" s="1">
        <v>41593</v>
      </c>
      <c r="I990">
        <v>53</v>
      </c>
      <c r="J990">
        <v>233</v>
      </c>
      <c r="K990">
        <v>2</v>
      </c>
      <c r="L990">
        <v>53</v>
      </c>
      <c r="M990">
        <v>3</v>
      </c>
      <c r="N990">
        <v>5</v>
      </c>
      <c r="O990">
        <v>14</v>
      </c>
      <c r="P990">
        <v>3</v>
      </c>
      <c r="Q990">
        <v>6</v>
      </c>
      <c r="R990">
        <v>1</v>
      </c>
      <c r="S990">
        <v>5</v>
      </c>
      <c r="T990">
        <v>6</v>
      </c>
      <c r="U990">
        <v>0</v>
      </c>
      <c r="V990">
        <v>0</v>
      </c>
      <c r="W990">
        <v>0</v>
      </c>
      <c r="X990">
        <v>0</v>
      </c>
      <c r="Y990">
        <v>0</v>
      </c>
      <c r="Z990">
        <v>0</v>
      </c>
      <c r="AA990">
        <v>3</v>
      </c>
      <c r="AB990">
        <v>11</v>
      </c>
      <c r="AC990">
        <v>0</v>
      </c>
    </row>
    <row r="991" spans="1:29" x14ac:dyDescent="0.3">
      <c r="A991">
        <v>7798</v>
      </c>
      <c r="B991">
        <v>1972</v>
      </c>
      <c r="C991" t="s">
        <v>37</v>
      </c>
      <c r="D991" t="s">
        <v>31</v>
      </c>
      <c r="E991">
        <v>46344</v>
      </c>
      <c r="F991">
        <v>0</v>
      </c>
      <c r="G991">
        <v>1</v>
      </c>
      <c r="H991" s="1">
        <v>41257</v>
      </c>
      <c r="I991">
        <v>28</v>
      </c>
      <c r="J991">
        <v>233</v>
      </c>
      <c r="K991">
        <v>20</v>
      </c>
      <c r="L991">
        <v>57</v>
      </c>
      <c r="M991">
        <v>8</v>
      </c>
      <c r="N991">
        <v>20</v>
      </c>
      <c r="O991">
        <v>91</v>
      </c>
      <c r="P991">
        <v>4</v>
      </c>
      <c r="Q991">
        <v>7</v>
      </c>
      <c r="R991">
        <v>1</v>
      </c>
      <c r="S991">
        <v>5</v>
      </c>
      <c r="T991">
        <v>7</v>
      </c>
      <c r="U991">
        <v>0</v>
      </c>
      <c r="V991">
        <v>0</v>
      </c>
      <c r="W991">
        <v>0</v>
      </c>
      <c r="X991">
        <v>0</v>
      </c>
      <c r="Y991">
        <v>0</v>
      </c>
      <c r="Z991">
        <v>0</v>
      </c>
      <c r="AA991">
        <v>3</v>
      </c>
      <c r="AB991">
        <v>11</v>
      </c>
      <c r="AC991">
        <v>0</v>
      </c>
    </row>
    <row r="992" spans="1:29" x14ac:dyDescent="0.3">
      <c r="A992">
        <v>4967</v>
      </c>
      <c r="B992">
        <v>1960</v>
      </c>
      <c r="C992" t="s">
        <v>32</v>
      </c>
      <c r="D992" t="s">
        <v>31</v>
      </c>
      <c r="E992">
        <v>38201</v>
      </c>
      <c r="F992">
        <v>0</v>
      </c>
      <c r="G992">
        <v>1</v>
      </c>
      <c r="H992" s="1">
        <v>41362</v>
      </c>
      <c r="I992">
        <v>19</v>
      </c>
      <c r="J992">
        <v>233</v>
      </c>
      <c r="K992">
        <v>0</v>
      </c>
      <c r="L992">
        <v>23</v>
      </c>
      <c r="M992">
        <v>0</v>
      </c>
      <c r="N992">
        <v>0</v>
      </c>
      <c r="O992">
        <v>12</v>
      </c>
      <c r="P992">
        <v>4</v>
      </c>
      <c r="Q992">
        <v>5</v>
      </c>
      <c r="R992">
        <v>1</v>
      </c>
      <c r="S992">
        <v>5</v>
      </c>
      <c r="T992">
        <v>8</v>
      </c>
      <c r="U992">
        <v>0</v>
      </c>
      <c r="V992">
        <v>0</v>
      </c>
      <c r="W992">
        <v>0</v>
      </c>
      <c r="X992">
        <v>0</v>
      </c>
      <c r="Y992">
        <v>0</v>
      </c>
      <c r="Z992">
        <v>0</v>
      </c>
      <c r="AA992">
        <v>3</v>
      </c>
      <c r="AB992">
        <v>11</v>
      </c>
      <c r="AC992">
        <v>0</v>
      </c>
    </row>
    <row r="993" spans="1:29" x14ac:dyDescent="0.3">
      <c r="A993">
        <v>1295</v>
      </c>
      <c r="B993">
        <v>1963</v>
      </c>
      <c r="C993" t="s">
        <v>29</v>
      </c>
      <c r="D993" t="s">
        <v>33</v>
      </c>
      <c r="F993">
        <v>0</v>
      </c>
      <c r="G993">
        <v>1</v>
      </c>
      <c r="H993" s="1">
        <v>41497</v>
      </c>
      <c r="I993">
        <v>96</v>
      </c>
      <c r="J993">
        <v>231</v>
      </c>
      <c r="K993">
        <v>65</v>
      </c>
      <c r="L993">
        <v>196</v>
      </c>
      <c r="M993">
        <v>38</v>
      </c>
      <c r="N993">
        <v>71</v>
      </c>
      <c r="O993">
        <v>124</v>
      </c>
      <c r="P993">
        <v>1</v>
      </c>
      <c r="Q993">
        <v>6</v>
      </c>
      <c r="R993">
        <v>5</v>
      </c>
      <c r="S993">
        <v>7</v>
      </c>
      <c r="T993">
        <v>4</v>
      </c>
      <c r="U993">
        <v>0</v>
      </c>
      <c r="V993">
        <v>0</v>
      </c>
      <c r="W993">
        <v>0</v>
      </c>
      <c r="X993">
        <v>0</v>
      </c>
      <c r="Y993">
        <v>0</v>
      </c>
      <c r="Z993">
        <v>0</v>
      </c>
      <c r="AA993">
        <v>3</v>
      </c>
      <c r="AB993">
        <v>11</v>
      </c>
      <c r="AC993">
        <v>0</v>
      </c>
    </row>
    <row r="994" spans="1:29" x14ac:dyDescent="0.3">
      <c r="A994">
        <v>6798</v>
      </c>
      <c r="B994">
        <v>1966</v>
      </c>
      <c r="C994" t="s">
        <v>29</v>
      </c>
      <c r="D994" t="s">
        <v>30</v>
      </c>
      <c r="E994">
        <v>37070</v>
      </c>
      <c r="F994">
        <v>1</v>
      </c>
      <c r="G994">
        <v>1</v>
      </c>
      <c r="H994" s="1">
        <v>41353</v>
      </c>
      <c r="I994">
        <v>30</v>
      </c>
      <c r="J994">
        <v>231</v>
      </c>
      <c r="K994">
        <v>7</v>
      </c>
      <c r="L994">
        <v>137</v>
      </c>
      <c r="M994">
        <v>4</v>
      </c>
      <c r="N994">
        <v>15</v>
      </c>
      <c r="O994">
        <v>39</v>
      </c>
      <c r="P994">
        <v>9</v>
      </c>
      <c r="Q994">
        <v>5</v>
      </c>
      <c r="R994">
        <v>1</v>
      </c>
      <c r="S994">
        <v>8</v>
      </c>
      <c r="T994">
        <v>7</v>
      </c>
      <c r="U994">
        <v>0</v>
      </c>
      <c r="V994">
        <v>0</v>
      </c>
      <c r="W994">
        <v>0</v>
      </c>
      <c r="X994">
        <v>0</v>
      </c>
      <c r="Y994">
        <v>0</v>
      </c>
      <c r="Z994">
        <v>0</v>
      </c>
      <c r="AA994">
        <v>3</v>
      </c>
      <c r="AB994">
        <v>11</v>
      </c>
      <c r="AC994">
        <v>1</v>
      </c>
    </row>
    <row r="995" spans="1:29" x14ac:dyDescent="0.3">
      <c r="A995">
        <v>3834</v>
      </c>
      <c r="B995">
        <v>1962</v>
      </c>
      <c r="C995" t="s">
        <v>29</v>
      </c>
      <c r="D995" t="s">
        <v>30</v>
      </c>
      <c r="E995">
        <v>69627</v>
      </c>
      <c r="F995">
        <v>0</v>
      </c>
      <c r="G995">
        <v>1</v>
      </c>
      <c r="H995" s="1">
        <v>41350</v>
      </c>
      <c r="I995">
        <v>35</v>
      </c>
      <c r="J995">
        <v>231</v>
      </c>
      <c r="K995">
        <v>161</v>
      </c>
      <c r="L995">
        <v>215</v>
      </c>
      <c r="M995">
        <v>171</v>
      </c>
      <c r="N995">
        <v>30</v>
      </c>
      <c r="O995">
        <v>53</v>
      </c>
      <c r="P995">
        <v>2</v>
      </c>
      <c r="Q995">
        <v>8</v>
      </c>
      <c r="R995">
        <v>2</v>
      </c>
      <c r="S995">
        <v>11</v>
      </c>
      <c r="T995">
        <v>5</v>
      </c>
      <c r="U995">
        <v>0</v>
      </c>
      <c r="V995">
        <v>0</v>
      </c>
      <c r="W995">
        <v>0</v>
      </c>
      <c r="X995">
        <v>0</v>
      </c>
      <c r="Y995">
        <v>0</v>
      </c>
      <c r="Z995">
        <v>0</v>
      </c>
      <c r="AA995">
        <v>3</v>
      </c>
      <c r="AB995">
        <v>11</v>
      </c>
      <c r="AC995">
        <v>0</v>
      </c>
    </row>
    <row r="996" spans="1:29" x14ac:dyDescent="0.3">
      <c r="A996">
        <v>4168</v>
      </c>
      <c r="B996">
        <v>1966</v>
      </c>
      <c r="C996" t="s">
        <v>29</v>
      </c>
      <c r="D996" t="s">
        <v>30</v>
      </c>
      <c r="E996">
        <v>37070</v>
      </c>
      <c r="F996">
        <v>1</v>
      </c>
      <c r="G996">
        <v>1</v>
      </c>
      <c r="H996" s="1">
        <v>41353</v>
      </c>
      <c r="I996">
        <v>30</v>
      </c>
      <c r="J996">
        <v>231</v>
      </c>
      <c r="K996">
        <v>7</v>
      </c>
      <c r="L996">
        <v>137</v>
      </c>
      <c r="M996">
        <v>4</v>
      </c>
      <c r="N996">
        <v>15</v>
      </c>
      <c r="O996">
        <v>39</v>
      </c>
      <c r="P996">
        <v>9</v>
      </c>
      <c r="Q996">
        <v>5</v>
      </c>
      <c r="R996">
        <v>1</v>
      </c>
      <c r="S996">
        <v>8</v>
      </c>
      <c r="T996">
        <v>7</v>
      </c>
      <c r="U996">
        <v>0</v>
      </c>
      <c r="V996">
        <v>0</v>
      </c>
      <c r="W996">
        <v>0</v>
      </c>
      <c r="X996">
        <v>0</v>
      </c>
      <c r="Y996">
        <v>0</v>
      </c>
      <c r="Z996">
        <v>0</v>
      </c>
      <c r="AA996">
        <v>3</v>
      </c>
      <c r="AB996">
        <v>11</v>
      </c>
      <c r="AC996">
        <v>1</v>
      </c>
    </row>
    <row r="997" spans="1:29" x14ac:dyDescent="0.3">
      <c r="A997">
        <v>8996</v>
      </c>
      <c r="B997">
        <v>1957</v>
      </c>
      <c r="C997" t="s">
        <v>32</v>
      </c>
      <c r="D997" t="s">
        <v>33</v>
      </c>
      <c r="F997">
        <v>2</v>
      </c>
      <c r="G997">
        <v>1</v>
      </c>
      <c r="H997" s="1">
        <v>41232</v>
      </c>
      <c r="I997">
        <v>4</v>
      </c>
      <c r="J997">
        <v>230</v>
      </c>
      <c r="K997">
        <v>42</v>
      </c>
      <c r="L997">
        <v>192</v>
      </c>
      <c r="M997">
        <v>49</v>
      </c>
      <c r="N997">
        <v>37</v>
      </c>
      <c r="O997">
        <v>53</v>
      </c>
      <c r="P997">
        <v>12</v>
      </c>
      <c r="Q997">
        <v>7</v>
      </c>
      <c r="R997">
        <v>2</v>
      </c>
      <c r="S997">
        <v>8</v>
      </c>
      <c r="T997">
        <v>9</v>
      </c>
      <c r="U997">
        <v>0</v>
      </c>
      <c r="V997">
        <v>0</v>
      </c>
      <c r="W997">
        <v>0</v>
      </c>
      <c r="X997">
        <v>0</v>
      </c>
      <c r="Y997">
        <v>0</v>
      </c>
      <c r="Z997">
        <v>0</v>
      </c>
      <c r="AA997">
        <v>3</v>
      </c>
      <c r="AB997">
        <v>11</v>
      </c>
      <c r="AC997">
        <v>0</v>
      </c>
    </row>
    <row r="998" spans="1:29" x14ac:dyDescent="0.3">
      <c r="A998">
        <v>8825</v>
      </c>
      <c r="B998">
        <v>1962</v>
      </c>
      <c r="C998" t="s">
        <v>29</v>
      </c>
      <c r="D998" t="s">
        <v>31</v>
      </c>
      <c r="E998">
        <v>51195</v>
      </c>
      <c r="F998">
        <v>1</v>
      </c>
      <c r="G998">
        <v>1</v>
      </c>
      <c r="H998" s="1">
        <v>41365</v>
      </c>
      <c r="I998">
        <v>46</v>
      </c>
      <c r="J998">
        <v>230</v>
      </c>
      <c r="K998">
        <v>14</v>
      </c>
      <c r="L998">
        <v>156</v>
      </c>
      <c r="M998">
        <v>82</v>
      </c>
      <c r="N998">
        <v>24</v>
      </c>
      <c r="O998">
        <v>58</v>
      </c>
      <c r="P998">
        <v>8</v>
      </c>
      <c r="Q998">
        <v>9</v>
      </c>
      <c r="R998">
        <v>2</v>
      </c>
      <c r="S998">
        <v>5</v>
      </c>
      <c r="T998">
        <v>8</v>
      </c>
      <c r="U998">
        <v>0</v>
      </c>
      <c r="V998">
        <v>0</v>
      </c>
      <c r="W998">
        <v>0</v>
      </c>
      <c r="X998">
        <v>0</v>
      </c>
      <c r="Y998">
        <v>0</v>
      </c>
      <c r="Z998">
        <v>0</v>
      </c>
      <c r="AA998">
        <v>3</v>
      </c>
      <c r="AB998">
        <v>11</v>
      </c>
      <c r="AC998">
        <v>0</v>
      </c>
    </row>
    <row r="999" spans="1:29" x14ac:dyDescent="0.3">
      <c r="A999">
        <v>6357</v>
      </c>
      <c r="B999">
        <v>1959</v>
      </c>
      <c r="C999" t="s">
        <v>37</v>
      </c>
      <c r="D999" t="s">
        <v>35</v>
      </c>
      <c r="E999">
        <v>59052</v>
      </c>
      <c r="F999">
        <v>0</v>
      </c>
      <c r="G999">
        <v>1</v>
      </c>
      <c r="H999" s="1">
        <v>41595</v>
      </c>
      <c r="I999">
        <v>29</v>
      </c>
      <c r="J999">
        <v>230</v>
      </c>
      <c r="K999">
        <v>35</v>
      </c>
      <c r="L999">
        <v>75</v>
      </c>
      <c r="M999">
        <v>63</v>
      </c>
      <c r="N999">
        <v>57</v>
      </c>
      <c r="O999">
        <v>31</v>
      </c>
      <c r="P999">
        <v>3</v>
      </c>
      <c r="Q999">
        <v>7</v>
      </c>
      <c r="R999">
        <v>1</v>
      </c>
      <c r="S999">
        <v>7</v>
      </c>
      <c r="T999">
        <v>5</v>
      </c>
      <c r="U999">
        <v>0</v>
      </c>
      <c r="V999">
        <v>0</v>
      </c>
      <c r="W999">
        <v>0</v>
      </c>
      <c r="X999">
        <v>0</v>
      </c>
      <c r="Y999">
        <v>0</v>
      </c>
      <c r="Z999">
        <v>0</v>
      </c>
      <c r="AA999">
        <v>3</v>
      </c>
      <c r="AB999">
        <v>11</v>
      </c>
      <c r="AC999">
        <v>0</v>
      </c>
    </row>
    <row r="1000" spans="1:29" x14ac:dyDescent="0.3">
      <c r="A1000">
        <v>6575</v>
      </c>
      <c r="B1000">
        <v>1981</v>
      </c>
      <c r="C1000" t="s">
        <v>29</v>
      </c>
      <c r="D1000" t="s">
        <v>31</v>
      </c>
      <c r="E1000">
        <v>56386</v>
      </c>
      <c r="F1000">
        <v>1</v>
      </c>
      <c r="G1000">
        <v>1</v>
      </c>
      <c r="H1000" s="1">
        <v>41209</v>
      </c>
      <c r="I1000">
        <v>51</v>
      </c>
      <c r="J1000">
        <v>230</v>
      </c>
      <c r="K1000">
        <v>48</v>
      </c>
      <c r="L1000">
        <v>214</v>
      </c>
      <c r="M1000">
        <v>13</v>
      </c>
      <c r="N1000">
        <v>32</v>
      </c>
      <c r="O1000">
        <v>75</v>
      </c>
      <c r="P1000">
        <v>8</v>
      </c>
      <c r="Q1000">
        <v>9</v>
      </c>
      <c r="R1000">
        <v>1</v>
      </c>
      <c r="S1000">
        <v>7</v>
      </c>
      <c r="T1000">
        <v>9</v>
      </c>
      <c r="U1000">
        <v>0</v>
      </c>
      <c r="V1000">
        <v>0</v>
      </c>
      <c r="W1000">
        <v>0</v>
      </c>
      <c r="X1000">
        <v>0</v>
      </c>
      <c r="Y1000">
        <v>0</v>
      </c>
      <c r="Z1000">
        <v>0</v>
      </c>
      <c r="AA1000">
        <v>3</v>
      </c>
      <c r="AB1000">
        <v>11</v>
      </c>
      <c r="AC1000">
        <v>0</v>
      </c>
    </row>
    <row r="1001" spans="1:29" x14ac:dyDescent="0.3">
      <c r="A1001">
        <v>347</v>
      </c>
      <c r="B1001">
        <v>1976</v>
      </c>
      <c r="C1001" t="s">
        <v>29</v>
      </c>
      <c r="D1001" t="s">
        <v>35</v>
      </c>
      <c r="E1001">
        <v>40780</v>
      </c>
      <c r="F1001">
        <v>0</v>
      </c>
      <c r="G1001">
        <v>1</v>
      </c>
      <c r="H1001" s="1">
        <v>41160</v>
      </c>
      <c r="I1001">
        <v>30</v>
      </c>
      <c r="J1001">
        <v>229</v>
      </c>
      <c r="K1001">
        <v>27</v>
      </c>
      <c r="L1001">
        <v>71</v>
      </c>
      <c r="M1001">
        <v>13</v>
      </c>
      <c r="N1001">
        <v>3</v>
      </c>
      <c r="O1001">
        <v>34</v>
      </c>
      <c r="P1001">
        <v>4</v>
      </c>
      <c r="Q1001">
        <v>7</v>
      </c>
      <c r="R1001">
        <v>1</v>
      </c>
      <c r="S1001">
        <v>5</v>
      </c>
      <c r="T1001">
        <v>9</v>
      </c>
      <c r="U1001">
        <v>0</v>
      </c>
      <c r="V1001">
        <v>0</v>
      </c>
      <c r="W1001">
        <v>0</v>
      </c>
      <c r="X1001">
        <v>0</v>
      </c>
      <c r="Y1001">
        <v>0</v>
      </c>
      <c r="Z1001">
        <v>0</v>
      </c>
      <c r="AA1001">
        <v>3</v>
      </c>
      <c r="AB1001">
        <v>11</v>
      </c>
      <c r="AC1001">
        <v>0</v>
      </c>
    </row>
    <row r="1002" spans="1:29" x14ac:dyDescent="0.3">
      <c r="A1002">
        <v>11166</v>
      </c>
      <c r="B1002">
        <v>1961</v>
      </c>
      <c r="C1002" t="s">
        <v>29</v>
      </c>
      <c r="D1002" t="s">
        <v>33</v>
      </c>
      <c r="E1002">
        <v>49678</v>
      </c>
      <c r="F1002">
        <v>0</v>
      </c>
      <c r="G1002">
        <v>1</v>
      </c>
      <c r="H1002" s="1">
        <v>41307</v>
      </c>
      <c r="I1002">
        <v>81</v>
      </c>
      <c r="J1002">
        <v>229</v>
      </c>
      <c r="K1002">
        <v>5</v>
      </c>
      <c r="L1002">
        <v>56</v>
      </c>
      <c r="M1002">
        <v>3</v>
      </c>
      <c r="N1002">
        <v>2</v>
      </c>
      <c r="O1002">
        <v>20</v>
      </c>
      <c r="P1002">
        <v>2</v>
      </c>
      <c r="Q1002">
        <v>6</v>
      </c>
      <c r="R1002">
        <v>2</v>
      </c>
      <c r="S1002">
        <v>4</v>
      </c>
      <c r="T1002">
        <v>7</v>
      </c>
      <c r="U1002">
        <v>0</v>
      </c>
      <c r="V1002">
        <v>0</v>
      </c>
      <c r="W1002">
        <v>0</v>
      </c>
      <c r="X1002">
        <v>0</v>
      </c>
      <c r="Y1002">
        <v>0</v>
      </c>
      <c r="Z1002">
        <v>0</v>
      </c>
      <c r="AA1002">
        <v>3</v>
      </c>
      <c r="AB1002">
        <v>11</v>
      </c>
      <c r="AC1002">
        <v>0</v>
      </c>
    </row>
    <row r="1003" spans="1:29" x14ac:dyDescent="0.3">
      <c r="A1003">
        <v>4865</v>
      </c>
      <c r="B1003">
        <v>1974</v>
      </c>
      <c r="C1003" t="s">
        <v>34</v>
      </c>
      <c r="D1003" t="s">
        <v>35</v>
      </c>
      <c r="E1003">
        <v>53367</v>
      </c>
      <c r="F1003">
        <v>1</v>
      </c>
      <c r="G1003">
        <v>1</v>
      </c>
      <c r="H1003" s="1">
        <v>41517</v>
      </c>
      <c r="I1003">
        <v>2</v>
      </c>
      <c r="J1003">
        <v>229</v>
      </c>
      <c r="K1003">
        <v>7</v>
      </c>
      <c r="L1003">
        <v>140</v>
      </c>
      <c r="M1003">
        <v>10</v>
      </c>
      <c r="N1003">
        <v>3</v>
      </c>
      <c r="O1003">
        <v>11</v>
      </c>
      <c r="P1003">
        <v>7</v>
      </c>
      <c r="Q1003">
        <v>5</v>
      </c>
      <c r="R1003">
        <v>1</v>
      </c>
      <c r="S1003">
        <v>8</v>
      </c>
      <c r="T1003">
        <v>7</v>
      </c>
      <c r="U1003">
        <v>0</v>
      </c>
      <c r="V1003">
        <v>0</v>
      </c>
      <c r="W1003">
        <v>0</v>
      </c>
      <c r="X1003">
        <v>0</v>
      </c>
      <c r="Y1003">
        <v>0</v>
      </c>
      <c r="Z1003">
        <v>0</v>
      </c>
      <c r="AA1003">
        <v>3</v>
      </c>
      <c r="AB1003">
        <v>11</v>
      </c>
      <c r="AC1003">
        <v>1</v>
      </c>
    </row>
    <row r="1004" spans="1:29" x14ac:dyDescent="0.3">
      <c r="A1004">
        <v>4201</v>
      </c>
      <c r="B1004">
        <v>1962</v>
      </c>
      <c r="C1004" t="s">
        <v>29</v>
      </c>
      <c r="D1004" t="s">
        <v>30</v>
      </c>
      <c r="E1004">
        <v>57967</v>
      </c>
      <c r="F1004">
        <v>0</v>
      </c>
      <c r="G1004">
        <v>1</v>
      </c>
      <c r="H1004" s="1">
        <v>41336</v>
      </c>
      <c r="I1004">
        <v>39</v>
      </c>
      <c r="J1004">
        <v>229</v>
      </c>
      <c r="K1004">
        <v>7</v>
      </c>
      <c r="L1004">
        <v>137</v>
      </c>
      <c r="M1004">
        <v>4</v>
      </c>
      <c r="N1004">
        <v>0</v>
      </c>
      <c r="O1004">
        <v>91</v>
      </c>
      <c r="P1004">
        <v>5</v>
      </c>
      <c r="Q1004">
        <v>4</v>
      </c>
      <c r="R1004">
        <v>2</v>
      </c>
      <c r="S1004">
        <v>8</v>
      </c>
      <c r="T1004">
        <v>5</v>
      </c>
      <c r="U1004">
        <v>0</v>
      </c>
      <c r="V1004">
        <v>0</v>
      </c>
      <c r="W1004">
        <v>0</v>
      </c>
      <c r="X1004">
        <v>0</v>
      </c>
      <c r="Y1004">
        <v>0</v>
      </c>
      <c r="Z1004">
        <v>0</v>
      </c>
      <c r="AA1004">
        <v>3</v>
      </c>
      <c r="AB1004">
        <v>11</v>
      </c>
      <c r="AC1004">
        <v>0</v>
      </c>
    </row>
    <row r="1005" spans="1:29" x14ac:dyDescent="0.3">
      <c r="A1005">
        <v>9797</v>
      </c>
      <c r="B1005">
        <v>1956</v>
      </c>
      <c r="C1005" t="s">
        <v>29</v>
      </c>
      <c r="D1005" t="s">
        <v>33</v>
      </c>
      <c r="E1005">
        <v>58116</v>
      </c>
      <c r="F1005">
        <v>0</v>
      </c>
      <c r="G1005">
        <v>1</v>
      </c>
      <c r="H1005" s="1">
        <v>41742</v>
      </c>
      <c r="I1005">
        <v>38</v>
      </c>
      <c r="J1005">
        <v>228</v>
      </c>
      <c r="K1005">
        <v>19</v>
      </c>
      <c r="L1005">
        <v>130</v>
      </c>
      <c r="M1005">
        <v>4</v>
      </c>
      <c r="N1005">
        <v>11</v>
      </c>
      <c r="O1005">
        <v>51</v>
      </c>
      <c r="P1005">
        <v>2</v>
      </c>
      <c r="Q1005">
        <v>3</v>
      </c>
      <c r="R1005">
        <v>3</v>
      </c>
      <c r="S1005">
        <v>8</v>
      </c>
      <c r="T1005">
        <v>2</v>
      </c>
      <c r="U1005">
        <v>0</v>
      </c>
      <c r="V1005">
        <v>0</v>
      </c>
      <c r="W1005">
        <v>0</v>
      </c>
      <c r="X1005">
        <v>0</v>
      </c>
      <c r="Y1005">
        <v>0</v>
      </c>
      <c r="Z1005">
        <v>0</v>
      </c>
      <c r="AA1005">
        <v>3</v>
      </c>
      <c r="AB1005">
        <v>11</v>
      </c>
      <c r="AC1005">
        <v>0</v>
      </c>
    </row>
    <row r="1006" spans="1:29" x14ac:dyDescent="0.3">
      <c r="A1006">
        <v>1951</v>
      </c>
      <c r="B1006">
        <v>1981</v>
      </c>
      <c r="C1006" t="s">
        <v>36</v>
      </c>
      <c r="D1006" t="s">
        <v>33</v>
      </c>
      <c r="E1006">
        <v>34445</v>
      </c>
      <c r="F1006">
        <v>0</v>
      </c>
      <c r="G1006">
        <v>0</v>
      </c>
      <c r="H1006" s="1">
        <v>41301</v>
      </c>
      <c r="I1006">
        <v>92</v>
      </c>
      <c r="J1006">
        <v>228</v>
      </c>
      <c r="K1006">
        <v>122</v>
      </c>
      <c r="L1006">
        <v>122</v>
      </c>
      <c r="M1006">
        <v>208</v>
      </c>
      <c r="N1006">
        <v>129</v>
      </c>
      <c r="O1006">
        <v>30</v>
      </c>
      <c r="P1006">
        <v>6</v>
      </c>
      <c r="Q1006">
        <v>11</v>
      </c>
      <c r="R1006">
        <v>2</v>
      </c>
      <c r="S1006">
        <v>8</v>
      </c>
      <c r="T1006">
        <v>9</v>
      </c>
      <c r="U1006">
        <v>0</v>
      </c>
      <c r="V1006">
        <v>0</v>
      </c>
      <c r="W1006">
        <v>0</v>
      </c>
      <c r="X1006">
        <v>0</v>
      </c>
      <c r="Y1006">
        <v>0</v>
      </c>
      <c r="Z1006">
        <v>0</v>
      </c>
      <c r="AA1006">
        <v>3</v>
      </c>
      <c r="AB1006">
        <v>11</v>
      </c>
      <c r="AC1006">
        <v>0</v>
      </c>
    </row>
    <row r="1007" spans="1:29" x14ac:dyDescent="0.3">
      <c r="A1007">
        <v>4607</v>
      </c>
      <c r="B1007">
        <v>1959</v>
      </c>
      <c r="C1007" t="s">
        <v>29</v>
      </c>
      <c r="D1007" t="s">
        <v>31</v>
      </c>
      <c r="E1007">
        <v>71367</v>
      </c>
      <c r="F1007">
        <v>0</v>
      </c>
      <c r="G1007">
        <v>0</v>
      </c>
      <c r="H1007" s="1">
        <v>41509</v>
      </c>
      <c r="I1007">
        <v>24</v>
      </c>
      <c r="J1007">
        <v>227</v>
      </c>
      <c r="K1007">
        <v>23</v>
      </c>
      <c r="L1007">
        <v>389</v>
      </c>
      <c r="M1007">
        <v>42</v>
      </c>
      <c r="N1007">
        <v>21</v>
      </c>
      <c r="O1007">
        <v>75</v>
      </c>
      <c r="P1007">
        <v>1</v>
      </c>
      <c r="Q1007">
        <v>4</v>
      </c>
      <c r="R1007">
        <v>5</v>
      </c>
      <c r="S1007">
        <v>7</v>
      </c>
      <c r="T1007">
        <v>2</v>
      </c>
      <c r="U1007">
        <v>0</v>
      </c>
      <c r="V1007">
        <v>0</v>
      </c>
      <c r="W1007">
        <v>0</v>
      </c>
      <c r="X1007">
        <v>0</v>
      </c>
      <c r="Y1007">
        <v>0</v>
      </c>
      <c r="Z1007">
        <v>0</v>
      </c>
      <c r="AA1007">
        <v>3</v>
      </c>
      <c r="AB1007">
        <v>11</v>
      </c>
      <c r="AC1007">
        <v>0</v>
      </c>
    </row>
    <row r="1008" spans="1:29" x14ac:dyDescent="0.3">
      <c r="A1008">
        <v>4944</v>
      </c>
      <c r="B1008">
        <v>1959</v>
      </c>
      <c r="C1008" t="s">
        <v>29</v>
      </c>
      <c r="D1008" t="s">
        <v>31</v>
      </c>
      <c r="E1008">
        <v>71367</v>
      </c>
      <c r="F1008">
        <v>0</v>
      </c>
      <c r="G1008">
        <v>0</v>
      </c>
      <c r="H1008" s="1">
        <v>41509</v>
      </c>
      <c r="I1008">
        <v>24</v>
      </c>
      <c r="J1008">
        <v>227</v>
      </c>
      <c r="K1008">
        <v>23</v>
      </c>
      <c r="L1008">
        <v>389</v>
      </c>
      <c r="M1008">
        <v>42</v>
      </c>
      <c r="N1008">
        <v>21</v>
      </c>
      <c r="O1008">
        <v>75</v>
      </c>
      <c r="P1008">
        <v>1</v>
      </c>
      <c r="Q1008">
        <v>4</v>
      </c>
      <c r="R1008">
        <v>5</v>
      </c>
      <c r="S1008">
        <v>7</v>
      </c>
      <c r="T1008">
        <v>2</v>
      </c>
      <c r="U1008">
        <v>0</v>
      </c>
      <c r="V1008">
        <v>0</v>
      </c>
      <c r="W1008">
        <v>0</v>
      </c>
      <c r="X1008">
        <v>0</v>
      </c>
      <c r="Y1008">
        <v>0</v>
      </c>
      <c r="Z1008">
        <v>0</v>
      </c>
      <c r="AA1008">
        <v>3</v>
      </c>
      <c r="AB1008">
        <v>11</v>
      </c>
      <c r="AC1008">
        <v>0</v>
      </c>
    </row>
    <row r="1009" spans="1:29" x14ac:dyDescent="0.3">
      <c r="A1009">
        <v>6652</v>
      </c>
      <c r="B1009">
        <v>1965</v>
      </c>
      <c r="C1009" t="s">
        <v>29</v>
      </c>
      <c r="D1009" t="s">
        <v>33</v>
      </c>
      <c r="E1009">
        <v>77343</v>
      </c>
      <c r="F1009">
        <v>0</v>
      </c>
      <c r="G1009">
        <v>0</v>
      </c>
      <c r="H1009" s="1">
        <v>41799</v>
      </c>
      <c r="I1009">
        <v>28</v>
      </c>
      <c r="J1009">
        <v>227</v>
      </c>
      <c r="K1009">
        <v>151</v>
      </c>
      <c r="L1009">
        <v>573</v>
      </c>
      <c r="M1009">
        <v>98</v>
      </c>
      <c r="N1009">
        <v>54</v>
      </c>
      <c r="O1009">
        <v>31</v>
      </c>
      <c r="P1009">
        <v>1</v>
      </c>
      <c r="Q1009">
        <v>3</v>
      </c>
      <c r="R1009">
        <v>4</v>
      </c>
      <c r="S1009">
        <v>9</v>
      </c>
      <c r="T1009">
        <v>1</v>
      </c>
      <c r="U1009">
        <v>0</v>
      </c>
      <c r="V1009">
        <v>0</v>
      </c>
      <c r="W1009">
        <v>0</v>
      </c>
      <c r="X1009">
        <v>0</v>
      </c>
      <c r="Y1009">
        <v>0</v>
      </c>
      <c r="Z1009">
        <v>0</v>
      </c>
      <c r="AA1009">
        <v>3</v>
      </c>
      <c r="AB1009">
        <v>11</v>
      </c>
      <c r="AC1009">
        <v>0</v>
      </c>
    </row>
    <row r="1010" spans="1:29" x14ac:dyDescent="0.3">
      <c r="A1010">
        <v>10841</v>
      </c>
      <c r="B1010">
        <v>1975</v>
      </c>
      <c r="C1010" t="s">
        <v>32</v>
      </c>
      <c r="D1010" t="s">
        <v>31</v>
      </c>
      <c r="E1010">
        <v>56559</v>
      </c>
      <c r="F1010">
        <v>0</v>
      </c>
      <c r="G1010">
        <v>1</v>
      </c>
      <c r="H1010" s="1">
        <v>41268</v>
      </c>
      <c r="I1010">
        <v>46</v>
      </c>
      <c r="J1010">
        <v>226</v>
      </c>
      <c r="K1010">
        <v>22</v>
      </c>
      <c r="L1010">
        <v>133</v>
      </c>
      <c r="M1010">
        <v>41</v>
      </c>
      <c r="N1010">
        <v>31</v>
      </c>
      <c r="O1010">
        <v>31</v>
      </c>
      <c r="P1010">
        <v>3</v>
      </c>
      <c r="Q1010">
        <v>4</v>
      </c>
      <c r="R1010">
        <v>3</v>
      </c>
      <c r="S1010">
        <v>8</v>
      </c>
      <c r="T1010">
        <v>4</v>
      </c>
      <c r="U1010">
        <v>0</v>
      </c>
      <c r="V1010">
        <v>0</v>
      </c>
      <c r="W1010">
        <v>0</v>
      </c>
      <c r="X1010">
        <v>0</v>
      </c>
      <c r="Y1010">
        <v>0</v>
      </c>
      <c r="Z1010">
        <v>0</v>
      </c>
      <c r="AA1010">
        <v>3</v>
      </c>
      <c r="AB1010">
        <v>11</v>
      </c>
      <c r="AC1010">
        <v>0</v>
      </c>
    </row>
    <row r="1011" spans="1:29" x14ac:dyDescent="0.3">
      <c r="A1011">
        <v>10584</v>
      </c>
      <c r="B1011">
        <v>1976</v>
      </c>
      <c r="C1011" t="s">
        <v>29</v>
      </c>
      <c r="D1011" t="s">
        <v>33</v>
      </c>
      <c r="E1011">
        <v>65665</v>
      </c>
      <c r="F1011">
        <v>0</v>
      </c>
      <c r="G1011">
        <v>1</v>
      </c>
      <c r="H1011" s="1">
        <v>41610</v>
      </c>
      <c r="I1011">
        <v>77</v>
      </c>
      <c r="J1011">
        <v>225</v>
      </c>
      <c r="K1011">
        <v>162</v>
      </c>
      <c r="L1011">
        <v>387</v>
      </c>
      <c r="M1011">
        <v>106</v>
      </c>
      <c r="N1011">
        <v>36</v>
      </c>
      <c r="O1011">
        <v>29</v>
      </c>
      <c r="P1011">
        <v>1</v>
      </c>
      <c r="Q1011">
        <v>5</v>
      </c>
      <c r="R1011">
        <v>10</v>
      </c>
      <c r="S1011">
        <v>8</v>
      </c>
      <c r="T1011">
        <v>3</v>
      </c>
      <c r="U1011">
        <v>0</v>
      </c>
      <c r="V1011">
        <v>0</v>
      </c>
      <c r="W1011">
        <v>0</v>
      </c>
      <c r="X1011">
        <v>0</v>
      </c>
      <c r="Y1011">
        <v>0</v>
      </c>
      <c r="Z1011">
        <v>0</v>
      </c>
      <c r="AA1011">
        <v>3</v>
      </c>
      <c r="AB1011">
        <v>11</v>
      </c>
      <c r="AC1011">
        <v>0</v>
      </c>
    </row>
    <row r="1012" spans="1:29" x14ac:dyDescent="0.3">
      <c r="A1012">
        <v>6927</v>
      </c>
      <c r="B1012">
        <v>1968</v>
      </c>
      <c r="C1012" t="s">
        <v>32</v>
      </c>
      <c r="D1012" t="s">
        <v>33</v>
      </c>
      <c r="E1012">
        <v>44377</v>
      </c>
      <c r="F1012">
        <v>1</v>
      </c>
      <c r="G1012">
        <v>1</v>
      </c>
      <c r="H1012" s="1">
        <v>41187</v>
      </c>
      <c r="I1012">
        <v>70</v>
      </c>
      <c r="J1012">
        <v>224</v>
      </c>
      <c r="K1012">
        <v>0</v>
      </c>
      <c r="L1012">
        <v>30</v>
      </c>
      <c r="M1012">
        <v>0</v>
      </c>
      <c r="N1012">
        <v>0</v>
      </c>
      <c r="O1012">
        <v>10</v>
      </c>
      <c r="P1012">
        <v>8</v>
      </c>
      <c r="Q1012">
        <v>5</v>
      </c>
      <c r="R1012">
        <v>1</v>
      </c>
      <c r="S1012">
        <v>5</v>
      </c>
      <c r="T1012">
        <v>8</v>
      </c>
      <c r="U1012">
        <v>0</v>
      </c>
      <c r="V1012">
        <v>0</v>
      </c>
      <c r="W1012">
        <v>0</v>
      </c>
      <c r="X1012">
        <v>0</v>
      </c>
      <c r="Y1012">
        <v>0</v>
      </c>
      <c r="Z1012">
        <v>0</v>
      </c>
      <c r="AA1012">
        <v>3</v>
      </c>
      <c r="AB1012">
        <v>11</v>
      </c>
      <c r="AC1012">
        <v>0</v>
      </c>
    </row>
    <row r="1013" spans="1:29" x14ac:dyDescent="0.3">
      <c r="A1013">
        <v>7848</v>
      </c>
      <c r="B1013">
        <v>1974</v>
      </c>
      <c r="C1013" t="s">
        <v>29</v>
      </c>
      <c r="D1013" t="s">
        <v>30</v>
      </c>
      <c r="E1013">
        <v>49166</v>
      </c>
      <c r="F1013">
        <v>0</v>
      </c>
      <c r="G1013">
        <v>1</v>
      </c>
      <c r="H1013" s="1">
        <v>41438</v>
      </c>
      <c r="I1013">
        <v>17</v>
      </c>
      <c r="J1013">
        <v>224</v>
      </c>
      <c r="K1013">
        <v>2</v>
      </c>
      <c r="L1013">
        <v>25</v>
      </c>
      <c r="M1013">
        <v>7</v>
      </c>
      <c r="N1013">
        <v>0</v>
      </c>
      <c r="O1013">
        <v>110</v>
      </c>
      <c r="P1013">
        <v>2</v>
      </c>
      <c r="Q1013">
        <v>5</v>
      </c>
      <c r="R1013">
        <v>3</v>
      </c>
      <c r="S1013">
        <v>3</v>
      </c>
      <c r="T1013">
        <v>6</v>
      </c>
      <c r="U1013">
        <v>0</v>
      </c>
      <c r="V1013">
        <v>0</v>
      </c>
      <c r="W1013">
        <v>0</v>
      </c>
      <c r="X1013">
        <v>0</v>
      </c>
      <c r="Y1013">
        <v>0</v>
      </c>
      <c r="Z1013">
        <v>0</v>
      </c>
      <c r="AA1013">
        <v>3</v>
      </c>
      <c r="AB1013">
        <v>11</v>
      </c>
      <c r="AC1013">
        <v>0</v>
      </c>
    </row>
    <row r="1014" spans="1:29" x14ac:dyDescent="0.3">
      <c r="A1014">
        <v>902</v>
      </c>
      <c r="B1014">
        <v>1980</v>
      </c>
      <c r="C1014" t="s">
        <v>29</v>
      </c>
      <c r="D1014" t="s">
        <v>31</v>
      </c>
      <c r="E1014">
        <v>62994</v>
      </c>
      <c r="F1014">
        <v>1</v>
      </c>
      <c r="G1014">
        <v>0</v>
      </c>
      <c r="H1014" s="1">
        <v>41702</v>
      </c>
      <c r="I1014">
        <v>74</v>
      </c>
      <c r="J1014">
        <v>224</v>
      </c>
      <c r="K1014">
        <v>12</v>
      </c>
      <c r="L1014">
        <v>48</v>
      </c>
      <c r="M1014">
        <v>4</v>
      </c>
      <c r="N1014">
        <v>12</v>
      </c>
      <c r="O1014">
        <v>12</v>
      </c>
      <c r="P1014">
        <v>1</v>
      </c>
      <c r="Q1014">
        <v>6</v>
      </c>
      <c r="R1014">
        <v>2</v>
      </c>
      <c r="S1014">
        <v>4</v>
      </c>
      <c r="T1014">
        <v>6</v>
      </c>
      <c r="U1014">
        <v>0</v>
      </c>
      <c r="V1014">
        <v>0</v>
      </c>
      <c r="W1014">
        <v>0</v>
      </c>
      <c r="X1014">
        <v>0</v>
      </c>
      <c r="Y1014">
        <v>0</v>
      </c>
      <c r="Z1014">
        <v>0</v>
      </c>
      <c r="AA1014">
        <v>3</v>
      </c>
      <c r="AB1014">
        <v>11</v>
      </c>
      <c r="AC1014">
        <v>0</v>
      </c>
    </row>
    <row r="1015" spans="1:29" x14ac:dyDescent="0.3">
      <c r="A1015">
        <v>4084</v>
      </c>
      <c r="B1015">
        <v>1975</v>
      </c>
      <c r="C1015" t="s">
        <v>29</v>
      </c>
      <c r="D1015" t="s">
        <v>31</v>
      </c>
      <c r="E1015">
        <v>60934</v>
      </c>
      <c r="F1015">
        <v>0</v>
      </c>
      <c r="G1015">
        <v>1</v>
      </c>
      <c r="H1015" s="1">
        <v>41656</v>
      </c>
      <c r="I1015">
        <v>41</v>
      </c>
      <c r="J1015">
        <v>224</v>
      </c>
      <c r="K1015">
        <v>155</v>
      </c>
      <c r="L1015">
        <v>155</v>
      </c>
      <c r="M1015">
        <v>192</v>
      </c>
      <c r="N1015">
        <v>93</v>
      </c>
      <c r="O1015">
        <v>54</v>
      </c>
      <c r="P1015">
        <v>2</v>
      </c>
      <c r="Q1015">
        <v>6</v>
      </c>
      <c r="R1015">
        <v>4</v>
      </c>
      <c r="S1015">
        <v>11</v>
      </c>
      <c r="T1015">
        <v>4</v>
      </c>
      <c r="U1015">
        <v>0</v>
      </c>
      <c r="V1015">
        <v>0</v>
      </c>
      <c r="W1015">
        <v>0</v>
      </c>
      <c r="X1015">
        <v>0</v>
      </c>
      <c r="Y1015">
        <v>0</v>
      </c>
      <c r="Z1015">
        <v>0</v>
      </c>
      <c r="AA1015">
        <v>3</v>
      </c>
      <c r="AB1015">
        <v>11</v>
      </c>
      <c r="AC1015">
        <v>0</v>
      </c>
    </row>
    <row r="1016" spans="1:29" x14ac:dyDescent="0.3">
      <c r="A1016">
        <v>6374</v>
      </c>
      <c r="B1016">
        <v>1954</v>
      </c>
      <c r="C1016" t="s">
        <v>32</v>
      </c>
      <c r="D1016" t="s">
        <v>33</v>
      </c>
      <c r="E1016">
        <v>36930</v>
      </c>
      <c r="F1016">
        <v>0</v>
      </c>
      <c r="G1016">
        <v>1</v>
      </c>
      <c r="H1016" s="1">
        <v>41411</v>
      </c>
      <c r="I1016">
        <v>50</v>
      </c>
      <c r="J1016">
        <v>223</v>
      </c>
      <c r="K1016">
        <v>2</v>
      </c>
      <c r="L1016">
        <v>31</v>
      </c>
      <c r="M1016">
        <v>0</v>
      </c>
      <c r="N1016">
        <v>2</v>
      </c>
      <c r="O1016">
        <v>39</v>
      </c>
      <c r="P1016">
        <v>5</v>
      </c>
      <c r="Q1016">
        <v>5</v>
      </c>
      <c r="R1016">
        <v>2</v>
      </c>
      <c r="S1016">
        <v>4</v>
      </c>
      <c r="T1016">
        <v>8</v>
      </c>
      <c r="U1016">
        <v>0</v>
      </c>
      <c r="V1016">
        <v>0</v>
      </c>
      <c r="W1016">
        <v>0</v>
      </c>
      <c r="X1016">
        <v>0</v>
      </c>
      <c r="Y1016">
        <v>0</v>
      </c>
      <c r="Z1016">
        <v>0</v>
      </c>
      <c r="AA1016">
        <v>3</v>
      </c>
      <c r="AB1016">
        <v>11</v>
      </c>
      <c r="AC1016">
        <v>0</v>
      </c>
    </row>
    <row r="1017" spans="1:29" x14ac:dyDescent="0.3">
      <c r="A1017">
        <v>9500</v>
      </c>
      <c r="B1017">
        <v>1959</v>
      </c>
      <c r="C1017" t="s">
        <v>29</v>
      </c>
      <c r="D1017" t="s">
        <v>33</v>
      </c>
      <c r="E1017">
        <v>58113</v>
      </c>
      <c r="F1017">
        <v>0</v>
      </c>
      <c r="G1017">
        <v>1</v>
      </c>
      <c r="H1017" s="1">
        <v>41299</v>
      </c>
      <c r="I1017">
        <v>66</v>
      </c>
      <c r="J1017">
        <v>221</v>
      </c>
      <c r="K1017">
        <v>104</v>
      </c>
      <c r="L1017">
        <v>169</v>
      </c>
      <c r="M1017">
        <v>102</v>
      </c>
      <c r="N1017">
        <v>78</v>
      </c>
      <c r="O1017">
        <v>84</v>
      </c>
      <c r="P1017">
        <v>3</v>
      </c>
      <c r="Q1017">
        <v>9</v>
      </c>
      <c r="R1017">
        <v>2</v>
      </c>
      <c r="S1017">
        <v>8</v>
      </c>
      <c r="T1017">
        <v>7</v>
      </c>
      <c r="U1017">
        <v>0</v>
      </c>
      <c r="V1017">
        <v>0</v>
      </c>
      <c r="W1017">
        <v>0</v>
      </c>
      <c r="X1017">
        <v>0</v>
      </c>
      <c r="Y1017">
        <v>0</v>
      </c>
      <c r="Z1017">
        <v>1</v>
      </c>
      <c r="AA1017">
        <v>3</v>
      </c>
      <c r="AB1017">
        <v>11</v>
      </c>
      <c r="AC1017">
        <v>0</v>
      </c>
    </row>
    <row r="1018" spans="1:29" x14ac:dyDescent="0.3">
      <c r="A1018">
        <v>5290</v>
      </c>
      <c r="B1018">
        <v>1964</v>
      </c>
      <c r="C1018" t="s">
        <v>32</v>
      </c>
      <c r="D1018" t="s">
        <v>33</v>
      </c>
      <c r="E1018">
        <v>41551</v>
      </c>
      <c r="F1018">
        <v>1</v>
      </c>
      <c r="G1018">
        <v>1</v>
      </c>
      <c r="H1018" s="1">
        <v>41500</v>
      </c>
      <c r="I1018">
        <v>51</v>
      </c>
      <c r="J1018">
        <v>220</v>
      </c>
      <c r="K1018">
        <v>0</v>
      </c>
      <c r="L1018">
        <v>33</v>
      </c>
      <c r="M1018">
        <v>3</v>
      </c>
      <c r="N1018">
        <v>0</v>
      </c>
      <c r="O1018">
        <v>23</v>
      </c>
      <c r="P1018">
        <v>5</v>
      </c>
      <c r="Q1018">
        <v>5</v>
      </c>
      <c r="R1018">
        <v>1</v>
      </c>
      <c r="S1018">
        <v>5</v>
      </c>
      <c r="T1018">
        <v>8</v>
      </c>
      <c r="U1018">
        <v>0</v>
      </c>
      <c r="V1018">
        <v>0</v>
      </c>
      <c r="W1018">
        <v>0</v>
      </c>
      <c r="X1018">
        <v>0</v>
      </c>
      <c r="Y1018">
        <v>0</v>
      </c>
      <c r="Z1018">
        <v>0</v>
      </c>
      <c r="AA1018">
        <v>3</v>
      </c>
      <c r="AB1018">
        <v>11</v>
      </c>
      <c r="AC1018">
        <v>0</v>
      </c>
    </row>
    <row r="1019" spans="1:29" x14ac:dyDescent="0.3">
      <c r="A1019">
        <v>3277</v>
      </c>
      <c r="B1019">
        <v>1955</v>
      </c>
      <c r="C1019" t="s">
        <v>29</v>
      </c>
      <c r="D1019" t="s">
        <v>35</v>
      </c>
      <c r="E1019">
        <v>49431</v>
      </c>
      <c r="F1019">
        <v>0</v>
      </c>
      <c r="G1019">
        <v>1</v>
      </c>
      <c r="H1019" s="1">
        <v>41124</v>
      </c>
      <c r="I1019">
        <v>9</v>
      </c>
      <c r="J1019">
        <v>219</v>
      </c>
      <c r="K1019">
        <v>3</v>
      </c>
      <c r="L1019">
        <v>100</v>
      </c>
      <c r="M1019">
        <v>26</v>
      </c>
      <c r="N1019">
        <v>0</v>
      </c>
      <c r="O1019">
        <v>17</v>
      </c>
      <c r="P1019">
        <v>2</v>
      </c>
      <c r="Q1019">
        <v>7</v>
      </c>
      <c r="R1019">
        <v>1</v>
      </c>
      <c r="S1019">
        <v>5</v>
      </c>
      <c r="T1019">
        <v>8</v>
      </c>
      <c r="U1019">
        <v>0</v>
      </c>
      <c r="V1019">
        <v>0</v>
      </c>
      <c r="W1019">
        <v>0</v>
      </c>
      <c r="X1019">
        <v>0</v>
      </c>
      <c r="Y1019">
        <v>0</v>
      </c>
      <c r="Z1019">
        <v>0</v>
      </c>
      <c r="AA1019">
        <v>3</v>
      </c>
      <c r="AB1019">
        <v>11</v>
      </c>
      <c r="AC1019">
        <v>0</v>
      </c>
    </row>
    <row r="1020" spans="1:29" x14ac:dyDescent="0.3">
      <c r="A1020">
        <v>199</v>
      </c>
      <c r="B1020">
        <v>1962</v>
      </c>
      <c r="C1020" t="s">
        <v>34</v>
      </c>
      <c r="D1020" t="s">
        <v>30</v>
      </c>
      <c r="E1020">
        <v>45183</v>
      </c>
      <c r="F1020">
        <v>0</v>
      </c>
      <c r="G1020">
        <v>0</v>
      </c>
      <c r="H1020" s="1">
        <v>41294</v>
      </c>
      <c r="I1020">
        <v>33</v>
      </c>
      <c r="J1020">
        <v>219</v>
      </c>
      <c r="K1020">
        <v>3</v>
      </c>
      <c r="L1020">
        <v>60</v>
      </c>
      <c r="M1020">
        <v>12</v>
      </c>
      <c r="N1020">
        <v>9</v>
      </c>
      <c r="O1020">
        <v>12</v>
      </c>
      <c r="P1020">
        <v>1</v>
      </c>
      <c r="Q1020">
        <v>4</v>
      </c>
      <c r="R1020">
        <v>1</v>
      </c>
      <c r="S1020">
        <v>7</v>
      </c>
      <c r="T1020">
        <v>7</v>
      </c>
      <c r="U1020">
        <v>0</v>
      </c>
      <c r="V1020">
        <v>1</v>
      </c>
      <c r="W1020">
        <v>0</v>
      </c>
      <c r="X1020">
        <v>0</v>
      </c>
      <c r="Y1020">
        <v>0</v>
      </c>
      <c r="Z1020">
        <v>0</v>
      </c>
      <c r="AA1020">
        <v>3</v>
      </c>
      <c r="AB1020">
        <v>11</v>
      </c>
      <c r="AC1020">
        <v>0</v>
      </c>
    </row>
    <row r="1021" spans="1:29" x14ac:dyDescent="0.3">
      <c r="A1021">
        <v>7646</v>
      </c>
      <c r="B1021">
        <v>1989</v>
      </c>
      <c r="C1021" t="s">
        <v>29</v>
      </c>
      <c r="D1021" t="s">
        <v>30</v>
      </c>
      <c r="E1021">
        <v>64449</v>
      </c>
      <c r="F1021">
        <v>1</v>
      </c>
      <c r="G1021">
        <v>0</v>
      </c>
      <c r="H1021" s="1">
        <v>41688</v>
      </c>
      <c r="I1021">
        <v>70</v>
      </c>
      <c r="J1021">
        <v>218</v>
      </c>
      <c r="K1021">
        <v>63</v>
      </c>
      <c r="L1021">
        <v>282</v>
      </c>
      <c r="M1021">
        <v>137</v>
      </c>
      <c r="N1021">
        <v>35</v>
      </c>
      <c r="O1021">
        <v>70</v>
      </c>
      <c r="P1021">
        <v>4</v>
      </c>
      <c r="Q1021">
        <v>5</v>
      </c>
      <c r="R1021">
        <v>3</v>
      </c>
      <c r="S1021">
        <v>12</v>
      </c>
      <c r="T1021">
        <v>4</v>
      </c>
      <c r="U1021">
        <v>0</v>
      </c>
      <c r="V1021">
        <v>0</v>
      </c>
      <c r="W1021">
        <v>0</v>
      </c>
      <c r="X1021">
        <v>0</v>
      </c>
      <c r="Y1021">
        <v>0</v>
      </c>
      <c r="Z1021">
        <v>0</v>
      </c>
      <c r="AA1021">
        <v>3</v>
      </c>
      <c r="AB1021">
        <v>11</v>
      </c>
      <c r="AC1021">
        <v>0</v>
      </c>
    </row>
    <row r="1022" spans="1:29" x14ac:dyDescent="0.3">
      <c r="A1022">
        <v>8908</v>
      </c>
      <c r="B1022">
        <v>1959</v>
      </c>
      <c r="C1022" t="s">
        <v>29</v>
      </c>
      <c r="D1022" t="s">
        <v>33</v>
      </c>
      <c r="E1022">
        <v>87195</v>
      </c>
      <c r="F1022">
        <v>0</v>
      </c>
      <c r="G1022">
        <v>0</v>
      </c>
      <c r="H1022" s="1">
        <v>41767</v>
      </c>
      <c r="I1022">
        <v>35</v>
      </c>
      <c r="J1022">
        <v>217</v>
      </c>
      <c r="K1022">
        <v>76</v>
      </c>
      <c r="L1022">
        <v>690</v>
      </c>
      <c r="M1022">
        <v>50</v>
      </c>
      <c r="N1022">
        <v>26</v>
      </c>
      <c r="O1022">
        <v>38</v>
      </c>
      <c r="P1022">
        <v>1</v>
      </c>
      <c r="Q1022">
        <v>3</v>
      </c>
      <c r="R1022">
        <v>11</v>
      </c>
      <c r="S1022">
        <v>5</v>
      </c>
      <c r="T1022">
        <v>1</v>
      </c>
      <c r="U1022">
        <v>0</v>
      </c>
      <c r="V1022">
        <v>0</v>
      </c>
      <c r="W1022">
        <v>0</v>
      </c>
      <c r="X1022">
        <v>0</v>
      </c>
      <c r="Y1022">
        <v>0</v>
      </c>
      <c r="Z1022">
        <v>0</v>
      </c>
      <c r="AA1022">
        <v>3</v>
      </c>
      <c r="AB1022">
        <v>11</v>
      </c>
      <c r="AC1022">
        <v>1</v>
      </c>
    </row>
    <row r="1023" spans="1:29" x14ac:dyDescent="0.3">
      <c r="A1023">
        <v>10711</v>
      </c>
      <c r="B1023">
        <v>1945</v>
      </c>
      <c r="C1023" t="s">
        <v>29</v>
      </c>
      <c r="D1023" t="s">
        <v>33</v>
      </c>
      <c r="E1023">
        <v>69755</v>
      </c>
      <c r="F1023">
        <v>0</v>
      </c>
      <c r="G1023">
        <v>0</v>
      </c>
      <c r="H1023" s="1">
        <v>41549</v>
      </c>
      <c r="I1023">
        <v>23</v>
      </c>
      <c r="J1023">
        <v>217</v>
      </c>
      <c r="K1023">
        <v>77</v>
      </c>
      <c r="L1023">
        <v>373</v>
      </c>
      <c r="M1023">
        <v>111</v>
      </c>
      <c r="N1023">
        <v>23</v>
      </c>
      <c r="O1023">
        <v>93</v>
      </c>
      <c r="P1023">
        <v>1</v>
      </c>
      <c r="Q1023">
        <v>3</v>
      </c>
      <c r="R1023">
        <v>6</v>
      </c>
      <c r="S1023">
        <v>12</v>
      </c>
      <c r="T1023">
        <v>1</v>
      </c>
      <c r="U1023">
        <v>0</v>
      </c>
      <c r="V1023">
        <v>0</v>
      </c>
      <c r="W1023">
        <v>0</v>
      </c>
      <c r="X1023">
        <v>0</v>
      </c>
      <c r="Y1023">
        <v>0</v>
      </c>
      <c r="Z1023">
        <v>0</v>
      </c>
      <c r="AA1023">
        <v>3</v>
      </c>
      <c r="AB1023">
        <v>11</v>
      </c>
      <c r="AC1023">
        <v>0</v>
      </c>
    </row>
    <row r="1024" spans="1:29" x14ac:dyDescent="0.3">
      <c r="A1024">
        <v>2495</v>
      </c>
      <c r="B1024">
        <v>1974</v>
      </c>
      <c r="C1024" t="s">
        <v>34</v>
      </c>
      <c r="D1024" t="s">
        <v>33</v>
      </c>
      <c r="E1024">
        <v>83891</v>
      </c>
      <c r="F1024">
        <v>0</v>
      </c>
      <c r="G1024">
        <v>1</v>
      </c>
      <c r="H1024" s="1">
        <v>41810</v>
      </c>
      <c r="I1024">
        <v>24</v>
      </c>
      <c r="J1024">
        <v>217</v>
      </c>
      <c r="K1024">
        <v>38</v>
      </c>
      <c r="L1024">
        <v>350</v>
      </c>
      <c r="M1024">
        <v>111</v>
      </c>
      <c r="N1024">
        <v>85</v>
      </c>
      <c r="O1024">
        <v>15</v>
      </c>
      <c r="P1024">
        <v>1</v>
      </c>
      <c r="Q1024">
        <v>4</v>
      </c>
      <c r="R1024">
        <v>7</v>
      </c>
      <c r="S1024">
        <v>10</v>
      </c>
      <c r="T1024">
        <v>1</v>
      </c>
      <c r="U1024">
        <v>0</v>
      </c>
      <c r="V1024">
        <v>0</v>
      </c>
      <c r="W1024">
        <v>0</v>
      </c>
      <c r="X1024">
        <v>0</v>
      </c>
      <c r="Y1024">
        <v>0</v>
      </c>
      <c r="Z1024">
        <v>0</v>
      </c>
      <c r="AA1024">
        <v>3</v>
      </c>
      <c r="AB1024">
        <v>11</v>
      </c>
      <c r="AC1024">
        <v>0</v>
      </c>
    </row>
    <row r="1025" spans="1:29" x14ac:dyDescent="0.3">
      <c r="A1025">
        <v>3445</v>
      </c>
      <c r="B1025">
        <v>1956</v>
      </c>
      <c r="C1025" t="s">
        <v>29</v>
      </c>
      <c r="D1025" t="s">
        <v>30</v>
      </c>
      <c r="E1025">
        <v>60714</v>
      </c>
      <c r="F1025">
        <v>0</v>
      </c>
      <c r="G1025">
        <v>0</v>
      </c>
      <c r="H1025" s="1">
        <v>41291</v>
      </c>
      <c r="I1025">
        <v>56</v>
      </c>
      <c r="J1025">
        <v>216</v>
      </c>
      <c r="K1025">
        <v>162</v>
      </c>
      <c r="L1025">
        <v>224</v>
      </c>
      <c r="M1025">
        <v>101</v>
      </c>
      <c r="N1025">
        <v>92</v>
      </c>
      <c r="O1025">
        <v>162</v>
      </c>
      <c r="P1025">
        <v>2</v>
      </c>
      <c r="Q1025">
        <v>7</v>
      </c>
      <c r="R1025">
        <v>4</v>
      </c>
      <c r="S1025">
        <v>10</v>
      </c>
      <c r="T1025">
        <v>5</v>
      </c>
      <c r="U1025">
        <v>0</v>
      </c>
      <c r="V1025">
        <v>0</v>
      </c>
      <c r="W1025">
        <v>0</v>
      </c>
      <c r="X1025">
        <v>0</v>
      </c>
      <c r="Y1025">
        <v>0</v>
      </c>
      <c r="Z1025">
        <v>0</v>
      </c>
      <c r="AA1025">
        <v>3</v>
      </c>
      <c r="AB1025">
        <v>11</v>
      </c>
      <c r="AC1025">
        <v>1</v>
      </c>
    </row>
    <row r="1026" spans="1:29" x14ac:dyDescent="0.3">
      <c r="A1026">
        <v>4093</v>
      </c>
      <c r="B1026">
        <v>1975</v>
      </c>
      <c r="C1026" t="s">
        <v>34</v>
      </c>
      <c r="D1026" t="s">
        <v>31</v>
      </c>
      <c r="E1026">
        <v>53253</v>
      </c>
      <c r="F1026">
        <v>1</v>
      </c>
      <c r="G1026">
        <v>1</v>
      </c>
      <c r="H1026" s="1">
        <v>41316</v>
      </c>
      <c r="I1026">
        <v>61</v>
      </c>
      <c r="J1026">
        <v>216</v>
      </c>
      <c r="K1026">
        <v>9</v>
      </c>
      <c r="L1026">
        <v>57</v>
      </c>
      <c r="M1026">
        <v>20</v>
      </c>
      <c r="N1026">
        <v>9</v>
      </c>
      <c r="O1026">
        <v>125</v>
      </c>
      <c r="P1026">
        <v>7</v>
      </c>
      <c r="Q1026">
        <v>4</v>
      </c>
      <c r="R1026">
        <v>3</v>
      </c>
      <c r="S1026">
        <v>5</v>
      </c>
      <c r="T1026">
        <v>5</v>
      </c>
      <c r="U1026">
        <v>0</v>
      </c>
      <c r="V1026">
        <v>0</v>
      </c>
      <c r="W1026">
        <v>0</v>
      </c>
      <c r="X1026">
        <v>0</v>
      </c>
      <c r="Y1026">
        <v>0</v>
      </c>
      <c r="Z1026">
        <v>0</v>
      </c>
      <c r="AA1026">
        <v>3</v>
      </c>
      <c r="AB1026">
        <v>11</v>
      </c>
      <c r="AC1026">
        <v>0</v>
      </c>
    </row>
    <row r="1027" spans="1:29" x14ac:dyDescent="0.3">
      <c r="A1027">
        <v>7408</v>
      </c>
      <c r="B1027">
        <v>1952</v>
      </c>
      <c r="C1027" t="s">
        <v>32</v>
      </c>
      <c r="D1027" t="s">
        <v>33</v>
      </c>
      <c r="E1027">
        <v>54549</v>
      </c>
      <c r="F1027">
        <v>0</v>
      </c>
      <c r="G1027">
        <v>1</v>
      </c>
      <c r="H1027" s="1">
        <v>41701</v>
      </c>
      <c r="I1027">
        <v>8</v>
      </c>
      <c r="J1027">
        <v>216</v>
      </c>
      <c r="K1027">
        <v>2</v>
      </c>
      <c r="L1027">
        <v>6</v>
      </c>
      <c r="M1027">
        <v>0</v>
      </c>
      <c r="N1027">
        <v>0</v>
      </c>
      <c r="O1027">
        <v>9</v>
      </c>
      <c r="P1027">
        <v>2</v>
      </c>
      <c r="Q1027">
        <v>5</v>
      </c>
      <c r="R1027">
        <v>1</v>
      </c>
      <c r="S1027">
        <v>4</v>
      </c>
      <c r="T1027">
        <v>7</v>
      </c>
      <c r="U1027">
        <v>0</v>
      </c>
      <c r="V1027">
        <v>0</v>
      </c>
      <c r="W1027">
        <v>0</v>
      </c>
      <c r="X1027">
        <v>0</v>
      </c>
      <c r="Y1027">
        <v>0</v>
      </c>
      <c r="Z1027">
        <v>0</v>
      </c>
      <c r="AA1027">
        <v>3</v>
      </c>
      <c r="AB1027">
        <v>11</v>
      </c>
      <c r="AC1027">
        <v>0</v>
      </c>
    </row>
    <row r="1028" spans="1:29" x14ac:dyDescent="0.3">
      <c r="A1028">
        <v>3083</v>
      </c>
      <c r="B1028">
        <v>1974</v>
      </c>
      <c r="C1028" t="s">
        <v>29</v>
      </c>
      <c r="D1028" t="s">
        <v>33</v>
      </c>
      <c r="E1028">
        <v>45837</v>
      </c>
      <c r="F1028">
        <v>1</v>
      </c>
      <c r="G1028">
        <v>1</v>
      </c>
      <c r="H1028" s="1">
        <v>41481</v>
      </c>
      <c r="I1028">
        <v>88</v>
      </c>
      <c r="J1028">
        <v>215</v>
      </c>
      <c r="K1028">
        <v>13</v>
      </c>
      <c r="L1028">
        <v>87</v>
      </c>
      <c r="M1028">
        <v>17</v>
      </c>
      <c r="N1028">
        <v>17</v>
      </c>
      <c r="O1028">
        <v>24</v>
      </c>
      <c r="P1028">
        <v>5</v>
      </c>
      <c r="Q1028">
        <v>6</v>
      </c>
      <c r="R1028">
        <v>2</v>
      </c>
      <c r="S1028">
        <v>5</v>
      </c>
      <c r="T1028">
        <v>7</v>
      </c>
      <c r="U1028">
        <v>0</v>
      </c>
      <c r="V1028">
        <v>0</v>
      </c>
      <c r="W1028">
        <v>0</v>
      </c>
      <c r="X1028">
        <v>0</v>
      </c>
      <c r="Y1028">
        <v>0</v>
      </c>
      <c r="Z1028">
        <v>0</v>
      </c>
      <c r="AA1028">
        <v>3</v>
      </c>
      <c r="AB1028">
        <v>11</v>
      </c>
      <c r="AC1028">
        <v>0</v>
      </c>
    </row>
    <row r="1029" spans="1:29" x14ac:dyDescent="0.3">
      <c r="A1029">
        <v>10156</v>
      </c>
      <c r="B1029">
        <v>1975</v>
      </c>
      <c r="C1029" t="s">
        <v>29</v>
      </c>
      <c r="D1029" t="s">
        <v>30</v>
      </c>
      <c r="E1029">
        <v>84196</v>
      </c>
      <c r="F1029">
        <v>0</v>
      </c>
      <c r="G1029">
        <v>1</v>
      </c>
      <c r="H1029" s="1">
        <v>41428</v>
      </c>
      <c r="I1029">
        <v>56</v>
      </c>
      <c r="J1029">
        <v>215</v>
      </c>
      <c r="K1029">
        <v>63</v>
      </c>
      <c r="L1029">
        <v>507</v>
      </c>
      <c r="M1029">
        <v>231</v>
      </c>
      <c r="N1029">
        <v>31</v>
      </c>
      <c r="O1029">
        <v>190</v>
      </c>
      <c r="P1029">
        <v>1</v>
      </c>
      <c r="Q1029">
        <v>8</v>
      </c>
      <c r="R1029">
        <v>4</v>
      </c>
      <c r="S1029">
        <v>7</v>
      </c>
      <c r="T1029">
        <v>3</v>
      </c>
      <c r="U1029">
        <v>0</v>
      </c>
      <c r="V1029">
        <v>0</v>
      </c>
      <c r="W1029">
        <v>0</v>
      </c>
      <c r="X1029">
        <v>0</v>
      </c>
      <c r="Y1029">
        <v>0</v>
      </c>
      <c r="Z1029">
        <v>0</v>
      </c>
      <c r="AA1029">
        <v>3</v>
      </c>
      <c r="AB1029">
        <v>11</v>
      </c>
      <c r="AC1029">
        <v>0</v>
      </c>
    </row>
    <row r="1030" spans="1:29" x14ac:dyDescent="0.3">
      <c r="A1030">
        <v>125</v>
      </c>
      <c r="B1030">
        <v>1958</v>
      </c>
      <c r="C1030" t="s">
        <v>37</v>
      </c>
      <c r="D1030" t="s">
        <v>31</v>
      </c>
      <c r="E1030">
        <v>53083</v>
      </c>
      <c r="F1030">
        <v>1</v>
      </c>
      <c r="G1030">
        <v>1</v>
      </c>
      <c r="H1030" s="1">
        <v>41409</v>
      </c>
      <c r="I1030">
        <v>65</v>
      </c>
      <c r="J1030">
        <v>215</v>
      </c>
      <c r="K1030">
        <v>7</v>
      </c>
      <c r="L1030">
        <v>33</v>
      </c>
      <c r="M1030">
        <v>3</v>
      </c>
      <c r="N1030">
        <v>0</v>
      </c>
      <c r="O1030">
        <v>13</v>
      </c>
      <c r="P1030">
        <v>6</v>
      </c>
      <c r="Q1030">
        <v>5</v>
      </c>
      <c r="R1030">
        <v>1</v>
      </c>
      <c r="S1030">
        <v>5</v>
      </c>
      <c r="T1030">
        <v>7</v>
      </c>
      <c r="U1030">
        <v>0</v>
      </c>
      <c r="V1030">
        <v>1</v>
      </c>
      <c r="W1030">
        <v>0</v>
      </c>
      <c r="X1030">
        <v>0</v>
      </c>
      <c r="Y1030">
        <v>0</v>
      </c>
      <c r="Z1030">
        <v>0</v>
      </c>
      <c r="AA1030">
        <v>3</v>
      </c>
      <c r="AB1030">
        <v>11</v>
      </c>
      <c r="AC1030">
        <v>0</v>
      </c>
    </row>
    <row r="1031" spans="1:29" x14ac:dyDescent="0.3">
      <c r="A1031">
        <v>1676</v>
      </c>
      <c r="B1031">
        <v>1975</v>
      </c>
      <c r="C1031" t="s">
        <v>29</v>
      </c>
      <c r="D1031" t="s">
        <v>33</v>
      </c>
      <c r="E1031">
        <v>43057</v>
      </c>
      <c r="F1031">
        <v>0</v>
      </c>
      <c r="G1031">
        <v>1</v>
      </c>
      <c r="H1031" s="1">
        <v>41577</v>
      </c>
      <c r="I1031">
        <v>30</v>
      </c>
      <c r="J1031">
        <v>213</v>
      </c>
      <c r="K1031">
        <v>2</v>
      </c>
      <c r="L1031">
        <v>44</v>
      </c>
      <c r="M1031">
        <v>0</v>
      </c>
      <c r="N1031">
        <v>2</v>
      </c>
      <c r="O1031">
        <v>5</v>
      </c>
      <c r="P1031">
        <v>4</v>
      </c>
      <c r="Q1031">
        <v>4</v>
      </c>
      <c r="R1031">
        <v>2</v>
      </c>
      <c r="S1031">
        <v>5</v>
      </c>
      <c r="T1031">
        <v>5</v>
      </c>
      <c r="U1031">
        <v>0</v>
      </c>
      <c r="V1031">
        <v>0</v>
      </c>
      <c r="W1031">
        <v>0</v>
      </c>
      <c r="X1031">
        <v>0</v>
      </c>
      <c r="Y1031">
        <v>0</v>
      </c>
      <c r="Z1031">
        <v>0</v>
      </c>
      <c r="AA1031">
        <v>3</v>
      </c>
      <c r="AB1031">
        <v>11</v>
      </c>
      <c r="AC1031">
        <v>0</v>
      </c>
    </row>
    <row r="1032" spans="1:29" x14ac:dyDescent="0.3">
      <c r="A1032">
        <v>4252</v>
      </c>
      <c r="B1032">
        <v>1965</v>
      </c>
      <c r="C1032" t="s">
        <v>29</v>
      </c>
      <c r="D1032" t="s">
        <v>33</v>
      </c>
      <c r="E1032">
        <v>44375</v>
      </c>
      <c r="F1032">
        <v>0</v>
      </c>
      <c r="G1032">
        <v>1</v>
      </c>
      <c r="H1032" s="1">
        <v>41721</v>
      </c>
      <c r="I1032">
        <v>73</v>
      </c>
      <c r="J1032">
        <v>213</v>
      </c>
      <c r="K1032">
        <v>5</v>
      </c>
      <c r="L1032">
        <v>28</v>
      </c>
      <c r="M1032">
        <v>7</v>
      </c>
      <c r="N1032">
        <v>7</v>
      </c>
      <c r="O1032">
        <v>41</v>
      </c>
      <c r="P1032">
        <v>1</v>
      </c>
      <c r="Q1032">
        <v>4</v>
      </c>
      <c r="R1032">
        <v>1</v>
      </c>
      <c r="S1032">
        <v>6</v>
      </c>
      <c r="T1032">
        <v>5</v>
      </c>
      <c r="U1032">
        <v>0</v>
      </c>
      <c r="V1032">
        <v>0</v>
      </c>
      <c r="W1032">
        <v>0</v>
      </c>
      <c r="X1032">
        <v>0</v>
      </c>
      <c r="Y1032">
        <v>0</v>
      </c>
      <c r="Z1032">
        <v>0</v>
      </c>
      <c r="AA1032">
        <v>3</v>
      </c>
      <c r="AB1032">
        <v>11</v>
      </c>
      <c r="AC1032">
        <v>0</v>
      </c>
    </row>
    <row r="1033" spans="1:29" x14ac:dyDescent="0.3">
      <c r="A1033">
        <v>2285</v>
      </c>
      <c r="B1033">
        <v>1954</v>
      </c>
      <c r="C1033" t="s">
        <v>34</v>
      </c>
      <c r="D1033" t="s">
        <v>31</v>
      </c>
      <c r="E1033">
        <v>36634</v>
      </c>
      <c r="F1033">
        <v>0</v>
      </c>
      <c r="G1033">
        <v>1</v>
      </c>
      <c r="H1033" s="1">
        <v>41422</v>
      </c>
      <c r="I1033">
        <v>0</v>
      </c>
      <c r="J1033">
        <v>213</v>
      </c>
      <c r="K1033">
        <v>9</v>
      </c>
      <c r="L1033">
        <v>76</v>
      </c>
      <c r="M1033">
        <v>4</v>
      </c>
      <c r="N1033">
        <v>3</v>
      </c>
      <c r="O1033">
        <v>30</v>
      </c>
      <c r="P1033">
        <v>3</v>
      </c>
      <c r="Q1033">
        <v>5</v>
      </c>
      <c r="R1033">
        <v>2</v>
      </c>
      <c r="S1033">
        <v>5</v>
      </c>
      <c r="T1033">
        <v>7</v>
      </c>
      <c r="U1033">
        <v>0</v>
      </c>
      <c r="V1033">
        <v>0</v>
      </c>
      <c r="W1033">
        <v>0</v>
      </c>
      <c r="X1033">
        <v>0</v>
      </c>
      <c r="Y1033">
        <v>0</v>
      </c>
      <c r="Z1033">
        <v>0</v>
      </c>
      <c r="AA1033">
        <v>3</v>
      </c>
      <c r="AB1033">
        <v>11</v>
      </c>
      <c r="AC1033">
        <v>0</v>
      </c>
    </row>
    <row r="1034" spans="1:29" x14ac:dyDescent="0.3">
      <c r="A1034">
        <v>3025</v>
      </c>
      <c r="B1034">
        <v>1958</v>
      </c>
      <c r="C1034" t="s">
        <v>29</v>
      </c>
      <c r="D1034" t="s">
        <v>30</v>
      </c>
      <c r="E1034">
        <v>49967</v>
      </c>
      <c r="F1034">
        <v>0</v>
      </c>
      <c r="G1034">
        <v>1</v>
      </c>
      <c r="H1034" s="1">
        <v>41463</v>
      </c>
      <c r="I1034">
        <v>4</v>
      </c>
      <c r="J1034">
        <v>212</v>
      </c>
      <c r="K1034">
        <v>6</v>
      </c>
      <c r="L1034">
        <v>69</v>
      </c>
      <c r="M1034">
        <v>4</v>
      </c>
      <c r="N1034">
        <v>12</v>
      </c>
      <c r="O1034">
        <v>3</v>
      </c>
      <c r="P1034">
        <v>3</v>
      </c>
      <c r="Q1034">
        <v>6</v>
      </c>
      <c r="R1034">
        <v>1</v>
      </c>
      <c r="S1034">
        <v>5</v>
      </c>
      <c r="T1034">
        <v>7</v>
      </c>
      <c r="U1034">
        <v>0</v>
      </c>
      <c r="V1034">
        <v>0</v>
      </c>
      <c r="W1034">
        <v>0</v>
      </c>
      <c r="X1034">
        <v>0</v>
      </c>
      <c r="Y1034">
        <v>0</v>
      </c>
      <c r="Z1034">
        <v>0</v>
      </c>
      <c r="AA1034">
        <v>3</v>
      </c>
      <c r="AB1034">
        <v>11</v>
      </c>
      <c r="AC1034">
        <v>0</v>
      </c>
    </row>
    <row r="1035" spans="1:29" x14ac:dyDescent="0.3">
      <c r="A1035">
        <v>3712</v>
      </c>
      <c r="B1035">
        <v>1959</v>
      </c>
      <c r="C1035" t="s">
        <v>29</v>
      </c>
      <c r="D1035" t="s">
        <v>35</v>
      </c>
      <c r="E1035">
        <v>52332</v>
      </c>
      <c r="F1035">
        <v>0</v>
      </c>
      <c r="G1035">
        <v>0</v>
      </c>
      <c r="H1035" s="1">
        <v>41514</v>
      </c>
      <c r="I1035">
        <v>63</v>
      </c>
      <c r="J1035">
        <v>212</v>
      </c>
      <c r="K1035">
        <v>5</v>
      </c>
      <c r="L1035">
        <v>33</v>
      </c>
      <c r="M1035">
        <v>7</v>
      </c>
      <c r="N1035">
        <v>0</v>
      </c>
      <c r="O1035">
        <v>2</v>
      </c>
      <c r="P1035">
        <v>1</v>
      </c>
      <c r="Q1035">
        <v>3</v>
      </c>
      <c r="R1035">
        <v>2</v>
      </c>
      <c r="S1035">
        <v>6</v>
      </c>
      <c r="T1035">
        <v>4</v>
      </c>
      <c r="U1035">
        <v>0</v>
      </c>
      <c r="V1035">
        <v>1</v>
      </c>
      <c r="W1035">
        <v>0</v>
      </c>
      <c r="X1035">
        <v>0</v>
      </c>
      <c r="Y1035">
        <v>0</v>
      </c>
      <c r="Z1035">
        <v>0</v>
      </c>
      <c r="AA1035">
        <v>3</v>
      </c>
      <c r="AB1035">
        <v>11</v>
      </c>
      <c r="AC1035">
        <v>0</v>
      </c>
    </row>
    <row r="1036" spans="1:29" x14ac:dyDescent="0.3">
      <c r="A1036">
        <v>10196</v>
      </c>
      <c r="B1036">
        <v>1978</v>
      </c>
      <c r="C1036" t="s">
        <v>29</v>
      </c>
      <c r="D1036" t="s">
        <v>33</v>
      </c>
      <c r="E1036">
        <v>71427</v>
      </c>
      <c r="F1036">
        <v>2</v>
      </c>
      <c r="G1036">
        <v>0</v>
      </c>
      <c r="H1036" s="1">
        <v>41710</v>
      </c>
      <c r="I1036">
        <v>26</v>
      </c>
      <c r="J1036">
        <v>212</v>
      </c>
      <c r="K1036">
        <v>123</v>
      </c>
      <c r="L1036">
        <v>177</v>
      </c>
      <c r="M1036">
        <v>15</v>
      </c>
      <c r="N1036">
        <v>64</v>
      </c>
      <c r="O1036">
        <v>23</v>
      </c>
      <c r="P1036">
        <v>2</v>
      </c>
      <c r="Q1036">
        <v>8</v>
      </c>
      <c r="R1036">
        <v>2</v>
      </c>
      <c r="S1036">
        <v>8</v>
      </c>
      <c r="T1036">
        <v>4</v>
      </c>
      <c r="U1036">
        <v>0</v>
      </c>
      <c r="V1036">
        <v>0</v>
      </c>
      <c r="W1036">
        <v>0</v>
      </c>
      <c r="X1036">
        <v>0</v>
      </c>
      <c r="Y1036">
        <v>0</v>
      </c>
      <c r="Z1036">
        <v>0</v>
      </c>
      <c r="AA1036">
        <v>3</v>
      </c>
      <c r="AB1036">
        <v>11</v>
      </c>
      <c r="AC1036">
        <v>0</v>
      </c>
    </row>
    <row r="1037" spans="1:29" x14ac:dyDescent="0.3">
      <c r="A1037">
        <v>7409</v>
      </c>
      <c r="B1037">
        <v>1970</v>
      </c>
      <c r="C1037" t="s">
        <v>29</v>
      </c>
      <c r="D1037" t="s">
        <v>31</v>
      </c>
      <c r="E1037">
        <v>53187</v>
      </c>
      <c r="F1037">
        <v>1</v>
      </c>
      <c r="G1037">
        <v>0</v>
      </c>
      <c r="H1037" s="1">
        <v>41573</v>
      </c>
      <c r="I1037">
        <v>66</v>
      </c>
      <c r="J1037">
        <v>211</v>
      </c>
      <c r="K1037">
        <v>2</v>
      </c>
      <c r="L1037">
        <v>30</v>
      </c>
      <c r="M1037">
        <v>7</v>
      </c>
      <c r="N1037">
        <v>7</v>
      </c>
      <c r="O1037">
        <v>10</v>
      </c>
      <c r="P1037">
        <v>2</v>
      </c>
      <c r="Q1037">
        <v>4</v>
      </c>
      <c r="R1037">
        <v>1</v>
      </c>
      <c r="S1037">
        <v>6</v>
      </c>
      <c r="T1037">
        <v>5</v>
      </c>
      <c r="U1037">
        <v>0</v>
      </c>
      <c r="V1037">
        <v>0</v>
      </c>
      <c r="W1037">
        <v>0</v>
      </c>
      <c r="X1037">
        <v>0</v>
      </c>
      <c r="Y1037">
        <v>0</v>
      </c>
      <c r="Z1037">
        <v>0</v>
      </c>
      <c r="AA1037">
        <v>3</v>
      </c>
      <c r="AB1037">
        <v>11</v>
      </c>
      <c r="AC1037">
        <v>0</v>
      </c>
    </row>
    <row r="1038" spans="1:29" x14ac:dyDescent="0.3">
      <c r="A1038">
        <v>5922</v>
      </c>
      <c r="B1038">
        <v>1974</v>
      </c>
      <c r="C1038" t="s">
        <v>32</v>
      </c>
      <c r="D1038" t="s">
        <v>33</v>
      </c>
      <c r="E1038">
        <v>40344</v>
      </c>
      <c r="F1038">
        <v>0</v>
      </c>
      <c r="G1038">
        <v>1</v>
      </c>
      <c r="H1038" s="1">
        <v>41560</v>
      </c>
      <c r="I1038">
        <v>48</v>
      </c>
      <c r="J1038">
        <v>210</v>
      </c>
      <c r="K1038">
        <v>0</v>
      </c>
      <c r="L1038">
        <v>6</v>
      </c>
      <c r="M1038">
        <v>0</v>
      </c>
      <c r="N1038">
        <v>0</v>
      </c>
      <c r="O1038">
        <v>2</v>
      </c>
      <c r="P1038">
        <v>2</v>
      </c>
      <c r="Q1038">
        <v>4</v>
      </c>
      <c r="R1038">
        <v>1</v>
      </c>
      <c r="S1038">
        <v>5</v>
      </c>
      <c r="T1038">
        <v>7</v>
      </c>
      <c r="U1038">
        <v>0</v>
      </c>
      <c r="V1038">
        <v>0</v>
      </c>
      <c r="W1038">
        <v>0</v>
      </c>
      <c r="X1038">
        <v>0</v>
      </c>
      <c r="Y1038">
        <v>0</v>
      </c>
      <c r="Z1038">
        <v>0</v>
      </c>
      <c r="AA1038">
        <v>3</v>
      </c>
      <c r="AB1038">
        <v>11</v>
      </c>
      <c r="AC1038">
        <v>0</v>
      </c>
    </row>
    <row r="1039" spans="1:29" x14ac:dyDescent="0.3">
      <c r="A1039">
        <v>7143</v>
      </c>
      <c r="B1039">
        <v>1955</v>
      </c>
      <c r="C1039" t="s">
        <v>37</v>
      </c>
      <c r="D1039" t="s">
        <v>31</v>
      </c>
      <c r="E1039">
        <v>74805</v>
      </c>
      <c r="F1039">
        <v>0</v>
      </c>
      <c r="G1039">
        <v>1</v>
      </c>
      <c r="H1039" s="1">
        <v>41584</v>
      </c>
      <c r="I1039">
        <v>14</v>
      </c>
      <c r="J1039">
        <v>209</v>
      </c>
      <c r="K1039">
        <v>162</v>
      </c>
      <c r="L1039">
        <v>209</v>
      </c>
      <c r="M1039">
        <v>41</v>
      </c>
      <c r="N1039">
        <v>162</v>
      </c>
      <c r="O1039">
        <v>37</v>
      </c>
      <c r="P1039">
        <v>5</v>
      </c>
      <c r="Q1039">
        <v>4</v>
      </c>
      <c r="R1039">
        <v>7</v>
      </c>
      <c r="S1039">
        <v>10</v>
      </c>
      <c r="T1039">
        <v>2</v>
      </c>
      <c r="U1039">
        <v>0</v>
      </c>
      <c r="V1039">
        <v>0</v>
      </c>
      <c r="W1039">
        <v>0</v>
      </c>
      <c r="X1039">
        <v>0</v>
      </c>
      <c r="Y1039">
        <v>0</v>
      </c>
      <c r="Z1039">
        <v>0</v>
      </c>
      <c r="AA1039">
        <v>3</v>
      </c>
      <c r="AB1039">
        <v>11</v>
      </c>
      <c r="AC1039">
        <v>0</v>
      </c>
    </row>
    <row r="1040" spans="1:29" x14ac:dyDescent="0.3">
      <c r="A1040">
        <v>7494</v>
      </c>
      <c r="B1040">
        <v>1950</v>
      </c>
      <c r="C1040" t="s">
        <v>32</v>
      </c>
      <c r="D1040" t="s">
        <v>35</v>
      </c>
      <c r="E1040">
        <v>42873</v>
      </c>
      <c r="F1040">
        <v>1</v>
      </c>
      <c r="G1040">
        <v>1</v>
      </c>
      <c r="H1040" s="1">
        <v>41295</v>
      </c>
      <c r="I1040">
        <v>11</v>
      </c>
      <c r="J1040">
        <v>209</v>
      </c>
      <c r="K1040">
        <v>0</v>
      </c>
      <c r="L1040">
        <v>40</v>
      </c>
      <c r="M1040">
        <v>3</v>
      </c>
      <c r="N1040">
        <v>2</v>
      </c>
      <c r="O1040">
        <v>15</v>
      </c>
      <c r="P1040">
        <v>4</v>
      </c>
      <c r="Q1040">
        <v>6</v>
      </c>
      <c r="R1040">
        <v>1</v>
      </c>
      <c r="S1040">
        <v>4</v>
      </c>
      <c r="T1040">
        <v>8</v>
      </c>
      <c r="U1040">
        <v>0</v>
      </c>
      <c r="V1040">
        <v>0</v>
      </c>
      <c r="W1040">
        <v>0</v>
      </c>
      <c r="X1040">
        <v>0</v>
      </c>
      <c r="Y1040">
        <v>0</v>
      </c>
      <c r="Z1040">
        <v>0</v>
      </c>
      <c r="AA1040">
        <v>3</v>
      </c>
      <c r="AB1040">
        <v>11</v>
      </c>
      <c r="AC1040">
        <v>0</v>
      </c>
    </row>
    <row r="1041" spans="1:29" x14ac:dyDescent="0.3">
      <c r="A1041">
        <v>7849</v>
      </c>
      <c r="B1041">
        <v>1970</v>
      </c>
      <c r="C1041" t="s">
        <v>32</v>
      </c>
      <c r="D1041" t="s">
        <v>33</v>
      </c>
      <c r="E1041">
        <v>80336</v>
      </c>
      <c r="F1041">
        <v>0</v>
      </c>
      <c r="G1041">
        <v>0</v>
      </c>
      <c r="H1041" s="1">
        <v>41526</v>
      </c>
      <c r="I1041">
        <v>12</v>
      </c>
      <c r="J1041">
        <v>209</v>
      </c>
      <c r="K1041">
        <v>19</v>
      </c>
      <c r="L1041">
        <v>456</v>
      </c>
      <c r="M1041">
        <v>160</v>
      </c>
      <c r="N1041">
        <v>142</v>
      </c>
      <c r="O1041">
        <v>66</v>
      </c>
      <c r="P1041">
        <v>1</v>
      </c>
      <c r="Q1041">
        <v>2</v>
      </c>
      <c r="R1041">
        <v>9</v>
      </c>
      <c r="S1041">
        <v>13</v>
      </c>
      <c r="T1041">
        <v>1</v>
      </c>
      <c r="U1041">
        <v>0</v>
      </c>
      <c r="V1041">
        <v>0</v>
      </c>
      <c r="W1041">
        <v>0</v>
      </c>
      <c r="X1041">
        <v>0</v>
      </c>
      <c r="Y1041">
        <v>0</v>
      </c>
      <c r="Z1041">
        <v>0</v>
      </c>
      <c r="AA1041">
        <v>3</v>
      </c>
      <c r="AB1041">
        <v>11</v>
      </c>
      <c r="AC1041">
        <v>0</v>
      </c>
    </row>
    <row r="1042" spans="1:29" x14ac:dyDescent="0.3">
      <c r="A1042">
        <v>1142</v>
      </c>
      <c r="B1042">
        <v>1953</v>
      </c>
      <c r="C1042" t="s">
        <v>32</v>
      </c>
      <c r="D1042" t="s">
        <v>33</v>
      </c>
      <c r="E1042">
        <v>55707</v>
      </c>
      <c r="F1042">
        <v>0</v>
      </c>
      <c r="G1042">
        <v>1</v>
      </c>
      <c r="H1042" s="1">
        <v>41630</v>
      </c>
      <c r="I1042">
        <v>91</v>
      </c>
      <c r="J1042">
        <v>208</v>
      </c>
      <c r="K1042">
        <v>7</v>
      </c>
      <c r="L1042">
        <v>82</v>
      </c>
      <c r="M1042">
        <v>30</v>
      </c>
      <c r="N1042">
        <v>66</v>
      </c>
      <c r="O1042">
        <v>35</v>
      </c>
      <c r="P1042">
        <v>2</v>
      </c>
      <c r="Q1042">
        <v>3</v>
      </c>
      <c r="R1042">
        <v>2</v>
      </c>
      <c r="S1042">
        <v>9</v>
      </c>
      <c r="T1042">
        <v>3</v>
      </c>
      <c r="U1042">
        <v>0</v>
      </c>
      <c r="V1042">
        <v>0</v>
      </c>
      <c r="W1042">
        <v>0</v>
      </c>
      <c r="X1042">
        <v>0</v>
      </c>
      <c r="Y1042">
        <v>0</v>
      </c>
      <c r="Z1042">
        <v>0</v>
      </c>
      <c r="AA1042">
        <v>3</v>
      </c>
      <c r="AB1042">
        <v>11</v>
      </c>
      <c r="AC1042">
        <v>0</v>
      </c>
    </row>
    <row r="1043" spans="1:29" x14ac:dyDescent="0.3">
      <c r="A1043">
        <v>9119</v>
      </c>
      <c r="B1043">
        <v>1950</v>
      </c>
      <c r="C1043" t="s">
        <v>29</v>
      </c>
      <c r="D1043" t="s">
        <v>31</v>
      </c>
      <c r="E1043">
        <v>60905</v>
      </c>
      <c r="F1043">
        <v>0</v>
      </c>
      <c r="G1043">
        <v>1</v>
      </c>
      <c r="H1043" s="1">
        <v>41613</v>
      </c>
      <c r="I1043">
        <v>27</v>
      </c>
      <c r="J1043">
        <v>208</v>
      </c>
      <c r="K1043">
        <v>17</v>
      </c>
      <c r="L1043">
        <v>76</v>
      </c>
      <c r="M1043">
        <v>36</v>
      </c>
      <c r="N1043">
        <v>17</v>
      </c>
      <c r="O1043">
        <v>38</v>
      </c>
      <c r="P1043">
        <v>2</v>
      </c>
      <c r="Q1043">
        <v>3</v>
      </c>
      <c r="R1043">
        <v>3</v>
      </c>
      <c r="S1043">
        <v>7</v>
      </c>
      <c r="T1043">
        <v>2</v>
      </c>
      <c r="U1043">
        <v>0</v>
      </c>
      <c r="V1043">
        <v>0</v>
      </c>
      <c r="W1043">
        <v>0</v>
      </c>
      <c r="X1043">
        <v>0</v>
      </c>
      <c r="Y1043">
        <v>0</v>
      </c>
      <c r="Z1043">
        <v>0</v>
      </c>
      <c r="AA1043">
        <v>3</v>
      </c>
      <c r="AB1043">
        <v>11</v>
      </c>
      <c r="AC1043">
        <v>0</v>
      </c>
    </row>
    <row r="1044" spans="1:29" x14ac:dyDescent="0.3">
      <c r="A1044">
        <v>4646</v>
      </c>
      <c r="B1044">
        <v>1951</v>
      </c>
      <c r="C1044" t="s">
        <v>37</v>
      </c>
      <c r="D1044" t="s">
        <v>33</v>
      </c>
      <c r="E1044">
        <v>78497</v>
      </c>
      <c r="F1044">
        <v>0</v>
      </c>
      <c r="G1044">
        <v>0</v>
      </c>
      <c r="H1044" s="1">
        <v>41609</v>
      </c>
      <c r="I1044">
        <v>44</v>
      </c>
      <c r="J1044">
        <v>207</v>
      </c>
      <c r="K1044">
        <v>26</v>
      </c>
      <c r="L1044">
        <v>447</v>
      </c>
      <c r="M1044">
        <v>75</v>
      </c>
      <c r="N1044">
        <v>0</v>
      </c>
      <c r="O1044">
        <v>223</v>
      </c>
      <c r="P1044">
        <v>1</v>
      </c>
      <c r="Q1044">
        <v>5</v>
      </c>
      <c r="R1044">
        <v>7</v>
      </c>
      <c r="S1044">
        <v>12</v>
      </c>
      <c r="T1044">
        <v>2</v>
      </c>
      <c r="U1044">
        <v>0</v>
      </c>
      <c r="V1044">
        <v>0</v>
      </c>
      <c r="W1044">
        <v>0</v>
      </c>
      <c r="X1044">
        <v>1</v>
      </c>
      <c r="Y1044">
        <v>0</v>
      </c>
      <c r="Z1044">
        <v>0</v>
      </c>
      <c r="AA1044">
        <v>3</v>
      </c>
      <c r="AB1044">
        <v>11</v>
      </c>
      <c r="AC1044">
        <v>0</v>
      </c>
    </row>
    <row r="1045" spans="1:29" x14ac:dyDescent="0.3">
      <c r="A1045">
        <v>6935</v>
      </c>
      <c r="B1045">
        <v>1951</v>
      </c>
      <c r="C1045" t="s">
        <v>37</v>
      </c>
      <c r="D1045" t="s">
        <v>33</v>
      </c>
      <c r="E1045">
        <v>78497</v>
      </c>
      <c r="F1045">
        <v>0</v>
      </c>
      <c r="G1045">
        <v>0</v>
      </c>
      <c r="H1045" s="1">
        <v>41609</v>
      </c>
      <c r="I1045">
        <v>44</v>
      </c>
      <c r="J1045">
        <v>207</v>
      </c>
      <c r="K1045">
        <v>26</v>
      </c>
      <c r="L1045">
        <v>447</v>
      </c>
      <c r="M1045">
        <v>75</v>
      </c>
      <c r="N1045">
        <v>0</v>
      </c>
      <c r="O1045">
        <v>223</v>
      </c>
      <c r="P1045">
        <v>1</v>
      </c>
      <c r="Q1045">
        <v>5</v>
      </c>
      <c r="R1045">
        <v>7</v>
      </c>
      <c r="S1045">
        <v>12</v>
      </c>
      <c r="T1045">
        <v>2</v>
      </c>
      <c r="U1045">
        <v>0</v>
      </c>
      <c r="V1045">
        <v>0</v>
      </c>
      <c r="W1045">
        <v>0</v>
      </c>
      <c r="X1045">
        <v>1</v>
      </c>
      <c r="Y1045">
        <v>0</v>
      </c>
      <c r="Z1045">
        <v>0</v>
      </c>
      <c r="AA1045">
        <v>3</v>
      </c>
      <c r="AB1045">
        <v>11</v>
      </c>
      <c r="AC1045">
        <v>0</v>
      </c>
    </row>
    <row r="1046" spans="1:29" x14ac:dyDescent="0.3">
      <c r="A1046">
        <v>3281</v>
      </c>
      <c r="B1046">
        <v>1960</v>
      </c>
      <c r="C1046" t="s">
        <v>32</v>
      </c>
      <c r="D1046" t="s">
        <v>33</v>
      </c>
      <c r="E1046">
        <v>49154</v>
      </c>
      <c r="F1046">
        <v>1</v>
      </c>
      <c r="G1046">
        <v>1</v>
      </c>
      <c r="H1046" s="1">
        <v>41581</v>
      </c>
      <c r="I1046">
        <v>69</v>
      </c>
      <c r="J1046">
        <v>206</v>
      </c>
      <c r="K1046">
        <v>10</v>
      </c>
      <c r="L1046">
        <v>67</v>
      </c>
      <c r="M1046">
        <v>30</v>
      </c>
      <c r="N1046">
        <v>27</v>
      </c>
      <c r="O1046">
        <v>71</v>
      </c>
      <c r="P1046">
        <v>6</v>
      </c>
      <c r="Q1046">
        <v>4</v>
      </c>
      <c r="R1046">
        <v>1</v>
      </c>
      <c r="S1046">
        <v>8</v>
      </c>
      <c r="T1046">
        <v>6</v>
      </c>
      <c r="U1046">
        <v>0</v>
      </c>
      <c r="V1046">
        <v>0</v>
      </c>
      <c r="W1046">
        <v>0</v>
      </c>
      <c r="X1046">
        <v>0</v>
      </c>
      <c r="Y1046">
        <v>0</v>
      </c>
      <c r="Z1046">
        <v>0</v>
      </c>
      <c r="AA1046">
        <v>3</v>
      </c>
      <c r="AB1046">
        <v>11</v>
      </c>
      <c r="AC1046">
        <v>0</v>
      </c>
    </row>
    <row r="1047" spans="1:29" x14ac:dyDescent="0.3">
      <c r="A1047">
        <v>164</v>
      </c>
      <c r="B1047">
        <v>1977</v>
      </c>
      <c r="C1047" t="s">
        <v>32</v>
      </c>
      <c r="D1047" t="s">
        <v>33</v>
      </c>
      <c r="E1047">
        <v>28973</v>
      </c>
      <c r="F1047">
        <v>0</v>
      </c>
      <c r="G1047">
        <v>0</v>
      </c>
      <c r="H1047" s="1">
        <v>41195</v>
      </c>
      <c r="I1047">
        <v>59</v>
      </c>
      <c r="J1047">
        <v>206</v>
      </c>
      <c r="K1047">
        <v>0</v>
      </c>
      <c r="L1047">
        <v>46</v>
      </c>
      <c r="M1047">
        <v>3</v>
      </c>
      <c r="N1047">
        <v>2</v>
      </c>
      <c r="O1047">
        <v>12</v>
      </c>
      <c r="P1047">
        <v>2</v>
      </c>
      <c r="Q1047">
        <v>5</v>
      </c>
      <c r="R1047">
        <v>1</v>
      </c>
      <c r="S1047">
        <v>5</v>
      </c>
      <c r="T1047">
        <v>8</v>
      </c>
      <c r="U1047">
        <v>0</v>
      </c>
      <c r="V1047">
        <v>0</v>
      </c>
      <c r="W1047">
        <v>0</v>
      </c>
      <c r="X1047">
        <v>0</v>
      </c>
      <c r="Y1047">
        <v>0</v>
      </c>
      <c r="Z1047">
        <v>0</v>
      </c>
      <c r="AA1047">
        <v>3</v>
      </c>
      <c r="AB1047">
        <v>11</v>
      </c>
      <c r="AC1047">
        <v>0</v>
      </c>
    </row>
    <row r="1048" spans="1:29" x14ac:dyDescent="0.3">
      <c r="A1048">
        <v>7108</v>
      </c>
      <c r="B1048">
        <v>1965</v>
      </c>
      <c r="C1048" t="s">
        <v>34</v>
      </c>
      <c r="D1048" t="s">
        <v>38</v>
      </c>
      <c r="E1048">
        <v>51390</v>
      </c>
      <c r="F1048">
        <v>1</v>
      </c>
      <c r="G1048">
        <v>1</v>
      </c>
      <c r="H1048" s="1">
        <v>41160</v>
      </c>
      <c r="I1048">
        <v>54</v>
      </c>
      <c r="J1048">
        <v>205</v>
      </c>
      <c r="K1048">
        <v>20</v>
      </c>
      <c r="L1048">
        <v>47</v>
      </c>
      <c r="M1048">
        <v>23</v>
      </c>
      <c r="N1048">
        <v>2</v>
      </c>
      <c r="O1048">
        <v>56</v>
      </c>
      <c r="P1048">
        <v>6</v>
      </c>
      <c r="Q1048">
        <v>5</v>
      </c>
      <c r="R1048">
        <v>2</v>
      </c>
      <c r="S1048">
        <v>5</v>
      </c>
      <c r="T1048">
        <v>5</v>
      </c>
      <c r="U1048">
        <v>0</v>
      </c>
      <c r="V1048">
        <v>0</v>
      </c>
      <c r="W1048">
        <v>0</v>
      </c>
      <c r="X1048">
        <v>0</v>
      </c>
      <c r="Y1048">
        <v>0</v>
      </c>
      <c r="Z1048">
        <v>0</v>
      </c>
      <c r="AA1048">
        <v>3</v>
      </c>
      <c r="AB1048">
        <v>11</v>
      </c>
      <c r="AC1048">
        <v>0</v>
      </c>
    </row>
    <row r="1049" spans="1:29" x14ac:dyDescent="0.3">
      <c r="A1049">
        <v>10323</v>
      </c>
      <c r="B1049">
        <v>1952</v>
      </c>
      <c r="C1049" t="s">
        <v>29</v>
      </c>
      <c r="D1049" t="s">
        <v>33</v>
      </c>
      <c r="E1049">
        <v>49413</v>
      </c>
      <c r="F1049">
        <v>0</v>
      </c>
      <c r="G1049">
        <v>1</v>
      </c>
      <c r="H1049" s="1">
        <v>41572</v>
      </c>
      <c r="I1049">
        <v>88</v>
      </c>
      <c r="J1049">
        <v>205</v>
      </c>
      <c r="K1049">
        <v>7</v>
      </c>
      <c r="L1049">
        <v>41</v>
      </c>
      <c r="M1049">
        <v>3</v>
      </c>
      <c r="N1049">
        <v>2</v>
      </c>
      <c r="O1049">
        <v>46</v>
      </c>
      <c r="P1049">
        <v>2</v>
      </c>
      <c r="Q1049">
        <v>4</v>
      </c>
      <c r="R1049">
        <v>2</v>
      </c>
      <c r="S1049">
        <v>5</v>
      </c>
      <c r="T1049">
        <v>5</v>
      </c>
      <c r="U1049">
        <v>0</v>
      </c>
      <c r="V1049">
        <v>0</v>
      </c>
      <c r="W1049">
        <v>0</v>
      </c>
      <c r="X1049">
        <v>0</v>
      </c>
      <c r="Y1049">
        <v>0</v>
      </c>
      <c r="Z1049">
        <v>0</v>
      </c>
      <c r="AA1049">
        <v>3</v>
      </c>
      <c r="AB1049">
        <v>11</v>
      </c>
      <c r="AC1049">
        <v>0</v>
      </c>
    </row>
    <row r="1050" spans="1:29" x14ac:dyDescent="0.3">
      <c r="A1050">
        <v>1672</v>
      </c>
      <c r="B1050">
        <v>1974</v>
      </c>
      <c r="C1050" t="s">
        <v>32</v>
      </c>
      <c r="D1050" t="s">
        <v>31</v>
      </c>
      <c r="E1050">
        <v>65640</v>
      </c>
      <c r="F1050">
        <v>0</v>
      </c>
      <c r="G1050">
        <v>1</v>
      </c>
      <c r="H1050" s="1">
        <v>41699</v>
      </c>
      <c r="I1050">
        <v>74</v>
      </c>
      <c r="J1050">
        <v>204</v>
      </c>
      <c r="K1050">
        <v>7</v>
      </c>
      <c r="L1050">
        <v>149</v>
      </c>
      <c r="M1050">
        <v>20</v>
      </c>
      <c r="N1050">
        <v>15</v>
      </c>
      <c r="O1050">
        <v>66</v>
      </c>
      <c r="P1050">
        <v>1</v>
      </c>
      <c r="Q1050">
        <v>5</v>
      </c>
      <c r="R1050">
        <v>1</v>
      </c>
      <c r="S1050">
        <v>8</v>
      </c>
      <c r="T1050">
        <v>2</v>
      </c>
      <c r="U1050">
        <v>0</v>
      </c>
      <c r="V1050">
        <v>0</v>
      </c>
      <c r="W1050">
        <v>0</v>
      </c>
      <c r="X1050">
        <v>0</v>
      </c>
      <c r="Y1050">
        <v>0</v>
      </c>
      <c r="Z1050">
        <v>0</v>
      </c>
      <c r="AA1050">
        <v>3</v>
      </c>
      <c r="AB1050">
        <v>11</v>
      </c>
      <c r="AC1050">
        <v>0</v>
      </c>
    </row>
    <row r="1051" spans="1:29" x14ac:dyDescent="0.3">
      <c r="A1051">
        <v>1411</v>
      </c>
      <c r="B1051">
        <v>1952</v>
      </c>
      <c r="C1051" t="s">
        <v>29</v>
      </c>
      <c r="D1051" t="s">
        <v>35</v>
      </c>
      <c r="E1051">
        <v>82623</v>
      </c>
      <c r="F1051">
        <v>0</v>
      </c>
      <c r="G1051">
        <v>0</v>
      </c>
      <c r="H1051" s="1">
        <v>41588</v>
      </c>
      <c r="I1051">
        <v>58</v>
      </c>
      <c r="J1051">
        <v>204</v>
      </c>
      <c r="K1051">
        <v>34</v>
      </c>
      <c r="L1051">
        <v>204</v>
      </c>
      <c r="M1051">
        <v>172</v>
      </c>
      <c r="N1051">
        <v>153</v>
      </c>
      <c r="O1051">
        <v>173</v>
      </c>
      <c r="P1051">
        <v>1</v>
      </c>
      <c r="Q1051">
        <v>2</v>
      </c>
      <c r="R1051">
        <v>9</v>
      </c>
      <c r="S1051">
        <v>4</v>
      </c>
      <c r="T1051">
        <v>1</v>
      </c>
      <c r="U1051">
        <v>0</v>
      </c>
      <c r="V1051">
        <v>0</v>
      </c>
      <c r="W1051">
        <v>0</v>
      </c>
      <c r="X1051">
        <v>0</v>
      </c>
      <c r="Y1051">
        <v>0</v>
      </c>
      <c r="Z1051">
        <v>0</v>
      </c>
      <c r="AA1051">
        <v>3</v>
      </c>
      <c r="AB1051">
        <v>11</v>
      </c>
      <c r="AC1051">
        <v>0</v>
      </c>
    </row>
    <row r="1052" spans="1:29" x14ac:dyDescent="0.3">
      <c r="A1052">
        <v>4188</v>
      </c>
      <c r="B1052">
        <v>1957</v>
      </c>
      <c r="C1052" t="s">
        <v>29</v>
      </c>
      <c r="D1052" t="s">
        <v>30</v>
      </c>
      <c r="E1052">
        <v>36864</v>
      </c>
      <c r="F1052">
        <v>0</v>
      </c>
      <c r="G1052">
        <v>1</v>
      </c>
      <c r="H1052" s="1">
        <v>41134</v>
      </c>
      <c r="I1052">
        <v>53</v>
      </c>
      <c r="J1052">
        <v>204</v>
      </c>
      <c r="K1052">
        <v>5</v>
      </c>
      <c r="L1052">
        <v>39</v>
      </c>
      <c r="M1052">
        <v>17</v>
      </c>
      <c r="N1052">
        <v>0</v>
      </c>
      <c r="O1052">
        <v>89</v>
      </c>
      <c r="P1052">
        <v>3</v>
      </c>
      <c r="Q1052">
        <v>5</v>
      </c>
      <c r="R1052">
        <v>2</v>
      </c>
      <c r="S1052">
        <v>4</v>
      </c>
      <c r="T1052">
        <v>8</v>
      </c>
      <c r="U1052">
        <v>0</v>
      </c>
      <c r="V1052">
        <v>0</v>
      </c>
      <c r="W1052">
        <v>0</v>
      </c>
      <c r="X1052">
        <v>0</v>
      </c>
      <c r="Y1052">
        <v>0</v>
      </c>
      <c r="Z1052">
        <v>0</v>
      </c>
      <c r="AA1052">
        <v>3</v>
      </c>
      <c r="AB1052">
        <v>11</v>
      </c>
      <c r="AC1052">
        <v>1</v>
      </c>
    </row>
    <row r="1053" spans="1:29" x14ac:dyDescent="0.3">
      <c r="A1053">
        <v>2499</v>
      </c>
      <c r="B1053">
        <v>1958</v>
      </c>
      <c r="C1053" t="s">
        <v>37</v>
      </c>
      <c r="D1053" t="s">
        <v>30</v>
      </c>
      <c r="E1053">
        <v>75342</v>
      </c>
      <c r="F1053">
        <v>0</v>
      </c>
      <c r="G1053">
        <v>1</v>
      </c>
      <c r="H1053" s="1">
        <v>41400</v>
      </c>
      <c r="I1053">
        <v>38</v>
      </c>
      <c r="J1053">
        <v>204</v>
      </c>
      <c r="K1053">
        <v>97</v>
      </c>
      <c r="L1053">
        <v>97</v>
      </c>
      <c r="M1053">
        <v>21</v>
      </c>
      <c r="N1053">
        <v>118</v>
      </c>
      <c r="O1053">
        <v>26</v>
      </c>
      <c r="P1053">
        <v>1</v>
      </c>
      <c r="Q1053">
        <v>5</v>
      </c>
      <c r="R1053">
        <v>2</v>
      </c>
      <c r="S1053">
        <v>10</v>
      </c>
      <c r="T1053">
        <v>4</v>
      </c>
      <c r="U1053">
        <v>0</v>
      </c>
      <c r="V1053">
        <v>0</v>
      </c>
      <c r="W1053">
        <v>0</v>
      </c>
      <c r="X1053">
        <v>0</v>
      </c>
      <c r="Y1053">
        <v>0</v>
      </c>
      <c r="Z1053">
        <v>0</v>
      </c>
      <c r="AA1053">
        <v>3</v>
      </c>
      <c r="AB1053">
        <v>11</v>
      </c>
      <c r="AC1053">
        <v>0</v>
      </c>
    </row>
    <row r="1054" spans="1:29" x14ac:dyDescent="0.3">
      <c r="A1054">
        <v>5966</v>
      </c>
      <c r="B1054">
        <v>1974</v>
      </c>
      <c r="C1054" t="s">
        <v>32</v>
      </c>
      <c r="D1054" t="s">
        <v>33</v>
      </c>
      <c r="E1054">
        <v>45207</v>
      </c>
      <c r="F1054">
        <v>1</v>
      </c>
      <c r="G1054">
        <v>1</v>
      </c>
      <c r="H1054" s="1">
        <v>41223</v>
      </c>
      <c r="I1054">
        <v>64</v>
      </c>
      <c r="J1054">
        <v>203</v>
      </c>
      <c r="K1054">
        <v>0</v>
      </c>
      <c r="L1054">
        <v>10</v>
      </c>
      <c r="M1054">
        <v>0</v>
      </c>
      <c r="N1054">
        <v>0</v>
      </c>
      <c r="O1054">
        <v>2</v>
      </c>
      <c r="P1054">
        <v>5</v>
      </c>
      <c r="Q1054">
        <v>3</v>
      </c>
      <c r="R1054">
        <v>1</v>
      </c>
      <c r="S1054">
        <v>6</v>
      </c>
      <c r="T1054">
        <v>6</v>
      </c>
      <c r="U1054">
        <v>0</v>
      </c>
      <c r="V1054">
        <v>1</v>
      </c>
      <c r="W1054">
        <v>0</v>
      </c>
      <c r="X1054">
        <v>0</v>
      </c>
      <c r="Y1054">
        <v>0</v>
      </c>
      <c r="Z1054">
        <v>0</v>
      </c>
      <c r="AA1054">
        <v>3</v>
      </c>
      <c r="AB1054">
        <v>11</v>
      </c>
      <c r="AC1054">
        <v>0</v>
      </c>
    </row>
    <row r="1055" spans="1:29" x14ac:dyDescent="0.3">
      <c r="A1055">
        <v>4508</v>
      </c>
      <c r="B1055">
        <v>1952</v>
      </c>
      <c r="C1055" t="s">
        <v>29</v>
      </c>
      <c r="D1055" t="s">
        <v>30</v>
      </c>
      <c r="E1055">
        <v>75127</v>
      </c>
      <c r="F1055">
        <v>0</v>
      </c>
      <c r="G1055">
        <v>0</v>
      </c>
      <c r="H1055" s="1">
        <v>41781</v>
      </c>
      <c r="I1055">
        <v>92</v>
      </c>
      <c r="J1055">
        <v>203</v>
      </c>
      <c r="K1055">
        <v>35</v>
      </c>
      <c r="L1055">
        <v>305</v>
      </c>
      <c r="M1055">
        <v>46</v>
      </c>
      <c r="N1055">
        <v>17</v>
      </c>
      <c r="O1055">
        <v>227</v>
      </c>
      <c r="P1055">
        <v>1</v>
      </c>
      <c r="Q1055">
        <v>2</v>
      </c>
      <c r="R1055">
        <v>11</v>
      </c>
      <c r="S1055">
        <v>5</v>
      </c>
      <c r="T1055">
        <v>1</v>
      </c>
      <c r="U1055">
        <v>0</v>
      </c>
      <c r="V1055">
        <v>0</v>
      </c>
      <c r="W1055">
        <v>0</v>
      </c>
      <c r="X1055">
        <v>0</v>
      </c>
      <c r="Y1055">
        <v>0</v>
      </c>
      <c r="Z1055">
        <v>0</v>
      </c>
      <c r="AA1055">
        <v>3</v>
      </c>
      <c r="AB1055">
        <v>11</v>
      </c>
      <c r="AC1055">
        <v>0</v>
      </c>
    </row>
    <row r="1056" spans="1:29" x14ac:dyDescent="0.3">
      <c r="A1056">
        <v>4843</v>
      </c>
      <c r="B1056">
        <v>1952</v>
      </c>
      <c r="C1056" t="s">
        <v>29</v>
      </c>
      <c r="D1056" t="s">
        <v>30</v>
      </c>
      <c r="E1056">
        <v>75127</v>
      </c>
      <c r="F1056">
        <v>0</v>
      </c>
      <c r="G1056">
        <v>0</v>
      </c>
      <c r="H1056" s="1">
        <v>41781</v>
      </c>
      <c r="I1056">
        <v>92</v>
      </c>
      <c r="J1056">
        <v>203</v>
      </c>
      <c r="K1056">
        <v>35</v>
      </c>
      <c r="L1056">
        <v>305</v>
      </c>
      <c r="M1056">
        <v>46</v>
      </c>
      <c r="N1056">
        <v>17</v>
      </c>
      <c r="O1056">
        <v>227</v>
      </c>
      <c r="P1056">
        <v>1</v>
      </c>
      <c r="Q1056">
        <v>2</v>
      </c>
      <c r="R1056">
        <v>11</v>
      </c>
      <c r="S1056">
        <v>5</v>
      </c>
      <c r="T1056">
        <v>1</v>
      </c>
      <c r="U1056">
        <v>0</v>
      </c>
      <c r="V1056">
        <v>0</v>
      </c>
      <c r="W1056">
        <v>0</v>
      </c>
      <c r="X1056">
        <v>0</v>
      </c>
      <c r="Y1056">
        <v>0</v>
      </c>
      <c r="Z1056">
        <v>0</v>
      </c>
      <c r="AA1056">
        <v>3</v>
      </c>
      <c r="AB1056">
        <v>11</v>
      </c>
      <c r="AC1056">
        <v>0</v>
      </c>
    </row>
    <row r="1057" spans="1:29" x14ac:dyDescent="0.3">
      <c r="A1057">
        <v>10260</v>
      </c>
      <c r="B1057">
        <v>1965</v>
      </c>
      <c r="C1057" t="s">
        <v>34</v>
      </c>
      <c r="D1057" t="s">
        <v>31</v>
      </c>
      <c r="E1057">
        <v>45143</v>
      </c>
      <c r="F1057">
        <v>0</v>
      </c>
      <c r="G1057">
        <v>1</v>
      </c>
      <c r="H1057" s="1">
        <v>41512</v>
      </c>
      <c r="I1057">
        <v>74</v>
      </c>
      <c r="J1057">
        <v>202</v>
      </c>
      <c r="K1057">
        <v>5</v>
      </c>
      <c r="L1057">
        <v>74</v>
      </c>
      <c r="M1057">
        <v>11</v>
      </c>
      <c r="N1057">
        <v>5</v>
      </c>
      <c r="O1057">
        <v>14</v>
      </c>
      <c r="P1057">
        <v>3</v>
      </c>
      <c r="Q1057">
        <v>6</v>
      </c>
      <c r="R1057">
        <v>1</v>
      </c>
      <c r="S1057">
        <v>5</v>
      </c>
      <c r="T1057">
        <v>7</v>
      </c>
      <c r="U1057">
        <v>0</v>
      </c>
      <c r="V1057">
        <v>0</v>
      </c>
      <c r="W1057">
        <v>0</v>
      </c>
      <c r="X1057">
        <v>0</v>
      </c>
      <c r="Y1057">
        <v>0</v>
      </c>
      <c r="Z1057">
        <v>0</v>
      </c>
      <c r="AA1057">
        <v>3</v>
      </c>
      <c r="AB1057">
        <v>11</v>
      </c>
      <c r="AC1057">
        <v>0</v>
      </c>
    </row>
    <row r="1058" spans="1:29" x14ac:dyDescent="0.3">
      <c r="A1058">
        <v>2262</v>
      </c>
      <c r="B1058">
        <v>1965</v>
      </c>
      <c r="C1058" t="s">
        <v>34</v>
      </c>
      <c r="D1058" t="s">
        <v>31</v>
      </c>
      <c r="E1058">
        <v>45143</v>
      </c>
      <c r="F1058">
        <v>0</v>
      </c>
      <c r="G1058">
        <v>1</v>
      </c>
      <c r="H1058" s="1">
        <v>41512</v>
      </c>
      <c r="I1058">
        <v>74</v>
      </c>
      <c r="J1058">
        <v>202</v>
      </c>
      <c r="K1058">
        <v>5</v>
      </c>
      <c r="L1058">
        <v>74</v>
      </c>
      <c r="M1058">
        <v>11</v>
      </c>
      <c r="N1058">
        <v>5</v>
      </c>
      <c r="O1058">
        <v>14</v>
      </c>
      <c r="P1058">
        <v>3</v>
      </c>
      <c r="Q1058">
        <v>6</v>
      </c>
      <c r="R1058">
        <v>1</v>
      </c>
      <c r="S1058">
        <v>5</v>
      </c>
      <c r="T1058">
        <v>7</v>
      </c>
      <c r="U1058">
        <v>0</v>
      </c>
      <c r="V1058">
        <v>0</v>
      </c>
      <c r="W1058">
        <v>0</v>
      </c>
      <c r="X1058">
        <v>0</v>
      </c>
      <c r="Y1058">
        <v>0</v>
      </c>
      <c r="Z1058">
        <v>0</v>
      </c>
      <c r="AA1058">
        <v>3</v>
      </c>
      <c r="AB1058">
        <v>11</v>
      </c>
      <c r="AC1058">
        <v>0</v>
      </c>
    </row>
    <row r="1059" spans="1:29" x14ac:dyDescent="0.3">
      <c r="A1059">
        <v>8143</v>
      </c>
      <c r="B1059">
        <v>1985</v>
      </c>
      <c r="C1059" t="s">
        <v>32</v>
      </c>
      <c r="D1059" t="s">
        <v>30</v>
      </c>
      <c r="E1059">
        <v>37929</v>
      </c>
      <c r="F1059">
        <v>0</v>
      </c>
      <c r="G1059">
        <v>0</v>
      </c>
      <c r="H1059" s="1">
        <v>41485</v>
      </c>
      <c r="I1059">
        <v>49</v>
      </c>
      <c r="J1059">
        <v>202</v>
      </c>
      <c r="K1059">
        <v>2</v>
      </c>
      <c r="L1059">
        <v>46</v>
      </c>
      <c r="M1059">
        <v>3</v>
      </c>
      <c r="N1059">
        <v>2</v>
      </c>
      <c r="O1059">
        <v>10</v>
      </c>
      <c r="P1059">
        <v>2</v>
      </c>
      <c r="Q1059">
        <v>4</v>
      </c>
      <c r="R1059">
        <v>2</v>
      </c>
      <c r="S1059">
        <v>5</v>
      </c>
      <c r="T1059">
        <v>7</v>
      </c>
      <c r="U1059">
        <v>0</v>
      </c>
      <c r="V1059">
        <v>1</v>
      </c>
      <c r="W1059">
        <v>0</v>
      </c>
      <c r="X1059">
        <v>1</v>
      </c>
      <c r="Y1059">
        <v>0</v>
      </c>
      <c r="Z1059">
        <v>0</v>
      </c>
      <c r="AA1059">
        <v>3</v>
      </c>
      <c r="AB1059">
        <v>11</v>
      </c>
      <c r="AC1059">
        <v>1</v>
      </c>
    </row>
    <row r="1060" spans="1:29" x14ac:dyDescent="0.3">
      <c r="A1060">
        <v>5631</v>
      </c>
      <c r="B1060">
        <v>1991</v>
      </c>
      <c r="C1060" t="s">
        <v>29</v>
      </c>
      <c r="D1060" t="s">
        <v>30</v>
      </c>
      <c r="E1060">
        <v>49767</v>
      </c>
      <c r="F1060">
        <v>0</v>
      </c>
      <c r="G1060">
        <v>0</v>
      </c>
      <c r="H1060" s="1">
        <v>41396</v>
      </c>
      <c r="I1060">
        <v>92</v>
      </c>
      <c r="J1060">
        <v>202</v>
      </c>
      <c r="K1060">
        <v>47</v>
      </c>
      <c r="L1060">
        <v>197</v>
      </c>
      <c r="M1060">
        <v>55</v>
      </c>
      <c r="N1060">
        <v>42</v>
      </c>
      <c r="O1060">
        <v>149</v>
      </c>
      <c r="P1060">
        <v>1</v>
      </c>
      <c r="Q1060">
        <v>5</v>
      </c>
      <c r="R1060">
        <v>4</v>
      </c>
      <c r="S1060">
        <v>8</v>
      </c>
      <c r="T1060">
        <v>4</v>
      </c>
      <c r="U1060">
        <v>0</v>
      </c>
      <c r="V1060">
        <v>0</v>
      </c>
      <c r="W1060">
        <v>0</v>
      </c>
      <c r="X1060">
        <v>0</v>
      </c>
      <c r="Y1060">
        <v>0</v>
      </c>
      <c r="Z1060">
        <v>0</v>
      </c>
      <c r="AA1060">
        <v>3</v>
      </c>
      <c r="AB1060">
        <v>11</v>
      </c>
      <c r="AC1060">
        <v>0</v>
      </c>
    </row>
    <row r="1061" spans="1:29" x14ac:dyDescent="0.3">
      <c r="A1061">
        <v>8911</v>
      </c>
      <c r="B1061">
        <v>1967</v>
      </c>
      <c r="C1061" t="s">
        <v>32</v>
      </c>
      <c r="D1061" t="s">
        <v>33</v>
      </c>
      <c r="E1061">
        <v>56320</v>
      </c>
      <c r="F1061">
        <v>0</v>
      </c>
      <c r="G1061">
        <v>1</v>
      </c>
      <c r="H1061" s="1">
        <v>41372</v>
      </c>
      <c r="I1061">
        <v>11</v>
      </c>
      <c r="J1061">
        <v>201</v>
      </c>
      <c r="K1061">
        <v>53</v>
      </c>
      <c r="L1061">
        <v>172</v>
      </c>
      <c r="M1061">
        <v>116</v>
      </c>
      <c r="N1061">
        <v>77</v>
      </c>
      <c r="O1061">
        <v>83</v>
      </c>
      <c r="P1061">
        <v>3</v>
      </c>
      <c r="Q1061">
        <v>5</v>
      </c>
      <c r="R1061">
        <v>4</v>
      </c>
      <c r="S1061">
        <v>9</v>
      </c>
      <c r="T1061">
        <v>4</v>
      </c>
      <c r="U1061">
        <v>0</v>
      </c>
      <c r="V1061">
        <v>0</v>
      </c>
      <c r="W1061">
        <v>0</v>
      </c>
      <c r="X1061">
        <v>0</v>
      </c>
      <c r="Y1061">
        <v>0</v>
      </c>
      <c r="Z1061">
        <v>0</v>
      </c>
      <c r="AA1061">
        <v>3</v>
      </c>
      <c r="AB1061">
        <v>11</v>
      </c>
      <c r="AC1061">
        <v>0</v>
      </c>
    </row>
    <row r="1062" spans="1:29" x14ac:dyDescent="0.3">
      <c r="A1062">
        <v>4094</v>
      </c>
      <c r="B1062">
        <v>1961</v>
      </c>
      <c r="C1062" t="s">
        <v>29</v>
      </c>
      <c r="D1062" t="s">
        <v>33</v>
      </c>
      <c r="E1062">
        <v>60544</v>
      </c>
      <c r="F1062">
        <v>1</v>
      </c>
      <c r="G1062">
        <v>1</v>
      </c>
      <c r="H1062" s="1">
        <v>41146</v>
      </c>
      <c r="I1062">
        <v>92</v>
      </c>
      <c r="J1062">
        <v>201</v>
      </c>
      <c r="K1062">
        <v>2</v>
      </c>
      <c r="L1062">
        <v>43</v>
      </c>
      <c r="M1062">
        <v>3</v>
      </c>
      <c r="N1062">
        <v>5</v>
      </c>
      <c r="O1062">
        <v>35</v>
      </c>
      <c r="P1062">
        <v>4</v>
      </c>
      <c r="Q1062">
        <v>5</v>
      </c>
      <c r="R1062">
        <v>1</v>
      </c>
      <c r="S1062">
        <v>5</v>
      </c>
      <c r="T1062">
        <v>6</v>
      </c>
      <c r="U1062">
        <v>0</v>
      </c>
      <c r="V1062">
        <v>0</v>
      </c>
      <c r="W1062">
        <v>0</v>
      </c>
      <c r="X1062">
        <v>0</v>
      </c>
      <c r="Y1062">
        <v>0</v>
      </c>
      <c r="Z1062">
        <v>0</v>
      </c>
      <c r="AA1062">
        <v>3</v>
      </c>
      <c r="AB1062">
        <v>11</v>
      </c>
      <c r="AC1062">
        <v>0</v>
      </c>
    </row>
    <row r="1063" spans="1:29" x14ac:dyDescent="0.3">
      <c r="A1063">
        <v>8588</v>
      </c>
      <c r="B1063">
        <v>1961</v>
      </c>
      <c r="C1063" t="s">
        <v>29</v>
      </c>
      <c r="D1063" t="s">
        <v>33</v>
      </c>
      <c r="E1063">
        <v>60544</v>
      </c>
      <c r="F1063">
        <v>1</v>
      </c>
      <c r="G1063">
        <v>1</v>
      </c>
      <c r="H1063" s="1">
        <v>41146</v>
      </c>
      <c r="I1063">
        <v>92</v>
      </c>
      <c r="J1063">
        <v>201</v>
      </c>
      <c r="K1063">
        <v>2</v>
      </c>
      <c r="L1063">
        <v>43</v>
      </c>
      <c r="M1063">
        <v>3</v>
      </c>
      <c r="N1063">
        <v>5</v>
      </c>
      <c r="O1063">
        <v>35</v>
      </c>
      <c r="P1063">
        <v>4</v>
      </c>
      <c r="Q1063">
        <v>5</v>
      </c>
      <c r="R1063">
        <v>1</v>
      </c>
      <c r="S1063">
        <v>5</v>
      </c>
      <c r="T1063">
        <v>6</v>
      </c>
      <c r="U1063">
        <v>0</v>
      </c>
      <c r="V1063">
        <v>0</v>
      </c>
      <c r="W1063">
        <v>0</v>
      </c>
      <c r="X1063">
        <v>0</v>
      </c>
      <c r="Y1063">
        <v>0</v>
      </c>
      <c r="Z1063">
        <v>0</v>
      </c>
      <c r="AA1063">
        <v>3</v>
      </c>
      <c r="AB1063">
        <v>11</v>
      </c>
      <c r="AC1063">
        <v>0</v>
      </c>
    </row>
    <row r="1064" spans="1:29" x14ac:dyDescent="0.3">
      <c r="A1064">
        <v>1029</v>
      </c>
      <c r="B1064">
        <v>1970</v>
      </c>
      <c r="C1064" t="s">
        <v>32</v>
      </c>
      <c r="D1064" t="s">
        <v>31</v>
      </c>
      <c r="E1064">
        <v>64413</v>
      </c>
      <c r="F1064">
        <v>0</v>
      </c>
      <c r="G1064">
        <v>1</v>
      </c>
      <c r="H1064" s="1">
        <v>41487</v>
      </c>
      <c r="I1064">
        <v>27</v>
      </c>
      <c r="J1064">
        <v>200</v>
      </c>
      <c r="K1064">
        <v>5</v>
      </c>
      <c r="L1064">
        <v>44</v>
      </c>
      <c r="M1064">
        <v>0</v>
      </c>
      <c r="N1064">
        <v>10</v>
      </c>
      <c r="O1064">
        <v>20</v>
      </c>
      <c r="P1064">
        <v>1</v>
      </c>
      <c r="Q1064">
        <v>5</v>
      </c>
      <c r="R1064">
        <v>1</v>
      </c>
      <c r="S1064">
        <v>5</v>
      </c>
      <c r="T1064">
        <v>5</v>
      </c>
      <c r="U1064">
        <v>0</v>
      </c>
      <c r="V1064">
        <v>0</v>
      </c>
      <c r="W1064">
        <v>0</v>
      </c>
      <c r="X1064">
        <v>0</v>
      </c>
      <c r="Y1064">
        <v>0</v>
      </c>
      <c r="Z1064">
        <v>0</v>
      </c>
      <c r="AA1064">
        <v>3</v>
      </c>
      <c r="AB1064">
        <v>11</v>
      </c>
      <c r="AC1064">
        <v>0</v>
      </c>
    </row>
    <row r="1065" spans="1:29" x14ac:dyDescent="0.3">
      <c r="A1065">
        <v>3283</v>
      </c>
      <c r="B1065">
        <v>1972</v>
      </c>
      <c r="C1065" t="s">
        <v>37</v>
      </c>
      <c r="D1065" t="s">
        <v>33</v>
      </c>
      <c r="E1065">
        <v>70932</v>
      </c>
      <c r="F1065">
        <v>0</v>
      </c>
      <c r="G1065">
        <v>1</v>
      </c>
      <c r="H1065" s="1">
        <v>41658</v>
      </c>
      <c r="I1065">
        <v>57</v>
      </c>
      <c r="J1065">
        <v>200</v>
      </c>
      <c r="K1065">
        <v>193</v>
      </c>
      <c r="L1065">
        <v>100</v>
      </c>
      <c r="M1065">
        <v>46</v>
      </c>
      <c r="N1065">
        <v>185</v>
      </c>
      <c r="O1065">
        <v>185</v>
      </c>
      <c r="P1065">
        <v>2</v>
      </c>
      <c r="Q1065">
        <v>6</v>
      </c>
      <c r="R1065">
        <v>2</v>
      </c>
      <c r="S1065">
        <v>12</v>
      </c>
      <c r="T1065">
        <v>3</v>
      </c>
      <c r="U1065">
        <v>0</v>
      </c>
      <c r="V1065">
        <v>0</v>
      </c>
      <c r="W1065">
        <v>0</v>
      </c>
      <c r="X1065">
        <v>0</v>
      </c>
      <c r="Y1065">
        <v>0</v>
      </c>
      <c r="Z1065">
        <v>0</v>
      </c>
      <c r="AA1065">
        <v>3</v>
      </c>
      <c r="AB1065">
        <v>11</v>
      </c>
      <c r="AC1065">
        <v>0</v>
      </c>
    </row>
    <row r="1066" spans="1:29" x14ac:dyDescent="0.3">
      <c r="A1066">
        <v>977</v>
      </c>
      <c r="B1066">
        <v>1957</v>
      </c>
      <c r="C1066" t="s">
        <v>29</v>
      </c>
      <c r="D1066" t="s">
        <v>31</v>
      </c>
      <c r="E1066">
        <v>47320</v>
      </c>
      <c r="F1066">
        <v>0</v>
      </c>
      <c r="G1066">
        <v>1</v>
      </c>
      <c r="H1066" s="1">
        <v>41487</v>
      </c>
      <c r="I1066">
        <v>10</v>
      </c>
      <c r="J1066">
        <v>200</v>
      </c>
      <c r="K1066">
        <v>19</v>
      </c>
      <c r="L1066">
        <v>111</v>
      </c>
      <c r="M1066">
        <v>50</v>
      </c>
      <c r="N1066">
        <v>15</v>
      </c>
      <c r="O1066">
        <v>19</v>
      </c>
      <c r="P1066">
        <v>6</v>
      </c>
      <c r="Q1066">
        <v>5</v>
      </c>
      <c r="R1066">
        <v>1</v>
      </c>
      <c r="S1066">
        <v>8</v>
      </c>
      <c r="T1066">
        <v>6</v>
      </c>
      <c r="U1066">
        <v>0</v>
      </c>
      <c r="V1066">
        <v>0</v>
      </c>
      <c r="W1066">
        <v>0</v>
      </c>
      <c r="X1066">
        <v>0</v>
      </c>
      <c r="Y1066">
        <v>0</v>
      </c>
      <c r="Z1066">
        <v>0</v>
      </c>
      <c r="AA1066">
        <v>3</v>
      </c>
      <c r="AB1066">
        <v>11</v>
      </c>
      <c r="AC1066">
        <v>0</v>
      </c>
    </row>
    <row r="1067" spans="1:29" x14ac:dyDescent="0.3">
      <c r="A1067">
        <v>246</v>
      </c>
      <c r="B1067">
        <v>1965</v>
      </c>
      <c r="C1067" t="s">
        <v>29</v>
      </c>
      <c r="D1067" t="s">
        <v>33</v>
      </c>
      <c r="E1067">
        <v>66480</v>
      </c>
      <c r="F1067">
        <v>1</v>
      </c>
      <c r="G1067">
        <v>1</v>
      </c>
      <c r="H1067" s="1">
        <v>41790</v>
      </c>
      <c r="I1067">
        <v>71</v>
      </c>
      <c r="J1067">
        <v>199</v>
      </c>
      <c r="K1067">
        <v>9</v>
      </c>
      <c r="L1067">
        <v>57</v>
      </c>
      <c r="M1067">
        <v>20</v>
      </c>
      <c r="N1067">
        <v>21</v>
      </c>
      <c r="O1067">
        <v>6</v>
      </c>
      <c r="P1067">
        <v>7</v>
      </c>
      <c r="Q1067">
        <v>4</v>
      </c>
      <c r="R1067">
        <v>1</v>
      </c>
      <c r="S1067">
        <v>7</v>
      </c>
      <c r="T1067">
        <v>4</v>
      </c>
      <c r="U1067">
        <v>0</v>
      </c>
      <c r="V1067">
        <v>0</v>
      </c>
      <c r="W1067">
        <v>0</v>
      </c>
      <c r="X1067">
        <v>0</v>
      </c>
      <c r="Y1067">
        <v>0</v>
      </c>
      <c r="Z1067">
        <v>0</v>
      </c>
      <c r="AA1067">
        <v>3</v>
      </c>
      <c r="AB1067">
        <v>11</v>
      </c>
      <c r="AC1067">
        <v>0</v>
      </c>
    </row>
    <row r="1068" spans="1:29" x14ac:dyDescent="0.3">
      <c r="A1068">
        <v>5185</v>
      </c>
      <c r="B1068">
        <v>1955</v>
      </c>
      <c r="C1068" t="s">
        <v>29</v>
      </c>
      <c r="D1068" t="s">
        <v>33</v>
      </c>
      <c r="E1068">
        <v>74268</v>
      </c>
      <c r="F1068">
        <v>0</v>
      </c>
      <c r="G1068">
        <v>0</v>
      </c>
      <c r="H1068" s="1">
        <v>41319</v>
      </c>
      <c r="I1068">
        <v>83</v>
      </c>
      <c r="J1068">
        <v>199</v>
      </c>
      <c r="K1068">
        <v>66</v>
      </c>
      <c r="L1068">
        <v>315</v>
      </c>
      <c r="M1068">
        <v>97</v>
      </c>
      <c r="N1068">
        <v>174</v>
      </c>
      <c r="O1068">
        <v>41</v>
      </c>
      <c r="P1068">
        <v>1</v>
      </c>
      <c r="Q1068">
        <v>4</v>
      </c>
      <c r="R1068">
        <v>3</v>
      </c>
      <c r="S1068">
        <v>5</v>
      </c>
      <c r="T1068">
        <v>2</v>
      </c>
      <c r="U1068">
        <v>0</v>
      </c>
      <c r="V1068">
        <v>0</v>
      </c>
      <c r="W1068">
        <v>0</v>
      </c>
      <c r="X1068">
        <v>0</v>
      </c>
      <c r="Y1068">
        <v>0</v>
      </c>
      <c r="Z1068">
        <v>0</v>
      </c>
      <c r="AA1068">
        <v>3</v>
      </c>
      <c r="AB1068">
        <v>11</v>
      </c>
      <c r="AC1068">
        <v>0</v>
      </c>
    </row>
    <row r="1069" spans="1:29" x14ac:dyDescent="0.3">
      <c r="A1069">
        <v>8070</v>
      </c>
      <c r="B1069">
        <v>1973</v>
      </c>
      <c r="C1069" t="s">
        <v>32</v>
      </c>
      <c r="D1069" t="s">
        <v>33</v>
      </c>
      <c r="E1069">
        <v>54222</v>
      </c>
      <c r="F1069">
        <v>0</v>
      </c>
      <c r="G1069">
        <v>1</v>
      </c>
      <c r="H1069" s="1">
        <v>41699</v>
      </c>
      <c r="I1069">
        <v>98</v>
      </c>
      <c r="J1069">
        <v>199</v>
      </c>
      <c r="K1069">
        <v>12</v>
      </c>
      <c r="L1069">
        <v>31</v>
      </c>
      <c r="M1069">
        <v>3</v>
      </c>
      <c r="N1069">
        <v>12</v>
      </c>
      <c r="O1069">
        <v>7</v>
      </c>
      <c r="P1069">
        <v>1</v>
      </c>
      <c r="Q1069">
        <v>3</v>
      </c>
      <c r="R1069">
        <v>3</v>
      </c>
      <c r="S1069">
        <v>5</v>
      </c>
      <c r="T1069">
        <v>3</v>
      </c>
      <c r="U1069">
        <v>0</v>
      </c>
      <c r="V1069">
        <v>0</v>
      </c>
      <c r="W1069">
        <v>0</v>
      </c>
      <c r="X1069">
        <v>0</v>
      </c>
      <c r="Y1069">
        <v>0</v>
      </c>
      <c r="Z1069">
        <v>0</v>
      </c>
      <c r="AA1069">
        <v>3</v>
      </c>
      <c r="AB1069">
        <v>11</v>
      </c>
      <c r="AC1069">
        <v>0</v>
      </c>
    </row>
    <row r="1070" spans="1:29" x14ac:dyDescent="0.3">
      <c r="A1070">
        <v>7261</v>
      </c>
      <c r="B1070">
        <v>1971</v>
      </c>
      <c r="C1070" t="s">
        <v>29</v>
      </c>
      <c r="D1070" t="s">
        <v>31</v>
      </c>
      <c r="E1070">
        <v>34600</v>
      </c>
      <c r="F1070">
        <v>1</v>
      </c>
      <c r="G1070">
        <v>1</v>
      </c>
      <c r="H1070" s="1">
        <v>41275</v>
      </c>
      <c r="I1070">
        <v>8</v>
      </c>
      <c r="J1070">
        <v>199</v>
      </c>
      <c r="K1070">
        <v>33</v>
      </c>
      <c r="L1070">
        <v>60</v>
      </c>
      <c r="M1070">
        <v>8</v>
      </c>
      <c r="N1070">
        <v>3</v>
      </c>
      <c r="O1070">
        <v>15</v>
      </c>
      <c r="P1070">
        <v>5</v>
      </c>
      <c r="Q1070">
        <v>5</v>
      </c>
      <c r="R1070">
        <v>2</v>
      </c>
      <c r="S1070">
        <v>5</v>
      </c>
      <c r="T1070">
        <v>8</v>
      </c>
      <c r="U1070">
        <v>0</v>
      </c>
      <c r="V1070">
        <v>0</v>
      </c>
      <c r="W1070">
        <v>0</v>
      </c>
      <c r="X1070">
        <v>0</v>
      </c>
      <c r="Y1070">
        <v>0</v>
      </c>
      <c r="Z1070">
        <v>0</v>
      </c>
      <c r="AA1070">
        <v>3</v>
      </c>
      <c r="AB1070">
        <v>11</v>
      </c>
      <c r="AC1070">
        <v>1</v>
      </c>
    </row>
    <row r="1071" spans="1:29" x14ac:dyDescent="0.3">
      <c r="A1071">
        <v>2452</v>
      </c>
      <c r="B1071">
        <v>1971</v>
      </c>
      <c r="C1071" t="s">
        <v>29</v>
      </c>
      <c r="D1071" t="s">
        <v>31</v>
      </c>
      <c r="E1071">
        <v>34600</v>
      </c>
      <c r="F1071">
        <v>1</v>
      </c>
      <c r="G1071">
        <v>1</v>
      </c>
      <c r="H1071" s="1">
        <v>41275</v>
      </c>
      <c r="I1071">
        <v>8</v>
      </c>
      <c r="J1071">
        <v>199</v>
      </c>
      <c r="K1071">
        <v>33</v>
      </c>
      <c r="L1071">
        <v>60</v>
      </c>
      <c r="M1071">
        <v>8</v>
      </c>
      <c r="N1071">
        <v>3</v>
      </c>
      <c r="O1071">
        <v>15</v>
      </c>
      <c r="P1071">
        <v>5</v>
      </c>
      <c r="Q1071">
        <v>5</v>
      </c>
      <c r="R1071">
        <v>2</v>
      </c>
      <c r="S1071">
        <v>5</v>
      </c>
      <c r="T1071">
        <v>8</v>
      </c>
      <c r="U1071">
        <v>0</v>
      </c>
      <c r="V1071">
        <v>0</v>
      </c>
      <c r="W1071">
        <v>0</v>
      </c>
      <c r="X1071">
        <v>0</v>
      </c>
      <c r="Y1071">
        <v>0</v>
      </c>
      <c r="Z1071">
        <v>0</v>
      </c>
      <c r="AA1071">
        <v>3</v>
      </c>
      <c r="AB1071">
        <v>11</v>
      </c>
      <c r="AC1071">
        <v>1</v>
      </c>
    </row>
    <row r="1072" spans="1:29" x14ac:dyDescent="0.3">
      <c r="A1072">
        <v>7822</v>
      </c>
      <c r="B1072">
        <v>1976</v>
      </c>
      <c r="C1072" t="s">
        <v>29</v>
      </c>
      <c r="D1072" t="s">
        <v>31</v>
      </c>
      <c r="E1072">
        <v>54058</v>
      </c>
      <c r="F1072">
        <v>0</v>
      </c>
      <c r="G1072">
        <v>1</v>
      </c>
      <c r="H1072" s="1">
        <v>41429</v>
      </c>
      <c r="I1072">
        <v>56</v>
      </c>
      <c r="J1072">
        <v>198</v>
      </c>
      <c r="K1072">
        <v>18</v>
      </c>
      <c r="L1072">
        <v>252</v>
      </c>
      <c r="M1072">
        <v>32</v>
      </c>
      <c r="N1072">
        <v>108</v>
      </c>
      <c r="O1072">
        <v>54</v>
      </c>
      <c r="P1072">
        <v>2</v>
      </c>
      <c r="Q1072">
        <v>4</v>
      </c>
      <c r="R1072">
        <v>6</v>
      </c>
      <c r="S1072">
        <v>8</v>
      </c>
      <c r="T1072">
        <v>3</v>
      </c>
      <c r="U1072">
        <v>0</v>
      </c>
      <c r="V1072">
        <v>0</v>
      </c>
      <c r="W1072">
        <v>0</v>
      </c>
      <c r="X1072">
        <v>0</v>
      </c>
      <c r="Y1072">
        <v>0</v>
      </c>
      <c r="Z1072">
        <v>0</v>
      </c>
      <c r="AA1072">
        <v>3</v>
      </c>
      <c r="AB1072">
        <v>11</v>
      </c>
      <c r="AC1072">
        <v>0</v>
      </c>
    </row>
    <row r="1073" spans="1:29" x14ac:dyDescent="0.3">
      <c r="A1073">
        <v>332</v>
      </c>
      <c r="B1073">
        <v>1957</v>
      </c>
      <c r="C1073" t="s">
        <v>29</v>
      </c>
      <c r="D1073" t="s">
        <v>33</v>
      </c>
      <c r="E1073">
        <v>47743</v>
      </c>
      <c r="F1073">
        <v>0</v>
      </c>
      <c r="G1073">
        <v>1</v>
      </c>
      <c r="H1073" s="1">
        <v>41355</v>
      </c>
      <c r="I1073">
        <v>56</v>
      </c>
      <c r="J1073">
        <v>198</v>
      </c>
      <c r="K1073">
        <v>2</v>
      </c>
      <c r="L1073">
        <v>43</v>
      </c>
      <c r="M1073">
        <v>0</v>
      </c>
      <c r="N1073">
        <v>12</v>
      </c>
      <c r="O1073">
        <v>20</v>
      </c>
      <c r="P1073">
        <v>3</v>
      </c>
      <c r="Q1073">
        <v>4</v>
      </c>
      <c r="R1073">
        <v>1</v>
      </c>
      <c r="S1073">
        <v>6</v>
      </c>
      <c r="T1073">
        <v>6</v>
      </c>
      <c r="U1073">
        <v>0</v>
      </c>
      <c r="V1073">
        <v>1</v>
      </c>
      <c r="W1073">
        <v>0</v>
      </c>
      <c r="X1073">
        <v>0</v>
      </c>
      <c r="Y1073">
        <v>0</v>
      </c>
      <c r="Z1073">
        <v>0</v>
      </c>
      <c r="AA1073">
        <v>3</v>
      </c>
      <c r="AB1073">
        <v>11</v>
      </c>
      <c r="AC1073">
        <v>0</v>
      </c>
    </row>
    <row r="1074" spans="1:29" x14ac:dyDescent="0.3">
      <c r="A1074">
        <v>7801</v>
      </c>
      <c r="B1074">
        <v>1959</v>
      </c>
      <c r="C1074" t="s">
        <v>29</v>
      </c>
      <c r="D1074" t="s">
        <v>31</v>
      </c>
      <c r="E1074">
        <v>54753</v>
      </c>
      <c r="F1074">
        <v>0</v>
      </c>
      <c r="G1074">
        <v>1</v>
      </c>
      <c r="H1074" s="1">
        <v>41529</v>
      </c>
      <c r="I1074">
        <v>87</v>
      </c>
      <c r="J1074">
        <v>197</v>
      </c>
      <c r="K1074">
        <v>107</v>
      </c>
      <c r="L1074">
        <v>227</v>
      </c>
      <c r="M1074">
        <v>7</v>
      </c>
      <c r="N1074">
        <v>59</v>
      </c>
      <c r="O1074">
        <v>131</v>
      </c>
      <c r="P1074">
        <v>3</v>
      </c>
      <c r="Q1074">
        <v>5</v>
      </c>
      <c r="R1074">
        <v>2</v>
      </c>
      <c r="S1074">
        <v>11</v>
      </c>
      <c r="T1074">
        <v>4</v>
      </c>
      <c r="U1074">
        <v>0</v>
      </c>
      <c r="V1074">
        <v>0</v>
      </c>
      <c r="W1074">
        <v>0</v>
      </c>
      <c r="X1074">
        <v>0</v>
      </c>
      <c r="Y1074">
        <v>0</v>
      </c>
      <c r="Z1074">
        <v>0</v>
      </c>
      <c r="AA1074">
        <v>3</v>
      </c>
      <c r="AB1074">
        <v>11</v>
      </c>
      <c r="AC1074">
        <v>0</v>
      </c>
    </row>
    <row r="1075" spans="1:29" x14ac:dyDescent="0.3">
      <c r="A1075">
        <v>3762</v>
      </c>
      <c r="B1075">
        <v>1986</v>
      </c>
      <c r="C1075" t="s">
        <v>32</v>
      </c>
      <c r="D1075" t="s">
        <v>30</v>
      </c>
      <c r="E1075">
        <v>69867</v>
      </c>
      <c r="F1075">
        <v>0</v>
      </c>
      <c r="G1075">
        <v>0</v>
      </c>
      <c r="H1075" s="1">
        <v>41366</v>
      </c>
      <c r="I1075">
        <v>30</v>
      </c>
      <c r="J1075">
        <v>196</v>
      </c>
      <c r="K1075">
        <v>0</v>
      </c>
      <c r="L1075">
        <v>512</v>
      </c>
      <c r="M1075">
        <v>33</v>
      </c>
      <c r="N1075">
        <v>130</v>
      </c>
      <c r="O1075">
        <v>54</v>
      </c>
      <c r="P1075">
        <v>1</v>
      </c>
      <c r="Q1075">
        <v>3</v>
      </c>
      <c r="R1075">
        <v>5</v>
      </c>
      <c r="S1075">
        <v>8</v>
      </c>
      <c r="T1075">
        <v>1</v>
      </c>
      <c r="U1075">
        <v>0</v>
      </c>
      <c r="V1075">
        <v>0</v>
      </c>
      <c r="W1075">
        <v>0</v>
      </c>
      <c r="X1075">
        <v>1</v>
      </c>
      <c r="Y1075">
        <v>0</v>
      </c>
      <c r="Z1075">
        <v>0</v>
      </c>
      <c r="AA1075">
        <v>3</v>
      </c>
      <c r="AB1075">
        <v>11</v>
      </c>
      <c r="AC1075">
        <v>1</v>
      </c>
    </row>
    <row r="1076" spans="1:29" x14ac:dyDescent="0.3">
      <c r="A1076">
        <v>2802</v>
      </c>
      <c r="B1076">
        <v>1992</v>
      </c>
      <c r="C1076" t="s">
        <v>37</v>
      </c>
      <c r="D1076" t="s">
        <v>33</v>
      </c>
      <c r="E1076">
        <v>87000</v>
      </c>
      <c r="F1076">
        <v>0</v>
      </c>
      <c r="G1076">
        <v>0</v>
      </c>
      <c r="H1076" s="1">
        <v>41258</v>
      </c>
      <c r="I1076">
        <v>61</v>
      </c>
      <c r="J1076">
        <v>196</v>
      </c>
      <c r="K1076">
        <v>25</v>
      </c>
      <c r="L1076">
        <v>607</v>
      </c>
      <c r="M1076">
        <v>67</v>
      </c>
      <c r="N1076">
        <v>17</v>
      </c>
      <c r="O1076">
        <v>49</v>
      </c>
      <c r="P1076">
        <v>1</v>
      </c>
      <c r="Q1076">
        <v>4</v>
      </c>
      <c r="R1076">
        <v>6</v>
      </c>
      <c r="S1076">
        <v>7</v>
      </c>
      <c r="T1076">
        <v>2</v>
      </c>
      <c r="U1076">
        <v>0</v>
      </c>
      <c r="V1076">
        <v>0</v>
      </c>
      <c r="W1076">
        <v>0</v>
      </c>
      <c r="X1076">
        <v>0</v>
      </c>
      <c r="Y1076">
        <v>0</v>
      </c>
      <c r="Z1076">
        <v>0</v>
      </c>
      <c r="AA1076">
        <v>3</v>
      </c>
      <c r="AB1076">
        <v>11</v>
      </c>
      <c r="AC1076">
        <v>0</v>
      </c>
    </row>
    <row r="1077" spans="1:29" x14ac:dyDescent="0.3">
      <c r="A1077">
        <v>2125</v>
      </c>
      <c r="B1077">
        <v>1959</v>
      </c>
      <c r="C1077" t="s">
        <v>29</v>
      </c>
      <c r="D1077" t="s">
        <v>35</v>
      </c>
      <c r="E1077">
        <v>63033</v>
      </c>
      <c r="F1077">
        <v>0</v>
      </c>
      <c r="G1077">
        <v>0</v>
      </c>
      <c r="H1077" s="1">
        <v>41593</v>
      </c>
      <c r="I1077">
        <v>82</v>
      </c>
      <c r="J1077">
        <v>194</v>
      </c>
      <c r="K1077">
        <v>61</v>
      </c>
      <c r="L1077">
        <v>480</v>
      </c>
      <c r="M1077">
        <v>225</v>
      </c>
      <c r="N1077">
        <v>112</v>
      </c>
      <c r="O1077">
        <v>30</v>
      </c>
      <c r="P1077">
        <v>1</v>
      </c>
      <c r="Q1077">
        <v>3</v>
      </c>
      <c r="R1077">
        <v>4</v>
      </c>
      <c r="S1077">
        <v>8</v>
      </c>
      <c r="T1077">
        <v>2</v>
      </c>
      <c r="U1077">
        <v>0</v>
      </c>
      <c r="V1077">
        <v>0</v>
      </c>
      <c r="W1077">
        <v>0</v>
      </c>
      <c r="X1077">
        <v>0</v>
      </c>
      <c r="Y1077">
        <v>0</v>
      </c>
      <c r="Z1077">
        <v>0</v>
      </c>
      <c r="AA1077">
        <v>3</v>
      </c>
      <c r="AB1077">
        <v>11</v>
      </c>
      <c r="AC1077">
        <v>0</v>
      </c>
    </row>
    <row r="1078" spans="1:29" x14ac:dyDescent="0.3">
      <c r="A1078">
        <v>7037</v>
      </c>
      <c r="B1078">
        <v>1974</v>
      </c>
      <c r="C1078" t="s">
        <v>32</v>
      </c>
      <c r="D1078" t="s">
        <v>33</v>
      </c>
      <c r="E1078">
        <v>37087</v>
      </c>
      <c r="F1078">
        <v>1</v>
      </c>
      <c r="G1078">
        <v>0</v>
      </c>
      <c r="H1078" s="1">
        <v>41497</v>
      </c>
      <c r="I1078">
        <v>50</v>
      </c>
      <c r="J1078">
        <v>194</v>
      </c>
      <c r="K1078">
        <v>55</v>
      </c>
      <c r="L1078">
        <v>134</v>
      </c>
      <c r="M1078">
        <v>15</v>
      </c>
      <c r="N1078">
        <v>0</v>
      </c>
      <c r="O1078">
        <v>3</v>
      </c>
      <c r="P1078">
        <v>3</v>
      </c>
      <c r="Q1078">
        <v>4</v>
      </c>
      <c r="R1078">
        <v>2</v>
      </c>
      <c r="S1078">
        <v>8</v>
      </c>
      <c r="T1078">
        <v>6</v>
      </c>
      <c r="U1078">
        <v>0</v>
      </c>
      <c r="V1078">
        <v>0</v>
      </c>
      <c r="W1078">
        <v>0</v>
      </c>
      <c r="X1078">
        <v>0</v>
      </c>
      <c r="Y1078">
        <v>0</v>
      </c>
      <c r="Z1078">
        <v>0</v>
      </c>
      <c r="AA1078">
        <v>3</v>
      </c>
      <c r="AB1078">
        <v>11</v>
      </c>
      <c r="AC1078">
        <v>0</v>
      </c>
    </row>
    <row r="1079" spans="1:29" x14ac:dyDescent="0.3">
      <c r="A1079">
        <v>10905</v>
      </c>
      <c r="B1079">
        <v>1955</v>
      </c>
      <c r="C1079" t="s">
        <v>29</v>
      </c>
      <c r="D1079" t="s">
        <v>31</v>
      </c>
      <c r="E1079">
        <v>42586</v>
      </c>
      <c r="F1079">
        <v>1</v>
      </c>
      <c r="G1079">
        <v>1</v>
      </c>
      <c r="H1079" s="1">
        <v>41211</v>
      </c>
      <c r="I1079">
        <v>7</v>
      </c>
      <c r="J1079">
        <v>194</v>
      </c>
      <c r="K1079">
        <v>2</v>
      </c>
      <c r="L1079">
        <v>56</v>
      </c>
      <c r="M1079">
        <v>0</v>
      </c>
      <c r="N1079">
        <v>0</v>
      </c>
      <c r="O1079">
        <v>0</v>
      </c>
      <c r="P1079">
        <v>5</v>
      </c>
      <c r="Q1079">
        <v>4</v>
      </c>
      <c r="R1079">
        <v>1</v>
      </c>
      <c r="S1079">
        <v>6</v>
      </c>
      <c r="T1079">
        <v>8</v>
      </c>
      <c r="U1079">
        <v>0</v>
      </c>
      <c r="V1079">
        <v>0</v>
      </c>
      <c r="W1079">
        <v>0</v>
      </c>
      <c r="X1079">
        <v>0</v>
      </c>
      <c r="Y1079">
        <v>0</v>
      </c>
      <c r="Z1079">
        <v>0</v>
      </c>
      <c r="AA1079">
        <v>3</v>
      </c>
      <c r="AB1079">
        <v>11</v>
      </c>
      <c r="AC1079">
        <v>1</v>
      </c>
    </row>
    <row r="1080" spans="1:29" x14ac:dyDescent="0.3">
      <c r="A1080">
        <v>8910</v>
      </c>
      <c r="B1080">
        <v>1955</v>
      </c>
      <c r="C1080" t="s">
        <v>29</v>
      </c>
      <c r="D1080" t="s">
        <v>31</v>
      </c>
      <c r="E1080">
        <v>42586</v>
      </c>
      <c r="F1080">
        <v>1</v>
      </c>
      <c r="G1080">
        <v>1</v>
      </c>
      <c r="H1080" s="1">
        <v>41211</v>
      </c>
      <c r="I1080">
        <v>7</v>
      </c>
      <c r="J1080">
        <v>194</v>
      </c>
      <c r="K1080">
        <v>2</v>
      </c>
      <c r="L1080">
        <v>56</v>
      </c>
      <c r="M1080">
        <v>0</v>
      </c>
      <c r="N1080">
        <v>0</v>
      </c>
      <c r="O1080">
        <v>0</v>
      </c>
      <c r="P1080">
        <v>5</v>
      </c>
      <c r="Q1080">
        <v>4</v>
      </c>
      <c r="R1080">
        <v>1</v>
      </c>
      <c r="S1080">
        <v>6</v>
      </c>
      <c r="T1080">
        <v>8</v>
      </c>
      <c r="U1080">
        <v>0</v>
      </c>
      <c r="V1080">
        <v>0</v>
      </c>
      <c r="W1080">
        <v>0</v>
      </c>
      <c r="X1080">
        <v>0</v>
      </c>
      <c r="Y1080">
        <v>0</v>
      </c>
      <c r="Z1080">
        <v>0</v>
      </c>
      <c r="AA1080">
        <v>3</v>
      </c>
      <c r="AB1080">
        <v>11</v>
      </c>
      <c r="AC1080">
        <v>1</v>
      </c>
    </row>
    <row r="1081" spans="1:29" x14ac:dyDescent="0.3">
      <c r="A1081">
        <v>3846</v>
      </c>
      <c r="B1081">
        <v>1974</v>
      </c>
      <c r="C1081" t="s">
        <v>29</v>
      </c>
      <c r="D1081" t="s">
        <v>33</v>
      </c>
      <c r="E1081">
        <v>42557</v>
      </c>
      <c r="F1081">
        <v>0</v>
      </c>
      <c r="G1081">
        <v>1</v>
      </c>
      <c r="H1081" s="1">
        <v>41150</v>
      </c>
      <c r="I1081">
        <v>98</v>
      </c>
      <c r="J1081">
        <v>192</v>
      </c>
      <c r="K1081">
        <v>5</v>
      </c>
      <c r="L1081">
        <v>53</v>
      </c>
      <c r="M1081">
        <v>0</v>
      </c>
      <c r="N1081">
        <v>5</v>
      </c>
      <c r="O1081">
        <v>15</v>
      </c>
      <c r="P1081">
        <v>4</v>
      </c>
      <c r="Q1081">
        <v>6</v>
      </c>
      <c r="R1081">
        <v>1</v>
      </c>
      <c r="S1081">
        <v>4</v>
      </c>
      <c r="T1081">
        <v>8</v>
      </c>
      <c r="U1081">
        <v>0</v>
      </c>
      <c r="V1081">
        <v>0</v>
      </c>
      <c r="W1081">
        <v>0</v>
      </c>
      <c r="X1081">
        <v>0</v>
      </c>
      <c r="Y1081">
        <v>0</v>
      </c>
      <c r="Z1081">
        <v>0</v>
      </c>
      <c r="AA1081">
        <v>3</v>
      </c>
      <c r="AB1081">
        <v>11</v>
      </c>
      <c r="AC1081">
        <v>0</v>
      </c>
    </row>
    <row r="1082" spans="1:29" x14ac:dyDescent="0.3">
      <c r="A1082">
        <v>6141</v>
      </c>
      <c r="B1082">
        <v>1972</v>
      </c>
      <c r="C1082" t="s">
        <v>34</v>
      </c>
      <c r="D1082" t="s">
        <v>30</v>
      </c>
      <c r="E1082">
        <v>49494</v>
      </c>
      <c r="F1082">
        <v>1</v>
      </c>
      <c r="G1082">
        <v>0</v>
      </c>
      <c r="H1082" s="1">
        <v>41389</v>
      </c>
      <c r="I1082">
        <v>46</v>
      </c>
      <c r="J1082">
        <v>191</v>
      </c>
      <c r="K1082">
        <v>9</v>
      </c>
      <c r="L1082">
        <v>97</v>
      </c>
      <c r="M1082">
        <v>0</v>
      </c>
      <c r="N1082">
        <v>6</v>
      </c>
      <c r="O1082">
        <v>82</v>
      </c>
      <c r="P1082">
        <v>2</v>
      </c>
      <c r="Q1082">
        <v>6</v>
      </c>
      <c r="R1082">
        <v>1</v>
      </c>
      <c r="S1082">
        <v>5</v>
      </c>
      <c r="T1082">
        <v>7</v>
      </c>
      <c r="U1082">
        <v>0</v>
      </c>
      <c r="V1082">
        <v>0</v>
      </c>
      <c r="W1082">
        <v>0</v>
      </c>
      <c r="X1082">
        <v>0</v>
      </c>
      <c r="Y1082">
        <v>0</v>
      </c>
      <c r="Z1082">
        <v>0</v>
      </c>
      <c r="AA1082">
        <v>3</v>
      </c>
      <c r="AB1082">
        <v>11</v>
      </c>
      <c r="AC1082">
        <v>0</v>
      </c>
    </row>
    <row r="1083" spans="1:29" x14ac:dyDescent="0.3">
      <c r="A1083">
        <v>6376</v>
      </c>
      <c r="B1083">
        <v>1979</v>
      </c>
      <c r="C1083" t="s">
        <v>29</v>
      </c>
      <c r="D1083" t="s">
        <v>30</v>
      </c>
      <c r="E1083">
        <v>57537</v>
      </c>
      <c r="F1083">
        <v>1</v>
      </c>
      <c r="G1083">
        <v>0</v>
      </c>
      <c r="H1083" s="1">
        <v>41435</v>
      </c>
      <c r="I1083">
        <v>83</v>
      </c>
      <c r="J1083">
        <v>191</v>
      </c>
      <c r="K1083">
        <v>56</v>
      </c>
      <c r="L1083">
        <v>139</v>
      </c>
      <c r="M1083">
        <v>51</v>
      </c>
      <c r="N1083">
        <v>8</v>
      </c>
      <c r="O1083">
        <v>100</v>
      </c>
      <c r="P1083">
        <v>4</v>
      </c>
      <c r="Q1083">
        <v>4</v>
      </c>
      <c r="R1083">
        <v>3</v>
      </c>
      <c r="S1083">
        <v>8</v>
      </c>
      <c r="T1083">
        <v>4</v>
      </c>
      <c r="U1083">
        <v>0</v>
      </c>
      <c r="V1083">
        <v>0</v>
      </c>
      <c r="W1083">
        <v>0</v>
      </c>
      <c r="X1083">
        <v>0</v>
      </c>
      <c r="Y1083">
        <v>0</v>
      </c>
      <c r="Z1083">
        <v>0</v>
      </c>
      <c r="AA1083">
        <v>3</v>
      </c>
      <c r="AB1083">
        <v>11</v>
      </c>
      <c r="AC1083">
        <v>0</v>
      </c>
    </row>
    <row r="1084" spans="1:29" x14ac:dyDescent="0.3">
      <c r="A1084">
        <v>1826</v>
      </c>
      <c r="B1084">
        <v>1970</v>
      </c>
      <c r="C1084" t="s">
        <v>29</v>
      </c>
      <c r="D1084" t="s">
        <v>35</v>
      </c>
      <c r="E1084">
        <v>84835</v>
      </c>
      <c r="F1084">
        <v>0</v>
      </c>
      <c r="G1084">
        <v>0</v>
      </c>
      <c r="H1084" s="1">
        <v>41806</v>
      </c>
      <c r="I1084">
        <v>0</v>
      </c>
      <c r="J1084">
        <v>189</v>
      </c>
      <c r="K1084">
        <v>104</v>
      </c>
      <c r="L1084">
        <v>379</v>
      </c>
      <c r="M1084">
        <v>111</v>
      </c>
      <c r="N1084">
        <v>189</v>
      </c>
      <c r="O1084">
        <v>218</v>
      </c>
      <c r="P1084">
        <v>1</v>
      </c>
      <c r="Q1084">
        <v>4</v>
      </c>
      <c r="R1084">
        <v>4</v>
      </c>
      <c r="S1084">
        <v>6</v>
      </c>
      <c r="T1084">
        <v>1</v>
      </c>
      <c r="U1084">
        <v>0</v>
      </c>
      <c r="V1084">
        <v>0</v>
      </c>
      <c r="W1084">
        <v>0</v>
      </c>
      <c r="X1084">
        <v>0</v>
      </c>
      <c r="Y1084">
        <v>0</v>
      </c>
      <c r="Z1084">
        <v>0</v>
      </c>
      <c r="AA1084">
        <v>3</v>
      </c>
      <c r="AB1084">
        <v>11</v>
      </c>
      <c r="AC1084">
        <v>1</v>
      </c>
    </row>
    <row r="1085" spans="1:29" x14ac:dyDescent="0.3">
      <c r="A1085">
        <v>4184</v>
      </c>
      <c r="B1085">
        <v>1950</v>
      </c>
      <c r="C1085" t="s">
        <v>32</v>
      </c>
      <c r="D1085" t="s">
        <v>31</v>
      </c>
      <c r="E1085">
        <v>52157</v>
      </c>
      <c r="F1085">
        <v>0</v>
      </c>
      <c r="G1085">
        <v>1</v>
      </c>
      <c r="H1085" s="1">
        <v>41797</v>
      </c>
      <c r="I1085">
        <v>48</v>
      </c>
      <c r="J1085">
        <v>189</v>
      </c>
      <c r="K1085">
        <v>2</v>
      </c>
      <c r="L1085">
        <v>29</v>
      </c>
      <c r="M1085">
        <v>3</v>
      </c>
      <c r="N1085">
        <v>2</v>
      </c>
      <c r="O1085">
        <v>40</v>
      </c>
      <c r="P1085">
        <v>2</v>
      </c>
      <c r="Q1085">
        <v>3</v>
      </c>
      <c r="R1085">
        <v>2</v>
      </c>
      <c r="S1085">
        <v>5</v>
      </c>
      <c r="T1085">
        <v>4</v>
      </c>
      <c r="U1085">
        <v>0</v>
      </c>
      <c r="V1085">
        <v>0</v>
      </c>
      <c r="W1085">
        <v>0</v>
      </c>
      <c r="X1085">
        <v>0</v>
      </c>
      <c r="Y1085">
        <v>0</v>
      </c>
      <c r="Z1085">
        <v>0</v>
      </c>
      <c r="AA1085">
        <v>3</v>
      </c>
      <c r="AB1085">
        <v>11</v>
      </c>
      <c r="AC1085">
        <v>0</v>
      </c>
    </row>
    <row r="1086" spans="1:29" x14ac:dyDescent="0.3">
      <c r="A1086">
        <v>7023</v>
      </c>
      <c r="B1086">
        <v>1953</v>
      </c>
      <c r="C1086" t="s">
        <v>32</v>
      </c>
      <c r="D1086" t="s">
        <v>30</v>
      </c>
      <c r="E1086">
        <v>46231</v>
      </c>
      <c r="F1086">
        <v>2</v>
      </c>
      <c r="G1086">
        <v>1</v>
      </c>
      <c r="H1086" s="1">
        <v>41239</v>
      </c>
      <c r="I1086">
        <v>87</v>
      </c>
      <c r="J1086">
        <v>189</v>
      </c>
      <c r="K1086">
        <v>2</v>
      </c>
      <c r="L1086">
        <v>55</v>
      </c>
      <c r="M1086">
        <v>0</v>
      </c>
      <c r="N1086">
        <v>5</v>
      </c>
      <c r="O1086">
        <v>12</v>
      </c>
      <c r="P1086">
        <v>4</v>
      </c>
      <c r="Q1086">
        <v>6</v>
      </c>
      <c r="R1086">
        <v>1</v>
      </c>
      <c r="S1086">
        <v>4</v>
      </c>
      <c r="T1086">
        <v>9</v>
      </c>
      <c r="U1086">
        <v>0</v>
      </c>
      <c r="V1086">
        <v>0</v>
      </c>
      <c r="W1086">
        <v>0</v>
      </c>
      <c r="X1086">
        <v>0</v>
      </c>
      <c r="Y1086">
        <v>0</v>
      </c>
      <c r="Z1086">
        <v>0</v>
      </c>
      <c r="AA1086">
        <v>3</v>
      </c>
      <c r="AB1086">
        <v>11</v>
      </c>
      <c r="AC1086">
        <v>0</v>
      </c>
    </row>
    <row r="1087" spans="1:29" x14ac:dyDescent="0.3">
      <c r="A1087">
        <v>9729</v>
      </c>
      <c r="B1087">
        <v>1955</v>
      </c>
      <c r="C1087" t="s">
        <v>29</v>
      </c>
      <c r="D1087" t="s">
        <v>38</v>
      </c>
      <c r="E1087">
        <v>58275</v>
      </c>
      <c r="F1087">
        <v>1</v>
      </c>
      <c r="G1087">
        <v>1</v>
      </c>
      <c r="H1087" s="1">
        <v>41427</v>
      </c>
      <c r="I1087">
        <v>48</v>
      </c>
      <c r="J1087">
        <v>189</v>
      </c>
      <c r="K1087">
        <v>10</v>
      </c>
      <c r="L1087">
        <v>253</v>
      </c>
      <c r="M1087">
        <v>56</v>
      </c>
      <c r="N1087">
        <v>43</v>
      </c>
      <c r="O1087">
        <v>64</v>
      </c>
      <c r="P1087">
        <v>6</v>
      </c>
      <c r="Q1087">
        <v>8</v>
      </c>
      <c r="R1087">
        <v>2</v>
      </c>
      <c r="S1087">
        <v>7</v>
      </c>
      <c r="T1087">
        <v>7</v>
      </c>
      <c r="U1087">
        <v>0</v>
      </c>
      <c r="V1087">
        <v>0</v>
      </c>
      <c r="W1087">
        <v>0</v>
      </c>
      <c r="X1087">
        <v>0</v>
      </c>
      <c r="Y1087">
        <v>0</v>
      </c>
      <c r="Z1087">
        <v>0</v>
      </c>
      <c r="AA1087">
        <v>3</v>
      </c>
      <c r="AB1087">
        <v>11</v>
      </c>
      <c r="AC1087">
        <v>0</v>
      </c>
    </row>
    <row r="1088" spans="1:29" x14ac:dyDescent="0.3">
      <c r="A1088">
        <v>1916</v>
      </c>
      <c r="B1088">
        <v>1954</v>
      </c>
      <c r="C1088" t="s">
        <v>34</v>
      </c>
      <c r="D1088" t="s">
        <v>33</v>
      </c>
      <c r="E1088">
        <v>45736</v>
      </c>
      <c r="F1088">
        <v>0</v>
      </c>
      <c r="G1088">
        <v>1</v>
      </c>
      <c r="H1088" s="1">
        <v>41479</v>
      </c>
      <c r="I1088">
        <v>92</v>
      </c>
      <c r="J1088">
        <v>188</v>
      </c>
      <c r="K1088">
        <v>3</v>
      </c>
      <c r="L1088">
        <v>180</v>
      </c>
      <c r="M1088">
        <v>20</v>
      </c>
      <c r="N1088">
        <v>3</v>
      </c>
      <c r="O1088">
        <v>43</v>
      </c>
      <c r="P1088">
        <v>5</v>
      </c>
      <c r="Q1088">
        <v>7</v>
      </c>
      <c r="R1088">
        <v>1</v>
      </c>
      <c r="S1088">
        <v>6</v>
      </c>
      <c r="T1088">
        <v>7</v>
      </c>
      <c r="U1088">
        <v>0</v>
      </c>
      <c r="V1088">
        <v>0</v>
      </c>
      <c r="W1088">
        <v>0</v>
      </c>
      <c r="X1088">
        <v>0</v>
      </c>
      <c r="Y1088">
        <v>0</v>
      </c>
      <c r="Z1088">
        <v>0</v>
      </c>
      <c r="AA1088">
        <v>3</v>
      </c>
      <c r="AB1088">
        <v>11</v>
      </c>
      <c r="AC1088">
        <v>0</v>
      </c>
    </row>
    <row r="1089" spans="1:29" x14ac:dyDescent="0.3">
      <c r="A1089">
        <v>9937</v>
      </c>
      <c r="B1089">
        <v>1979</v>
      </c>
      <c r="C1089" t="s">
        <v>29</v>
      </c>
      <c r="D1089" t="s">
        <v>30</v>
      </c>
      <c r="E1089">
        <v>70337</v>
      </c>
      <c r="F1089">
        <v>0</v>
      </c>
      <c r="G1089">
        <v>0</v>
      </c>
      <c r="H1089" s="1">
        <v>41641</v>
      </c>
      <c r="I1089">
        <v>75</v>
      </c>
      <c r="J1089">
        <v>187</v>
      </c>
      <c r="K1089">
        <v>81</v>
      </c>
      <c r="L1089">
        <v>149</v>
      </c>
      <c r="M1089">
        <v>25</v>
      </c>
      <c r="N1089">
        <v>43</v>
      </c>
      <c r="O1089">
        <v>91</v>
      </c>
      <c r="P1089">
        <v>1</v>
      </c>
      <c r="Q1089">
        <v>2</v>
      </c>
      <c r="R1089">
        <v>2</v>
      </c>
      <c r="S1089">
        <v>12</v>
      </c>
      <c r="T1089">
        <v>1</v>
      </c>
      <c r="U1089">
        <v>0</v>
      </c>
      <c r="V1089">
        <v>0</v>
      </c>
      <c r="W1089">
        <v>0</v>
      </c>
      <c r="X1089">
        <v>0</v>
      </c>
      <c r="Y1089">
        <v>0</v>
      </c>
      <c r="Z1089">
        <v>0</v>
      </c>
      <c r="AA1089">
        <v>3</v>
      </c>
      <c r="AB1089">
        <v>11</v>
      </c>
      <c r="AC1089">
        <v>0</v>
      </c>
    </row>
    <row r="1090" spans="1:29" x14ac:dyDescent="0.3">
      <c r="A1090">
        <v>10475</v>
      </c>
      <c r="B1090">
        <v>1970</v>
      </c>
      <c r="C1090" t="s">
        <v>34</v>
      </c>
      <c r="D1090" t="s">
        <v>31</v>
      </c>
      <c r="F1090">
        <v>0</v>
      </c>
      <c r="G1090">
        <v>1</v>
      </c>
      <c r="H1090" s="1">
        <v>41365</v>
      </c>
      <c r="I1090">
        <v>39</v>
      </c>
      <c r="J1090">
        <v>187</v>
      </c>
      <c r="K1090">
        <v>5</v>
      </c>
      <c r="L1090">
        <v>65</v>
      </c>
      <c r="M1090">
        <v>26</v>
      </c>
      <c r="N1090">
        <v>20</v>
      </c>
      <c r="O1090">
        <v>14</v>
      </c>
      <c r="P1090">
        <v>2</v>
      </c>
      <c r="Q1090">
        <v>4</v>
      </c>
      <c r="R1090">
        <v>2</v>
      </c>
      <c r="S1090">
        <v>6</v>
      </c>
      <c r="T1090">
        <v>5</v>
      </c>
      <c r="U1090">
        <v>0</v>
      </c>
      <c r="V1090">
        <v>0</v>
      </c>
      <c r="W1090">
        <v>0</v>
      </c>
      <c r="X1090">
        <v>0</v>
      </c>
      <c r="Y1090">
        <v>0</v>
      </c>
      <c r="Z1090">
        <v>0</v>
      </c>
      <c r="AA1090">
        <v>3</v>
      </c>
      <c r="AB1090">
        <v>11</v>
      </c>
      <c r="AC1090">
        <v>0</v>
      </c>
    </row>
    <row r="1091" spans="1:29" x14ac:dyDescent="0.3">
      <c r="A1091">
        <v>3933</v>
      </c>
      <c r="B1091">
        <v>1980</v>
      </c>
      <c r="C1091" t="s">
        <v>29</v>
      </c>
      <c r="D1091" t="s">
        <v>31</v>
      </c>
      <c r="E1091">
        <v>44010</v>
      </c>
      <c r="F1091">
        <v>1</v>
      </c>
      <c r="G1091">
        <v>0</v>
      </c>
      <c r="H1091" s="1">
        <v>41195</v>
      </c>
      <c r="I1091">
        <v>46</v>
      </c>
      <c r="J1091">
        <v>186</v>
      </c>
      <c r="K1091">
        <v>36</v>
      </c>
      <c r="L1091">
        <v>234</v>
      </c>
      <c r="M1091">
        <v>86</v>
      </c>
      <c r="N1091">
        <v>72</v>
      </c>
      <c r="O1091">
        <v>48</v>
      </c>
      <c r="P1091">
        <v>6</v>
      </c>
      <c r="Q1091">
        <v>10</v>
      </c>
      <c r="R1091">
        <v>2</v>
      </c>
      <c r="S1091">
        <v>6</v>
      </c>
      <c r="T1091">
        <v>9</v>
      </c>
      <c r="U1091">
        <v>0</v>
      </c>
      <c r="V1091">
        <v>0</v>
      </c>
      <c r="W1091">
        <v>0</v>
      </c>
      <c r="X1091">
        <v>0</v>
      </c>
      <c r="Y1091">
        <v>0</v>
      </c>
      <c r="Z1091">
        <v>0</v>
      </c>
      <c r="AA1091">
        <v>3</v>
      </c>
      <c r="AB1091">
        <v>11</v>
      </c>
      <c r="AC1091">
        <v>0</v>
      </c>
    </row>
    <row r="1092" spans="1:29" x14ac:dyDescent="0.3">
      <c r="A1092">
        <v>3050</v>
      </c>
      <c r="B1092">
        <v>1966</v>
      </c>
      <c r="C1092" t="s">
        <v>29</v>
      </c>
      <c r="D1092" t="s">
        <v>33</v>
      </c>
      <c r="E1092">
        <v>54198</v>
      </c>
      <c r="F1092">
        <v>1</v>
      </c>
      <c r="G1092">
        <v>1</v>
      </c>
      <c r="H1092" s="1">
        <v>41625</v>
      </c>
      <c r="I1092">
        <v>13</v>
      </c>
      <c r="J1092">
        <v>185</v>
      </c>
      <c r="K1092">
        <v>0</v>
      </c>
      <c r="L1092">
        <v>28</v>
      </c>
      <c r="M1092">
        <v>3</v>
      </c>
      <c r="N1092">
        <v>2</v>
      </c>
      <c r="O1092">
        <v>17</v>
      </c>
      <c r="P1092">
        <v>6</v>
      </c>
      <c r="Q1092">
        <v>3</v>
      </c>
      <c r="R1092">
        <v>1</v>
      </c>
      <c r="S1092">
        <v>6</v>
      </c>
      <c r="T1092">
        <v>4</v>
      </c>
      <c r="U1092">
        <v>0</v>
      </c>
      <c r="V1092">
        <v>0</v>
      </c>
      <c r="W1092">
        <v>0</v>
      </c>
      <c r="X1092">
        <v>0</v>
      </c>
      <c r="Y1092">
        <v>0</v>
      </c>
      <c r="Z1092">
        <v>0</v>
      </c>
      <c r="AA1092">
        <v>3</v>
      </c>
      <c r="AB1092">
        <v>11</v>
      </c>
      <c r="AC1092">
        <v>0</v>
      </c>
    </row>
    <row r="1093" spans="1:29" x14ac:dyDescent="0.3">
      <c r="A1093">
        <v>22</v>
      </c>
      <c r="B1093">
        <v>1976</v>
      </c>
      <c r="C1093" t="s">
        <v>29</v>
      </c>
      <c r="D1093" t="s">
        <v>35</v>
      </c>
      <c r="E1093">
        <v>46310</v>
      </c>
      <c r="F1093">
        <v>1</v>
      </c>
      <c r="G1093">
        <v>0</v>
      </c>
      <c r="H1093" s="1">
        <v>41246</v>
      </c>
      <c r="I1093">
        <v>99</v>
      </c>
      <c r="J1093">
        <v>185</v>
      </c>
      <c r="K1093">
        <v>2</v>
      </c>
      <c r="L1093">
        <v>88</v>
      </c>
      <c r="M1093">
        <v>15</v>
      </c>
      <c r="N1093">
        <v>5</v>
      </c>
      <c r="O1093">
        <v>14</v>
      </c>
      <c r="P1093">
        <v>2</v>
      </c>
      <c r="Q1093">
        <v>6</v>
      </c>
      <c r="R1093">
        <v>1</v>
      </c>
      <c r="S1093">
        <v>5</v>
      </c>
      <c r="T1093">
        <v>8</v>
      </c>
      <c r="U1093">
        <v>0</v>
      </c>
      <c r="V1093">
        <v>0</v>
      </c>
      <c r="W1093">
        <v>0</v>
      </c>
      <c r="X1093">
        <v>0</v>
      </c>
      <c r="Y1093">
        <v>0</v>
      </c>
      <c r="Z1093">
        <v>0</v>
      </c>
      <c r="AA1093">
        <v>3</v>
      </c>
      <c r="AB1093">
        <v>11</v>
      </c>
      <c r="AC1093">
        <v>0</v>
      </c>
    </row>
    <row r="1094" spans="1:29" x14ac:dyDescent="0.3">
      <c r="A1094">
        <v>10702</v>
      </c>
      <c r="B1094">
        <v>1984</v>
      </c>
      <c r="C1094" t="s">
        <v>29</v>
      </c>
      <c r="D1094" t="s">
        <v>30</v>
      </c>
      <c r="E1094">
        <v>52413</v>
      </c>
      <c r="F1094">
        <v>1</v>
      </c>
      <c r="G1094">
        <v>0</v>
      </c>
      <c r="H1094" s="1">
        <v>41216</v>
      </c>
      <c r="I1094">
        <v>67</v>
      </c>
      <c r="J1094">
        <v>185</v>
      </c>
      <c r="K1094">
        <v>8</v>
      </c>
      <c r="L1094">
        <v>133</v>
      </c>
      <c r="M1094">
        <v>56</v>
      </c>
      <c r="N1094">
        <v>56</v>
      </c>
      <c r="O1094">
        <v>12</v>
      </c>
      <c r="P1094">
        <v>2</v>
      </c>
      <c r="Q1094">
        <v>7</v>
      </c>
      <c r="R1094">
        <v>1</v>
      </c>
      <c r="S1094">
        <v>7</v>
      </c>
      <c r="T1094">
        <v>7</v>
      </c>
      <c r="U1094">
        <v>0</v>
      </c>
      <c r="V1094">
        <v>0</v>
      </c>
      <c r="W1094">
        <v>0</v>
      </c>
      <c r="X1094">
        <v>0</v>
      </c>
      <c r="Y1094">
        <v>0</v>
      </c>
      <c r="Z1094">
        <v>0</v>
      </c>
      <c r="AA1094">
        <v>3</v>
      </c>
      <c r="AB1094">
        <v>11</v>
      </c>
      <c r="AC1094">
        <v>0</v>
      </c>
    </row>
    <row r="1095" spans="1:29" x14ac:dyDescent="0.3">
      <c r="A1095">
        <v>10446</v>
      </c>
      <c r="B1095">
        <v>1957</v>
      </c>
      <c r="C1095" t="s">
        <v>32</v>
      </c>
      <c r="D1095" t="s">
        <v>33</v>
      </c>
      <c r="E1095">
        <v>82017</v>
      </c>
      <c r="F1095">
        <v>0</v>
      </c>
      <c r="G1095">
        <v>0</v>
      </c>
      <c r="H1095" s="1">
        <v>41220</v>
      </c>
      <c r="I1095">
        <v>58</v>
      </c>
      <c r="J1095">
        <v>184</v>
      </c>
      <c r="K1095">
        <v>23</v>
      </c>
      <c r="L1095">
        <v>446</v>
      </c>
      <c r="M1095">
        <v>30</v>
      </c>
      <c r="N1095">
        <v>23</v>
      </c>
      <c r="O1095">
        <v>23</v>
      </c>
      <c r="P1095">
        <v>1</v>
      </c>
      <c r="Q1095">
        <v>5</v>
      </c>
      <c r="R1095">
        <v>4</v>
      </c>
      <c r="S1095">
        <v>7</v>
      </c>
      <c r="T1095">
        <v>2</v>
      </c>
      <c r="U1095">
        <v>0</v>
      </c>
      <c r="V1095">
        <v>1</v>
      </c>
      <c r="W1095">
        <v>1</v>
      </c>
      <c r="X1095">
        <v>1</v>
      </c>
      <c r="Y1095">
        <v>0</v>
      </c>
      <c r="Z1095">
        <v>0</v>
      </c>
      <c r="AA1095">
        <v>3</v>
      </c>
      <c r="AB1095">
        <v>11</v>
      </c>
      <c r="AC1095">
        <v>1</v>
      </c>
    </row>
    <row r="1096" spans="1:29" x14ac:dyDescent="0.3">
      <c r="A1096">
        <v>9687</v>
      </c>
      <c r="B1096">
        <v>1975</v>
      </c>
      <c r="C1096" t="s">
        <v>29</v>
      </c>
      <c r="D1096" t="s">
        <v>30</v>
      </c>
      <c r="E1096">
        <v>73170</v>
      </c>
      <c r="F1096">
        <v>0</v>
      </c>
      <c r="G1096">
        <v>0</v>
      </c>
      <c r="H1096" s="1">
        <v>41790</v>
      </c>
      <c r="I1096">
        <v>1</v>
      </c>
      <c r="J1096">
        <v>184</v>
      </c>
      <c r="K1096">
        <v>174</v>
      </c>
      <c r="L1096">
        <v>256</v>
      </c>
      <c r="M1096">
        <v>50</v>
      </c>
      <c r="N1096">
        <v>30</v>
      </c>
      <c r="O1096">
        <v>32</v>
      </c>
      <c r="P1096">
        <v>1</v>
      </c>
      <c r="Q1096">
        <v>5</v>
      </c>
      <c r="R1096">
        <v>4</v>
      </c>
      <c r="S1096">
        <v>6</v>
      </c>
      <c r="T1096">
        <v>2</v>
      </c>
      <c r="U1096">
        <v>0</v>
      </c>
      <c r="V1096">
        <v>0</v>
      </c>
      <c r="W1096">
        <v>0</v>
      </c>
      <c r="X1096">
        <v>0</v>
      </c>
      <c r="Y1096">
        <v>0</v>
      </c>
      <c r="Z1096">
        <v>0</v>
      </c>
      <c r="AA1096">
        <v>3</v>
      </c>
      <c r="AB1096">
        <v>11</v>
      </c>
      <c r="AC1096">
        <v>0</v>
      </c>
    </row>
    <row r="1097" spans="1:29" x14ac:dyDescent="0.3">
      <c r="A1097">
        <v>1604</v>
      </c>
      <c r="B1097">
        <v>1960</v>
      </c>
      <c r="C1097" t="s">
        <v>34</v>
      </c>
      <c r="D1097" t="s">
        <v>33</v>
      </c>
      <c r="E1097">
        <v>47353</v>
      </c>
      <c r="F1097">
        <v>0</v>
      </c>
      <c r="G1097">
        <v>1</v>
      </c>
      <c r="H1097" s="1">
        <v>41591</v>
      </c>
      <c r="I1097">
        <v>93</v>
      </c>
      <c r="J1097">
        <v>184</v>
      </c>
      <c r="K1097">
        <v>2</v>
      </c>
      <c r="L1097">
        <v>19</v>
      </c>
      <c r="M1097">
        <v>8</v>
      </c>
      <c r="N1097">
        <v>8</v>
      </c>
      <c r="O1097">
        <v>4</v>
      </c>
      <c r="P1097">
        <v>3</v>
      </c>
      <c r="Q1097">
        <v>2</v>
      </c>
      <c r="R1097">
        <v>2</v>
      </c>
      <c r="S1097">
        <v>6</v>
      </c>
      <c r="T1097">
        <v>5</v>
      </c>
      <c r="U1097">
        <v>0</v>
      </c>
      <c r="V1097">
        <v>0</v>
      </c>
      <c r="W1097">
        <v>0</v>
      </c>
      <c r="X1097">
        <v>0</v>
      </c>
      <c r="Y1097">
        <v>0</v>
      </c>
      <c r="Z1097">
        <v>0</v>
      </c>
      <c r="AA1097">
        <v>3</v>
      </c>
      <c r="AB1097">
        <v>11</v>
      </c>
      <c r="AC1097">
        <v>0</v>
      </c>
    </row>
    <row r="1098" spans="1:29" x14ac:dyDescent="0.3">
      <c r="A1098">
        <v>2712</v>
      </c>
      <c r="B1098">
        <v>1956</v>
      </c>
      <c r="C1098" t="s">
        <v>29</v>
      </c>
      <c r="D1098" t="s">
        <v>33</v>
      </c>
      <c r="E1098">
        <v>71866</v>
      </c>
      <c r="F1098">
        <v>0</v>
      </c>
      <c r="G1098">
        <v>1</v>
      </c>
      <c r="H1098" s="1">
        <v>41633</v>
      </c>
      <c r="I1098">
        <v>85</v>
      </c>
      <c r="J1098">
        <v>184</v>
      </c>
      <c r="K1098">
        <v>178</v>
      </c>
      <c r="L1098">
        <v>178</v>
      </c>
      <c r="M1098">
        <v>103</v>
      </c>
      <c r="N1098">
        <v>39</v>
      </c>
      <c r="O1098">
        <v>33</v>
      </c>
      <c r="P1098">
        <v>1</v>
      </c>
      <c r="Q1098">
        <v>6</v>
      </c>
      <c r="R1098">
        <v>3</v>
      </c>
      <c r="S1098">
        <v>10</v>
      </c>
      <c r="T1098">
        <v>3</v>
      </c>
      <c r="U1098">
        <v>0</v>
      </c>
      <c r="V1098">
        <v>0</v>
      </c>
      <c r="W1098">
        <v>0</v>
      </c>
      <c r="X1098">
        <v>0</v>
      </c>
      <c r="Y1098">
        <v>0</v>
      </c>
      <c r="Z1098">
        <v>0</v>
      </c>
      <c r="AA1098">
        <v>3</v>
      </c>
      <c r="AB1098">
        <v>11</v>
      </c>
      <c r="AC1098">
        <v>0</v>
      </c>
    </row>
    <row r="1099" spans="1:29" x14ac:dyDescent="0.3">
      <c r="A1099">
        <v>11075</v>
      </c>
      <c r="B1099">
        <v>1978</v>
      </c>
      <c r="C1099" t="s">
        <v>29</v>
      </c>
      <c r="D1099" t="s">
        <v>33</v>
      </c>
      <c r="E1099">
        <v>51267</v>
      </c>
      <c r="F1099">
        <v>1</v>
      </c>
      <c r="G1099">
        <v>1</v>
      </c>
      <c r="H1099" s="1">
        <v>41576</v>
      </c>
      <c r="I1099">
        <v>37</v>
      </c>
      <c r="J1099">
        <v>183</v>
      </c>
      <c r="K1099">
        <v>2</v>
      </c>
      <c r="L1099">
        <v>64</v>
      </c>
      <c r="M1099">
        <v>7</v>
      </c>
      <c r="N1099">
        <v>2</v>
      </c>
      <c r="O1099">
        <v>12</v>
      </c>
      <c r="P1099">
        <v>4</v>
      </c>
      <c r="Q1099">
        <v>3</v>
      </c>
      <c r="R1099">
        <v>3</v>
      </c>
      <c r="S1099">
        <v>5</v>
      </c>
      <c r="T1099">
        <v>4</v>
      </c>
      <c r="U1099">
        <v>0</v>
      </c>
      <c r="V1099">
        <v>0</v>
      </c>
      <c r="W1099">
        <v>0</v>
      </c>
      <c r="X1099">
        <v>0</v>
      </c>
      <c r="Y1099">
        <v>0</v>
      </c>
      <c r="Z1099">
        <v>0</v>
      </c>
      <c r="AA1099">
        <v>3</v>
      </c>
      <c r="AB1099">
        <v>11</v>
      </c>
      <c r="AC1099">
        <v>0</v>
      </c>
    </row>
    <row r="1100" spans="1:29" x14ac:dyDescent="0.3">
      <c r="A1100">
        <v>8624</v>
      </c>
      <c r="B1100">
        <v>1958</v>
      </c>
      <c r="C1100" t="s">
        <v>29</v>
      </c>
      <c r="D1100" t="s">
        <v>33</v>
      </c>
      <c r="E1100">
        <v>81320</v>
      </c>
      <c r="F1100">
        <v>0</v>
      </c>
      <c r="G1100">
        <v>0</v>
      </c>
      <c r="H1100" s="1">
        <v>41311</v>
      </c>
      <c r="I1100">
        <v>61</v>
      </c>
      <c r="J1100">
        <v>183</v>
      </c>
      <c r="K1100">
        <v>33</v>
      </c>
      <c r="L1100">
        <v>493</v>
      </c>
      <c r="M1100">
        <v>59</v>
      </c>
      <c r="N1100">
        <v>103</v>
      </c>
      <c r="O1100">
        <v>57</v>
      </c>
      <c r="P1100">
        <v>1</v>
      </c>
      <c r="Q1100">
        <v>4</v>
      </c>
      <c r="R1100">
        <v>3</v>
      </c>
      <c r="S1100">
        <v>10</v>
      </c>
      <c r="T1100">
        <v>2</v>
      </c>
      <c r="U1100">
        <v>0</v>
      </c>
      <c r="V1100">
        <v>0</v>
      </c>
      <c r="W1100">
        <v>0</v>
      </c>
      <c r="X1100">
        <v>0</v>
      </c>
      <c r="Y1100">
        <v>0</v>
      </c>
      <c r="Z1100">
        <v>0</v>
      </c>
      <c r="AA1100">
        <v>3</v>
      </c>
      <c r="AB1100">
        <v>11</v>
      </c>
      <c r="AC1100">
        <v>0</v>
      </c>
    </row>
    <row r="1101" spans="1:29" x14ac:dyDescent="0.3">
      <c r="A1101">
        <v>3099</v>
      </c>
      <c r="B1101">
        <v>1970</v>
      </c>
      <c r="C1101" t="s">
        <v>29</v>
      </c>
      <c r="D1101" t="s">
        <v>35</v>
      </c>
      <c r="E1101">
        <v>44267</v>
      </c>
      <c r="F1101">
        <v>1</v>
      </c>
      <c r="G1101">
        <v>1</v>
      </c>
      <c r="H1101" s="1">
        <v>41330</v>
      </c>
      <c r="I1101">
        <v>48</v>
      </c>
      <c r="J1101">
        <v>183</v>
      </c>
      <c r="K1101">
        <v>5</v>
      </c>
      <c r="L1101">
        <v>65</v>
      </c>
      <c r="M1101">
        <v>3</v>
      </c>
      <c r="N1101">
        <v>5</v>
      </c>
      <c r="O1101">
        <v>49</v>
      </c>
      <c r="P1101">
        <v>5</v>
      </c>
      <c r="Q1101">
        <v>5</v>
      </c>
      <c r="R1101">
        <v>2</v>
      </c>
      <c r="S1101">
        <v>4</v>
      </c>
      <c r="T1101">
        <v>9</v>
      </c>
      <c r="U1101">
        <v>0</v>
      </c>
      <c r="V1101">
        <v>0</v>
      </c>
      <c r="W1101">
        <v>0</v>
      </c>
      <c r="X1101">
        <v>0</v>
      </c>
      <c r="Y1101">
        <v>0</v>
      </c>
      <c r="Z1101">
        <v>0</v>
      </c>
      <c r="AA1101">
        <v>3</v>
      </c>
      <c r="AB1101">
        <v>11</v>
      </c>
      <c r="AC1101">
        <v>0</v>
      </c>
    </row>
    <row r="1102" spans="1:29" x14ac:dyDescent="0.3">
      <c r="A1102">
        <v>1377</v>
      </c>
      <c r="B1102">
        <v>1954</v>
      </c>
      <c r="C1102" t="s">
        <v>34</v>
      </c>
      <c r="D1102" t="s">
        <v>38</v>
      </c>
      <c r="E1102">
        <v>44551</v>
      </c>
      <c r="F1102">
        <v>0</v>
      </c>
      <c r="G1102">
        <v>1</v>
      </c>
      <c r="H1102" s="1">
        <v>41517</v>
      </c>
      <c r="I1102">
        <v>24</v>
      </c>
      <c r="J1102">
        <v>182</v>
      </c>
      <c r="K1102">
        <v>4</v>
      </c>
      <c r="L1102">
        <v>33</v>
      </c>
      <c r="M1102">
        <v>0</v>
      </c>
      <c r="N1102">
        <v>0</v>
      </c>
      <c r="O1102">
        <v>66</v>
      </c>
      <c r="P1102">
        <v>2</v>
      </c>
      <c r="Q1102">
        <v>4</v>
      </c>
      <c r="R1102">
        <v>1</v>
      </c>
      <c r="S1102">
        <v>5</v>
      </c>
      <c r="T1102">
        <v>7</v>
      </c>
      <c r="U1102">
        <v>0</v>
      </c>
      <c r="V1102">
        <v>0</v>
      </c>
      <c r="W1102">
        <v>0</v>
      </c>
      <c r="X1102">
        <v>0</v>
      </c>
      <c r="Y1102">
        <v>0</v>
      </c>
      <c r="Z1102">
        <v>0</v>
      </c>
      <c r="AA1102">
        <v>3</v>
      </c>
      <c r="AB1102">
        <v>11</v>
      </c>
      <c r="AC1102">
        <v>0</v>
      </c>
    </row>
    <row r="1103" spans="1:29" x14ac:dyDescent="0.3">
      <c r="A1103">
        <v>291</v>
      </c>
      <c r="B1103">
        <v>1970</v>
      </c>
      <c r="C1103" t="s">
        <v>29</v>
      </c>
      <c r="D1103" t="s">
        <v>33</v>
      </c>
      <c r="E1103">
        <v>72940</v>
      </c>
      <c r="F1103">
        <v>0</v>
      </c>
      <c r="G1103">
        <v>0</v>
      </c>
      <c r="H1103" s="1">
        <v>41444</v>
      </c>
      <c r="I1103">
        <v>13</v>
      </c>
      <c r="J1103">
        <v>182</v>
      </c>
      <c r="K1103">
        <v>74</v>
      </c>
      <c r="L1103">
        <v>298</v>
      </c>
      <c r="M1103">
        <v>162</v>
      </c>
      <c r="N1103">
        <v>149</v>
      </c>
      <c r="O1103">
        <v>116</v>
      </c>
      <c r="P1103">
        <v>1</v>
      </c>
      <c r="Q1103">
        <v>3</v>
      </c>
      <c r="R1103">
        <v>3</v>
      </c>
      <c r="S1103">
        <v>6</v>
      </c>
      <c r="T1103">
        <v>1</v>
      </c>
      <c r="U1103">
        <v>0</v>
      </c>
      <c r="V1103">
        <v>0</v>
      </c>
      <c r="W1103">
        <v>0</v>
      </c>
      <c r="X1103">
        <v>0</v>
      </c>
      <c r="Y1103">
        <v>0</v>
      </c>
      <c r="Z1103">
        <v>0</v>
      </c>
      <c r="AA1103">
        <v>3</v>
      </c>
      <c r="AB1103">
        <v>11</v>
      </c>
      <c r="AC1103">
        <v>0</v>
      </c>
    </row>
    <row r="1104" spans="1:29" x14ac:dyDescent="0.3">
      <c r="A1104">
        <v>7712</v>
      </c>
      <c r="B1104">
        <v>1946</v>
      </c>
      <c r="C1104" t="s">
        <v>32</v>
      </c>
      <c r="D1104" t="s">
        <v>30</v>
      </c>
      <c r="E1104">
        <v>62159</v>
      </c>
      <c r="F1104">
        <v>0</v>
      </c>
      <c r="G1104">
        <v>0</v>
      </c>
      <c r="H1104" s="1">
        <v>41757</v>
      </c>
      <c r="I1104">
        <v>68</v>
      </c>
      <c r="J1104">
        <v>182</v>
      </c>
      <c r="K1104">
        <v>17</v>
      </c>
      <c r="L1104">
        <v>259</v>
      </c>
      <c r="M1104">
        <v>77</v>
      </c>
      <c r="N1104">
        <v>70</v>
      </c>
      <c r="O1104">
        <v>29</v>
      </c>
      <c r="P1104">
        <v>1</v>
      </c>
      <c r="Q1104">
        <v>6</v>
      </c>
      <c r="R1104">
        <v>2</v>
      </c>
      <c r="S1104">
        <v>10</v>
      </c>
      <c r="T1104">
        <v>4</v>
      </c>
      <c r="U1104">
        <v>0</v>
      </c>
      <c r="V1104">
        <v>0</v>
      </c>
      <c r="W1104">
        <v>0</v>
      </c>
      <c r="X1104">
        <v>0</v>
      </c>
      <c r="Y1104">
        <v>0</v>
      </c>
      <c r="Z1104">
        <v>0</v>
      </c>
      <c r="AA1104">
        <v>3</v>
      </c>
      <c r="AB1104">
        <v>11</v>
      </c>
      <c r="AC1104">
        <v>0</v>
      </c>
    </row>
    <row r="1105" spans="1:29" x14ac:dyDescent="0.3">
      <c r="A1105">
        <v>10821</v>
      </c>
      <c r="B1105">
        <v>1978</v>
      </c>
      <c r="C1105" t="s">
        <v>29</v>
      </c>
      <c r="D1105" t="s">
        <v>33</v>
      </c>
      <c r="E1105">
        <v>57113</v>
      </c>
      <c r="F1105">
        <v>1</v>
      </c>
      <c r="G1105">
        <v>1</v>
      </c>
      <c r="H1105" s="1">
        <v>41311</v>
      </c>
      <c r="I1105">
        <v>45</v>
      </c>
      <c r="J1105">
        <v>182</v>
      </c>
      <c r="K1105">
        <v>4</v>
      </c>
      <c r="L1105">
        <v>33</v>
      </c>
      <c r="M1105">
        <v>0</v>
      </c>
      <c r="N1105">
        <v>2</v>
      </c>
      <c r="O1105">
        <v>42</v>
      </c>
      <c r="P1105">
        <v>6</v>
      </c>
      <c r="Q1105">
        <v>4</v>
      </c>
      <c r="R1105">
        <v>1</v>
      </c>
      <c r="S1105">
        <v>5</v>
      </c>
      <c r="T1105">
        <v>7</v>
      </c>
      <c r="U1105">
        <v>0</v>
      </c>
      <c r="V1105">
        <v>0</v>
      </c>
      <c r="W1105">
        <v>0</v>
      </c>
      <c r="X1105">
        <v>0</v>
      </c>
      <c r="Y1105">
        <v>0</v>
      </c>
      <c r="Z1105">
        <v>0</v>
      </c>
      <c r="AA1105">
        <v>3</v>
      </c>
      <c r="AB1105">
        <v>11</v>
      </c>
      <c r="AC1105">
        <v>0</v>
      </c>
    </row>
    <row r="1106" spans="1:29" x14ac:dyDescent="0.3">
      <c r="A1106">
        <v>6870</v>
      </c>
      <c r="B1106">
        <v>1959</v>
      </c>
      <c r="C1106" t="s">
        <v>32</v>
      </c>
      <c r="D1106" t="s">
        <v>35</v>
      </c>
      <c r="E1106">
        <v>68805</v>
      </c>
      <c r="F1106">
        <v>0</v>
      </c>
      <c r="G1106">
        <v>1</v>
      </c>
      <c r="H1106" s="1">
        <v>41534</v>
      </c>
      <c r="I1106">
        <v>73</v>
      </c>
      <c r="J1106">
        <v>182</v>
      </c>
      <c r="K1106">
        <v>2</v>
      </c>
      <c r="L1106">
        <v>49</v>
      </c>
      <c r="M1106">
        <v>17</v>
      </c>
      <c r="N1106">
        <v>13</v>
      </c>
      <c r="O1106">
        <v>20</v>
      </c>
      <c r="P1106">
        <v>1</v>
      </c>
      <c r="Q1106">
        <v>3</v>
      </c>
      <c r="R1106">
        <v>1</v>
      </c>
      <c r="S1106">
        <v>7</v>
      </c>
      <c r="T1106">
        <v>2</v>
      </c>
      <c r="U1106">
        <v>0</v>
      </c>
      <c r="V1106">
        <v>0</v>
      </c>
      <c r="W1106">
        <v>0</v>
      </c>
      <c r="X1106">
        <v>0</v>
      </c>
      <c r="Y1106">
        <v>0</v>
      </c>
      <c r="Z1106">
        <v>0</v>
      </c>
      <c r="AA1106">
        <v>3</v>
      </c>
      <c r="AB1106">
        <v>11</v>
      </c>
      <c r="AC1106">
        <v>0</v>
      </c>
    </row>
    <row r="1107" spans="1:29" x14ac:dyDescent="0.3">
      <c r="A1107">
        <v>2727</v>
      </c>
      <c r="B1107">
        <v>1973</v>
      </c>
      <c r="C1107" t="s">
        <v>29</v>
      </c>
      <c r="D1107" t="s">
        <v>31</v>
      </c>
      <c r="E1107">
        <v>57100</v>
      </c>
      <c r="F1107">
        <v>0</v>
      </c>
      <c r="G1107">
        <v>0</v>
      </c>
      <c r="H1107" s="1">
        <v>41612</v>
      </c>
      <c r="I1107">
        <v>19</v>
      </c>
      <c r="J1107">
        <v>181</v>
      </c>
      <c r="K1107">
        <v>21</v>
      </c>
      <c r="L1107">
        <v>69</v>
      </c>
      <c r="M1107">
        <v>39</v>
      </c>
      <c r="N1107">
        <v>3</v>
      </c>
      <c r="O1107">
        <v>96</v>
      </c>
      <c r="P1107">
        <v>1</v>
      </c>
      <c r="Q1107">
        <v>3</v>
      </c>
      <c r="R1107">
        <v>3</v>
      </c>
      <c r="S1107">
        <v>6</v>
      </c>
      <c r="T1107">
        <v>3</v>
      </c>
      <c r="U1107">
        <v>0</v>
      </c>
      <c r="V1107">
        <v>0</v>
      </c>
      <c r="W1107">
        <v>0</v>
      </c>
      <c r="X1107">
        <v>0</v>
      </c>
      <c r="Y1107">
        <v>0</v>
      </c>
      <c r="Z1107">
        <v>0</v>
      </c>
      <c r="AA1107">
        <v>3</v>
      </c>
      <c r="AB1107">
        <v>11</v>
      </c>
      <c r="AC1107">
        <v>0</v>
      </c>
    </row>
    <row r="1108" spans="1:29" x14ac:dyDescent="0.3">
      <c r="A1108">
        <v>10582</v>
      </c>
      <c r="B1108">
        <v>1979</v>
      </c>
      <c r="C1108" t="s">
        <v>29</v>
      </c>
      <c r="D1108" t="s">
        <v>33</v>
      </c>
      <c r="E1108">
        <v>72063</v>
      </c>
      <c r="F1108">
        <v>0</v>
      </c>
      <c r="G1108">
        <v>1</v>
      </c>
      <c r="H1108" s="1">
        <v>41458</v>
      </c>
      <c r="I1108">
        <v>3</v>
      </c>
      <c r="J1108">
        <v>180</v>
      </c>
      <c r="K1108">
        <v>32</v>
      </c>
      <c r="L1108">
        <v>348</v>
      </c>
      <c r="M1108">
        <v>76</v>
      </c>
      <c r="N1108">
        <v>32</v>
      </c>
      <c r="O1108">
        <v>90</v>
      </c>
      <c r="P1108">
        <v>2</v>
      </c>
      <c r="Q1108">
        <v>5</v>
      </c>
      <c r="R1108">
        <v>2</v>
      </c>
      <c r="S1108">
        <v>12</v>
      </c>
      <c r="T1108">
        <v>2</v>
      </c>
      <c r="U1108">
        <v>0</v>
      </c>
      <c r="V1108">
        <v>0</v>
      </c>
      <c r="W1108">
        <v>0</v>
      </c>
      <c r="X1108">
        <v>0</v>
      </c>
      <c r="Y1108">
        <v>0</v>
      </c>
      <c r="Z1108">
        <v>0</v>
      </c>
      <c r="AA1108">
        <v>3</v>
      </c>
      <c r="AB1108">
        <v>11</v>
      </c>
      <c r="AC1108">
        <v>0</v>
      </c>
    </row>
    <row r="1109" spans="1:29" x14ac:dyDescent="0.3">
      <c r="A1109">
        <v>10281</v>
      </c>
      <c r="B1109">
        <v>1970</v>
      </c>
      <c r="C1109" t="s">
        <v>29</v>
      </c>
      <c r="D1109" t="s">
        <v>35</v>
      </c>
      <c r="E1109">
        <v>64713</v>
      </c>
      <c r="F1109">
        <v>1</v>
      </c>
      <c r="G1109">
        <v>0</v>
      </c>
      <c r="H1109" s="1">
        <v>41677</v>
      </c>
      <c r="I1109">
        <v>11</v>
      </c>
      <c r="J1109">
        <v>180</v>
      </c>
      <c r="K1109">
        <v>60</v>
      </c>
      <c r="L1109">
        <v>241</v>
      </c>
      <c r="M1109">
        <v>13</v>
      </c>
      <c r="N1109">
        <v>54</v>
      </c>
      <c r="O1109">
        <v>54</v>
      </c>
      <c r="P1109">
        <v>2</v>
      </c>
      <c r="Q1109">
        <v>5</v>
      </c>
      <c r="R1109">
        <v>5</v>
      </c>
      <c r="S1109">
        <v>7</v>
      </c>
      <c r="T1109">
        <v>4</v>
      </c>
      <c r="U1109">
        <v>0</v>
      </c>
      <c r="V1109">
        <v>0</v>
      </c>
      <c r="W1109">
        <v>0</v>
      </c>
      <c r="X1109">
        <v>0</v>
      </c>
      <c r="Y1109">
        <v>0</v>
      </c>
      <c r="Z1109">
        <v>0</v>
      </c>
      <c r="AA1109">
        <v>3</v>
      </c>
      <c r="AB1109">
        <v>11</v>
      </c>
      <c r="AC1109">
        <v>1</v>
      </c>
    </row>
    <row r="1110" spans="1:29" x14ac:dyDescent="0.3">
      <c r="A1110">
        <v>9214</v>
      </c>
      <c r="B1110">
        <v>1991</v>
      </c>
      <c r="C1110" t="s">
        <v>29</v>
      </c>
      <c r="D1110" t="s">
        <v>33</v>
      </c>
      <c r="E1110">
        <v>42691</v>
      </c>
      <c r="F1110">
        <v>0</v>
      </c>
      <c r="G1110">
        <v>0</v>
      </c>
      <c r="H1110" s="1">
        <v>41502</v>
      </c>
      <c r="I1110">
        <v>48</v>
      </c>
      <c r="J1110">
        <v>179</v>
      </c>
      <c r="K1110">
        <v>2</v>
      </c>
      <c r="L1110">
        <v>64</v>
      </c>
      <c r="M1110">
        <v>38</v>
      </c>
      <c r="N1110">
        <v>17</v>
      </c>
      <c r="O1110">
        <v>58</v>
      </c>
      <c r="P1110">
        <v>1</v>
      </c>
      <c r="Q1110">
        <v>5</v>
      </c>
      <c r="R1110">
        <v>1</v>
      </c>
      <c r="S1110">
        <v>6</v>
      </c>
      <c r="T1110">
        <v>5</v>
      </c>
      <c r="U1110">
        <v>0</v>
      </c>
      <c r="V1110">
        <v>0</v>
      </c>
      <c r="W1110">
        <v>0</v>
      </c>
      <c r="X1110">
        <v>0</v>
      </c>
      <c r="Y1110">
        <v>0</v>
      </c>
      <c r="Z1110">
        <v>0</v>
      </c>
      <c r="AA1110">
        <v>3</v>
      </c>
      <c r="AB1110">
        <v>11</v>
      </c>
      <c r="AC1110">
        <v>0</v>
      </c>
    </row>
    <row r="1111" spans="1:29" x14ac:dyDescent="0.3">
      <c r="A1111">
        <v>9504</v>
      </c>
      <c r="B1111">
        <v>1949</v>
      </c>
      <c r="C1111" t="s">
        <v>34</v>
      </c>
      <c r="D1111" t="s">
        <v>33</v>
      </c>
      <c r="E1111">
        <v>81698</v>
      </c>
      <c r="F1111">
        <v>0</v>
      </c>
      <c r="G1111">
        <v>0</v>
      </c>
      <c r="H1111" s="1">
        <v>41584</v>
      </c>
      <c r="I1111">
        <v>4</v>
      </c>
      <c r="J1111">
        <v>179</v>
      </c>
      <c r="K1111">
        <v>28</v>
      </c>
      <c r="L1111">
        <v>520</v>
      </c>
      <c r="M1111">
        <v>111</v>
      </c>
      <c r="N1111">
        <v>123</v>
      </c>
      <c r="O1111">
        <v>47</v>
      </c>
      <c r="P1111">
        <v>1</v>
      </c>
      <c r="Q1111">
        <v>3</v>
      </c>
      <c r="R1111">
        <v>8</v>
      </c>
      <c r="S1111">
        <v>13</v>
      </c>
      <c r="T1111">
        <v>1</v>
      </c>
      <c r="U1111">
        <v>0</v>
      </c>
      <c r="V1111">
        <v>0</v>
      </c>
      <c r="W1111">
        <v>0</v>
      </c>
      <c r="X1111">
        <v>0</v>
      </c>
      <c r="Y1111">
        <v>0</v>
      </c>
      <c r="Z1111">
        <v>0</v>
      </c>
      <c r="AA1111">
        <v>3</v>
      </c>
      <c r="AB1111">
        <v>11</v>
      </c>
      <c r="AC1111">
        <v>1</v>
      </c>
    </row>
    <row r="1112" spans="1:29" x14ac:dyDescent="0.3">
      <c r="A1112">
        <v>10862</v>
      </c>
      <c r="B1112">
        <v>1960</v>
      </c>
      <c r="C1112" t="s">
        <v>34</v>
      </c>
      <c r="D1112" t="s">
        <v>33</v>
      </c>
      <c r="E1112">
        <v>30522</v>
      </c>
      <c r="F1112">
        <v>0</v>
      </c>
      <c r="G1112">
        <v>1</v>
      </c>
      <c r="H1112" s="1">
        <v>41138</v>
      </c>
      <c r="I1112">
        <v>6</v>
      </c>
      <c r="J1112">
        <v>179</v>
      </c>
      <c r="K1112">
        <v>8</v>
      </c>
      <c r="L1112">
        <v>83</v>
      </c>
      <c r="M1112">
        <v>19</v>
      </c>
      <c r="N1112">
        <v>11</v>
      </c>
      <c r="O1112">
        <v>26</v>
      </c>
      <c r="P1112">
        <v>5</v>
      </c>
      <c r="Q1112">
        <v>1</v>
      </c>
      <c r="R1112">
        <v>2</v>
      </c>
      <c r="S1112">
        <v>9</v>
      </c>
      <c r="T1112">
        <v>2</v>
      </c>
      <c r="U1112">
        <v>0</v>
      </c>
      <c r="V1112">
        <v>0</v>
      </c>
      <c r="W1112">
        <v>0</v>
      </c>
      <c r="X1112">
        <v>0</v>
      </c>
      <c r="Y1112">
        <v>0</v>
      </c>
      <c r="Z1112">
        <v>0</v>
      </c>
      <c r="AA1112">
        <v>3</v>
      </c>
      <c r="AB1112">
        <v>11</v>
      </c>
      <c r="AC1112">
        <v>0</v>
      </c>
    </row>
    <row r="1113" spans="1:29" x14ac:dyDescent="0.3">
      <c r="A1113">
        <v>7872</v>
      </c>
      <c r="B1113">
        <v>1975</v>
      </c>
      <c r="C1113" t="s">
        <v>32</v>
      </c>
      <c r="D1113" t="s">
        <v>33</v>
      </c>
      <c r="E1113">
        <v>86836</v>
      </c>
      <c r="F1113">
        <v>0</v>
      </c>
      <c r="G1113">
        <v>0</v>
      </c>
      <c r="H1113" s="1">
        <v>41164</v>
      </c>
      <c r="I1113">
        <v>7</v>
      </c>
      <c r="J1113">
        <v>179</v>
      </c>
      <c r="K1113">
        <v>21</v>
      </c>
      <c r="L1113">
        <v>273</v>
      </c>
      <c r="M1113">
        <v>0</v>
      </c>
      <c r="N1113">
        <v>21</v>
      </c>
      <c r="O1113">
        <v>63</v>
      </c>
      <c r="P1113">
        <v>1</v>
      </c>
      <c r="Q1113">
        <v>6</v>
      </c>
      <c r="R1113">
        <v>10</v>
      </c>
      <c r="S1113">
        <v>6</v>
      </c>
      <c r="T1113">
        <v>5</v>
      </c>
      <c r="U1113">
        <v>1</v>
      </c>
      <c r="V1113">
        <v>0</v>
      </c>
      <c r="W1113">
        <v>1</v>
      </c>
      <c r="X1113">
        <v>1</v>
      </c>
      <c r="Y1113">
        <v>0</v>
      </c>
      <c r="Z1113">
        <v>0</v>
      </c>
      <c r="AA1113">
        <v>3</v>
      </c>
      <c r="AB1113">
        <v>11</v>
      </c>
      <c r="AC1113">
        <v>1</v>
      </c>
    </row>
    <row r="1114" spans="1:29" x14ac:dyDescent="0.3">
      <c r="A1114">
        <v>6616</v>
      </c>
      <c r="B1114">
        <v>1975</v>
      </c>
      <c r="C1114" t="s">
        <v>29</v>
      </c>
      <c r="D1114" t="s">
        <v>31</v>
      </c>
      <c r="E1114">
        <v>59481</v>
      </c>
      <c r="F1114">
        <v>0</v>
      </c>
      <c r="G1114">
        <v>1</v>
      </c>
      <c r="H1114" s="1">
        <v>41570</v>
      </c>
      <c r="I1114">
        <v>47</v>
      </c>
      <c r="J1114">
        <v>178</v>
      </c>
      <c r="K1114">
        <v>3</v>
      </c>
      <c r="L1114">
        <v>85</v>
      </c>
      <c r="M1114">
        <v>71</v>
      </c>
      <c r="N1114">
        <v>66</v>
      </c>
      <c r="O1114">
        <v>58</v>
      </c>
      <c r="P1114">
        <v>2</v>
      </c>
      <c r="Q1114">
        <v>3</v>
      </c>
      <c r="R1114">
        <v>3</v>
      </c>
      <c r="S1114">
        <v>8</v>
      </c>
      <c r="T1114">
        <v>2</v>
      </c>
      <c r="U1114">
        <v>0</v>
      </c>
      <c r="V1114">
        <v>0</v>
      </c>
      <c r="W1114">
        <v>0</v>
      </c>
      <c r="X1114">
        <v>0</v>
      </c>
      <c r="Y1114">
        <v>0</v>
      </c>
      <c r="Z1114">
        <v>0</v>
      </c>
      <c r="AA1114">
        <v>3</v>
      </c>
      <c r="AB1114">
        <v>11</v>
      </c>
      <c r="AC1114">
        <v>0</v>
      </c>
    </row>
    <row r="1115" spans="1:29" x14ac:dyDescent="0.3">
      <c r="A1115">
        <v>975</v>
      </c>
      <c r="B1115">
        <v>1956</v>
      </c>
      <c r="C1115" t="s">
        <v>29</v>
      </c>
      <c r="D1115" t="s">
        <v>30</v>
      </c>
      <c r="E1115">
        <v>54252</v>
      </c>
      <c r="F1115">
        <v>1</v>
      </c>
      <c r="G1115">
        <v>1</v>
      </c>
      <c r="H1115" s="1">
        <v>41422</v>
      </c>
      <c r="I1115">
        <v>25</v>
      </c>
      <c r="J1115">
        <v>178</v>
      </c>
      <c r="K1115">
        <v>4</v>
      </c>
      <c r="L1115">
        <v>26</v>
      </c>
      <c r="M1115">
        <v>8</v>
      </c>
      <c r="N1115">
        <v>4</v>
      </c>
      <c r="O1115">
        <v>44</v>
      </c>
      <c r="P1115">
        <v>5</v>
      </c>
      <c r="Q1115">
        <v>4</v>
      </c>
      <c r="R1115">
        <v>1</v>
      </c>
      <c r="S1115">
        <v>5</v>
      </c>
      <c r="T1115">
        <v>6</v>
      </c>
      <c r="U1115">
        <v>0</v>
      </c>
      <c r="V1115">
        <v>0</v>
      </c>
      <c r="W1115">
        <v>0</v>
      </c>
      <c r="X1115">
        <v>0</v>
      </c>
      <c r="Y1115">
        <v>0</v>
      </c>
      <c r="Z1115">
        <v>0</v>
      </c>
      <c r="AA1115">
        <v>3</v>
      </c>
      <c r="AB1115">
        <v>11</v>
      </c>
      <c r="AC1115">
        <v>0</v>
      </c>
    </row>
    <row r="1116" spans="1:29" x14ac:dyDescent="0.3">
      <c r="A1116">
        <v>2387</v>
      </c>
      <c r="B1116">
        <v>1952</v>
      </c>
      <c r="C1116" t="s">
        <v>34</v>
      </c>
      <c r="D1116" t="s">
        <v>31</v>
      </c>
      <c r="E1116">
        <v>43776</v>
      </c>
      <c r="F1116">
        <v>1</v>
      </c>
      <c r="G1116">
        <v>1</v>
      </c>
      <c r="H1116" s="1">
        <v>41308</v>
      </c>
      <c r="I1116">
        <v>9</v>
      </c>
      <c r="J1116">
        <v>177</v>
      </c>
      <c r="K1116">
        <v>2</v>
      </c>
      <c r="L1116">
        <v>71</v>
      </c>
      <c r="M1116">
        <v>3</v>
      </c>
      <c r="N1116">
        <v>2</v>
      </c>
      <c r="O1116">
        <v>20</v>
      </c>
      <c r="P1116">
        <v>6</v>
      </c>
      <c r="Q1116">
        <v>5</v>
      </c>
      <c r="R1116">
        <v>2</v>
      </c>
      <c r="S1116">
        <v>4</v>
      </c>
      <c r="T1116">
        <v>8</v>
      </c>
      <c r="U1116">
        <v>0</v>
      </c>
      <c r="V1116">
        <v>0</v>
      </c>
      <c r="W1116">
        <v>0</v>
      </c>
      <c r="X1116">
        <v>0</v>
      </c>
      <c r="Y1116">
        <v>0</v>
      </c>
      <c r="Z1116">
        <v>0</v>
      </c>
      <c r="AA1116">
        <v>3</v>
      </c>
      <c r="AB1116">
        <v>11</v>
      </c>
      <c r="AC1116">
        <v>1</v>
      </c>
    </row>
    <row r="1117" spans="1:29" x14ac:dyDescent="0.3">
      <c r="A1117">
        <v>4756</v>
      </c>
      <c r="B1117">
        <v>1952</v>
      </c>
      <c r="C1117" t="s">
        <v>37</v>
      </c>
      <c r="D1117" t="s">
        <v>35</v>
      </c>
      <c r="E1117">
        <v>63998</v>
      </c>
      <c r="F1117">
        <v>0</v>
      </c>
      <c r="G1117">
        <v>0</v>
      </c>
      <c r="H1117" s="1">
        <v>41628</v>
      </c>
      <c r="I1117">
        <v>42</v>
      </c>
      <c r="J1117">
        <v>176</v>
      </c>
      <c r="K1117">
        <v>29</v>
      </c>
      <c r="L1117">
        <v>818</v>
      </c>
      <c r="M1117">
        <v>0</v>
      </c>
      <c r="N1117">
        <v>33</v>
      </c>
      <c r="O1117">
        <v>112</v>
      </c>
      <c r="P1117">
        <v>1</v>
      </c>
      <c r="Q1117">
        <v>7</v>
      </c>
      <c r="R1117">
        <v>6</v>
      </c>
      <c r="S1117">
        <v>11</v>
      </c>
      <c r="T1117">
        <v>4</v>
      </c>
      <c r="U1117">
        <v>0</v>
      </c>
      <c r="V1117">
        <v>0</v>
      </c>
      <c r="W1117">
        <v>0</v>
      </c>
      <c r="X1117">
        <v>0</v>
      </c>
      <c r="Y1117">
        <v>0</v>
      </c>
      <c r="Z1117">
        <v>0</v>
      </c>
      <c r="AA1117">
        <v>3</v>
      </c>
      <c r="AB1117">
        <v>11</v>
      </c>
      <c r="AC1117">
        <v>1</v>
      </c>
    </row>
    <row r="1118" spans="1:29" x14ac:dyDescent="0.3">
      <c r="A1118">
        <v>4915</v>
      </c>
      <c r="B1118">
        <v>1956</v>
      </c>
      <c r="C1118" t="s">
        <v>37</v>
      </c>
      <c r="D1118" t="s">
        <v>33</v>
      </c>
      <c r="E1118">
        <v>53230</v>
      </c>
      <c r="F1118">
        <v>0</v>
      </c>
      <c r="G1118">
        <v>1</v>
      </c>
      <c r="H1118" s="1">
        <v>41124</v>
      </c>
      <c r="I1118">
        <v>86</v>
      </c>
      <c r="J1118">
        <v>176</v>
      </c>
      <c r="K1118">
        <v>72</v>
      </c>
      <c r="L1118">
        <v>98</v>
      </c>
      <c r="M1118">
        <v>136</v>
      </c>
      <c r="N1118">
        <v>21</v>
      </c>
      <c r="O1118">
        <v>229</v>
      </c>
      <c r="P1118">
        <v>4</v>
      </c>
      <c r="Q1118">
        <v>5</v>
      </c>
      <c r="R1118">
        <v>2</v>
      </c>
      <c r="S1118">
        <v>12</v>
      </c>
      <c r="T1118">
        <v>5</v>
      </c>
      <c r="U1118">
        <v>0</v>
      </c>
      <c r="V1118">
        <v>0</v>
      </c>
      <c r="W1118">
        <v>0</v>
      </c>
      <c r="X1118">
        <v>0</v>
      </c>
      <c r="Y1118">
        <v>0</v>
      </c>
      <c r="Z1118">
        <v>0</v>
      </c>
      <c r="AA1118">
        <v>3</v>
      </c>
      <c r="AB1118">
        <v>11</v>
      </c>
      <c r="AC1118">
        <v>0</v>
      </c>
    </row>
    <row r="1119" spans="1:29" x14ac:dyDescent="0.3">
      <c r="A1119">
        <v>2961</v>
      </c>
      <c r="B1119">
        <v>1982</v>
      </c>
      <c r="C1119" t="s">
        <v>29</v>
      </c>
      <c r="D1119" t="s">
        <v>33</v>
      </c>
      <c r="E1119">
        <v>42081</v>
      </c>
      <c r="F1119">
        <v>1</v>
      </c>
      <c r="G1119">
        <v>0</v>
      </c>
      <c r="H1119" s="1">
        <v>41331</v>
      </c>
      <c r="I1119">
        <v>86</v>
      </c>
      <c r="J1119">
        <v>175</v>
      </c>
      <c r="K1119">
        <v>10</v>
      </c>
      <c r="L1119">
        <v>110</v>
      </c>
      <c r="M1119">
        <v>54</v>
      </c>
      <c r="N1119">
        <v>6</v>
      </c>
      <c r="O1119">
        <v>27</v>
      </c>
      <c r="P1119">
        <v>2</v>
      </c>
      <c r="Q1119">
        <v>6</v>
      </c>
      <c r="R1119">
        <v>3</v>
      </c>
      <c r="S1119">
        <v>4</v>
      </c>
      <c r="T1119">
        <v>6</v>
      </c>
      <c r="U1119">
        <v>1</v>
      </c>
      <c r="V1119">
        <v>0</v>
      </c>
      <c r="W1119">
        <v>0</v>
      </c>
      <c r="X1119">
        <v>0</v>
      </c>
      <c r="Y1119">
        <v>0</v>
      </c>
      <c r="Z1119">
        <v>0</v>
      </c>
      <c r="AA1119">
        <v>3</v>
      </c>
      <c r="AB1119">
        <v>11</v>
      </c>
      <c r="AC1119">
        <v>0</v>
      </c>
    </row>
    <row r="1120" spans="1:29" x14ac:dyDescent="0.3">
      <c r="A1120">
        <v>10232</v>
      </c>
      <c r="B1120">
        <v>1963</v>
      </c>
      <c r="C1120" t="s">
        <v>32</v>
      </c>
      <c r="D1120" t="s">
        <v>35</v>
      </c>
      <c r="E1120">
        <v>48799</v>
      </c>
      <c r="F1120">
        <v>0</v>
      </c>
      <c r="G1120">
        <v>1</v>
      </c>
      <c r="H1120" s="1">
        <v>41583</v>
      </c>
      <c r="I1120">
        <v>9</v>
      </c>
      <c r="J1120">
        <v>174</v>
      </c>
      <c r="K1120">
        <v>18</v>
      </c>
      <c r="L1120">
        <v>81</v>
      </c>
      <c r="M1120">
        <v>28</v>
      </c>
      <c r="N1120">
        <v>6</v>
      </c>
      <c r="O1120">
        <v>24</v>
      </c>
      <c r="P1120">
        <v>3</v>
      </c>
      <c r="Q1120">
        <v>3</v>
      </c>
      <c r="R1120">
        <v>2</v>
      </c>
      <c r="S1120">
        <v>7</v>
      </c>
      <c r="T1120">
        <v>3</v>
      </c>
      <c r="U1120">
        <v>0</v>
      </c>
      <c r="V1120">
        <v>0</v>
      </c>
      <c r="W1120">
        <v>0</v>
      </c>
      <c r="X1120">
        <v>0</v>
      </c>
      <c r="Y1120">
        <v>0</v>
      </c>
      <c r="Z1120">
        <v>0</v>
      </c>
      <c r="AA1120">
        <v>3</v>
      </c>
      <c r="AB1120">
        <v>11</v>
      </c>
      <c r="AC1120">
        <v>0</v>
      </c>
    </row>
    <row r="1121" spans="1:29" x14ac:dyDescent="0.3">
      <c r="A1121">
        <v>521</v>
      </c>
      <c r="B1121">
        <v>1985</v>
      </c>
      <c r="C1121" t="s">
        <v>29</v>
      </c>
      <c r="D1121" t="s">
        <v>31</v>
      </c>
      <c r="E1121">
        <v>54006</v>
      </c>
      <c r="F1121">
        <v>1</v>
      </c>
      <c r="G1121">
        <v>0</v>
      </c>
      <c r="H1121" s="1">
        <v>41170</v>
      </c>
      <c r="I1121">
        <v>42</v>
      </c>
      <c r="J1121">
        <v>174</v>
      </c>
      <c r="K1121">
        <v>77</v>
      </c>
      <c r="L1121">
        <v>203</v>
      </c>
      <c r="M1121">
        <v>6</v>
      </c>
      <c r="N1121">
        <v>24</v>
      </c>
      <c r="O1121">
        <v>97</v>
      </c>
      <c r="P1121">
        <v>2</v>
      </c>
      <c r="Q1121">
        <v>8</v>
      </c>
      <c r="R1121">
        <v>1</v>
      </c>
      <c r="S1121">
        <v>7</v>
      </c>
      <c r="T1121">
        <v>7</v>
      </c>
      <c r="U1121">
        <v>0</v>
      </c>
      <c r="V1121">
        <v>0</v>
      </c>
      <c r="W1121">
        <v>0</v>
      </c>
      <c r="X1121">
        <v>0</v>
      </c>
      <c r="Y1121">
        <v>0</v>
      </c>
      <c r="Z1121">
        <v>0</v>
      </c>
      <c r="AA1121">
        <v>3</v>
      </c>
      <c r="AB1121">
        <v>11</v>
      </c>
      <c r="AC1121">
        <v>0</v>
      </c>
    </row>
    <row r="1122" spans="1:29" x14ac:dyDescent="0.3">
      <c r="A1122">
        <v>5324</v>
      </c>
      <c r="B1122">
        <v>1981</v>
      </c>
      <c r="C1122" t="s">
        <v>32</v>
      </c>
      <c r="D1122" t="s">
        <v>33</v>
      </c>
      <c r="E1122">
        <v>58293</v>
      </c>
      <c r="F1122">
        <v>1</v>
      </c>
      <c r="G1122">
        <v>0</v>
      </c>
      <c r="H1122" s="1">
        <v>41658</v>
      </c>
      <c r="I1122">
        <v>94</v>
      </c>
      <c r="J1122">
        <v>173</v>
      </c>
      <c r="K1122">
        <v>43</v>
      </c>
      <c r="L1122">
        <v>118</v>
      </c>
      <c r="M1122">
        <v>46</v>
      </c>
      <c r="N1122">
        <v>27</v>
      </c>
      <c r="O1122">
        <v>15</v>
      </c>
      <c r="P1122">
        <v>5</v>
      </c>
      <c r="Q1122">
        <v>5</v>
      </c>
      <c r="R1122">
        <v>3</v>
      </c>
      <c r="S1122">
        <v>6</v>
      </c>
      <c r="T1122">
        <v>5</v>
      </c>
      <c r="U1122">
        <v>0</v>
      </c>
      <c r="V1122">
        <v>0</v>
      </c>
      <c r="W1122">
        <v>0</v>
      </c>
      <c r="X1122">
        <v>0</v>
      </c>
      <c r="Y1122">
        <v>0</v>
      </c>
      <c r="Z1122">
        <v>0</v>
      </c>
      <c r="AA1122">
        <v>3</v>
      </c>
      <c r="AB1122">
        <v>11</v>
      </c>
      <c r="AC1122">
        <v>0</v>
      </c>
    </row>
    <row r="1123" spans="1:29" x14ac:dyDescent="0.3">
      <c r="A1123">
        <v>2404</v>
      </c>
      <c r="B1123">
        <v>1976</v>
      </c>
      <c r="C1123" t="s">
        <v>29</v>
      </c>
      <c r="D1123" t="s">
        <v>33</v>
      </c>
      <c r="E1123">
        <v>53359</v>
      </c>
      <c r="F1123">
        <v>1</v>
      </c>
      <c r="G1123">
        <v>1</v>
      </c>
      <c r="H1123" s="1">
        <v>41421</v>
      </c>
      <c r="I1123">
        <v>4</v>
      </c>
      <c r="J1123">
        <v>173</v>
      </c>
      <c r="K1123">
        <v>4</v>
      </c>
      <c r="L1123">
        <v>30</v>
      </c>
      <c r="M1123">
        <v>3</v>
      </c>
      <c r="N1123">
        <v>6</v>
      </c>
      <c r="O1123">
        <v>41</v>
      </c>
      <c r="P1123">
        <v>4</v>
      </c>
      <c r="Q1123">
        <v>5</v>
      </c>
      <c r="R1123">
        <v>1</v>
      </c>
      <c r="S1123">
        <v>4</v>
      </c>
      <c r="T1123">
        <v>7</v>
      </c>
      <c r="U1123">
        <v>0</v>
      </c>
      <c r="V1123">
        <v>0</v>
      </c>
      <c r="W1123">
        <v>0</v>
      </c>
      <c r="X1123">
        <v>0</v>
      </c>
      <c r="Y1123">
        <v>0</v>
      </c>
      <c r="Z1123">
        <v>0</v>
      </c>
      <c r="AA1123">
        <v>3</v>
      </c>
      <c r="AB1123">
        <v>11</v>
      </c>
      <c r="AC1123">
        <v>0</v>
      </c>
    </row>
    <row r="1124" spans="1:29" x14ac:dyDescent="0.3">
      <c r="A1124">
        <v>10971</v>
      </c>
      <c r="B1124">
        <v>1977</v>
      </c>
      <c r="C1124" t="s">
        <v>29</v>
      </c>
      <c r="D1124" t="s">
        <v>30</v>
      </c>
      <c r="E1124">
        <v>37774</v>
      </c>
      <c r="F1124">
        <v>2</v>
      </c>
      <c r="G1124">
        <v>0</v>
      </c>
      <c r="H1124" s="1">
        <v>41155</v>
      </c>
      <c r="I1124">
        <v>28</v>
      </c>
      <c r="J1124">
        <v>173</v>
      </c>
      <c r="K1124">
        <v>8</v>
      </c>
      <c r="L1124">
        <v>107</v>
      </c>
      <c r="M1124">
        <v>7</v>
      </c>
      <c r="N1124">
        <v>2</v>
      </c>
      <c r="O1124">
        <v>176</v>
      </c>
      <c r="P1124">
        <v>4</v>
      </c>
      <c r="Q1124">
        <v>7</v>
      </c>
      <c r="R1124">
        <v>2</v>
      </c>
      <c r="S1124">
        <v>3</v>
      </c>
      <c r="T1124">
        <v>9</v>
      </c>
      <c r="U1124">
        <v>1</v>
      </c>
      <c r="V1124">
        <v>0</v>
      </c>
      <c r="W1124">
        <v>0</v>
      </c>
      <c r="X1124">
        <v>0</v>
      </c>
      <c r="Y1124">
        <v>0</v>
      </c>
      <c r="Z1124">
        <v>1</v>
      </c>
      <c r="AA1124">
        <v>3</v>
      </c>
      <c r="AB1124">
        <v>11</v>
      </c>
      <c r="AC1124">
        <v>1</v>
      </c>
    </row>
    <row r="1125" spans="1:29" x14ac:dyDescent="0.3">
      <c r="A1125">
        <v>7725</v>
      </c>
      <c r="B1125">
        <v>1965</v>
      </c>
      <c r="C1125" t="s">
        <v>37</v>
      </c>
      <c r="D1125" t="s">
        <v>33</v>
      </c>
      <c r="E1125">
        <v>76800</v>
      </c>
      <c r="F1125">
        <v>0</v>
      </c>
      <c r="G1125">
        <v>0</v>
      </c>
      <c r="H1125" s="1">
        <v>41706</v>
      </c>
      <c r="I1125">
        <v>33</v>
      </c>
      <c r="J1125">
        <v>173</v>
      </c>
      <c r="K1125">
        <v>26</v>
      </c>
      <c r="L1125">
        <v>255</v>
      </c>
      <c r="M1125">
        <v>35</v>
      </c>
      <c r="N1125">
        <v>71</v>
      </c>
      <c r="O1125">
        <v>81</v>
      </c>
      <c r="P1125">
        <v>1</v>
      </c>
      <c r="Q1125">
        <v>4</v>
      </c>
      <c r="R1125">
        <v>4</v>
      </c>
      <c r="S1125">
        <v>7</v>
      </c>
      <c r="T1125">
        <v>1</v>
      </c>
      <c r="U1125">
        <v>0</v>
      </c>
      <c r="V1125">
        <v>0</v>
      </c>
      <c r="W1125">
        <v>0</v>
      </c>
      <c r="X1125">
        <v>0</v>
      </c>
      <c r="Y1125">
        <v>0</v>
      </c>
      <c r="Z1125">
        <v>0</v>
      </c>
      <c r="AA1125">
        <v>3</v>
      </c>
      <c r="AB1125">
        <v>11</v>
      </c>
      <c r="AC1125">
        <v>0</v>
      </c>
    </row>
    <row r="1126" spans="1:29" x14ac:dyDescent="0.3">
      <c r="A1126">
        <v>10556</v>
      </c>
      <c r="B1126">
        <v>1959</v>
      </c>
      <c r="C1126" t="s">
        <v>29</v>
      </c>
      <c r="D1126" t="s">
        <v>33</v>
      </c>
      <c r="E1126">
        <v>54984</v>
      </c>
      <c r="F1126">
        <v>0</v>
      </c>
      <c r="G1126">
        <v>1</v>
      </c>
      <c r="H1126" s="1">
        <v>41783</v>
      </c>
      <c r="I1126">
        <v>51</v>
      </c>
      <c r="J1126">
        <v>173</v>
      </c>
      <c r="K1126">
        <v>13</v>
      </c>
      <c r="L1126">
        <v>131</v>
      </c>
      <c r="M1126">
        <v>32</v>
      </c>
      <c r="N1126">
        <v>3</v>
      </c>
      <c r="O1126">
        <v>6</v>
      </c>
      <c r="P1126">
        <v>4</v>
      </c>
      <c r="Q1126">
        <v>6</v>
      </c>
      <c r="R1126">
        <v>1</v>
      </c>
      <c r="S1126">
        <v>6</v>
      </c>
      <c r="T1126">
        <v>7</v>
      </c>
      <c r="U1126">
        <v>0</v>
      </c>
      <c r="V1126">
        <v>0</v>
      </c>
      <c r="W1126">
        <v>0</v>
      </c>
      <c r="X1126">
        <v>1</v>
      </c>
      <c r="Y1126">
        <v>0</v>
      </c>
      <c r="Z1126">
        <v>0</v>
      </c>
      <c r="AA1126">
        <v>3</v>
      </c>
      <c r="AB1126">
        <v>11</v>
      </c>
      <c r="AC1126">
        <v>0</v>
      </c>
    </row>
    <row r="1127" spans="1:29" x14ac:dyDescent="0.3">
      <c r="A1127">
        <v>5991</v>
      </c>
      <c r="B1127">
        <v>1949</v>
      </c>
      <c r="C1127" t="s">
        <v>34</v>
      </c>
      <c r="D1127" t="s">
        <v>33</v>
      </c>
      <c r="E1127">
        <v>48150</v>
      </c>
      <c r="F1127">
        <v>0</v>
      </c>
      <c r="G1127">
        <v>1</v>
      </c>
      <c r="H1127" s="1">
        <v>41433</v>
      </c>
      <c r="I1127">
        <v>24</v>
      </c>
      <c r="J1127">
        <v>173</v>
      </c>
      <c r="K1127">
        <v>2</v>
      </c>
      <c r="L1127">
        <v>39</v>
      </c>
      <c r="M1127">
        <v>3</v>
      </c>
      <c r="N1127">
        <v>2</v>
      </c>
      <c r="O1127">
        <v>47</v>
      </c>
      <c r="P1127">
        <v>3</v>
      </c>
      <c r="Q1127">
        <v>5</v>
      </c>
      <c r="R1127">
        <v>1</v>
      </c>
      <c r="S1127">
        <v>4</v>
      </c>
      <c r="T1127">
        <v>7</v>
      </c>
      <c r="U1127">
        <v>0</v>
      </c>
      <c r="V1127">
        <v>0</v>
      </c>
      <c r="W1127">
        <v>0</v>
      </c>
      <c r="X1127">
        <v>0</v>
      </c>
      <c r="Y1127">
        <v>0</v>
      </c>
      <c r="Z1127">
        <v>0</v>
      </c>
      <c r="AA1127">
        <v>3</v>
      </c>
      <c r="AB1127">
        <v>11</v>
      </c>
      <c r="AC1127">
        <v>0</v>
      </c>
    </row>
    <row r="1128" spans="1:29" x14ac:dyDescent="0.3">
      <c r="A1128">
        <v>10741</v>
      </c>
      <c r="B1128">
        <v>1951</v>
      </c>
      <c r="C1128" t="s">
        <v>34</v>
      </c>
      <c r="D1128" t="s">
        <v>31</v>
      </c>
      <c r="E1128">
        <v>47352</v>
      </c>
      <c r="F1128">
        <v>0</v>
      </c>
      <c r="G1128">
        <v>1</v>
      </c>
      <c r="H1128" s="1">
        <v>41375</v>
      </c>
      <c r="I1128">
        <v>70</v>
      </c>
      <c r="J1128">
        <v>172</v>
      </c>
      <c r="K1128">
        <v>12</v>
      </c>
      <c r="L1128">
        <v>112</v>
      </c>
      <c r="M1128">
        <v>8</v>
      </c>
      <c r="N1128">
        <v>0</v>
      </c>
      <c r="O1128">
        <v>15</v>
      </c>
      <c r="P1128">
        <v>4</v>
      </c>
      <c r="Q1128">
        <v>6</v>
      </c>
      <c r="R1128">
        <v>1</v>
      </c>
      <c r="S1128">
        <v>5</v>
      </c>
      <c r="T1128">
        <v>7</v>
      </c>
      <c r="U1128">
        <v>0</v>
      </c>
      <c r="V1128">
        <v>0</v>
      </c>
      <c r="W1128">
        <v>0</v>
      </c>
      <c r="X1128">
        <v>0</v>
      </c>
      <c r="Y1128">
        <v>0</v>
      </c>
      <c r="Z1128">
        <v>0</v>
      </c>
      <c r="AA1128">
        <v>3</v>
      </c>
      <c r="AB1128">
        <v>11</v>
      </c>
      <c r="AC1128">
        <v>0</v>
      </c>
    </row>
    <row r="1129" spans="1:29" x14ac:dyDescent="0.3">
      <c r="A1129">
        <v>247</v>
      </c>
      <c r="B1129">
        <v>1971</v>
      </c>
      <c r="C1129" t="s">
        <v>29</v>
      </c>
      <c r="D1129" t="s">
        <v>33</v>
      </c>
      <c r="E1129">
        <v>36715</v>
      </c>
      <c r="F1129">
        <v>1</v>
      </c>
      <c r="G1129">
        <v>0</v>
      </c>
      <c r="H1129" s="1">
        <v>41230</v>
      </c>
      <c r="I1129">
        <v>16</v>
      </c>
      <c r="J1129">
        <v>172</v>
      </c>
      <c r="K1129">
        <v>10</v>
      </c>
      <c r="L1129">
        <v>125</v>
      </c>
      <c r="M1129">
        <v>21</v>
      </c>
      <c r="N1129">
        <v>13</v>
      </c>
      <c r="O1129">
        <v>16</v>
      </c>
      <c r="P1129">
        <v>6</v>
      </c>
      <c r="Q1129">
        <v>7</v>
      </c>
      <c r="R1129">
        <v>2</v>
      </c>
      <c r="S1129">
        <v>4</v>
      </c>
      <c r="T1129">
        <v>9</v>
      </c>
      <c r="U1129">
        <v>0</v>
      </c>
      <c r="V1129">
        <v>0</v>
      </c>
      <c r="W1129">
        <v>0</v>
      </c>
      <c r="X1129">
        <v>0</v>
      </c>
      <c r="Y1129">
        <v>0</v>
      </c>
      <c r="Z1129">
        <v>0</v>
      </c>
      <c r="AA1129">
        <v>3</v>
      </c>
      <c r="AB1129">
        <v>11</v>
      </c>
      <c r="AC1129">
        <v>1</v>
      </c>
    </row>
    <row r="1130" spans="1:29" x14ac:dyDescent="0.3">
      <c r="A1130">
        <v>7192</v>
      </c>
      <c r="B1130">
        <v>1955</v>
      </c>
      <c r="C1130" t="s">
        <v>29</v>
      </c>
      <c r="D1130" t="s">
        <v>31</v>
      </c>
      <c r="E1130">
        <v>65748</v>
      </c>
      <c r="F1130">
        <v>0</v>
      </c>
      <c r="G1130">
        <v>1</v>
      </c>
      <c r="H1130" s="1">
        <v>41379</v>
      </c>
      <c r="I1130">
        <v>58</v>
      </c>
      <c r="J1130">
        <v>172</v>
      </c>
      <c r="K1130">
        <v>73</v>
      </c>
      <c r="L1130">
        <v>93</v>
      </c>
      <c r="M1130">
        <v>95</v>
      </c>
      <c r="N1130">
        <v>78</v>
      </c>
      <c r="O1130">
        <v>34</v>
      </c>
      <c r="P1130">
        <v>2</v>
      </c>
      <c r="Q1130">
        <v>2</v>
      </c>
      <c r="R1130">
        <v>4</v>
      </c>
      <c r="S1130">
        <v>10</v>
      </c>
      <c r="T1130">
        <v>1</v>
      </c>
      <c r="U1130">
        <v>0</v>
      </c>
      <c r="V1130">
        <v>0</v>
      </c>
      <c r="W1130">
        <v>0</v>
      </c>
      <c r="X1130">
        <v>0</v>
      </c>
      <c r="Y1130">
        <v>0</v>
      </c>
      <c r="Z1130">
        <v>1</v>
      </c>
      <c r="AA1130">
        <v>3</v>
      </c>
      <c r="AB1130">
        <v>11</v>
      </c>
      <c r="AC1130">
        <v>0</v>
      </c>
    </row>
    <row r="1131" spans="1:29" x14ac:dyDescent="0.3">
      <c r="A1131">
        <v>5491</v>
      </c>
      <c r="B1131">
        <v>1951</v>
      </c>
      <c r="C1131" t="s">
        <v>34</v>
      </c>
      <c r="D1131" t="s">
        <v>31</v>
      </c>
      <c r="E1131">
        <v>47352</v>
      </c>
      <c r="F1131">
        <v>0</v>
      </c>
      <c r="G1131">
        <v>1</v>
      </c>
      <c r="H1131" s="1">
        <v>41375</v>
      </c>
      <c r="I1131">
        <v>70</v>
      </c>
      <c r="J1131">
        <v>172</v>
      </c>
      <c r="K1131">
        <v>12</v>
      </c>
      <c r="L1131">
        <v>112</v>
      </c>
      <c r="M1131">
        <v>8</v>
      </c>
      <c r="N1131">
        <v>0</v>
      </c>
      <c r="O1131">
        <v>15</v>
      </c>
      <c r="P1131">
        <v>4</v>
      </c>
      <c r="Q1131">
        <v>6</v>
      </c>
      <c r="R1131">
        <v>1</v>
      </c>
      <c r="S1131">
        <v>5</v>
      </c>
      <c r="T1131">
        <v>7</v>
      </c>
      <c r="U1131">
        <v>0</v>
      </c>
      <c r="V1131">
        <v>0</v>
      </c>
      <c r="W1131">
        <v>0</v>
      </c>
      <c r="X1131">
        <v>0</v>
      </c>
      <c r="Y1131">
        <v>0</v>
      </c>
      <c r="Z1131">
        <v>0</v>
      </c>
      <c r="AA1131">
        <v>3</v>
      </c>
      <c r="AB1131">
        <v>11</v>
      </c>
      <c r="AC1131">
        <v>0</v>
      </c>
    </row>
    <row r="1132" spans="1:29" x14ac:dyDescent="0.3">
      <c r="A1132">
        <v>1381</v>
      </c>
      <c r="B1132">
        <v>1982</v>
      </c>
      <c r="C1132" t="s">
        <v>32</v>
      </c>
      <c r="D1132" t="s">
        <v>30</v>
      </c>
      <c r="E1132">
        <v>38513</v>
      </c>
      <c r="F1132">
        <v>1</v>
      </c>
      <c r="G1132">
        <v>0</v>
      </c>
      <c r="H1132" s="1">
        <v>41667</v>
      </c>
      <c r="I1132">
        <v>20</v>
      </c>
      <c r="J1132">
        <v>172</v>
      </c>
      <c r="K1132">
        <v>3</v>
      </c>
      <c r="L1132">
        <v>115</v>
      </c>
      <c r="M1132">
        <v>16</v>
      </c>
      <c r="N1132">
        <v>0</v>
      </c>
      <c r="O1132">
        <v>18</v>
      </c>
      <c r="P1132">
        <v>5</v>
      </c>
      <c r="Q1132">
        <v>6</v>
      </c>
      <c r="R1132">
        <v>1</v>
      </c>
      <c r="S1132">
        <v>5</v>
      </c>
      <c r="T1132">
        <v>8</v>
      </c>
      <c r="U1132">
        <v>0</v>
      </c>
      <c r="V1132">
        <v>0</v>
      </c>
      <c r="W1132">
        <v>0</v>
      </c>
      <c r="X1132">
        <v>0</v>
      </c>
      <c r="Y1132">
        <v>0</v>
      </c>
      <c r="Z1132">
        <v>0</v>
      </c>
      <c r="AA1132">
        <v>3</v>
      </c>
      <c r="AB1132">
        <v>11</v>
      </c>
      <c r="AC1132">
        <v>1</v>
      </c>
    </row>
    <row r="1133" spans="1:29" x14ac:dyDescent="0.3">
      <c r="A1133">
        <v>10448</v>
      </c>
      <c r="B1133">
        <v>1956</v>
      </c>
      <c r="C1133" t="s">
        <v>29</v>
      </c>
      <c r="D1133" t="s">
        <v>30</v>
      </c>
      <c r="E1133">
        <v>46998</v>
      </c>
      <c r="F1133">
        <v>0</v>
      </c>
      <c r="G1133">
        <v>1</v>
      </c>
      <c r="H1133" s="1">
        <v>41204</v>
      </c>
      <c r="I1133">
        <v>55</v>
      </c>
      <c r="J1133">
        <v>172</v>
      </c>
      <c r="K1133">
        <v>41</v>
      </c>
      <c r="L1133">
        <v>86</v>
      </c>
      <c r="M1133">
        <v>45</v>
      </c>
      <c r="N1133">
        <v>6</v>
      </c>
      <c r="O1133">
        <v>27</v>
      </c>
      <c r="P1133">
        <v>5</v>
      </c>
      <c r="Q1133">
        <v>5</v>
      </c>
      <c r="R1133">
        <v>3</v>
      </c>
      <c r="S1133">
        <v>5</v>
      </c>
      <c r="T1133">
        <v>7</v>
      </c>
      <c r="U1133">
        <v>1</v>
      </c>
      <c r="V1133">
        <v>0</v>
      </c>
      <c r="W1133">
        <v>0</v>
      </c>
      <c r="X1133">
        <v>0</v>
      </c>
      <c r="Y1133">
        <v>0</v>
      </c>
      <c r="Z1133">
        <v>0</v>
      </c>
      <c r="AA1133">
        <v>3</v>
      </c>
      <c r="AB1133">
        <v>11</v>
      </c>
      <c r="AC1133">
        <v>0</v>
      </c>
    </row>
    <row r="1134" spans="1:29" x14ac:dyDescent="0.3">
      <c r="A1134">
        <v>1584</v>
      </c>
      <c r="B1134">
        <v>1977</v>
      </c>
      <c r="C1134" t="s">
        <v>29</v>
      </c>
      <c r="D1134" t="s">
        <v>33</v>
      </c>
      <c r="E1134">
        <v>41443</v>
      </c>
      <c r="F1134">
        <v>1</v>
      </c>
      <c r="G1134">
        <v>0</v>
      </c>
      <c r="H1134" s="1">
        <v>41730</v>
      </c>
      <c r="I1134">
        <v>79</v>
      </c>
      <c r="J1134">
        <v>171</v>
      </c>
      <c r="K1134">
        <v>7</v>
      </c>
      <c r="L1134">
        <v>171</v>
      </c>
      <c r="M1134">
        <v>25</v>
      </c>
      <c r="N1134">
        <v>19</v>
      </c>
      <c r="O1134">
        <v>89</v>
      </c>
      <c r="P1134">
        <v>6</v>
      </c>
      <c r="Q1134">
        <v>8</v>
      </c>
      <c r="R1134">
        <v>1</v>
      </c>
      <c r="S1134">
        <v>5</v>
      </c>
      <c r="T1134">
        <v>8</v>
      </c>
      <c r="U1134">
        <v>0</v>
      </c>
      <c r="V1134">
        <v>0</v>
      </c>
      <c r="W1134">
        <v>0</v>
      </c>
      <c r="X1134">
        <v>0</v>
      </c>
      <c r="Y1134">
        <v>0</v>
      </c>
      <c r="Z1134">
        <v>0</v>
      </c>
      <c r="AA1134">
        <v>3</v>
      </c>
      <c r="AB1134">
        <v>11</v>
      </c>
      <c r="AC1134">
        <v>0</v>
      </c>
    </row>
    <row r="1135" spans="1:29" x14ac:dyDescent="0.3">
      <c r="A1135">
        <v>8945</v>
      </c>
      <c r="B1135">
        <v>1970</v>
      </c>
      <c r="C1135" t="s">
        <v>29</v>
      </c>
      <c r="D1135" t="s">
        <v>35</v>
      </c>
      <c r="E1135">
        <v>54137</v>
      </c>
      <c r="F1135">
        <v>0</v>
      </c>
      <c r="G1135">
        <v>1</v>
      </c>
      <c r="H1135" s="1">
        <v>41502</v>
      </c>
      <c r="I1135">
        <v>46</v>
      </c>
      <c r="J1135">
        <v>171</v>
      </c>
      <c r="K1135">
        <v>0</v>
      </c>
      <c r="L1135">
        <v>11</v>
      </c>
      <c r="M1135">
        <v>0</v>
      </c>
      <c r="N1135">
        <v>1</v>
      </c>
      <c r="O1135">
        <v>20</v>
      </c>
      <c r="P1135">
        <v>2</v>
      </c>
      <c r="Q1135">
        <v>4</v>
      </c>
      <c r="R1135">
        <v>1</v>
      </c>
      <c r="S1135">
        <v>4</v>
      </c>
      <c r="T1135">
        <v>6</v>
      </c>
      <c r="U1135">
        <v>0</v>
      </c>
      <c r="V1135">
        <v>0</v>
      </c>
      <c r="W1135">
        <v>0</v>
      </c>
      <c r="X1135">
        <v>0</v>
      </c>
      <c r="Y1135">
        <v>0</v>
      </c>
      <c r="Z1135">
        <v>0</v>
      </c>
      <c r="AA1135">
        <v>3</v>
      </c>
      <c r="AB1135">
        <v>11</v>
      </c>
      <c r="AC1135">
        <v>0</v>
      </c>
    </row>
    <row r="1136" spans="1:29" x14ac:dyDescent="0.3">
      <c r="A1136">
        <v>4554</v>
      </c>
      <c r="B1136">
        <v>1965</v>
      </c>
      <c r="C1136" t="s">
        <v>29</v>
      </c>
      <c r="D1136" t="s">
        <v>31</v>
      </c>
      <c r="E1136">
        <v>47009</v>
      </c>
      <c r="F1136">
        <v>0</v>
      </c>
      <c r="G1136">
        <v>1</v>
      </c>
      <c r="H1136" s="1">
        <v>41548</v>
      </c>
      <c r="I1136">
        <v>89</v>
      </c>
      <c r="J1136">
        <v>171</v>
      </c>
      <c r="K1136">
        <v>45</v>
      </c>
      <c r="L1136">
        <v>73</v>
      </c>
      <c r="M1136">
        <v>59</v>
      </c>
      <c r="N1136">
        <v>10</v>
      </c>
      <c r="O1136">
        <v>90</v>
      </c>
      <c r="P1136">
        <v>4</v>
      </c>
      <c r="Q1136">
        <v>3</v>
      </c>
      <c r="R1136">
        <v>2</v>
      </c>
      <c r="S1136">
        <v>8</v>
      </c>
      <c r="T1136">
        <v>4</v>
      </c>
      <c r="U1136">
        <v>0</v>
      </c>
      <c r="V1136">
        <v>0</v>
      </c>
      <c r="W1136">
        <v>0</v>
      </c>
      <c r="X1136">
        <v>0</v>
      </c>
      <c r="Y1136">
        <v>0</v>
      </c>
      <c r="Z1136">
        <v>0</v>
      </c>
      <c r="AA1136">
        <v>3</v>
      </c>
      <c r="AB1136">
        <v>11</v>
      </c>
      <c r="AC1136">
        <v>0</v>
      </c>
    </row>
    <row r="1137" spans="1:29" x14ac:dyDescent="0.3">
      <c r="A1137">
        <v>9246</v>
      </c>
      <c r="B1137">
        <v>1985</v>
      </c>
      <c r="C1137" t="s">
        <v>34</v>
      </c>
      <c r="D1137" t="s">
        <v>31</v>
      </c>
      <c r="E1137">
        <v>40101</v>
      </c>
      <c r="F1137">
        <v>1</v>
      </c>
      <c r="G1137">
        <v>0</v>
      </c>
      <c r="H1137" s="1">
        <v>41196</v>
      </c>
      <c r="I1137">
        <v>73</v>
      </c>
      <c r="J1137">
        <v>171</v>
      </c>
      <c r="K1137">
        <v>3</v>
      </c>
      <c r="L1137">
        <v>129</v>
      </c>
      <c r="M1137">
        <v>26</v>
      </c>
      <c r="N1137">
        <v>24</v>
      </c>
      <c r="O1137">
        <v>62</v>
      </c>
      <c r="P1137">
        <v>4</v>
      </c>
      <c r="Q1137">
        <v>6</v>
      </c>
      <c r="R1137">
        <v>1</v>
      </c>
      <c r="S1137">
        <v>6</v>
      </c>
      <c r="T1137">
        <v>7</v>
      </c>
      <c r="U1137">
        <v>0</v>
      </c>
      <c r="V1137">
        <v>0</v>
      </c>
      <c r="W1137">
        <v>0</v>
      </c>
      <c r="X1137">
        <v>0</v>
      </c>
      <c r="Y1137">
        <v>0</v>
      </c>
      <c r="Z1137">
        <v>0</v>
      </c>
      <c r="AA1137">
        <v>3</v>
      </c>
      <c r="AB1137">
        <v>11</v>
      </c>
      <c r="AC1137">
        <v>0</v>
      </c>
    </row>
    <row r="1138" spans="1:29" x14ac:dyDescent="0.3">
      <c r="A1138">
        <v>10377</v>
      </c>
      <c r="B1138">
        <v>1958</v>
      </c>
      <c r="C1138" t="s">
        <v>34</v>
      </c>
      <c r="D1138" t="s">
        <v>31</v>
      </c>
      <c r="E1138">
        <v>46692</v>
      </c>
      <c r="F1138">
        <v>0</v>
      </c>
      <c r="G1138">
        <v>1</v>
      </c>
      <c r="H1138" s="1">
        <v>41431</v>
      </c>
      <c r="I1138">
        <v>37</v>
      </c>
      <c r="J1138">
        <v>170</v>
      </c>
      <c r="K1138">
        <v>6</v>
      </c>
      <c r="L1138">
        <v>97</v>
      </c>
      <c r="M1138">
        <v>24</v>
      </c>
      <c r="N1138">
        <v>12</v>
      </c>
      <c r="O1138">
        <v>88</v>
      </c>
      <c r="P1138">
        <v>3</v>
      </c>
      <c r="Q1138">
        <v>6</v>
      </c>
      <c r="R1138">
        <v>1</v>
      </c>
      <c r="S1138">
        <v>5</v>
      </c>
      <c r="T1138">
        <v>6</v>
      </c>
      <c r="U1138">
        <v>0</v>
      </c>
      <c r="V1138">
        <v>0</v>
      </c>
      <c r="W1138">
        <v>0</v>
      </c>
      <c r="X1138">
        <v>0</v>
      </c>
      <c r="Y1138">
        <v>0</v>
      </c>
      <c r="Z1138">
        <v>0</v>
      </c>
      <c r="AA1138">
        <v>3</v>
      </c>
      <c r="AB1138">
        <v>11</v>
      </c>
      <c r="AC1138">
        <v>0</v>
      </c>
    </row>
    <row r="1139" spans="1:29" x14ac:dyDescent="0.3">
      <c r="A1139">
        <v>4070</v>
      </c>
      <c r="B1139">
        <v>1969</v>
      </c>
      <c r="C1139" t="s">
        <v>32</v>
      </c>
      <c r="D1139" t="s">
        <v>33</v>
      </c>
      <c r="E1139">
        <v>94871</v>
      </c>
      <c r="F1139">
        <v>0</v>
      </c>
      <c r="G1139">
        <v>2</v>
      </c>
      <c r="H1139" s="1">
        <v>41153</v>
      </c>
      <c r="I1139">
        <v>99</v>
      </c>
      <c r="J1139">
        <v>169</v>
      </c>
      <c r="K1139">
        <v>24</v>
      </c>
      <c r="L1139">
        <v>553</v>
      </c>
      <c r="M1139">
        <v>188</v>
      </c>
      <c r="N1139">
        <v>0</v>
      </c>
      <c r="O1139">
        <v>144</v>
      </c>
      <c r="P1139">
        <v>1</v>
      </c>
      <c r="Q1139">
        <v>8</v>
      </c>
      <c r="R1139">
        <v>5</v>
      </c>
      <c r="S1139">
        <v>4</v>
      </c>
      <c r="T1139">
        <v>7</v>
      </c>
      <c r="U1139">
        <v>0</v>
      </c>
      <c r="V1139">
        <v>1</v>
      </c>
      <c r="W1139">
        <v>1</v>
      </c>
      <c r="X1139">
        <v>0</v>
      </c>
      <c r="Y1139">
        <v>0</v>
      </c>
      <c r="Z1139">
        <v>0</v>
      </c>
      <c r="AA1139">
        <v>3</v>
      </c>
      <c r="AB1139">
        <v>11</v>
      </c>
      <c r="AC1139">
        <v>1</v>
      </c>
    </row>
    <row r="1140" spans="1:29" x14ac:dyDescent="0.3">
      <c r="A1140">
        <v>10089</v>
      </c>
      <c r="B1140">
        <v>1974</v>
      </c>
      <c r="C1140" t="s">
        <v>29</v>
      </c>
      <c r="D1140" t="s">
        <v>35</v>
      </c>
      <c r="E1140">
        <v>102692</v>
      </c>
      <c r="F1140">
        <v>0</v>
      </c>
      <c r="G1140">
        <v>0</v>
      </c>
      <c r="H1140" s="1">
        <v>41369</v>
      </c>
      <c r="I1140">
        <v>5</v>
      </c>
      <c r="J1140">
        <v>168</v>
      </c>
      <c r="K1140">
        <v>148</v>
      </c>
      <c r="L1140">
        <v>444</v>
      </c>
      <c r="M1140">
        <v>32</v>
      </c>
      <c r="N1140">
        <v>172</v>
      </c>
      <c r="O1140">
        <v>148</v>
      </c>
      <c r="P1140">
        <v>1</v>
      </c>
      <c r="Q1140">
        <v>6</v>
      </c>
      <c r="R1140">
        <v>9</v>
      </c>
      <c r="S1140">
        <v>13</v>
      </c>
      <c r="T1140">
        <v>2</v>
      </c>
      <c r="U1140">
        <v>0</v>
      </c>
      <c r="V1140">
        <v>1</v>
      </c>
      <c r="W1140">
        <v>1</v>
      </c>
      <c r="X1140">
        <v>1</v>
      </c>
      <c r="Y1140">
        <v>1</v>
      </c>
      <c r="Z1140">
        <v>0</v>
      </c>
      <c r="AA1140">
        <v>3</v>
      </c>
      <c r="AB1140">
        <v>11</v>
      </c>
      <c r="AC1140">
        <v>1</v>
      </c>
    </row>
    <row r="1141" spans="1:29" x14ac:dyDescent="0.3">
      <c r="A1141">
        <v>4200</v>
      </c>
      <c r="B1141">
        <v>1970</v>
      </c>
      <c r="C1141" t="s">
        <v>34</v>
      </c>
      <c r="D1141" t="s">
        <v>33</v>
      </c>
      <c r="E1141">
        <v>44159</v>
      </c>
      <c r="F1141">
        <v>1</v>
      </c>
      <c r="G1141">
        <v>0</v>
      </c>
      <c r="H1141" s="1">
        <v>41807</v>
      </c>
      <c r="I1141">
        <v>85</v>
      </c>
      <c r="J1141">
        <v>167</v>
      </c>
      <c r="K1141">
        <v>2</v>
      </c>
      <c r="L1141">
        <v>62</v>
      </c>
      <c r="M1141">
        <v>24</v>
      </c>
      <c r="N1141">
        <v>13</v>
      </c>
      <c r="O1141">
        <v>7</v>
      </c>
      <c r="P1141">
        <v>4</v>
      </c>
      <c r="Q1141">
        <v>4</v>
      </c>
      <c r="R1141">
        <v>1</v>
      </c>
      <c r="S1141">
        <v>6</v>
      </c>
      <c r="T1141">
        <v>5</v>
      </c>
      <c r="U1141">
        <v>0</v>
      </c>
      <c r="V1141">
        <v>0</v>
      </c>
      <c r="W1141">
        <v>0</v>
      </c>
      <c r="X1141">
        <v>0</v>
      </c>
      <c r="Y1141">
        <v>0</v>
      </c>
      <c r="Z1141">
        <v>0</v>
      </c>
      <c r="AA1141">
        <v>3</v>
      </c>
      <c r="AB1141">
        <v>11</v>
      </c>
      <c r="AC1141">
        <v>0</v>
      </c>
    </row>
    <row r="1142" spans="1:29" x14ac:dyDescent="0.3">
      <c r="A1142">
        <v>3066</v>
      </c>
      <c r="B1142">
        <v>1975</v>
      </c>
      <c r="C1142" t="s">
        <v>32</v>
      </c>
      <c r="D1142" t="s">
        <v>31</v>
      </c>
      <c r="E1142">
        <v>61905</v>
      </c>
      <c r="F1142">
        <v>0</v>
      </c>
      <c r="G1142">
        <v>1</v>
      </c>
      <c r="H1142" s="1">
        <v>41674</v>
      </c>
      <c r="I1142">
        <v>2</v>
      </c>
      <c r="J1142">
        <v>167</v>
      </c>
      <c r="K1142">
        <v>0</v>
      </c>
      <c r="L1142">
        <v>43</v>
      </c>
      <c r="M1142">
        <v>6</v>
      </c>
      <c r="N1142">
        <v>2</v>
      </c>
      <c r="O1142">
        <v>13</v>
      </c>
      <c r="P1142">
        <v>2</v>
      </c>
      <c r="Q1142">
        <v>4</v>
      </c>
      <c r="R1142">
        <v>2</v>
      </c>
      <c r="S1142">
        <v>4</v>
      </c>
      <c r="T1142">
        <v>5</v>
      </c>
      <c r="U1142">
        <v>0</v>
      </c>
      <c r="V1142">
        <v>0</v>
      </c>
      <c r="W1142">
        <v>0</v>
      </c>
      <c r="X1142">
        <v>0</v>
      </c>
      <c r="Y1142">
        <v>0</v>
      </c>
      <c r="Z1142">
        <v>0</v>
      </c>
      <c r="AA1142">
        <v>3</v>
      </c>
      <c r="AB1142">
        <v>11</v>
      </c>
      <c r="AC1142">
        <v>0</v>
      </c>
    </row>
    <row r="1143" spans="1:29" x14ac:dyDescent="0.3">
      <c r="A1143">
        <v>807</v>
      </c>
      <c r="B1143">
        <v>1969</v>
      </c>
      <c r="C1143" t="s">
        <v>34</v>
      </c>
      <c r="D1143" t="s">
        <v>31</v>
      </c>
      <c r="E1143">
        <v>44602</v>
      </c>
      <c r="F1143">
        <v>1</v>
      </c>
      <c r="G1143">
        <v>1</v>
      </c>
      <c r="H1143" s="1">
        <v>41685</v>
      </c>
      <c r="I1143">
        <v>35</v>
      </c>
      <c r="J1143">
        <v>167</v>
      </c>
      <c r="K1143">
        <v>2</v>
      </c>
      <c r="L1143">
        <v>89</v>
      </c>
      <c r="M1143">
        <v>0</v>
      </c>
      <c r="N1143">
        <v>0</v>
      </c>
      <c r="O1143">
        <v>34</v>
      </c>
      <c r="P1143">
        <v>6</v>
      </c>
      <c r="Q1143">
        <v>6</v>
      </c>
      <c r="R1143">
        <v>1</v>
      </c>
      <c r="S1143">
        <v>4</v>
      </c>
      <c r="T1143">
        <v>8</v>
      </c>
      <c r="U1143">
        <v>0</v>
      </c>
      <c r="V1143">
        <v>0</v>
      </c>
      <c r="W1143">
        <v>0</v>
      </c>
      <c r="X1143">
        <v>0</v>
      </c>
      <c r="Y1143">
        <v>0</v>
      </c>
      <c r="Z1143">
        <v>0</v>
      </c>
      <c r="AA1143">
        <v>3</v>
      </c>
      <c r="AB1143">
        <v>11</v>
      </c>
      <c r="AC1143">
        <v>0</v>
      </c>
    </row>
    <row r="1144" spans="1:29" x14ac:dyDescent="0.3">
      <c r="A1144">
        <v>6875</v>
      </c>
      <c r="B1144">
        <v>1965</v>
      </c>
      <c r="C1144" t="s">
        <v>32</v>
      </c>
      <c r="D1144" t="s">
        <v>31</v>
      </c>
      <c r="E1144">
        <v>32727</v>
      </c>
      <c r="F1144">
        <v>0</v>
      </c>
      <c r="G1144">
        <v>0</v>
      </c>
      <c r="H1144" s="1">
        <v>41149</v>
      </c>
      <c r="I1144">
        <v>38</v>
      </c>
      <c r="J1144">
        <v>167</v>
      </c>
      <c r="K1144">
        <v>13</v>
      </c>
      <c r="L1144">
        <v>180</v>
      </c>
      <c r="M1144">
        <v>86</v>
      </c>
      <c r="N1144">
        <v>13</v>
      </c>
      <c r="O1144">
        <v>70</v>
      </c>
      <c r="P1144">
        <v>2</v>
      </c>
      <c r="Q1144">
        <v>7</v>
      </c>
      <c r="R1144">
        <v>3</v>
      </c>
      <c r="S1144">
        <v>5</v>
      </c>
      <c r="T1144">
        <v>8</v>
      </c>
      <c r="U1144">
        <v>0</v>
      </c>
      <c r="V1144">
        <v>0</v>
      </c>
      <c r="W1144">
        <v>0</v>
      </c>
      <c r="X1144">
        <v>0</v>
      </c>
      <c r="Y1144">
        <v>0</v>
      </c>
      <c r="Z1144">
        <v>0</v>
      </c>
      <c r="AA1144">
        <v>3</v>
      </c>
      <c r="AB1144">
        <v>11</v>
      </c>
      <c r="AC1144">
        <v>0</v>
      </c>
    </row>
    <row r="1145" spans="1:29" x14ac:dyDescent="0.3">
      <c r="A1145">
        <v>955</v>
      </c>
      <c r="B1145">
        <v>1962</v>
      </c>
      <c r="C1145" t="s">
        <v>34</v>
      </c>
      <c r="D1145" t="s">
        <v>31</v>
      </c>
      <c r="E1145">
        <v>47175</v>
      </c>
      <c r="F1145">
        <v>1</v>
      </c>
      <c r="G1145">
        <v>1</v>
      </c>
      <c r="H1145" s="1">
        <v>41210</v>
      </c>
      <c r="I1145">
        <v>81</v>
      </c>
      <c r="J1145">
        <v>167</v>
      </c>
      <c r="K1145">
        <v>2</v>
      </c>
      <c r="L1145">
        <v>44</v>
      </c>
      <c r="M1145">
        <v>6</v>
      </c>
      <c r="N1145">
        <v>2</v>
      </c>
      <c r="O1145">
        <v>19</v>
      </c>
      <c r="P1145">
        <v>7</v>
      </c>
      <c r="Q1145">
        <v>4</v>
      </c>
      <c r="R1145">
        <v>2</v>
      </c>
      <c r="S1145">
        <v>4</v>
      </c>
      <c r="T1145">
        <v>8</v>
      </c>
      <c r="U1145">
        <v>1</v>
      </c>
      <c r="V1145">
        <v>0</v>
      </c>
      <c r="W1145">
        <v>0</v>
      </c>
      <c r="X1145">
        <v>0</v>
      </c>
      <c r="Y1145">
        <v>0</v>
      </c>
      <c r="Z1145">
        <v>0</v>
      </c>
      <c r="AA1145">
        <v>3</v>
      </c>
      <c r="AB1145">
        <v>11</v>
      </c>
      <c r="AC1145">
        <v>1</v>
      </c>
    </row>
    <row r="1146" spans="1:29" x14ac:dyDescent="0.3">
      <c r="A1146">
        <v>6906</v>
      </c>
      <c r="B1146">
        <v>1953</v>
      </c>
      <c r="C1146" t="s">
        <v>34</v>
      </c>
      <c r="D1146" t="s">
        <v>38</v>
      </c>
      <c r="E1146">
        <v>84953</v>
      </c>
      <c r="F1146">
        <v>0</v>
      </c>
      <c r="G1146">
        <v>0</v>
      </c>
      <c r="H1146" s="1">
        <v>41428</v>
      </c>
      <c r="I1146">
        <v>73</v>
      </c>
      <c r="J1146">
        <v>167</v>
      </c>
      <c r="K1146">
        <v>48</v>
      </c>
      <c r="L1146">
        <v>602</v>
      </c>
      <c r="M1146">
        <v>63</v>
      </c>
      <c r="N1146">
        <v>72</v>
      </c>
      <c r="O1146">
        <v>72</v>
      </c>
      <c r="P1146">
        <v>1</v>
      </c>
      <c r="Q1146">
        <v>3</v>
      </c>
      <c r="R1146">
        <v>10</v>
      </c>
      <c r="S1146">
        <v>4</v>
      </c>
      <c r="T1146">
        <v>2</v>
      </c>
      <c r="U1146">
        <v>0</v>
      </c>
      <c r="V1146">
        <v>1</v>
      </c>
      <c r="W1146">
        <v>1</v>
      </c>
      <c r="X1146">
        <v>1</v>
      </c>
      <c r="Y1146">
        <v>0</v>
      </c>
      <c r="Z1146">
        <v>0</v>
      </c>
      <c r="AA1146">
        <v>3</v>
      </c>
      <c r="AB1146">
        <v>11</v>
      </c>
      <c r="AC1146">
        <v>1</v>
      </c>
    </row>
    <row r="1147" spans="1:29" x14ac:dyDescent="0.3">
      <c r="A1147">
        <v>4095</v>
      </c>
      <c r="B1147">
        <v>1971</v>
      </c>
      <c r="C1147" t="s">
        <v>29</v>
      </c>
      <c r="D1147" t="s">
        <v>33</v>
      </c>
      <c r="E1147">
        <v>37150</v>
      </c>
      <c r="F1147">
        <v>1</v>
      </c>
      <c r="G1147">
        <v>0</v>
      </c>
      <c r="H1147" s="1">
        <v>41163</v>
      </c>
      <c r="I1147">
        <v>80</v>
      </c>
      <c r="J1147">
        <v>167</v>
      </c>
      <c r="K1147">
        <v>37</v>
      </c>
      <c r="L1147">
        <v>64</v>
      </c>
      <c r="M1147">
        <v>49</v>
      </c>
      <c r="N1147">
        <v>34</v>
      </c>
      <c r="O1147">
        <v>116</v>
      </c>
      <c r="P1147">
        <v>8</v>
      </c>
      <c r="Q1147">
        <v>4</v>
      </c>
      <c r="R1147">
        <v>3</v>
      </c>
      <c r="S1147">
        <v>6</v>
      </c>
      <c r="T1147">
        <v>7</v>
      </c>
      <c r="U1147">
        <v>0</v>
      </c>
      <c r="V1147">
        <v>0</v>
      </c>
      <c r="W1147">
        <v>0</v>
      </c>
      <c r="X1147">
        <v>0</v>
      </c>
      <c r="Y1147">
        <v>0</v>
      </c>
      <c r="Z1147">
        <v>0</v>
      </c>
      <c r="AA1147">
        <v>3</v>
      </c>
      <c r="AB1147">
        <v>11</v>
      </c>
      <c r="AC1147">
        <v>0</v>
      </c>
    </row>
    <row r="1148" spans="1:29" x14ac:dyDescent="0.3">
      <c r="A1148">
        <v>7613</v>
      </c>
      <c r="B1148">
        <v>1974</v>
      </c>
      <c r="C1148" t="s">
        <v>37</v>
      </c>
      <c r="D1148" t="s">
        <v>31</v>
      </c>
      <c r="E1148">
        <v>49669</v>
      </c>
      <c r="F1148">
        <v>1</v>
      </c>
      <c r="G1148">
        <v>0</v>
      </c>
      <c r="H1148" s="1">
        <v>41783</v>
      </c>
      <c r="I1148">
        <v>97</v>
      </c>
      <c r="J1148">
        <v>166</v>
      </c>
      <c r="K1148">
        <v>5</v>
      </c>
      <c r="L1148">
        <v>107</v>
      </c>
      <c r="M1148">
        <v>11</v>
      </c>
      <c r="N1148">
        <v>8</v>
      </c>
      <c r="O1148">
        <v>29</v>
      </c>
      <c r="P1148">
        <v>2</v>
      </c>
      <c r="Q1148">
        <v>5</v>
      </c>
      <c r="R1148">
        <v>1</v>
      </c>
      <c r="S1148">
        <v>6</v>
      </c>
      <c r="T1148">
        <v>6</v>
      </c>
      <c r="U1148">
        <v>0</v>
      </c>
      <c r="V1148">
        <v>0</v>
      </c>
      <c r="W1148">
        <v>0</v>
      </c>
      <c r="X1148">
        <v>0</v>
      </c>
      <c r="Y1148">
        <v>0</v>
      </c>
      <c r="Z1148">
        <v>0</v>
      </c>
      <c r="AA1148">
        <v>3</v>
      </c>
      <c r="AB1148">
        <v>11</v>
      </c>
      <c r="AC1148">
        <v>0</v>
      </c>
    </row>
    <row r="1149" spans="1:29" x14ac:dyDescent="0.3">
      <c r="A1149">
        <v>2118</v>
      </c>
      <c r="B1149">
        <v>1964</v>
      </c>
      <c r="C1149" t="s">
        <v>37</v>
      </c>
      <c r="D1149" t="s">
        <v>33</v>
      </c>
      <c r="E1149">
        <v>62905</v>
      </c>
      <c r="F1149">
        <v>0</v>
      </c>
      <c r="G1149">
        <v>1</v>
      </c>
      <c r="H1149" s="1">
        <v>41527</v>
      </c>
      <c r="I1149">
        <v>68</v>
      </c>
      <c r="J1149">
        <v>166</v>
      </c>
      <c r="K1149">
        <v>75</v>
      </c>
      <c r="L1149">
        <v>96</v>
      </c>
      <c r="M1149">
        <v>119</v>
      </c>
      <c r="N1149">
        <v>107</v>
      </c>
      <c r="O1149">
        <v>59</v>
      </c>
      <c r="P1149">
        <v>3</v>
      </c>
      <c r="Q1149">
        <v>7</v>
      </c>
      <c r="R1149">
        <v>2</v>
      </c>
      <c r="S1149">
        <v>8</v>
      </c>
      <c r="T1149">
        <v>4</v>
      </c>
      <c r="U1149">
        <v>0</v>
      </c>
      <c r="V1149">
        <v>0</v>
      </c>
      <c r="W1149">
        <v>0</v>
      </c>
      <c r="X1149">
        <v>0</v>
      </c>
      <c r="Y1149">
        <v>0</v>
      </c>
      <c r="Z1149">
        <v>0</v>
      </c>
      <c r="AA1149">
        <v>3</v>
      </c>
      <c r="AB1149">
        <v>11</v>
      </c>
      <c r="AC1149">
        <v>0</v>
      </c>
    </row>
    <row r="1150" spans="1:29" x14ac:dyDescent="0.3">
      <c r="A1150">
        <v>5995</v>
      </c>
      <c r="B1150">
        <v>1962</v>
      </c>
      <c r="C1150" t="s">
        <v>29</v>
      </c>
      <c r="D1150" t="s">
        <v>35</v>
      </c>
      <c r="E1150">
        <v>39552</v>
      </c>
      <c r="F1150">
        <v>1</v>
      </c>
      <c r="G1150">
        <v>1</v>
      </c>
      <c r="H1150" s="1">
        <v>41261</v>
      </c>
      <c r="I1150">
        <v>54</v>
      </c>
      <c r="J1150">
        <v>165</v>
      </c>
      <c r="K1150">
        <v>3</v>
      </c>
      <c r="L1150">
        <v>147</v>
      </c>
      <c r="M1150">
        <v>4</v>
      </c>
      <c r="N1150">
        <v>24</v>
      </c>
      <c r="O1150">
        <v>41</v>
      </c>
      <c r="P1150">
        <v>7</v>
      </c>
      <c r="Q1150">
        <v>6</v>
      </c>
      <c r="R1150">
        <v>2</v>
      </c>
      <c r="S1150">
        <v>5</v>
      </c>
      <c r="T1150">
        <v>8</v>
      </c>
      <c r="U1150">
        <v>0</v>
      </c>
      <c r="V1150">
        <v>0</v>
      </c>
      <c r="W1150">
        <v>0</v>
      </c>
      <c r="X1150">
        <v>0</v>
      </c>
      <c r="Y1150">
        <v>0</v>
      </c>
      <c r="Z1150">
        <v>0</v>
      </c>
      <c r="AA1150">
        <v>3</v>
      </c>
      <c r="AB1150">
        <v>11</v>
      </c>
      <c r="AC1150">
        <v>1</v>
      </c>
    </row>
    <row r="1151" spans="1:29" x14ac:dyDescent="0.3">
      <c r="A1151">
        <v>4148</v>
      </c>
      <c r="B1151">
        <v>1972</v>
      </c>
      <c r="C1151" t="s">
        <v>29</v>
      </c>
      <c r="D1151" t="s">
        <v>33</v>
      </c>
      <c r="E1151">
        <v>38988</v>
      </c>
      <c r="F1151">
        <v>1</v>
      </c>
      <c r="G1151">
        <v>2</v>
      </c>
      <c r="H1151" s="1">
        <v>41141</v>
      </c>
      <c r="I1151">
        <v>90</v>
      </c>
      <c r="J1151">
        <v>164</v>
      </c>
      <c r="K1151">
        <v>24</v>
      </c>
      <c r="L1151">
        <v>103</v>
      </c>
      <c r="M1151">
        <v>12</v>
      </c>
      <c r="N1151">
        <v>3</v>
      </c>
      <c r="O1151">
        <v>42</v>
      </c>
      <c r="P1151">
        <v>7</v>
      </c>
      <c r="Q1151">
        <v>5</v>
      </c>
      <c r="R1151">
        <v>1</v>
      </c>
      <c r="S1151">
        <v>6</v>
      </c>
      <c r="T1151">
        <v>8</v>
      </c>
      <c r="U1151">
        <v>0</v>
      </c>
      <c r="V1151">
        <v>0</v>
      </c>
      <c r="W1151">
        <v>0</v>
      </c>
      <c r="X1151">
        <v>0</v>
      </c>
      <c r="Y1151">
        <v>0</v>
      </c>
      <c r="Z1151">
        <v>0</v>
      </c>
      <c r="AA1151">
        <v>3</v>
      </c>
      <c r="AB1151">
        <v>11</v>
      </c>
      <c r="AC1151">
        <v>0</v>
      </c>
    </row>
    <row r="1152" spans="1:29" x14ac:dyDescent="0.3">
      <c r="A1152">
        <v>535</v>
      </c>
      <c r="B1152">
        <v>1987</v>
      </c>
      <c r="C1152" t="s">
        <v>29</v>
      </c>
      <c r="D1152" t="s">
        <v>35</v>
      </c>
      <c r="E1152">
        <v>81361</v>
      </c>
      <c r="F1152">
        <v>0</v>
      </c>
      <c r="G1152">
        <v>0</v>
      </c>
      <c r="H1152" s="1">
        <v>41695</v>
      </c>
      <c r="I1152">
        <v>18</v>
      </c>
      <c r="J1152">
        <v>163</v>
      </c>
      <c r="K1152">
        <v>23</v>
      </c>
      <c r="L1152">
        <v>424</v>
      </c>
      <c r="M1152">
        <v>27</v>
      </c>
      <c r="N1152">
        <v>65</v>
      </c>
      <c r="O1152">
        <v>76</v>
      </c>
      <c r="P1152">
        <v>1</v>
      </c>
      <c r="Q1152">
        <v>3</v>
      </c>
      <c r="R1152">
        <v>10</v>
      </c>
      <c r="S1152">
        <v>13</v>
      </c>
      <c r="T1152">
        <v>1</v>
      </c>
      <c r="U1152">
        <v>0</v>
      </c>
      <c r="V1152">
        <v>0</v>
      </c>
      <c r="W1152">
        <v>0</v>
      </c>
      <c r="X1152">
        <v>0</v>
      </c>
      <c r="Y1152">
        <v>0</v>
      </c>
      <c r="Z1152">
        <v>0</v>
      </c>
      <c r="AA1152">
        <v>3</v>
      </c>
      <c r="AB1152">
        <v>11</v>
      </c>
      <c r="AC1152">
        <v>0</v>
      </c>
    </row>
    <row r="1153" spans="1:29" x14ac:dyDescent="0.3">
      <c r="A1153">
        <v>4381</v>
      </c>
      <c r="B1153">
        <v>1971</v>
      </c>
      <c r="C1153" t="s">
        <v>32</v>
      </c>
      <c r="D1153" t="s">
        <v>33</v>
      </c>
      <c r="E1153">
        <v>46463</v>
      </c>
      <c r="F1153">
        <v>1</v>
      </c>
      <c r="G1153">
        <v>1</v>
      </c>
      <c r="H1153" s="1">
        <v>41504</v>
      </c>
      <c r="I1153">
        <v>56</v>
      </c>
      <c r="J1153">
        <v>163</v>
      </c>
      <c r="K1153">
        <v>2</v>
      </c>
      <c r="L1153">
        <v>40</v>
      </c>
      <c r="M1153">
        <v>8</v>
      </c>
      <c r="N1153">
        <v>11</v>
      </c>
      <c r="O1153">
        <v>11</v>
      </c>
      <c r="P1153">
        <v>7</v>
      </c>
      <c r="Q1153">
        <v>3</v>
      </c>
      <c r="R1153">
        <v>1</v>
      </c>
      <c r="S1153">
        <v>6</v>
      </c>
      <c r="T1153">
        <v>6</v>
      </c>
      <c r="U1153">
        <v>0</v>
      </c>
      <c r="V1153">
        <v>0</v>
      </c>
      <c r="W1153">
        <v>0</v>
      </c>
      <c r="X1153">
        <v>0</v>
      </c>
      <c r="Y1153">
        <v>0</v>
      </c>
      <c r="Z1153">
        <v>0</v>
      </c>
      <c r="AA1153">
        <v>3</v>
      </c>
      <c r="AB1153">
        <v>11</v>
      </c>
      <c r="AC1153">
        <v>0</v>
      </c>
    </row>
    <row r="1154" spans="1:29" x14ac:dyDescent="0.3">
      <c r="A1154">
        <v>2535</v>
      </c>
      <c r="B1154">
        <v>1978</v>
      </c>
      <c r="C1154" t="s">
        <v>34</v>
      </c>
      <c r="D1154" t="s">
        <v>33</v>
      </c>
      <c r="E1154">
        <v>88097</v>
      </c>
      <c r="F1154">
        <v>1</v>
      </c>
      <c r="G1154">
        <v>0</v>
      </c>
      <c r="H1154" s="1">
        <v>41139</v>
      </c>
      <c r="I1154">
        <v>24</v>
      </c>
      <c r="J1154">
        <v>163</v>
      </c>
      <c r="K1154">
        <v>0</v>
      </c>
      <c r="L1154">
        <v>480</v>
      </c>
      <c r="M1154">
        <v>0</v>
      </c>
      <c r="N1154">
        <v>126</v>
      </c>
      <c r="O1154">
        <v>75</v>
      </c>
      <c r="P1154">
        <v>1</v>
      </c>
      <c r="Q1154">
        <v>6</v>
      </c>
      <c r="R1154">
        <v>5</v>
      </c>
      <c r="S1154">
        <v>8</v>
      </c>
      <c r="T1154">
        <v>9</v>
      </c>
      <c r="U1154">
        <v>0</v>
      </c>
      <c r="V1154">
        <v>1</v>
      </c>
      <c r="W1154">
        <v>1</v>
      </c>
      <c r="X1154">
        <v>1</v>
      </c>
      <c r="Y1154">
        <v>0</v>
      </c>
      <c r="Z1154">
        <v>0</v>
      </c>
      <c r="AA1154">
        <v>3</v>
      </c>
      <c r="AB1154">
        <v>11</v>
      </c>
      <c r="AC1154">
        <v>1</v>
      </c>
    </row>
    <row r="1155" spans="1:29" x14ac:dyDescent="0.3">
      <c r="A1155">
        <v>4608</v>
      </c>
      <c r="B1155">
        <v>1987</v>
      </c>
      <c r="C1155" t="s">
        <v>29</v>
      </c>
      <c r="D1155" t="s">
        <v>35</v>
      </c>
      <c r="E1155">
        <v>81361</v>
      </c>
      <c r="F1155">
        <v>0</v>
      </c>
      <c r="G1155">
        <v>0</v>
      </c>
      <c r="H1155" s="1">
        <v>41695</v>
      </c>
      <c r="I1155">
        <v>18</v>
      </c>
      <c r="J1155">
        <v>163</v>
      </c>
      <c r="K1155">
        <v>23</v>
      </c>
      <c r="L1155">
        <v>424</v>
      </c>
      <c r="M1155">
        <v>27</v>
      </c>
      <c r="N1155">
        <v>65</v>
      </c>
      <c r="O1155">
        <v>76</v>
      </c>
      <c r="P1155">
        <v>1</v>
      </c>
      <c r="Q1155">
        <v>3</v>
      </c>
      <c r="R1155">
        <v>10</v>
      </c>
      <c r="S1155">
        <v>13</v>
      </c>
      <c r="T1155">
        <v>1</v>
      </c>
      <c r="U1155">
        <v>0</v>
      </c>
      <c r="V1155">
        <v>0</v>
      </c>
      <c r="W1155">
        <v>0</v>
      </c>
      <c r="X1155">
        <v>0</v>
      </c>
      <c r="Y1155">
        <v>0</v>
      </c>
      <c r="Z1155">
        <v>0</v>
      </c>
      <c r="AA1155">
        <v>3</v>
      </c>
      <c r="AB1155">
        <v>11</v>
      </c>
      <c r="AC1155">
        <v>1</v>
      </c>
    </row>
    <row r="1156" spans="1:29" x14ac:dyDescent="0.3">
      <c r="A1156">
        <v>7002</v>
      </c>
      <c r="B1156">
        <v>1955</v>
      </c>
      <c r="C1156" t="s">
        <v>29</v>
      </c>
      <c r="D1156" t="s">
        <v>30</v>
      </c>
      <c r="E1156">
        <v>62535</v>
      </c>
      <c r="F1156">
        <v>0</v>
      </c>
      <c r="G1156">
        <v>1</v>
      </c>
      <c r="H1156" s="1">
        <v>41550</v>
      </c>
      <c r="I1156">
        <v>13</v>
      </c>
      <c r="J1156">
        <v>163</v>
      </c>
      <c r="K1156">
        <v>48</v>
      </c>
      <c r="L1156">
        <v>90</v>
      </c>
      <c r="M1156">
        <v>0</v>
      </c>
      <c r="N1156">
        <v>45</v>
      </c>
      <c r="O1156">
        <v>52</v>
      </c>
      <c r="P1156">
        <v>1</v>
      </c>
      <c r="Q1156">
        <v>3</v>
      </c>
      <c r="R1156">
        <v>2</v>
      </c>
      <c r="S1156">
        <v>8</v>
      </c>
      <c r="T1156">
        <v>3</v>
      </c>
      <c r="U1156">
        <v>0</v>
      </c>
      <c r="V1156">
        <v>0</v>
      </c>
      <c r="W1156">
        <v>0</v>
      </c>
      <c r="X1156">
        <v>0</v>
      </c>
      <c r="Y1156">
        <v>0</v>
      </c>
      <c r="Z1156">
        <v>0</v>
      </c>
      <c r="AA1156">
        <v>3</v>
      </c>
      <c r="AB1156">
        <v>11</v>
      </c>
      <c r="AC1156">
        <v>0</v>
      </c>
    </row>
    <row r="1157" spans="1:29" x14ac:dyDescent="0.3">
      <c r="A1157">
        <v>1491</v>
      </c>
      <c r="B1157">
        <v>1965</v>
      </c>
      <c r="C1157" t="s">
        <v>37</v>
      </c>
      <c r="D1157" t="s">
        <v>31</v>
      </c>
      <c r="E1157">
        <v>71488</v>
      </c>
      <c r="F1157">
        <v>0</v>
      </c>
      <c r="G1157">
        <v>0</v>
      </c>
      <c r="H1157" s="1">
        <v>41323</v>
      </c>
      <c r="I1157">
        <v>87</v>
      </c>
      <c r="J1157">
        <v>162</v>
      </c>
      <c r="K1157">
        <v>33</v>
      </c>
      <c r="L1157">
        <v>124</v>
      </c>
      <c r="M1157">
        <v>40</v>
      </c>
      <c r="N1157">
        <v>28</v>
      </c>
      <c r="O1157">
        <v>172</v>
      </c>
      <c r="P1157">
        <v>2</v>
      </c>
      <c r="Q1157">
        <v>3</v>
      </c>
      <c r="R1157">
        <v>4</v>
      </c>
      <c r="S1157">
        <v>7</v>
      </c>
      <c r="T1157">
        <v>1</v>
      </c>
      <c r="U1157">
        <v>0</v>
      </c>
      <c r="V1157">
        <v>0</v>
      </c>
      <c r="W1157">
        <v>0</v>
      </c>
      <c r="X1157">
        <v>0</v>
      </c>
      <c r="Y1157">
        <v>0</v>
      </c>
      <c r="Z1157">
        <v>0</v>
      </c>
      <c r="AA1157">
        <v>3</v>
      </c>
      <c r="AB1157">
        <v>11</v>
      </c>
      <c r="AC1157">
        <v>0</v>
      </c>
    </row>
    <row r="1158" spans="1:29" x14ac:dyDescent="0.3">
      <c r="A1158">
        <v>702</v>
      </c>
      <c r="B1158">
        <v>1975</v>
      </c>
      <c r="C1158" t="s">
        <v>37</v>
      </c>
      <c r="D1158" t="s">
        <v>38</v>
      </c>
      <c r="E1158">
        <v>47682</v>
      </c>
      <c r="F1158">
        <v>0</v>
      </c>
      <c r="G1158">
        <v>1</v>
      </c>
      <c r="H1158" s="1">
        <v>41320</v>
      </c>
      <c r="I1158">
        <v>80</v>
      </c>
      <c r="J1158">
        <v>162</v>
      </c>
      <c r="K1158">
        <v>61</v>
      </c>
      <c r="L1158">
        <v>83</v>
      </c>
      <c r="M1158">
        <v>97</v>
      </c>
      <c r="N1158">
        <v>57</v>
      </c>
      <c r="O1158">
        <v>61</v>
      </c>
      <c r="P1158">
        <v>4</v>
      </c>
      <c r="Q1158">
        <v>4</v>
      </c>
      <c r="R1158">
        <v>3</v>
      </c>
      <c r="S1158">
        <v>8</v>
      </c>
      <c r="T1158">
        <v>5</v>
      </c>
      <c r="U1158">
        <v>0</v>
      </c>
      <c r="V1158">
        <v>0</v>
      </c>
      <c r="W1158">
        <v>0</v>
      </c>
      <c r="X1158">
        <v>0</v>
      </c>
      <c r="Y1158">
        <v>0</v>
      </c>
      <c r="Z1158">
        <v>0</v>
      </c>
      <c r="AA1158">
        <v>3</v>
      </c>
      <c r="AB1158">
        <v>11</v>
      </c>
      <c r="AC1158">
        <v>0</v>
      </c>
    </row>
    <row r="1159" spans="1:29" x14ac:dyDescent="0.3">
      <c r="A1159">
        <v>4587</v>
      </c>
      <c r="B1159">
        <v>1944</v>
      </c>
      <c r="C1159" t="s">
        <v>34</v>
      </c>
      <c r="D1159" t="s">
        <v>38</v>
      </c>
      <c r="E1159">
        <v>45006</v>
      </c>
      <c r="F1159">
        <v>0</v>
      </c>
      <c r="G1159">
        <v>0</v>
      </c>
      <c r="H1159" s="1">
        <v>41473</v>
      </c>
      <c r="I1159">
        <v>90</v>
      </c>
      <c r="J1159">
        <v>162</v>
      </c>
      <c r="K1159">
        <v>25</v>
      </c>
      <c r="L1159">
        <v>53</v>
      </c>
      <c r="M1159">
        <v>16</v>
      </c>
      <c r="N1159">
        <v>0</v>
      </c>
      <c r="O1159">
        <v>10</v>
      </c>
      <c r="P1159">
        <v>1</v>
      </c>
      <c r="Q1159">
        <v>3</v>
      </c>
      <c r="R1159">
        <v>1</v>
      </c>
      <c r="S1159">
        <v>7</v>
      </c>
      <c r="T1159">
        <v>3</v>
      </c>
      <c r="U1159">
        <v>0</v>
      </c>
      <c r="V1159">
        <v>0</v>
      </c>
      <c r="W1159">
        <v>0</v>
      </c>
      <c r="X1159">
        <v>0</v>
      </c>
      <c r="Y1159">
        <v>0</v>
      </c>
      <c r="Z1159">
        <v>0</v>
      </c>
      <c r="AA1159">
        <v>3</v>
      </c>
      <c r="AB1159">
        <v>11</v>
      </c>
      <c r="AC1159">
        <v>0</v>
      </c>
    </row>
    <row r="1160" spans="1:29" x14ac:dyDescent="0.3">
      <c r="A1160">
        <v>9964</v>
      </c>
      <c r="B1160">
        <v>1979</v>
      </c>
      <c r="C1160" t="s">
        <v>29</v>
      </c>
      <c r="D1160" t="s">
        <v>30</v>
      </c>
      <c r="E1160">
        <v>61825</v>
      </c>
      <c r="F1160">
        <v>0</v>
      </c>
      <c r="G1160">
        <v>1</v>
      </c>
      <c r="H1160" s="1">
        <v>41493</v>
      </c>
      <c r="I1160">
        <v>56</v>
      </c>
      <c r="J1160">
        <v>162</v>
      </c>
      <c r="K1160">
        <v>50</v>
      </c>
      <c r="L1160">
        <v>100</v>
      </c>
      <c r="M1160">
        <v>55</v>
      </c>
      <c r="N1160">
        <v>30</v>
      </c>
      <c r="O1160">
        <v>27</v>
      </c>
      <c r="P1160">
        <v>1</v>
      </c>
      <c r="Q1160">
        <v>4</v>
      </c>
      <c r="R1160">
        <v>2</v>
      </c>
      <c r="S1160">
        <v>8</v>
      </c>
      <c r="T1160">
        <v>4</v>
      </c>
      <c r="U1160">
        <v>0</v>
      </c>
      <c r="V1160">
        <v>0</v>
      </c>
      <c r="W1160">
        <v>0</v>
      </c>
      <c r="X1160">
        <v>0</v>
      </c>
      <c r="Y1160">
        <v>0</v>
      </c>
      <c r="Z1160">
        <v>0</v>
      </c>
      <c r="AA1160">
        <v>3</v>
      </c>
      <c r="AB1160">
        <v>11</v>
      </c>
      <c r="AC1160">
        <v>0</v>
      </c>
    </row>
    <row r="1161" spans="1:29" x14ac:dyDescent="0.3">
      <c r="A1161">
        <v>2613</v>
      </c>
      <c r="B1161">
        <v>1960</v>
      </c>
      <c r="C1161" t="s">
        <v>34</v>
      </c>
      <c r="D1161" t="s">
        <v>33</v>
      </c>
      <c r="E1161">
        <v>54197</v>
      </c>
      <c r="F1161">
        <v>0</v>
      </c>
      <c r="G1161">
        <v>1</v>
      </c>
      <c r="H1161" s="1">
        <v>41732</v>
      </c>
      <c r="I1161">
        <v>16</v>
      </c>
      <c r="J1161">
        <v>162</v>
      </c>
      <c r="K1161">
        <v>6</v>
      </c>
      <c r="L1161">
        <v>37</v>
      </c>
      <c r="M1161">
        <v>6</v>
      </c>
      <c r="N1161">
        <v>13</v>
      </c>
      <c r="O1161">
        <v>13</v>
      </c>
      <c r="P1161">
        <v>2</v>
      </c>
      <c r="Q1161">
        <v>1</v>
      </c>
      <c r="R1161">
        <v>3</v>
      </c>
      <c r="S1161">
        <v>6</v>
      </c>
      <c r="T1161">
        <v>1</v>
      </c>
      <c r="U1161">
        <v>0</v>
      </c>
      <c r="V1161">
        <v>0</v>
      </c>
      <c r="W1161">
        <v>0</v>
      </c>
      <c r="X1161">
        <v>0</v>
      </c>
      <c r="Y1161">
        <v>0</v>
      </c>
      <c r="Z1161">
        <v>0</v>
      </c>
      <c r="AA1161">
        <v>3</v>
      </c>
      <c r="AB1161">
        <v>11</v>
      </c>
      <c r="AC1161">
        <v>0</v>
      </c>
    </row>
    <row r="1162" spans="1:29" x14ac:dyDescent="0.3">
      <c r="A1162">
        <v>1630</v>
      </c>
      <c r="B1162">
        <v>1979</v>
      </c>
      <c r="C1162" t="s">
        <v>29</v>
      </c>
      <c r="D1162" t="s">
        <v>30</v>
      </c>
      <c r="E1162">
        <v>61825</v>
      </c>
      <c r="F1162">
        <v>0</v>
      </c>
      <c r="G1162">
        <v>1</v>
      </c>
      <c r="H1162" s="1">
        <v>41493</v>
      </c>
      <c r="I1162">
        <v>56</v>
      </c>
      <c r="J1162">
        <v>162</v>
      </c>
      <c r="K1162">
        <v>50</v>
      </c>
      <c r="L1162">
        <v>100</v>
      </c>
      <c r="M1162">
        <v>55</v>
      </c>
      <c r="N1162">
        <v>30</v>
      </c>
      <c r="O1162">
        <v>27</v>
      </c>
      <c r="P1162">
        <v>1</v>
      </c>
      <c r="Q1162">
        <v>4</v>
      </c>
      <c r="R1162">
        <v>2</v>
      </c>
      <c r="S1162">
        <v>8</v>
      </c>
      <c r="T1162">
        <v>4</v>
      </c>
      <c r="U1162">
        <v>0</v>
      </c>
      <c r="V1162">
        <v>0</v>
      </c>
      <c r="W1162">
        <v>0</v>
      </c>
      <c r="X1162">
        <v>0</v>
      </c>
      <c r="Y1162">
        <v>0</v>
      </c>
      <c r="Z1162">
        <v>0</v>
      </c>
      <c r="AA1162">
        <v>3</v>
      </c>
      <c r="AB1162">
        <v>11</v>
      </c>
      <c r="AC1162">
        <v>0</v>
      </c>
    </row>
    <row r="1163" spans="1:29" x14ac:dyDescent="0.3">
      <c r="A1163">
        <v>2878</v>
      </c>
      <c r="B1163">
        <v>1947</v>
      </c>
      <c r="C1163" t="s">
        <v>32</v>
      </c>
      <c r="D1163" t="s">
        <v>33</v>
      </c>
      <c r="E1163">
        <v>67472</v>
      </c>
      <c r="F1163">
        <v>0</v>
      </c>
      <c r="G1163">
        <v>1</v>
      </c>
      <c r="H1163" s="1">
        <v>41545</v>
      </c>
      <c r="I1163">
        <v>93</v>
      </c>
      <c r="J1163">
        <v>162</v>
      </c>
      <c r="K1163">
        <v>31</v>
      </c>
      <c r="L1163">
        <v>127</v>
      </c>
      <c r="M1163">
        <v>8</v>
      </c>
      <c r="N1163">
        <v>17</v>
      </c>
      <c r="O1163">
        <v>69</v>
      </c>
      <c r="P1163">
        <v>2</v>
      </c>
      <c r="Q1163">
        <v>4</v>
      </c>
      <c r="R1163">
        <v>2</v>
      </c>
      <c r="S1163">
        <v>7</v>
      </c>
      <c r="T1163">
        <v>3</v>
      </c>
      <c r="U1163">
        <v>0</v>
      </c>
      <c r="V1163">
        <v>0</v>
      </c>
      <c r="W1163">
        <v>0</v>
      </c>
      <c r="X1163">
        <v>0</v>
      </c>
      <c r="Y1163">
        <v>0</v>
      </c>
      <c r="Z1163">
        <v>0</v>
      </c>
      <c r="AA1163">
        <v>3</v>
      </c>
      <c r="AB1163">
        <v>11</v>
      </c>
      <c r="AC1163">
        <v>0</v>
      </c>
    </row>
    <row r="1164" spans="1:29" x14ac:dyDescent="0.3">
      <c r="A1164">
        <v>3520</v>
      </c>
      <c r="B1164">
        <v>1990</v>
      </c>
      <c r="C1164" t="s">
        <v>34</v>
      </c>
      <c r="D1164" t="s">
        <v>30</v>
      </c>
      <c r="E1164">
        <v>91172</v>
      </c>
      <c r="F1164">
        <v>0</v>
      </c>
      <c r="G1164">
        <v>0</v>
      </c>
      <c r="H1164" s="1">
        <v>41360</v>
      </c>
      <c r="I1164">
        <v>94</v>
      </c>
      <c r="J1164">
        <v>162</v>
      </c>
      <c r="K1164">
        <v>28</v>
      </c>
      <c r="L1164">
        <v>818</v>
      </c>
      <c r="M1164">
        <v>0</v>
      </c>
      <c r="N1164">
        <v>28</v>
      </c>
      <c r="O1164">
        <v>56</v>
      </c>
      <c r="P1164">
        <v>0</v>
      </c>
      <c r="Q1164">
        <v>4</v>
      </c>
      <c r="R1164">
        <v>3</v>
      </c>
      <c r="S1164">
        <v>7</v>
      </c>
      <c r="T1164">
        <v>3</v>
      </c>
      <c r="U1164">
        <v>1</v>
      </c>
      <c r="V1164">
        <v>0</v>
      </c>
      <c r="W1164">
        <v>1</v>
      </c>
      <c r="X1164">
        <v>1</v>
      </c>
      <c r="Y1164">
        <v>1</v>
      </c>
      <c r="Z1164">
        <v>0</v>
      </c>
      <c r="AA1164">
        <v>3</v>
      </c>
      <c r="AB1164">
        <v>11</v>
      </c>
      <c r="AC1164">
        <v>1</v>
      </c>
    </row>
    <row r="1165" spans="1:29" x14ac:dyDescent="0.3">
      <c r="A1165">
        <v>7851</v>
      </c>
      <c r="B1165">
        <v>1949</v>
      </c>
      <c r="C1165" t="s">
        <v>29</v>
      </c>
      <c r="D1165" t="s">
        <v>38</v>
      </c>
      <c r="E1165">
        <v>70165</v>
      </c>
      <c r="F1165">
        <v>0</v>
      </c>
      <c r="G1165">
        <v>0</v>
      </c>
      <c r="H1165" s="1">
        <v>41539</v>
      </c>
      <c r="I1165">
        <v>60</v>
      </c>
      <c r="J1165">
        <v>161</v>
      </c>
      <c r="K1165">
        <v>0</v>
      </c>
      <c r="L1165">
        <v>253</v>
      </c>
      <c r="M1165">
        <v>199</v>
      </c>
      <c r="N1165">
        <v>191</v>
      </c>
      <c r="O1165">
        <v>122</v>
      </c>
      <c r="P1165">
        <v>1</v>
      </c>
      <c r="Q1165">
        <v>3</v>
      </c>
      <c r="R1165">
        <v>7</v>
      </c>
      <c r="S1165">
        <v>11</v>
      </c>
      <c r="T1165">
        <v>1</v>
      </c>
      <c r="U1165">
        <v>0</v>
      </c>
      <c r="V1165">
        <v>0</v>
      </c>
      <c r="W1165">
        <v>0</v>
      </c>
      <c r="X1165">
        <v>0</v>
      </c>
      <c r="Y1165">
        <v>0</v>
      </c>
      <c r="Z1165">
        <v>0</v>
      </c>
      <c r="AA1165">
        <v>3</v>
      </c>
      <c r="AB1165">
        <v>11</v>
      </c>
      <c r="AC1165">
        <v>0</v>
      </c>
    </row>
    <row r="1166" spans="1:29" x14ac:dyDescent="0.3">
      <c r="A1166">
        <v>7352</v>
      </c>
      <c r="B1166">
        <v>1957</v>
      </c>
      <c r="C1166" t="s">
        <v>29</v>
      </c>
      <c r="D1166" t="s">
        <v>33</v>
      </c>
      <c r="E1166">
        <v>55267</v>
      </c>
      <c r="F1166">
        <v>0</v>
      </c>
      <c r="G1166">
        <v>1</v>
      </c>
      <c r="H1166" s="1">
        <v>41568</v>
      </c>
      <c r="I1166">
        <v>28</v>
      </c>
      <c r="J1166">
        <v>161</v>
      </c>
      <c r="K1166">
        <v>28</v>
      </c>
      <c r="L1166">
        <v>136</v>
      </c>
      <c r="M1166">
        <v>32</v>
      </c>
      <c r="N1166">
        <v>3</v>
      </c>
      <c r="O1166">
        <v>45</v>
      </c>
      <c r="P1166">
        <v>4</v>
      </c>
      <c r="Q1166">
        <v>3</v>
      </c>
      <c r="R1166">
        <v>4</v>
      </c>
      <c r="S1166">
        <v>6</v>
      </c>
      <c r="T1166">
        <v>3</v>
      </c>
      <c r="U1166">
        <v>0</v>
      </c>
      <c r="V1166">
        <v>0</v>
      </c>
      <c r="W1166">
        <v>0</v>
      </c>
      <c r="X1166">
        <v>0</v>
      </c>
      <c r="Y1166">
        <v>0</v>
      </c>
      <c r="Z1166">
        <v>0</v>
      </c>
      <c r="AA1166">
        <v>3</v>
      </c>
      <c r="AB1166">
        <v>11</v>
      </c>
      <c r="AC1166">
        <v>0</v>
      </c>
    </row>
    <row r="1167" spans="1:29" x14ac:dyDescent="0.3">
      <c r="A1167">
        <v>10339</v>
      </c>
      <c r="B1167">
        <v>1954</v>
      </c>
      <c r="C1167" t="s">
        <v>34</v>
      </c>
      <c r="D1167" t="s">
        <v>31</v>
      </c>
      <c r="F1167">
        <v>0</v>
      </c>
      <c r="G1167">
        <v>1</v>
      </c>
      <c r="H1167" s="1">
        <v>41448</v>
      </c>
      <c r="I1167">
        <v>83</v>
      </c>
      <c r="J1167">
        <v>161</v>
      </c>
      <c r="K1167">
        <v>0</v>
      </c>
      <c r="L1167">
        <v>22</v>
      </c>
      <c r="M1167">
        <v>0</v>
      </c>
      <c r="N1167">
        <v>0</v>
      </c>
      <c r="O1167">
        <v>24</v>
      </c>
      <c r="P1167">
        <v>2</v>
      </c>
      <c r="Q1167">
        <v>4</v>
      </c>
      <c r="R1167">
        <v>1</v>
      </c>
      <c r="S1167">
        <v>4</v>
      </c>
      <c r="T1167">
        <v>6</v>
      </c>
      <c r="U1167">
        <v>0</v>
      </c>
      <c r="V1167">
        <v>0</v>
      </c>
      <c r="W1167">
        <v>0</v>
      </c>
      <c r="X1167">
        <v>0</v>
      </c>
      <c r="Y1167">
        <v>0</v>
      </c>
      <c r="Z1167">
        <v>0</v>
      </c>
      <c r="AA1167">
        <v>3</v>
      </c>
      <c r="AB1167">
        <v>11</v>
      </c>
      <c r="AC1167">
        <v>0</v>
      </c>
    </row>
    <row r="1168" spans="1:29" x14ac:dyDescent="0.3">
      <c r="A1168">
        <v>10245</v>
      </c>
      <c r="B1168">
        <v>1986</v>
      </c>
      <c r="C1168" t="s">
        <v>37</v>
      </c>
      <c r="D1168" t="s">
        <v>30</v>
      </c>
      <c r="E1168">
        <v>80910</v>
      </c>
      <c r="F1168">
        <v>0</v>
      </c>
      <c r="G1168">
        <v>0</v>
      </c>
      <c r="H1168" s="1">
        <v>41213</v>
      </c>
      <c r="I1168">
        <v>71</v>
      </c>
      <c r="J1168">
        <v>160</v>
      </c>
      <c r="K1168">
        <v>80</v>
      </c>
      <c r="L1168">
        <v>369</v>
      </c>
      <c r="M1168">
        <v>67</v>
      </c>
      <c r="N1168">
        <v>39</v>
      </c>
      <c r="O1168">
        <v>41</v>
      </c>
      <c r="P1168">
        <v>1</v>
      </c>
      <c r="Q1168">
        <v>3</v>
      </c>
      <c r="R1168">
        <v>3</v>
      </c>
      <c r="S1168">
        <v>8</v>
      </c>
      <c r="T1168">
        <v>1</v>
      </c>
      <c r="U1168">
        <v>0</v>
      </c>
      <c r="V1168">
        <v>0</v>
      </c>
      <c r="W1168">
        <v>0</v>
      </c>
      <c r="X1168">
        <v>0</v>
      </c>
      <c r="Y1168">
        <v>0</v>
      </c>
      <c r="Z1168">
        <v>0</v>
      </c>
      <c r="AA1168">
        <v>3</v>
      </c>
      <c r="AB1168">
        <v>11</v>
      </c>
      <c r="AC1168">
        <v>0</v>
      </c>
    </row>
    <row r="1169" spans="1:29" x14ac:dyDescent="0.3">
      <c r="A1169">
        <v>9967</v>
      </c>
      <c r="B1169">
        <v>1974</v>
      </c>
      <c r="C1169" t="s">
        <v>29</v>
      </c>
      <c r="D1169" t="s">
        <v>35</v>
      </c>
      <c r="E1169">
        <v>53034</v>
      </c>
      <c r="F1169">
        <v>1</v>
      </c>
      <c r="G1169">
        <v>1</v>
      </c>
      <c r="H1169" s="1">
        <v>41424</v>
      </c>
      <c r="I1169">
        <v>30</v>
      </c>
      <c r="J1169">
        <v>160</v>
      </c>
      <c r="K1169">
        <v>15</v>
      </c>
      <c r="L1169">
        <v>196</v>
      </c>
      <c r="M1169">
        <v>15</v>
      </c>
      <c r="N1169">
        <v>11</v>
      </c>
      <c r="O1169">
        <v>50</v>
      </c>
      <c r="P1169">
        <v>8</v>
      </c>
      <c r="Q1169">
        <v>6</v>
      </c>
      <c r="R1169">
        <v>1</v>
      </c>
      <c r="S1169">
        <v>7</v>
      </c>
      <c r="T1169">
        <v>8</v>
      </c>
      <c r="U1169">
        <v>0</v>
      </c>
      <c r="V1169">
        <v>0</v>
      </c>
      <c r="W1169">
        <v>0</v>
      </c>
      <c r="X1169">
        <v>0</v>
      </c>
      <c r="Y1169">
        <v>0</v>
      </c>
      <c r="Z1169">
        <v>0</v>
      </c>
      <c r="AA1169">
        <v>3</v>
      </c>
      <c r="AB1169">
        <v>11</v>
      </c>
      <c r="AC1169">
        <v>0</v>
      </c>
    </row>
    <row r="1170" spans="1:29" x14ac:dyDescent="0.3">
      <c r="A1170">
        <v>10313</v>
      </c>
      <c r="B1170">
        <v>1975</v>
      </c>
      <c r="C1170" t="s">
        <v>29</v>
      </c>
      <c r="D1170" t="s">
        <v>33</v>
      </c>
      <c r="E1170">
        <v>48178</v>
      </c>
      <c r="F1170">
        <v>1</v>
      </c>
      <c r="G1170">
        <v>1</v>
      </c>
      <c r="H1170" s="1">
        <v>41210</v>
      </c>
      <c r="I1170">
        <v>69</v>
      </c>
      <c r="J1170">
        <v>159</v>
      </c>
      <c r="K1170">
        <v>4</v>
      </c>
      <c r="L1170">
        <v>45</v>
      </c>
      <c r="M1170">
        <v>6</v>
      </c>
      <c r="N1170">
        <v>2</v>
      </c>
      <c r="O1170">
        <v>38</v>
      </c>
      <c r="P1170">
        <v>6</v>
      </c>
      <c r="Q1170">
        <v>5</v>
      </c>
      <c r="R1170">
        <v>1</v>
      </c>
      <c r="S1170">
        <v>4</v>
      </c>
      <c r="T1170">
        <v>8</v>
      </c>
      <c r="U1170">
        <v>0</v>
      </c>
      <c r="V1170">
        <v>0</v>
      </c>
      <c r="W1170">
        <v>0</v>
      </c>
      <c r="X1170">
        <v>0</v>
      </c>
      <c r="Y1170">
        <v>0</v>
      </c>
      <c r="Z1170">
        <v>0</v>
      </c>
      <c r="AA1170">
        <v>3</v>
      </c>
      <c r="AB1170">
        <v>11</v>
      </c>
      <c r="AC1170">
        <v>0</v>
      </c>
    </row>
    <row r="1171" spans="1:29" x14ac:dyDescent="0.3">
      <c r="A1171">
        <v>3570</v>
      </c>
      <c r="B1171">
        <v>1969</v>
      </c>
      <c r="C1171" t="s">
        <v>32</v>
      </c>
      <c r="D1171" t="s">
        <v>31</v>
      </c>
      <c r="E1171">
        <v>42731</v>
      </c>
      <c r="F1171">
        <v>1</v>
      </c>
      <c r="G1171">
        <v>0</v>
      </c>
      <c r="H1171" s="1">
        <v>41568</v>
      </c>
      <c r="I1171">
        <v>64</v>
      </c>
      <c r="J1171">
        <v>159</v>
      </c>
      <c r="K1171">
        <v>2</v>
      </c>
      <c r="L1171">
        <v>51</v>
      </c>
      <c r="M1171">
        <v>6</v>
      </c>
      <c r="N1171">
        <v>2</v>
      </c>
      <c r="O1171">
        <v>24</v>
      </c>
      <c r="P1171">
        <v>3</v>
      </c>
      <c r="Q1171">
        <v>4</v>
      </c>
      <c r="R1171">
        <v>1</v>
      </c>
      <c r="S1171">
        <v>5</v>
      </c>
      <c r="T1171">
        <v>5</v>
      </c>
      <c r="U1171">
        <v>0</v>
      </c>
      <c r="V1171">
        <v>0</v>
      </c>
      <c r="W1171">
        <v>0</v>
      </c>
      <c r="X1171">
        <v>0</v>
      </c>
      <c r="Y1171">
        <v>0</v>
      </c>
      <c r="Z1171">
        <v>0</v>
      </c>
      <c r="AA1171">
        <v>3</v>
      </c>
      <c r="AB1171">
        <v>11</v>
      </c>
      <c r="AC1171">
        <v>0</v>
      </c>
    </row>
    <row r="1172" spans="1:29" x14ac:dyDescent="0.3">
      <c r="A1172">
        <v>9860</v>
      </c>
      <c r="B1172">
        <v>1959</v>
      </c>
      <c r="C1172" t="s">
        <v>29</v>
      </c>
      <c r="D1172" t="s">
        <v>31</v>
      </c>
      <c r="E1172">
        <v>44911</v>
      </c>
      <c r="F1172">
        <v>0</v>
      </c>
      <c r="G1172">
        <v>1</v>
      </c>
      <c r="H1172" s="1">
        <v>41348</v>
      </c>
      <c r="I1172">
        <v>11</v>
      </c>
      <c r="J1172">
        <v>159</v>
      </c>
      <c r="K1172">
        <v>0</v>
      </c>
      <c r="L1172">
        <v>22</v>
      </c>
      <c r="M1172">
        <v>2</v>
      </c>
      <c r="N1172">
        <v>1</v>
      </c>
      <c r="O1172">
        <v>31</v>
      </c>
      <c r="P1172">
        <v>3</v>
      </c>
      <c r="Q1172">
        <v>4</v>
      </c>
      <c r="R1172">
        <v>1</v>
      </c>
      <c r="S1172">
        <v>4</v>
      </c>
      <c r="T1172">
        <v>7</v>
      </c>
      <c r="U1172">
        <v>0</v>
      </c>
      <c r="V1172">
        <v>0</v>
      </c>
      <c r="W1172">
        <v>0</v>
      </c>
      <c r="X1172">
        <v>0</v>
      </c>
      <c r="Y1172">
        <v>0</v>
      </c>
      <c r="Z1172">
        <v>0</v>
      </c>
      <c r="AA1172">
        <v>3</v>
      </c>
      <c r="AB1172">
        <v>11</v>
      </c>
      <c r="AC1172">
        <v>0</v>
      </c>
    </row>
    <row r="1173" spans="1:29" x14ac:dyDescent="0.3">
      <c r="A1173">
        <v>10176</v>
      </c>
      <c r="B1173">
        <v>1968</v>
      </c>
      <c r="C1173" t="s">
        <v>29</v>
      </c>
      <c r="D1173" t="s">
        <v>30</v>
      </c>
      <c r="E1173">
        <v>57107</v>
      </c>
      <c r="F1173">
        <v>0</v>
      </c>
      <c r="G1173">
        <v>1</v>
      </c>
      <c r="H1173" s="1">
        <v>41145</v>
      </c>
      <c r="I1173">
        <v>44</v>
      </c>
      <c r="J1173">
        <v>159</v>
      </c>
      <c r="K1173">
        <v>0</v>
      </c>
      <c r="L1173">
        <v>120</v>
      </c>
      <c r="M1173">
        <v>0</v>
      </c>
      <c r="N1173">
        <v>0</v>
      </c>
      <c r="O1173">
        <v>137</v>
      </c>
      <c r="P1173">
        <v>7</v>
      </c>
      <c r="Q1173">
        <v>4</v>
      </c>
      <c r="R1173">
        <v>4</v>
      </c>
      <c r="S1173">
        <v>8</v>
      </c>
      <c r="T1173">
        <v>8</v>
      </c>
      <c r="U1173">
        <v>0</v>
      </c>
      <c r="V1173">
        <v>1</v>
      </c>
      <c r="W1173">
        <v>0</v>
      </c>
      <c r="X1173">
        <v>0</v>
      </c>
      <c r="Y1173">
        <v>1</v>
      </c>
      <c r="Z1173">
        <v>0</v>
      </c>
      <c r="AA1173">
        <v>3</v>
      </c>
      <c r="AB1173">
        <v>11</v>
      </c>
      <c r="AC1173">
        <v>1</v>
      </c>
    </row>
    <row r="1174" spans="1:29" x14ac:dyDescent="0.3">
      <c r="A1174">
        <v>10473</v>
      </c>
      <c r="B1174">
        <v>1956</v>
      </c>
      <c r="C1174" t="s">
        <v>32</v>
      </c>
      <c r="D1174" t="s">
        <v>38</v>
      </c>
      <c r="E1174">
        <v>78028</v>
      </c>
      <c r="F1174">
        <v>0</v>
      </c>
      <c r="G1174">
        <v>1</v>
      </c>
      <c r="H1174" s="1">
        <v>41162</v>
      </c>
      <c r="I1174">
        <v>38</v>
      </c>
      <c r="J1174">
        <v>158</v>
      </c>
      <c r="K1174">
        <v>19</v>
      </c>
      <c r="L1174">
        <v>288</v>
      </c>
      <c r="M1174">
        <v>25</v>
      </c>
      <c r="N1174">
        <v>0</v>
      </c>
      <c r="O1174">
        <v>38</v>
      </c>
      <c r="P1174">
        <v>1</v>
      </c>
      <c r="Q1174">
        <v>6</v>
      </c>
      <c r="R1174">
        <v>4</v>
      </c>
      <c r="S1174">
        <v>9</v>
      </c>
      <c r="T1174">
        <v>7</v>
      </c>
      <c r="U1174">
        <v>0</v>
      </c>
      <c r="V1174">
        <v>1</v>
      </c>
      <c r="W1174">
        <v>1</v>
      </c>
      <c r="X1174">
        <v>0</v>
      </c>
      <c r="Y1174">
        <v>0</v>
      </c>
      <c r="Z1174">
        <v>0</v>
      </c>
      <c r="AA1174">
        <v>3</v>
      </c>
      <c r="AB1174">
        <v>11</v>
      </c>
      <c r="AC1174">
        <v>1</v>
      </c>
    </row>
    <row r="1175" spans="1:29" x14ac:dyDescent="0.3">
      <c r="A1175">
        <v>8216</v>
      </c>
      <c r="B1175">
        <v>1972</v>
      </c>
      <c r="C1175" t="s">
        <v>34</v>
      </c>
      <c r="D1175" t="s">
        <v>33</v>
      </c>
      <c r="E1175">
        <v>53761</v>
      </c>
      <c r="F1175">
        <v>1</v>
      </c>
      <c r="G1175">
        <v>1</v>
      </c>
      <c r="H1175" s="1">
        <v>41558</v>
      </c>
      <c r="I1175">
        <v>7</v>
      </c>
      <c r="J1175">
        <v>158</v>
      </c>
      <c r="K1175">
        <v>0</v>
      </c>
      <c r="L1175">
        <v>76</v>
      </c>
      <c r="M1175">
        <v>13</v>
      </c>
      <c r="N1175">
        <v>7</v>
      </c>
      <c r="O1175">
        <v>71</v>
      </c>
      <c r="P1175">
        <v>6</v>
      </c>
      <c r="Q1175">
        <v>4</v>
      </c>
      <c r="R1175">
        <v>4</v>
      </c>
      <c r="S1175">
        <v>3</v>
      </c>
      <c r="T1175">
        <v>5</v>
      </c>
      <c r="U1175">
        <v>0</v>
      </c>
      <c r="V1175">
        <v>0</v>
      </c>
      <c r="W1175">
        <v>0</v>
      </c>
      <c r="X1175">
        <v>0</v>
      </c>
      <c r="Y1175">
        <v>0</v>
      </c>
      <c r="Z1175">
        <v>0</v>
      </c>
      <c r="AA1175">
        <v>3</v>
      </c>
      <c r="AB1175">
        <v>11</v>
      </c>
      <c r="AC1175">
        <v>0</v>
      </c>
    </row>
    <row r="1176" spans="1:29" x14ac:dyDescent="0.3">
      <c r="A1176">
        <v>5892</v>
      </c>
      <c r="B1176">
        <v>1980</v>
      </c>
      <c r="C1176" t="s">
        <v>29</v>
      </c>
      <c r="D1176" t="s">
        <v>33</v>
      </c>
      <c r="E1176">
        <v>34968</v>
      </c>
      <c r="F1176">
        <v>1</v>
      </c>
      <c r="G1176">
        <v>0</v>
      </c>
      <c r="H1176" s="1">
        <v>41374</v>
      </c>
      <c r="I1176">
        <v>11</v>
      </c>
      <c r="J1176">
        <v>158</v>
      </c>
      <c r="K1176">
        <v>6</v>
      </c>
      <c r="L1176">
        <v>45</v>
      </c>
      <c r="M1176">
        <v>8</v>
      </c>
      <c r="N1176">
        <v>2</v>
      </c>
      <c r="O1176">
        <v>2</v>
      </c>
      <c r="P1176">
        <v>7</v>
      </c>
      <c r="Q1176">
        <v>3</v>
      </c>
      <c r="R1176">
        <v>2</v>
      </c>
      <c r="S1176">
        <v>5</v>
      </c>
      <c r="T1176">
        <v>7</v>
      </c>
      <c r="U1176">
        <v>0</v>
      </c>
      <c r="V1176">
        <v>0</v>
      </c>
      <c r="W1176">
        <v>0</v>
      </c>
      <c r="X1176">
        <v>0</v>
      </c>
      <c r="Y1176">
        <v>0</v>
      </c>
      <c r="Z1176">
        <v>0</v>
      </c>
      <c r="AA1176">
        <v>3</v>
      </c>
      <c r="AB1176">
        <v>11</v>
      </c>
      <c r="AC1176">
        <v>0</v>
      </c>
    </row>
    <row r="1177" spans="1:29" x14ac:dyDescent="0.3">
      <c r="A1177">
        <v>940</v>
      </c>
      <c r="B1177">
        <v>1987</v>
      </c>
      <c r="C1177" t="s">
        <v>29</v>
      </c>
      <c r="D1177" t="s">
        <v>30</v>
      </c>
      <c r="E1177">
        <v>57100</v>
      </c>
      <c r="F1177">
        <v>1</v>
      </c>
      <c r="G1177">
        <v>0</v>
      </c>
      <c r="H1177" s="1">
        <v>41777</v>
      </c>
      <c r="I1177">
        <v>9</v>
      </c>
      <c r="J1177">
        <v>158</v>
      </c>
      <c r="K1177">
        <v>11</v>
      </c>
      <c r="L1177">
        <v>99</v>
      </c>
      <c r="M1177">
        <v>15</v>
      </c>
      <c r="N1177">
        <v>11</v>
      </c>
      <c r="O1177">
        <v>17</v>
      </c>
      <c r="P1177">
        <v>2</v>
      </c>
      <c r="Q1177">
        <v>3</v>
      </c>
      <c r="R1177">
        <v>2</v>
      </c>
      <c r="S1177">
        <v>7</v>
      </c>
      <c r="T1177">
        <v>3</v>
      </c>
      <c r="U1177">
        <v>0</v>
      </c>
      <c r="V1177">
        <v>0</v>
      </c>
      <c r="W1177">
        <v>0</v>
      </c>
      <c r="X1177">
        <v>0</v>
      </c>
      <c r="Y1177">
        <v>0</v>
      </c>
      <c r="Z1177">
        <v>0</v>
      </c>
      <c r="AA1177">
        <v>3</v>
      </c>
      <c r="AB1177">
        <v>11</v>
      </c>
      <c r="AC1177">
        <v>0</v>
      </c>
    </row>
    <row r="1178" spans="1:29" x14ac:dyDescent="0.3">
      <c r="A1178">
        <v>340</v>
      </c>
      <c r="B1178">
        <v>1970</v>
      </c>
      <c r="C1178" t="s">
        <v>29</v>
      </c>
      <c r="D1178" t="s">
        <v>35</v>
      </c>
      <c r="E1178">
        <v>72967</v>
      </c>
      <c r="F1178">
        <v>0</v>
      </c>
      <c r="G1178">
        <v>1</v>
      </c>
      <c r="H1178" s="1">
        <v>41258</v>
      </c>
      <c r="I1178">
        <v>1</v>
      </c>
      <c r="J1178">
        <v>158</v>
      </c>
      <c r="K1178">
        <v>35</v>
      </c>
      <c r="L1178">
        <v>179</v>
      </c>
      <c r="M1178">
        <v>0</v>
      </c>
      <c r="N1178">
        <v>0</v>
      </c>
      <c r="O1178">
        <v>125</v>
      </c>
      <c r="P1178">
        <v>2</v>
      </c>
      <c r="Q1178">
        <v>7</v>
      </c>
      <c r="R1178">
        <v>2</v>
      </c>
      <c r="S1178">
        <v>8</v>
      </c>
      <c r="T1178">
        <v>5</v>
      </c>
      <c r="U1178">
        <v>1</v>
      </c>
      <c r="V1178">
        <v>0</v>
      </c>
      <c r="W1178">
        <v>0</v>
      </c>
      <c r="X1178">
        <v>0</v>
      </c>
      <c r="Y1178">
        <v>0</v>
      </c>
      <c r="Z1178">
        <v>0</v>
      </c>
      <c r="AA1178">
        <v>3</v>
      </c>
      <c r="AB1178">
        <v>11</v>
      </c>
      <c r="AC1178">
        <v>1</v>
      </c>
    </row>
    <row r="1179" spans="1:29" x14ac:dyDescent="0.3">
      <c r="A1179">
        <v>5959</v>
      </c>
      <c r="B1179">
        <v>1968</v>
      </c>
      <c r="C1179" t="s">
        <v>29</v>
      </c>
      <c r="D1179" t="s">
        <v>30</v>
      </c>
      <c r="E1179">
        <v>35893</v>
      </c>
      <c r="F1179">
        <v>1</v>
      </c>
      <c r="G1179">
        <v>1</v>
      </c>
      <c r="H1179" s="1">
        <v>41197</v>
      </c>
      <c r="I1179">
        <v>80</v>
      </c>
      <c r="J1179">
        <v>158</v>
      </c>
      <c r="K1179">
        <v>0</v>
      </c>
      <c r="L1179">
        <v>23</v>
      </c>
      <c r="M1179">
        <v>0</v>
      </c>
      <c r="N1179">
        <v>0</v>
      </c>
      <c r="O1179">
        <v>18</v>
      </c>
      <c r="P1179">
        <v>6</v>
      </c>
      <c r="Q1179">
        <v>3</v>
      </c>
      <c r="R1179">
        <v>1</v>
      </c>
      <c r="S1179">
        <v>5</v>
      </c>
      <c r="T1179">
        <v>8</v>
      </c>
      <c r="U1179">
        <v>0</v>
      </c>
      <c r="V1179">
        <v>0</v>
      </c>
      <c r="W1179">
        <v>0</v>
      </c>
      <c r="X1179">
        <v>0</v>
      </c>
      <c r="Y1179">
        <v>0</v>
      </c>
      <c r="Z1179">
        <v>0</v>
      </c>
      <c r="AA1179">
        <v>3</v>
      </c>
      <c r="AB1179">
        <v>11</v>
      </c>
      <c r="AC1179">
        <v>0</v>
      </c>
    </row>
    <row r="1180" spans="1:29" x14ac:dyDescent="0.3">
      <c r="A1180">
        <v>7453</v>
      </c>
      <c r="B1180">
        <v>1954</v>
      </c>
      <c r="C1180" t="s">
        <v>29</v>
      </c>
      <c r="D1180" t="s">
        <v>30</v>
      </c>
      <c r="E1180">
        <v>36130</v>
      </c>
      <c r="F1180">
        <v>0</v>
      </c>
      <c r="G1180">
        <v>1</v>
      </c>
      <c r="H1180" s="1">
        <v>41307</v>
      </c>
      <c r="I1180">
        <v>46</v>
      </c>
      <c r="J1180">
        <v>157</v>
      </c>
      <c r="K1180">
        <v>43</v>
      </c>
      <c r="L1180">
        <v>127</v>
      </c>
      <c r="M1180">
        <v>68</v>
      </c>
      <c r="N1180">
        <v>56</v>
      </c>
      <c r="O1180">
        <v>37</v>
      </c>
      <c r="P1180">
        <v>6</v>
      </c>
      <c r="Q1180">
        <v>3</v>
      </c>
      <c r="R1180">
        <v>8</v>
      </c>
      <c r="S1180">
        <v>4</v>
      </c>
      <c r="T1180">
        <v>4</v>
      </c>
      <c r="U1180">
        <v>1</v>
      </c>
      <c r="V1180">
        <v>0</v>
      </c>
      <c r="W1180">
        <v>0</v>
      </c>
      <c r="X1180">
        <v>0</v>
      </c>
      <c r="Y1180">
        <v>0</v>
      </c>
      <c r="Z1180">
        <v>0</v>
      </c>
      <c r="AA1180">
        <v>3</v>
      </c>
      <c r="AB1180">
        <v>11</v>
      </c>
      <c r="AC1180">
        <v>1</v>
      </c>
    </row>
    <row r="1181" spans="1:29" x14ac:dyDescent="0.3">
      <c r="A1181">
        <v>3439</v>
      </c>
      <c r="B1181">
        <v>1972</v>
      </c>
      <c r="C1181" t="s">
        <v>29</v>
      </c>
      <c r="D1181" t="s">
        <v>33</v>
      </c>
      <c r="E1181">
        <v>56721</v>
      </c>
      <c r="F1181">
        <v>1</v>
      </c>
      <c r="G1181">
        <v>1</v>
      </c>
      <c r="H1181" s="1">
        <v>41213</v>
      </c>
      <c r="I1181">
        <v>64</v>
      </c>
      <c r="J1181">
        <v>157</v>
      </c>
      <c r="K1181">
        <v>6</v>
      </c>
      <c r="L1181">
        <v>39</v>
      </c>
      <c r="M1181">
        <v>6</v>
      </c>
      <c r="N1181">
        <v>13</v>
      </c>
      <c r="O1181">
        <v>75</v>
      </c>
      <c r="P1181">
        <v>5</v>
      </c>
      <c r="Q1181">
        <v>4</v>
      </c>
      <c r="R1181">
        <v>1</v>
      </c>
      <c r="S1181">
        <v>5</v>
      </c>
      <c r="T1181">
        <v>6</v>
      </c>
      <c r="U1181">
        <v>0</v>
      </c>
      <c r="V1181">
        <v>0</v>
      </c>
      <c r="W1181">
        <v>0</v>
      </c>
      <c r="X1181">
        <v>0</v>
      </c>
      <c r="Y1181">
        <v>0</v>
      </c>
      <c r="Z1181">
        <v>0</v>
      </c>
      <c r="AA1181">
        <v>3</v>
      </c>
      <c r="AB1181">
        <v>11</v>
      </c>
      <c r="AC1181">
        <v>0</v>
      </c>
    </row>
    <row r="1182" spans="1:29" x14ac:dyDescent="0.3">
      <c r="A1182">
        <v>2625</v>
      </c>
      <c r="B1182">
        <v>1954</v>
      </c>
      <c r="C1182" t="s">
        <v>37</v>
      </c>
      <c r="D1182" t="s">
        <v>30</v>
      </c>
      <c r="E1182">
        <v>42607</v>
      </c>
      <c r="F1182">
        <v>0</v>
      </c>
      <c r="G1182">
        <v>1</v>
      </c>
      <c r="H1182" s="1">
        <v>41595</v>
      </c>
      <c r="I1182">
        <v>30</v>
      </c>
      <c r="J1182">
        <v>156</v>
      </c>
      <c r="K1182">
        <v>29</v>
      </c>
      <c r="L1182">
        <v>56</v>
      </c>
      <c r="M1182">
        <v>30</v>
      </c>
      <c r="N1182">
        <v>32</v>
      </c>
      <c r="O1182">
        <v>47</v>
      </c>
      <c r="P1182">
        <v>2</v>
      </c>
      <c r="Q1182">
        <v>3</v>
      </c>
      <c r="R1182">
        <v>2</v>
      </c>
      <c r="S1182">
        <v>7</v>
      </c>
      <c r="T1182">
        <v>3</v>
      </c>
      <c r="U1182">
        <v>0</v>
      </c>
      <c r="V1182">
        <v>0</v>
      </c>
      <c r="W1182">
        <v>0</v>
      </c>
      <c r="X1182">
        <v>0</v>
      </c>
      <c r="Y1182">
        <v>0</v>
      </c>
      <c r="Z1182">
        <v>0</v>
      </c>
      <c r="AA1182">
        <v>3</v>
      </c>
      <c r="AB1182">
        <v>11</v>
      </c>
      <c r="AC1182">
        <v>0</v>
      </c>
    </row>
    <row r="1183" spans="1:29" x14ac:dyDescent="0.3">
      <c r="A1183">
        <v>9076</v>
      </c>
      <c r="B1183">
        <v>1980</v>
      </c>
      <c r="C1183" t="s">
        <v>32</v>
      </c>
      <c r="D1183" t="s">
        <v>33</v>
      </c>
      <c r="E1183">
        <v>30732</v>
      </c>
      <c r="F1183">
        <v>1</v>
      </c>
      <c r="G1183">
        <v>0</v>
      </c>
      <c r="H1183" s="1">
        <v>41279</v>
      </c>
      <c r="I1183">
        <v>44</v>
      </c>
      <c r="J1183">
        <v>155</v>
      </c>
      <c r="K1183">
        <v>1</v>
      </c>
      <c r="L1183">
        <v>25</v>
      </c>
      <c r="M1183">
        <v>0</v>
      </c>
      <c r="N1183">
        <v>1</v>
      </c>
      <c r="O1183">
        <v>3</v>
      </c>
      <c r="P1183">
        <v>4</v>
      </c>
      <c r="Q1183">
        <v>4</v>
      </c>
      <c r="R1183">
        <v>1</v>
      </c>
      <c r="S1183">
        <v>4</v>
      </c>
      <c r="T1183">
        <v>8</v>
      </c>
      <c r="U1183">
        <v>0</v>
      </c>
      <c r="V1183">
        <v>0</v>
      </c>
      <c r="W1183">
        <v>0</v>
      </c>
      <c r="X1183">
        <v>0</v>
      </c>
      <c r="Y1183">
        <v>0</v>
      </c>
      <c r="Z1183">
        <v>0</v>
      </c>
      <c r="AA1183">
        <v>3</v>
      </c>
      <c r="AB1183">
        <v>11</v>
      </c>
      <c r="AC1183">
        <v>0</v>
      </c>
    </row>
    <row r="1184" spans="1:29" x14ac:dyDescent="0.3">
      <c r="A1184">
        <v>8890</v>
      </c>
      <c r="B1184">
        <v>1971</v>
      </c>
      <c r="C1184" t="s">
        <v>32</v>
      </c>
      <c r="D1184" t="s">
        <v>35</v>
      </c>
      <c r="E1184">
        <v>65808</v>
      </c>
      <c r="F1184">
        <v>1</v>
      </c>
      <c r="G1184">
        <v>1</v>
      </c>
      <c r="H1184" s="1">
        <v>41789</v>
      </c>
      <c r="I1184">
        <v>1</v>
      </c>
      <c r="J1184">
        <v>155</v>
      </c>
      <c r="K1184">
        <v>7</v>
      </c>
      <c r="L1184">
        <v>80</v>
      </c>
      <c r="M1184">
        <v>13</v>
      </c>
      <c r="N1184">
        <v>7</v>
      </c>
      <c r="O1184">
        <v>10</v>
      </c>
      <c r="P1184">
        <v>3</v>
      </c>
      <c r="Q1184">
        <v>5</v>
      </c>
      <c r="R1184">
        <v>1</v>
      </c>
      <c r="S1184">
        <v>5</v>
      </c>
      <c r="T1184">
        <v>6</v>
      </c>
      <c r="U1184">
        <v>0</v>
      </c>
      <c r="V1184">
        <v>0</v>
      </c>
      <c r="W1184">
        <v>0</v>
      </c>
      <c r="X1184">
        <v>0</v>
      </c>
      <c r="Y1184">
        <v>0</v>
      </c>
      <c r="Z1184">
        <v>0</v>
      </c>
      <c r="AA1184">
        <v>3</v>
      </c>
      <c r="AB1184">
        <v>11</v>
      </c>
      <c r="AC1184">
        <v>0</v>
      </c>
    </row>
    <row r="1185" spans="1:29" x14ac:dyDescent="0.3">
      <c r="A1185">
        <v>1379</v>
      </c>
      <c r="B1185">
        <v>1992</v>
      </c>
      <c r="C1185" t="s">
        <v>34</v>
      </c>
      <c r="D1185" t="s">
        <v>31</v>
      </c>
      <c r="E1185">
        <v>42670</v>
      </c>
      <c r="F1185">
        <v>0</v>
      </c>
      <c r="G1185">
        <v>0</v>
      </c>
      <c r="H1185" s="1">
        <v>41391</v>
      </c>
      <c r="I1185">
        <v>12</v>
      </c>
      <c r="J1185">
        <v>154</v>
      </c>
      <c r="K1185">
        <v>2</v>
      </c>
      <c r="L1185">
        <v>46</v>
      </c>
      <c r="M1185">
        <v>20</v>
      </c>
      <c r="N1185">
        <v>4</v>
      </c>
      <c r="O1185">
        <v>15</v>
      </c>
      <c r="P1185">
        <v>1</v>
      </c>
      <c r="Q1185">
        <v>4</v>
      </c>
      <c r="R1185">
        <v>2</v>
      </c>
      <c r="S1185">
        <v>4</v>
      </c>
      <c r="T1185">
        <v>4</v>
      </c>
      <c r="U1185">
        <v>0</v>
      </c>
      <c r="V1185">
        <v>0</v>
      </c>
      <c r="W1185">
        <v>0</v>
      </c>
      <c r="X1185">
        <v>0</v>
      </c>
      <c r="Y1185">
        <v>0</v>
      </c>
      <c r="Z1185">
        <v>0</v>
      </c>
      <c r="AA1185">
        <v>3</v>
      </c>
      <c r="AB1185">
        <v>11</v>
      </c>
      <c r="AC1185">
        <v>0</v>
      </c>
    </row>
    <row r="1186" spans="1:29" x14ac:dyDescent="0.3">
      <c r="A1186">
        <v>1710</v>
      </c>
      <c r="B1186">
        <v>1978</v>
      </c>
      <c r="C1186" t="s">
        <v>29</v>
      </c>
      <c r="D1186" t="s">
        <v>30</v>
      </c>
      <c r="E1186">
        <v>30168</v>
      </c>
      <c r="F1186">
        <v>1</v>
      </c>
      <c r="G1186">
        <v>0</v>
      </c>
      <c r="H1186" s="1">
        <v>41340</v>
      </c>
      <c r="I1186">
        <v>51</v>
      </c>
      <c r="J1186">
        <v>154</v>
      </c>
      <c r="K1186">
        <v>20</v>
      </c>
      <c r="L1186">
        <v>66</v>
      </c>
      <c r="M1186">
        <v>0</v>
      </c>
      <c r="N1186">
        <v>12</v>
      </c>
      <c r="O1186">
        <v>27</v>
      </c>
      <c r="P1186">
        <v>7</v>
      </c>
      <c r="Q1186">
        <v>6</v>
      </c>
      <c r="R1186">
        <v>1</v>
      </c>
      <c r="S1186">
        <v>4</v>
      </c>
      <c r="T1186">
        <v>9</v>
      </c>
      <c r="U1186">
        <v>0</v>
      </c>
      <c r="V1186">
        <v>0</v>
      </c>
      <c r="W1186">
        <v>0</v>
      </c>
      <c r="X1186">
        <v>0</v>
      </c>
      <c r="Y1186">
        <v>0</v>
      </c>
      <c r="Z1186">
        <v>0</v>
      </c>
      <c r="AA1186">
        <v>3</v>
      </c>
      <c r="AB1186">
        <v>11</v>
      </c>
      <c r="AC1186">
        <v>0</v>
      </c>
    </row>
    <row r="1187" spans="1:29" x14ac:dyDescent="0.3">
      <c r="A1187">
        <v>4827</v>
      </c>
      <c r="B1187">
        <v>1956</v>
      </c>
      <c r="C1187" t="s">
        <v>32</v>
      </c>
      <c r="D1187" t="s">
        <v>30</v>
      </c>
      <c r="E1187">
        <v>54998</v>
      </c>
      <c r="F1187">
        <v>0</v>
      </c>
      <c r="G1187">
        <v>1</v>
      </c>
      <c r="H1187" s="1">
        <v>41343</v>
      </c>
      <c r="I1187">
        <v>3</v>
      </c>
      <c r="J1187">
        <v>154</v>
      </c>
      <c r="K1187">
        <v>22</v>
      </c>
      <c r="L1187">
        <v>202</v>
      </c>
      <c r="M1187">
        <v>39</v>
      </c>
      <c r="N1187">
        <v>30</v>
      </c>
      <c r="O1187">
        <v>8</v>
      </c>
      <c r="P1187">
        <v>5</v>
      </c>
      <c r="Q1187">
        <v>4</v>
      </c>
      <c r="R1187">
        <v>2</v>
      </c>
      <c r="S1187">
        <v>9</v>
      </c>
      <c r="T1187">
        <v>4</v>
      </c>
      <c r="U1187">
        <v>0</v>
      </c>
      <c r="V1187">
        <v>0</v>
      </c>
      <c r="W1187">
        <v>0</v>
      </c>
      <c r="X1187">
        <v>0</v>
      </c>
      <c r="Y1187">
        <v>0</v>
      </c>
      <c r="Z1187">
        <v>0</v>
      </c>
      <c r="AA1187">
        <v>3</v>
      </c>
      <c r="AB1187">
        <v>11</v>
      </c>
      <c r="AC1187">
        <v>1</v>
      </c>
    </row>
    <row r="1188" spans="1:29" x14ac:dyDescent="0.3">
      <c r="A1188">
        <v>271</v>
      </c>
      <c r="B1188">
        <v>1969</v>
      </c>
      <c r="C1188" t="s">
        <v>29</v>
      </c>
      <c r="D1188" t="s">
        <v>38</v>
      </c>
      <c r="E1188">
        <v>40590</v>
      </c>
      <c r="F1188">
        <v>1</v>
      </c>
      <c r="G1188">
        <v>1</v>
      </c>
      <c r="H1188" s="1">
        <v>41549</v>
      </c>
      <c r="I1188">
        <v>30</v>
      </c>
      <c r="J1188">
        <v>154</v>
      </c>
      <c r="K1188">
        <v>0</v>
      </c>
      <c r="L1188">
        <v>50</v>
      </c>
      <c r="M1188">
        <v>6</v>
      </c>
      <c r="N1188">
        <v>11</v>
      </c>
      <c r="O1188">
        <v>37</v>
      </c>
      <c r="P1188">
        <v>5</v>
      </c>
      <c r="Q1188">
        <v>3</v>
      </c>
      <c r="R1188">
        <v>4</v>
      </c>
      <c r="S1188">
        <v>3</v>
      </c>
      <c r="T1188">
        <v>6</v>
      </c>
      <c r="U1188">
        <v>1</v>
      </c>
      <c r="V1188">
        <v>0</v>
      </c>
      <c r="W1188">
        <v>0</v>
      </c>
      <c r="X1188">
        <v>0</v>
      </c>
      <c r="Y1188">
        <v>0</v>
      </c>
      <c r="Z1188">
        <v>0</v>
      </c>
      <c r="AA1188">
        <v>3</v>
      </c>
      <c r="AB1188">
        <v>11</v>
      </c>
      <c r="AC1188">
        <v>0</v>
      </c>
    </row>
    <row r="1189" spans="1:29" x14ac:dyDescent="0.3">
      <c r="A1189">
        <v>7699</v>
      </c>
      <c r="B1189">
        <v>1969</v>
      </c>
      <c r="C1189" t="s">
        <v>29</v>
      </c>
      <c r="D1189" t="s">
        <v>38</v>
      </c>
      <c r="E1189">
        <v>40590</v>
      </c>
      <c r="F1189">
        <v>1</v>
      </c>
      <c r="G1189">
        <v>1</v>
      </c>
      <c r="H1189" s="1">
        <v>41549</v>
      </c>
      <c r="I1189">
        <v>30</v>
      </c>
      <c r="J1189">
        <v>154</v>
      </c>
      <c r="K1189">
        <v>0</v>
      </c>
      <c r="L1189">
        <v>50</v>
      </c>
      <c r="M1189">
        <v>6</v>
      </c>
      <c r="N1189">
        <v>11</v>
      </c>
      <c r="O1189">
        <v>37</v>
      </c>
      <c r="P1189">
        <v>5</v>
      </c>
      <c r="Q1189">
        <v>3</v>
      </c>
      <c r="R1189">
        <v>4</v>
      </c>
      <c r="S1189">
        <v>3</v>
      </c>
      <c r="T1189">
        <v>6</v>
      </c>
      <c r="U1189">
        <v>1</v>
      </c>
      <c r="V1189">
        <v>0</v>
      </c>
      <c r="W1189">
        <v>0</v>
      </c>
      <c r="X1189">
        <v>0</v>
      </c>
      <c r="Y1189">
        <v>0</v>
      </c>
      <c r="Z1189">
        <v>0</v>
      </c>
      <c r="AA1189">
        <v>3</v>
      </c>
      <c r="AB1189">
        <v>11</v>
      </c>
      <c r="AC1189">
        <v>0</v>
      </c>
    </row>
    <row r="1190" spans="1:29" x14ac:dyDescent="0.3">
      <c r="A1190">
        <v>2525</v>
      </c>
      <c r="B1190">
        <v>1974</v>
      </c>
      <c r="C1190" t="s">
        <v>32</v>
      </c>
      <c r="D1190" t="s">
        <v>33</v>
      </c>
      <c r="E1190">
        <v>38410</v>
      </c>
      <c r="F1190">
        <v>0</v>
      </c>
      <c r="G1190">
        <v>0</v>
      </c>
      <c r="H1190" s="1">
        <v>41166</v>
      </c>
      <c r="I1190">
        <v>65</v>
      </c>
      <c r="J1190">
        <v>153</v>
      </c>
      <c r="K1190">
        <v>64</v>
      </c>
      <c r="L1190">
        <v>123</v>
      </c>
      <c r="M1190">
        <v>116</v>
      </c>
      <c r="N1190">
        <v>64</v>
      </c>
      <c r="O1190">
        <v>14</v>
      </c>
      <c r="P1190">
        <v>2</v>
      </c>
      <c r="Q1190">
        <v>5</v>
      </c>
      <c r="R1190">
        <v>2</v>
      </c>
      <c r="S1190">
        <v>9</v>
      </c>
      <c r="T1190">
        <v>6</v>
      </c>
      <c r="U1190">
        <v>0</v>
      </c>
      <c r="V1190">
        <v>0</v>
      </c>
      <c r="W1190">
        <v>0</v>
      </c>
      <c r="X1190">
        <v>0</v>
      </c>
      <c r="Y1190">
        <v>0</v>
      </c>
      <c r="Z1190">
        <v>0</v>
      </c>
      <c r="AA1190">
        <v>3</v>
      </c>
      <c r="AB1190">
        <v>11</v>
      </c>
      <c r="AC1190">
        <v>1</v>
      </c>
    </row>
    <row r="1191" spans="1:29" x14ac:dyDescent="0.3">
      <c r="A1191">
        <v>9648</v>
      </c>
      <c r="B1191">
        <v>1967</v>
      </c>
      <c r="C1191" t="s">
        <v>29</v>
      </c>
      <c r="D1191" t="s">
        <v>30</v>
      </c>
      <c r="E1191">
        <v>46904</v>
      </c>
      <c r="F1191">
        <v>1</v>
      </c>
      <c r="G1191">
        <v>1</v>
      </c>
      <c r="H1191" s="1">
        <v>41216</v>
      </c>
      <c r="I1191">
        <v>20</v>
      </c>
      <c r="J1191">
        <v>153</v>
      </c>
      <c r="K1191">
        <v>4</v>
      </c>
      <c r="L1191">
        <v>56</v>
      </c>
      <c r="M1191">
        <v>0</v>
      </c>
      <c r="N1191">
        <v>9</v>
      </c>
      <c r="O1191">
        <v>31</v>
      </c>
      <c r="P1191">
        <v>4</v>
      </c>
      <c r="Q1191">
        <v>5</v>
      </c>
      <c r="R1191">
        <v>1</v>
      </c>
      <c r="S1191">
        <v>4</v>
      </c>
      <c r="T1191">
        <v>8</v>
      </c>
      <c r="U1191">
        <v>0</v>
      </c>
      <c r="V1191">
        <v>0</v>
      </c>
      <c r="W1191">
        <v>0</v>
      </c>
      <c r="X1191">
        <v>0</v>
      </c>
      <c r="Y1191">
        <v>0</v>
      </c>
      <c r="Z1191">
        <v>0</v>
      </c>
      <c r="AA1191">
        <v>3</v>
      </c>
      <c r="AB1191">
        <v>11</v>
      </c>
      <c r="AC1191">
        <v>0</v>
      </c>
    </row>
    <row r="1192" spans="1:29" x14ac:dyDescent="0.3">
      <c r="A1192">
        <v>7698</v>
      </c>
      <c r="B1192">
        <v>1976</v>
      </c>
      <c r="C1192" t="s">
        <v>32</v>
      </c>
      <c r="D1192" t="s">
        <v>33</v>
      </c>
      <c r="E1192">
        <v>51650</v>
      </c>
      <c r="F1192">
        <v>0</v>
      </c>
      <c r="G1192">
        <v>1</v>
      </c>
      <c r="H1192" s="1">
        <v>41770</v>
      </c>
      <c r="I1192">
        <v>81</v>
      </c>
      <c r="J1192">
        <v>152</v>
      </c>
      <c r="K1192">
        <v>3</v>
      </c>
      <c r="L1192">
        <v>22</v>
      </c>
      <c r="M1192">
        <v>2</v>
      </c>
      <c r="N1192">
        <v>5</v>
      </c>
      <c r="O1192">
        <v>7</v>
      </c>
      <c r="P1192">
        <v>1</v>
      </c>
      <c r="Q1192">
        <v>4</v>
      </c>
      <c r="R1192">
        <v>1</v>
      </c>
      <c r="S1192">
        <v>4</v>
      </c>
      <c r="T1192">
        <v>5</v>
      </c>
      <c r="U1192">
        <v>0</v>
      </c>
      <c r="V1192">
        <v>0</v>
      </c>
      <c r="W1192">
        <v>0</v>
      </c>
      <c r="X1192">
        <v>0</v>
      </c>
      <c r="Y1192">
        <v>0</v>
      </c>
      <c r="Z1192">
        <v>0</v>
      </c>
      <c r="AA1192">
        <v>3</v>
      </c>
      <c r="AB1192">
        <v>11</v>
      </c>
      <c r="AC1192">
        <v>0</v>
      </c>
    </row>
    <row r="1193" spans="1:29" x14ac:dyDescent="0.3">
      <c r="A1193">
        <v>1509</v>
      </c>
      <c r="B1193">
        <v>1958</v>
      </c>
      <c r="C1193" t="s">
        <v>32</v>
      </c>
      <c r="D1193" t="s">
        <v>31</v>
      </c>
      <c r="E1193">
        <v>84460</v>
      </c>
      <c r="F1193">
        <v>0</v>
      </c>
      <c r="G1193">
        <v>0</v>
      </c>
      <c r="H1193" s="1">
        <v>41278</v>
      </c>
      <c r="I1193">
        <v>80</v>
      </c>
      <c r="J1193">
        <v>152</v>
      </c>
      <c r="K1193">
        <v>27</v>
      </c>
      <c r="L1193">
        <v>103</v>
      </c>
      <c r="M1193">
        <v>106</v>
      </c>
      <c r="N1193">
        <v>54</v>
      </c>
      <c r="O1193">
        <v>81</v>
      </c>
      <c r="P1193">
        <v>0</v>
      </c>
      <c r="Q1193">
        <v>9</v>
      </c>
      <c r="R1193">
        <v>9</v>
      </c>
      <c r="S1193">
        <v>4</v>
      </c>
      <c r="T1193">
        <v>5</v>
      </c>
      <c r="U1193">
        <v>0</v>
      </c>
      <c r="V1193">
        <v>1</v>
      </c>
      <c r="W1193">
        <v>1</v>
      </c>
      <c r="X1193">
        <v>1</v>
      </c>
      <c r="Y1193">
        <v>1</v>
      </c>
      <c r="Z1193">
        <v>0</v>
      </c>
      <c r="AA1193">
        <v>3</v>
      </c>
      <c r="AB1193">
        <v>11</v>
      </c>
      <c r="AC1193">
        <v>1</v>
      </c>
    </row>
    <row r="1194" spans="1:29" x14ac:dyDescent="0.3">
      <c r="A1194">
        <v>1291</v>
      </c>
      <c r="B1194">
        <v>1978</v>
      </c>
      <c r="C1194" t="s">
        <v>32</v>
      </c>
      <c r="D1194" t="s">
        <v>31</v>
      </c>
      <c r="E1194">
        <v>27683</v>
      </c>
      <c r="F1194">
        <v>1</v>
      </c>
      <c r="G1194">
        <v>0</v>
      </c>
      <c r="H1194" s="1">
        <v>41125</v>
      </c>
      <c r="I1194">
        <v>90</v>
      </c>
      <c r="J1194">
        <v>152</v>
      </c>
      <c r="K1194">
        <v>9</v>
      </c>
      <c r="L1194">
        <v>121</v>
      </c>
      <c r="M1194">
        <v>12</v>
      </c>
      <c r="N1194">
        <v>12</v>
      </c>
      <c r="O1194">
        <v>45</v>
      </c>
      <c r="P1194">
        <v>4</v>
      </c>
      <c r="Q1194">
        <v>6</v>
      </c>
      <c r="R1194">
        <v>2</v>
      </c>
      <c r="S1194">
        <v>4</v>
      </c>
      <c r="T1194">
        <v>8</v>
      </c>
      <c r="U1194">
        <v>0</v>
      </c>
      <c r="V1194">
        <v>0</v>
      </c>
      <c r="W1194">
        <v>0</v>
      </c>
      <c r="X1194">
        <v>0</v>
      </c>
      <c r="Y1194">
        <v>0</v>
      </c>
      <c r="Z1194">
        <v>0</v>
      </c>
      <c r="AA1194">
        <v>3</v>
      </c>
      <c r="AB1194">
        <v>11</v>
      </c>
      <c r="AC1194">
        <v>0</v>
      </c>
    </row>
    <row r="1195" spans="1:29" x14ac:dyDescent="0.3">
      <c r="A1195">
        <v>6404</v>
      </c>
      <c r="B1195">
        <v>1969</v>
      </c>
      <c r="C1195" t="s">
        <v>29</v>
      </c>
      <c r="D1195" t="s">
        <v>31</v>
      </c>
      <c r="E1195">
        <v>58917</v>
      </c>
      <c r="F1195">
        <v>1</v>
      </c>
      <c r="G1195">
        <v>2</v>
      </c>
      <c r="H1195" s="1">
        <v>41357</v>
      </c>
      <c r="I1195">
        <v>10</v>
      </c>
      <c r="J1195">
        <v>151</v>
      </c>
      <c r="K1195">
        <v>7</v>
      </c>
      <c r="L1195">
        <v>89</v>
      </c>
      <c r="M1195">
        <v>0</v>
      </c>
      <c r="N1195">
        <v>7</v>
      </c>
      <c r="O1195">
        <v>28</v>
      </c>
      <c r="P1195">
        <v>5</v>
      </c>
      <c r="Q1195">
        <v>4</v>
      </c>
      <c r="R1195">
        <v>1</v>
      </c>
      <c r="S1195">
        <v>6</v>
      </c>
      <c r="T1195">
        <v>5</v>
      </c>
      <c r="U1195">
        <v>0</v>
      </c>
      <c r="V1195">
        <v>0</v>
      </c>
      <c r="W1195">
        <v>0</v>
      </c>
      <c r="X1195">
        <v>0</v>
      </c>
      <c r="Y1195">
        <v>0</v>
      </c>
      <c r="Z1195">
        <v>0</v>
      </c>
      <c r="AA1195">
        <v>3</v>
      </c>
      <c r="AB1195">
        <v>11</v>
      </c>
      <c r="AC1195">
        <v>0</v>
      </c>
    </row>
    <row r="1196" spans="1:29" x14ac:dyDescent="0.3">
      <c r="A1196">
        <v>810</v>
      </c>
      <c r="B1196">
        <v>1975</v>
      </c>
      <c r="C1196" t="s">
        <v>29</v>
      </c>
      <c r="D1196" t="s">
        <v>33</v>
      </c>
      <c r="E1196">
        <v>74190</v>
      </c>
      <c r="F1196">
        <v>0</v>
      </c>
      <c r="G1196">
        <v>1</v>
      </c>
      <c r="H1196" s="1">
        <v>41771</v>
      </c>
      <c r="I1196">
        <v>49</v>
      </c>
      <c r="J1196">
        <v>151</v>
      </c>
      <c r="K1196">
        <v>81</v>
      </c>
      <c r="L1196">
        <v>86</v>
      </c>
      <c r="M1196">
        <v>168</v>
      </c>
      <c r="N1196">
        <v>91</v>
      </c>
      <c r="O1196">
        <v>64</v>
      </c>
      <c r="P1196">
        <v>2</v>
      </c>
      <c r="Q1196">
        <v>4</v>
      </c>
      <c r="R1196">
        <v>2</v>
      </c>
      <c r="S1196">
        <v>11</v>
      </c>
      <c r="T1196">
        <v>2</v>
      </c>
      <c r="U1196">
        <v>0</v>
      </c>
      <c r="V1196">
        <v>0</v>
      </c>
      <c r="W1196">
        <v>0</v>
      </c>
      <c r="X1196">
        <v>0</v>
      </c>
      <c r="Y1196">
        <v>0</v>
      </c>
      <c r="Z1196">
        <v>0</v>
      </c>
      <c r="AA1196">
        <v>3</v>
      </c>
      <c r="AB1196">
        <v>11</v>
      </c>
      <c r="AC1196">
        <v>0</v>
      </c>
    </row>
    <row r="1197" spans="1:29" x14ac:dyDescent="0.3">
      <c r="A1197">
        <v>675</v>
      </c>
      <c r="B1197">
        <v>1973</v>
      </c>
      <c r="C1197" t="s">
        <v>34</v>
      </c>
      <c r="D1197" t="s">
        <v>35</v>
      </c>
      <c r="E1197">
        <v>52034</v>
      </c>
      <c r="F1197">
        <v>1</v>
      </c>
      <c r="G1197">
        <v>1</v>
      </c>
      <c r="H1197" s="1">
        <v>41411</v>
      </c>
      <c r="I1197">
        <v>67</v>
      </c>
      <c r="J1197">
        <v>146</v>
      </c>
      <c r="K1197">
        <v>0</v>
      </c>
      <c r="L1197">
        <v>93</v>
      </c>
      <c r="M1197">
        <v>7</v>
      </c>
      <c r="N1197">
        <v>13</v>
      </c>
      <c r="O1197">
        <v>73</v>
      </c>
      <c r="P1197">
        <v>5</v>
      </c>
      <c r="Q1197">
        <v>4</v>
      </c>
      <c r="R1197">
        <v>2</v>
      </c>
      <c r="S1197">
        <v>5</v>
      </c>
      <c r="T1197">
        <v>7</v>
      </c>
      <c r="U1197">
        <v>0</v>
      </c>
      <c r="V1197">
        <v>0</v>
      </c>
      <c r="W1197">
        <v>0</v>
      </c>
      <c r="X1197">
        <v>0</v>
      </c>
      <c r="Y1197">
        <v>0</v>
      </c>
      <c r="Z1197">
        <v>0</v>
      </c>
      <c r="AA1197">
        <v>3</v>
      </c>
      <c r="AB1197">
        <v>11</v>
      </c>
      <c r="AC1197">
        <v>0</v>
      </c>
    </row>
    <row r="1198" spans="1:29" x14ac:dyDescent="0.3">
      <c r="A1198">
        <v>5253</v>
      </c>
      <c r="B1198">
        <v>1956</v>
      </c>
      <c r="C1198" t="s">
        <v>34</v>
      </c>
      <c r="D1198" t="s">
        <v>31</v>
      </c>
      <c r="E1198">
        <v>54603</v>
      </c>
      <c r="F1198">
        <v>1</v>
      </c>
      <c r="G1198">
        <v>1</v>
      </c>
      <c r="H1198" s="1">
        <v>41464</v>
      </c>
      <c r="I1198">
        <v>85</v>
      </c>
      <c r="J1198">
        <v>145</v>
      </c>
      <c r="K1198">
        <v>13</v>
      </c>
      <c r="L1198">
        <v>46</v>
      </c>
      <c r="M1198">
        <v>17</v>
      </c>
      <c r="N1198">
        <v>2</v>
      </c>
      <c r="O1198">
        <v>4</v>
      </c>
      <c r="P1198">
        <v>6</v>
      </c>
      <c r="Q1198">
        <v>4</v>
      </c>
      <c r="R1198">
        <v>2</v>
      </c>
      <c r="S1198">
        <v>4</v>
      </c>
      <c r="T1198">
        <v>7</v>
      </c>
      <c r="U1198">
        <v>0</v>
      </c>
      <c r="V1198">
        <v>0</v>
      </c>
      <c r="W1198">
        <v>0</v>
      </c>
      <c r="X1198">
        <v>0</v>
      </c>
      <c r="Y1198">
        <v>0</v>
      </c>
      <c r="Z1198">
        <v>0</v>
      </c>
      <c r="AA1198">
        <v>3</v>
      </c>
      <c r="AB1198">
        <v>11</v>
      </c>
      <c r="AC1198">
        <v>0</v>
      </c>
    </row>
    <row r="1199" spans="1:29" x14ac:dyDescent="0.3">
      <c r="A1199">
        <v>5429</v>
      </c>
      <c r="B1199">
        <v>1948</v>
      </c>
      <c r="C1199" t="s">
        <v>32</v>
      </c>
      <c r="D1199" t="s">
        <v>33</v>
      </c>
      <c r="E1199">
        <v>45579</v>
      </c>
      <c r="F1199">
        <v>0</v>
      </c>
      <c r="G1199">
        <v>1</v>
      </c>
      <c r="H1199" s="1">
        <v>41506</v>
      </c>
      <c r="I1199">
        <v>10</v>
      </c>
      <c r="J1199">
        <v>145</v>
      </c>
      <c r="K1199">
        <v>1</v>
      </c>
      <c r="L1199">
        <v>33</v>
      </c>
      <c r="M1199">
        <v>2</v>
      </c>
      <c r="N1199">
        <v>1</v>
      </c>
      <c r="O1199">
        <v>1</v>
      </c>
      <c r="P1199">
        <v>1</v>
      </c>
      <c r="Q1199">
        <v>4</v>
      </c>
      <c r="R1199">
        <v>1</v>
      </c>
      <c r="S1199">
        <v>4</v>
      </c>
      <c r="T1199">
        <v>6</v>
      </c>
      <c r="U1199">
        <v>0</v>
      </c>
      <c r="V1199">
        <v>0</v>
      </c>
      <c r="W1199">
        <v>0</v>
      </c>
      <c r="X1199">
        <v>0</v>
      </c>
      <c r="Y1199">
        <v>0</v>
      </c>
      <c r="Z1199">
        <v>0</v>
      </c>
      <c r="AA1199">
        <v>3</v>
      </c>
      <c r="AB1199">
        <v>11</v>
      </c>
      <c r="AC1199">
        <v>0</v>
      </c>
    </row>
    <row r="1200" spans="1:29" x14ac:dyDescent="0.3">
      <c r="A1200">
        <v>10676</v>
      </c>
      <c r="B1200">
        <v>1982</v>
      </c>
      <c r="C1200" t="s">
        <v>29</v>
      </c>
      <c r="D1200" t="s">
        <v>33</v>
      </c>
      <c r="E1200">
        <v>63211</v>
      </c>
      <c r="F1200">
        <v>0</v>
      </c>
      <c r="G1200">
        <v>0</v>
      </c>
      <c r="H1200" s="1">
        <v>41215</v>
      </c>
      <c r="I1200">
        <v>3</v>
      </c>
      <c r="J1200">
        <v>145</v>
      </c>
      <c r="K1200">
        <v>193</v>
      </c>
      <c r="L1200">
        <v>459</v>
      </c>
      <c r="M1200">
        <v>205</v>
      </c>
      <c r="N1200">
        <v>26</v>
      </c>
      <c r="O1200">
        <v>145</v>
      </c>
      <c r="P1200">
        <v>2</v>
      </c>
      <c r="Q1200">
        <v>3</v>
      </c>
      <c r="R1200">
        <v>8</v>
      </c>
      <c r="S1200">
        <v>7</v>
      </c>
      <c r="T1200">
        <v>2</v>
      </c>
      <c r="U1200">
        <v>0</v>
      </c>
      <c r="V1200">
        <v>0</v>
      </c>
      <c r="W1200">
        <v>0</v>
      </c>
      <c r="X1200">
        <v>0</v>
      </c>
      <c r="Y1200">
        <v>0</v>
      </c>
      <c r="Z1200">
        <v>0</v>
      </c>
      <c r="AA1200">
        <v>3</v>
      </c>
      <c r="AB1200">
        <v>11</v>
      </c>
      <c r="AC1200">
        <v>1</v>
      </c>
    </row>
    <row r="1201" spans="1:29" x14ac:dyDescent="0.3">
      <c r="A1201">
        <v>7533</v>
      </c>
      <c r="B1201">
        <v>1964</v>
      </c>
      <c r="C1201" t="s">
        <v>29</v>
      </c>
      <c r="D1201" t="s">
        <v>33</v>
      </c>
      <c r="E1201">
        <v>49096</v>
      </c>
      <c r="F1201">
        <v>1</v>
      </c>
      <c r="G1201">
        <v>1</v>
      </c>
      <c r="H1201" s="1">
        <v>41541</v>
      </c>
      <c r="I1201">
        <v>15</v>
      </c>
      <c r="J1201">
        <v>144</v>
      </c>
      <c r="K1201">
        <v>1</v>
      </c>
      <c r="L1201">
        <v>32</v>
      </c>
      <c r="M1201">
        <v>2</v>
      </c>
      <c r="N1201">
        <v>1</v>
      </c>
      <c r="O1201">
        <v>7</v>
      </c>
      <c r="P1201">
        <v>4</v>
      </c>
      <c r="Q1201">
        <v>4</v>
      </c>
      <c r="R1201">
        <v>1</v>
      </c>
      <c r="S1201">
        <v>4</v>
      </c>
      <c r="T1201">
        <v>7</v>
      </c>
      <c r="U1201">
        <v>0</v>
      </c>
      <c r="V1201">
        <v>0</v>
      </c>
      <c r="W1201">
        <v>0</v>
      </c>
      <c r="X1201">
        <v>0</v>
      </c>
      <c r="Y1201">
        <v>0</v>
      </c>
      <c r="Z1201">
        <v>0</v>
      </c>
      <c r="AA1201">
        <v>3</v>
      </c>
      <c r="AB1201">
        <v>11</v>
      </c>
      <c r="AC1201">
        <v>0</v>
      </c>
    </row>
    <row r="1202" spans="1:29" x14ac:dyDescent="0.3">
      <c r="A1202">
        <v>5956</v>
      </c>
      <c r="B1202">
        <v>1948</v>
      </c>
      <c r="C1202" t="s">
        <v>32</v>
      </c>
      <c r="D1202" t="s">
        <v>35</v>
      </c>
      <c r="E1202">
        <v>45072</v>
      </c>
      <c r="F1202">
        <v>1</v>
      </c>
      <c r="G1202">
        <v>2</v>
      </c>
      <c r="H1202" s="1">
        <v>41563</v>
      </c>
      <c r="I1202">
        <v>74</v>
      </c>
      <c r="J1202">
        <v>144</v>
      </c>
      <c r="K1202">
        <v>2</v>
      </c>
      <c r="L1202">
        <v>99</v>
      </c>
      <c r="M1202">
        <v>7</v>
      </c>
      <c r="N1202">
        <v>2</v>
      </c>
      <c r="O1202">
        <v>30</v>
      </c>
      <c r="P1202">
        <v>5</v>
      </c>
      <c r="Q1202">
        <v>6</v>
      </c>
      <c r="R1202">
        <v>1</v>
      </c>
      <c r="S1202">
        <v>4</v>
      </c>
      <c r="T1202">
        <v>8</v>
      </c>
      <c r="U1202">
        <v>0</v>
      </c>
      <c r="V1202">
        <v>0</v>
      </c>
      <c r="W1202">
        <v>0</v>
      </c>
      <c r="X1202">
        <v>0</v>
      </c>
      <c r="Y1202">
        <v>0</v>
      </c>
      <c r="Z1202">
        <v>0</v>
      </c>
      <c r="AA1202">
        <v>3</v>
      </c>
      <c r="AB1202">
        <v>11</v>
      </c>
      <c r="AC1202">
        <v>0</v>
      </c>
    </row>
    <row r="1203" spans="1:29" x14ac:dyDescent="0.3">
      <c r="A1203">
        <v>6663</v>
      </c>
      <c r="B1203">
        <v>1940</v>
      </c>
      <c r="C1203" t="s">
        <v>32</v>
      </c>
      <c r="D1203" t="s">
        <v>30</v>
      </c>
      <c r="E1203">
        <v>51141</v>
      </c>
      <c r="F1203">
        <v>0</v>
      </c>
      <c r="G1203">
        <v>0</v>
      </c>
      <c r="H1203" s="1">
        <v>41463</v>
      </c>
      <c r="I1203">
        <v>96</v>
      </c>
      <c r="J1203">
        <v>144</v>
      </c>
      <c r="K1203">
        <v>0</v>
      </c>
      <c r="L1203">
        <v>7</v>
      </c>
      <c r="M1203">
        <v>0</v>
      </c>
      <c r="N1203">
        <v>0</v>
      </c>
      <c r="O1203">
        <v>6</v>
      </c>
      <c r="P1203">
        <v>1</v>
      </c>
      <c r="Q1203">
        <v>3</v>
      </c>
      <c r="R1203">
        <v>1</v>
      </c>
      <c r="S1203">
        <v>4</v>
      </c>
      <c r="T1203">
        <v>5</v>
      </c>
      <c r="U1203">
        <v>0</v>
      </c>
      <c r="V1203">
        <v>0</v>
      </c>
      <c r="W1203">
        <v>0</v>
      </c>
      <c r="X1203">
        <v>0</v>
      </c>
      <c r="Y1203">
        <v>0</v>
      </c>
      <c r="Z1203">
        <v>0</v>
      </c>
      <c r="AA1203">
        <v>3</v>
      </c>
      <c r="AB1203">
        <v>11</v>
      </c>
      <c r="AC1203">
        <v>0</v>
      </c>
    </row>
    <row r="1204" spans="1:29" x14ac:dyDescent="0.3">
      <c r="A1204">
        <v>7540</v>
      </c>
      <c r="B1204">
        <v>1952</v>
      </c>
      <c r="C1204" t="s">
        <v>29</v>
      </c>
      <c r="D1204" t="s">
        <v>33</v>
      </c>
      <c r="E1204">
        <v>50300</v>
      </c>
      <c r="F1204">
        <v>0</v>
      </c>
      <c r="G1204">
        <v>1</v>
      </c>
      <c r="H1204" s="1">
        <v>41784</v>
      </c>
      <c r="I1204">
        <v>52</v>
      </c>
      <c r="J1204">
        <v>143</v>
      </c>
      <c r="K1204">
        <v>15</v>
      </c>
      <c r="L1204">
        <v>60</v>
      </c>
      <c r="M1204">
        <v>24</v>
      </c>
      <c r="N1204">
        <v>23</v>
      </c>
      <c r="O1204">
        <v>5</v>
      </c>
      <c r="P1204">
        <v>2</v>
      </c>
      <c r="Q1204">
        <v>2</v>
      </c>
      <c r="R1204">
        <v>1</v>
      </c>
      <c r="S1204">
        <v>8</v>
      </c>
      <c r="T1204">
        <v>2</v>
      </c>
      <c r="U1204">
        <v>0</v>
      </c>
      <c r="V1204">
        <v>0</v>
      </c>
      <c r="W1204">
        <v>0</v>
      </c>
      <c r="X1204">
        <v>0</v>
      </c>
      <c r="Y1204">
        <v>0</v>
      </c>
      <c r="Z1204">
        <v>0</v>
      </c>
      <c r="AA1204">
        <v>3</v>
      </c>
      <c r="AB1204">
        <v>11</v>
      </c>
      <c r="AC1204">
        <v>0</v>
      </c>
    </row>
    <row r="1205" spans="1:29" x14ac:dyDescent="0.3">
      <c r="A1205">
        <v>5948</v>
      </c>
      <c r="B1205">
        <v>1975</v>
      </c>
      <c r="C1205" t="s">
        <v>29</v>
      </c>
      <c r="D1205" t="s">
        <v>30</v>
      </c>
      <c r="E1205">
        <v>57338</v>
      </c>
      <c r="F1205">
        <v>0</v>
      </c>
      <c r="G1205">
        <v>1</v>
      </c>
      <c r="H1205" s="1">
        <v>41758</v>
      </c>
      <c r="I1205">
        <v>96</v>
      </c>
      <c r="J1205">
        <v>143</v>
      </c>
      <c r="K1205">
        <v>6</v>
      </c>
      <c r="L1205">
        <v>52</v>
      </c>
      <c r="M1205">
        <v>11</v>
      </c>
      <c r="N1205">
        <v>8</v>
      </c>
      <c r="O1205">
        <v>17</v>
      </c>
      <c r="P1205">
        <v>2</v>
      </c>
      <c r="Q1205">
        <v>4</v>
      </c>
      <c r="R1205">
        <v>1</v>
      </c>
      <c r="S1205">
        <v>5</v>
      </c>
      <c r="T1205">
        <v>5</v>
      </c>
      <c r="U1205">
        <v>0</v>
      </c>
      <c r="V1205">
        <v>0</v>
      </c>
      <c r="W1205">
        <v>0</v>
      </c>
      <c r="X1205">
        <v>0</v>
      </c>
      <c r="Y1205">
        <v>0</v>
      </c>
      <c r="Z1205">
        <v>0</v>
      </c>
      <c r="AA1205">
        <v>3</v>
      </c>
      <c r="AB1205">
        <v>11</v>
      </c>
      <c r="AC1205">
        <v>0</v>
      </c>
    </row>
    <row r="1206" spans="1:29" x14ac:dyDescent="0.3">
      <c r="A1206">
        <v>6131</v>
      </c>
      <c r="B1206">
        <v>1980</v>
      </c>
      <c r="C1206" t="s">
        <v>37</v>
      </c>
      <c r="D1206" t="s">
        <v>33</v>
      </c>
      <c r="E1206">
        <v>70829</v>
      </c>
      <c r="F1206">
        <v>1</v>
      </c>
      <c r="G1206">
        <v>1</v>
      </c>
      <c r="H1206" s="1">
        <v>41609</v>
      </c>
      <c r="I1206">
        <v>87</v>
      </c>
      <c r="J1206">
        <v>141</v>
      </c>
      <c r="K1206">
        <v>70</v>
      </c>
      <c r="L1206">
        <v>106</v>
      </c>
      <c r="M1206">
        <v>72</v>
      </c>
      <c r="N1206">
        <v>19</v>
      </c>
      <c r="O1206">
        <v>23</v>
      </c>
      <c r="P1206">
        <v>2</v>
      </c>
      <c r="Q1206">
        <v>4</v>
      </c>
      <c r="R1206">
        <v>2</v>
      </c>
      <c r="S1206">
        <v>8</v>
      </c>
      <c r="T1206">
        <v>3</v>
      </c>
      <c r="U1206">
        <v>0</v>
      </c>
      <c r="V1206">
        <v>0</v>
      </c>
      <c r="W1206">
        <v>0</v>
      </c>
      <c r="X1206">
        <v>0</v>
      </c>
      <c r="Y1206">
        <v>0</v>
      </c>
      <c r="Z1206">
        <v>0</v>
      </c>
      <c r="AA1206">
        <v>3</v>
      </c>
      <c r="AB1206">
        <v>11</v>
      </c>
      <c r="AC1206">
        <v>0</v>
      </c>
    </row>
    <row r="1207" spans="1:29" x14ac:dyDescent="0.3">
      <c r="A1207">
        <v>713</v>
      </c>
      <c r="B1207">
        <v>1977</v>
      </c>
      <c r="C1207" t="s">
        <v>34</v>
      </c>
      <c r="D1207" t="s">
        <v>33</v>
      </c>
      <c r="E1207">
        <v>50353</v>
      </c>
      <c r="F1207">
        <v>0</v>
      </c>
      <c r="G1207">
        <v>0</v>
      </c>
      <c r="H1207" s="1">
        <v>41798</v>
      </c>
      <c r="I1207">
        <v>72</v>
      </c>
      <c r="J1207">
        <v>141</v>
      </c>
      <c r="K1207">
        <v>15</v>
      </c>
      <c r="L1207">
        <v>153</v>
      </c>
      <c r="M1207">
        <v>67</v>
      </c>
      <c r="N1207">
        <v>31</v>
      </c>
      <c r="O1207">
        <v>35</v>
      </c>
      <c r="P1207">
        <v>1</v>
      </c>
      <c r="Q1207">
        <v>4</v>
      </c>
      <c r="R1207">
        <v>4</v>
      </c>
      <c r="S1207">
        <v>6</v>
      </c>
      <c r="T1207">
        <v>3</v>
      </c>
      <c r="U1207">
        <v>0</v>
      </c>
      <c r="V1207">
        <v>0</v>
      </c>
      <c r="W1207">
        <v>0</v>
      </c>
      <c r="X1207">
        <v>0</v>
      </c>
      <c r="Y1207">
        <v>0</v>
      </c>
      <c r="Z1207">
        <v>0</v>
      </c>
      <c r="AA1207">
        <v>3</v>
      </c>
      <c r="AB1207">
        <v>11</v>
      </c>
      <c r="AC1207">
        <v>0</v>
      </c>
    </row>
    <row r="1208" spans="1:29" x14ac:dyDescent="0.3">
      <c r="A1208">
        <v>3409</v>
      </c>
      <c r="B1208">
        <v>1984</v>
      </c>
      <c r="C1208" t="s">
        <v>29</v>
      </c>
      <c r="D1208" t="s">
        <v>30</v>
      </c>
      <c r="E1208">
        <v>36108</v>
      </c>
      <c r="F1208">
        <v>1</v>
      </c>
      <c r="G1208">
        <v>0</v>
      </c>
      <c r="H1208" s="1">
        <v>41562</v>
      </c>
      <c r="I1208">
        <v>68</v>
      </c>
      <c r="J1208">
        <v>141</v>
      </c>
      <c r="K1208">
        <v>8</v>
      </c>
      <c r="L1208">
        <v>129</v>
      </c>
      <c r="M1208">
        <v>3</v>
      </c>
      <c r="N1208">
        <v>11</v>
      </c>
      <c r="O1208">
        <v>47</v>
      </c>
      <c r="P1208">
        <v>3</v>
      </c>
      <c r="Q1208">
        <v>7</v>
      </c>
      <c r="R1208">
        <v>1</v>
      </c>
      <c r="S1208">
        <v>4</v>
      </c>
      <c r="T1208">
        <v>9</v>
      </c>
      <c r="U1208">
        <v>1</v>
      </c>
      <c r="V1208">
        <v>0</v>
      </c>
      <c r="W1208">
        <v>0</v>
      </c>
      <c r="X1208">
        <v>0</v>
      </c>
      <c r="Y1208">
        <v>0</v>
      </c>
      <c r="Z1208">
        <v>0</v>
      </c>
      <c r="AA1208">
        <v>3</v>
      </c>
      <c r="AB1208">
        <v>11</v>
      </c>
      <c r="AC1208">
        <v>0</v>
      </c>
    </row>
    <row r="1209" spans="1:29" x14ac:dyDescent="0.3">
      <c r="A1209">
        <v>7873</v>
      </c>
      <c r="B1209">
        <v>1973</v>
      </c>
      <c r="C1209" t="s">
        <v>32</v>
      </c>
      <c r="D1209" t="s">
        <v>31</v>
      </c>
      <c r="E1209">
        <v>63516</v>
      </c>
      <c r="F1209">
        <v>1</v>
      </c>
      <c r="G1209">
        <v>1</v>
      </c>
      <c r="H1209" s="1">
        <v>41461</v>
      </c>
      <c r="I1209">
        <v>30</v>
      </c>
      <c r="J1209">
        <v>141</v>
      </c>
      <c r="K1209">
        <v>11</v>
      </c>
      <c r="L1209">
        <v>114</v>
      </c>
      <c r="M1209">
        <v>15</v>
      </c>
      <c r="N1209">
        <v>14</v>
      </c>
      <c r="O1209">
        <v>5</v>
      </c>
      <c r="P1209">
        <v>4</v>
      </c>
      <c r="Q1209">
        <v>4</v>
      </c>
      <c r="R1209">
        <v>1</v>
      </c>
      <c r="S1209">
        <v>7</v>
      </c>
      <c r="T1209">
        <v>5</v>
      </c>
      <c r="U1209">
        <v>0</v>
      </c>
      <c r="V1209">
        <v>0</v>
      </c>
      <c r="W1209">
        <v>0</v>
      </c>
      <c r="X1209">
        <v>0</v>
      </c>
      <c r="Y1209">
        <v>0</v>
      </c>
      <c r="Z1209">
        <v>0</v>
      </c>
      <c r="AA1209">
        <v>3</v>
      </c>
      <c r="AB1209">
        <v>11</v>
      </c>
      <c r="AC1209">
        <v>0</v>
      </c>
    </row>
    <row r="1210" spans="1:29" x14ac:dyDescent="0.3">
      <c r="A1210">
        <v>5642</v>
      </c>
      <c r="B1210">
        <v>1979</v>
      </c>
      <c r="C1210" t="s">
        <v>34</v>
      </c>
      <c r="D1210" t="s">
        <v>31</v>
      </c>
      <c r="E1210">
        <v>62499</v>
      </c>
      <c r="F1210">
        <v>1</v>
      </c>
      <c r="G1210">
        <v>0</v>
      </c>
      <c r="H1210" s="1">
        <v>41617</v>
      </c>
      <c r="I1210">
        <v>0</v>
      </c>
      <c r="J1210">
        <v>140</v>
      </c>
      <c r="K1210">
        <v>4</v>
      </c>
      <c r="L1210">
        <v>61</v>
      </c>
      <c r="M1210">
        <v>0</v>
      </c>
      <c r="N1210">
        <v>13</v>
      </c>
      <c r="O1210">
        <v>4</v>
      </c>
      <c r="P1210">
        <v>2</v>
      </c>
      <c r="Q1210">
        <v>3</v>
      </c>
      <c r="R1210">
        <v>1</v>
      </c>
      <c r="S1210">
        <v>6</v>
      </c>
      <c r="T1210">
        <v>4</v>
      </c>
      <c r="U1210">
        <v>0</v>
      </c>
      <c r="V1210">
        <v>0</v>
      </c>
      <c r="W1210">
        <v>0</v>
      </c>
      <c r="X1210">
        <v>0</v>
      </c>
      <c r="Y1210">
        <v>0</v>
      </c>
      <c r="Z1210">
        <v>0</v>
      </c>
      <c r="AA1210">
        <v>3</v>
      </c>
      <c r="AB1210">
        <v>11</v>
      </c>
      <c r="AC1210">
        <v>0</v>
      </c>
    </row>
    <row r="1211" spans="1:29" x14ac:dyDescent="0.3">
      <c r="A1211">
        <v>3602</v>
      </c>
      <c r="B1211">
        <v>1958</v>
      </c>
      <c r="C1211" t="s">
        <v>34</v>
      </c>
      <c r="D1211" t="s">
        <v>33</v>
      </c>
      <c r="E1211">
        <v>51412</v>
      </c>
      <c r="F1211">
        <v>0</v>
      </c>
      <c r="G1211">
        <v>1</v>
      </c>
      <c r="H1211" s="1">
        <v>41639</v>
      </c>
      <c r="I1211">
        <v>42</v>
      </c>
      <c r="J1211">
        <v>140</v>
      </c>
      <c r="K1211">
        <v>3</v>
      </c>
      <c r="L1211">
        <v>29</v>
      </c>
      <c r="M1211">
        <v>4</v>
      </c>
      <c r="N1211">
        <v>5</v>
      </c>
      <c r="O1211">
        <v>14</v>
      </c>
      <c r="P1211">
        <v>2</v>
      </c>
      <c r="Q1211">
        <v>3</v>
      </c>
      <c r="R1211">
        <v>2</v>
      </c>
      <c r="S1211">
        <v>4</v>
      </c>
      <c r="T1211">
        <v>4</v>
      </c>
      <c r="U1211">
        <v>0</v>
      </c>
      <c r="V1211">
        <v>0</v>
      </c>
      <c r="W1211">
        <v>0</v>
      </c>
      <c r="X1211">
        <v>0</v>
      </c>
      <c r="Y1211">
        <v>0</v>
      </c>
      <c r="Z1211">
        <v>0</v>
      </c>
      <c r="AA1211">
        <v>3</v>
      </c>
      <c r="AB1211">
        <v>11</v>
      </c>
      <c r="AC1211">
        <v>0</v>
      </c>
    </row>
    <row r="1212" spans="1:29" x14ac:dyDescent="0.3">
      <c r="A1212">
        <v>942</v>
      </c>
      <c r="B1212">
        <v>1982</v>
      </c>
      <c r="C1212" t="s">
        <v>29</v>
      </c>
      <c r="D1212" t="s">
        <v>30</v>
      </c>
      <c r="E1212">
        <v>39660</v>
      </c>
      <c r="F1212">
        <v>1</v>
      </c>
      <c r="G1212">
        <v>0</v>
      </c>
      <c r="H1212" s="1">
        <v>41129</v>
      </c>
      <c r="I1212">
        <v>36</v>
      </c>
      <c r="J1212">
        <v>139</v>
      </c>
      <c r="K1212">
        <v>13</v>
      </c>
      <c r="L1212">
        <v>78</v>
      </c>
      <c r="M1212">
        <v>20</v>
      </c>
      <c r="N1212">
        <v>13</v>
      </c>
      <c r="O1212">
        <v>36</v>
      </c>
      <c r="P1212">
        <v>3</v>
      </c>
      <c r="Q1212">
        <v>7</v>
      </c>
      <c r="R1212">
        <v>1</v>
      </c>
      <c r="S1212">
        <v>3</v>
      </c>
      <c r="T1212">
        <v>9</v>
      </c>
      <c r="U1212">
        <v>0</v>
      </c>
      <c r="V1212">
        <v>0</v>
      </c>
      <c r="W1212">
        <v>0</v>
      </c>
      <c r="X1212">
        <v>0</v>
      </c>
      <c r="Y1212">
        <v>0</v>
      </c>
      <c r="Z1212">
        <v>0</v>
      </c>
      <c r="AA1212">
        <v>3</v>
      </c>
      <c r="AB1212">
        <v>11</v>
      </c>
      <c r="AC1212">
        <v>1</v>
      </c>
    </row>
    <row r="1213" spans="1:29" x14ac:dyDescent="0.3">
      <c r="A1213">
        <v>3406</v>
      </c>
      <c r="B1213">
        <v>1964</v>
      </c>
      <c r="C1213" t="s">
        <v>29</v>
      </c>
      <c r="D1213" t="s">
        <v>30</v>
      </c>
      <c r="E1213">
        <v>45989</v>
      </c>
      <c r="F1213">
        <v>0</v>
      </c>
      <c r="G1213">
        <v>1</v>
      </c>
      <c r="H1213" s="1">
        <v>41204</v>
      </c>
      <c r="I1213">
        <v>97</v>
      </c>
      <c r="J1213">
        <v>138</v>
      </c>
      <c r="K1213">
        <v>33</v>
      </c>
      <c r="L1213">
        <v>87</v>
      </c>
      <c r="M1213">
        <v>28</v>
      </c>
      <c r="N1213">
        <v>24</v>
      </c>
      <c r="O1213">
        <v>12</v>
      </c>
      <c r="P1213">
        <v>4</v>
      </c>
      <c r="Q1213">
        <v>3</v>
      </c>
      <c r="R1213">
        <v>2</v>
      </c>
      <c r="S1213">
        <v>7</v>
      </c>
      <c r="T1213">
        <v>3</v>
      </c>
      <c r="U1213">
        <v>0</v>
      </c>
      <c r="V1213">
        <v>0</v>
      </c>
      <c r="W1213">
        <v>0</v>
      </c>
      <c r="X1213">
        <v>0</v>
      </c>
      <c r="Y1213">
        <v>0</v>
      </c>
      <c r="Z1213">
        <v>0</v>
      </c>
      <c r="AA1213">
        <v>3</v>
      </c>
      <c r="AB1213">
        <v>11</v>
      </c>
      <c r="AC1213">
        <v>0</v>
      </c>
    </row>
    <row r="1214" spans="1:29" x14ac:dyDescent="0.3">
      <c r="A1214">
        <v>8346</v>
      </c>
      <c r="B1214">
        <v>1974</v>
      </c>
      <c r="C1214" t="s">
        <v>29</v>
      </c>
      <c r="D1214" t="s">
        <v>30</v>
      </c>
      <c r="E1214">
        <v>32233</v>
      </c>
      <c r="F1214">
        <v>1</v>
      </c>
      <c r="G1214">
        <v>0</v>
      </c>
      <c r="H1214" s="1">
        <v>41140</v>
      </c>
      <c r="I1214">
        <v>26</v>
      </c>
      <c r="J1214">
        <v>138</v>
      </c>
      <c r="K1214">
        <v>15</v>
      </c>
      <c r="L1214">
        <v>35</v>
      </c>
      <c r="M1214">
        <v>25</v>
      </c>
      <c r="N1214">
        <v>11</v>
      </c>
      <c r="O1214">
        <v>72</v>
      </c>
      <c r="P1214">
        <v>2</v>
      </c>
      <c r="Q1214">
        <v>6</v>
      </c>
      <c r="R1214">
        <v>2</v>
      </c>
      <c r="S1214">
        <v>2</v>
      </c>
      <c r="T1214">
        <v>9</v>
      </c>
      <c r="U1214">
        <v>1</v>
      </c>
      <c r="V1214">
        <v>0</v>
      </c>
      <c r="W1214">
        <v>0</v>
      </c>
      <c r="X1214">
        <v>0</v>
      </c>
      <c r="Y1214">
        <v>0</v>
      </c>
      <c r="Z1214">
        <v>0</v>
      </c>
      <c r="AA1214">
        <v>3</v>
      </c>
      <c r="AB1214">
        <v>11</v>
      </c>
      <c r="AC1214">
        <v>1</v>
      </c>
    </row>
    <row r="1215" spans="1:29" x14ac:dyDescent="0.3">
      <c r="A1215">
        <v>6255</v>
      </c>
      <c r="B1215">
        <v>1952</v>
      </c>
      <c r="C1215" t="s">
        <v>34</v>
      </c>
      <c r="D1215" t="s">
        <v>31</v>
      </c>
      <c r="E1215">
        <v>70545</v>
      </c>
      <c r="F1215">
        <v>0</v>
      </c>
      <c r="G1215">
        <v>1</v>
      </c>
      <c r="H1215" s="1">
        <v>41793</v>
      </c>
      <c r="I1215">
        <v>29</v>
      </c>
      <c r="J1215">
        <v>138</v>
      </c>
      <c r="K1215">
        <v>39</v>
      </c>
      <c r="L1215">
        <v>63</v>
      </c>
      <c r="M1215">
        <v>55</v>
      </c>
      <c r="N1215">
        <v>18</v>
      </c>
      <c r="O1215">
        <v>21</v>
      </c>
      <c r="P1215">
        <v>1</v>
      </c>
      <c r="Q1215">
        <v>4</v>
      </c>
      <c r="R1215">
        <v>1</v>
      </c>
      <c r="S1215">
        <v>7</v>
      </c>
      <c r="T1215">
        <v>2</v>
      </c>
      <c r="U1215">
        <v>0</v>
      </c>
      <c r="V1215">
        <v>0</v>
      </c>
      <c r="W1215">
        <v>0</v>
      </c>
      <c r="X1215">
        <v>0</v>
      </c>
      <c r="Y1215">
        <v>0</v>
      </c>
      <c r="Z1215">
        <v>0</v>
      </c>
      <c r="AA1215">
        <v>3</v>
      </c>
      <c r="AB1215">
        <v>11</v>
      </c>
      <c r="AC1215">
        <v>0</v>
      </c>
    </row>
    <row r="1216" spans="1:29" x14ac:dyDescent="0.3">
      <c r="A1216">
        <v>221</v>
      </c>
      <c r="B1216">
        <v>1955</v>
      </c>
      <c r="C1216" t="s">
        <v>29</v>
      </c>
      <c r="D1216" t="s">
        <v>33</v>
      </c>
      <c r="E1216">
        <v>48726</v>
      </c>
      <c r="F1216">
        <v>0</v>
      </c>
      <c r="G1216">
        <v>1</v>
      </c>
      <c r="H1216" s="1">
        <v>41391</v>
      </c>
      <c r="I1216">
        <v>90</v>
      </c>
      <c r="J1216">
        <v>138</v>
      </c>
      <c r="K1216">
        <v>3</v>
      </c>
      <c r="L1216">
        <v>38</v>
      </c>
      <c r="M1216">
        <v>4</v>
      </c>
      <c r="N1216">
        <v>0</v>
      </c>
      <c r="O1216">
        <v>59</v>
      </c>
      <c r="P1216">
        <v>3</v>
      </c>
      <c r="Q1216">
        <v>3</v>
      </c>
      <c r="R1216">
        <v>2</v>
      </c>
      <c r="S1216">
        <v>4</v>
      </c>
      <c r="T1216">
        <v>6</v>
      </c>
      <c r="U1216">
        <v>0</v>
      </c>
      <c r="V1216">
        <v>0</v>
      </c>
      <c r="W1216">
        <v>0</v>
      </c>
      <c r="X1216">
        <v>0</v>
      </c>
      <c r="Y1216">
        <v>0</v>
      </c>
      <c r="Z1216">
        <v>0</v>
      </c>
      <c r="AA1216">
        <v>3</v>
      </c>
      <c r="AB1216">
        <v>11</v>
      </c>
      <c r="AC1216">
        <v>0</v>
      </c>
    </row>
    <row r="1217" spans="1:29" x14ac:dyDescent="0.3">
      <c r="A1217">
        <v>5883</v>
      </c>
      <c r="B1217">
        <v>1972</v>
      </c>
      <c r="C1217" t="s">
        <v>29</v>
      </c>
      <c r="D1217" t="s">
        <v>33</v>
      </c>
      <c r="E1217">
        <v>77981</v>
      </c>
      <c r="F1217">
        <v>1</v>
      </c>
      <c r="G1217">
        <v>0</v>
      </c>
      <c r="H1217" s="1">
        <v>41420</v>
      </c>
      <c r="I1217">
        <v>78</v>
      </c>
      <c r="J1217">
        <v>138</v>
      </c>
      <c r="K1217">
        <v>120</v>
      </c>
      <c r="L1217">
        <v>204</v>
      </c>
      <c r="M1217">
        <v>16</v>
      </c>
      <c r="N1217">
        <v>126</v>
      </c>
      <c r="O1217">
        <v>60</v>
      </c>
      <c r="P1217">
        <v>3</v>
      </c>
      <c r="Q1217">
        <v>7</v>
      </c>
      <c r="R1217">
        <v>4</v>
      </c>
      <c r="S1217">
        <v>7</v>
      </c>
      <c r="T1217">
        <v>5</v>
      </c>
      <c r="U1217">
        <v>0</v>
      </c>
      <c r="V1217">
        <v>0</v>
      </c>
      <c r="W1217">
        <v>0</v>
      </c>
      <c r="X1217">
        <v>0</v>
      </c>
      <c r="Y1217">
        <v>0</v>
      </c>
      <c r="Z1217">
        <v>0</v>
      </c>
      <c r="AA1217">
        <v>3</v>
      </c>
      <c r="AB1217">
        <v>11</v>
      </c>
      <c r="AC1217">
        <v>0</v>
      </c>
    </row>
    <row r="1218" spans="1:29" x14ac:dyDescent="0.3">
      <c r="A1218">
        <v>48</v>
      </c>
      <c r="B1218">
        <v>1964</v>
      </c>
      <c r="C1218" t="s">
        <v>29</v>
      </c>
      <c r="D1218" t="s">
        <v>31</v>
      </c>
      <c r="E1218">
        <v>55761</v>
      </c>
      <c r="F1218">
        <v>0</v>
      </c>
      <c r="G1218">
        <v>1</v>
      </c>
      <c r="H1218" s="1">
        <v>41753</v>
      </c>
      <c r="I1218">
        <v>97</v>
      </c>
      <c r="J1218">
        <v>136</v>
      </c>
      <c r="K1218">
        <v>1</v>
      </c>
      <c r="L1218">
        <v>12</v>
      </c>
      <c r="M1218">
        <v>0</v>
      </c>
      <c r="N1218">
        <v>3</v>
      </c>
      <c r="O1218">
        <v>32</v>
      </c>
      <c r="P1218">
        <v>2</v>
      </c>
      <c r="Q1218">
        <v>4</v>
      </c>
      <c r="R1218">
        <v>1</v>
      </c>
      <c r="S1218">
        <v>3</v>
      </c>
      <c r="T1218">
        <v>6</v>
      </c>
      <c r="U1218">
        <v>0</v>
      </c>
      <c r="V1218">
        <v>1</v>
      </c>
      <c r="W1218">
        <v>0</v>
      </c>
      <c r="X1218">
        <v>0</v>
      </c>
      <c r="Y1218">
        <v>0</v>
      </c>
      <c r="Z1218">
        <v>0</v>
      </c>
      <c r="AA1218">
        <v>3</v>
      </c>
      <c r="AB1218">
        <v>11</v>
      </c>
      <c r="AC1218">
        <v>0</v>
      </c>
    </row>
    <row r="1219" spans="1:29" x14ac:dyDescent="0.3">
      <c r="A1219">
        <v>771</v>
      </c>
      <c r="B1219">
        <v>1967</v>
      </c>
      <c r="C1219" t="s">
        <v>29</v>
      </c>
      <c r="D1219" t="s">
        <v>31</v>
      </c>
      <c r="E1219">
        <v>54178</v>
      </c>
      <c r="F1219">
        <v>0</v>
      </c>
      <c r="G1219">
        <v>1</v>
      </c>
      <c r="H1219" s="1">
        <v>41660</v>
      </c>
      <c r="I1219">
        <v>79</v>
      </c>
      <c r="J1219">
        <v>135</v>
      </c>
      <c r="K1219">
        <v>9</v>
      </c>
      <c r="L1219">
        <v>39</v>
      </c>
      <c r="M1219">
        <v>4</v>
      </c>
      <c r="N1219">
        <v>0</v>
      </c>
      <c r="O1219">
        <v>7</v>
      </c>
      <c r="P1219">
        <v>1</v>
      </c>
      <c r="Q1219">
        <v>2</v>
      </c>
      <c r="R1219">
        <v>2</v>
      </c>
      <c r="S1219">
        <v>5</v>
      </c>
      <c r="T1219">
        <v>2</v>
      </c>
      <c r="U1219">
        <v>0</v>
      </c>
      <c r="V1219">
        <v>0</v>
      </c>
      <c r="W1219">
        <v>0</v>
      </c>
      <c r="X1219">
        <v>0</v>
      </c>
      <c r="Y1219">
        <v>0</v>
      </c>
      <c r="Z1219">
        <v>0</v>
      </c>
      <c r="AA1219">
        <v>3</v>
      </c>
      <c r="AB1219">
        <v>11</v>
      </c>
      <c r="AC1219">
        <v>0</v>
      </c>
    </row>
    <row r="1220" spans="1:29" x14ac:dyDescent="0.3">
      <c r="A1220">
        <v>3037</v>
      </c>
      <c r="B1220">
        <v>1983</v>
      </c>
      <c r="C1220" t="s">
        <v>32</v>
      </c>
      <c r="D1220" t="s">
        <v>33</v>
      </c>
      <c r="E1220">
        <v>50150</v>
      </c>
      <c r="F1220">
        <v>0</v>
      </c>
      <c r="G1220">
        <v>0</v>
      </c>
      <c r="H1220" s="1">
        <v>41445</v>
      </c>
      <c r="I1220">
        <v>32</v>
      </c>
      <c r="J1220">
        <v>135</v>
      </c>
      <c r="K1220">
        <v>46</v>
      </c>
      <c r="L1220">
        <v>92</v>
      </c>
      <c r="M1220">
        <v>65</v>
      </c>
      <c r="N1220">
        <v>61</v>
      </c>
      <c r="O1220">
        <v>11</v>
      </c>
      <c r="P1220">
        <v>2</v>
      </c>
      <c r="Q1220">
        <v>5</v>
      </c>
      <c r="R1220">
        <v>2</v>
      </c>
      <c r="S1220">
        <v>7</v>
      </c>
      <c r="T1220">
        <v>5</v>
      </c>
      <c r="U1220">
        <v>0</v>
      </c>
      <c r="V1220">
        <v>0</v>
      </c>
      <c r="W1220">
        <v>0</v>
      </c>
      <c r="X1220">
        <v>0</v>
      </c>
      <c r="Y1220">
        <v>0</v>
      </c>
      <c r="Z1220">
        <v>0</v>
      </c>
      <c r="AA1220">
        <v>3</v>
      </c>
      <c r="AB1220">
        <v>11</v>
      </c>
      <c r="AC1220">
        <v>0</v>
      </c>
    </row>
    <row r="1221" spans="1:29" x14ac:dyDescent="0.3">
      <c r="A1221">
        <v>8405</v>
      </c>
      <c r="B1221">
        <v>1979</v>
      </c>
      <c r="C1221" t="s">
        <v>29</v>
      </c>
      <c r="D1221" t="s">
        <v>35</v>
      </c>
      <c r="E1221">
        <v>68274</v>
      </c>
      <c r="F1221">
        <v>1</v>
      </c>
      <c r="G1221">
        <v>1</v>
      </c>
      <c r="H1221" s="1">
        <v>41547</v>
      </c>
      <c r="I1221">
        <v>83</v>
      </c>
      <c r="J1221">
        <v>135</v>
      </c>
      <c r="K1221">
        <v>25</v>
      </c>
      <c r="L1221">
        <v>51</v>
      </c>
      <c r="M1221">
        <v>23</v>
      </c>
      <c r="N1221">
        <v>25</v>
      </c>
      <c r="O1221">
        <v>46</v>
      </c>
      <c r="P1221">
        <v>2</v>
      </c>
      <c r="Q1221">
        <v>4</v>
      </c>
      <c r="R1221">
        <v>2</v>
      </c>
      <c r="S1221">
        <v>5</v>
      </c>
      <c r="T1221">
        <v>3</v>
      </c>
      <c r="U1221">
        <v>0</v>
      </c>
      <c r="V1221">
        <v>0</v>
      </c>
      <c r="W1221">
        <v>0</v>
      </c>
      <c r="X1221">
        <v>0</v>
      </c>
      <c r="Y1221">
        <v>0</v>
      </c>
      <c r="Z1221">
        <v>0</v>
      </c>
      <c r="AA1221">
        <v>3</v>
      </c>
      <c r="AB1221">
        <v>11</v>
      </c>
      <c r="AC1221">
        <v>0</v>
      </c>
    </row>
    <row r="1222" spans="1:29" x14ac:dyDescent="0.3">
      <c r="A1222">
        <v>4698</v>
      </c>
      <c r="B1222">
        <v>1983</v>
      </c>
      <c r="C1222" t="s">
        <v>32</v>
      </c>
      <c r="D1222" t="s">
        <v>33</v>
      </c>
      <c r="E1222">
        <v>50150</v>
      </c>
      <c r="F1222">
        <v>0</v>
      </c>
      <c r="G1222">
        <v>0</v>
      </c>
      <c r="H1222" s="1">
        <v>41445</v>
      </c>
      <c r="I1222">
        <v>32</v>
      </c>
      <c r="J1222">
        <v>135</v>
      </c>
      <c r="K1222">
        <v>46</v>
      </c>
      <c r="L1222">
        <v>92</v>
      </c>
      <c r="M1222">
        <v>65</v>
      </c>
      <c r="N1222">
        <v>61</v>
      </c>
      <c r="O1222">
        <v>11</v>
      </c>
      <c r="P1222">
        <v>2</v>
      </c>
      <c r="Q1222">
        <v>5</v>
      </c>
      <c r="R1222">
        <v>2</v>
      </c>
      <c r="S1222">
        <v>7</v>
      </c>
      <c r="T1222">
        <v>5</v>
      </c>
      <c r="U1222">
        <v>0</v>
      </c>
      <c r="V1222">
        <v>0</v>
      </c>
      <c r="W1222">
        <v>0</v>
      </c>
      <c r="X1222">
        <v>0</v>
      </c>
      <c r="Y1222">
        <v>0</v>
      </c>
      <c r="Z1222">
        <v>0</v>
      </c>
      <c r="AA1222">
        <v>3</v>
      </c>
      <c r="AB1222">
        <v>11</v>
      </c>
      <c r="AC1222">
        <v>0</v>
      </c>
    </row>
    <row r="1223" spans="1:29" x14ac:dyDescent="0.3">
      <c r="A1223">
        <v>9905</v>
      </c>
      <c r="B1223">
        <v>1952</v>
      </c>
      <c r="C1223" t="s">
        <v>29</v>
      </c>
      <c r="D1223" t="s">
        <v>31</v>
      </c>
      <c r="E1223">
        <v>34074</v>
      </c>
      <c r="F1223">
        <v>1</v>
      </c>
      <c r="G1223">
        <v>1</v>
      </c>
      <c r="H1223" s="1">
        <v>41468</v>
      </c>
      <c r="I1223">
        <v>69</v>
      </c>
      <c r="J1223">
        <v>135</v>
      </c>
      <c r="K1223">
        <v>1</v>
      </c>
      <c r="L1223">
        <v>41</v>
      </c>
      <c r="M1223">
        <v>10</v>
      </c>
      <c r="N1223">
        <v>1</v>
      </c>
      <c r="O1223">
        <v>67</v>
      </c>
      <c r="P1223">
        <v>5</v>
      </c>
      <c r="Q1223">
        <v>3</v>
      </c>
      <c r="R1223">
        <v>3</v>
      </c>
      <c r="S1223">
        <v>3</v>
      </c>
      <c r="T1223">
        <v>6</v>
      </c>
      <c r="U1223">
        <v>1</v>
      </c>
      <c r="V1223">
        <v>0</v>
      </c>
      <c r="W1223">
        <v>0</v>
      </c>
      <c r="X1223">
        <v>0</v>
      </c>
      <c r="Y1223">
        <v>0</v>
      </c>
      <c r="Z1223">
        <v>0</v>
      </c>
      <c r="AA1223">
        <v>3</v>
      </c>
      <c r="AB1223">
        <v>11</v>
      </c>
      <c r="AC1223">
        <v>0</v>
      </c>
    </row>
    <row r="1224" spans="1:29" x14ac:dyDescent="0.3">
      <c r="A1224">
        <v>6289</v>
      </c>
      <c r="B1224">
        <v>1951</v>
      </c>
      <c r="C1224" t="s">
        <v>34</v>
      </c>
      <c r="D1224" t="s">
        <v>31</v>
      </c>
      <c r="E1224">
        <v>59385</v>
      </c>
      <c r="F1224">
        <v>1</v>
      </c>
      <c r="G1224">
        <v>1</v>
      </c>
      <c r="H1224" s="1">
        <v>41392</v>
      </c>
      <c r="I1224">
        <v>85</v>
      </c>
      <c r="J1224">
        <v>135</v>
      </c>
      <c r="K1224">
        <v>0</v>
      </c>
      <c r="L1224">
        <v>10</v>
      </c>
      <c r="M1224">
        <v>0</v>
      </c>
      <c r="N1224">
        <v>4</v>
      </c>
      <c r="O1224">
        <v>36</v>
      </c>
      <c r="P1224">
        <v>2</v>
      </c>
      <c r="Q1224">
        <v>3</v>
      </c>
      <c r="R1224">
        <v>1</v>
      </c>
      <c r="S1224">
        <v>4</v>
      </c>
      <c r="T1224">
        <v>5</v>
      </c>
      <c r="U1224">
        <v>0</v>
      </c>
      <c r="V1224">
        <v>0</v>
      </c>
      <c r="W1224">
        <v>0</v>
      </c>
      <c r="X1224">
        <v>0</v>
      </c>
      <c r="Y1224">
        <v>0</v>
      </c>
      <c r="Z1224">
        <v>0</v>
      </c>
      <c r="AA1224">
        <v>3</v>
      </c>
      <c r="AB1224">
        <v>11</v>
      </c>
      <c r="AC1224">
        <v>0</v>
      </c>
    </row>
    <row r="1225" spans="1:29" x14ac:dyDescent="0.3">
      <c r="A1225">
        <v>8387</v>
      </c>
      <c r="B1225">
        <v>1957</v>
      </c>
      <c r="C1225" t="s">
        <v>29</v>
      </c>
      <c r="D1225" t="s">
        <v>33</v>
      </c>
      <c r="E1225">
        <v>43140</v>
      </c>
      <c r="F1225">
        <v>0</v>
      </c>
      <c r="G1225">
        <v>1</v>
      </c>
      <c r="H1225" s="1">
        <v>41279</v>
      </c>
      <c r="I1225">
        <v>68</v>
      </c>
      <c r="J1225">
        <v>134</v>
      </c>
      <c r="K1225">
        <v>8</v>
      </c>
      <c r="L1225">
        <v>76</v>
      </c>
      <c r="M1225">
        <v>6</v>
      </c>
      <c r="N1225">
        <v>0</v>
      </c>
      <c r="O1225">
        <v>11</v>
      </c>
      <c r="P1225">
        <v>1</v>
      </c>
      <c r="Q1225">
        <v>4</v>
      </c>
      <c r="R1225">
        <v>1</v>
      </c>
      <c r="S1225">
        <v>5</v>
      </c>
      <c r="T1225">
        <v>6</v>
      </c>
      <c r="U1225">
        <v>0</v>
      </c>
      <c r="V1225">
        <v>0</v>
      </c>
      <c r="W1225">
        <v>0</v>
      </c>
      <c r="X1225">
        <v>0</v>
      </c>
      <c r="Y1225">
        <v>0</v>
      </c>
      <c r="Z1225">
        <v>0</v>
      </c>
      <c r="AA1225">
        <v>3</v>
      </c>
      <c r="AB1225">
        <v>11</v>
      </c>
      <c r="AC1225">
        <v>0</v>
      </c>
    </row>
    <row r="1226" spans="1:29" x14ac:dyDescent="0.3">
      <c r="A1226">
        <v>10476</v>
      </c>
      <c r="B1226">
        <v>1958</v>
      </c>
      <c r="C1226" t="s">
        <v>29</v>
      </c>
      <c r="D1226" t="s">
        <v>33</v>
      </c>
      <c r="E1226">
        <v>67267</v>
      </c>
      <c r="F1226">
        <v>0</v>
      </c>
      <c r="G1226">
        <v>1</v>
      </c>
      <c r="H1226" s="1">
        <v>41772</v>
      </c>
      <c r="I1226">
        <v>0</v>
      </c>
      <c r="J1226">
        <v>134</v>
      </c>
      <c r="K1226">
        <v>11</v>
      </c>
      <c r="L1226">
        <v>59</v>
      </c>
      <c r="M1226">
        <v>15</v>
      </c>
      <c r="N1226">
        <v>2</v>
      </c>
      <c r="O1226">
        <v>30</v>
      </c>
      <c r="P1226">
        <v>1</v>
      </c>
      <c r="Q1226">
        <v>3</v>
      </c>
      <c r="R1226">
        <v>2</v>
      </c>
      <c r="S1226">
        <v>5</v>
      </c>
      <c r="T1226">
        <v>2</v>
      </c>
      <c r="U1226">
        <v>0</v>
      </c>
      <c r="V1226">
        <v>0</v>
      </c>
      <c r="W1226">
        <v>0</v>
      </c>
      <c r="X1226">
        <v>0</v>
      </c>
      <c r="Y1226">
        <v>0</v>
      </c>
      <c r="Z1226">
        <v>0</v>
      </c>
      <c r="AA1226">
        <v>3</v>
      </c>
      <c r="AB1226">
        <v>11</v>
      </c>
      <c r="AC1226">
        <v>0</v>
      </c>
    </row>
    <row r="1227" spans="1:29" x14ac:dyDescent="0.3">
      <c r="A1227">
        <v>961</v>
      </c>
      <c r="B1227">
        <v>1972</v>
      </c>
      <c r="C1227" t="s">
        <v>29</v>
      </c>
      <c r="D1227" t="s">
        <v>33</v>
      </c>
      <c r="E1227">
        <v>74716</v>
      </c>
      <c r="F1227">
        <v>0</v>
      </c>
      <c r="G1227">
        <v>1</v>
      </c>
      <c r="H1227" s="1">
        <v>41529</v>
      </c>
      <c r="I1227">
        <v>92</v>
      </c>
      <c r="J1227">
        <v>133</v>
      </c>
      <c r="K1227">
        <v>27</v>
      </c>
      <c r="L1227">
        <v>421</v>
      </c>
      <c r="M1227">
        <v>13</v>
      </c>
      <c r="N1227">
        <v>195</v>
      </c>
      <c r="O1227">
        <v>71</v>
      </c>
      <c r="P1227">
        <v>2</v>
      </c>
      <c r="Q1227">
        <v>7</v>
      </c>
      <c r="R1227">
        <v>3</v>
      </c>
      <c r="S1227">
        <v>5</v>
      </c>
      <c r="T1227">
        <v>4</v>
      </c>
      <c r="U1227">
        <v>0</v>
      </c>
      <c r="V1227">
        <v>0</v>
      </c>
      <c r="W1227">
        <v>0</v>
      </c>
      <c r="X1227">
        <v>0</v>
      </c>
      <c r="Y1227">
        <v>0</v>
      </c>
      <c r="Z1227">
        <v>0</v>
      </c>
      <c r="AA1227">
        <v>3</v>
      </c>
      <c r="AB1227">
        <v>11</v>
      </c>
      <c r="AC1227">
        <v>0</v>
      </c>
    </row>
    <row r="1228" spans="1:29" x14ac:dyDescent="0.3">
      <c r="A1228">
        <v>8876</v>
      </c>
      <c r="B1228">
        <v>1963</v>
      </c>
      <c r="C1228" t="s">
        <v>32</v>
      </c>
      <c r="D1228" t="s">
        <v>31</v>
      </c>
      <c r="E1228">
        <v>33629</v>
      </c>
      <c r="F1228">
        <v>1</v>
      </c>
      <c r="G1228">
        <v>1</v>
      </c>
      <c r="H1228" s="1">
        <v>41129</v>
      </c>
      <c r="I1228">
        <v>49</v>
      </c>
      <c r="J1228">
        <v>132</v>
      </c>
      <c r="K1228">
        <v>0</v>
      </c>
      <c r="L1228">
        <v>16</v>
      </c>
      <c r="M1228">
        <v>0</v>
      </c>
      <c r="N1228">
        <v>0</v>
      </c>
      <c r="O1228">
        <v>4</v>
      </c>
      <c r="P1228">
        <v>5</v>
      </c>
      <c r="Q1228">
        <v>3</v>
      </c>
      <c r="R1228">
        <v>1</v>
      </c>
      <c r="S1228">
        <v>4</v>
      </c>
      <c r="T1228">
        <v>9</v>
      </c>
      <c r="U1228">
        <v>0</v>
      </c>
      <c r="V1228">
        <v>0</v>
      </c>
      <c r="W1228">
        <v>0</v>
      </c>
      <c r="X1228">
        <v>0</v>
      </c>
      <c r="Y1228">
        <v>0</v>
      </c>
      <c r="Z1228">
        <v>0</v>
      </c>
      <c r="AA1228">
        <v>3</v>
      </c>
      <c r="AB1228">
        <v>11</v>
      </c>
      <c r="AC1228">
        <v>0</v>
      </c>
    </row>
    <row r="1229" spans="1:29" x14ac:dyDescent="0.3">
      <c r="A1229">
        <v>4653</v>
      </c>
      <c r="B1229">
        <v>1978</v>
      </c>
      <c r="C1229" t="s">
        <v>29</v>
      </c>
      <c r="D1229" t="s">
        <v>31</v>
      </c>
      <c r="E1229">
        <v>42011</v>
      </c>
      <c r="F1229">
        <v>1</v>
      </c>
      <c r="G1229">
        <v>0</v>
      </c>
      <c r="H1229" s="1">
        <v>41359</v>
      </c>
      <c r="I1229">
        <v>46</v>
      </c>
      <c r="J1229">
        <v>131</v>
      </c>
      <c r="K1229">
        <v>0</v>
      </c>
      <c r="L1229">
        <v>16</v>
      </c>
      <c r="M1229">
        <v>2</v>
      </c>
      <c r="N1229">
        <v>1</v>
      </c>
      <c r="O1229">
        <v>39</v>
      </c>
      <c r="P1229">
        <v>4</v>
      </c>
      <c r="Q1229">
        <v>3</v>
      </c>
      <c r="R1229">
        <v>1</v>
      </c>
      <c r="S1229">
        <v>4</v>
      </c>
      <c r="T1229">
        <v>8</v>
      </c>
      <c r="U1229">
        <v>0</v>
      </c>
      <c r="V1229">
        <v>0</v>
      </c>
      <c r="W1229">
        <v>0</v>
      </c>
      <c r="X1229">
        <v>0</v>
      </c>
      <c r="Y1229">
        <v>0</v>
      </c>
      <c r="Z1229">
        <v>0</v>
      </c>
      <c r="AA1229">
        <v>3</v>
      </c>
      <c r="AB1229">
        <v>11</v>
      </c>
      <c r="AC1229">
        <v>0</v>
      </c>
    </row>
    <row r="1230" spans="1:29" x14ac:dyDescent="0.3">
      <c r="A1230">
        <v>273</v>
      </c>
      <c r="B1230">
        <v>1970</v>
      </c>
      <c r="C1230" t="s">
        <v>34</v>
      </c>
      <c r="D1230" t="s">
        <v>33</v>
      </c>
      <c r="E1230">
        <v>36138</v>
      </c>
      <c r="F1230">
        <v>1</v>
      </c>
      <c r="G1230">
        <v>1</v>
      </c>
      <c r="H1230" s="1">
        <v>41471</v>
      </c>
      <c r="I1230">
        <v>48</v>
      </c>
      <c r="J1230">
        <v>130</v>
      </c>
      <c r="K1230">
        <v>0</v>
      </c>
      <c r="L1230">
        <v>16</v>
      </c>
      <c r="M1230">
        <v>0</v>
      </c>
      <c r="N1230">
        <v>0</v>
      </c>
      <c r="O1230">
        <v>5</v>
      </c>
      <c r="P1230">
        <v>5</v>
      </c>
      <c r="Q1230">
        <v>3</v>
      </c>
      <c r="R1230">
        <v>1</v>
      </c>
      <c r="S1230">
        <v>4</v>
      </c>
      <c r="T1230">
        <v>7</v>
      </c>
      <c r="U1230">
        <v>0</v>
      </c>
      <c r="V1230">
        <v>1</v>
      </c>
      <c r="W1230">
        <v>0</v>
      </c>
      <c r="X1230">
        <v>0</v>
      </c>
      <c r="Y1230">
        <v>0</v>
      </c>
      <c r="Z1230">
        <v>0</v>
      </c>
      <c r="AA1230">
        <v>3</v>
      </c>
      <c r="AB1230">
        <v>11</v>
      </c>
      <c r="AC1230">
        <v>0</v>
      </c>
    </row>
    <row r="1231" spans="1:29" x14ac:dyDescent="0.3">
      <c r="A1231">
        <v>3075</v>
      </c>
      <c r="B1231">
        <v>1972</v>
      </c>
      <c r="C1231" t="s">
        <v>32</v>
      </c>
      <c r="D1231" t="s">
        <v>33</v>
      </c>
      <c r="E1231">
        <v>59973</v>
      </c>
      <c r="F1231">
        <v>0</v>
      </c>
      <c r="G1231">
        <v>0</v>
      </c>
      <c r="H1231" s="1">
        <v>41528</v>
      </c>
      <c r="I1231">
        <v>47</v>
      </c>
      <c r="J1231">
        <v>130</v>
      </c>
      <c r="K1231">
        <v>30</v>
      </c>
      <c r="L1231">
        <v>168</v>
      </c>
      <c r="M1231">
        <v>20</v>
      </c>
      <c r="N1231">
        <v>34</v>
      </c>
      <c r="O1231">
        <v>0</v>
      </c>
      <c r="P1231">
        <v>1</v>
      </c>
      <c r="Q1231">
        <v>3</v>
      </c>
      <c r="R1231">
        <v>4</v>
      </c>
      <c r="S1231">
        <v>7</v>
      </c>
      <c r="T1231">
        <v>1</v>
      </c>
      <c r="U1231">
        <v>0</v>
      </c>
      <c r="V1231">
        <v>0</v>
      </c>
      <c r="W1231">
        <v>0</v>
      </c>
      <c r="X1231">
        <v>0</v>
      </c>
      <c r="Y1231">
        <v>0</v>
      </c>
      <c r="Z1231">
        <v>0</v>
      </c>
      <c r="AA1231">
        <v>3</v>
      </c>
      <c r="AB1231">
        <v>11</v>
      </c>
      <c r="AC1231">
        <v>0</v>
      </c>
    </row>
    <row r="1232" spans="1:29" x14ac:dyDescent="0.3">
      <c r="A1232">
        <v>10681</v>
      </c>
      <c r="B1232">
        <v>1970</v>
      </c>
      <c r="C1232" t="s">
        <v>37</v>
      </c>
      <c r="D1232" t="s">
        <v>33</v>
      </c>
      <c r="E1232">
        <v>62466</v>
      </c>
      <c r="F1232">
        <v>0</v>
      </c>
      <c r="G1232">
        <v>1</v>
      </c>
      <c r="H1232" s="1">
        <v>41654</v>
      </c>
      <c r="I1232">
        <v>13</v>
      </c>
      <c r="J1232">
        <v>129</v>
      </c>
      <c r="K1232">
        <v>129</v>
      </c>
      <c r="L1232">
        <v>259</v>
      </c>
      <c r="M1232">
        <v>168</v>
      </c>
      <c r="N1232">
        <v>121</v>
      </c>
      <c r="O1232">
        <v>83</v>
      </c>
      <c r="P1232">
        <v>5</v>
      </c>
      <c r="Q1232">
        <v>6</v>
      </c>
      <c r="R1232">
        <v>3</v>
      </c>
      <c r="S1232">
        <v>12</v>
      </c>
      <c r="T1232">
        <v>4</v>
      </c>
      <c r="U1232">
        <v>0</v>
      </c>
      <c r="V1232">
        <v>0</v>
      </c>
      <c r="W1232">
        <v>0</v>
      </c>
      <c r="X1232">
        <v>0</v>
      </c>
      <c r="Y1232">
        <v>0</v>
      </c>
      <c r="Z1232">
        <v>0</v>
      </c>
      <c r="AA1232">
        <v>3</v>
      </c>
      <c r="AB1232">
        <v>11</v>
      </c>
      <c r="AC1232">
        <v>0</v>
      </c>
    </row>
    <row r="1233" spans="1:29" x14ac:dyDescent="0.3">
      <c r="A1233">
        <v>5156</v>
      </c>
      <c r="B1233">
        <v>1970</v>
      </c>
      <c r="C1233" t="s">
        <v>37</v>
      </c>
      <c r="D1233" t="s">
        <v>33</v>
      </c>
      <c r="E1233">
        <v>62466</v>
      </c>
      <c r="F1233">
        <v>0</v>
      </c>
      <c r="G1233">
        <v>1</v>
      </c>
      <c r="H1233" s="1">
        <v>41654</v>
      </c>
      <c r="I1233">
        <v>13</v>
      </c>
      <c r="J1233">
        <v>129</v>
      </c>
      <c r="K1233">
        <v>129</v>
      </c>
      <c r="L1233">
        <v>259</v>
      </c>
      <c r="M1233">
        <v>168</v>
      </c>
      <c r="N1233">
        <v>121</v>
      </c>
      <c r="O1233">
        <v>83</v>
      </c>
      <c r="P1233">
        <v>5</v>
      </c>
      <c r="Q1233">
        <v>6</v>
      </c>
      <c r="R1233">
        <v>3</v>
      </c>
      <c r="S1233">
        <v>12</v>
      </c>
      <c r="T1233">
        <v>4</v>
      </c>
      <c r="U1233">
        <v>0</v>
      </c>
      <c r="V1233">
        <v>0</v>
      </c>
      <c r="W1233">
        <v>0</v>
      </c>
      <c r="X1233">
        <v>0</v>
      </c>
      <c r="Y1233">
        <v>0</v>
      </c>
      <c r="Z1233">
        <v>0</v>
      </c>
      <c r="AA1233">
        <v>3</v>
      </c>
      <c r="AB1233">
        <v>11</v>
      </c>
      <c r="AC1233">
        <v>0</v>
      </c>
    </row>
    <row r="1234" spans="1:29" x14ac:dyDescent="0.3">
      <c r="A1234">
        <v>3388</v>
      </c>
      <c r="B1234">
        <v>1967</v>
      </c>
      <c r="C1234" t="s">
        <v>29</v>
      </c>
      <c r="D1234" t="s">
        <v>35</v>
      </c>
      <c r="E1234">
        <v>70844</v>
      </c>
      <c r="F1234">
        <v>1</v>
      </c>
      <c r="G1234">
        <v>1</v>
      </c>
      <c r="H1234" s="1">
        <v>41577</v>
      </c>
      <c r="I1234">
        <v>16</v>
      </c>
      <c r="J1234">
        <v>129</v>
      </c>
      <c r="K1234">
        <v>26</v>
      </c>
      <c r="L1234">
        <v>67</v>
      </c>
      <c r="M1234">
        <v>3</v>
      </c>
      <c r="N1234">
        <v>67</v>
      </c>
      <c r="O1234">
        <v>2</v>
      </c>
      <c r="P1234">
        <v>5</v>
      </c>
      <c r="Q1234">
        <v>6</v>
      </c>
      <c r="R1234">
        <v>1</v>
      </c>
      <c r="S1234">
        <v>5</v>
      </c>
      <c r="T1234">
        <v>7</v>
      </c>
      <c r="U1234">
        <v>0</v>
      </c>
      <c r="V1234">
        <v>0</v>
      </c>
      <c r="W1234">
        <v>0</v>
      </c>
      <c r="X1234">
        <v>0</v>
      </c>
      <c r="Y1234">
        <v>0</v>
      </c>
      <c r="Z1234">
        <v>0</v>
      </c>
      <c r="AA1234">
        <v>3</v>
      </c>
      <c r="AB1234">
        <v>11</v>
      </c>
      <c r="AC1234">
        <v>0</v>
      </c>
    </row>
    <row r="1235" spans="1:29" x14ac:dyDescent="0.3">
      <c r="A1235">
        <v>4268</v>
      </c>
      <c r="B1235">
        <v>1959</v>
      </c>
      <c r="C1235" t="s">
        <v>29</v>
      </c>
      <c r="D1235" t="s">
        <v>33</v>
      </c>
      <c r="E1235">
        <v>53154</v>
      </c>
      <c r="F1235">
        <v>0</v>
      </c>
      <c r="G1235">
        <v>1</v>
      </c>
      <c r="H1235" s="1">
        <v>41799</v>
      </c>
      <c r="I1235">
        <v>50</v>
      </c>
      <c r="J1235">
        <v>129</v>
      </c>
      <c r="K1235">
        <v>0</v>
      </c>
      <c r="L1235">
        <v>21</v>
      </c>
      <c r="M1235">
        <v>0</v>
      </c>
      <c r="N1235">
        <v>1</v>
      </c>
      <c r="O1235">
        <v>7</v>
      </c>
      <c r="P1235">
        <v>1</v>
      </c>
      <c r="Q1235">
        <v>3</v>
      </c>
      <c r="R1235">
        <v>1</v>
      </c>
      <c r="S1235">
        <v>4</v>
      </c>
      <c r="T1235">
        <v>4</v>
      </c>
      <c r="U1235">
        <v>0</v>
      </c>
      <c r="V1235">
        <v>0</v>
      </c>
      <c r="W1235">
        <v>0</v>
      </c>
      <c r="X1235">
        <v>0</v>
      </c>
      <c r="Y1235">
        <v>0</v>
      </c>
      <c r="Z1235">
        <v>0</v>
      </c>
      <c r="AA1235">
        <v>3</v>
      </c>
      <c r="AB1235">
        <v>11</v>
      </c>
      <c r="AC1235">
        <v>0</v>
      </c>
    </row>
    <row r="1236" spans="1:29" x14ac:dyDescent="0.3">
      <c r="A1236">
        <v>5180</v>
      </c>
      <c r="B1236">
        <v>1968</v>
      </c>
      <c r="C1236" t="s">
        <v>32</v>
      </c>
      <c r="D1236" t="s">
        <v>35</v>
      </c>
      <c r="E1236">
        <v>50616</v>
      </c>
      <c r="F1236">
        <v>0</v>
      </c>
      <c r="G1236">
        <v>1</v>
      </c>
      <c r="H1236" s="1">
        <v>41747</v>
      </c>
      <c r="I1236">
        <v>56</v>
      </c>
      <c r="J1236">
        <v>128</v>
      </c>
      <c r="K1236">
        <v>0</v>
      </c>
      <c r="L1236">
        <v>16</v>
      </c>
      <c r="M1236">
        <v>0</v>
      </c>
      <c r="N1236">
        <v>1</v>
      </c>
      <c r="O1236">
        <v>4</v>
      </c>
      <c r="P1236">
        <v>2</v>
      </c>
      <c r="Q1236">
        <v>4</v>
      </c>
      <c r="R1236">
        <v>0</v>
      </c>
      <c r="S1236">
        <v>4</v>
      </c>
      <c r="T1236">
        <v>7</v>
      </c>
      <c r="U1236">
        <v>0</v>
      </c>
      <c r="V1236">
        <v>0</v>
      </c>
      <c r="W1236">
        <v>0</v>
      </c>
      <c r="X1236">
        <v>0</v>
      </c>
      <c r="Y1236">
        <v>0</v>
      </c>
      <c r="Z1236">
        <v>0</v>
      </c>
      <c r="AA1236">
        <v>3</v>
      </c>
      <c r="AB1236">
        <v>11</v>
      </c>
      <c r="AC1236">
        <v>0</v>
      </c>
    </row>
    <row r="1237" spans="1:29" x14ac:dyDescent="0.3">
      <c r="A1237">
        <v>9925</v>
      </c>
      <c r="B1237">
        <v>1981</v>
      </c>
      <c r="C1237" t="s">
        <v>32</v>
      </c>
      <c r="D1237" t="s">
        <v>31</v>
      </c>
      <c r="E1237">
        <v>39665</v>
      </c>
      <c r="F1237">
        <v>1</v>
      </c>
      <c r="G1237">
        <v>0</v>
      </c>
      <c r="H1237" s="1">
        <v>41419</v>
      </c>
      <c r="I1237">
        <v>97</v>
      </c>
      <c r="J1237">
        <v>127</v>
      </c>
      <c r="K1237">
        <v>1</v>
      </c>
      <c r="L1237">
        <v>56</v>
      </c>
      <c r="M1237">
        <v>0</v>
      </c>
      <c r="N1237">
        <v>1</v>
      </c>
      <c r="O1237">
        <v>31</v>
      </c>
      <c r="P1237">
        <v>3</v>
      </c>
      <c r="Q1237">
        <v>4</v>
      </c>
      <c r="R1237">
        <v>2</v>
      </c>
      <c r="S1237">
        <v>3</v>
      </c>
      <c r="T1237">
        <v>7</v>
      </c>
      <c r="U1237">
        <v>1</v>
      </c>
      <c r="V1237">
        <v>0</v>
      </c>
      <c r="W1237">
        <v>0</v>
      </c>
      <c r="X1237">
        <v>0</v>
      </c>
      <c r="Y1237">
        <v>0</v>
      </c>
      <c r="Z1237">
        <v>0</v>
      </c>
      <c r="AA1237">
        <v>3</v>
      </c>
      <c r="AB1237">
        <v>11</v>
      </c>
      <c r="AC1237">
        <v>0</v>
      </c>
    </row>
    <row r="1238" spans="1:29" x14ac:dyDescent="0.3">
      <c r="A1238">
        <v>8562</v>
      </c>
      <c r="B1238">
        <v>1969</v>
      </c>
      <c r="C1238" t="s">
        <v>29</v>
      </c>
      <c r="D1238" t="s">
        <v>31</v>
      </c>
      <c r="E1238">
        <v>54165</v>
      </c>
      <c r="F1238">
        <v>0</v>
      </c>
      <c r="G1238">
        <v>0</v>
      </c>
      <c r="H1238" s="1">
        <v>41422</v>
      </c>
      <c r="I1238">
        <v>72</v>
      </c>
      <c r="J1238">
        <v>127</v>
      </c>
      <c r="K1238">
        <v>4</v>
      </c>
      <c r="L1238">
        <v>73</v>
      </c>
      <c r="M1238">
        <v>15</v>
      </c>
      <c r="N1238">
        <v>6</v>
      </c>
      <c r="O1238">
        <v>11</v>
      </c>
      <c r="P1238">
        <v>1</v>
      </c>
      <c r="Q1238">
        <v>2</v>
      </c>
      <c r="R1238">
        <v>1</v>
      </c>
      <c r="S1238">
        <v>7</v>
      </c>
      <c r="T1238">
        <v>2</v>
      </c>
      <c r="U1238">
        <v>0</v>
      </c>
      <c r="V1238">
        <v>0</v>
      </c>
      <c r="W1238">
        <v>0</v>
      </c>
      <c r="X1238">
        <v>0</v>
      </c>
      <c r="Y1238">
        <v>0</v>
      </c>
      <c r="Z1238">
        <v>0</v>
      </c>
      <c r="AA1238">
        <v>3</v>
      </c>
      <c r="AB1238">
        <v>11</v>
      </c>
      <c r="AC1238">
        <v>0</v>
      </c>
    </row>
    <row r="1239" spans="1:29" x14ac:dyDescent="0.3">
      <c r="A1239">
        <v>10573</v>
      </c>
      <c r="B1239">
        <v>1953</v>
      </c>
      <c r="C1239" t="s">
        <v>29</v>
      </c>
      <c r="D1239" t="s">
        <v>35</v>
      </c>
      <c r="E1239">
        <v>62551</v>
      </c>
      <c r="F1239">
        <v>0</v>
      </c>
      <c r="G1239">
        <v>0</v>
      </c>
      <c r="H1239" s="1">
        <v>41596</v>
      </c>
      <c r="I1239">
        <v>27</v>
      </c>
      <c r="J1239">
        <v>125</v>
      </c>
      <c r="K1239">
        <v>16</v>
      </c>
      <c r="L1239">
        <v>98</v>
      </c>
      <c r="M1239">
        <v>134</v>
      </c>
      <c r="N1239">
        <v>21</v>
      </c>
      <c r="O1239">
        <v>27</v>
      </c>
      <c r="P1239">
        <v>1</v>
      </c>
      <c r="Q1239">
        <v>6</v>
      </c>
      <c r="R1239">
        <v>7</v>
      </c>
      <c r="S1239">
        <v>4</v>
      </c>
      <c r="T1239">
        <v>3</v>
      </c>
      <c r="U1239">
        <v>1</v>
      </c>
      <c r="V1239">
        <v>0</v>
      </c>
      <c r="W1239">
        <v>0</v>
      </c>
      <c r="X1239">
        <v>0</v>
      </c>
      <c r="Y1239">
        <v>0</v>
      </c>
      <c r="Z1239">
        <v>0</v>
      </c>
      <c r="AA1239">
        <v>3</v>
      </c>
      <c r="AB1239">
        <v>11</v>
      </c>
      <c r="AC1239">
        <v>0</v>
      </c>
    </row>
    <row r="1240" spans="1:29" x14ac:dyDescent="0.3">
      <c r="A1240">
        <v>3376</v>
      </c>
      <c r="B1240">
        <v>1970</v>
      </c>
      <c r="C1240" t="s">
        <v>34</v>
      </c>
      <c r="D1240" t="s">
        <v>35</v>
      </c>
      <c r="E1240">
        <v>55282</v>
      </c>
      <c r="F1240">
        <v>1</v>
      </c>
      <c r="G1240">
        <v>0</v>
      </c>
      <c r="H1240" s="1">
        <v>41621</v>
      </c>
      <c r="I1240">
        <v>9</v>
      </c>
      <c r="J1240">
        <v>125</v>
      </c>
      <c r="K1240">
        <v>6</v>
      </c>
      <c r="L1240">
        <v>73</v>
      </c>
      <c r="M1240">
        <v>8</v>
      </c>
      <c r="N1240">
        <v>4</v>
      </c>
      <c r="O1240">
        <v>19</v>
      </c>
      <c r="P1240">
        <v>1</v>
      </c>
      <c r="Q1240">
        <v>3</v>
      </c>
      <c r="R1240">
        <v>1</v>
      </c>
      <c r="S1240">
        <v>6</v>
      </c>
      <c r="T1240">
        <v>4</v>
      </c>
      <c r="U1240">
        <v>0</v>
      </c>
      <c r="V1240">
        <v>0</v>
      </c>
      <c r="W1240">
        <v>0</v>
      </c>
      <c r="X1240">
        <v>0</v>
      </c>
      <c r="Y1240">
        <v>0</v>
      </c>
      <c r="Z1240">
        <v>0</v>
      </c>
      <c r="AA1240">
        <v>3</v>
      </c>
      <c r="AB1240">
        <v>11</v>
      </c>
      <c r="AC1240">
        <v>0</v>
      </c>
    </row>
    <row r="1241" spans="1:29" x14ac:dyDescent="0.3">
      <c r="A1241">
        <v>195</v>
      </c>
      <c r="B1241">
        <v>1972</v>
      </c>
      <c r="C1241" t="s">
        <v>29</v>
      </c>
      <c r="D1241" t="s">
        <v>30</v>
      </c>
      <c r="E1241">
        <v>38808</v>
      </c>
      <c r="F1241">
        <v>1</v>
      </c>
      <c r="G1241">
        <v>0</v>
      </c>
      <c r="H1241" s="1">
        <v>41147</v>
      </c>
      <c r="I1241">
        <v>21</v>
      </c>
      <c r="J1241">
        <v>125</v>
      </c>
      <c r="K1241">
        <v>17</v>
      </c>
      <c r="L1241">
        <v>52</v>
      </c>
      <c r="M1241">
        <v>3</v>
      </c>
      <c r="N1241">
        <v>19</v>
      </c>
      <c r="O1241">
        <v>30</v>
      </c>
      <c r="P1241">
        <v>4</v>
      </c>
      <c r="Q1241">
        <v>5</v>
      </c>
      <c r="R1241">
        <v>1</v>
      </c>
      <c r="S1241">
        <v>4</v>
      </c>
      <c r="T1241">
        <v>8</v>
      </c>
      <c r="U1241">
        <v>1</v>
      </c>
      <c r="V1241">
        <v>0</v>
      </c>
      <c r="W1241">
        <v>0</v>
      </c>
      <c r="X1241">
        <v>0</v>
      </c>
      <c r="Y1241">
        <v>0</v>
      </c>
      <c r="Z1241">
        <v>0</v>
      </c>
      <c r="AA1241">
        <v>3</v>
      </c>
      <c r="AB1241">
        <v>11</v>
      </c>
      <c r="AC1241">
        <v>1</v>
      </c>
    </row>
    <row r="1242" spans="1:29" x14ac:dyDescent="0.3">
      <c r="A1242">
        <v>1162</v>
      </c>
      <c r="B1242">
        <v>1987</v>
      </c>
      <c r="C1242" t="s">
        <v>32</v>
      </c>
      <c r="D1242" t="s">
        <v>30</v>
      </c>
      <c r="E1242">
        <v>42000</v>
      </c>
      <c r="F1242">
        <v>0</v>
      </c>
      <c r="G1242">
        <v>0</v>
      </c>
      <c r="H1242" s="1">
        <v>41284</v>
      </c>
      <c r="I1242">
        <v>23</v>
      </c>
      <c r="J1242">
        <v>124</v>
      </c>
      <c r="K1242">
        <v>83</v>
      </c>
      <c r="L1242">
        <v>267</v>
      </c>
      <c r="M1242">
        <v>85</v>
      </c>
      <c r="N1242">
        <v>59</v>
      </c>
      <c r="O1242">
        <v>35</v>
      </c>
      <c r="P1242">
        <v>2</v>
      </c>
      <c r="Q1242">
        <v>5</v>
      </c>
      <c r="R1242">
        <v>2</v>
      </c>
      <c r="S1242">
        <v>11</v>
      </c>
      <c r="T1242">
        <v>5</v>
      </c>
      <c r="U1242">
        <v>0</v>
      </c>
      <c r="V1242">
        <v>0</v>
      </c>
      <c r="W1242">
        <v>0</v>
      </c>
      <c r="X1242">
        <v>0</v>
      </c>
      <c r="Y1242">
        <v>0</v>
      </c>
      <c r="Z1242">
        <v>0</v>
      </c>
      <c r="AA1242">
        <v>3</v>
      </c>
      <c r="AB1242">
        <v>11</v>
      </c>
      <c r="AC1242">
        <v>1</v>
      </c>
    </row>
    <row r="1243" spans="1:29" x14ac:dyDescent="0.3">
      <c r="A1243">
        <v>10643</v>
      </c>
      <c r="B1243">
        <v>1987</v>
      </c>
      <c r="C1243" t="s">
        <v>32</v>
      </c>
      <c r="D1243" t="s">
        <v>30</v>
      </c>
      <c r="E1243">
        <v>42000</v>
      </c>
      <c r="F1243">
        <v>0</v>
      </c>
      <c r="G1243">
        <v>0</v>
      </c>
      <c r="H1243" s="1">
        <v>41284</v>
      </c>
      <c r="I1243">
        <v>23</v>
      </c>
      <c r="J1243">
        <v>124</v>
      </c>
      <c r="K1243">
        <v>83</v>
      </c>
      <c r="L1243">
        <v>267</v>
      </c>
      <c r="M1243">
        <v>85</v>
      </c>
      <c r="N1243">
        <v>59</v>
      </c>
      <c r="O1243">
        <v>35</v>
      </c>
      <c r="P1243">
        <v>2</v>
      </c>
      <c r="Q1243">
        <v>5</v>
      </c>
      <c r="R1243">
        <v>2</v>
      </c>
      <c r="S1243">
        <v>11</v>
      </c>
      <c r="T1243">
        <v>5</v>
      </c>
      <c r="U1243">
        <v>0</v>
      </c>
      <c r="V1243">
        <v>0</v>
      </c>
      <c r="W1243">
        <v>0</v>
      </c>
      <c r="X1243">
        <v>0</v>
      </c>
      <c r="Y1243">
        <v>0</v>
      </c>
      <c r="Z1243">
        <v>0</v>
      </c>
      <c r="AA1243">
        <v>3</v>
      </c>
      <c r="AB1243">
        <v>11</v>
      </c>
      <c r="AC1243">
        <v>1</v>
      </c>
    </row>
    <row r="1244" spans="1:29" x14ac:dyDescent="0.3">
      <c r="A1244">
        <v>1371</v>
      </c>
      <c r="B1244">
        <v>1976</v>
      </c>
      <c r="C1244" t="s">
        <v>29</v>
      </c>
      <c r="D1244" t="s">
        <v>30</v>
      </c>
      <c r="E1244">
        <v>79941</v>
      </c>
      <c r="F1244">
        <v>0</v>
      </c>
      <c r="G1244">
        <v>0</v>
      </c>
      <c r="H1244" s="1">
        <v>41818</v>
      </c>
      <c r="I1244">
        <v>72</v>
      </c>
      <c r="J1244">
        <v>123</v>
      </c>
      <c r="K1244">
        <v>164</v>
      </c>
      <c r="L1244">
        <v>266</v>
      </c>
      <c r="M1244">
        <v>227</v>
      </c>
      <c r="N1244">
        <v>30</v>
      </c>
      <c r="O1244">
        <v>174</v>
      </c>
      <c r="P1244">
        <v>1</v>
      </c>
      <c r="Q1244">
        <v>2</v>
      </c>
      <c r="R1244">
        <v>4</v>
      </c>
      <c r="S1244">
        <v>9</v>
      </c>
      <c r="T1244">
        <v>1</v>
      </c>
      <c r="U1244">
        <v>0</v>
      </c>
      <c r="V1244">
        <v>0</v>
      </c>
      <c r="W1244">
        <v>0</v>
      </c>
      <c r="X1244">
        <v>0</v>
      </c>
      <c r="Y1244">
        <v>0</v>
      </c>
      <c r="Z1244">
        <v>0</v>
      </c>
      <c r="AA1244">
        <v>3</v>
      </c>
      <c r="AB1244">
        <v>11</v>
      </c>
      <c r="AC1244">
        <v>0</v>
      </c>
    </row>
    <row r="1245" spans="1:29" x14ac:dyDescent="0.3">
      <c r="A1245">
        <v>5763</v>
      </c>
      <c r="B1245">
        <v>1972</v>
      </c>
      <c r="C1245" t="s">
        <v>34</v>
      </c>
      <c r="D1245" t="s">
        <v>31</v>
      </c>
      <c r="E1245">
        <v>49854</v>
      </c>
      <c r="F1245">
        <v>1</v>
      </c>
      <c r="G1245">
        <v>0</v>
      </c>
      <c r="H1245" s="1">
        <v>41588</v>
      </c>
      <c r="I1245">
        <v>63</v>
      </c>
      <c r="J1245">
        <v>123</v>
      </c>
      <c r="K1245">
        <v>17</v>
      </c>
      <c r="L1245">
        <v>171</v>
      </c>
      <c r="M1245">
        <v>39</v>
      </c>
      <c r="N1245">
        <v>0</v>
      </c>
      <c r="O1245">
        <v>30</v>
      </c>
      <c r="P1245">
        <v>5</v>
      </c>
      <c r="Q1245">
        <v>6</v>
      </c>
      <c r="R1245">
        <v>2</v>
      </c>
      <c r="S1245">
        <v>5</v>
      </c>
      <c r="T1245">
        <v>6</v>
      </c>
      <c r="U1245">
        <v>0</v>
      </c>
      <c r="V1245">
        <v>0</v>
      </c>
      <c r="W1245">
        <v>0</v>
      </c>
      <c r="X1245">
        <v>0</v>
      </c>
      <c r="Y1245">
        <v>0</v>
      </c>
      <c r="Z1245">
        <v>0</v>
      </c>
      <c r="AA1245">
        <v>3</v>
      </c>
      <c r="AB1245">
        <v>11</v>
      </c>
      <c r="AC1245">
        <v>0</v>
      </c>
    </row>
    <row r="1246" spans="1:29" x14ac:dyDescent="0.3">
      <c r="A1246">
        <v>252</v>
      </c>
      <c r="B1246">
        <v>1963</v>
      </c>
      <c r="C1246" t="s">
        <v>32</v>
      </c>
      <c r="D1246" t="s">
        <v>35</v>
      </c>
      <c r="E1246">
        <v>41003</v>
      </c>
      <c r="F1246">
        <v>0</v>
      </c>
      <c r="G1246">
        <v>0</v>
      </c>
      <c r="H1246" s="1">
        <v>41350</v>
      </c>
      <c r="I1246">
        <v>11</v>
      </c>
      <c r="J1246">
        <v>123</v>
      </c>
      <c r="K1246">
        <v>133</v>
      </c>
      <c r="L1246">
        <v>142</v>
      </c>
      <c r="M1246">
        <v>71</v>
      </c>
      <c r="N1246">
        <v>44</v>
      </c>
      <c r="O1246">
        <v>88</v>
      </c>
      <c r="P1246">
        <v>1</v>
      </c>
      <c r="Q1246">
        <v>6</v>
      </c>
      <c r="R1246">
        <v>2</v>
      </c>
      <c r="S1246">
        <v>8</v>
      </c>
      <c r="T1246">
        <v>6</v>
      </c>
      <c r="U1246">
        <v>0</v>
      </c>
      <c r="V1246">
        <v>0</v>
      </c>
      <c r="W1246">
        <v>0</v>
      </c>
      <c r="X1246">
        <v>0</v>
      </c>
      <c r="Y1246">
        <v>0</v>
      </c>
      <c r="Z1246">
        <v>0</v>
      </c>
      <c r="AA1246">
        <v>3</v>
      </c>
      <c r="AB1246">
        <v>11</v>
      </c>
      <c r="AC1246">
        <v>0</v>
      </c>
    </row>
    <row r="1247" spans="1:29" x14ac:dyDescent="0.3">
      <c r="A1247">
        <v>5534</v>
      </c>
      <c r="B1247">
        <v>1975</v>
      </c>
      <c r="C1247" t="s">
        <v>34</v>
      </c>
      <c r="D1247" t="s">
        <v>33</v>
      </c>
      <c r="E1247">
        <v>47808</v>
      </c>
      <c r="F1247">
        <v>0</v>
      </c>
      <c r="G1247">
        <v>1</v>
      </c>
      <c r="H1247" s="1">
        <v>41567</v>
      </c>
      <c r="I1247">
        <v>30</v>
      </c>
      <c r="J1247">
        <v>123</v>
      </c>
      <c r="K1247">
        <v>1</v>
      </c>
      <c r="L1247">
        <v>26</v>
      </c>
      <c r="M1247">
        <v>2</v>
      </c>
      <c r="N1247">
        <v>0</v>
      </c>
      <c r="O1247">
        <v>72</v>
      </c>
      <c r="P1247">
        <v>2</v>
      </c>
      <c r="Q1247">
        <v>3</v>
      </c>
      <c r="R1247">
        <v>2</v>
      </c>
      <c r="S1247">
        <v>3</v>
      </c>
      <c r="T1247">
        <v>7</v>
      </c>
      <c r="U1247">
        <v>1</v>
      </c>
      <c r="V1247">
        <v>0</v>
      </c>
      <c r="W1247">
        <v>0</v>
      </c>
      <c r="X1247">
        <v>0</v>
      </c>
      <c r="Y1247">
        <v>0</v>
      </c>
      <c r="Z1247">
        <v>0</v>
      </c>
      <c r="AA1247">
        <v>3</v>
      </c>
      <c r="AB1247">
        <v>11</v>
      </c>
      <c r="AC1247">
        <v>0</v>
      </c>
    </row>
    <row r="1248" spans="1:29" x14ac:dyDescent="0.3">
      <c r="A1248">
        <v>3578</v>
      </c>
      <c r="B1248">
        <v>1949</v>
      </c>
      <c r="C1248" t="s">
        <v>29</v>
      </c>
      <c r="D1248" t="s">
        <v>35</v>
      </c>
      <c r="E1248">
        <v>49160</v>
      </c>
      <c r="F1248">
        <v>0</v>
      </c>
      <c r="G1248">
        <v>1</v>
      </c>
      <c r="H1248" s="1">
        <v>41567</v>
      </c>
      <c r="I1248">
        <v>29</v>
      </c>
      <c r="J1248">
        <v>122</v>
      </c>
      <c r="K1248">
        <v>21</v>
      </c>
      <c r="L1248">
        <v>43</v>
      </c>
      <c r="M1248">
        <v>25</v>
      </c>
      <c r="N1248">
        <v>10</v>
      </c>
      <c r="O1248">
        <v>15</v>
      </c>
      <c r="P1248">
        <v>2</v>
      </c>
      <c r="Q1248">
        <v>3</v>
      </c>
      <c r="R1248">
        <v>1</v>
      </c>
      <c r="S1248">
        <v>6</v>
      </c>
      <c r="T1248">
        <v>6</v>
      </c>
      <c r="U1248">
        <v>0</v>
      </c>
      <c r="V1248">
        <v>0</v>
      </c>
      <c r="W1248">
        <v>0</v>
      </c>
      <c r="X1248">
        <v>0</v>
      </c>
      <c r="Y1248">
        <v>0</v>
      </c>
      <c r="Z1248">
        <v>0</v>
      </c>
      <c r="AA1248">
        <v>3</v>
      </c>
      <c r="AB1248">
        <v>11</v>
      </c>
      <c r="AC1248">
        <v>0</v>
      </c>
    </row>
    <row r="1249" spans="1:29" x14ac:dyDescent="0.3">
      <c r="A1249">
        <v>944</v>
      </c>
      <c r="B1249">
        <v>1962</v>
      </c>
      <c r="C1249" t="s">
        <v>29</v>
      </c>
      <c r="D1249" t="s">
        <v>33</v>
      </c>
      <c r="E1249">
        <v>56181</v>
      </c>
      <c r="F1249">
        <v>0</v>
      </c>
      <c r="G1249">
        <v>1</v>
      </c>
      <c r="H1249" s="1">
        <v>41282</v>
      </c>
      <c r="I1249">
        <v>6</v>
      </c>
      <c r="J1249">
        <v>121</v>
      </c>
      <c r="K1249">
        <v>103</v>
      </c>
      <c r="L1249">
        <v>69</v>
      </c>
      <c r="M1249">
        <v>8</v>
      </c>
      <c r="N1249">
        <v>44</v>
      </c>
      <c r="O1249">
        <v>48</v>
      </c>
      <c r="P1249">
        <v>1</v>
      </c>
      <c r="Q1249">
        <v>4</v>
      </c>
      <c r="R1249">
        <v>2</v>
      </c>
      <c r="S1249">
        <v>7</v>
      </c>
      <c r="T1249">
        <v>4</v>
      </c>
      <c r="U1249">
        <v>0</v>
      </c>
      <c r="V1249">
        <v>0</v>
      </c>
      <c r="W1249">
        <v>0</v>
      </c>
      <c r="X1249">
        <v>0</v>
      </c>
      <c r="Y1249">
        <v>0</v>
      </c>
      <c r="Z1249">
        <v>0</v>
      </c>
      <c r="AA1249">
        <v>3</v>
      </c>
      <c r="AB1249">
        <v>11</v>
      </c>
      <c r="AC1249">
        <v>0</v>
      </c>
    </row>
    <row r="1250" spans="1:29" x14ac:dyDescent="0.3">
      <c r="A1250">
        <v>8687</v>
      </c>
      <c r="B1250">
        <v>1978</v>
      </c>
      <c r="C1250" t="s">
        <v>29</v>
      </c>
      <c r="D1250" t="s">
        <v>31</v>
      </c>
      <c r="E1250">
        <v>53172</v>
      </c>
      <c r="F1250">
        <v>0</v>
      </c>
      <c r="G1250">
        <v>1</v>
      </c>
      <c r="H1250" s="1">
        <v>41400</v>
      </c>
      <c r="I1250">
        <v>54</v>
      </c>
      <c r="J1250">
        <v>121</v>
      </c>
      <c r="K1250">
        <v>62</v>
      </c>
      <c r="L1250">
        <v>90</v>
      </c>
      <c r="M1250">
        <v>68</v>
      </c>
      <c r="N1250">
        <v>20</v>
      </c>
      <c r="O1250">
        <v>125</v>
      </c>
      <c r="P1250">
        <v>3</v>
      </c>
      <c r="Q1250">
        <v>2</v>
      </c>
      <c r="R1250">
        <v>3</v>
      </c>
      <c r="S1250">
        <v>8</v>
      </c>
      <c r="T1250">
        <v>3</v>
      </c>
      <c r="U1250">
        <v>0</v>
      </c>
      <c r="V1250">
        <v>0</v>
      </c>
      <c r="W1250">
        <v>0</v>
      </c>
      <c r="X1250">
        <v>0</v>
      </c>
      <c r="Y1250">
        <v>0</v>
      </c>
      <c r="Z1250">
        <v>0</v>
      </c>
      <c r="AA1250">
        <v>3</v>
      </c>
      <c r="AB1250">
        <v>11</v>
      </c>
      <c r="AC1250">
        <v>0</v>
      </c>
    </row>
    <row r="1251" spans="1:29" x14ac:dyDescent="0.3">
      <c r="A1251">
        <v>3107</v>
      </c>
      <c r="B1251">
        <v>1976</v>
      </c>
      <c r="C1251" t="s">
        <v>29</v>
      </c>
      <c r="D1251" t="s">
        <v>31</v>
      </c>
      <c r="E1251">
        <v>71322</v>
      </c>
      <c r="F1251">
        <v>0</v>
      </c>
      <c r="G1251">
        <v>1</v>
      </c>
      <c r="H1251" s="1">
        <v>41761</v>
      </c>
      <c r="I1251">
        <v>31</v>
      </c>
      <c r="J1251">
        <v>121</v>
      </c>
      <c r="K1251">
        <v>24</v>
      </c>
      <c r="L1251">
        <v>124</v>
      </c>
      <c r="M1251">
        <v>24</v>
      </c>
      <c r="N1251">
        <v>15</v>
      </c>
      <c r="O1251">
        <v>42</v>
      </c>
      <c r="P1251">
        <v>1</v>
      </c>
      <c r="Q1251">
        <v>4</v>
      </c>
      <c r="R1251">
        <v>1</v>
      </c>
      <c r="S1251">
        <v>7</v>
      </c>
      <c r="T1251">
        <v>2</v>
      </c>
      <c r="U1251">
        <v>0</v>
      </c>
      <c r="V1251">
        <v>0</v>
      </c>
      <c r="W1251">
        <v>0</v>
      </c>
      <c r="X1251">
        <v>0</v>
      </c>
      <c r="Y1251">
        <v>0</v>
      </c>
      <c r="Z1251">
        <v>0</v>
      </c>
      <c r="AA1251">
        <v>3</v>
      </c>
      <c r="AB1251">
        <v>11</v>
      </c>
      <c r="AC1251">
        <v>0</v>
      </c>
    </row>
    <row r="1252" spans="1:29" x14ac:dyDescent="0.3">
      <c r="A1252">
        <v>8026</v>
      </c>
      <c r="B1252">
        <v>1952</v>
      </c>
      <c r="C1252" t="s">
        <v>29</v>
      </c>
      <c r="D1252" t="s">
        <v>33</v>
      </c>
      <c r="E1252">
        <v>62998</v>
      </c>
      <c r="F1252">
        <v>0</v>
      </c>
      <c r="G1252">
        <v>1</v>
      </c>
      <c r="H1252" s="1">
        <v>41547</v>
      </c>
      <c r="I1252">
        <v>10</v>
      </c>
      <c r="J1252">
        <v>120</v>
      </c>
      <c r="K1252">
        <v>58</v>
      </c>
      <c r="L1252">
        <v>73</v>
      </c>
      <c r="M1252">
        <v>65</v>
      </c>
      <c r="N1252">
        <v>89</v>
      </c>
      <c r="O1252">
        <v>58</v>
      </c>
      <c r="P1252">
        <v>5</v>
      </c>
      <c r="Q1252">
        <v>5</v>
      </c>
      <c r="R1252">
        <v>4</v>
      </c>
      <c r="S1252">
        <v>5</v>
      </c>
      <c r="T1252">
        <v>5</v>
      </c>
      <c r="U1252">
        <v>0</v>
      </c>
      <c r="V1252">
        <v>0</v>
      </c>
      <c r="W1252">
        <v>0</v>
      </c>
      <c r="X1252">
        <v>0</v>
      </c>
      <c r="Y1252">
        <v>0</v>
      </c>
      <c r="Z1252">
        <v>0</v>
      </c>
      <c r="AA1252">
        <v>3</v>
      </c>
      <c r="AB1252">
        <v>11</v>
      </c>
      <c r="AC1252">
        <v>0</v>
      </c>
    </row>
    <row r="1253" spans="1:29" x14ac:dyDescent="0.3">
      <c r="A1253">
        <v>1545</v>
      </c>
      <c r="B1253">
        <v>1986</v>
      </c>
      <c r="C1253" t="s">
        <v>29</v>
      </c>
      <c r="D1253" t="s">
        <v>33</v>
      </c>
      <c r="E1253">
        <v>38508</v>
      </c>
      <c r="F1253">
        <v>1</v>
      </c>
      <c r="G1253">
        <v>0</v>
      </c>
      <c r="H1253" s="1">
        <v>41488</v>
      </c>
      <c r="I1253">
        <v>95</v>
      </c>
      <c r="J1253">
        <v>120</v>
      </c>
      <c r="K1253">
        <v>19</v>
      </c>
      <c r="L1253">
        <v>206</v>
      </c>
      <c r="M1253">
        <v>25</v>
      </c>
      <c r="N1253">
        <v>19</v>
      </c>
      <c r="O1253">
        <v>54</v>
      </c>
      <c r="P1253">
        <v>6</v>
      </c>
      <c r="Q1253">
        <v>7</v>
      </c>
      <c r="R1253">
        <v>2</v>
      </c>
      <c r="S1253">
        <v>5</v>
      </c>
      <c r="T1253">
        <v>8</v>
      </c>
      <c r="U1253">
        <v>0</v>
      </c>
      <c r="V1253">
        <v>0</v>
      </c>
      <c r="W1253">
        <v>0</v>
      </c>
      <c r="X1253">
        <v>0</v>
      </c>
      <c r="Y1253">
        <v>0</v>
      </c>
      <c r="Z1253">
        <v>0</v>
      </c>
      <c r="AA1253">
        <v>3</v>
      </c>
      <c r="AB1253">
        <v>11</v>
      </c>
      <c r="AC1253">
        <v>0</v>
      </c>
    </row>
    <row r="1254" spans="1:29" x14ac:dyDescent="0.3">
      <c r="A1254">
        <v>8159</v>
      </c>
      <c r="B1254">
        <v>1968</v>
      </c>
      <c r="C1254" t="s">
        <v>29</v>
      </c>
      <c r="D1254" t="s">
        <v>33</v>
      </c>
      <c r="E1254">
        <v>51287</v>
      </c>
      <c r="F1254">
        <v>1</v>
      </c>
      <c r="G1254">
        <v>1</v>
      </c>
      <c r="H1254" s="1">
        <v>41730</v>
      </c>
      <c r="I1254">
        <v>10</v>
      </c>
      <c r="J1254">
        <v>117</v>
      </c>
      <c r="K1254">
        <v>0</v>
      </c>
      <c r="L1254">
        <v>22</v>
      </c>
      <c r="M1254">
        <v>13</v>
      </c>
      <c r="N1254">
        <v>0</v>
      </c>
      <c r="O1254">
        <v>30</v>
      </c>
      <c r="P1254">
        <v>3</v>
      </c>
      <c r="Q1254">
        <v>4</v>
      </c>
      <c r="R1254">
        <v>1</v>
      </c>
      <c r="S1254">
        <v>3</v>
      </c>
      <c r="T1254">
        <v>7</v>
      </c>
      <c r="U1254">
        <v>0</v>
      </c>
      <c r="V1254">
        <v>0</v>
      </c>
      <c r="W1254">
        <v>0</v>
      </c>
      <c r="X1254">
        <v>0</v>
      </c>
      <c r="Y1254">
        <v>0</v>
      </c>
      <c r="Z1254">
        <v>0</v>
      </c>
      <c r="AA1254">
        <v>3</v>
      </c>
      <c r="AB1254">
        <v>11</v>
      </c>
      <c r="AC1254">
        <v>0</v>
      </c>
    </row>
    <row r="1255" spans="1:29" x14ac:dyDescent="0.3">
      <c r="A1255">
        <v>3225</v>
      </c>
      <c r="B1255">
        <v>1984</v>
      </c>
      <c r="C1255" t="s">
        <v>34</v>
      </c>
      <c r="D1255" t="s">
        <v>33</v>
      </c>
      <c r="E1255">
        <v>42207</v>
      </c>
      <c r="F1255">
        <v>1</v>
      </c>
      <c r="G1255">
        <v>0</v>
      </c>
      <c r="H1255" s="1">
        <v>41365</v>
      </c>
      <c r="I1255">
        <v>71</v>
      </c>
      <c r="J1255">
        <v>116</v>
      </c>
      <c r="K1255">
        <v>11</v>
      </c>
      <c r="L1255">
        <v>72</v>
      </c>
      <c r="M1255">
        <v>3</v>
      </c>
      <c r="N1255">
        <v>17</v>
      </c>
      <c r="O1255">
        <v>46</v>
      </c>
      <c r="P1255">
        <v>4</v>
      </c>
      <c r="Q1255">
        <v>4</v>
      </c>
      <c r="R1255">
        <v>1</v>
      </c>
      <c r="S1255">
        <v>5</v>
      </c>
      <c r="T1255">
        <v>6</v>
      </c>
      <c r="U1255">
        <v>1</v>
      </c>
      <c r="V1255">
        <v>0</v>
      </c>
      <c r="W1255">
        <v>0</v>
      </c>
      <c r="X1255">
        <v>0</v>
      </c>
      <c r="Y1255">
        <v>0</v>
      </c>
      <c r="Z1255">
        <v>0</v>
      </c>
      <c r="AA1255">
        <v>3</v>
      </c>
      <c r="AB1255">
        <v>11</v>
      </c>
      <c r="AC1255">
        <v>1</v>
      </c>
    </row>
    <row r="1256" spans="1:29" x14ac:dyDescent="0.3">
      <c r="A1256">
        <v>10120</v>
      </c>
      <c r="B1256">
        <v>1955</v>
      </c>
      <c r="C1256" t="s">
        <v>29</v>
      </c>
      <c r="D1256" t="s">
        <v>31</v>
      </c>
      <c r="E1256">
        <v>38946</v>
      </c>
      <c r="F1256">
        <v>0</v>
      </c>
      <c r="G1256">
        <v>1</v>
      </c>
      <c r="H1256" s="1">
        <v>41571</v>
      </c>
      <c r="I1256">
        <v>84</v>
      </c>
      <c r="J1256">
        <v>116</v>
      </c>
      <c r="K1256">
        <v>6</v>
      </c>
      <c r="L1256">
        <v>82</v>
      </c>
      <c r="M1256">
        <v>6</v>
      </c>
      <c r="N1256">
        <v>6</v>
      </c>
      <c r="O1256">
        <v>41</v>
      </c>
      <c r="P1256">
        <v>2</v>
      </c>
      <c r="Q1256">
        <v>3</v>
      </c>
      <c r="R1256">
        <v>1</v>
      </c>
      <c r="S1256">
        <v>6</v>
      </c>
      <c r="T1256">
        <v>5</v>
      </c>
      <c r="U1256">
        <v>0</v>
      </c>
      <c r="V1256">
        <v>0</v>
      </c>
      <c r="W1256">
        <v>0</v>
      </c>
      <c r="X1256">
        <v>0</v>
      </c>
      <c r="Y1256">
        <v>0</v>
      </c>
      <c r="Z1256">
        <v>0</v>
      </c>
      <c r="AA1256">
        <v>3</v>
      </c>
      <c r="AB1256">
        <v>11</v>
      </c>
      <c r="AC1256">
        <v>0</v>
      </c>
    </row>
    <row r="1257" spans="1:29" x14ac:dyDescent="0.3">
      <c r="A1257">
        <v>4541</v>
      </c>
      <c r="B1257">
        <v>1955</v>
      </c>
      <c r="C1257" t="s">
        <v>29</v>
      </c>
      <c r="D1257" t="s">
        <v>31</v>
      </c>
      <c r="E1257">
        <v>38946</v>
      </c>
      <c r="F1257">
        <v>0</v>
      </c>
      <c r="G1257">
        <v>1</v>
      </c>
      <c r="H1257" s="1">
        <v>41571</v>
      </c>
      <c r="I1257">
        <v>84</v>
      </c>
      <c r="J1257">
        <v>116</v>
      </c>
      <c r="K1257">
        <v>6</v>
      </c>
      <c r="L1257">
        <v>82</v>
      </c>
      <c r="M1257">
        <v>6</v>
      </c>
      <c r="N1257">
        <v>6</v>
      </c>
      <c r="O1257">
        <v>41</v>
      </c>
      <c r="P1257">
        <v>2</v>
      </c>
      <c r="Q1257">
        <v>3</v>
      </c>
      <c r="R1257">
        <v>1</v>
      </c>
      <c r="S1257">
        <v>6</v>
      </c>
      <c r="T1257">
        <v>5</v>
      </c>
      <c r="U1257">
        <v>0</v>
      </c>
      <c r="V1257">
        <v>0</v>
      </c>
      <c r="W1257">
        <v>0</v>
      </c>
      <c r="X1257">
        <v>0</v>
      </c>
      <c r="Y1257">
        <v>0</v>
      </c>
      <c r="Z1257">
        <v>0</v>
      </c>
      <c r="AA1257">
        <v>3</v>
      </c>
      <c r="AB1257">
        <v>11</v>
      </c>
      <c r="AC1257">
        <v>0</v>
      </c>
    </row>
    <row r="1258" spans="1:29" x14ac:dyDescent="0.3">
      <c r="A1258">
        <v>5748</v>
      </c>
      <c r="B1258">
        <v>1965</v>
      </c>
      <c r="C1258" t="s">
        <v>29</v>
      </c>
      <c r="D1258" t="s">
        <v>33</v>
      </c>
      <c r="E1258">
        <v>59754</v>
      </c>
      <c r="F1258">
        <v>0</v>
      </c>
      <c r="G1258">
        <v>1</v>
      </c>
      <c r="H1258" s="1">
        <v>41244</v>
      </c>
      <c r="I1258">
        <v>96</v>
      </c>
      <c r="J1258">
        <v>115</v>
      </c>
      <c r="K1258">
        <v>27</v>
      </c>
      <c r="L1258">
        <v>44</v>
      </c>
      <c r="M1258">
        <v>4</v>
      </c>
      <c r="N1258">
        <v>146</v>
      </c>
      <c r="O1258">
        <v>139</v>
      </c>
      <c r="P1258">
        <v>3</v>
      </c>
      <c r="Q1258">
        <v>5</v>
      </c>
      <c r="R1258">
        <v>2</v>
      </c>
      <c r="S1258">
        <v>6</v>
      </c>
      <c r="T1258">
        <v>5</v>
      </c>
      <c r="U1258">
        <v>0</v>
      </c>
      <c r="V1258">
        <v>0</v>
      </c>
      <c r="W1258">
        <v>0</v>
      </c>
      <c r="X1258">
        <v>0</v>
      </c>
      <c r="Y1258">
        <v>0</v>
      </c>
      <c r="Z1258">
        <v>0</v>
      </c>
      <c r="AA1258">
        <v>3</v>
      </c>
      <c r="AB1258">
        <v>11</v>
      </c>
      <c r="AC1258">
        <v>1</v>
      </c>
    </row>
    <row r="1259" spans="1:29" x14ac:dyDescent="0.3">
      <c r="A1259">
        <v>7384</v>
      </c>
      <c r="B1259">
        <v>1951</v>
      </c>
      <c r="C1259" t="s">
        <v>34</v>
      </c>
      <c r="D1259" t="s">
        <v>31</v>
      </c>
      <c r="E1259">
        <v>39767</v>
      </c>
      <c r="F1259">
        <v>0</v>
      </c>
      <c r="G1259">
        <v>0</v>
      </c>
      <c r="H1259" s="1">
        <v>41476</v>
      </c>
      <c r="I1259">
        <v>18</v>
      </c>
      <c r="J1259">
        <v>113</v>
      </c>
      <c r="K1259">
        <v>61</v>
      </c>
      <c r="L1259">
        <v>204</v>
      </c>
      <c r="M1259">
        <v>34</v>
      </c>
      <c r="N1259">
        <v>26</v>
      </c>
      <c r="O1259">
        <v>47</v>
      </c>
      <c r="P1259">
        <v>2</v>
      </c>
      <c r="Q1259">
        <v>7</v>
      </c>
      <c r="R1259">
        <v>1</v>
      </c>
      <c r="S1259">
        <v>7</v>
      </c>
      <c r="T1259">
        <v>8</v>
      </c>
      <c r="U1259">
        <v>0</v>
      </c>
      <c r="V1259">
        <v>0</v>
      </c>
      <c r="W1259">
        <v>0</v>
      </c>
      <c r="X1259">
        <v>0</v>
      </c>
      <c r="Y1259">
        <v>0</v>
      </c>
      <c r="Z1259">
        <v>0</v>
      </c>
      <c r="AA1259">
        <v>3</v>
      </c>
      <c r="AB1259">
        <v>11</v>
      </c>
      <c r="AC1259">
        <v>0</v>
      </c>
    </row>
    <row r="1260" spans="1:29" x14ac:dyDescent="0.3">
      <c r="A1260">
        <v>3033</v>
      </c>
      <c r="B1260">
        <v>1963</v>
      </c>
      <c r="C1260" t="s">
        <v>34</v>
      </c>
      <c r="D1260" t="s">
        <v>31</v>
      </c>
      <c r="E1260">
        <v>38620</v>
      </c>
      <c r="F1260">
        <v>0</v>
      </c>
      <c r="G1260">
        <v>0</v>
      </c>
      <c r="H1260" s="1">
        <v>41405</v>
      </c>
      <c r="I1260">
        <v>56</v>
      </c>
      <c r="J1260">
        <v>112</v>
      </c>
      <c r="K1260">
        <v>17</v>
      </c>
      <c r="L1260">
        <v>44</v>
      </c>
      <c r="M1260">
        <v>34</v>
      </c>
      <c r="N1260">
        <v>22</v>
      </c>
      <c r="O1260">
        <v>89</v>
      </c>
      <c r="P1260">
        <v>1</v>
      </c>
      <c r="Q1260">
        <v>2</v>
      </c>
      <c r="R1260">
        <v>5</v>
      </c>
      <c r="S1260">
        <v>3</v>
      </c>
      <c r="T1260">
        <v>3</v>
      </c>
      <c r="U1260">
        <v>0</v>
      </c>
      <c r="V1260">
        <v>0</v>
      </c>
      <c r="W1260">
        <v>0</v>
      </c>
      <c r="X1260">
        <v>0</v>
      </c>
      <c r="Y1260">
        <v>0</v>
      </c>
      <c r="Z1260">
        <v>0</v>
      </c>
      <c r="AA1260">
        <v>3</v>
      </c>
      <c r="AB1260">
        <v>11</v>
      </c>
      <c r="AC1260">
        <v>0</v>
      </c>
    </row>
    <row r="1261" spans="1:29" x14ac:dyDescent="0.3">
      <c r="A1261">
        <v>4119</v>
      </c>
      <c r="B1261">
        <v>1963</v>
      </c>
      <c r="C1261" t="s">
        <v>34</v>
      </c>
      <c r="D1261" t="s">
        <v>31</v>
      </c>
      <c r="E1261">
        <v>38620</v>
      </c>
      <c r="F1261">
        <v>0</v>
      </c>
      <c r="G1261">
        <v>0</v>
      </c>
      <c r="H1261" s="1">
        <v>41405</v>
      </c>
      <c r="I1261">
        <v>56</v>
      </c>
      <c r="J1261">
        <v>112</v>
      </c>
      <c r="K1261">
        <v>17</v>
      </c>
      <c r="L1261">
        <v>44</v>
      </c>
      <c r="M1261">
        <v>34</v>
      </c>
      <c r="N1261">
        <v>22</v>
      </c>
      <c r="O1261">
        <v>89</v>
      </c>
      <c r="P1261">
        <v>1</v>
      </c>
      <c r="Q1261">
        <v>2</v>
      </c>
      <c r="R1261">
        <v>5</v>
      </c>
      <c r="S1261">
        <v>3</v>
      </c>
      <c r="T1261">
        <v>3</v>
      </c>
      <c r="U1261">
        <v>0</v>
      </c>
      <c r="V1261">
        <v>0</v>
      </c>
      <c r="W1261">
        <v>0</v>
      </c>
      <c r="X1261">
        <v>0</v>
      </c>
      <c r="Y1261">
        <v>0</v>
      </c>
      <c r="Z1261">
        <v>0</v>
      </c>
      <c r="AA1261">
        <v>3</v>
      </c>
      <c r="AB1261">
        <v>11</v>
      </c>
      <c r="AC1261">
        <v>0</v>
      </c>
    </row>
    <row r="1262" spans="1:29" x14ac:dyDescent="0.3">
      <c r="A1262">
        <v>8594</v>
      </c>
      <c r="B1262">
        <v>1958</v>
      </c>
      <c r="C1262" t="s">
        <v>32</v>
      </c>
      <c r="D1262" t="s">
        <v>38</v>
      </c>
      <c r="E1262">
        <v>50520</v>
      </c>
      <c r="F1262">
        <v>0</v>
      </c>
      <c r="G1262">
        <v>1</v>
      </c>
      <c r="H1262" s="1">
        <v>41667</v>
      </c>
      <c r="I1262">
        <v>25</v>
      </c>
      <c r="J1262">
        <v>112</v>
      </c>
      <c r="K1262">
        <v>0</v>
      </c>
      <c r="L1262">
        <v>6</v>
      </c>
      <c r="M1262">
        <v>2</v>
      </c>
      <c r="N1262">
        <v>1</v>
      </c>
      <c r="O1262">
        <v>14</v>
      </c>
      <c r="P1262">
        <v>2</v>
      </c>
      <c r="Q1262">
        <v>3</v>
      </c>
      <c r="R1262">
        <v>1</v>
      </c>
      <c r="S1262">
        <v>3</v>
      </c>
      <c r="T1262">
        <v>6</v>
      </c>
      <c r="U1262">
        <v>0</v>
      </c>
      <c r="V1262">
        <v>0</v>
      </c>
      <c r="W1262">
        <v>0</v>
      </c>
      <c r="X1262">
        <v>0</v>
      </c>
      <c r="Y1262">
        <v>0</v>
      </c>
      <c r="Z1262">
        <v>0</v>
      </c>
      <c r="AA1262">
        <v>3</v>
      </c>
      <c r="AB1262">
        <v>11</v>
      </c>
      <c r="AC1262">
        <v>0</v>
      </c>
    </row>
    <row r="1263" spans="1:29" x14ac:dyDescent="0.3">
      <c r="A1263">
        <v>4437</v>
      </c>
      <c r="B1263">
        <v>1962</v>
      </c>
      <c r="C1263" t="s">
        <v>29</v>
      </c>
      <c r="D1263" t="s">
        <v>33</v>
      </c>
      <c r="E1263">
        <v>65316</v>
      </c>
      <c r="F1263">
        <v>1</v>
      </c>
      <c r="G1263">
        <v>1</v>
      </c>
      <c r="H1263" s="1">
        <v>41388</v>
      </c>
      <c r="I1263">
        <v>65</v>
      </c>
      <c r="J1263">
        <v>112</v>
      </c>
      <c r="K1263">
        <v>6</v>
      </c>
      <c r="L1263">
        <v>92</v>
      </c>
      <c r="M1263">
        <v>3</v>
      </c>
      <c r="N1263">
        <v>9</v>
      </c>
      <c r="O1263">
        <v>38</v>
      </c>
      <c r="P1263">
        <v>2</v>
      </c>
      <c r="Q1263">
        <v>3</v>
      </c>
      <c r="R1263">
        <v>2</v>
      </c>
      <c r="S1263">
        <v>5</v>
      </c>
      <c r="T1263">
        <v>4</v>
      </c>
      <c r="U1263">
        <v>0</v>
      </c>
      <c r="V1263">
        <v>0</v>
      </c>
      <c r="W1263">
        <v>0</v>
      </c>
      <c r="X1263">
        <v>0</v>
      </c>
      <c r="Y1263">
        <v>0</v>
      </c>
      <c r="Z1263">
        <v>0</v>
      </c>
      <c r="AA1263">
        <v>3</v>
      </c>
      <c r="AB1263">
        <v>11</v>
      </c>
      <c r="AC1263">
        <v>0</v>
      </c>
    </row>
    <row r="1264" spans="1:29" x14ac:dyDescent="0.3">
      <c r="A1264">
        <v>968</v>
      </c>
      <c r="B1264">
        <v>1968</v>
      </c>
      <c r="C1264" t="s">
        <v>34</v>
      </c>
      <c r="D1264" t="s">
        <v>35</v>
      </c>
      <c r="E1264">
        <v>41335</v>
      </c>
      <c r="F1264">
        <v>1</v>
      </c>
      <c r="G1264">
        <v>0</v>
      </c>
      <c r="H1264" s="1">
        <v>41634</v>
      </c>
      <c r="I1264">
        <v>24</v>
      </c>
      <c r="J1264">
        <v>112</v>
      </c>
      <c r="K1264">
        <v>19</v>
      </c>
      <c r="L1264">
        <v>21</v>
      </c>
      <c r="M1264">
        <v>16</v>
      </c>
      <c r="N1264">
        <v>14</v>
      </c>
      <c r="O1264">
        <v>5</v>
      </c>
      <c r="P1264">
        <v>3</v>
      </c>
      <c r="Q1264">
        <v>4</v>
      </c>
      <c r="R1264">
        <v>1</v>
      </c>
      <c r="S1264">
        <v>4</v>
      </c>
      <c r="T1264">
        <v>7</v>
      </c>
      <c r="U1264">
        <v>0</v>
      </c>
      <c r="V1264">
        <v>0</v>
      </c>
      <c r="W1264">
        <v>0</v>
      </c>
      <c r="X1264">
        <v>0</v>
      </c>
      <c r="Y1264">
        <v>0</v>
      </c>
      <c r="Z1264">
        <v>0</v>
      </c>
      <c r="AA1264">
        <v>3</v>
      </c>
      <c r="AB1264">
        <v>11</v>
      </c>
      <c r="AC1264">
        <v>0</v>
      </c>
    </row>
    <row r="1265" spans="1:29" x14ac:dyDescent="0.3">
      <c r="A1265">
        <v>4096</v>
      </c>
      <c r="B1265">
        <v>1968</v>
      </c>
      <c r="C1265" t="s">
        <v>34</v>
      </c>
      <c r="D1265" t="s">
        <v>35</v>
      </c>
      <c r="E1265">
        <v>41335</v>
      </c>
      <c r="F1265">
        <v>1</v>
      </c>
      <c r="G1265">
        <v>0</v>
      </c>
      <c r="H1265" s="1">
        <v>41634</v>
      </c>
      <c r="I1265">
        <v>24</v>
      </c>
      <c r="J1265">
        <v>112</v>
      </c>
      <c r="K1265">
        <v>19</v>
      </c>
      <c r="L1265">
        <v>21</v>
      </c>
      <c r="M1265">
        <v>16</v>
      </c>
      <c r="N1265">
        <v>14</v>
      </c>
      <c r="O1265">
        <v>5</v>
      </c>
      <c r="P1265">
        <v>3</v>
      </c>
      <c r="Q1265">
        <v>4</v>
      </c>
      <c r="R1265">
        <v>1</v>
      </c>
      <c r="S1265">
        <v>4</v>
      </c>
      <c r="T1265">
        <v>7</v>
      </c>
      <c r="U1265">
        <v>0</v>
      </c>
      <c r="V1265">
        <v>0</v>
      </c>
      <c r="W1265">
        <v>0</v>
      </c>
      <c r="X1265">
        <v>0</v>
      </c>
      <c r="Y1265">
        <v>0</v>
      </c>
      <c r="Z1265">
        <v>0</v>
      </c>
      <c r="AA1265">
        <v>3</v>
      </c>
      <c r="AB1265">
        <v>11</v>
      </c>
      <c r="AC1265">
        <v>0</v>
      </c>
    </row>
    <row r="1266" spans="1:29" x14ac:dyDescent="0.3">
      <c r="A1266">
        <v>5286</v>
      </c>
      <c r="B1266">
        <v>1987</v>
      </c>
      <c r="C1266" t="s">
        <v>34</v>
      </c>
      <c r="D1266" t="s">
        <v>30</v>
      </c>
      <c r="E1266">
        <v>41020</v>
      </c>
      <c r="F1266">
        <v>0</v>
      </c>
      <c r="G1266">
        <v>0</v>
      </c>
      <c r="H1266" s="1">
        <v>41575</v>
      </c>
      <c r="I1266">
        <v>68</v>
      </c>
      <c r="J1266">
        <v>112</v>
      </c>
      <c r="K1266">
        <v>1</v>
      </c>
      <c r="L1266">
        <v>54</v>
      </c>
      <c r="M1266">
        <v>7</v>
      </c>
      <c r="N1266">
        <v>7</v>
      </c>
      <c r="O1266">
        <v>36</v>
      </c>
      <c r="P1266">
        <v>1</v>
      </c>
      <c r="Q1266">
        <v>3</v>
      </c>
      <c r="R1266">
        <v>2</v>
      </c>
      <c r="S1266">
        <v>4</v>
      </c>
      <c r="T1266">
        <v>3</v>
      </c>
      <c r="U1266">
        <v>0</v>
      </c>
      <c r="V1266">
        <v>0</v>
      </c>
      <c r="W1266">
        <v>0</v>
      </c>
      <c r="X1266">
        <v>0</v>
      </c>
      <c r="Y1266">
        <v>0</v>
      </c>
      <c r="Z1266">
        <v>0</v>
      </c>
      <c r="AA1266">
        <v>3</v>
      </c>
      <c r="AB1266">
        <v>11</v>
      </c>
      <c r="AC1266">
        <v>0</v>
      </c>
    </row>
    <row r="1267" spans="1:29" x14ac:dyDescent="0.3">
      <c r="A1267">
        <v>1045</v>
      </c>
      <c r="B1267">
        <v>1965</v>
      </c>
      <c r="C1267" t="s">
        <v>29</v>
      </c>
      <c r="D1267" t="s">
        <v>31</v>
      </c>
      <c r="E1267">
        <v>52117</v>
      </c>
      <c r="F1267">
        <v>0</v>
      </c>
      <c r="G1267">
        <v>1</v>
      </c>
      <c r="H1267" s="1">
        <v>41137</v>
      </c>
      <c r="I1267">
        <v>55</v>
      </c>
      <c r="J1267">
        <v>112</v>
      </c>
      <c r="K1267">
        <v>10</v>
      </c>
      <c r="L1267">
        <v>107</v>
      </c>
      <c r="M1267">
        <v>30</v>
      </c>
      <c r="N1267">
        <v>0</v>
      </c>
      <c r="O1267">
        <v>20</v>
      </c>
      <c r="P1267">
        <v>2</v>
      </c>
      <c r="Q1267">
        <v>5</v>
      </c>
      <c r="R1267">
        <v>2</v>
      </c>
      <c r="S1267">
        <v>4</v>
      </c>
      <c r="T1267">
        <v>7</v>
      </c>
      <c r="U1267">
        <v>0</v>
      </c>
      <c r="V1267">
        <v>0</v>
      </c>
      <c r="W1267">
        <v>0</v>
      </c>
      <c r="X1267">
        <v>0</v>
      </c>
      <c r="Y1267">
        <v>0</v>
      </c>
      <c r="Z1267">
        <v>0</v>
      </c>
      <c r="AA1267">
        <v>3</v>
      </c>
      <c r="AB1267">
        <v>11</v>
      </c>
      <c r="AC1267">
        <v>0</v>
      </c>
    </row>
    <row r="1268" spans="1:29" x14ac:dyDescent="0.3">
      <c r="A1268">
        <v>2564</v>
      </c>
      <c r="B1268">
        <v>1953</v>
      </c>
      <c r="C1268" t="s">
        <v>29</v>
      </c>
      <c r="D1268" t="s">
        <v>31</v>
      </c>
      <c r="E1268">
        <v>61278</v>
      </c>
      <c r="F1268">
        <v>0</v>
      </c>
      <c r="G1268">
        <v>1</v>
      </c>
      <c r="H1268" s="1">
        <v>41643</v>
      </c>
      <c r="I1268">
        <v>87</v>
      </c>
      <c r="J1268">
        <v>111</v>
      </c>
      <c r="K1268">
        <v>3</v>
      </c>
      <c r="L1268">
        <v>28</v>
      </c>
      <c r="M1268">
        <v>2</v>
      </c>
      <c r="N1268">
        <v>6</v>
      </c>
      <c r="O1268">
        <v>15</v>
      </c>
      <c r="P1268">
        <v>2</v>
      </c>
      <c r="Q1268">
        <v>3</v>
      </c>
      <c r="R1268">
        <v>1</v>
      </c>
      <c r="S1268">
        <v>4</v>
      </c>
      <c r="T1268">
        <v>6</v>
      </c>
      <c r="U1268">
        <v>0</v>
      </c>
      <c r="V1268">
        <v>0</v>
      </c>
      <c r="W1268">
        <v>0</v>
      </c>
      <c r="X1268">
        <v>0</v>
      </c>
      <c r="Y1268">
        <v>0</v>
      </c>
      <c r="Z1268">
        <v>0</v>
      </c>
      <c r="AA1268">
        <v>3</v>
      </c>
      <c r="AB1268">
        <v>11</v>
      </c>
      <c r="AC1268">
        <v>0</v>
      </c>
    </row>
    <row r="1269" spans="1:29" x14ac:dyDescent="0.3">
      <c r="A1269">
        <v>7426</v>
      </c>
      <c r="B1269">
        <v>1971</v>
      </c>
      <c r="C1269" t="s">
        <v>37</v>
      </c>
      <c r="D1269" t="s">
        <v>33</v>
      </c>
      <c r="E1269">
        <v>54690</v>
      </c>
      <c r="F1269">
        <v>1</v>
      </c>
      <c r="G1269">
        <v>1</v>
      </c>
      <c r="H1269" s="1">
        <v>41585</v>
      </c>
      <c r="I1269">
        <v>76</v>
      </c>
      <c r="J1269">
        <v>111</v>
      </c>
      <c r="K1269">
        <v>16</v>
      </c>
      <c r="L1269">
        <v>37</v>
      </c>
      <c r="M1269">
        <v>7</v>
      </c>
      <c r="N1269">
        <v>9</v>
      </c>
      <c r="O1269">
        <v>18</v>
      </c>
      <c r="P1269">
        <v>3</v>
      </c>
      <c r="Q1269">
        <v>3</v>
      </c>
      <c r="R1269">
        <v>1</v>
      </c>
      <c r="S1269">
        <v>5</v>
      </c>
      <c r="T1269">
        <v>3</v>
      </c>
      <c r="U1269">
        <v>0</v>
      </c>
      <c r="V1269">
        <v>0</v>
      </c>
      <c r="W1269">
        <v>0</v>
      </c>
      <c r="X1269">
        <v>0</v>
      </c>
      <c r="Y1269">
        <v>0</v>
      </c>
      <c r="Z1269">
        <v>0</v>
      </c>
      <c r="AA1269">
        <v>3</v>
      </c>
      <c r="AB1269">
        <v>11</v>
      </c>
      <c r="AC1269">
        <v>0</v>
      </c>
    </row>
    <row r="1270" spans="1:29" x14ac:dyDescent="0.3">
      <c r="A1270">
        <v>8360</v>
      </c>
      <c r="B1270">
        <v>1971</v>
      </c>
      <c r="C1270" t="s">
        <v>37</v>
      </c>
      <c r="D1270" t="s">
        <v>33</v>
      </c>
      <c r="E1270">
        <v>54690</v>
      </c>
      <c r="F1270">
        <v>1</v>
      </c>
      <c r="G1270">
        <v>1</v>
      </c>
      <c r="H1270" s="1">
        <v>41585</v>
      </c>
      <c r="I1270">
        <v>76</v>
      </c>
      <c r="J1270">
        <v>111</v>
      </c>
      <c r="K1270">
        <v>16</v>
      </c>
      <c r="L1270">
        <v>37</v>
      </c>
      <c r="M1270">
        <v>7</v>
      </c>
      <c r="N1270">
        <v>9</v>
      </c>
      <c r="O1270">
        <v>18</v>
      </c>
      <c r="P1270">
        <v>3</v>
      </c>
      <c r="Q1270">
        <v>3</v>
      </c>
      <c r="R1270">
        <v>1</v>
      </c>
      <c r="S1270">
        <v>5</v>
      </c>
      <c r="T1270">
        <v>3</v>
      </c>
      <c r="U1270">
        <v>0</v>
      </c>
      <c r="V1270">
        <v>0</v>
      </c>
      <c r="W1270">
        <v>0</v>
      </c>
      <c r="X1270">
        <v>0</v>
      </c>
      <c r="Y1270">
        <v>0</v>
      </c>
      <c r="Z1270">
        <v>0</v>
      </c>
      <c r="AA1270">
        <v>3</v>
      </c>
      <c r="AB1270">
        <v>11</v>
      </c>
      <c r="AC1270">
        <v>0</v>
      </c>
    </row>
    <row r="1271" spans="1:29" x14ac:dyDescent="0.3">
      <c r="A1271">
        <v>5710</v>
      </c>
      <c r="B1271">
        <v>1970</v>
      </c>
      <c r="C1271" t="s">
        <v>29</v>
      </c>
      <c r="D1271" t="s">
        <v>31</v>
      </c>
      <c r="E1271">
        <v>40548</v>
      </c>
      <c r="F1271">
        <v>0</v>
      </c>
      <c r="G1271">
        <v>1</v>
      </c>
      <c r="H1271" s="1">
        <v>41192</v>
      </c>
      <c r="I1271">
        <v>31</v>
      </c>
      <c r="J1271">
        <v>110</v>
      </c>
      <c r="K1271">
        <v>0</v>
      </c>
      <c r="L1271">
        <v>5</v>
      </c>
      <c r="M1271">
        <v>2</v>
      </c>
      <c r="N1271">
        <v>0</v>
      </c>
      <c r="O1271">
        <v>3</v>
      </c>
      <c r="P1271">
        <v>2</v>
      </c>
      <c r="Q1271">
        <v>2</v>
      </c>
      <c r="R1271">
        <v>1</v>
      </c>
      <c r="S1271">
        <v>4</v>
      </c>
      <c r="T1271">
        <v>5</v>
      </c>
      <c r="U1271">
        <v>0</v>
      </c>
      <c r="V1271">
        <v>1</v>
      </c>
      <c r="W1271">
        <v>0</v>
      </c>
      <c r="X1271">
        <v>0</v>
      </c>
      <c r="Y1271">
        <v>0</v>
      </c>
      <c r="Z1271">
        <v>0</v>
      </c>
      <c r="AA1271">
        <v>3</v>
      </c>
      <c r="AB1271">
        <v>11</v>
      </c>
      <c r="AC1271">
        <v>0</v>
      </c>
    </row>
    <row r="1272" spans="1:29" x14ac:dyDescent="0.3">
      <c r="A1272">
        <v>2308</v>
      </c>
      <c r="B1272">
        <v>1954</v>
      </c>
      <c r="C1272" t="s">
        <v>29</v>
      </c>
      <c r="D1272" t="s">
        <v>33</v>
      </c>
      <c r="E1272">
        <v>46734</v>
      </c>
      <c r="F1272">
        <v>0</v>
      </c>
      <c r="G1272">
        <v>1</v>
      </c>
      <c r="H1272" s="1">
        <v>41231</v>
      </c>
      <c r="I1272">
        <v>40</v>
      </c>
      <c r="J1272">
        <v>110</v>
      </c>
      <c r="K1272">
        <v>5</v>
      </c>
      <c r="L1272">
        <v>137</v>
      </c>
      <c r="M1272">
        <v>26</v>
      </c>
      <c r="N1272">
        <v>23</v>
      </c>
      <c r="O1272">
        <v>29</v>
      </c>
      <c r="P1272">
        <v>2</v>
      </c>
      <c r="Q1272">
        <v>6</v>
      </c>
      <c r="R1272">
        <v>1</v>
      </c>
      <c r="S1272">
        <v>5</v>
      </c>
      <c r="T1272">
        <v>7</v>
      </c>
      <c r="U1272">
        <v>0</v>
      </c>
      <c r="V1272">
        <v>0</v>
      </c>
      <c r="W1272">
        <v>0</v>
      </c>
      <c r="X1272">
        <v>0</v>
      </c>
      <c r="Y1272">
        <v>0</v>
      </c>
      <c r="Z1272">
        <v>0</v>
      </c>
      <c r="AA1272">
        <v>3</v>
      </c>
      <c r="AB1272">
        <v>11</v>
      </c>
      <c r="AC1272">
        <v>0</v>
      </c>
    </row>
    <row r="1273" spans="1:29" x14ac:dyDescent="0.3">
      <c r="A1273">
        <v>6230</v>
      </c>
      <c r="B1273">
        <v>1971</v>
      </c>
      <c r="C1273" t="s">
        <v>29</v>
      </c>
      <c r="D1273" t="s">
        <v>35</v>
      </c>
      <c r="E1273">
        <v>44421</v>
      </c>
      <c r="F1273">
        <v>1</v>
      </c>
      <c r="G1273">
        <v>1</v>
      </c>
      <c r="H1273" s="1">
        <v>41320</v>
      </c>
      <c r="I1273">
        <v>53</v>
      </c>
      <c r="J1273">
        <v>110</v>
      </c>
      <c r="K1273">
        <v>5</v>
      </c>
      <c r="L1273">
        <v>59</v>
      </c>
      <c r="M1273">
        <v>7</v>
      </c>
      <c r="N1273">
        <v>1</v>
      </c>
      <c r="O1273">
        <v>7</v>
      </c>
      <c r="P1273">
        <v>5</v>
      </c>
      <c r="Q1273">
        <v>5</v>
      </c>
      <c r="R1273">
        <v>0</v>
      </c>
      <c r="S1273">
        <v>4</v>
      </c>
      <c r="T1273">
        <v>8</v>
      </c>
      <c r="U1273">
        <v>0</v>
      </c>
      <c r="V1273">
        <v>0</v>
      </c>
      <c r="W1273">
        <v>0</v>
      </c>
      <c r="X1273">
        <v>0</v>
      </c>
      <c r="Y1273">
        <v>0</v>
      </c>
      <c r="Z1273">
        <v>0</v>
      </c>
      <c r="AA1273">
        <v>3</v>
      </c>
      <c r="AB1273">
        <v>11</v>
      </c>
      <c r="AC1273">
        <v>0</v>
      </c>
    </row>
    <row r="1274" spans="1:29" x14ac:dyDescent="0.3">
      <c r="A1274">
        <v>983</v>
      </c>
      <c r="B1274">
        <v>1984</v>
      </c>
      <c r="C1274" t="s">
        <v>29</v>
      </c>
      <c r="D1274" t="s">
        <v>33</v>
      </c>
      <c r="E1274">
        <v>40059</v>
      </c>
      <c r="F1274">
        <v>1</v>
      </c>
      <c r="G1274">
        <v>0</v>
      </c>
      <c r="H1274" s="1">
        <v>41545</v>
      </c>
      <c r="I1274">
        <v>82</v>
      </c>
      <c r="J1274">
        <v>110</v>
      </c>
      <c r="K1274">
        <v>29</v>
      </c>
      <c r="L1274">
        <v>92</v>
      </c>
      <c r="M1274">
        <v>28</v>
      </c>
      <c r="N1274">
        <v>10</v>
      </c>
      <c r="O1274">
        <v>145</v>
      </c>
      <c r="P1274">
        <v>1</v>
      </c>
      <c r="Q1274">
        <v>6</v>
      </c>
      <c r="R1274">
        <v>2</v>
      </c>
      <c r="S1274">
        <v>3</v>
      </c>
      <c r="T1274">
        <v>8</v>
      </c>
      <c r="U1274">
        <v>1</v>
      </c>
      <c r="V1274">
        <v>0</v>
      </c>
      <c r="W1274">
        <v>0</v>
      </c>
      <c r="X1274">
        <v>0</v>
      </c>
      <c r="Y1274">
        <v>0</v>
      </c>
      <c r="Z1274">
        <v>0</v>
      </c>
      <c r="AA1274">
        <v>3</v>
      </c>
      <c r="AB1274">
        <v>11</v>
      </c>
      <c r="AC1274">
        <v>0</v>
      </c>
    </row>
    <row r="1275" spans="1:29" x14ac:dyDescent="0.3">
      <c r="A1275">
        <v>7019</v>
      </c>
      <c r="B1275">
        <v>1963</v>
      </c>
      <c r="C1275" t="s">
        <v>29</v>
      </c>
      <c r="D1275" t="s">
        <v>31</v>
      </c>
      <c r="E1275">
        <v>54414</v>
      </c>
      <c r="F1275">
        <v>1</v>
      </c>
      <c r="G1275">
        <v>1</v>
      </c>
      <c r="H1275" s="1">
        <v>41297</v>
      </c>
      <c r="I1275">
        <v>49</v>
      </c>
      <c r="J1275">
        <v>109</v>
      </c>
      <c r="K1275">
        <v>18</v>
      </c>
      <c r="L1275">
        <v>16</v>
      </c>
      <c r="M1275">
        <v>24</v>
      </c>
      <c r="N1275">
        <v>26</v>
      </c>
      <c r="O1275">
        <v>18</v>
      </c>
      <c r="P1275">
        <v>4</v>
      </c>
      <c r="Q1275">
        <v>3</v>
      </c>
      <c r="R1275">
        <v>1</v>
      </c>
      <c r="S1275">
        <v>5</v>
      </c>
      <c r="T1275">
        <v>4</v>
      </c>
      <c r="U1275">
        <v>0</v>
      </c>
      <c r="V1275">
        <v>0</v>
      </c>
      <c r="W1275">
        <v>0</v>
      </c>
      <c r="X1275">
        <v>0</v>
      </c>
      <c r="Y1275">
        <v>0</v>
      </c>
      <c r="Z1275">
        <v>0</v>
      </c>
      <c r="AA1275">
        <v>3</v>
      </c>
      <c r="AB1275">
        <v>11</v>
      </c>
      <c r="AC1275">
        <v>0</v>
      </c>
    </row>
    <row r="1276" spans="1:29" x14ac:dyDescent="0.3">
      <c r="A1276">
        <v>4088</v>
      </c>
      <c r="B1276">
        <v>1962</v>
      </c>
      <c r="C1276" t="s">
        <v>32</v>
      </c>
      <c r="D1276" t="s">
        <v>31</v>
      </c>
      <c r="E1276">
        <v>31497</v>
      </c>
      <c r="F1276">
        <v>0</v>
      </c>
      <c r="G1276">
        <v>1</v>
      </c>
      <c r="H1276" s="1">
        <v>41249</v>
      </c>
      <c r="I1276">
        <v>22</v>
      </c>
      <c r="J1276">
        <v>108</v>
      </c>
      <c r="K1276">
        <v>1</v>
      </c>
      <c r="L1276">
        <v>28</v>
      </c>
      <c r="M1276">
        <v>13</v>
      </c>
      <c r="N1276">
        <v>1</v>
      </c>
      <c r="O1276">
        <v>4</v>
      </c>
      <c r="P1276">
        <v>2</v>
      </c>
      <c r="Q1276">
        <v>3</v>
      </c>
      <c r="R1276">
        <v>1</v>
      </c>
      <c r="S1276">
        <v>4</v>
      </c>
      <c r="T1276">
        <v>8</v>
      </c>
      <c r="U1276">
        <v>0</v>
      </c>
      <c r="V1276">
        <v>0</v>
      </c>
      <c r="W1276">
        <v>0</v>
      </c>
      <c r="X1276">
        <v>0</v>
      </c>
      <c r="Y1276">
        <v>0</v>
      </c>
      <c r="Z1276">
        <v>0</v>
      </c>
      <c r="AA1276">
        <v>3</v>
      </c>
      <c r="AB1276">
        <v>11</v>
      </c>
      <c r="AC1276">
        <v>0</v>
      </c>
    </row>
    <row r="1277" spans="1:29" x14ac:dyDescent="0.3">
      <c r="A1277">
        <v>4971</v>
      </c>
      <c r="B1277">
        <v>1962</v>
      </c>
      <c r="C1277" t="s">
        <v>32</v>
      </c>
      <c r="D1277" t="s">
        <v>31</v>
      </c>
      <c r="E1277">
        <v>31497</v>
      </c>
      <c r="F1277">
        <v>0</v>
      </c>
      <c r="G1277">
        <v>1</v>
      </c>
      <c r="H1277" s="1">
        <v>41249</v>
      </c>
      <c r="I1277">
        <v>22</v>
      </c>
      <c r="J1277">
        <v>108</v>
      </c>
      <c r="K1277">
        <v>1</v>
      </c>
      <c r="L1277">
        <v>28</v>
      </c>
      <c r="M1277">
        <v>13</v>
      </c>
      <c r="N1277">
        <v>1</v>
      </c>
      <c r="O1277">
        <v>4</v>
      </c>
      <c r="P1277">
        <v>2</v>
      </c>
      <c r="Q1277">
        <v>3</v>
      </c>
      <c r="R1277">
        <v>1</v>
      </c>
      <c r="S1277">
        <v>4</v>
      </c>
      <c r="T1277">
        <v>8</v>
      </c>
      <c r="U1277">
        <v>0</v>
      </c>
      <c r="V1277">
        <v>0</v>
      </c>
      <c r="W1277">
        <v>0</v>
      </c>
      <c r="X1277">
        <v>0</v>
      </c>
      <c r="Y1277">
        <v>0</v>
      </c>
      <c r="Z1277">
        <v>0</v>
      </c>
      <c r="AA1277">
        <v>3</v>
      </c>
      <c r="AB1277">
        <v>11</v>
      </c>
      <c r="AC1277">
        <v>0</v>
      </c>
    </row>
    <row r="1278" spans="1:29" x14ac:dyDescent="0.3">
      <c r="A1278">
        <v>4303</v>
      </c>
      <c r="B1278">
        <v>1957</v>
      </c>
      <c r="C1278" t="s">
        <v>32</v>
      </c>
      <c r="D1278" t="s">
        <v>31</v>
      </c>
      <c r="E1278">
        <v>6835</v>
      </c>
      <c r="F1278">
        <v>0</v>
      </c>
      <c r="G1278">
        <v>1</v>
      </c>
      <c r="H1278" s="1">
        <v>41251</v>
      </c>
      <c r="I1278">
        <v>76</v>
      </c>
      <c r="J1278">
        <v>107</v>
      </c>
      <c r="K1278">
        <v>2</v>
      </c>
      <c r="L1278">
        <v>12</v>
      </c>
      <c r="M1278">
        <v>2</v>
      </c>
      <c r="N1278">
        <v>2</v>
      </c>
      <c r="O1278">
        <v>12</v>
      </c>
      <c r="P1278">
        <v>0</v>
      </c>
      <c r="Q1278">
        <v>0</v>
      </c>
      <c r="R1278">
        <v>0</v>
      </c>
      <c r="S1278">
        <v>1</v>
      </c>
      <c r="T1278">
        <v>20</v>
      </c>
      <c r="U1278">
        <v>0</v>
      </c>
      <c r="V1278">
        <v>0</v>
      </c>
      <c r="W1278">
        <v>0</v>
      </c>
      <c r="X1278">
        <v>0</v>
      </c>
      <c r="Y1278">
        <v>0</v>
      </c>
      <c r="Z1278">
        <v>0</v>
      </c>
      <c r="AA1278">
        <v>3</v>
      </c>
      <c r="AB1278">
        <v>11</v>
      </c>
      <c r="AC1278">
        <v>0</v>
      </c>
    </row>
    <row r="1279" spans="1:29" x14ac:dyDescent="0.3">
      <c r="A1279">
        <v>4954</v>
      </c>
      <c r="B1279">
        <v>1956</v>
      </c>
      <c r="C1279" t="s">
        <v>29</v>
      </c>
      <c r="D1279" t="s">
        <v>33</v>
      </c>
      <c r="E1279">
        <v>48195</v>
      </c>
      <c r="F1279">
        <v>1</v>
      </c>
      <c r="G1279">
        <v>1</v>
      </c>
      <c r="H1279" s="1">
        <v>41660</v>
      </c>
      <c r="I1279">
        <v>53</v>
      </c>
      <c r="J1279">
        <v>106</v>
      </c>
      <c r="K1279">
        <v>27</v>
      </c>
      <c r="L1279">
        <v>68</v>
      </c>
      <c r="M1279">
        <v>52</v>
      </c>
      <c r="N1279">
        <v>7</v>
      </c>
      <c r="O1279">
        <v>5</v>
      </c>
      <c r="P1279">
        <v>6</v>
      </c>
      <c r="Q1279">
        <v>4</v>
      </c>
      <c r="R1279">
        <v>2</v>
      </c>
      <c r="S1279">
        <v>5</v>
      </c>
      <c r="T1279">
        <v>6</v>
      </c>
      <c r="U1279">
        <v>0</v>
      </c>
      <c r="V1279">
        <v>0</v>
      </c>
      <c r="W1279">
        <v>0</v>
      </c>
      <c r="X1279">
        <v>0</v>
      </c>
      <c r="Y1279">
        <v>0</v>
      </c>
      <c r="Z1279">
        <v>0</v>
      </c>
      <c r="AA1279">
        <v>3</v>
      </c>
      <c r="AB1279">
        <v>11</v>
      </c>
      <c r="AC1279">
        <v>0</v>
      </c>
    </row>
    <row r="1280" spans="1:29" x14ac:dyDescent="0.3">
      <c r="A1280">
        <v>6466</v>
      </c>
      <c r="B1280">
        <v>1965</v>
      </c>
      <c r="C1280" t="s">
        <v>32</v>
      </c>
      <c r="D1280" t="s">
        <v>33</v>
      </c>
      <c r="E1280">
        <v>57236</v>
      </c>
      <c r="F1280">
        <v>1</v>
      </c>
      <c r="G1280">
        <v>1</v>
      </c>
      <c r="H1280" s="1">
        <v>41710</v>
      </c>
      <c r="I1280">
        <v>22</v>
      </c>
      <c r="J1280">
        <v>105</v>
      </c>
      <c r="K1280">
        <v>0</v>
      </c>
      <c r="L1280">
        <v>9</v>
      </c>
      <c r="M1280">
        <v>2</v>
      </c>
      <c r="N1280">
        <v>1</v>
      </c>
      <c r="O1280">
        <v>4</v>
      </c>
      <c r="P1280">
        <v>3</v>
      </c>
      <c r="Q1280">
        <v>2</v>
      </c>
      <c r="R1280">
        <v>1</v>
      </c>
      <c r="S1280">
        <v>4</v>
      </c>
      <c r="T1280">
        <v>3</v>
      </c>
      <c r="U1280">
        <v>0</v>
      </c>
      <c r="V1280">
        <v>0</v>
      </c>
      <c r="W1280">
        <v>0</v>
      </c>
      <c r="X1280">
        <v>0</v>
      </c>
      <c r="Y1280">
        <v>0</v>
      </c>
      <c r="Z1280">
        <v>0</v>
      </c>
      <c r="AA1280">
        <v>3</v>
      </c>
      <c r="AB1280">
        <v>11</v>
      </c>
      <c r="AC1280">
        <v>0</v>
      </c>
    </row>
    <row r="1281" spans="1:29" x14ac:dyDescent="0.3">
      <c r="A1281">
        <v>3783</v>
      </c>
      <c r="B1281">
        <v>1959</v>
      </c>
      <c r="C1281" t="s">
        <v>32</v>
      </c>
      <c r="D1281" t="s">
        <v>33</v>
      </c>
      <c r="E1281">
        <v>52854</v>
      </c>
      <c r="F1281">
        <v>1</v>
      </c>
      <c r="G1281">
        <v>1</v>
      </c>
      <c r="H1281" s="1">
        <v>41722</v>
      </c>
      <c r="I1281">
        <v>43</v>
      </c>
      <c r="J1281">
        <v>105</v>
      </c>
      <c r="K1281">
        <v>0</v>
      </c>
      <c r="L1281">
        <v>10</v>
      </c>
      <c r="M1281">
        <v>0</v>
      </c>
      <c r="N1281">
        <v>1</v>
      </c>
      <c r="O1281">
        <v>0</v>
      </c>
      <c r="P1281">
        <v>2</v>
      </c>
      <c r="Q1281">
        <v>2</v>
      </c>
      <c r="R1281">
        <v>1</v>
      </c>
      <c r="S1281">
        <v>4</v>
      </c>
      <c r="T1281">
        <v>5</v>
      </c>
      <c r="U1281">
        <v>0</v>
      </c>
      <c r="V1281">
        <v>0</v>
      </c>
      <c r="W1281">
        <v>0</v>
      </c>
      <c r="X1281">
        <v>0</v>
      </c>
      <c r="Y1281">
        <v>0</v>
      </c>
      <c r="Z1281">
        <v>0</v>
      </c>
      <c r="AA1281">
        <v>3</v>
      </c>
      <c r="AB1281">
        <v>11</v>
      </c>
      <c r="AC1281">
        <v>0</v>
      </c>
    </row>
    <row r="1282" spans="1:29" x14ac:dyDescent="0.3">
      <c r="A1282">
        <v>2895</v>
      </c>
      <c r="B1282">
        <v>1963</v>
      </c>
      <c r="C1282" t="s">
        <v>29</v>
      </c>
      <c r="D1282" t="s">
        <v>30</v>
      </c>
      <c r="E1282">
        <v>49980</v>
      </c>
      <c r="F1282">
        <v>0</v>
      </c>
      <c r="G1282">
        <v>1</v>
      </c>
      <c r="H1282" s="1">
        <v>41570</v>
      </c>
      <c r="I1282">
        <v>79</v>
      </c>
      <c r="J1282">
        <v>104</v>
      </c>
      <c r="K1282">
        <v>1</v>
      </c>
      <c r="L1282">
        <v>54</v>
      </c>
      <c r="M1282">
        <v>13</v>
      </c>
      <c r="N1282">
        <v>9</v>
      </c>
      <c r="O1282">
        <v>14</v>
      </c>
      <c r="P1282">
        <v>2</v>
      </c>
      <c r="Q1282">
        <v>3</v>
      </c>
      <c r="R1282">
        <v>1</v>
      </c>
      <c r="S1282">
        <v>5</v>
      </c>
      <c r="T1282">
        <v>5</v>
      </c>
      <c r="U1282">
        <v>0</v>
      </c>
      <c r="V1282">
        <v>0</v>
      </c>
      <c r="W1282">
        <v>0</v>
      </c>
      <c r="X1282">
        <v>0</v>
      </c>
      <c r="Y1282">
        <v>0</v>
      </c>
      <c r="Z1282">
        <v>0</v>
      </c>
      <c r="AA1282">
        <v>3</v>
      </c>
      <c r="AB1282">
        <v>11</v>
      </c>
      <c r="AC1282">
        <v>0</v>
      </c>
    </row>
    <row r="1283" spans="1:29" x14ac:dyDescent="0.3">
      <c r="A1283">
        <v>9771</v>
      </c>
      <c r="B1283">
        <v>1988</v>
      </c>
      <c r="C1283" t="s">
        <v>37</v>
      </c>
      <c r="D1283" t="s">
        <v>30</v>
      </c>
      <c r="E1283">
        <v>23331</v>
      </c>
      <c r="F1283">
        <v>1</v>
      </c>
      <c r="G1283">
        <v>0</v>
      </c>
      <c r="H1283" s="1">
        <v>41187</v>
      </c>
      <c r="I1283">
        <v>97</v>
      </c>
      <c r="J1283">
        <v>104</v>
      </c>
      <c r="K1283">
        <v>20</v>
      </c>
      <c r="L1283">
        <v>101</v>
      </c>
      <c r="M1283">
        <v>24</v>
      </c>
      <c r="N1283">
        <v>15</v>
      </c>
      <c r="O1283">
        <v>5</v>
      </c>
      <c r="P1283">
        <v>6</v>
      </c>
      <c r="Q1283">
        <v>5</v>
      </c>
      <c r="R1283">
        <v>1</v>
      </c>
      <c r="S1283">
        <v>5</v>
      </c>
      <c r="T1283">
        <v>9</v>
      </c>
      <c r="U1283">
        <v>0</v>
      </c>
      <c r="V1283">
        <v>0</v>
      </c>
      <c r="W1283">
        <v>0</v>
      </c>
      <c r="X1283">
        <v>0</v>
      </c>
      <c r="Y1283">
        <v>0</v>
      </c>
      <c r="Z1283">
        <v>0</v>
      </c>
      <c r="AA1283">
        <v>3</v>
      </c>
      <c r="AB1283">
        <v>11</v>
      </c>
      <c r="AC1283">
        <v>0</v>
      </c>
    </row>
    <row r="1284" spans="1:29" x14ac:dyDescent="0.3">
      <c r="A1284">
        <v>2948</v>
      </c>
      <c r="B1284">
        <v>1954</v>
      </c>
      <c r="C1284" t="s">
        <v>34</v>
      </c>
      <c r="D1284" t="s">
        <v>35</v>
      </c>
      <c r="E1284">
        <v>62637</v>
      </c>
      <c r="F1284">
        <v>0</v>
      </c>
      <c r="G1284">
        <v>1</v>
      </c>
      <c r="H1284" s="1">
        <v>41699</v>
      </c>
      <c r="I1284">
        <v>76</v>
      </c>
      <c r="J1284">
        <v>104</v>
      </c>
      <c r="K1284">
        <v>12</v>
      </c>
      <c r="L1284">
        <v>48</v>
      </c>
      <c r="M1284">
        <v>4</v>
      </c>
      <c r="N1284">
        <v>12</v>
      </c>
      <c r="O1284">
        <v>5</v>
      </c>
      <c r="P1284">
        <v>1</v>
      </c>
      <c r="Q1284">
        <v>2</v>
      </c>
      <c r="R1284">
        <v>2</v>
      </c>
      <c r="S1284">
        <v>5</v>
      </c>
      <c r="T1284">
        <v>2</v>
      </c>
      <c r="U1284">
        <v>0</v>
      </c>
      <c r="V1284">
        <v>0</v>
      </c>
      <c r="W1284">
        <v>0</v>
      </c>
      <c r="X1284">
        <v>0</v>
      </c>
      <c r="Y1284">
        <v>0</v>
      </c>
      <c r="Z1284">
        <v>0</v>
      </c>
      <c r="AA1284">
        <v>3</v>
      </c>
      <c r="AB1284">
        <v>11</v>
      </c>
      <c r="AC1284">
        <v>0</v>
      </c>
    </row>
    <row r="1285" spans="1:29" x14ac:dyDescent="0.3">
      <c r="A1285">
        <v>455</v>
      </c>
      <c r="B1285">
        <v>1946</v>
      </c>
      <c r="C1285" t="s">
        <v>32</v>
      </c>
      <c r="D1285" t="s">
        <v>33</v>
      </c>
      <c r="E1285">
        <v>51012</v>
      </c>
      <c r="F1285">
        <v>0</v>
      </c>
      <c r="G1285">
        <v>0</v>
      </c>
      <c r="H1285" s="1">
        <v>41382</v>
      </c>
      <c r="I1285">
        <v>86</v>
      </c>
      <c r="J1285">
        <v>102</v>
      </c>
      <c r="K1285">
        <v>9</v>
      </c>
      <c r="L1285">
        <v>63</v>
      </c>
      <c r="M1285">
        <v>2</v>
      </c>
      <c r="N1285">
        <v>9</v>
      </c>
      <c r="O1285">
        <v>24</v>
      </c>
      <c r="P1285">
        <v>1</v>
      </c>
      <c r="Q1285">
        <v>4</v>
      </c>
      <c r="R1285">
        <v>1</v>
      </c>
      <c r="S1285">
        <v>4</v>
      </c>
      <c r="T1285">
        <v>6</v>
      </c>
      <c r="U1285">
        <v>0</v>
      </c>
      <c r="V1285">
        <v>0</v>
      </c>
      <c r="W1285">
        <v>0</v>
      </c>
      <c r="X1285">
        <v>0</v>
      </c>
      <c r="Y1285">
        <v>0</v>
      </c>
      <c r="Z1285">
        <v>0</v>
      </c>
      <c r="AA1285">
        <v>3</v>
      </c>
      <c r="AB1285">
        <v>11</v>
      </c>
      <c r="AC1285">
        <v>0</v>
      </c>
    </row>
    <row r="1286" spans="1:29" x14ac:dyDescent="0.3">
      <c r="A1286">
        <v>9485</v>
      </c>
      <c r="B1286">
        <v>1986</v>
      </c>
      <c r="C1286" t="s">
        <v>32</v>
      </c>
      <c r="D1286" t="s">
        <v>33</v>
      </c>
      <c r="E1286">
        <v>45921</v>
      </c>
      <c r="F1286">
        <v>0</v>
      </c>
      <c r="G1286">
        <v>0</v>
      </c>
      <c r="H1286" s="1">
        <v>41708</v>
      </c>
      <c r="I1286">
        <v>23</v>
      </c>
      <c r="J1286">
        <v>102</v>
      </c>
      <c r="K1286">
        <v>9</v>
      </c>
      <c r="L1286">
        <v>49</v>
      </c>
      <c r="M1286">
        <v>24</v>
      </c>
      <c r="N1286">
        <v>3</v>
      </c>
      <c r="O1286">
        <v>12</v>
      </c>
      <c r="P1286">
        <v>1</v>
      </c>
      <c r="Q1286">
        <v>2</v>
      </c>
      <c r="R1286">
        <v>1</v>
      </c>
      <c r="S1286">
        <v>6</v>
      </c>
      <c r="T1286">
        <v>4</v>
      </c>
      <c r="U1286">
        <v>0</v>
      </c>
      <c r="V1286">
        <v>0</v>
      </c>
      <c r="W1286">
        <v>0</v>
      </c>
      <c r="X1286">
        <v>0</v>
      </c>
      <c r="Y1286">
        <v>0</v>
      </c>
      <c r="Z1286">
        <v>0</v>
      </c>
      <c r="AA1286">
        <v>3</v>
      </c>
      <c r="AB1286">
        <v>11</v>
      </c>
      <c r="AC1286">
        <v>0</v>
      </c>
    </row>
    <row r="1287" spans="1:29" x14ac:dyDescent="0.3">
      <c r="A1287">
        <v>7592</v>
      </c>
      <c r="B1287">
        <v>1946</v>
      </c>
      <c r="C1287" t="s">
        <v>32</v>
      </c>
      <c r="D1287" t="s">
        <v>33</v>
      </c>
      <c r="E1287">
        <v>51012</v>
      </c>
      <c r="F1287">
        <v>0</v>
      </c>
      <c r="G1287">
        <v>0</v>
      </c>
      <c r="H1287" s="1">
        <v>41382</v>
      </c>
      <c r="I1287">
        <v>86</v>
      </c>
      <c r="J1287">
        <v>102</v>
      </c>
      <c r="K1287">
        <v>9</v>
      </c>
      <c r="L1287">
        <v>63</v>
      </c>
      <c r="M1287">
        <v>2</v>
      </c>
      <c r="N1287">
        <v>9</v>
      </c>
      <c r="O1287">
        <v>24</v>
      </c>
      <c r="P1287">
        <v>1</v>
      </c>
      <c r="Q1287">
        <v>4</v>
      </c>
      <c r="R1287">
        <v>1</v>
      </c>
      <c r="S1287">
        <v>4</v>
      </c>
      <c r="T1287">
        <v>6</v>
      </c>
      <c r="U1287">
        <v>0</v>
      </c>
      <c r="V1287">
        <v>0</v>
      </c>
      <c r="W1287">
        <v>0</v>
      </c>
      <c r="X1287">
        <v>0</v>
      </c>
      <c r="Y1287">
        <v>0</v>
      </c>
      <c r="Z1287">
        <v>0</v>
      </c>
      <c r="AA1287">
        <v>3</v>
      </c>
      <c r="AB1287">
        <v>11</v>
      </c>
      <c r="AC1287">
        <v>0</v>
      </c>
    </row>
    <row r="1288" spans="1:29" x14ac:dyDescent="0.3">
      <c r="A1288">
        <v>1158</v>
      </c>
      <c r="B1288">
        <v>1966</v>
      </c>
      <c r="C1288" t="s">
        <v>29</v>
      </c>
      <c r="D1288" t="s">
        <v>35</v>
      </c>
      <c r="E1288">
        <v>48877</v>
      </c>
      <c r="F1288">
        <v>0</v>
      </c>
      <c r="G1288">
        <v>1</v>
      </c>
      <c r="H1288" s="1">
        <v>41644</v>
      </c>
      <c r="I1288">
        <v>27</v>
      </c>
      <c r="J1288">
        <v>102</v>
      </c>
      <c r="K1288">
        <v>1</v>
      </c>
      <c r="L1288">
        <v>15</v>
      </c>
      <c r="M1288">
        <v>2</v>
      </c>
      <c r="N1288">
        <v>0</v>
      </c>
      <c r="O1288">
        <v>24</v>
      </c>
      <c r="P1288">
        <v>1</v>
      </c>
      <c r="Q1288">
        <v>3</v>
      </c>
      <c r="R1288">
        <v>0</v>
      </c>
      <c r="S1288">
        <v>4</v>
      </c>
      <c r="T1288">
        <v>7</v>
      </c>
      <c r="U1288">
        <v>0</v>
      </c>
      <c r="V1288">
        <v>0</v>
      </c>
      <c r="W1288">
        <v>0</v>
      </c>
      <c r="X1288">
        <v>0</v>
      </c>
      <c r="Y1288">
        <v>0</v>
      </c>
      <c r="Z1288">
        <v>0</v>
      </c>
      <c r="AA1288">
        <v>3</v>
      </c>
      <c r="AB1288">
        <v>11</v>
      </c>
      <c r="AC1288">
        <v>0</v>
      </c>
    </row>
    <row r="1289" spans="1:29" x14ac:dyDescent="0.3">
      <c r="A1289">
        <v>7930</v>
      </c>
      <c r="B1289">
        <v>1969</v>
      </c>
      <c r="C1289" t="s">
        <v>34</v>
      </c>
      <c r="D1289" t="s">
        <v>30</v>
      </c>
      <c r="E1289">
        <v>26877</v>
      </c>
      <c r="F1289">
        <v>0</v>
      </c>
      <c r="G1289">
        <v>0</v>
      </c>
      <c r="H1289" s="1">
        <v>41505</v>
      </c>
      <c r="I1289">
        <v>74</v>
      </c>
      <c r="J1289">
        <v>101</v>
      </c>
      <c r="K1289">
        <v>13</v>
      </c>
      <c r="L1289">
        <v>76</v>
      </c>
      <c r="M1289">
        <v>20</v>
      </c>
      <c r="N1289">
        <v>18</v>
      </c>
      <c r="O1289">
        <v>40</v>
      </c>
      <c r="P1289">
        <v>2</v>
      </c>
      <c r="Q1289">
        <v>3</v>
      </c>
      <c r="R1289">
        <v>1</v>
      </c>
      <c r="S1289">
        <v>6</v>
      </c>
      <c r="T1289">
        <v>6</v>
      </c>
      <c r="U1289">
        <v>0</v>
      </c>
      <c r="V1289">
        <v>0</v>
      </c>
      <c r="W1289">
        <v>0</v>
      </c>
      <c r="X1289">
        <v>0</v>
      </c>
      <c r="Y1289">
        <v>0</v>
      </c>
      <c r="Z1289">
        <v>0</v>
      </c>
      <c r="AA1289">
        <v>3</v>
      </c>
      <c r="AB1289">
        <v>11</v>
      </c>
      <c r="AC1289">
        <v>0</v>
      </c>
    </row>
    <row r="1290" spans="1:29" x14ac:dyDescent="0.3">
      <c r="A1290">
        <v>6940</v>
      </c>
      <c r="B1290">
        <v>1966</v>
      </c>
      <c r="C1290" t="s">
        <v>32</v>
      </c>
      <c r="D1290" t="s">
        <v>30</v>
      </c>
      <c r="E1290">
        <v>46734</v>
      </c>
      <c r="F1290">
        <v>1</v>
      </c>
      <c r="G1290">
        <v>2</v>
      </c>
      <c r="H1290" s="1">
        <v>41568</v>
      </c>
      <c r="I1290">
        <v>86</v>
      </c>
      <c r="J1290">
        <v>100</v>
      </c>
      <c r="K1290">
        <v>1</v>
      </c>
      <c r="L1290">
        <v>39</v>
      </c>
      <c r="M1290">
        <v>6</v>
      </c>
      <c r="N1290">
        <v>1</v>
      </c>
      <c r="O1290">
        <v>76</v>
      </c>
      <c r="P1290">
        <v>4</v>
      </c>
      <c r="Q1290">
        <v>3</v>
      </c>
      <c r="R1290">
        <v>2</v>
      </c>
      <c r="S1290">
        <v>3</v>
      </c>
      <c r="T1290">
        <v>6</v>
      </c>
      <c r="U1290">
        <v>1</v>
      </c>
      <c r="V1290">
        <v>0</v>
      </c>
      <c r="W1290">
        <v>0</v>
      </c>
      <c r="X1290">
        <v>0</v>
      </c>
      <c r="Y1290">
        <v>0</v>
      </c>
      <c r="Z1290">
        <v>0</v>
      </c>
      <c r="AA1290">
        <v>3</v>
      </c>
      <c r="AB1290">
        <v>11</v>
      </c>
      <c r="AC1290">
        <v>0</v>
      </c>
    </row>
    <row r="1291" spans="1:29" x14ac:dyDescent="0.3">
      <c r="A1291">
        <v>10490</v>
      </c>
      <c r="B1291">
        <v>1969</v>
      </c>
      <c r="C1291" t="s">
        <v>32</v>
      </c>
      <c r="D1291" t="s">
        <v>33</v>
      </c>
      <c r="E1291">
        <v>51039</v>
      </c>
      <c r="F1291">
        <v>1</v>
      </c>
      <c r="G1291">
        <v>1</v>
      </c>
      <c r="H1291" s="1">
        <v>41253</v>
      </c>
      <c r="I1291">
        <v>11</v>
      </c>
      <c r="J1291">
        <v>100</v>
      </c>
      <c r="K1291">
        <v>64</v>
      </c>
      <c r="L1291">
        <v>79</v>
      </c>
      <c r="M1291">
        <v>65</v>
      </c>
      <c r="N1291">
        <v>0</v>
      </c>
      <c r="O1291">
        <v>109</v>
      </c>
      <c r="P1291">
        <v>2</v>
      </c>
      <c r="Q1291">
        <v>6</v>
      </c>
      <c r="R1291">
        <v>2</v>
      </c>
      <c r="S1291">
        <v>4</v>
      </c>
      <c r="T1291">
        <v>7</v>
      </c>
      <c r="U1291">
        <v>0</v>
      </c>
      <c r="V1291">
        <v>0</v>
      </c>
      <c r="W1291">
        <v>0</v>
      </c>
      <c r="X1291">
        <v>0</v>
      </c>
      <c r="Y1291">
        <v>0</v>
      </c>
      <c r="Z1291">
        <v>0</v>
      </c>
      <c r="AA1291">
        <v>3</v>
      </c>
      <c r="AB1291">
        <v>11</v>
      </c>
      <c r="AC1291">
        <v>0</v>
      </c>
    </row>
    <row r="1292" spans="1:29" x14ac:dyDescent="0.3">
      <c r="A1292">
        <v>10010</v>
      </c>
      <c r="B1292">
        <v>1953</v>
      </c>
      <c r="C1292" t="s">
        <v>32</v>
      </c>
      <c r="D1292" t="s">
        <v>35</v>
      </c>
      <c r="E1292">
        <v>36957</v>
      </c>
      <c r="F1292">
        <v>1</v>
      </c>
      <c r="G1292">
        <v>1</v>
      </c>
      <c r="H1292" s="1">
        <v>41158</v>
      </c>
      <c r="I1292">
        <v>43</v>
      </c>
      <c r="J1292">
        <v>100</v>
      </c>
      <c r="K1292">
        <v>2</v>
      </c>
      <c r="L1292">
        <v>16</v>
      </c>
      <c r="M1292">
        <v>2</v>
      </c>
      <c r="N1292">
        <v>1</v>
      </c>
      <c r="O1292">
        <v>31</v>
      </c>
      <c r="P1292">
        <v>4</v>
      </c>
      <c r="Q1292">
        <v>3</v>
      </c>
      <c r="R1292">
        <v>2</v>
      </c>
      <c r="S1292">
        <v>2</v>
      </c>
      <c r="T1292">
        <v>9</v>
      </c>
      <c r="U1292">
        <v>0</v>
      </c>
      <c r="V1292">
        <v>0</v>
      </c>
      <c r="W1292">
        <v>0</v>
      </c>
      <c r="X1292">
        <v>0</v>
      </c>
      <c r="Y1292">
        <v>0</v>
      </c>
      <c r="Z1292">
        <v>0</v>
      </c>
      <c r="AA1292">
        <v>3</v>
      </c>
      <c r="AB1292">
        <v>11</v>
      </c>
      <c r="AC1292">
        <v>1</v>
      </c>
    </row>
    <row r="1293" spans="1:29" x14ac:dyDescent="0.3">
      <c r="A1293">
        <v>1764</v>
      </c>
      <c r="B1293">
        <v>1975</v>
      </c>
      <c r="C1293" t="s">
        <v>29</v>
      </c>
      <c r="D1293" t="s">
        <v>30</v>
      </c>
      <c r="E1293">
        <v>33955</v>
      </c>
      <c r="F1293">
        <v>1</v>
      </c>
      <c r="G1293">
        <v>0</v>
      </c>
      <c r="H1293" s="1">
        <v>41495</v>
      </c>
      <c r="I1293">
        <v>92</v>
      </c>
      <c r="J1293">
        <v>100</v>
      </c>
      <c r="K1293">
        <v>2</v>
      </c>
      <c r="L1293">
        <v>128</v>
      </c>
      <c r="M1293">
        <v>23</v>
      </c>
      <c r="N1293">
        <v>7</v>
      </c>
      <c r="O1293">
        <v>10</v>
      </c>
      <c r="P1293">
        <v>4</v>
      </c>
      <c r="Q1293">
        <v>5</v>
      </c>
      <c r="R1293">
        <v>1</v>
      </c>
      <c r="S1293">
        <v>5</v>
      </c>
      <c r="T1293">
        <v>8</v>
      </c>
      <c r="U1293">
        <v>0</v>
      </c>
      <c r="V1293">
        <v>0</v>
      </c>
      <c r="W1293">
        <v>0</v>
      </c>
      <c r="X1293">
        <v>0</v>
      </c>
      <c r="Y1293">
        <v>0</v>
      </c>
      <c r="Z1293">
        <v>0</v>
      </c>
      <c r="AA1293">
        <v>3</v>
      </c>
      <c r="AB1293">
        <v>11</v>
      </c>
      <c r="AC1293">
        <v>0</v>
      </c>
    </row>
    <row r="1294" spans="1:29" x14ac:dyDescent="0.3">
      <c r="A1294">
        <v>3766</v>
      </c>
      <c r="B1294">
        <v>1959</v>
      </c>
      <c r="C1294" t="s">
        <v>34</v>
      </c>
      <c r="D1294" t="s">
        <v>38</v>
      </c>
      <c r="E1294">
        <v>33051</v>
      </c>
      <c r="F1294">
        <v>0</v>
      </c>
      <c r="G1294">
        <v>0</v>
      </c>
      <c r="H1294" s="1">
        <v>41137</v>
      </c>
      <c r="I1294">
        <v>15</v>
      </c>
      <c r="J1294">
        <v>100</v>
      </c>
      <c r="K1294">
        <v>71</v>
      </c>
      <c r="L1294">
        <v>243</v>
      </c>
      <c r="M1294">
        <v>108</v>
      </c>
      <c r="N1294">
        <v>94</v>
      </c>
      <c r="O1294">
        <v>219</v>
      </c>
      <c r="P1294">
        <v>3</v>
      </c>
      <c r="Q1294">
        <v>9</v>
      </c>
      <c r="R1294">
        <v>1</v>
      </c>
      <c r="S1294">
        <v>8</v>
      </c>
      <c r="T1294">
        <v>9</v>
      </c>
      <c r="U1294">
        <v>0</v>
      </c>
      <c r="V1294">
        <v>0</v>
      </c>
      <c r="W1294">
        <v>0</v>
      </c>
      <c r="X1294">
        <v>0</v>
      </c>
      <c r="Y1294">
        <v>0</v>
      </c>
      <c r="Z1294">
        <v>0</v>
      </c>
      <c r="AA1294">
        <v>3</v>
      </c>
      <c r="AB1294">
        <v>11</v>
      </c>
      <c r="AC1294">
        <v>1</v>
      </c>
    </row>
    <row r="1295" spans="1:29" x14ac:dyDescent="0.3">
      <c r="A1295">
        <v>5455</v>
      </c>
      <c r="B1295">
        <v>1971</v>
      </c>
      <c r="C1295" t="s">
        <v>32</v>
      </c>
      <c r="D1295" t="s">
        <v>33</v>
      </c>
      <c r="E1295">
        <v>32011</v>
      </c>
      <c r="F1295">
        <v>1</v>
      </c>
      <c r="G1295">
        <v>0</v>
      </c>
      <c r="H1295" s="1">
        <v>41508</v>
      </c>
      <c r="I1295">
        <v>89</v>
      </c>
      <c r="J1295">
        <v>99</v>
      </c>
      <c r="K1295">
        <v>0</v>
      </c>
      <c r="L1295">
        <v>15</v>
      </c>
      <c r="M1295">
        <v>2</v>
      </c>
      <c r="N1295">
        <v>1</v>
      </c>
      <c r="O1295">
        <v>5</v>
      </c>
      <c r="P1295">
        <v>3</v>
      </c>
      <c r="Q1295">
        <v>2</v>
      </c>
      <c r="R1295">
        <v>1</v>
      </c>
      <c r="S1295">
        <v>4</v>
      </c>
      <c r="T1295">
        <v>7</v>
      </c>
      <c r="U1295">
        <v>0</v>
      </c>
      <c r="V1295">
        <v>0</v>
      </c>
      <c r="W1295">
        <v>0</v>
      </c>
      <c r="X1295">
        <v>0</v>
      </c>
      <c r="Y1295">
        <v>0</v>
      </c>
      <c r="Z1295">
        <v>0</v>
      </c>
      <c r="AA1295">
        <v>3</v>
      </c>
      <c r="AB1295">
        <v>11</v>
      </c>
      <c r="AC1295">
        <v>0</v>
      </c>
    </row>
    <row r="1296" spans="1:29" x14ac:dyDescent="0.3">
      <c r="A1296">
        <v>11096</v>
      </c>
      <c r="B1296">
        <v>1952</v>
      </c>
      <c r="C1296" t="s">
        <v>37</v>
      </c>
      <c r="D1296" t="s">
        <v>31</v>
      </c>
      <c r="E1296">
        <v>57247</v>
      </c>
      <c r="F1296">
        <v>0</v>
      </c>
      <c r="G1296">
        <v>1</v>
      </c>
      <c r="H1296" s="1">
        <v>41494</v>
      </c>
      <c r="I1296">
        <v>50</v>
      </c>
      <c r="J1296">
        <v>99</v>
      </c>
      <c r="K1296">
        <v>4</v>
      </c>
      <c r="L1296">
        <v>32</v>
      </c>
      <c r="M1296">
        <v>37</v>
      </c>
      <c r="N1296">
        <v>54</v>
      </c>
      <c r="O1296">
        <v>6</v>
      </c>
      <c r="P1296">
        <v>2</v>
      </c>
      <c r="Q1296">
        <v>2</v>
      </c>
      <c r="R1296">
        <v>1</v>
      </c>
      <c r="S1296">
        <v>7</v>
      </c>
      <c r="T1296">
        <v>2</v>
      </c>
      <c r="U1296">
        <v>0</v>
      </c>
      <c r="V1296">
        <v>0</v>
      </c>
      <c r="W1296">
        <v>0</v>
      </c>
      <c r="X1296">
        <v>0</v>
      </c>
      <c r="Y1296">
        <v>0</v>
      </c>
      <c r="Z1296">
        <v>0</v>
      </c>
      <c r="AA1296">
        <v>3</v>
      </c>
      <c r="AB1296">
        <v>11</v>
      </c>
      <c r="AC1296">
        <v>0</v>
      </c>
    </row>
    <row r="1297" spans="1:29" x14ac:dyDescent="0.3">
      <c r="A1297">
        <v>6969</v>
      </c>
      <c r="B1297">
        <v>1982</v>
      </c>
      <c r="C1297" t="s">
        <v>29</v>
      </c>
      <c r="D1297" t="s">
        <v>31</v>
      </c>
      <c r="E1297">
        <v>50272</v>
      </c>
      <c r="F1297">
        <v>1</v>
      </c>
      <c r="G1297">
        <v>0</v>
      </c>
      <c r="H1297" s="1">
        <v>41493</v>
      </c>
      <c r="I1297">
        <v>75</v>
      </c>
      <c r="J1297">
        <v>99</v>
      </c>
      <c r="K1297">
        <v>13</v>
      </c>
      <c r="L1297">
        <v>66</v>
      </c>
      <c r="M1297">
        <v>43</v>
      </c>
      <c r="N1297">
        <v>8</v>
      </c>
      <c r="O1297">
        <v>4</v>
      </c>
      <c r="P1297">
        <v>3</v>
      </c>
      <c r="Q1297">
        <v>4</v>
      </c>
      <c r="R1297">
        <v>1</v>
      </c>
      <c r="S1297">
        <v>5</v>
      </c>
      <c r="T1297">
        <v>7</v>
      </c>
      <c r="U1297">
        <v>0</v>
      </c>
      <c r="V1297">
        <v>0</v>
      </c>
      <c r="W1297">
        <v>0</v>
      </c>
      <c r="X1297">
        <v>0</v>
      </c>
      <c r="Y1297">
        <v>0</v>
      </c>
      <c r="Z1297">
        <v>0</v>
      </c>
      <c r="AA1297">
        <v>3</v>
      </c>
      <c r="AB1297">
        <v>11</v>
      </c>
      <c r="AC1297">
        <v>0</v>
      </c>
    </row>
    <row r="1298" spans="1:29" x14ac:dyDescent="0.3">
      <c r="A1298">
        <v>4682</v>
      </c>
      <c r="B1298">
        <v>1958</v>
      </c>
      <c r="C1298" t="s">
        <v>29</v>
      </c>
      <c r="D1298" t="s">
        <v>33</v>
      </c>
      <c r="E1298">
        <v>51876</v>
      </c>
      <c r="F1298">
        <v>0</v>
      </c>
      <c r="G1298">
        <v>0</v>
      </c>
      <c r="H1298" s="1">
        <v>41562</v>
      </c>
      <c r="I1298">
        <v>88</v>
      </c>
      <c r="J1298">
        <v>99</v>
      </c>
      <c r="K1298">
        <v>27</v>
      </c>
      <c r="L1298">
        <v>102</v>
      </c>
      <c r="M1298">
        <v>28</v>
      </c>
      <c r="N1298">
        <v>48</v>
      </c>
      <c r="O1298">
        <v>6</v>
      </c>
      <c r="P1298">
        <v>1</v>
      </c>
      <c r="Q1298">
        <v>2</v>
      </c>
      <c r="R1298">
        <v>2</v>
      </c>
      <c r="S1298">
        <v>8</v>
      </c>
      <c r="T1298">
        <v>1</v>
      </c>
      <c r="U1298">
        <v>0</v>
      </c>
      <c r="V1298">
        <v>0</v>
      </c>
      <c r="W1298">
        <v>0</v>
      </c>
      <c r="X1298">
        <v>0</v>
      </c>
      <c r="Y1298">
        <v>0</v>
      </c>
      <c r="Z1298">
        <v>0</v>
      </c>
      <c r="AA1298">
        <v>3</v>
      </c>
      <c r="AB1298">
        <v>11</v>
      </c>
      <c r="AC1298">
        <v>0</v>
      </c>
    </row>
    <row r="1299" spans="1:29" x14ac:dyDescent="0.3">
      <c r="A1299">
        <v>7532</v>
      </c>
      <c r="B1299">
        <v>1980</v>
      </c>
      <c r="C1299" t="s">
        <v>29</v>
      </c>
      <c r="D1299" t="s">
        <v>33</v>
      </c>
      <c r="E1299">
        <v>43586</v>
      </c>
      <c r="F1299">
        <v>0</v>
      </c>
      <c r="G1299">
        <v>1</v>
      </c>
      <c r="H1299" s="1">
        <v>41151</v>
      </c>
      <c r="I1299">
        <v>26</v>
      </c>
      <c r="J1299">
        <v>99</v>
      </c>
      <c r="K1299">
        <v>2</v>
      </c>
      <c r="L1299">
        <v>11</v>
      </c>
      <c r="M1299">
        <v>4</v>
      </c>
      <c r="N1299">
        <v>0</v>
      </c>
      <c r="O1299">
        <v>16</v>
      </c>
      <c r="P1299">
        <v>3</v>
      </c>
      <c r="Q1299">
        <v>3</v>
      </c>
      <c r="R1299">
        <v>0</v>
      </c>
      <c r="S1299">
        <v>4</v>
      </c>
      <c r="T1299">
        <v>8</v>
      </c>
      <c r="U1299">
        <v>0</v>
      </c>
      <c r="V1299">
        <v>0</v>
      </c>
      <c r="W1299">
        <v>0</v>
      </c>
      <c r="X1299">
        <v>0</v>
      </c>
      <c r="Y1299">
        <v>0</v>
      </c>
      <c r="Z1299">
        <v>0</v>
      </c>
      <c r="AA1299">
        <v>3</v>
      </c>
      <c r="AB1299">
        <v>11</v>
      </c>
      <c r="AC1299">
        <v>0</v>
      </c>
    </row>
    <row r="1300" spans="1:29" x14ac:dyDescent="0.3">
      <c r="A1300">
        <v>6818</v>
      </c>
      <c r="B1300">
        <v>1974</v>
      </c>
      <c r="C1300" t="s">
        <v>29</v>
      </c>
      <c r="D1300" t="s">
        <v>33</v>
      </c>
      <c r="E1300">
        <v>44989</v>
      </c>
      <c r="F1300">
        <v>0</v>
      </c>
      <c r="G1300">
        <v>1</v>
      </c>
      <c r="H1300" s="1">
        <v>41164</v>
      </c>
      <c r="I1300">
        <v>26</v>
      </c>
      <c r="J1300">
        <v>98</v>
      </c>
      <c r="K1300">
        <v>0</v>
      </c>
      <c r="L1300">
        <v>106</v>
      </c>
      <c r="M1300">
        <v>49</v>
      </c>
      <c r="N1300">
        <v>10</v>
      </c>
      <c r="O1300">
        <v>106</v>
      </c>
      <c r="P1300">
        <v>5</v>
      </c>
      <c r="Q1300">
        <v>5</v>
      </c>
      <c r="R1300">
        <v>1</v>
      </c>
      <c r="S1300">
        <v>5</v>
      </c>
      <c r="T1300">
        <v>6</v>
      </c>
      <c r="U1300">
        <v>0</v>
      </c>
      <c r="V1300">
        <v>0</v>
      </c>
      <c r="W1300">
        <v>0</v>
      </c>
      <c r="X1300">
        <v>0</v>
      </c>
      <c r="Y1300">
        <v>0</v>
      </c>
      <c r="Z1300">
        <v>0</v>
      </c>
      <c r="AA1300">
        <v>3</v>
      </c>
      <c r="AB1300">
        <v>11</v>
      </c>
      <c r="AC1300">
        <v>0</v>
      </c>
    </row>
    <row r="1301" spans="1:29" x14ac:dyDescent="0.3">
      <c r="A1301">
        <v>8286</v>
      </c>
      <c r="B1301">
        <v>1965</v>
      </c>
      <c r="C1301" t="s">
        <v>32</v>
      </c>
      <c r="D1301" t="s">
        <v>31</v>
      </c>
      <c r="E1301">
        <v>51717</v>
      </c>
      <c r="F1301">
        <v>0</v>
      </c>
      <c r="G1301">
        <v>1</v>
      </c>
      <c r="H1301" s="1">
        <v>41506</v>
      </c>
      <c r="I1301">
        <v>55</v>
      </c>
      <c r="J1301">
        <v>98</v>
      </c>
      <c r="K1301">
        <v>1</v>
      </c>
      <c r="L1301">
        <v>17</v>
      </c>
      <c r="M1301">
        <v>0</v>
      </c>
      <c r="N1301">
        <v>1</v>
      </c>
      <c r="O1301">
        <v>5</v>
      </c>
      <c r="P1301">
        <v>1</v>
      </c>
      <c r="Q1301">
        <v>3</v>
      </c>
      <c r="R1301">
        <v>0</v>
      </c>
      <c r="S1301">
        <v>4</v>
      </c>
      <c r="T1301">
        <v>7</v>
      </c>
      <c r="U1301">
        <v>0</v>
      </c>
      <c r="V1301">
        <v>1</v>
      </c>
      <c r="W1301">
        <v>0</v>
      </c>
      <c r="X1301">
        <v>0</v>
      </c>
      <c r="Y1301">
        <v>0</v>
      </c>
      <c r="Z1301">
        <v>0</v>
      </c>
      <c r="AA1301">
        <v>3</v>
      </c>
      <c r="AB1301">
        <v>11</v>
      </c>
      <c r="AC1301">
        <v>0</v>
      </c>
    </row>
    <row r="1302" spans="1:29" x14ac:dyDescent="0.3">
      <c r="A1302">
        <v>7807</v>
      </c>
      <c r="B1302">
        <v>1974</v>
      </c>
      <c r="C1302" t="s">
        <v>29</v>
      </c>
      <c r="D1302" t="s">
        <v>33</v>
      </c>
      <c r="E1302">
        <v>44989</v>
      </c>
      <c r="F1302">
        <v>0</v>
      </c>
      <c r="G1302">
        <v>1</v>
      </c>
      <c r="H1302" s="1">
        <v>41164</v>
      </c>
      <c r="I1302">
        <v>26</v>
      </c>
      <c r="J1302">
        <v>98</v>
      </c>
      <c r="K1302">
        <v>0</v>
      </c>
      <c r="L1302">
        <v>106</v>
      </c>
      <c r="M1302">
        <v>49</v>
      </c>
      <c r="N1302">
        <v>10</v>
      </c>
      <c r="O1302">
        <v>106</v>
      </c>
      <c r="P1302">
        <v>5</v>
      </c>
      <c r="Q1302">
        <v>5</v>
      </c>
      <c r="R1302">
        <v>1</v>
      </c>
      <c r="S1302">
        <v>5</v>
      </c>
      <c r="T1302">
        <v>6</v>
      </c>
      <c r="U1302">
        <v>0</v>
      </c>
      <c r="V1302">
        <v>0</v>
      </c>
      <c r="W1302">
        <v>0</v>
      </c>
      <c r="X1302">
        <v>0</v>
      </c>
      <c r="Y1302">
        <v>0</v>
      </c>
      <c r="Z1302">
        <v>0</v>
      </c>
      <c r="AA1302">
        <v>3</v>
      </c>
      <c r="AB1302">
        <v>11</v>
      </c>
      <c r="AC1302">
        <v>0</v>
      </c>
    </row>
    <row r="1303" spans="1:29" x14ac:dyDescent="0.3">
      <c r="A1303">
        <v>5633</v>
      </c>
      <c r="B1303">
        <v>1980</v>
      </c>
      <c r="C1303" t="s">
        <v>29</v>
      </c>
      <c r="D1303" t="s">
        <v>33</v>
      </c>
      <c r="E1303">
        <v>50183</v>
      </c>
      <c r="F1303">
        <v>1</v>
      </c>
      <c r="G1303">
        <v>1</v>
      </c>
      <c r="H1303" s="1">
        <v>41815</v>
      </c>
      <c r="I1303">
        <v>47</v>
      </c>
      <c r="J1303">
        <v>97</v>
      </c>
      <c r="K1303">
        <v>12</v>
      </c>
      <c r="L1303">
        <v>84</v>
      </c>
      <c r="M1303">
        <v>13</v>
      </c>
      <c r="N1303">
        <v>10</v>
      </c>
      <c r="O1303">
        <v>15</v>
      </c>
      <c r="P1303">
        <v>7</v>
      </c>
      <c r="Q1303">
        <v>3</v>
      </c>
      <c r="R1303">
        <v>1</v>
      </c>
      <c r="S1303">
        <v>6</v>
      </c>
      <c r="T1303">
        <v>5</v>
      </c>
      <c r="U1303">
        <v>0</v>
      </c>
      <c r="V1303">
        <v>0</v>
      </c>
      <c r="W1303">
        <v>0</v>
      </c>
      <c r="X1303">
        <v>0</v>
      </c>
      <c r="Y1303">
        <v>0</v>
      </c>
      <c r="Z1303">
        <v>0</v>
      </c>
      <c r="AA1303">
        <v>3</v>
      </c>
      <c r="AB1303">
        <v>11</v>
      </c>
      <c r="AC1303">
        <v>0</v>
      </c>
    </row>
    <row r="1304" spans="1:29" x14ac:dyDescent="0.3">
      <c r="A1304">
        <v>4174</v>
      </c>
      <c r="B1304">
        <v>1956</v>
      </c>
      <c r="C1304" t="s">
        <v>34</v>
      </c>
      <c r="D1304" t="s">
        <v>31</v>
      </c>
      <c r="E1304">
        <v>55249</v>
      </c>
      <c r="F1304">
        <v>0</v>
      </c>
      <c r="G1304">
        <v>1</v>
      </c>
      <c r="H1304" s="1">
        <v>41746</v>
      </c>
      <c r="I1304">
        <v>81</v>
      </c>
      <c r="J1304">
        <v>97</v>
      </c>
      <c r="K1304">
        <v>1</v>
      </c>
      <c r="L1304">
        <v>19</v>
      </c>
      <c r="M1304">
        <v>2</v>
      </c>
      <c r="N1304">
        <v>0</v>
      </c>
      <c r="O1304">
        <v>11</v>
      </c>
      <c r="P1304">
        <v>1</v>
      </c>
      <c r="Q1304">
        <v>2</v>
      </c>
      <c r="R1304">
        <v>1</v>
      </c>
      <c r="S1304">
        <v>4</v>
      </c>
      <c r="T1304">
        <v>3</v>
      </c>
      <c r="U1304">
        <v>0</v>
      </c>
      <c r="V1304">
        <v>0</v>
      </c>
      <c r="W1304">
        <v>0</v>
      </c>
      <c r="X1304">
        <v>0</v>
      </c>
      <c r="Y1304">
        <v>0</v>
      </c>
      <c r="Z1304">
        <v>0</v>
      </c>
      <c r="AA1304">
        <v>3</v>
      </c>
      <c r="AB1304">
        <v>11</v>
      </c>
      <c r="AC1304">
        <v>0</v>
      </c>
    </row>
    <row r="1305" spans="1:29" x14ac:dyDescent="0.3">
      <c r="A1305">
        <v>839</v>
      </c>
      <c r="B1305">
        <v>1975</v>
      </c>
      <c r="C1305" t="s">
        <v>32</v>
      </c>
      <c r="D1305" t="s">
        <v>33</v>
      </c>
      <c r="E1305">
        <v>45503</v>
      </c>
      <c r="F1305">
        <v>1</v>
      </c>
      <c r="G1305">
        <v>0</v>
      </c>
      <c r="H1305" s="1">
        <v>41542</v>
      </c>
      <c r="I1305">
        <v>54</v>
      </c>
      <c r="J1305">
        <v>97</v>
      </c>
      <c r="K1305">
        <v>4</v>
      </c>
      <c r="L1305">
        <v>44</v>
      </c>
      <c r="M1305">
        <v>6</v>
      </c>
      <c r="N1305">
        <v>1</v>
      </c>
      <c r="O1305">
        <v>18</v>
      </c>
      <c r="P1305">
        <v>1</v>
      </c>
      <c r="Q1305">
        <v>3</v>
      </c>
      <c r="R1305">
        <v>1</v>
      </c>
      <c r="S1305">
        <v>4</v>
      </c>
      <c r="T1305">
        <v>5</v>
      </c>
      <c r="U1305">
        <v>0</v>
      </c>
      <c r="V1305">
        <v>0</v>
      </c>
      <c r="W1305">
        <v>0</v>
      </c>
      <c r="X1305">
        <v>0</v>
      </c>
      <c r="Y1305">
        <v>0</v>
      </c>
      <c r="Z1305">
        <v>0</v>
      </c>
      <c r="AA1305">
        <v>3</v>
      </c>
      <c r="AB1305">
        <v>11</v>
      </c>
      <c r="AC1305">
        <v>0</v>
      </c>
    </row>
    <row r="1306" spans="1:29" x14ac:dyDescent="0.3">
      <c r="A1306">
        <v>2534</v>
      </c>
      <c r="B1306">
        <v>1953</v>
      </c>
      <c r="C1306" t="s">
        <v>29</v>
      </c>
      <c r="D1306" t="s">
        <v>33</v>
      </c>
      <c r="E1306">
        <v>37716</v>
      </c>
      <c r="F1306">
        <v>0</v>
      </c>
      <c r="G1306">
        <v>1</v>
      </c>
      <c r="H1306" s="1">
        <v>41750</v>
      </c>
      <c r="I1306">
        <v>4</v>
      </c>
      <c r="J1306">
        <v>97</v>
      </c>
      <c r="K1306">
        <v>1</v>
      </c>
      <c r="L1306">
        <v>41</v>
      </c>
      <c r="M1306">
        <v>6</v>
      </c>
      <c r="N1306">
        <v>2</v>
      </c>
      <c r="O1306">
        <v>41</v>
      </c>
      <c r="P1306">
        <v>2</v>
      </c>
      <c r="Q1306">
        <v>4</v>
      </c>
      <c r="R1306">
        <v>1</v>
      </c>
      <c r="S1306">
        <v>3</v>
      </c>
      <c r="T1306">
        <v>7</v>
      </c>
      <c r="U1306">
        <v>0</v>
      </c>
      <c r="V1306">
        <v>0</v>
      </c>
      <c r="W1306">
        <v>0</v>
      </c>
      <c r="X1306">
        <v>0</v>
      </c>
      <c r="Y1306">
        <v>0</v>
      </c>
      <c r="Z1306">
        <v>0</v>
      </c>
      <c r="AA1306">
        <v>3</v>
      </c>
      <c r="AB1306">
        <v>11</v>
      </c>
      <c r="AC1306">
        <v>0</v>
      </c>
    </row>
    <row r="1307" spans="1:29" x14ac:dyDescent="0.3">
      <c r="A1307">
        <v>5866</v>
      </c>
      <c r="B1307">
        <v>1974</v>
      </c>
      <c r="C1307" t="s">
        <v>29</v>
      </c>
      <c r="D1307" t="s">
        <v>31</v>
      </c>
      <c r="E1307">
        <v>48186</v>
      </c>
      <c r="F1307">
        <v>1</v>
      </c>
      <c r="G1307">
        <v>0</v>
      </c>
      <c r="H1307" s="1">
        <v>41718</v>
      </c>
      <c r="I1307">
        <v>39</v>
      </c>
      <c r="J1307">
        <v>97</v>
      </c>
      <c r="K1307">
        <v>3</v>
      </c>
      <c r="L1307">
        <v>66</v>
      </c>
      <c r="M1307">
        <v>12</v>
      </c>
      <c r="N1307">
        <v>7</v>
      </c>
      <c r="O1307">
        <v>34</v>
      </c>
      <c r="P1307">
        <v>3</v>
      </c>
      <c r="Q1307">
        <v>4</v>
      </c>
      <c r="R1307">
        <v>1</v>
      </c>
      <c r="S1307">
        <v>4</v>
      </c>
      <c r="T1307">
        <v>7</v>
      </c>
      <c r="U1307">
        <v>0</v>
      </c>
      <c r="V1307">
        <v>0</v>
      </c>
      <c r="W1307">
        <v>0</v>
      </c>
      <c r="X1307">
        <v>0</v>
      </c>
      <c r="Y1307">
        <v>0</v>
      </c>
      <c r="Z1307">
        <v>0</v>
      </c>
      <c r="AA1307">
        <v>3</v>
      </c>
      <c r="AB1307">
        <v>11</v>
      </c>
      <c r="AC1307">
        <v>0</v>
      </c>
    </row>
    <row r="1308" spans="1:29" x14ac:dyDescent="0.3">
      <c r="A1308">
        <v>7373</v>
      </c>
      <c r="B1308">
        <v>1952</v>
      </c>
      <c r="C1308" t="s">
        <v>32</v>
      </c>
      <c r="D1308" t="s">
        <v>35</v>
      </c>
      <c r="E1308">
        <v>46610</v>
      </c>
      <c r="F1308">
        <v>0</v>
      </c>
      <c r="G1308">
        <v>2</v>
      </c>
      <c r="H1308" s="1">
        <v>41211</v>
      </c>
      <c r="I1308">
        <v>8</v>
      </c>
      <c r="J1308">
        <v>96</v>
      </c>
      <c r="K1308">
        <v>12</v>
      </c>
      <c r="L1308">
        <v>96</v>
      </c>
      <c r="M1308">
        <v>33</v>
      </c>
      <c r="N1308">
        <v>22</v>
      </c>
      <c r="O1308">
        <v>43</v>
      </c>
      <c r="P1308">
        <v>6</v>
      </c>
      <c r="Q1308">
        <v>4</v>
      </c>
      <c r="R1308">
        <v>1</v>
      </c>
      <c r="S1308">
        <v>6</v>
      </c>
      <c r="T1308">
        <v>6</v>
      </c>
      <c r="U1308">
        <v>0</v>
      </c>
      <c r="V1308">
        <v>0</v>
      </c>
      <c r="W1308">
        <v>0</v>
      </c>
      <c r="X1308">
        <v>0</v>
      </c>
      <c r="Y1308">
        <v>0</v>
      </c>
      <c r="Z1308">
        <v>0</v>
      </c>
      <c r="AA1308">
        <v>3</v>
      </c>
      <c r="AB1308">
        <v>11</v>
      </c>
      <c r="AC1308">
        <v>1</v>
      </c>
    </row>
    <row r="1309" spans="1:29" x14ac:dyDescent="0.3">
      <c r="A1309">
        <v>3182</v>
      </c>
      <c r="B1309">
        <v>1973</v>
      </c>
      <c r="C1309" t="s">
        <v>32</v>
      </c>
      <c r="D1309" t="s">
        <v>30</v>
      </c>
      <c r="E1309">
        <v>46854</v>
      </c>
      <c r="F1309">
        <v>1</v>
      </c>
      <c r="G1309">
        <v>1</v>
      </c>
      <c r="H1309" s="1">
        <v>41729</v>
      </c>
      <c r="I1309">
        <v>81</v>
      </c>
      <c r="J1309">
        <v>96</v>
      </c>
      <c r="K1309">
        <v>1</v>
      </c>
      <c r="L1309">
        <v>79</v>
      </c>
      <c r="M1309">
        <v>7</v>
      </c>
      <c r="N1309">
        <v>1</v>
      </c>
      <c r="O1309">
        <v>79</v>
      </c>
      <c r="P1309">
        <v>6</v>
      </c>
      <c r="Q1309">
        <v>5</v>
      </c>
      <c r="R1309">
        <v>1</v>
      </c>
      <c r="S1309">
        <v>3</v>
      </c>
      <c r="T1309">
        <v>8</v>
      </c>
      <c r="U1309">
        <v>1</v>
      </c>
      <c r="V1309">
        <v>0</v>
      </c>
      <c r="W1309">
        <v>0</v>
      </c>
      <c r="X1309">
        <v>0</v>
      </c>
      <c r="Y1309">
        <v>0</v>
      </c>
      <c r="Z1309">
        <v>0</v>
      </c>
      <c r="AA1309">
        <v>3</v>
      </c>
      <c r="AB1309">
        <v>11</v>
      </c>
      <c r="AC1309">
        <v>1</v>
      </c>
    </row>
    <row r="1310" spans="1:29" x14ac:dyDescent="0.3">
      <c r="A1310">
        <v>7414</v>
      </c>
      <c r="B1310">
        <v>1971</v>
      </c>
      <c r="C1310" t="s">
        <v>29</v>
      </c>
      <c r="D1310" t="s">
        <v>33</v>
      </c>
      <c r="E1310">
        <v>43824</v>
      </c>
      <c r="F1310">
        <v>1</v>
      </c>
      <c r="G1310">
        <v>1</v>
      </c>
      <c r="H1310" s="1">
        <v>41167</v>
      </c>
      <c r="I1310">
        <v>18</v>
      </c>
      <c r="J1310">
        <v>96</v>
      </c>
      <c r="K1310">
        <v>1</v>
      </c>
      <c r="L1310">
        <v>42</v>
      </c>
      <c r="M1310">
        <v>12</v>
      </c>
      <c r="N1310">
        <v>3</v>
      </c>
      <c r="O1310">
        <v>32</v>
      </c>
      <c r="P1310">
        <v>4</v>
      </c>
      <c r="Q1310">
        <v>3</v>
      </c>
      <c r="R1310">
        <v>1</v>
      </c>
      <c r="S1310">
        <v>4</v>
      </c>
      <c r="T1310">
        <v>8</v>
      </c>
      <c r="U1310">
        <v>0</v>
      </c>
      <c r="V1310">
        <v>0</v>
      </c>
      <c r="W1310">
        <v>0</v>
      </c>
      <c r="X1310">
        <v>0</v>
      </c>
      <c r="Y1310">
        <v>0</v>
      </c>
      <c r="Z1310">
        <v>0</v>
      </c>
      <c r="AA1310">
        <v>3</v>
      </c>
      <c r="AB1310">
        <v>11</v>
      </c>
      <c r="AC1310">
        <v>0</v>
      </c>
    </row>
    <row r="1311" spans="1:29" x14ac:dyDescent="0.3">
      <c r="A1311">
        <v>286</v>
      </c>
      <c r="B1311">
        <v>1952</v>
      </c>
      <c r="C1311" t="s">
        <v>29</v>
      </c>
      <c r="D1311" t="s">
        <v>30</v>
      </c>
      <c r="E1311">
        <v>44213</v>
      </c>
      <c r="F1311">
        <v>1</v>
      </c>
      <c r="G1311">
        <v>1</v>
      </c>
      <c r="H1311" s="1">
        <v>41607</v>
      </c>
      <c r="I1311">
        <v>48</v>
      </c>
      <c r="J1311">
        <v>95</v>
      </c>
      <c r="K1311">
        <v>11</v>
      </c>
      <c r="L1311">
        <v>35</v>
      </c>
      <c r="M1311">
        <v>0</v>
      </c>
      <c r="N1311">
        <v>4</v>
      </c>
      <c r="O1311">
        <v>7</v>
      </c>
      <c r="P1311">
        <v>4</v>
      </c>
      <c r="Q1311">
        <v>2</v>
      </c>
      <c r="R1311">
        <v>1</v>
      </c>
      <c r="S1311">
        <v>5</v>
      </c>
      <c r="T1311">
        <v>6</v>
      </c>
      <c r="U1311">
        <v>0</v>
      </c>
      <c r="V1311">
        <v>0</v>
      </c>
      <c r="W1311">
        <v>0</v>
      </c>
      <c r="X1311">
        <v>0</v>
      </c>
      <c r="Y1311">
        <v>0</v>
      </c>
      <c r="Z1311">
        <v>0</v>
      </c>
      <c r="AA1311">
        <v>3</v>
      </c>
      <c r="AB1311">
        <v>11</v>
      </c>
      <c r="AC1311">
        <v>0</v>
      </c>
    </row>
    <row r="1312" spans="1:29" x14ac:dyDescent="0.3">
      <c r="A1312">
        <v>10420</v>
      </c>
      <c r="B1312">
        <v>1955</v>
      </c>
      <c r="C1312" t="s">
        <v>34</v>
      </c>
      <c r="D1312" t="s">
        <v>35</v>
      </c>
      <c r="E1312">
        <v>46390</v>
      </c>
      <c r="F1312">
        <v>0</v>
      </c>
      <c r="G1312">
        <v>1</v>
      </c>
      <c r="H1312" s="1">
        <v>41764</v>
      </c>
      <c r="I1312">
        <v>56</v>
      </c>
      <c r="J1312">
        <v>95</v>
      </c>
      <c r="K1312">
        <v>14</v>
      </c>
      <c r="L1312">
        <v>64</v>
      </c>
      <c r="M1312">
        <v>2</v>
      </c>
      <c r="N1312">
        <v>9</v>
      </c>
      <c r="O1312">
        <v>38</v>
      </c>
      <c r="P1312">
        <v>1</v>
      </c>
      <c r="Q1312">
        <v>4</v>
      </c>
      <c r="R1312">
        <v>2</v>
      </c>
      <c r="S1312">
        <v>3</v>
      </c>
      <c r="T1312">
        <v>7</v>
      </c>
      <c r="U1312">
        <v>0</v>
      </c>
      <c r="V1312">
        <v>0</v>
      </c>
      <c r="W1312">
        <v>0</v>
      </c>
      <c r="X1312">
        <v>0</v>
      </c>
      <c r="Y1312">
        <v>0</v>
      </c>
      <c r="Z1312">
        <v>0</v>
      </c>
      <c r="AA1312">
        <v>3</v>
      </c>
      <c r="AB1312">
        <v>11</v>
      </c>
      <c r="AC1312">
        <v>0</v>
      </c>
    </row>
    <row r="1313" spans="1:29" x14ac:dyDescent="0.3">
      <c r="A1313">
        <v>3657</v>
      </c>
      <c r="B1313">
        <v>1986</v>
      </c>
      <c r="C1313" t="s">
        <v>29</v>
      </c>
      <c r="D1313" t="s">
        <v>30</v>
      </c>
      <c r="E1313">
        <v>39146</v>
      </c>
      <c r="F1313">
        <v>1</v>
      </c>
      <c r="G1313">
        <v>0</v>
      </c>
      <c r="H1313" s="1">
        <v>41319</v>
      </c>
      <c r="I1313">
        <v>1</v>
      </c>
      <c r="J1313">
        <v>94</v>
      </c>
      <c r="K1313">
        <v>1</v>
      </c>
      <c r="L1313">
        <v>33</v>
      </c>
      <c r="M1313">
        <v>13</v>
      </c>
      <c r="N1313">
        <v>12</v>
      </c>
      <c r="O1313">
        <v>12</v>
      </c>
      <c r="P1313">
        <v>3</v>
      </c>
      <c r="Q1313">
        <v>4</v>
      </c>
      <c r="R1313">
        <v>0</v>
      </c>
      <c r="S1313">
        <v>4</v>
      </c>
      <c r="T1313">
        <v>8</v>
      </c>
      <c r="U1313">
        <v>0</v>
      </c>
      <c r="V1313">
        <v>0</v>
      </c>
      <c r="W1313">
        <v>0</v>
      </c>
      <c r="X1313">
        <v>0</v>
      </c>
      <c r="Y1313">
        <v>0</v>
      </c>
      <c r="Z1313">
        <v>0</v>
      </c>
      <c r="AA1313">
        <v>3</v>
      </c>
      <c r="AB1313">
        <v>11</v>
      </c>
      <c r="AC1313">
        <v>0</v>
      </c>
    </row>
    <row r="1314" spans="1:29" x14ac:dyDescent="0.3">
      <c r="A1314">
        <v>5283</v>
      </c>
      <c r="B1314">
        <v>1976</v>
      </c>
      <c r="C1314" t="s">
        <v>32</v>
      </c>
      <c r="D1314" t="s">
        <v>30</v>
      </c>
      <c r="E1314">
        <v>42473</v>
      </c>
      <c r="F1314">
        <v>1</v>
      </c>
      <c r="G1314">
        <v>1</v>
      </c>
      <c r="H1314" s="1">
        <v>41687</v>
      </c>
      <c r="I1314">
        <v>72</v>
      </c>
      <c r="J1314">
        <v>93</v>
      </c>
      <c r="K1314">
        <v>1</v>
      </c>
      <c r="L1314">
        <v>21</v>
      </c>
      <c r="M1314">
        <v>0</v>
      </c>
      <c r="N1314">
        <v>4</v>
      </c>
      <c r="O1314">
        <v>25</v>
      </c>
      <c r="P1314">
        <v>3</v>
      </c>
      <c r="Q1314">
        <v>2</v>
      </c>
      <c r="R1314">
        <v>1</v>
      </c>
      <c r="S1314">
        <v>4</v>
      </c>
      <c r="T1314">
        <v>5</v>
      </c>
      <c r="U1314">
        <v>0</v>
      </c>
      <c r="V1314">
        <v>0</v>
      </c>
      <c r="W1314">
        <v>0</v>
      </c>
      <c r="X1314">
        <v>0</v>
      </c>
      <c r="Y1314">
        <v>0</v>
      </c>
      <c r="Z1314">
        <v>0</v>
      </c>
      <c r="AA1314">
        <v>3</v>
      </c>
      <c r="AB1314">
        <v>11</v>
      </c>
      <c r="AC1314">
        <v>0</v>
      </c>
    </row>
    <row r="1315" spans="1:29" x14ac:dyDescent="0.3">
      <c r="A1315">
        <v>9239</v>
      </c>
      <c r="B1315">
        <v>1961</v>
      </c>
      <c r="C1315" t="s">
        <v>34</v>
      </c>
      <c r="D1315" t="s">
        <v>33</v>
      </c>
      <c r="E1315">
        <v>61923</v>
      </c>
      <c r="F1315">
        <v>0</v>
      </c>
      <c r="G1315">
        <v>2</v>
      </c>
      <c r="H1315" s="1">
        <v>41481</v>
      </c>
      <c r="I1315">
        <v>94</v>
      </c>
      <c r="J1315">
        <v>92</v>
      </c>
      <c r="K1315">
        <v>4</v>
      </c>
      <c r="L1315">
        <v>18</v>
      </c>
      <c r="M1315">
        <v>3</v>
      </c>
      <c r="N1315">
        <v>3</v>
      </c>
      <c r="O1315">
        <v>6</v>
      </c>
      <c r="P1315">
        <v>1</v>
      </c>
      <c r="Q1315">
        <v>2</v>
      </c>
      <c r="R1315">
        <v>1</v>
      </c>
      <c r="S1315">
        <v>4</v>
      </c>
      <c r="T1315">
        <v>3</v>
      </c>
      <c r="U1315">
        <v>0</v>
      </c>
      <c r="V1315">
        <v>0</v>
      </c>
      <c r="W1315">
        <v>0</v>
      </c>
      <c r="X1315">
        <v>0</v>
      </c>
      <c r="Y1315">
        <v>0</v>
      </c>
      <c r="Z1315">
        <v>0</v>
      </c>
      <c r="AA1315">
        <v>3</v>
      </c>
      <c r="AB1315">
        <v>11</v>
      </c>
      <c r="AC1315">
        <v>0</v>
      </c>
    </row>
    <row r="1316" spans="1:29" x14ac:dyDescent="0.3">
      <c r="A1316">
        <v>9478</v>
      </c>
      <c r="B1316">
        <v>1985</v>
      </c>
      <c r="C1316" t="s">
        <v>29</v>
      </c>
      <c r="D1316" t="s">
        <v>30</v>
      </c>
      <c r="E1316">
        <v>66503</v>
      </c>
      <c r="F1316">
        <v>1</v>
      </c>
      <c r="G1316">
        <v>0</v>
      </c>
      <c r="H1316" s="1">
        <v>41135</v>
      </c>
      <c r="I1316">
        <v>30</v>
      </c>
      <c r="J1316">
        <v>91</v>
      </c>
      <c r="K1316">
        <v>64</v>
      </c>
      <c r="L1316">
        <v>128</v>
      </c>
      <c r="M1316">
        <v>65</v>
      </c>
      <c r="N1316">
        <v>3</v>
      </c>
      <c r="O1316">
        <v>50</v>
      </c>
      <c r="P1316">
        <v>2</v>
      </c>
      <c r="Q1316">
        <v>4</v>
      </c>
      <c r="R1316">
        <v>3</v>
      </c>
      <c r="S1316">
        <v>6</v>
      </c>
      <c r="T1316">
        <v>3</v>
      </c>
      <c r="U1316">
        <v>0</v>
      </c>
      <c r="V1316">
        <v>0</v>
      </c>
      <c r="W1316">
        <v>0</v>
      </c>
      <c r="X1316">
        <v>0</v>
      </c>
      <c r="Y1316">
        <v>0</v>
      </c>
      <c r="Z1316">
        <v>0</v>
      </c>
      <c r="AA1316">
        <v>3</v>
      </c>
      <c r="AB1316">
        <v>11</v>
      </c>
      <c r="AC1316">
        <v>0</v>
      </c>
    </row>
    <row r="1317" spans="1:29" x14ac:dyDescent="0.3">
      <c r="A1317">
        <v>368</v>
      </c>
      <c r="B1317">
        <v>1974</v>
      </c>
      <c r="C1317" t="s">
        <v>29</v>
      </c>
      <c r="D1317" t="s">
        <v>33</v>
      </c>
      <c r="E1317">
        <v>40049</v>
      </c>
      <c r="F1317">
        <v>0</v>
      </c>
      <c r="G1317">
        <v>1</v>
      </c>
      <c r="H1317" s="1">
        <v>41242</v>
      </c>
      <c r="I1317">
        <v>61</v>
      </c>
      <c r="J1317">
        <v>91</v>
      </c>
      <c r="K1317">
        <v>65</v>
      </c>
      <c r="L1317">
        <v>52</v>
      </c>
      <c r="M1317">
        <v>10</v>
      </c>
      <c r="N1317">
        <v>44</v>
      </c>
      <c r="O1317">
        <v>28</v>
      </c>
      <c r="P1317">
        <v>3</v>
      </c>
      <c r="Q1317">
        <v>3</v>
      </c>
      <c r="R1317">
        <v>2</v>
      </c>
      <c r="S1317">
        <v>6</v>
      </c>
      <c r="T1317">
        <v>5</v>
      </c>
      <c r="U1317">
        <v>0</v>
      </c>
      <c r="V1317">
        <v>0</v>
      </c>
      <c r="W1317">
        <v>0</v>
      </c>
      <c r="X1317">
        <v>0</v>
      </c>
      <c r="Y1317">
        <v>0</v>
      </c>
      <c r="Z1317">
        <v>0</v>
      </c>
      <c r="AA1317">
        <v>3</v>
      </c>
      <c r="AB1317">
        <v>11</v>
      </c>
      <c r="AC1317">
        <v>0</v>
      </c>
    </row>
    <row r="1318" spans="1:29" x14ac:dyDescent="0.3">
      <c r="A1318">
        <v>4042</v>
      </c>
      <c r="B1318">
        <v>1971</v>
      </c>
      <c r="C1318" t="s">
        <v>29</v>
      </c>
      <c r="D1318" t="s">
        <v>35</v>
      </c>
      <c r="E1318">
        <v>43300</v>
      </c>
      <c r="F1318">
        <v>0</v>
      </c>
      <c r="G1318">
        <v>1</v>
      </c>
      <c r="H1318" s="1">
        <v>41195</v>
      </c>
      <c r="I1318">
        <v>87</v>
      </c>
      <c r="J1318">
        <v>91</v>
      </c>
      <c r="K1318">
        <v>3</v>
      </c>
      <c r="L1318">
        <v>52</v>
      </c>
      <c r="M1318">
        <v>2</v>
      </c>
      <c r="N1318">
        <v>1</v>
      </c>
      <c r="O1318">
        <v>31</v>
      </c>
      <c r="P1318">
        <v>3</v>
      </c>
      <c r="Q1318">
        <v>4</v>
      </c>
      <c r="R1318">
        <v>0</v>
      </c>
      <c r="S1318">
        <v>4</v>
      </c>
      <c r="T1318">
        <v>8</v>
      </c>
      <c r="U1318">
        <v>0</v>
      </c>
      <c r="V1318">
        <v>0</v>
      </c>
      <c r="W1318">
        <v>0</v>
      </c>
      <c r="X1318">
        <v>0</v>
      </c>
      <c r="Y1318">
        <v>0</v>
      </c>
      <c r="Z1318">
        <v>0</v>
      </c>
      <c r="AA1318">
        <v>3</v>
      </c>
      <c r="AB1318">
        <v>11</v>
      </c>
      <c r="AC1318">
        <v>1</v>
      </c>
    </row>
    <row r="1319" spans="1:29" x14ac:dyDescent="0.3">
      <c r="A1319">
        <v>8692</v>
      </c>
      <c r="B1319">
        <v>1952</v>
      </c>
      <c r="C1319" t="s">
        <v>29</v>
      </c>
      <c r="D1319" t="s">
        <v>31</v>
      </c>
      <c r="E1319">
        <v>43462</v>
      </c>
      <c r="F1319">
        <v>1</v>
      </c>
      <c r="G1319">
        <v>1</v>
      </c>
      <c r="H1319" s="1">
        <v>41164</v>
      </c>
      <c r="I1319">
        <v>50</v>
      </c>
      <c r="J1319">
        <v>90</v>
      </c>
      <c r="K1319">
        <v>17</v>
      </c>
      <c r="L1319">
        <v>97</v>
      </c>
      <c r="M1319">
        <v>15</v>
      </c>
      <c r="N1319">
        <v>6</v>
      </c>
      <c r="O1319">
        <v>15</v>
      </c>
      <c r="P1319">
        <v>6</v>
      </c>
      <c r="Q1319">
        <v>4</v>
      </c>
      <c r="R1319">
        <v>1</v>
      </c>
      <c r="S1319">
        <v>5</v>
      </c>
      <c r="T1319">
        <v>8</v>
      </c>
      <c r="U1319">
        <v>0</v>
      </c>
      <c r="V1319">
        <v>0</v>
      </c>
      <c r="W1319">
        <v>0</v>
      </c>
      <c r="X1319">
        <v>0</v>
      </c>
      <c r="Y1319">
        <v>0</v>
      </c>
      <c r="Z1319">
        <v>0</v>
      </c>
      <c r="AA1319">
        <v>3</v>
      </c>
      <c r="AB1319">
        <v>11</v>
      </c>
      <c r="AC1319">
        <v>0</v>
      </c>
    </row>
    <row r="1320" spans="1:29" x14ac:dyDescent="0.3">
      <c r="A1320">
        <v>10634</v>
      </c>
      <c r="B1320">
        <v>1951</v>
      </c>
      <c r="C1320" t="s">
        <v>34</v>
      </c>
      <c r="D1320" t="s">
        <v>33</v>
      </c>
      <c r="E1320">
        <v>59412</v>
      </c>
      <c r="F1320">
        <v>0</v>
      </c>
      <c r="G1320">
        <v>0</v>
      </c>
      <c r="H1320" s="1">
        <v>41748</v>
      </c>
      <c r="I1320">
        <v>56</v>
      </c>
      <c r="J1320">
        <v>90</v>
      </c>
      <c r="K1320">
        <v>67</v>
      </c>
      <c r="L1320">
        <v>165</v>
      </c>
      <c r="M1320">
        <v>30</v>
      </c>
      <c r="N1320">
        <v>43</v>
      </c>
      <c r="O1320">
        <v>11</v>
      </c>
      <c r="P1320">
        <v>1</v>
      </c>
      <c r="Q1320">
        <v>4</v>
      </c>
      <c r="R1320">
        <v>2</v>
      </c>
      <c r="S1320">
        <v>8</v>
      </c>
      <c r="T1320">
        <v>3</v>
      </c>
      <c r="U1320">
        <v>0</v>
      </c>
      <c r="V1320">
        <v>0</v>
      </c>
      <c r="W1320">
        <v>0</v>
      </c>
      <c r="X1320">
        <v>0</v>
      </c>
      <c r="Y1320">
        <v>0</v>
      </c>
      <c r="Z1320">
        <v>0</v>
      </c>
      <c r="AA1320">
        <v>3</v>
      </c>
      <c r="AB1320">
        <v>11</v>
      </c>
      <c r="AC1320">
        <v>0</v>
      </c>
    </row>
    <row r="1321" spans="1:29" x14ac:dyDescent="0.3">
      <c r="A1321">
        <v>176</v>
      </c>
      <c r="B1321">
        <v>1980</v>
      </c>
      <c r="C1321" t="s">
        <v>37</v>
      </c>
      <c r="D1321" t="s">
        <v>30</v>
      </c>
      <c r="E1321">
        <v>67506</v>
      </c>
      <c r="F1321">
        <v>0</v>
      </c>
      <c r="G1321">
        <v>1</v>
      </c>
      <c r="H1321" s="1">
        <v>41641</v>
      </c>
      <c r="I1321">
        <v>73</v>
      </c>
      <c r="J1321">
        <v>90</v>
      </c>
      <c r="K1321">
        <v>38</v>
      </c>
      <c r="L1321">
        <v>67</v>
      </c>
      <c r="M1321">
        <v>33</v>
      </c>
      <c r="N1321">
        <v>36</v>
      </c>
      <c r="O1321">
        <v>67</v>
      </c>
      <c r="P1321">
        <v>1</v>
      </c>
      <c r="Q1321">
        <v>4</v>
      </c>
      <c r="R1321">
        <v>1</v>
      </c>
      <c r="S1321">
        <v>6</v>
      </c>
      <c r="T1321">
        <v>3</v>
      </c>
      <c r="U1321">
        <v>0</v>
      </c>
      <c r="V1321">
        <v>0</v>
      </c>
      <c r="W1321">
        <v>0</v>
      </c>
      <c r="X1321">
        <v>0</v>
      </c>
      <c r="Y1321">
        <v>0</v>
      </c>
      <c r="Z1321">
        <v>0</v>
      </c>
      <c r="AA1321">
        <v>3</v>
      </c>
      <c r="AB1321">
        <v>11</v>
      </c>
      <c r="AC1321">
        <v>0</v>
      </c>
    </row>
    <row r="1322" spans="1:29" x14ac:dyDescent="0.3">
      <c r="A1322">
        <v>10157</v>
      </c>
      <c r="B1322">
        <v>1965</v>
      </c>
      <c r="C1322" t="s">
        <v>29</v>
      </c>
      <c r="D1322" t="s">
        <v>30</v>
      </c>
      <c r="E1322">
        <v>59686</v>
      </c>
      <c r="F1322">
        <v>0</v>
      </c>
      <c r="G1322">
        <v>1</v>
      </c>
      <c r="H1322" s="1">
        <v>41664</v>
      </c>
      <c r="I1322">
        <v>78</v>
      </c>
      <c r="J1322">
        <v>89</v>
      </c>
      <c r="K1322">
        <v>15</v>
      </c>
      <c r="L1322">
        <v>89</v>
      </c>
      <c r="M1322">
        <v>34</v>
      </c>
      <c r="N1322">
        <v>42</v>
      </c>
      <c r="O1322">
        <v>5</v>
      </c>
      <c r="P1322">
        <v>1</v>
      </c>
      <c r="Q1322">
        <v>4</v>
      </c>
      <c r="R1322">
        <v>1</v>
      </c>
      <c r="S1322">
        <v>6</v>
      </c>
      <c r="T1322">
        <v>4</v>
      </c>
      <c r="U1322">
        <v>0</v>
      </c>
      <c r="V1322">
        <v>0</v>
      </c>
      <c r="W1322">
        <v>0</v>
      </c>
      <c r="X1322">
        <v>0</v>
      </c>
      <c r="Y1322">
        <v>0</v>
      </c>
      <c r="Z1322">
        <v>0</v>
      </c>
      <c r="AA1322">
        <v>3</v>
      </c>
      <c r="AB1322">
        <v>11</v>
      </c>
      <c r="AC1322">
        <v>0</v>
      </c>
    </row>
    <row r="1323" spans="1:29" x14ac:dyDescent="0.3">
      <c r="A1323">
        <v>7141</v>
      </c>
      <c r="B1323">
        <v>1986</v>
      </c>
      <c r="C1323" t="s">
        <v>34</v>
      </c>
      <c r="D1323" t="s">
        <v>30</v>
      </c>
      <c r="E1323">
        <v>21888</v>
      </c>
      <c r="F1323">
        <v>1</v>
      </c>
      <c r="G1323">
        <v>0</v>
      </c>
      <c r="H1323" s="1">
        <v>41272</v>
      </c>
      <c r="I1323">
        <v>15</v>
      </c>
      <c r="J1323">
        <v>88</v>
      </c>
      <c r="K1323">
        <v>10</v>
      </c>
      <c r="L1323">
        <v>46</v>
      </c>
      <c r="M1323">
        <v>2</v>
      </c>
      <c r="N1323">
        <v>3</v>
      </c>
      <c r="O1323">
        <v>64</v>
      </c>
      <c r="P1323">
        <v>4</v>
      </c>
      <c r="Q1323">
        <v>5</v>
      </c>
      <c r="R1323">
        <v>1</v>
      </c>
      <c r="S1323">
        <v>2</v>
      </c>
      <c r="T1323">
        <v>10</v>
      </c>
      <c r="U1323">
        <v>0</v>
      </c>
      <c r="V1323">
        <v>0</v>
      </c>
      <c r="W1323">
        <v>0</v>
      </c>
      <c r="X1323">
        <v>0</v>
      </c>
      <c r="Y1323">
        <v>0</v>
      </c>
      <c r="Z1323">
        <v>0</v>
      </c>
      <c r="AA1323">
        <v>3</v>
      </c>
      <c r="AB1323">
        <v>11</v>
      </c>
      <c r="AC1323">
        <v>1</v>
      </c>
    </row>
    <row r="1324" spans="1:29" x14ac:dyDescent="0.3">
      <c r="A1324">
        <v>4120</v>
      </c>
      <c r="B1324">
        <v>1975</v>
      </c>
      <c r="C1324" t="s">
        <v>37</v>
      </c>
      <c r="D1324" t="s">
        <v>30</v>
      </c>
      <c r="E1324">
        <v>49514</v>
      </c>
      <c r="F1324">
        <v>1</v>
      </c>
      <c r="G1324">
        <v>0</v>
      </c>
      <c r="H1324" s="1">
        <v>41625</v>
      </c>
      <c r="I1324">
        <v>61</v>
      </c>
      <c r="J1324">
        <v>88</v>
      </c>
      <c r="K1324">
        <v>39</v>
      </c>
      <c r="L1324">
        <v>78</v>
      </c>
      <c r="M1324">
        <v>58</v>
      </c>
      <c r="N1324">
        <v>13</v>
      </c>
      <c r="O1324">
        <v>93</v>
      </c>
      <c r="P1324">
        <v>2</v>
      </c>
      <c r="Q1324">
        <v>6</v>
      </c>
      <c r="R1324">
        <v>1</v>
      </c>
      <c r="S1324">
        <v>4</v>
      </c>
      <c r="T1324">
        <v>7</v>
      </c>
      <c r="U1324">
        <v>0</v>
      </c>
      <c r="V1324">
        <v>0</v>
      </c>
      <c r="W1324">
        <v>0</v>
      </c>
      <c r="X1324">
        <v>0</v>
      </c>
      <c r="Y1324">
        <v>0</v>
      </c>
      <c r="Z1324">
        <v>0</v>
      </c>
      <c r="AA1324">
        <v>3</v>
      </c>
      <c r="AB1324">
        <v>11</v>
      </c>
      <c r="AC1324">
        <v>0</v>
      </c>
    </row>
    <row r="1325" spans="1:29" x14ac:dyDescent="0.3">
      <c r="A1325">
        <v>1175</v>
      </c>
      <c r="B1325">
        <v>1983</v>
      </c>
      <c r="C1325" t="s">
        <v>34</v>
      </c>
      <c r="D1325" t="s">
        <v>33</v>
      </c>
      <c r="E1325">
        <v>36262</v>
      </c>
      <c r="F1325">
        <v>0</v>
      </c>
      <c r="G1325">
        <v>0</v>
      </c>
      <c r="H1325" s="1">
        <v>41537</v>
      </c>
      <c r="I1325">
        <v>24</v>
      </c>
      <c r="J1325">
        <v>88</v>
      </c>
      <c r="K1325">
        <v>39</v>
      </c>
      <c r="L1325">
        <v>54</v>
      </c>
      <c r="M1325">
        <v>64</v>
      </c>
      <c r="N1325">
        <v>28</v>
      </c>
      <c r="O1325">
        <v>153</v>
      </c>
      <c r="P1325">
        <v>1</v>
      </c>
      <c r="Q1325">
        <v>3</v>
      </c>
      <c r="R1325">
        <v>5</v>
      </c>
      <c r="S1325">
        <v>3</v>
      </c>
      <c r="T1325">
        <v>6</v>
      </c>
      <c r="U1325">
        <v>1</v>
      </c>
      <c r="V1325">
        <v>0</v>
      </c>
      <c r="W1325">
        <v>0</v>
      </c>
      <c r="X1325">
        <v>0</v>
      </c>
      <c r="Y1325">
        <v>0</v>
      </c>
      <c r="Z1325">
        <v>0</v>
      </c>
      <c r="AA1325">
        <v>3</v>
      </c>
      <c r="AB1325">
        <v>11</v>
      </c>
      <c r="AC1325">
        <v>1</v>
      </c>
    </row>
    <row r="1326" spans="1:29" x14ac:dyDescent="0.3">
      <c r="A1326">
        <v>10827</v>
      </c>
      <c r="B1326">
        <v>1967</v>
      </c>
      <c r="C1326" t="s">
        <v>32</v>
      </c>
      <c r="D1326" t="s">
        <v>33</v>
      </c>
      <c r="E1326">
        <v>36947</v>
      </c>
      <c r="F1326">
        <v>1</v>
      </c>
      <c r="G1326">
        <v>1</v>
      </c>
      <c r="H1326" s="1">
        <v>41128</v>
      </c>
      <c r="I1326">
        <v>49</v>
      </c>
      <c r="J1326">
        <v>88</v>
      </c>
      <c r="K1326">
        <v>3</v>
      </c>
      <c r="L1326">
        <v>21</v>
      </c>
      <c r="M1326">
        <v>4</v>
      </c>
      <c r="N1326">
        <v>1</v>
      </c>
      <c r="O1326">
        <v>29</v>
      </c>
      <c r="P1326">
        <v>4</v>
      </c>
      <c r="Q1326">
        <v>3</v>
      </c>
      <c r="R1326">
        <v>0</v>
      </c>
      <c r="S1326">
        <v>4</v>
      </c>
      <c r="T1326">
        <v>9</v>
      </c>
      <c r="U1326">
        <v>0</v>
      </c>
      <c r="V1326">
        <v>0</v>
      </c>
      <c r="W1326">
        <v>0</v>
      </c>
      <c r="X1326">
        <v>0</v>
      </c>
      <c r="Y1326">
        <v>0</v>
      </c>
      <c r="Z1326">
        <v>0</v>
      </c>
      <c r="AA1326">
        <v>3</v>
      </c>
      <c r="AB1326">
        <v>11</v>
      </c>
      <c r="AC1326">
        <v>0</v>
      </c>
    </row>
    <row r="1327" spans="1:29" x14ac:dyDescent="0.3">
      <c r="A1327">
        <v>3515</v>
      </c>
      <c r="B1327">
        <v>1952</v>
      </c>
      <c r="C1327" t="s">
        <v>29</v>
      </c>
      <c r="D1327" t="s">
        <v>30</v>
      </c>
      <c r="E1327">
        <v>62307</v>
      </c>
      <c r="F1327">
        <v>0</v>
      </c>
      <c r="G1327">
        <v>1</v>
      </c>
      <c r="H1327" s="1">
        <v>41687</v>
      </c>
      <c r="I1327">
        <v>94</v>
      </c>
      <c r="J1327">
        <v>87</v>
      </c>
      <c r="K1327">
        <v>13</v>
      </c>
      <c r="L1327">
        <v>34</v>
      </c>
      <c r="M1327">
        <v>10</v>
      </c>
      <c r="N1327">
        <v>6</v>
      </c>
      <c r="O1327">
        <v>10</v>
      </c>
      <c r="P1327">
        <v>1</v>
      </c>
      <c r="Q1327">
        <v>4</v>
      </c>
      <c r="R1327">
        <v>0</v>
      </c>
      <c r="S1327">
        <v>4</v>
      </c>
      <c r="T1327">
        <v>5</v>
      </c>
      <c r="U1327">
        <v>0</v>
      </c>
      <c r="V1327">
        <v>0</v>
      </c>
      <c r="W1327">
        <v>0</v>
      </c>
      <c r="X1327">
        <v>0</v>
      </c>
      <c r="Y1327">
        <v>0</v>
      </c>
      <c r="Z1327">
        <v>0</v>
      </c>
      <c r="AA1327">
        <v>3</v>
      </c>
      <c r="AB1327">
        <v>11</v>
      </c>
      <c r="AC1327">
        <v>0</v>
      </c>
    </row>
    <row r="1328" spans="1:29" x14ac:dyDescent="0.3">
      <c r="A1328">
        <v>945</v>
      </c>
      <c r="B1328">
        <v>1965</v>
      </c>
      <c r="C1328" t="s">
        <v>29</v>
      </c>
      <c r="D1328" t="s">
        <v>31</v>
      </c>
      <c r="E1328">
        <v>36317</v>
      </c>
      <c r="F1328">
        <v>0</v>
      </c>
      <c r="G1328">
        <v>1</v>
      </c>
      <c r="H1328" s="1">
        <v>41416</v>
      </c>
      <c r="I1328">
        <v>53</v>
      </c>
      <c r="J1328">
        <v>87</v>
      </c>
      <c r="K1328">
        <v>3</v>
      </c>
      <c r="L1328">
        <v>25</v>
      </c>
      <c r="M1328">
        <v>3</v>
      </c>
      <c r="N1328">
        <v>2</v>
      </c>
      <c r="O1328">
        <v>13</v>
      </c>
      <c r="P1328">
        <v>2</v>
      </c>
      <c r="Q1328">
        <v>3</v>
      </c>
      <c r="R1328">
        <v>0</v>
      </c>
      <c r="S1328">
        <v>4</v>
      </c>
      <c r="T1328">
        <v>7</v>
      </c>
      <c r="U1328">
        <v>0</v>
      </c>
      <c r="V1328">
        <v>0</v>
      </c>
      <c r="W1328">
        <v>0</v>
      </c>
      <c r="X1328">
        <v>0</v>
      </c>
      <c r="Y1328">
        <v>0</v>
      </c>
      <c r="Z1328">
        <v>0</v>
      </c>
      <c r="AA1328">
        <v>3</v>
      </c>
      <c r="AB1328">
        <v>11</v>
      </c>
      <c r="AC1328">
        <v>0</v>
      </c>
    </row>
    <row r="1329" spans="1:29" x14ac:dyDescent="0.3">
      <c r="A1329">
        <v>10640</v>
      </c>
      <c r="B1329">
        <v>1974</v>
      </c>
      <c r="C1329" t="s">
        <v>29</v>
      </c>
      <c r="D1329" t="s">
        <v>31</v>
      </c>
      <c r="E1329">
        <v>44392</v>
      </c>
      <c r="F1329">
        <v>1</v>
      </c>
      <c r="G1329">
        <v>1</v>
      </c>
      <c r="H1329" s="1">
        <v>41522</v>
      </c>
      <c r="I1329">
        <v>71</v>
      </c>
      <c r="J1329">
        <v>87</v>
      </c>
      <c r="K1329">
        <v>5</v>
      </c>
      <c r="L1329">
        <v>71</v>
      </c>
      <c r="M1329">
        <v>7</v>
      </c>
      <c r="N1329">
        <v>12</v>
      </c>
      <c r="O1329">
        <v>29</v>
      </c>
      <c r="P1329">
        <v>5</v>
      </c>
      <c r="Q1329">
        <v>4</v>
      </c>
      <c r="R1329">
        <v>1</v>
      </c>
      <c r="S1329">
        <v>4</v>
      </c>
      <c r="T1329">
        <v>7</v>
      </c>
      <c r="U1329">
        <v>0</v>
      </c>
      <c r="V1329">
        <v>0</v>
      </c>
      <c r="W1329">
        <v>0</v>
      </c>
      <c r="X1329">
        <v>0</v>
      </c>
      <c r="Y1329">
        <v>0</v>
      </c>
      <c r="Z1329">
        <v>0</v>
      </c>
      <c r="AA1329">
        <v>3</v>
      </c>
      <c r="AB1329">
        <v>11</v>
      </c>
      <c r="AC1329">
        <v>0</v>
      </c>
    </row>
    <row r="1330" spans="1:29" x14ac:dyDescent="0.3">
      <c r="A1330">
        <v>9360</v>
      </c>
      <c r="B1330">
        <v>1982</v>
      </c>
      <c r="C1330" t="s">
        <v>29</v>
      </c>
      <c r="D1330" t="s">
        <v>33</v>
      </c>
      <c r="E1330">
        <v>37040</v>
      </c>
      <c r="F1330">
        <v>0</v>
      </c>
      <c r="G1330">
        <v>0</v>
      </c>
      <c r="H1330" s="1">
        <v>41129</v>
      </c>
      <c r="I1330">
        <v>41</v>
      </c>
      <c r="J1330">
        <v>86</v>
      </c>
      <c r="K1330">
        <v>2</v>
      </c>
      <c r="L1330">
        <v>73</v>
      </c>
      <c r="M1330">
        <v>69</v>
      </c>
      <c r="N1330">
        <v>38</v>
      </c>
      <c r="O1330">
        <v>48</v>
      </c>
      <c r="P1330">
        <v>1</v>
      </c>
      <c r="Q1330">
        <v>4</v>
      </c>
      <c r="R1330">
        <v>2</v>
      </c>
      <c r="S1330">
        <v>5</v>
      </c>
      <c r="T1330">
        <v>8</v>
      </c>
      <c r="U1330">
        <v>0</v>
      </c>
      <c r="V1330">
        <v>0</v>
      </c>
      <c r="W1330">
        <v>0</v>
      </c>
      <c r="X1330">
        <v>0</v>
      </c>
      <c r="Y1330">
        <v>0</v>
      </c>
      <c r="Z1330">
        <v>0</v>
      </c>
      <c r="AA1330">
        <v>3</v>
      </c>
      <c r="AB1330">
        <v>11</v>
      </c>
      <c r="AC1330">
        <v>0</v>
      </c>
    </row>
    <row r="1331" spans="1:29" x14ac:dyDescent="0.3">
      <c r="A1331">
        <v>5232</v>
      </c>
      <c r="B1331">
        <v>1965</v>
      </c>
      <c r="C1331" t="s">
        <v>29</v>
      </c>
      <c r="D1331" t="s">
        <v>33</v>
      </c>
      <c r="E1331">
        <v>69139</v>
      </c>
      <c r="F1331">
        <v>0</v>
      </c>
      <c r="G1331">
        <v>1</v>
      </c>
      <c r="H1331" s="1">
        <v>41666</v>
      </c>
      <c r="I1331">
        <v>23</v>
      </c>
      <c r="J1331">
        <v>86</v>
      </c>
      <c r="K1331">
        <v>12</v>
      </c>
      <c r="L1331">
        <v>75</v>
      </c>
      <c r="M1331">
        <v>33</v>
      </c>
      <c r="N1331">
        <v>15</v>
      </c>
      <c r="O1331">
        <v>6</v>
      </c>
      <c r="P1331">
        <v>1</v>
      </c>
      <c r="Q1331">
        <v>4</v>
      </c>
      <c r="R1331">
        <v>1</v>
      </c>
      <c r="S1331">
        <v>5</v>
      </c>
      <c r="T1331">
        <v>4</v>
      </c>
      <c r="U1331">
        <v>0</v>
      </c>
      <c r="V1331">
        <v>0</v>
      </c>
      <c r="W1331">
        <v>0</v>
      </c>
      <c r="X1331">
        <v>0</v>
      </c>
      <c r="Y1331">
        <v>0</v>
      </c>
      <c r="Z1331">
        <v>0</v>
      </c>
      <c r="AA1331">
        <v>3</v>
      </c>
      <c r="AB1331">
        <v>11</v>
      </c>
      <c r="AC1331">
        <v>0</v>
      </c>
    </row>
    <row r="1332" spans="1:29" x14ac:dyDescent="0.3">
      <c r="A1332">
        <v>3011</v>
      </c>
      <c r="B1332">
        <v>1965</v>
      </c>
      <c r="C1332" t="s">
        <v>29</v>
      </c>
      <c r="D1332" t="s">
        <v>33</v>
      </c>
      <c r="E1332">
        <v>69139</v>
      </c>
      <c r="F1332">
        <v>0</v>
      </c>
      <c r="G1332">
        <v>1</v>
      </c>
      <c r="H1332" s="1">
        <v>41666</v>
      </c>
      <c r="I1332">
        <v>23</v>
      </c>
      <c r="J1332">
        <v>86</v>
      </c>
      <c r="K1332">
        <v>12</v>
      </c>
      <c r="L1332">
        <v>75</v>
      </c>
      <c r="M1332">
        <v>33</v>
      </c>
      <c r="N1332">
        <v>15</v>
      </c>
      <c r="O1332">
        <v>6</v>
      </c>
      <c r="P1332">
        <v>1</v>
      </c>
      <c r="Q1332">
        <v>4</v>
      </c>
      <c r="R1332">
        <v>1</v>
      </c>
      <c r="S1332">
        <v>5</v>
      </c>
      <c r="T1332">
        <v>4</v>
      </c>
      <c r="U1332">
        <v>0</v>
      </c>
      <c r="V1332">
        <v>0</v>
      </c>
      <c r="W1332">
        <v>0</v>
      </c>
      <c r="X1332">
        <v>0</v>
      </c>
      <c r="Y1332">
        <v>0</v>
      </c>
      <c r="Z1332">
        <v>0</v>
      </c>
      <c r="AA1332">
        <v>3</v>
      </c>
      <c r="AB1332">
        <v>11</v>
      </c>
      <c r="AC1332">
        <v>0</v>
      </c>
    </row>
    <row r="1333" spans="1:29" x14ac:dyDescent="0.3">
      <c r="A1333">
        <v>9576</v>
      </c>
      <c r="B1333">
        <v>1982</v>
      </c>
      <c r="C1333" t="s">
        <v>32</v>
      </c>
      <c r="D1333" t="s">
        <v>31</v>
      </c>
      <c r="E1333">
        <v>32313</v>
      </c>
      <c r="F1333">
        <v>1</v>
      </c>
      <c r="G1333">
        <v>0</v>
      </c>
      <c r="H1333" s="1">
        <v>41316</v>
      </c>
      <c r="I1333">
        <v>60</v>
      </c>
      <c r="J1333">
        <v>86</v>
      </c>
      <c r="K1333">
        <v>4</v>
      </c>
      <c r="L1333">
        <v>56</v>
      </c>
      <c r="M1333">
        <v>2</v>
      </c>
      <c r="N1333">
        <v>4</v>
      </c>
      <c r="O1333">
        <v>7</v>
      </c>
      <c r="P1333">
        <v>3</v>
      </c>
      <c r="Q1333">
        <v>4</v>
      </c>
      <c r="R1333">
        <v>0</v>
      </c>
      <c r="S1333">
        <v>4</v>
      </c>
      <c r="T1333">
        <v>9</v>
      </c>
      <c r="U1333">
        <v>0</v>
      </c>
      <c r="V1333">
        <v>0</v>
      </c>
      <c r="W1333">
        <v>0</v>
      </c>
      <c r="X1333">
        <v>0</v>
      </c>
      <c r="Y1333">
        <v>0</v>
      </c>
      <c r="Z1333">
        <v>0</v>
      </c>
      <c r="AA1333">
        <v>3</v>
      </c>
      <c r="AB1333">
        <v>11</v>
      </c>
      <c r="AC1333">
        <v>0</v>
      </c>
    </row>
    <row r="1334" spans="1:29" x14ac:dyDescent="0.3">
      <c r="A1334">
        <v>1349</v>
      </c>
      <c r="B1334">
        <v>1970</v>
      </c>
      <c r="C1334" t="s">
        <v>29</v>
      </c>
      <c r="D1334" t="s">
        <v>33</v>
      </c>
      <c r="E1334">
        <v>50447</v>
      </c>
      <c r="F1334">
        <v>2</v>
      </c>
      <c r="G1334">
        <v>0</v>
      </c>
      <c r="H1334" s="1">
        <v>41750</v>
      </c>
      <c r="I1334">
        <v>4</v>
      </c>
      <c r="J1334">
        <v>85</v>
      </c>
      <c r="K1334">
        <v>7</v>
      </c>
      <c r="L1334">
        <v>24</v>
      </c>
      <c r="M1334">
        <v>2</v>
      </c>
      <c r="N1334">
        <v>3</v>
      </c>
      <c r="O1334">
        <v>27</v>
      </c>
      <c r="P1334">
        <v>1</v>
      </c>
      <c r="Q1334">
        <v>3</v>
      </c>
      <c r="R1334">
        <v>1</v>
      </c>
      <c r="S1334">
        <v>3</v>
      </c>
      <c r="T1334">
        <v>6</v>
      </c>
      <c r="U1334">
        <v>0</v>
      </c>
      <c r="V1334">
        <v>0</v>
      </c>
      <c r="W1334">
        <v>0</v>
      </c>
      <c r="X1334">
        <v>0</v>
      </c>
      <c r="Y1334">
        <v>0</v>
      </c>
      <c r="Z1334">
        <v>0</v>
      </c>
      <c r="AA1334">
        <v>3</v>
      </c>
      <c r="AB1334">
        <v>11</v>
      </c>
      <c r="AC1334">
        <v>0</v>
      </c>
    </row>
    <row r="1335" spans="1:29" x14ac:dyDescent="0.3">
      <c r="A1335">
        <v>7422</v>
      </c>
      <c r="B1335">
        <v>1987</v>
      </c>
      <c r="C1335" t="s">
        <v>29</v>
      </c>
      <c r="D1335" t="s">
        <v>30</v>
      </c>
      <c r="E1335">
        <v>46923</v>
      </c>
      <c r="F1335">
        <v>1</v>
      </c>
      <c r="G1335">
        <v>0</v>
      </c>
      <c r="H1335" s="1">
        <v>41143</v>
      </c>
      <c r="I1335">
        <v>90</v>
      </c>
      <c r="J1335">
        <v>85</v>
      </c>
      <c r="K1335">
        <v>44</v>
      </c>
      <c r="L1335">
        <v>54</v>
      </c>
      <c r="M1335">
        <v>102</v>
      </c>
      <c r="N1335">
        <v>78</v>
      </c>
      <c r="O1335">
        <v>6</v>
      </c>
      <c r="P1335">
        <v>3</v>
      </c>
      <c r="Q1335">
        <v>5</v>
      </c>
      <c r="R1335">
        <v>1</v>
      </c>
      <c r="S1335">
        <v>7</v>
      </c>
      <c r="T1335">
        <v>7</v>
      </c>
      <c r="U1335">
        <v>0</v>
      </c>
      <c r="V1335">
        <v>0</v>
      </c>
      <c r="W1335">
        <v>0</v>
      </c>
      <c r="X1335">
        <v>0</v>
      </c>
      <c r="Y1335">
        <v>0</v>
      </c>
      <c r="Z1335">
        <v>0</v>
      </c>
      <c r="AA1335">
        <v>3</v>
      </c>
      <c r="AB1335">
        <v>11</v>
      </c>
      <c r="AC1335">
        <v>0</v>
      </c>
    </row>
    <row r="1336" spans="1:29" x14ac:dyDescent="0.3">
      <c r="A1336">
        <v>1503</v>
      </c>
      <c r="B1336">
        <v>1976</v>
      </c>
      <c r="C1336" t="s">
        <v>32</v>
      </c>
      <c r="D1336" t="s">
        <v>31</v>
      </c>
      <c r="E1336">
        <v>162397</v>
      </c>
      <c r="F1336">
        <v>1</v>
      </c>
      <c r="G1336">
        <v>1</v>
      </c>
      <c r="H1336" s="1">
        <v>41428</v>
      </c>
      <c r="I1336">
        <v>31</v>
      </c>
      <c r="J1336">
        <v>85</v>
      </c>
      <c r="K1336">
        <v>1</v>
      </c>
      <c r="L1336">
        <v>16</v>
      </c>
      <c r="M1336">
        <v>2</v>
      </c>
      <c r="N1336">
        <v>1</v>
      </c>
      <c r="O1336">
        <v>2</v>
      </c>
      <c r="P1336">
        <v>0</v>
      </c>
      <c r="Q1336">
        <v>0</v>
      </c>
      <c r="R1336">
        <v>0</v>
      </c>
      <c r="S1336">
        <v>1</v>
      </c>
      <c r="T1336">
        <v>1</v>
      </c>
      <c r="U1336">
        <v>0</v>
      </c>
      <c r="V1336">
        <v>0</v>
      </c>
      <c r="W1336">
        <v>0</v>
      </c>
      <c r="X1336">
        <v>0</v>
      </c>
      <c r="Y1336">
        <v>0</v>
      </c>
      <c r="Z1336">
        <v>0</v>
      </c>
      <c r="AA1336">
        <v>3</v>
      </c>
      <c r="AB1336">
        <v>11</v>
      </c>
      <c r="AC1336">
        <v>0</v>
      </c>
    </row>
    <row r="1337" spans="1:29" x14ac:dyDescent="0.3">
      <c r="A1337">
        <v>1131</v>
      </c>
      <c r="B1337">
        <v>1967</v>
      </c>
      <c r="C1337" t="s">
        <v>32</v>
      </c>
      <c r="D1337" t="s">
        <v>30</v>
      </c>
      <c r="E1337">
        <v>52569</v>
      </c>
      <c r="F1337">
        <v>0</v>
      </c>
      <c r="G1337">
        <v>1</v>
      </c>
      <c r="H1337" s="1">
        <v>41734</v>
      </c>
      <c r="I1337">
        <v>54</v>
      </c>
      <c r="J1337">
        <v>85</v>
      </c>
      <c r="K1337">
        <v>0</v>
      </c>
      <c r="L1337">
        <v>3</v>
      </c>
      <c r="M1337">
        <v>0</v>
      </c>
      <c r="N1337">
        <v>0</v>
      </c>
      <c r="O1337">
        <v>7</v>
      </c>
      <c r="P1337">
        <v>1</v>
      </c>
      <c r="Q1337">
        <v>2</v>
      </c>
      <c r="R1337">
        <v>0</v>
      </c>
      <c r="S1337">
        <v>4</v>
      </c>
      <c r="T1337">
        <v>3</v>
      </c>
      <c r="U1337">
        <v>0</v>
      </c>
      <c r="V1337">
        <v>0</v>
      </c>
      <c r="W1337">
        <v>0</v>
      </c>
      <c r="X1337">
        <v>0</v>
      </c>
      <c r="Y1337">
        <v>0</v>
      </c>
      <c r="Z1337">
        <v>0</v>
      </c>
      <c r="AA1337">
        <v>3</v>
      </c>
      <c r="AB1337">
        <v>11</v>
      </c>
      <c r="AC1337">
        <v>0</v>
      </c>
    </row>
    <row r="1338" spans="1:29" x14ac:dyDescent="0.3">
      <c r="A1338">
        <v>8212</v>
      </c>
      <c r="B1338">
        <v>1971</v>
      </c>
      <c r="C1338" t="s">
        <v>34</v>
      </c>
      <c r="D1338" t="s">
        <v>33</v>
      </c>
      <c r="E1338">
        <v>39791</v>
      </c>
      <c r="F1338">
        <v>0</v>
      </c>
      <c r="G1338">
        <v>1</v>
      </c>
      <c r="H1338" s="1">
        <v>41361</v>
      </c>
      <c r="I1338">
        <v>89</v>
      </c>
      <c r="J1338">
        <v>85</v>
      </c>
      <c r="K1338">
        <v>15</v>
      </c>
      <c r="L1338">
        <v>27</v>
      </c>
      <c r="M1338">
        <v>13</v>
      </c>
      <c r="N1338">
        <v>13</v>
      </c>
      <c r="O1338">
        <v>21</v>
      </c>
      <c r="P1338">
        <v>2</v>
      </c>
      <c r="Q1338">
        <v>3</v>
      </c>
      <c r="R1338">
        <v>1</v>
      </c>
      <c r="S1338">
        <v>4</v>
      </c>
      <c r="T1338">
        <v>7</v>
      </c>
      <c r="U1338">
        <v>0</v>
      </c>
      <c r="V1338">
        <v>0</v>
      </c>
      <c r="W1338">
        <v>0</v>
      </c>
      <c r="X1338">
        <v>0</v>
      </c>
      <c r="Y1338">
        <v>0</v>
      </c>
      <c r="Z1338">
        <v>0</v>
      </c>
      <c r="AA1338">
        <v>3</v>
      </c>
      <c r="AB1338">
        <v>11</v>
      </c>
      <c r="AC1338">
        <v>0</v>
      </c>
    </row>
    <row r="1339" spans="1:29" x14ac:dyDescent="0.3">
      <c r="A1339">
        <v>4939</v>
      </c>
      <c r="B1339">
        <v>1946</v>
      </c>
      <c r="C1339" t="s">
        <v>29</v>
      </c>
      <c r="D1339" t="s">
        <v>31</v>
      </c>
      <c r="E1339">
        <v>37760</v>
      </c>
      <c r="F1339">
        <v>0</v>
      </c>
      <c r="G1339">
        <v>0</v>
      </c>
      <c r="H1339" s="1">
        <v>41152</v>
      </c>
      <c r="I1339">
        <v>20</v>
      </c>
      <c r="J1339">
        <v>84</v>
      </c>
      <c r="K1339">
        <v>5</v>
      </c>
      <c r="L1339">
        <v>38</v>
      </c>
      <c r="M1339">
        <v>150</v>
      </c>
      <c r="N1339">
        <v>12</v>
      </c>
      <c r="O1339">
        <v>28</v>
      </c>
      <c r="P1339">
        <v>2</v>
      </c>
      <c r="Q1339">
        <v>4</v>
      </c>
      <c r="R1339">
        <v>1</v>
      </c>
      <c r="S1339">
        <v>6</v>
      </c>
      <c r="T1339">
        <v>7</v>
      </c>
      <c r="U1339">
        <v>0</v>
      </c>
      <c r="V1339">
        <v>0</v>
      </c>
      <c r="W1339">
        <v>0</v>
      </c>
      <c r="X1339">
        <v>0</v>
      </c>
      <c r="Y1339">
        <v>0</v>
      </c>
      <c r="Z1339">
        <v>0</v>
      </c>
      <c r="AA1339">
        <v>3</v>
      </c>
      <c r="AB1339">
        <v>11</v>
      </c>
      <c r="AC1339">
        <v>0</v>
      </c>
    </row>
    <row r="1340" spans="1:29" x14ac:dyDescent="0.3">
      <c r="A1340">
        <v>8652</v>
      </c>
      <c r="B1340">
        <v>1946</v>
      </c>
      <c r="C1340" t="s">
        <v>29</v>
      </c>
      <c r="D1340" t="s">
        <v>31</v>
      </c>
      <c r="E1340">
        <v>37760</v>
      </c>
      <c r="F1340">
        <v>0</v>
      </c>
      <c r="G1340">
        <v>0</v>
      </c>
      <c r="H1340" s="1">
        <v>41152</v>
      </c>
      <c r="I1340">
        <v>20</v>
      </c>
      <c r="J1340">
        <v>84</v>
      </c>
      <c r="K1340">
        <v>5</v>
      </c>
      <c r="L1340">
        <v>38</v>
      </c>
      <c r="M1340">
        <v>150</v>
      </c>
      <c r="N1340">
        <v>12</v>
      </c>
      <c r="O1340">
        <v>28</v>
      </c>
      <c r="P1340">
        <v>2</v>
      </c>
      <c r="Q1340">
        <v>4</v>
      </c>
      <c r="R1340">
        <v>1</v>
      </c>
      <c r="S1340">
        <v>6</v>
      </c>
      <c r="T1340">
        <v>7</v>
      </c>
      <c r="U1340">
        <v>0</v>
      </c>
      <c r="V1340">
        <v>0</v>
      </c>
      <c r="W1340">
        <v>0</v>
      </c>
      <c r="X1340">
        <v>0</v>
      </c>
      <c r="Y1340">
        <v>0</v>
      </c>
      <c r="Z1340">
        <v>0</v>
      </c>
      <c r="AA1340">
        <v>3</v>
      </c>
      <c r="AB1340">
        <v>11</v>
      </c>
      <c r="AC1340">
        <v>0</v>
      </c>
    </row>
    <row r="1341" spans="1:29" x14ac:dyDescent="0.3">
      <c r="A1341">
        <v>7514</v>
      </c>
      <c r="B1341">
        <v>1956</v>
      </c>
      <c r="C1341" t="s">
        <v>37</v>
      </c>
      <c r="D1341" t="s">
        <v>31</v>
      </c>
      <c r="E1341">
        <v>54342</v>
      </c>
      <c r="F1341">
        <v>1</v>
      </c>
      <c r="G1341">
        <v>1</v>
      </c>
      <c r="H1341" s="1">
        <v>41458</v>
      </c>
      <c r="I1341">
        <v>74</v>
      </c>
      <c r="J1341">
        <v>84</v>
      </c>
      <c r="K1341">
        <v>10</v>
      </c>
      <c r="L1341">
        <v>34</v>
      </c>
      <c r="M1341">
        <v>11</v>
      </c>
      <c r="N1341">
        <v>10</v>
      </c>
      <c r="O1341">
        <v>28</v>
      </c>
      <c r="P1341">
        <v>4</v>
      </c>
      <c r="Q1341">
        <v>3</v>
      </c>
      <c r="R1341">
        <v>1</v>
      </c>
      <c r="S1341">
        <v>4</v>
      </c>
      <c r="T1341">
        <v>6</v>
      </c>
      <c r="U1341">
        <v>0</v>
      </c>
      <c r="V1341">
        <v>0</v>
      </c>
      <c r="W1341">
        <v>0</v>
      </c>
      <c r="X1341">
        <v>0</v>
      </c>
      <c r="Y1341">
        <v>0</v>
      </c>
      <c r="Z1341">
        <v>0</v>
      </c>
      <c r="AA1341">
        <v>3</v>
      </c>
      <c r="AB1341">
        <v>11</v>
      </c>
      <c r="AC1341">
        <v>0</v>
      </c>
    </row>
    <row r="1342" spans="1:29" x14ac:dyDescent="0.3">
      <c r="A1342">
        <v>9405</v>
      </c>
      <c r="B1342">
        <v>1954</v>
      </c>
      <c r="C1342" t="s">
        <v>32</v>
      </c>
      <c r="D1342" t="s">
        <v>33</v>
      </c>
      <c r="E1342">
        <v>52869</v>
      </c>
      <c r="F1342">
        <v>1</v>
      </c>
      <c r="G1342">
        <v>1</v>
      </c>
      <c r="H1342" s="1">
        <v>41197</v>
      </c>
      <c r="I1342">
        <v>40</v>
      </c>
      <c r="J1342">
        <v>84</v>
      </c>
      <c r="K1342">
        <v>3</v>
      </c>
      <c r="L1342">
        <v>61</v>
      </c>
      <c r="M1342">
        <v>2</v>
      </c>
      <c r="N1342">
        <v>1</v>
      </c>
      <c r="O1342">
        <v>21</v>
      </c>
      <c r="P1342">
        <v>3</v>
      </c>
      <c r="Q1342">
        <v>3</v>
      </c>
      <c r="R1342">
        <v>1</v>
      </c>
      <c r="S1342">
        <v>4</v>
      </c>
      <c r="T1342">
        <v>7</v>
      </c>
      <c r="U1342">
        <v>0</v>
      </c>
      <c r="V1342">
        <v>0</v>
      </c>
      <c r="W1342">
        <v>0</v>
      </c>
      <c r="X1342">
        <v>0</v>
      </c>
      <c r="Y1342">
        <v>0</v>
      </c>
      <c r="Z1342">
        <v>0</v>
      </c>
      <c r="AA1342">
        <v>3</v>
      </c>
      <c r="AB1342">
        <v>11</v>
      </c>
      <c r="AC1342">
        <v>1</v>
      </c>
    </row>
    <row r="1343" spans="1:29" x14ac:dyDescent="0.3">
      <c r="A1343">
        <v>4552</v>
      </c>
      <c r="B1343">
        <v>1991</v>
      </c>
      <c r="C1343" t="s">
        <v>29</v>
      </c>
      <c r="D1343" t="s">
        <v>33</v>
      </c>
      <c r="E1343">
        <v>51373</v>
      </c>
      <c r="F1343">
        <v>0</v>
      </c>
      <c r="G1343">
        <v>0</v>
      </c>
      <c r="H1343" s="1">
        <v>41447</v>
      </c>
      <c r="I1343">
        <v>37</v>
      </c>
      <c r="J1343">
        <v>83</v>
      </c>
      <c r="K1343">
        <v>2</v>
      </c>
      <c r="L1343">
        <v>101</v>
      </c>
      <c r="M1343">
        <v>64</v>
      </c>
      <c r="N1343">
        <v>26</v>
      </c>
      <c r="O1343">
        <v>117</v>
      </c>
      <c r="P1343">
        <v>1</v>
      </c>
      <c r="Q1343">
        <v>3</v>
      </c>
      <c r="R1343">
        <v>5</v>
      </c>
      <c r="S1343">
        <v>3</v>
      </c>
      <c r="T1343">
        <v>4</v>
      </c>
      <c r="U1343">
        <v>0</v>
      </c>
      <c r="V1343">
        <v>0</v>
      </c>
      <c r="W1343">
        <v>0</v>
      </c>
      <c r="X1343">
        <v>0</v>
      </c>
      <c r="Y1343">
        <v>0</v>
      </c>
      <c r="Z1343">
        <v>0</v>
      </c>
      <c r="AA1343">
        <v>3</v>
      </c>
      <c r="AB1343">
        <v>11</v>
      </c>
      <c r="AC1343">
        <v>0</v>
      </c>
    </row>
    <row r="1344" spans="1:29" x14ac:dyDescent="0.3">
      <c r="A1344">
        <v>11039</v>
      </c>
      <c r="B1344">
        <v>1975</v>
      </c>
      <c r="C1344" t="s">
        <v>29</v>
      </c>
      <c r="D1344" t="s">
        <v>33</v>
      </c>
      <c r="E1344">
        <v>51948</v>
      </c>
      <c r="F1344">
        <v>0</v>
      </c>
      <c r="G1344">
        <v>1</v>
      </c>
      <c r="H1344" s="1">
        <v>41534</v>
      </c>
      <c r="I1344">
        <v>51</v>
      </c>
      <c r="J1344">
        <v>82</v>
      </c>
      <c r="K1344">
        <v>33</v>
      </c>
      <c r="L1344">
        <v>54</v>
      </c>
      <c r="M1344">
        <v>71</v>
      </c>
      <c r="N1344">
        <v>30</v>
      </c>
      <c r="O1344">
        <v>41</v>
      </c>
      <c r="P1344">
        <v>2</v>
      </c>
      <c r="Q1344">
        <v>5</v>
      </c>
      <c r="R1344">
        <v>2</v>
      </c>
      <c r="S1344">
        <v>4</v>
      </c>
      <c r="T1344">
        <v>5</v>
      </c>
      <c r="U1344">
        <v>0</v>
      </c>
      <c r="V1344">
        <v>0</v>
      </c>
      <c r="W1344">
        <v>0</v>
      </c>
      <c r="X1344">
        <v>0</v>
      </c>
      <c r="Y1344">
        <v>0</v>
      </c>
      <c r="Z1344">
        <v>0</v>
      </c>
      <c r="AA1344">
        <v>3</v>
      </c>
      <c r="AB1344">
        <v>11</v>
      </c>
      <c r="AC1344">
        <v>0</v>
      </c>
    </row>
    <row r="1345" spans="1:29" x14ac:dyDescent="0.3">
      <c r="A1345">
        <v>7281</v>
      </c>
      <c r="B1345">
        <v>1959</v>
      </c>
      <c r="C1345" t="s">
        <v>32</v>
      </c>
      <c r="D1345" t="s">
        <v>30</v>
      </c>
      <c r="F1345">
        <v>0</v>
      </c>
      <c r="G1345">
        <v>0</v>
      </c>
      <c r="H1345" s="1">
        <v>41583</v>
      </c>
      <c r="I1345">
        <v>80</v>
      </c>
      <c r="J1345">
        <v>81</v>
      </c>
      <c r="K1345">
        <v>11</v>
      </c>
      <c r="L1345">
        <v>50</v>
      </c>
      <c r="M1345">
        <v>3</v>
      </c>
      <c r="N1345">
        <v>2</v>
      </c>
      <c r="O1345">
        <v>39</v>
      </c>
      <c r="P1345">
        <v>1</v>
      </c>
      <c r="Q1345">
        <v>1</v>
      </c>
      <c r="R1345">
        <v>3</v>
      </c>
      <c r="S1345">
        <v>4</v>
      </c>
      <c r="T1345">
        <v>2</v>
      </c>
      <c r="U1345">
        <v>0</v>
      </c>
      <c r="V1345">
        <v>0</v>
      </c>
      <c r="W1345">
        <v>0</v>
      </c>
      <c r="X1345">
        <v>0</v>
      </c>
      <c r="Y1345">
        <v>0</v>
      </c>
      <c r="Z1345">
        <v>0</v>
      </c>
      <c r="AA1345">
        <v>3</v>
      </c>
      <c r="AB1345">
        <v>11</v>
      </c>
      <c r="AC1345">
        <v>0</v>
      </c>
    </row>
    <row r="1346" spans="1:29" x14ac:dyDescent="0.3">
      <c r="A1346">
        <v>1880</v>
      </c>
      <c r="B1346">
        <v>1959</v>
      </c>
      <c r="C1346" t="s">
        <v>32</v>
      </c>
      <c r="D1346" t="s">
        <v>31</v>
      </c>
      <c r="E1346">
        <v>53537</v>
      </c>
      <c r="F1346">
        <v>1</v>
      </c>
      <c r="G1346">
        <v>1</v>
      </c>
      <c r="H1346" s="1">
        <v>41669</v>
      </c>
      <c r="I1346">
        <v>17</v>
      </c>
      <c r="J1346">
        <v>81</v>
      </c>
      <c r="K1346">
        <v>0</v>
      </c>
      <c r="L1346">
        <v>6</v>
      </c>
      <c r="M1346">
        <v>0</v>
      </c>
      <c r="N1346">
        <v>0</v>
      </c>
      <c r="O1346">
        <v>6</v>
      </c>
      <c r="P1346">
        <v>2</v>
      </c>
      <c r="Q1346">
        <v>2</v>
      </c>
      <c r="R1346">
        <v>1</v>
      </c>
      <c r="S1346">
        <v>3</v>
      </c>
      <c r="T1346">
        <v>5</v>
      </c>
      <c r="U1346">
        <v>0</v>
      </c>
      <c r="V1346">
        <v>0</v>
      </c>
      <c r="W1346">
        <v>0</v>
      </c>
      <c r="X1346">
        <v>0</v>
      </c>
      <c r="Y1346">
        <v>0</v>
      </c>
      <c r="Z1346">
        <v>0</v>
      </c>
      <c r="AA1346">
        <v>3</v>
      </c>
      <c r="AB1346">
        <v>11</v>
      </c>
      <c r="AC1346">
        <v>0</v>
      </c>
    </row>
    <row r="1347" spans="1:29" x14ac:dyDescent="0.3">
      <c r="A1347">
        <v>5552</v>
      </c>
      <c r="B1347">
        <v>1963</v>
      </c>
      <c r="C1347" t="s">
        <v>34</v>
      </c>
      <c r="D1347" t="s">
        <v>35</v>
      </c>
      <c r="E1347">
        <v>48721</v>
      </c>
      <c r="F1347">
        <v>1</v>
      </c>
      <c r="G1347">
        <v>1</v>
      </c>
      <c r="H1347" s="1">
        <v>41407</v>
      </c>
      <c r="I1347">
        <v>50</v>
      </c>
      <c r="J1347">
        <v>81</v>
      </c>
      <c r="K1347">
        <v>18</v>
      </c>
      <c r="L1347">
        <v>113</v>
      </c>
      <c r="M1347">
        <v>47</v>
      </c>
      <c r="N1347">
        <v>13</v>
      </c>
      <c r="O1347">
        <v>21</v>
      </c>
      <c r="P1347">
        <v>6</v>
      </c>
      <c r="Q1347">
        <v>4</v>
      </c>
      <c r="R1347">
        <v>2</v>
      </c>
      <c r="S1347">
        <v>5</v>
      </c>
      <c r="T1347">
        <v>6</v>
      </c>
      <c r="U1347">
        <v>0</v>
      </c>
      <c r="V1347">
        <v>0</v>
      </c>
      <c r="W1347">
        <v>0</v>
      </c>
      <c r="X1347">
        <v>0</v>
      </c>
      <c r="Y1347">
        <v>0</v>
      </c>
      <c r="Z1347">
        <v>0</v>
      </c>
      <c r="AA1347">
        <v>3</v>
      </c>
      <c r="AB1347">
        <v>11</v>
      </c>
      <c r="AC1347">
        <v>0</v>
      </c>
    </row>
    <row r="1348" spans="1:29" x14ac:dyDescent="0.3">
      <c r="A1348">
        <v>5723</v>
      </c>
      <c r="B1348">
        <v>1976</v>
      </c>
      <c r="C1348" t="s">
        <v>32</v>
      </c>
      <c r="D1348" t="s">
        <v>31</v>
      </c>
      <c r="E1348">
        <v>49187</v>
      </c>
      <c r="F1348">
        <v>0</v>
      </c>
      <c r="G1348">
        <v>1</v>
      </c>
      <c r="H1348" s="1">
        <v>41650</v>
      </c>
      <c r="I1348">
        <v>63</v>
      </c>
      <c r="J1348">
        <v>81</v>
      </c>
      <c r="K1348">
        <v>1</v>
      </c>
      <c r="L1348">
        <v>31</v>
      </c>
      <c r="M1348">
        <v>2</v>
      </c>
      <c r="N1348">
        <v>1</v>
      </c>
      <c r="O1348">
        <v>0</v>
      </c>
      <c r="P1348">
        <v>1</v>
      </c>
      <c r="Q1348">
        <v>1</v>
      </c>
      <c r="R1348">
        <v>1</v>
      </c>
      <c r="S1348">
        <v>5</v>
      </c>
      <c r="T1348">
        <v>2</v>
      </c>
      <c r="U1348">
        <v>0</v>
      </c>
      <c r="V1348">
        <v>0</v>
      </c>
      <c r="W1348">
        <v>0</v>
      </c>
      <c r="X1348">
        <v>0</v>
      </c>
      <c r="Y1348">
        <v>0</v>
      </c>
      <c r="Z1348">
        <v>0</v>
      </c>
      <c r="AA1348">
        <v>3</v>
      </c>
      <c r="AB1348">
        <v>11</v>
      </c>
      <c r="AC1348">
        <v>0</v>
      </c>
    </row>
    <row r="1349" spans="1:29" x14ac:dyDescent="0.3">
      <c r="A1349">
        <v>6237</v>
      </c>
      <c r="B1349">
        <v>1966</v>
      </c>
      <c r="C1349" t="s">
        <v>32</v>
      </c>
      <c r="D1349" t="s">
        <v>30</v>
      </c>
      <c r="E1349">
        <v>7144</v>
      </c>
      <c r="F1349">
        <v>0</v>
      </c>
      <c r="G1349">
        <v>2</v>
      </c>
      <c r="H1349" s="1">
        <v>41615</v>
      </c>
      <c r="I1349">
        <v>92</v>
      </c>
      <c r="J1349">
        <v>81</v>
      </c>
      <c r="K1349">
        <v>4</v>
      </c>
      <c r="L1349">
        <v>33</v>
      </c>
      <c r="M1349">
        <v>5</v>
      </c>
      <c r="N1349">
        <v>2</v>
      </c>
      <c r="O1349">
        <v>291</v>
      </c>
      <c r="P1349">
        <v>0</v>
      </c>
      <c r="Q1349">
        <v>23</v>
      </c>
      <c r="R1349">
        <v>1</v>
      </c>
      <c r="S1349">
        <v>1</v>
      </c>
      <c r="T1349">
        <v>0</v>
      </c>
      <c r="U1349">
        <v>0</v>
      </c>
      <c r="V1349">
        <v>0</v>
      </c>
      <c r="W1349">
        <v>0</v>
      </c>
      <c r="X1349">
        <v>0</v>
      </c>
      <c r="Y1349">
        <v>0</v>
      </c>
      <c r="Z1349">
        <v>0</v>
      </c>
      <c r="AA1349">
        <v>3</v>
      </c>
      <c r="AB1349">
        <v>11</v>
      </c>
      <c r="AC1349">
        <v>0</v>
      </c>
    </row>
    <row r="1350" spans="1:29" x14ac:dyDescent="0.3">
      <c r="A1350">
        <v>1717</v>
      </c>
      <c r="B1350">
        <v>1988</v>
      </c>
      <c r="C1350" t="s">
        <v>29</v>
      </c>
      <c r="D1350" t="s">
        <v>30</v>
      </c>
      <c r="E1350">
        <v>39747</v>
      </c>
      <c r="F1350">
        <v>1</v>
      </c>
      <c r="G1350">
        <v>0</v>
      </c>
      <c r="H1350" s="1">
        <v>41742</v>
      </c>
      <c r="I1350">
        <v>43</v>
      </c>
      <c r="J1350">
        <v>80</v>
      </c>
      <c r="K1350">
        <v>15</v>
      </c>
      <c r="L1350">
        <v>93</v>
      </c>
      <c r="M1350">
        <v>20</v>
      </c>
      <c r="N1350">
        <v>13</v>
      </c>
      <c r="O1350">
        <v>52</v>
      </c>
      <c r="P1350">
        <v>3</v>
      </c>
      <c r="Q1350">
        <v>5</v>
      </c>
      <c r="R1350">
        <v>1</v>
      </c>
      <c r="S1350">
        <v>4</v>
      </c>
      <c r="T1350">
        <v>8</v>
      </c>
      <c r="U1350">
        <v>0</v>
      </c>
      <c r="V1350">
        <v>0</v>
      </c>
      <c r="W1350">
        <v>0</v>
      </c>
      <c r="X1350">
        <v>0</v>
      </c>
      <c r="Y1350">
        <v>0</v>
      </c>
      <c r="Z1350">
        <v>0</v>
      </c>
      <c r="AA1350">
        <v>3</v>
      </c>
      <c r="AB1350">
        <v>11</v>
      </c>
      <c r="AC1350">
        <v>0</v>
      </c>
    </row>
    <row r="1351" spans="1:29" x14ac:dyDescent="0.3">
      <c r="A1351">
        <v>1177</v>
      </c>
      <c r="B1351">
        <v>1966</v>
      </c>
      <c r="C1351" t="s">
        <v>34</v>
      </c>
      <c r="D1351" t="s">
        <v>31</v>
      </c>
      <c r="E1351">
        <v>49618</v>
      </c>
      <c r="F1351">
        <v>1</v>
      </c>
      <c r="G1351">
        <v>1</v>
      </c>
      <c r="H1351" s="1">
        <v>41300</v>
      </c>
      <c r="I1351">
        <v>77</v>
      </c>
      <c r="J1351">
        <v>80</v>
      </c>
      <c r="K1351">
        <v>3</v>
      </c>
      <c r="L1351">
        <v>26</v>
      </c>
      <c r="M1351">
        <v>4</v>
      </c>
      <c r="N1351">
        <v>2</v>
      </c>
      <c r="O1351">
        <v>14</v>
      </c>
      <c r="P1351">
        <v>4</v>
      </c>
      <c r="Q1351">
        <v>3</v>
      </c>
      <c r="R1351">
        <v>1</v>
      </c>
      <c r="S1351">
        <v>3</v>
      </c>
      <c r="T1351">
        <v>7</v>
      </c>
      <c r="U1351">
        <v>0</v>
      </c>
      <c r="V1351">
        <v>0</v>
      </c>
      <c r="W1351">
        <v>0</v>
      </c>
      <c r="X1351">
        <v>0</v>
      </c>
      <c r="Y1351">
        <v>0</v>
      </c>
      <c r="Z1351">
        <v>0</v>
      </c>
      <c r="AA1351">
        <v>3</v>
      </c>
      <c r="AB1351">
        <v>11</v>
      </c>
      <c r="AC1351">
        <v>0</v>
      </c>
    </row>
    <row r="1352" spans="1:29" x14ac:dyDescent="0.3">
      <c r="A1352">
        <v>2456</v>
      </c>
      <c r="B1352">
        <v>1975</v>
      </c>
      <c r="C1352" t="s">
        <v>32</v>
      </c>
      <c r="D1352" t="s">
        <v>33</v>
      </c>
      <c r="E1352">
        <v>40233</v>
      </c>
      <c r="F1352">
        <v>0</v>
      </c>
      <c r="G1352">
        <v>1</v>
      </c>
      <c r="H1352" s="1">
        <v>41561</v>
      </c>
      <c r="I1352">
        <v>84</v>
      </c>
      <c r="J1352">
        <v>80</v>
      </c>
      <c r="K1352">
        <v>4</v>
      </c>
      <c r="L1352">
        <v>46</v>
      </c>
      <c r="M1352">
        <v>0</v>
      </c>
      <c r="N1352">
        <v>17</v>
      </c>
      <c r="O1352">
        <v>2</v>
      </c>
      <c r="P1352">
        <v>5</v>
      </c>
      <c r="Q1352">
        <v>2</v>
      </c>
      <c r="R1352">
        <v>1</v>
      </c>
      <c r="S1352">
        <v>5</v>
      </c>
      <c r="T1352">
        <v>6</v>
      </c>
      <c r="U1352">
        <v>0</v>
      </c>
      <c r="V1352">
        <v>0</v>
      </c>
      <c r="W1352">
        <v>0</v>
      </c>
      <c r="X1352">
        <v>0</v>
      </c>
      <c r="Y1352">
        <v>0</v>
      </c>
      <c r="Z1352">
        <v>0</v>
      </c>
      <c r="AA1352">
        <v>3</v>
      </c>
      <c r="AB1352">
        <v>11</v>
      </c>
      <c r="AC1352">
        <v>0</v>
      </c>
    </row>
    <row r="1353" spans="1:29" x14ac:dyDescent="0.3">
      <c r="A1353">
        <v>5985</v>
      </c>
      <c r="B1353">
        <v>1965</v>
      </c>
      <c r="C1353" t="s">
        <v>34</v>
      </c>
      <c r="D1353" t="s">
        <v>30</v>
      </c>
      <c r="E1353">
        <v>33168</v>
      </c>
      <c r="F1353">
        <v>0</v>
      </c>
      <c r="G1353">
        <v>1</v>
      </c>
      <c r="H1353" s="1">
        <v>41195</v>
      </c>
      <c r="I1353">
        <v>0</v>
      </c>
      <c r="J1353">
        <v>80</v>
      </c>
      <c r="K1353">
        <v>1</v>
      </c>
      <c r="L1353">
        <v>37</v>
      </c>
      <c r="M1353">
        <v>0</v>
      </c>
      <c r="N1353">
        <v>1</v>
      </c>
      <c r="O1353">
        <v>3</v>
      </c>
      <c r="P1353">
        <v>3</v>
      </c>
      <c r="Q1353">
        <v>2</v>
      </c>
      <c r="R1353">
        <v>1</v>
      </c>
      <c r="S1353">
        <v>4</v>
      </c>
      <c r="T1353">
        <v>7</v>
      </c>
      <c r="U1353">
        <v>0</v>
      </c>
      <c r="V1353">
        <v>0</v>
      </c>
      <c r="W1353">
        <v>0</v>
      </c>
      <c r="X1353">
        <v>0</v>
      </c>
      <c r="Y1353">
        <v>0</v>
      </c>
      <c r="Z1353">
        <v>0</v>
      </c>
      <c r="AA1353">
        <v>3</v>
      </c>
      <c r="AB1353">
        <v>11</v>
      </c>
      <c r="AC1353">
        <v>0</v>
      </c>
    </row>
    <row r="1354" spans="1:29" x14ac:dyDescent="0.3">
      <c r="A1354">
        <v>3524</v>
      </c>
      <c r="B1354">
        <v>1971</v>
      </c>
      <c r="C1354" t="s">
        <v>34</v>
      </c>
      <c r="D1354" t="s">
        <v>30</v>
      </c>
      <c r="E1354">
        <v>39763</v>
      </c>
      <c r="F1354">
        <v>1</v>
      </c>
      <c r="G1354">
        <v>0</v>
      </c>
      <c r="H1354" s="1">
        <v>41490</v>
      </c>
      <c r="I1354">
        <v>9</v>
      </c>
      <c r="J1354">
        <v>80</v>
      </c>
      <c r="K1354">
        <v>1</v>
      </c>
      <c r="L1354">
        <v>60</v>
      </c>
      <c r="M1354">
        <v>4</v>
      </c>
      <c r="N1354">
        <v>6</v>
      </c>
      <c r="O1354">
        <v>16</v>
      </c>
      <c r="P1354">
        <v>2</v>
      </c>
      <c r="Q1354">
        <v>5</v>
      </c>
      <c r="R1354">
        <v>1</v>
      </c>
      <c r="S1354">
        <v>2</v>
      </c>
      <c r="T1354">
        <v>9</v>
      </c>
      <c r="U1354">
        <v>0</v>
      </c>
      <c r="V1354">
        <v>0</v>
      </c>
      <c r="W1354">
        <v>0</v>
      </c>
      <c r="X1354">
        <v>0</v>
      </c>
      <c r="Y1354">
        <v>0</v>
      </c>
      <c r="Z1354">
        <v>0</v>
      </c>
      <c r="AA1354">
        <v>3</v>
      </c>
      <c r="AB1354">
        <v>11</v>
      </c>
      <c r="AC1354">
        <v>1</v>
      </c>
    </row>
    <row r="1355" spans="1:29" x14ac:dyDescent="0.3">
      <c r="A1355">
        <v>5320</v>
      </c>
      <c r="B1355">
        <v>1973</v>
      </c>
      <c r="C1355" t="s">
        <v>34</v>
      </c>
      <c r="D1355" t="s">
        <v>35</v>
      </c>
      <c r="E1355">
        <v>44051</v>
      </c>
      <c r="F1355">
        <v>1</v>
      </c>
      <c r="G1355">
        <v>1</v>
      </c>
      <c r="H1355" s="1">
        <v>41303</v>
      </c>
      <c r="I1355">
        <v>20</v>
      </c>
      <c r="J1355">
        <v>79</v>
      </c>
      <c r="K1355">
        <v>7</v>
      </c>
      <c r="L1355">
        <v>58</v>
      </c>
      <c r="M1355">
        <v>6</v>
      </c>
      <c r="N1355">
        <v>3</v>
      </c>
      <c r="O1355">
        <v>18</v>
      </c>
      <c r="P1355">
        <v>4</v>
      </c>
      <c r="Q1355">
        <v>3</v>
      </c>
      <c r="R1355">
        <v>1</v>
      </c>
      <c r="S1355">
        <v>4</v>
      </c>
      <c r="T1355">
        <v>6</v>
      </c>
      <c r="U1355">
        <v>0</v>
      </c>
      <c r="V1355">
        <v>0</v>
      </c>
      <c r="W1355">
        <v>0</v>
      </c>
      <c r="X1355">
        <v>0</v>
      </c>
      <c r="Y1355">
        <v>0</v>
      </c>
      <c r="Z1355">
        <v>0</v>
      </c>
      <c r="AA1355">
        <v>3</v>
      </c>
      <c r="AB1355">
        <v>11</v>
      </c>
      <c r="AC1355">
        <v>1</v>
      </c>
    </row>
    <row r="1356" spans="1:29" x14ac:dyDescent="0.3">
      <c r="A1356">
        <v>7275</v>
      </c>
      <c r="B1356">
        <v>1971</v>
      </c>
      <c r="C1356" t="s">
        <v>34</v>
      </c>
      <c r="D1356" t="s">
        <v>30</v>
      </c>
      <c r="E1356">
        <v>33316</v>
      </c>
      <c r="F1356">
        <v>1</v>
      </c>
      <c r="G1356">
        <v>1</v>
      </c>
      <c r="H1356" s="1">
        <v>41551</v>
      </c>
      <c r="I1356">
        <v>34</v>
      </c>
      <c r="J1356">
        <v>79</v>
      </c>
      <c r="K1356">
        <v>1</v>
      </c>
      <c r="L1356">
        <v>31</v>
      </c>
      <c r="M1356">
        <v>4</v>
      </c>
      <c r="N1356">
        <v>4</v>
      </c>
      <c r="O1356">
        <v>12</v>
      </c>
      <c r="P1356">
        <v>3</v>
      </c>
      <c r="Q1356">
        <v>2</v>
      </c>
      <c r="R1356">
        <v>1</v>
      </c>
      <c r="S1356">
        <v>4</v>
      </c>
      <c r="T1356">
        <v>6</v>
      </c>
      <c r="U1356">
        <v>0</v>
      </c>
      <c r="V1356">
        <v>0</v>
      </c>
      <c r="W1356">
        <v>0</v>
      </c>
      <c r="X1356">
        <v>0</v>
      </c>
      <c r="Y1356">
        <v>0</v>
      </c>
      <c r="Z1356">
        <v>0</v>
      </c>
      <c r="AA1356">
        <v>3</v>
      </c>
      <c r="AB1356">
        <v>11</v>
      </c>
      <c r="AC1356">
        <v>0</v>
      </c>
    </row>
    <row r="1357" spans="1:29" x14ac:dyDescent="0.3">
      <c r="A1357">
        <v>8334</v>
      </c>
      <c r="B1357">
        <v>1971</v>
      </c>
      <c r="C1357" t="s">
        <v>34</v>
      </c>
      <c r="D1357" t="s">
        <v>30</v>
      </c>
      <c r="E1357">
        <v>33316</v>
      </c>
      <c r="F1357">
        <v>1</v>
      </c>
      <c r="G1357">
        <v>1</v>
      </c>
      <c r="H1357" s="1">
        <v>41551</v>
      </c>
      <c r="I1357">
        <v>34</v>
      </c>
      <c r="J1357">
        <v>79</v>
      </c>
      <c r="K1357">
        <v>1</v>
      </c>
      <c r="L1357">
        <v>31</v>
      </c>
      <c r="M1357">
        <v>4</v>
      </c>
      <c r="N1357">
        <v>4</v>
      </c>
      <c r="O1357">
        <v>12</v>
      </c>
      <c r="P1357">
        <v>3</v>
      </c>
      <c r="Q1357">
        <v>2</v>
      </c>
      <c r="R1357">
        <v>1</v>
      </c>
      <c r="S1357">
        <v>4</v>
      </c>
      <c r="T1357">
        <v>6</v>
      </c>
      <c r="U1357">
        <v>0</v>
      </c>
      <c r="V1357">
        <v>0</v>
      </c>
      <c r="W1357">
        <v>0</v>
      </c>
      <c r="X1357">
        <v>0</v>
      </c>
      <c r="Y1357">
        <v>0</v>
      </c>
      <c r="Z1357">
        <v>0</v>
      </c>
      <c r="AA1357">
        <v>3</v>
      </c>
      <c r="AB1357">
        <v>11</v>
      </c>
      <c r="AC1357">
        <v>0</v>
      </c>
    </row>
    <row r="1358" spans="1:29" x14ac:dyDescent="0.3">
      <c r="A1358">
        <v>2061</v>
      </c>
      <c r="B1358">
        <v>1955</v>
      </c>
      <c r="C1358" t="s">
        <v>29</v>
      </c>
      <c r="D1358" t="s">
        <v>33</v>
      </c>
      <c r="E1358">
        <v>50737</v>
      </c>
      <c r="F1358">
        <v>0</v>
      </c>
      <c r="G1358">
        <v>1</v>
      </c>
      <c r="H1358" s="1">
        <v>41405</v>
      </c>
      <c r="I1358">
        <v>61</v>
      </c>
      <c r="J1358">
        <v>78</v>
      </c>
      <c r="K1358">
        <v>0</v>
      </c>
      <c r="L1358">
        <v>11</v>
      </c>
      <c r="M1358">
        <v>0</v>
      </c>
      <c r="N1358">
        <v>0</v>
      </c>
      <c r="O1358">
        <v>10</v>
      </c>
      <c r="P1358">
        <v>1</v>
      </c>
      <c r="Q1358">
        <v>2</v>
      </c>
      <c r="R1358">
        <v>0</v>
      </c>
      <c r="S1358">
        <v>4</v>
      </c>
      <c r="T1358">
        <v>6</v>
      </c>
      <c r="U1358">
        <v>0</v>
      </c>
      <c r="V1358">
        <v>1</v>
      </c>
      <c r="W1358">
        <v>0</v>
      </c>
      <c r="X1358">
        <v>0</v>
      </c>
      <c r="Y1358">
        <v>0</v>
      </c>
      <c r="Z1358">
        <v>0</v>
      </c>
      <c r="AA1358">
        <v>3</v>
      </c>
      <c r="AB1358">
        <v>11</v>
      </c>
      <c r="AC1358">
        <v>0</v>
      </c>
    </row>
    <row r="1359" spans="1:29" x14ac:dyDescent="0.3">
      <c r="A1359">
        <v>1991</v>
      </c>
      <c r="B1359">
        <v>1967</v>
      </c>
      <c r="C1359" t="s">
        <v>29</v>
      </c>
      <c r="D1359" t="s">
        <v>31</v>
      </c>
      <c r="E1359">
        <v>44931</v>
      </c>
      <c r="F1359">
        <v>0</v>
      </c>
      <c r="G1359">
        <v>1</v>
      </c>
      <c r="H1359" s="1">
        <v>41657</v>
      </c>
      <c r="I1359">
        <v>0</v>
      </c>
      <c r="J1359">
        <v>78</v>
      </c>
      <c r="K1359">
        <v>0</v>
      </c>
      <c r="L1359">
        <v>11</v>
      </c>
      <c r="M1359">
        <v>0</v>
      </c>
      <c r="N1359">
        <v>0</v>
      </c>
      <c r="O1359">
        <v>7</v>
      </c>
      <c r="P1359">
        <v>1</v>
      </c>
      <c r="Q1359">
        <v>2</v>
      </c>
      <c r="R1359">
        <v>1</v>
      </c>
      <c r="S1359">
        <v>3</v>
      </c>
      <c r="T1359">
        <v>5</v>
      </c>
      <c r="U1359">
        <v>0</v>
      </c>
      <c r="V1359">
        <v>0</v>
      </c>
      <c r="W1359">
        <v>0</v>
      </c>
      <c r="X1359">
        <v>0</v>
      </c>
      <c r="Y1359">
        <v>0</v>
      </c>
      <c r="Z1359">
        <v>0</v>
      </c>
      <c r="AA1359">
        <v>3</v>
      </c>
      <c r="AB1359">
        <v>11</v>
      </c>
      <c r="AC1359">
        <v>0</v>
      </c>
    </row>
    <row r="1360" spans="1:29" x14ac:dyDescent="0.3">
      <c r="A1360">
        <v>9703</v>
      </c>
      <c r="B1360">
        <v>1970</v>
      </c>
      <c r="C1360" t="s">
        <v>32</v>
      </c>
      <c r="D1360" t="s">
        <v>33</v>
      </c>
      <c r="E1360">
        <v>38097</v>
      </c>
      <c r="F1360">
        <v>1</v>
      </c>
      <c r="G1360">
        <v>1</v>
      </c>
      <c r="H1360" s="1">
        <v>41197</v>
      </c>
      <c r="I1360">
        <v>70</v>
      </c>
      <c r="J1360">
        <v>77</v>
      </c>
      <c r="K1360">
        <v>2</v>
      </c>
      <c r="L1360">
        <v>35</v>
      </c>
      <c r="M1360">
        <v>0</v>
      </c>
      <c r="N1360">
        <v>1</v>
      </c>
      <c r="O1360">
        <v>69</v>
      </c>
      <c r="P1360">
        <v>4</v>
      </c>
      <c r="Q1360">
        <v>3</v>
      </c>
      <c r="R1360">
        <v>2</v>
      </c>
      <c r="S1360">
        <v>2</v>
      </c>
      <c r="T1360">
        <v>7</v>
      </c>
      <c r="U1360">
        <v>1</v>
      </c>
      <c r="V1360">
        <v>0</v>
      </c>
      <c r="W1360">
        <v>0</v>
      </c>
      <c r="X1360">
        <v>0</v>
      </c>
      <c r="Y1360">
        <v>0</v>
      </c>
      <c r="Z1360">
        <v>0</v>
      </c>
      <c r="AA1360">
        <v>3</v>
      </c>
      <c r="AB1360">
        <v>11</v>
      </c>
      <c r="AC1360">
        <v>1</v>
      </c>
    </row>
    <row r="1361" spans="1:29" x14ac:dyDescent="0.3">
      <c r="A1361">
        <v>7495</v>
      </c>
      <c r="B1361">
        <v>1948</v>
      </c>
      <c r="C1361" t="s">
        <v>32</v>
      </c>
      <c r="D1361" t="s">
        <v>33</v>
      </c>
      <c r="E1361">
        <v>56223</v>
      </c>
      <c r="F1361">
        <v>0</v>
      </c>
      <c r="G1361">
        <v>1</v>
      </c>
      <c r="H1361" s="1">
        <v>41628</v>
      </c>
      <c r="I1361">
        <v>72</v>
      </c>
      <c r="J1361">
        <v>77</v>
      </c>
      <c r="K1361">
        <v>28</v>
      </c>
      <c r="L1361">
        <v>31</v>
      </c>
      <c r="M1361">
        <v>16</v>
      </c>
      <c r="N1361">
        <v>0</v>
      </c>
      <c r="O1361">
        <v>4</v>
      </c>
      <c r="P1361">
        <v>2</v>
      </c>
      <c r="Q1361">
        <v>2</v>
      </c>
      <c r="R1361">
        <v>1</v>
      </c>
      <c r="S1361">
        <v>5</v>
      </c>
      <c r="T1361">
        <v>4</v>
      </c>
      <c r="U1361">
        <v>0</v>
      </c>
      <c r="V1361">
        <v>0</v>
      </c>
      <c r="W1361">
        <v>0</v>
      </c>
      <c r="X1361">
        <v>0</v>
      </c>
      <c r="Y1361">
        <v>0</v>
      </c>
      <c r="Z1361">
        <v>0</v>
      </c>
      <c r="AA1361">
        <v>3</v>
      </c>
      <c r="AB1361">
        <v>11</v>
      </c>
      <c r="AC1361">
        <v>0</v>
      </c>
    </row>
    <row r="1362" spans="1:29" x14ac:dyDescent="0.3">
      <c r="A1362">
        <v>8726</v>
      </c>
      <c r="B1362">
        <v>1964</v>
      </c>
      <c r="C1362" t="s">
        <v>37</v>
      </c>
      <c r="D1362" t="s">
        <v>35</v>
      </c>
      <c r="E1362">
        <v>41713</v>
      </c>
      <c r="F1362">
        <v>1</v>
      </c>
      <c r="G1362">
        <v>1</v>
      </c>
      <c r="H1362" s="1">
        <v>41758</v>
      </c>
      <c r="I1362">
        <v>57</v>
      </c>
      <c r="J1362">
        <v>77</v>
      </c>
      <c r="K1362">
        <v>8</v>
      </c>
      <c r="L1362">
        <v>44</v>
      </c>
      <c r="M1362">
        <v>10</v>
      </c>
      <c r="N1362">
        <v>10</v>
      </c>
      <c r="O1362">
        <v>25</v>
      </c>
      <c r="P1362">
        <v>5</v>
      </c>
      <c r="Q1362">
        <v>3</v>
      </c>
      <c r="R1362">
        <v>1</v>
      </c>
      <c r="S1362">
        <v>4</v>
      </c>
      <c r="T1362">
        <v>6</v>
      </c>
      <c r="U1362">
        <v>0</v>
      </c>
      <c r="V1362">
        <v>0</v>
      </c>
      <c r="W1362">
        <v>0</v>
      </c>
      <c r="X1362">
        <v>0</v>
      </c>
      <c r="Y1362">
        <v>0</v>
      </c>
      <c r="Z1362">
        <v>0</v>
      </c>
      <c r="AA1362">
        <v>3</v>
      </c>
      <c r="AB1362">
        <v>11</v>
      </c>
      <c r="AC1362">
        <v>0</v>
      </c>
    </row>
    <row r="1363" spans="1:29" x14ac:dyDescent="0.3">
      <c r="A1363">
        <v>6177</v>
      </c>
      <c r="B1363">
        <v>1985</v>
      </c>
      <c r="C1363" t="s">
        <v>32</v>
      </c>
      <c r="D1363" t="s">
        <v>33</v>
      </c>
      <c r="E1363">
        <v>33454</v>
      </c>
      <c r="F1363">
        <v>1</v>
      </c>
      <c r="G1363">
        <v>0</v>
      </c>
      <c r="H1363" s="1">
        <v>41402</v>
      </c>
      <c r="I1363">
        <v>32</v>
      </c>
      <c r="J1363">
        <v>76</v>
      </c>
      <c r="K1363">
        <v>10</v>
      </c>
      <c r="L1363">
        <v>56</v>
      </c>
      <c r="M1363">
        <v>3</v>
      </c>
      <c r="N1363">
        <v>1</v>
      </c>
      <c r="O1363">
        <v>23</v>
      </c>
      <c r="P1363">
        <v>2</v>
      </c>
      <c r="Q1363">
        <v>4</v>
      </c>
      <c r="R1363">
        <v>0</v>
      </c>
      <c r="S1363">
        <v>4</v>
      </c>
      <c r="T1363">
        <v>8</v>
      </c>
      <c r="U1363">
        <v>0</v>
      </c>
      <c r="V1363">
        <v>0</v>
      </c>
      <c r="W1363">
        <v>0</v>
      </c>
      <c r="X1363">
        <v>0</v>
      </c>
      <c r="Y1363">
        <v>0</v>
      </c>
      <c r="Z1363">
        <v>0</v>
      </c>
      <c r="AA1363">
        <v>3</v>
      </c>
      <c r="AB1363">
        <v>11</v>
      </c>
      <c r="AC1363">
        <v>0</v>
      </c>
    </row>
    <row r="1364" spans="1:29" x14ac:dyDescent="0.3">
      <c r="A1364">
        <v>3629</v>
      </c>
      <c r="B1364">
        <v>1978</v>
      </c>
      <c r="C1364" t="s">
        <v>29</v>
      </c>
      <c r="D1364" t="s">
        <v>30</v>
      </c>
      <c r="E1364">
        <v>38557</v>
      </c>
      <c r="F1364">
        <v>1</v>
      </c>
      <c r="G1364">
        <v>0</v>
      </c>
      <c r="H1364" s="1">
        <v>41262</v>
      </c>
      <c r="I1364">
        <v>17</v>
      </c>
      <c r="J1364">
        <v>76</v>
      </c>
      <c r="K1364">
        <v>3</v>
      </c>
      <c r="L1364">
        <v>31</v>
      </c>
      <c r="M1364">
        <v>4</v>
      </c>
      <c r="N1364">
        <v>4</v>
      </c>
      <c r="O1364">
        <v>27</v>
      </c>
      <c r="P1364">
        <v>2</v>
      </c>
      <c r="Q1364">
        <v>3</v>
      </c>
      <c r="R1364">
        <v>1</v>
      </c>
      <c r="S1364">
        <v>3</v>
      </c>
      <c r="T1364">
        <v>7</v>
      </c>
      <c r="U1364">
        <v>0</v>
      </c>
      <c r="V1364">
        <v>0</v>
      </c>
      <c r="W1364">
        <v>0</v>
      </c>
      <c r="X1364">
        <v>0</v>
      </c>
      <c r="Y1364">
        <v>0</v>
      </c>
      <c r="Z1364">
        <v>0</v>
      </c>
      <c r="AA1364">
        <v>3</v>
      </c>
      <c r="AB1364">
        <v>11</v>
      </c>
      <c r="AC1364">
        <v>0</v>
      </c>
    </row>
    <row r="1365" spans="1:29" x14ac:dyDescent="0.3">
      <c r="A1365">
        <v>5954</v>
      </c>
      <c r="B1365">
        <v>1972</v>
      </c>
      <c r="C1365" t="s">
        <v>34</v>
      </c>
      <c r="D1365" t="s">
        <v>35</v>
      </c>
      <c r="E1365">
        <v>42618</v>
      </c>
      <c r="F1365">
        <v>1</v>
      </c>
      <c r="G1365">
        <v>0</v>
      </c>
      <c r="H1365" s="1">
        <v>41556</v>
      </c>
      <c r="I1365">
        <v>92</v>
      </c>
      <c r="J1365">
        <v>76</v>
      </c>
      <c r="K1365">
        <v>14</v>
      </c>
      <c r="L1365">
        <v>74</v>
      </c>
      <c r="M1365">
        <v>13</v>
      </c>
      <c r="N1365">
        <v>5</v>
      </c>
      <c r="O1365">
        <v>10</v>
      </c>
      <c r="P1365">
        <v>2</v>
      </c>
      <c r="Q1365">
        <v>5</v>
      </c>
      <c r="R1365">
        <v>0</v>
      </c>
      <c r="S1365">
        <v>4</v>
      </c>
      <c r="T1365">
        <v>8</v>
      </c>
      <c r="U1365">
        <v>0</v>
      </c>
      <c r="V1365">
        <v>0</v>
      </c>
      <c r="W1365">
        <v>0</v>
      </c>
      <c r="X1365">
        <v>0</v>
      </c>
      <c r="Y1365">
        <v>0</v>
      </c>
      <c r="Z1365">
        <v>0</v>
      </c>
      <c r="AA1365">
        <v>3</v>
      </c>
      <c r="AB1365">
        <v>11</v>
      </c>
      <c r="AC1365">
        <v>0</v>
      </c>
    </row>
    <row r="1366" spans="1:29" x14ac:dyDescent="0.3">
      <c r="A1366">
        <v>6488</v>
      </c>
      <c r="B1366">
        <v>1959</v>
      </c>
      <c r="C1366" t="s">
        <v>32</v>
      </c>
      <c r="D1366" t="s">
        <v>33</v>
      </c>
      <c r="E1366">
        <v>38829</v>
      </c>
      <c r="F1366">
        <v>0</v>
      </c>
      <c r="G1366">
        <v>1</v>
      </c>
      <c r="H1366" s="1">
        <v>41735</v>
      </c>
      <c r="I1366">
        <v>86</v>
      </c>
      <c r="J1366">
        <v>76</v>
      </c>
      <c r="K1366">
        <v>0</v>
      </c>
      <c r="L1366">
        <v>7</v>
      </c>
      <c r="M1366">
        <v>0</v>
      </c>
      <c r="N1366">
        <v>0</v>
      </c>
      <c r="O1366">
        <v>16</v>
      </c>
      <c r="P1366">
        <v>1</v>
      </c>
      <c r="Q1366">
        <v>3</v>
      </c>
      <c r="R1366">
        <v>2</v>
      </c>
      <c r="S1366">
        <v>2</v>
      </c>
      <c r="T1366">
        <v>5</v>
      </c>
      <c r="U1366">
        <v>0</v>
      </c>
      <c r="V1366">
        <v>0</v>
      </c>
      <c r="W1366">
        <v>0</v>
      </c>
      <c r="X1366">
        <v>0</v>
      </c>
      <c r="Y1366">
        <v>0</v>
      </c>
      <c r="Z1366">
        <v>0</v>
      </c>
      <c r="AA1366">
        <v>3</v>
      </c>
      <c r="AB1366">
        <v>11</v>
      </c>
      <c r="AC1366">
        <v>0</v>
      </c>
    </row>
    <row r="1367" spans="1:29" x14ac:dyDescent="0.3">
      <c r="A1367">
        <v>8870</v>
      </c>
      <c r="B1367">
        <v>1984</v>
      </c>
      <c r="C1367" t="s">
        <v>29</v>
      </c>
      <c r="D1367" t="s">
        <v>31</v>
      </c>
      <c r="E1367">
        <v>35196</v>
      </c>
      <c r="F1367">
        <v>1</v>
      </c>
      <c r="G1367">
        <v>0</v>
      </c>
      <c r="H1367" s="1">
        <v>41226</v>
      </c>
      <c r="I1367">
        <v>68</v>
      </c>
      <c r="J1367">
        <v>75</v>
      </c>
      <c r="K1367">
        <v>12</v>
      </c>
      <c r="L1367">
        <v>141</v>
      </c>
      <c r="M1367">
        <v>43</v>
      </c>
      <c r="N1367">
        <v>39</v>
      </c>
      <c r="O1367">
        <v>187</v>
      </c>
      <c r="P1367">
        <v>6</v>
      </c>
      <c r="Q1367">
        <v>6</v>
      </c>
      <c r="R1367">
        <v>1</v>
      </c>
      <c r="S1367">
        <v>5</v>
      </c>
      <c r="T1367">
        <v>8</v>
      </c>
      <c r="U1367">
        <v>0</v>
      </c>
      <c r="V1367">
        <v>0</v>
      </c>
      <c r="W1367">
        <v>0</v>
      </c>
      <c r="X1367">
        <v>0</v>
      </c>
      <c r="Y1367">
        <v>0</v>
      </c>
      <c r="Z1367">
        <v>0</v>
      </c>
      <c r="AA1367">
        <v>3</v>
      </c>
      <c r="AB1367">
        <v>11</v>
      </c>
      <c r="AC1367">
        <v>1</v>
      </c>
    </row>
    <row r="1368" spans="1:29" x14ac:dyDescent="0.3">
      <c r="A1368">
        <v>10340</v>
      </c>
      <c r="B1368">
        <v>1984</v>
      </c>
      <c r="C1368" t="s">
        <v>29</v>
      </c>
      <c r="D1368" t="s">
        <v>31</v>
      </c>
      <c r="E1368">
        <v>35196</v>
      </c>
      <c r="F1368">
        <v>1</v>
      </c>
      <c r="G1368">
        <v>0</v>
      </c>
      <c r="H1368" s="1">
        <v>41226</v>
      </c>
      <c r="I1368">
        <v>68</v>
      </c>
      <c r="J1368">
        <v>75</v>
      </c>
      <c r="K1368">
        <v>12</v>
      </c>
      <c r="L1368">
        <v>141</v>
      </c>
      <c r="M1368">
        <v>43</v>
      </c>
      <c r="N1368">
        <v>39</v>
      </c>
      <c r="O1368">
        <v>187</v>
      </c>
      <c r="P1368">
        <v>6</v>
      </c>
      <c r="Q1368">
        <v>6</v>
      </c>
      <c r="R1368">
        <v>1</v>
      </c>
      <c r="S1368">
        <v>5</v>
      </c>
      <c r="T1368">
        <v>8</v>
      </c>
      <c r="U1368">
        <v>0</v>
      </c>
      <c r="V1368">
        <v>0</v>
      </c>
      <c r="W1368">
        <v>0</v>
      </c>
      <c r="X1368">
        <v>0</v>
      </c>
      <c r="Y1368">
        <v>0</v>
      </c>
      <c r="Z1368">
        <v>0</v>
      </c>
      <c r="AA1368">
        <v>3</v>
      </c>
      <c r="AB1368">
        <v>11</v>
      </c>
      <c r="AC1368">
        <v>0</v>
      </c>
    </row>
    <row r="1369" spans="1:29" x14ac:dyDescent="0.3">
      <c r="A1369">
        <v>4713</v>
      </c>
      <c r="B1369">
        <v>1979</v>
      </c>
      <c r="C1369" t="s">
        <v>32</v>
      </c>
      <c r="D1369" t="s">
        <v>33</v>
      </c>
      <c r="E1369">
        <v>31605</v>
      </c>
      <c r="F1369">
        <v>1</v>
      </c>
      <c r="G1369">
        <v>0</v>
      </c>
      <c r="H1369" s="1">
        <v>41235</v>
      </c>
      <c r="I1369">
        <v>15</v>
      </c>
      <c r="J1369">
        <v>74</v>
      </c>
      <c r="K1369">
        <v>0</v>
      </c>
      <c r="L1369">
        <v>42</v>
      </c>
      <c r="M1369">
        <v>2</v>
      </c>
      <c r="N1369">
        <v>1</v>
      </c>
      <c r="O1369">
        <v>6</v>
      </c>
      <c r="P1369">
        <v>2</v>
      </c>
      <c r="Q1369">
        <v>2</v>
      </c>
      <c r="R1369">
        <v>1</v>
      </c>
      <c r="S1369">
        <v>4</v>
      </c>
      <c r="T1369">
        <v>7</v>
      </c>
      <c r="U1369">
        <v>0</v>
      </c>
      <c r="V1369">
        <v>0</v>
      </c>
      <c r="W1369">
        <v>0</v>
      </c>
      <c r="X1369">
        <v>0</v>
      </c>
      <c r="Y1369">
        <v>0</v>
      </c>
      <c r="Z1369">
        <v>0</v>
      </c>
      <c r="AA1369">
        <v>3</v>
      </c>
      <c r="AB1369">
        <v>11</v>
      </c>
      <c r="AC1369">
        <v>0</v>
      </c>
    </row>
    <row r="1370" spans="1:29" x14ac:dyDescent="0.3">
      <c r="A1370">
        <v>5885</v>
      </c>
      <c r="B1370">
        <v>1973</v>
      </c>
      <c r="C1370" t="s">
        <v>37</v>
      </c>
      <c r="D1370" t="s">
        <v>33</v>
      </c>
      <c r="E1370">
        <v>35688</v>
      </c>
      <c r="F1370">
        <v>2</v>
      </c>
      <c r="G1370">
        <v>1</v>
      </c>
      <c r="H1370" s="1">
        <v>41143</v>
      </c>
      <c r="I1370">
        <v>94</v>
      </c>
      <c r="J1370">
        <v>73</v>
      </c>
      <c r="K1370">
        <v>3</v>
      </c>
      <c r="L1370">
        <v>90</v>
      </c>
      <c r="M1370">
        <v>12</v>
      </c>
      <c r="N1370">
        <v>1</v>
      </c>
      <c r="O1370">
        <v>32</v>
      </c>
      <c r="P1370">
        <v>7</v>
      </c>
      <c r="Q1370">
        <v>4</v>
      </c>
      <c r="R1370">
        <v>1</v>
      </c>
      <c r="S1370">
        <v>4</v>
      </c>
      <c r="T1370">
        <v>8</v>
      </c>
      <c r="U1370">
        <v>0</v>
      </c>
      <c r="V1370">
        <v>0</v>
      </c>
      <c r="W1370">
        <v>0</v>
      </c>
      <c r="X1370">
        <v>0</v>
      </c>
      <c r="Y1370">
        <v>0</v>
      </c>
      <c r="Z1370">
        <v>0</v>
      </c>
      <c r="AA1370">
        <v>3</v>
      </c>
      <c r="AB1370">
        <v>11</v>
      </c>
      <c r="AC1370">
        <v>0</v>
      </c>
    </row>
    <row r="1371" spans="1:29" x14ac:dyDescent="0.3">
      <c r="A1371">
        <v>3310</v>
      </c>
      <c r="B1371">
        <v>1973</v>
      </c>
      <c r="C1371" t="s">
        <v>37</v>
      </c>
      <c r="D1371" t="s">
        <v>33</v>
      </c>
      <c r="E1371">
        <v>35688</v>
      </c>
      <c r="F1371">
        <v>2</v>
      </c>
      <c r="G1371">
        <v>1</v>
      </c>
      <c r="H1371" s="1">
        <v>41143</v>
      </c>
      <c r="I1371">
        <v>94</v>
      </c>
      <c r="J1371">
        <v>73</v>
      </c>
      <c r="K1371">
        <v>3</v>
      </c>
      <c r="L1371">
        <v>90</v>
      </c>
      <c r="M1371">
        <v>12</v>
      </c>
      <c r="N1371">
        <v>1</v>
      </c>
      <c r="O1371">
        <v>32</v>
      </c>
      <c r="P1371">
        <v>7</v>
      </c>
      <c r="Q1371">
        <v>4</v>
      </c>
      <c r="R1371">
        <v>1</v>
      </c>
      <c r="S1371">
        <v>4</v>
      </c>
      <c r="T1371">
        <v>8</v>
      </c>
      <c r="U1371">
        <v>0</v>
      </c>
      <c r="V1371">
        <v>0</v>
      </c>
      <c r="W1371">
        <v>0</v>
      </c>
      <c r="X1371">
        <v>0</v>
      </c>
      <c r="Y1371">
        <v>0</v>
      </c>
      <c r="Z1371">
        <v>0</v>
      </c>
      <c r="AA1371">
        <v>3</v>
      </c>
      <c r="AB1371">
        <v>11</v>
      </c>
      <c r="AC1371">
        <v>0</v>
      </c>
    </row>
    <row r="1372" spans="1:29" x14ac:dyDescent="0.3">
      <c r="A1372">
        <v>5871</v>
      </c>
      <c r="B1372">
        <v>1979</v>
      </c>
      <c r="C1372" t="s">
        <v>34</v>
      </c>
      <c r="D1372" t="s">
        <v>31</v>
      </c>
      <c r="E1372">
        <v>24401</v>
      </c>
      <c r="F1372">
        <v>0</v>
      </c>
      <c r="G1372">
        <v>0</v>
      </c>
      <c r="H1372" s="1">
        <v>41152</v>
      </c>
      <c r="I1372">
        <v>98</v>
      </c>
      <c r="J1372">
        <v>73</v>
      </c>
      <c r="K1372">
        <v>28</v>
      </c>
      <c r="L1372">
        <v>217</v>
      </c>
      <c r="M1372">
        <v>10</v>
      </c>
      <c r="N1372">
        <v>24</v>
      </c>
      <c r="O1372">
        <v>115</v>
      </c>
      <c r="P1372">
        <v>3</v>
      </c>
      <c r="Q1372">
        <v>6</v>
      </c>
      <c r="R1372">
        <v>1</v>
      </c>
      <c r="S1372">
        <v>6</v>
      </c>
      <c r="T1372">
        <v>8</v>
      </c>
      <c r="U1372">
        <v>0</v>
      </c>
      <c r="V1372">
        <v>0</v>
      </c>
      <c r="W1372">
        <v>0</v>
      </c>
      <c r="X1372">
        <v>0</v>
      </c>
      <c r="Y1372">
        <v>0</v>
      </c>
      <c r="Z1372">
        <v>0</v>
      </c>
      <c r="AA1372">
        <v>3</v>
      </c>
      <c r="AB1372">
        <v>11</v>
      </c>
      <c r="AC1372">
        <v>0</v>
      </c>
    </row>
    <row r="1373" spans="1:29" x14ac:dyDescent="0.3">
      <c r="A1373">
        <v>10749</v>
      </c>
      <c r="B1373">
        <v>1991</v>
      </c>
      <c r="C1373" t="s">
        <v>29</v>
      </c>
      <c r="D1373" t="s">
        <v>30</v>
      </c>
      <c r="E1373">
        <v>8028</v>
      </c>
      <c r="F1373">
        <v>0</v>
      </c>
      <c r="G1373">
        <v>0</v>
      </c>
      <c r="H1373" s="1">
        <v>41170</v>
      </c>
      <c r="I1373">
        <v>62</v>
      </c>
      <c r="J1373">
        <v>73</v>
      </c>
      <c r="K1373">
        <v>18</v>
      </c>
      <c r="L1373">
        <v>66</v>
      </c>
      <c r="M1373">
        <v>7</v>
      </c>
      <c r="N1373">
        <v>12</v>
      </c>
      <c r="O1373">
        <v>2</v>
      </c>
      <c r="P1373">
        <v>15</v>
      </c>
      <c r="Q1373">
        <v>0</v>
      </c>
      <c r="R1373">
        <v>1</v>
      </c>
      <c r="S1373">
        <v>0</v>
      </c>
      <c r="T1373">
        <v>19</v>
      </c>
      <c r="U1373">
        <v>0</v>
      </c>
      <c r="V1373">
        <v>0</v>
      </c>
      <c r="W1373">
        <v>0</v>
      </c>
      <c r="X1373">
        <v>0</v>
      </c>
      <c r="Y1373">
        <v>0</v>
      </c>
      <c r="Z1373">
        <v>0</v>
      </c>
      <c r="AA1373">
        <v>3</v>
      </c>
      <c r="AB1373">
        <v>11</v>
      </c>
      <c r="AC1373">
        <v>0</v>
      </c>
    </row>
    <row r="1374" spans="1:29" x14ac:dyDescent="0.3">
      <c r="A1374">
        <v>5621</v>
      </c>
      <c r="B1374">
        <v>1969</v>
      </c>
      <c r="C1374" t="s">
        <v>29</v>
      </c>
      <c r="D1374" t="s">
        <v>33</v>
      </c>
      <c r="E1374">
        <v>48752</v>
      </c>
      <c r="F1374">
        <v>1</v>
      </c>
      <c r="G1374">
        <v>1</v>
      </c>
      <c r="H1374" s="1">
        <v>41255</v>
      </c>
      <c r="I1374">
        <v>8</v>
      </c>
      <c r="J1374">
        <v>73</v>
      </c>
      <c r="K1374">
        <v>57</v>
      </c>
      <c r="L1374">
        <v>100</v>
      </c>
      <c r="M1374">
        <v>71</v>
      </c>
      <c r="N1374">
        <v>15</v>
      </c>
      <c r="O1374">
        <v>0</v>
      </c>
      <c r="P1374">
        <v>5</v>
      </c>
      <c r="Q1374">
        <v>6</v>
      </c>
      <c r="R1374">
        <v>1</v>
      </c>
      <c r="S1374">
        <v>5</v>
      </c>
      <c r="T1374">
        <v>9</v>
      </c>
      <c r="U1374">
        <v>0</v>
      </c>
      <c r="V1374">
        <v>0</v>
      </c>
      <c r="W1374">
        <v>0</v>
      </c>
      <c r="X1374">
        <v>0</v>
      </c>
      <c r="Y1374">
        <v>0</v>
      </c>
      <c r="Z1374">
        <v>0</v>
      </c>
      <c r="AA1374">
        <v>3</v>
      </c>
      <c r="AB1374">
        <v>11</v>
      </c>
      <c r="AC1374">
        <v>1</v>
      </c>
    </row>
    <row r="1375" spans="1:29" x14ac:dyDescent="0.3">
      <c r="A1375">
        <v>4220</v>
      </c>
      <c r="B1375">
        <v>1970</v>
      </c>
      <c r="C1375" t="s">
        <v>32</v>
      </c>
      <c r="D1375" t="s">
        <v>33</v>
      </c>
      <c r="E1375">
        <v>59892</v>
      </c>
      <c r="F1375">
        <v>0</v>
      </c>
      <c r="G1375">
        <v>1</v>
      </c>
      <c r="H1375" s="1">
        <v>41580</v>
      </c>
      <c r="I1375">
        <v>26</v>
      </c>
      <c r="J1375">
        <v>73</v>
      </c>
      <c r="K1375">
        <v>0</v>
      </c>
      <c r="L1375">
        <v>13</v>
      </c>
      <c r="M1375">
        <v>0</v>
      </c>
      <c r="N1375">
        <v>1</v>
      </c>
      <c r="O1375">
        <v>0</v>
      </c>
      <c r="P1375">
        <v>1</v>
      </c>
      <c r="Q1375">
        <v>2</v>
      </c>
      <c r="R1375">
        <v>1</v>
      </c>
      <c r="S1375">
        <v>3</v>
      </c>
      <c r="T1375">
        <v>3</v>
      </c>
      <c r="U1375">
        <v>0</v>
      </c>
      <c r="V1375">
        <v>0</v>
      </c>
      <c r="W1375">
        <v>0</v>
      </c>
      <c r="X1375">
        <v>0</v>
      </c>
      <c r="Y1375">
        <v>0</v>
      </c>
      <c r="Z1375">
        <v>0</v>
      </c>
      <c r="AA1375">
        <v>3</v>
      </c>
      <c r="AB1375">
        <v>11</v>
      </c>
      <c r="AC1375">
        <v>0</v>
      </c>
    </row>
    <row r="1376" spans="1:29" x14ac:dyDescent="0.3">
      <c r="A1376">
        <v>2677</v>
      </c>
      <c r="B1376">
        <v>1956</v>
      </c>
      <c r="C1376" t="s">
        <v>29</v>
      </c>
      <c r="D1376" t="s">
        <v>31</v>
      </c>
      <c r="E1376">
        <v>46097</v>
      </c>
      <c r="F1376">
        <v>0</v>
      </c>
      <c r="G1376">
        <v>1</v>
      </c>
      <c r="H1376" s="1">
        <v>41364</v>
      </c>
      <c r="I1376">
        <v>11</v>
      </c>
      <c r="J1376">
        <v>72</v>
      </c>
      <c r="K1376">
        <v>24</v>
      </c>
      <c r="L1376">
        <v>68</v>
      </c>
      <c r="M1376">
        <v>65</v>
      </c>
      <c r="N1376">
        <v>4</v>
      </c>
      <c r="O1376">
        <v>8</v>
      </c>
      <c r="P1376">
        <v>5</v>
      </c>
      <c r="Q1376">
        <v>3</v>
      </c>
      <c r="R1376">
        <v>1</v>
      </c>
      <c r="S1376">
        <v>6</v>
      </c>
      <c r="T1376">
        <v>4</v>
      </c>
      <c r="U1376">
        <v>0</v>
      </c>
      <c r="V1376">
        <v>0</v>
      </c>
      <c r="W1376">
        <v>0</v>
      </c>
      <c r="X1376">
        <v>0</v>
      </c>
      <c r="Y1376">
        <v>0</v>
      </c>
      <c r="Z1376">
        <v>0</v>
      </c>
      <c r="AA1376">
        <v>3</v>
      </c>
      <c r="AB1376">
        <v>11</v>
      </c>
      <c r="AC1376">
        <v>0</v>
      </c>
    </row>
    <row r="1377" spans="1:29" x14ac:dyDescent="0.3">
      <c r="A1377">
        <v>4864</v>
      </c>
      <c r="B1377">
        <v>1977</v>
      </c>
      <c r="C1377" t="s">
        <v>29</v>
      </c>
      <c r="D1377" t="s">
        <v>33</v>
      </c>
      <c r="E1377">
        <v>34380</v>
      </c>
      <c r="F1377">
        <v>1</v>
      </c>
      <c r="G1377">
        <v>0</v>
      </c>
      <c r="H1377" s="1">
        <v>41396</v>
      </c>
      <c r="I1377">
        <v>68</v>
      </c>
      <c r="J1377">
        <v>72</v>
      </c>
      <c r="K1377">
        <v>7</v>
      </c>
      <c r="L1377">
        <v>58</v>
      </c>
      <c r="M1377">
        <v>13</v>
      </c>
      <c r="N1377">
        <v>1</v>
      </c>
      <c r="O1377">
        <v>24</v>
      </c>
      <c r="P1377">
        <v>4</v>
      </c>
      <c r="Q1377">
        <v>4</v>
      </c>
      <c r="R1377">
        <v>1</v>
      </c>
      <c r="S1377">
        <v>3</v>
      </c>
      <c r="T1377">
        <v>8</v>
      </c>
      <c r="U1377">
        <v>0</v>
      </c>
      <c r="V1377">
        <v>0</v>
      </c>
      <c r="W1377">
        <v>0</v>
      </c>
      <c r="X1377">
        <v>0</v>
      </c>
      <c r="Y1377">
        <v>0</v>
      </c>
      <c r="Z1377">
        <v>0</v>
      </c>
      <c r="AA1377">
        <v>3</v>
      </c>
      <c r="AB1377">
        <v>11</v>
      </c>
      <c r="AC1377">
        <v>0</v>
      </c>
    </row>
    <row r="1378" spans="1:29" x14ac:dyDescent="0.3">
      <c r="A1378">
        <v>4828</v>
      </c>
      <c r="B1378">
        <v>1954</v>
      </c>
      <c r="C1378" t="s">
        <v>29</v>
      </c>
      <c r="D1378" t="s">
        <v>35</v>
      </c>
      <c r="E1378">
        <v>79865</v>
      </c>
      <c r="F1378">
        <v>0</v>
      </c>
      <c r="G1378">
        <v>1</v>
      </c>
      <c r="H1378" s="1">
        <v>41808</v>
      </c>
      <c r="I1378">
        <v>12</v>
      </c>
      <c r="J1378">
        <v>71</v>
      </c>
      <c r="K1378">
        <v>99</v>
      </c>
      <c r="L1378">
        <v>278</v>
      </c>
      <c r="M1378">
        <v>185</v>
      </c>
      <c r="N1378">
        <v>121</v>
      </c>
      <c r="O1378">
        <v>38</v>
      </c>
      <c r="P1378">
        <v>1</v>
      </c>
      <c r="Q1378">
        <v>5</v>
      </c>
      <c r="R1378">
        <v>10</v>
      </c>
      <c r="S1378">
        <v>5</v>
      </c>
      <c r="T1378">
        <v>1</v>
      </c>
      <c r="U1378">
        <v>0</v>
      </c>
      <c r="V1378">
        <v>0</v>
      </c>
      <c r="W1378">
        <v>0</v>
      </c>
      <c r="X1378">
        <v>0</v>
      </c>
      <c r="Y1378">
        <v>0</v>
      </c>
      <c r="Z1378">
        <v>0</v>
      </c>
      <c r="AA1378">
        <v>3</v>
      </c>
      <c r="AB1378">
        <v>11</v>
      </c>
      <c r="AC1378">
        <v>0</v>
      </c>
    </row>
    <row r="1379" spans="1:29" x14ac:dyDescent="0.3">
      <c r="A1379">
        <v>10477</v>
      </c>
      <c r="B1379">
        <v>1973</v>
      </c>
      <c r="C1379" t="s">
        <v>32</v>
      </c>
      <c r="D1379" t="s">
        <v>31</v>
      </c>
      <c r="E1379">
        <v>39435</v>
      </c>
      <c r="F1379">
        <v>1</v>
      </c>
      <c r="G1379">
        <v>0</v>
      </c>
      <c r="H1379" s="1">
        <v>41492</v>
      </c>
      <c r="I1379">
        <v>16</v>
      </c>
      <c r="J1379">
        <v>71</v>
      </c>
      <c r="K1379">
        <v>0</v>
      </c>
      <c r="L1379">
        <v>18</v>
      </c>
      <c r="M1379">
        <v>0</v>
      </c>
      <c r="N1379">
        <v>0</v>
      </c>
      <c r="O1379">
        <v>13</v>
      </c>
      <c r="P1379">
        <v>1</v>
      </c>
      <c r="Q1379">
        <v>3</v>
      </c>
      <c r="R1379">
        <v>1</v>
      </c>
      <c r="S1379">
        <v>2</v>
      </c>
      <c r="T1379">
        <v>7</v>
      </c>
      <c r="U1379">
        <v>0</v>
      </c>
      <c r="V1379">
        <v>0</v>
      </c>
      <c r="W1379">
        <v>0</v>
      </c>
      <c r="X1379">
        <v>0</v>
      </c>
      <c r="Y1379">
        <v>0</v>
      </c>
      <c r="Z1379">
        <v>0</v>
      </c>
      <c r="AA1379">
        <v>3</v>
      </c>
      <c r="AB1379">
        <v>11</v>
      </c>
      <c r="AC1379">
        <v>0</v>
      </c>
    </row>
    <row r="1380" spans="1:29" x14ac:dyDescent="0.3">
      <c r="A1380">
        <v>2681</v>
      </c>
      <c r="B1380">
        <v>1984</v>
      </c>
      <c r="C1380" t="s">
        <v>37</v>
      </c>
      <c r="D1380" t="s">
        <v>33</v>
      </c>
      <c r="E1380">
        <v>65370</v>
      </c>
      <c r="F1380">
        <v>0</v>
      </c>
      <c r="G1380">
        <v>0</v>
      </c>
      <c r="H1380" s="1">
        <v>41487</v>
      </c>
      <c r="I1380">
        <v>1</v>
      </c>
      <c r="J1380">
        <v>71</v>
      </c>
      <c r="K1380">
        <v>22</v>
      </c>
      <c r="L1380">
        <v>112</v>
      </c>
      <c r="M1380">
        <v>138</v>
      </c>
      <c r="N1380">
        <v>89</v>
      </c>
      <c r="O1380">
        <v>29</v>
      </c>
      <c r="P1380">
        <v>1</v>
      </c>
      <c r="Q1380">
        <v>2</v>
      </c>
      <c r="R1380">
        <v>3</v>
      </c>
      <c r="S1380">
        <v>13</v>
      </c>
      <c r="T1380">
        <v>1</v>
      </c>
      <c r="U1380">
        <v>0</v>
      </c>
      <c r="V1380">
        <v>0</v>
      </c>
      <c r="W1380">
        <v>0</v>
      </c>
      <c r="X1380">
        <v>0</v>
      </c>
      <c r="Y1380">
        <v>0</v>
      </c>
      <c r="Z1380">
        <v>0</v>
      </c>
      <c r="AA1380">
        <v>3</v>
      </c>
      <c r="AB1380">
        <v>11</v>
      </c>
      <c r="AC1380">
        <v>0</v>
      </c>
    </row>
    <row r="1381" spans="1:29" x14ac:dyDescent="0.3">
      <c r="A1381">
        <v>5079</v>
      </c>
      <c r="B1381">
        <v>1971</v>
      </c>
      <c r="C1381" t="s">
        <v>29</v>
      </c>
      <c r="D1381" t="s">
        <v>33</v>
      </c>
      <c r="F1381">
        <v>1</v>
      </c>
      <c r="G1381">
        <v>1</v>
      </c>
      <c r="H1381" s="1">
        <v>41336</v>
      </c>
      <c r="I1381">
        <v>82</v>
      </c>
      <c r="J1381">
        <v>71</v>
      </c>
      <c r="K1381">
        <v>1</v>
      </c>
      <c r="L1381">
        <v>16</v>
      </c>
      <c r="M1381">
        <v>0</v>
      </c>
      <c r="N1381">
        <v>0</v>
      </c>
      <c r="O1381">
        <v>9</v>
      </c>
      <c r="P1381">
        <v>4</v>
      </c>
      <c r="Q1381">
        <v>2</v>
      </c>
      <c r="R1381">
        <v>1</v>
      </c>
      <c r="S1381">
        <v>3</v>
      </c>
      <c r="T1381">
        <v>8</v>
      </c>
      <c r="U1381">
        <v>0</v>
      </c>
      <c r="V1381">
        <v>0</v>
      </c>
      <c r="W1381">
        <v>0</v>
      </c>
      <c r="X1381">
        <v>0</v>
      </c>
      <c r="Y1381">
        <v>0</v>
      </c>
      <c r="Z1381">
        <v>0</v>
      </c>
      <c r="AA1381">
        <v>3</v>
      </c>
      <c r="AB1381">
        <v>11</v>
      </c>
      <c r="AC1381">
        <v>0</v>
      </c>
    </row>
    <row r="1382" spans="1:29" x14ac:dyDescent="0.3">
      <c r="A1382">
        <v>10609</v>
      </c>
      <c r="B1382">
        <v>1962</v>
      </c>
      <c r="C1382" t="s">
        <v>32</v>
      </c>
      <c r="D1382" t="s">
        <v>33</v>
      </c>
      <c r="E1382">
        <v>42769</v>
      </c>
      <c r="F1382">
        <v>0</v>
      </c>
      <c r="G1382">
        <v>1</v>
      </c>
      <c r="H1382" s="1">
        <v>41559</v>
      </c>
      <c r="I1382">
        <v>15</v>
      </c>
      <c r="J1382">
        <v>71</v>
      </c>
      <c r="K1382">
        <v>0</v>
      </c>
      <c r="L1382">
        <v>13</v>
      </c>
      <c r="M1382">
        <v>3</v>
      </c>
      <c r="N1382">
        <v>1</v>
      </c>
      <c r="O1382">
        <v>0</v>
      </c>
      <c r="P1382">
        <v>2</v>
      </c>
      <c r="Q1382">
        <v>1</v>
      </c>
      <c r="R1382">
        <v>1</v>
      </c>
      <c r="S1382">
        <v>4</v>
      </c>
      <c r="T1382">
        <v>4</v>
      </c>
      <c r="U1382">
        <v>0</v>
      </c>
      <c r="V1382">
        <v>0</v>
      </c>
      <c r="W1382">
        <v>0</v>
      </c>
      <c r="X1382">
        <v>0</v>
      </c>
      <c r="Y1382">
        <v>0</v>
      </c>
      <c r="Z1382">
        <v>0</v>
      </c>
      <c r="AA1382">
        <v>3</v>
      </c>
      <c r="AB1382">
        <v>11</v>
      </c>
      <c r="AC1382">
        <v>0</v>
      </c>
    </row>
    <row r="1383" spans="1:29" x14ac:dyDescent="0.3">
      <c r="A1383">
        <v>3381</v>
      </c>
      <c r="B1383">
        <v>1953</v>
      </c>
      <c r="C1383" t="s">
        <v>34</v>
      </c>
      <c r="D1383" t="s">
        <v>33</v>
      </c>
      <c r="E1383">
        <v>54348</v>
      </c>
      <c r="F1383">
        <v>1</v>
      </c>
      <c r="G1383">
        <v>1</v>
      </c>
      <c r="H1383" s="1">
        <v>41798</v>
      </c>
      <c r="I1383">
        <v>51</v>
      </c>
      <c r="J1383">
        <v>70</v>
      </c>
      <c r="K1383">
        <v>0</v>
      </c>
      <c r="L1383">
        <v>16</v>
      </c>
      <c r="M1383">
        <v>0</v>
      </c>
      <c r="N1383">
        <v>0</v>
      </c>
      <c r="O1383">
        <v>4</v>
      </c>
      <c r="P1383">
        <v>2</v>
      </c>
      <c r="Q1383">
        <v>2</v>
      </c>
      <c r="R1383">
        <v>0</v>
      </c>
      <c r="S1383">
        <v>4</v>
      </c>
      <c r="T1383">
        <v>6</v>
      </c>
      <c r="U1383">
        <v>0</v>
      </c>
      <c r="V1383">
        <v>0</v>
      </c>
      <c r="W1383">
        <v>0</v>
      </c>
      <c r="X1383">
        <v>0</v>
      </c>
      <c r="Y1383">
        <v>0</v>
      </c>
      <c r="Z1383">
        <v>0</v>
      </c>
      <c r="AA1383">
        <v>3</v>
      </c>
      <c r="AB1383">
        <v>11</v>
      </c>
      <c r="AC1383">
        <v>0</v>
      </c>
    </row>
    <row r="1384" spans="1:29" x14ac:dyDescent="0.3">
      <c r="A1384">
        <v>2066</v>
      </c>
      <c r="B1384">
        <v>1949</v>
      </c>
      <c r="C1384" t="s">
        <v>29</v>
      </c>
      <c r="D1384" t="s">
        <v>31</v>
      </c>
      <c r="E1384">
        <v>38823</v>
      </c>
      <c r="F1384">
        <v>0</v>
      </c>
      <c r="G1384">
        <v>1</v>
      </c>
      <c r="H1384" s="1">
        <v>41151</v>
      </c>
      <c r="I1384">
        <v>56</v>
      </c>
      <c r="J1384">
        <v>70</v>
      </c>
      <c r="K1384">
        <v>0</v>
      </c>
      <c r="L1384">
        <v>11</v>
      </c>
      <c r="M1384">
        <v>2</v>
      </c>
      <c r="N1384">
        <v>8</v>
      </c>
      <c r="O1384">
        <v>23</v>
      </c>
      <c r="P1384">
        <v>1</v>
      </c>
      <c r="Q1384">
        <v>2</v>
      </c>
      <c r="R1384">
        <v>1</v>
      </c>
      <c r="S1384">
        <v>3</v>
      </c>
      <c r="T1384">
        <v>6</v>
      </c>
      <c r="U1384">
        <v>0</v>
      </c>
      <c r="V1384">
        <v>0</v>
      </c>
      <c r="W1384">
        <v>0</v>
      </c>
      <c r="X1384">
        <v>0</v>
      </c>
      <c r="Y1384">
        <v>0</v>
      </c>
      <c r="Z1384">
        <v>0</v>
      </c>
      <c r="AA1384">
        <v>3</v>
      </c>
      <c r="AB1384">
        <v>11</v>
      </c>
      <c r="AC1384">
        <v>0</v>
      </c>
    </row>
    <row r="1385" spans="1:29" x14ac:dyDescent="0.3">
      <c r="A1385">
        <v>1072</v>
      </c>
      <c r="B1385">
        <v>1965</v>
      </c>
      <c r="C1385" t="s">
        <v>32</v>
      </c>
      <c r="D1385" t="s">
        <v>30</v>
      </c>
      <c r="E1385">
        <v>40760</v>
      </c>
      <c r="F1385">
        <v>0</v>
      </c>
      <c r="G1385">
        <v>1</v>
      </c>
      <c r="H1385" s="1">
        <v>41516</v>
      </c>
      <c r="I1385">
        <v>64</v>
      </c>
      <c r="J1385">
        <v>70</v>
      </c>
      <c r="K1385">
        <v>0</v>
      </c>
      <c r="L1385">
        <v>17</v>
      </c>
      <c r="M1385">
        <v>0</v>
      </c>
      <c r="N1385">
        <v>0</v>
      </c>
      <c r="O1385">
        <v>6</v>
      </c>
      <c r="P1385">
        <v>2</v>
      </c>
      <c r="Q1385">
        <v>2</v>
      </c>
      <c r="R1385">
        <v>1</v>
      </c>
      <c r="S1385">
        <v>3</v>
      </c>
      <c r="T1385">
        <v>6</v>
      </c>
      <c r="U1385">
        <v>0</v>
      </c>
      <c r="V1385">
        <v>0</v>
      </c>
      <c r="W1385">
        <v>0</v>
      </c>
      <c r="X1385">
        <v>0</v>
      </c>
      <c r="Y1385">
        <v>0</v>
      </c>
      <c r="Z1385">
        <v>0</v>
      </c>
      <c r="AA1385">
        <v>3</v>
      </c>
      <c r="AB1385">
        <v>11</v>
      </c>
      <c r="AC1385">
        <v>0</v>
      </c>
    </row>
    <row r="1386" spans="1:29" x14ac:dyDescent="0.3">
      <c r="A1386">
        <v>10552</v>
      </c>
      <c r="B1386">
        <v>1979</v>
      </c>
      <c r="C1386" t="s">
        <v>37</v>
      </c>
      <c r="D1386" t="s">
        <v>33</v>
      </c>
      <c r="E1386">
        <v>54210</v>
      </c>
      <c r="F1386">
        <v>0</v>
      </c>
      <c r="G1386">
        <v>1</v>
      </c>
      <c r="H1386" s="1">
        <v>41414</v>
      </c>
      <c r="I1386">
        <v>18</v>
      </c>
      <c r="J1386">
        <v>70</v>
      </c>
      <c r="K1386">
        <v>54</v>
      </c>
      <c r="L1386">
        <v>109</v>
      </c>
      <c r="M1386">
        <v>80</v>
      </c>
      <c r="N1386">
        <v>9</v>
      </c>
      <c r="O1386">
        <v>45</v>
      </c>
      <c r="P1386">
        <v>2</v>
      </c>
      <c r="Q1386">
        <v>4</v>
      </c>
      <c r="R1386">
        <v>1</v>
      </c>
      <c r="S1386">
        <v>7</v>
      </c>
      <c r="T1386">
        <v>5</v>
      </c>
      <c r="U1386">
        <v>0</v>
      </c>
      <c r="V1386">
        <v>0</v>
      </c>
      <c r="W1386">
        <v>0</v>
      </c>
      <c r="X1386">
        <v>0</v>
      </c>
      <c r="Y1386">
        <v>0</v>
      </c>
      <c r="Z1386">
        <v>0</v>
      </c>
      <c r="AA1386">
        <v>3</v>
      </c>
      <c r="AB1386">
        <v>11</v>
      </c>
      <c r="AC1386">
        <v>0</v>
      </c>
    </row>
    <row r="1387" spans="1:29" x14ac:dyDescent="0.3">
      <c r="A1387">
        <v>8799</v>
      </c>
      <c r="B1387">
        <v>1984</v>
      </c>
      <c r="C1387" t="s">
        <v>32</v>
      </c>
      <c r="D1387" t="s">
        <v>33</v>
      </c>
      <c r="E1387">
        <v>38175</v>
      </c>
      <c r="F1387">
        <v>1</v>
      </c>
      <c r="G1387">
        <v>0</v>
      </c>
      <c r="H1387" s="1">
        <v>41540</v>
      </c>
      <c r="I1387">
        <v>6</v>
      </c>
      <c r="J1387">
        <v>70</v>
      </c>
      <c r="K1387">
        <v>6</v>
      </c>
      <c r="L1387">
        <v>69</v>
      </c>
      <c r="M1387">
        <v>2</v>
      </c>
      <c r="N1387">
        <v>3</v>
      </c>
      <c r="O1387">
        <v>3</v>
      </c>
      <c r="P1387">
        <v>3</v>
      </c>
      <c r="Q1387">
        <v>3</v>
      </c>
      <c r="R1387">
        <v>1</v>
      </c>
      <c r="S1387">
        <v>4</v>
      </c>
      <c r="T1387">
        <v>7</v>
      </c>
      <c r="U1387">
        <v>0</v>
      </c>
      <c r="V1387">
        <v>0</v>
      </c>
      <c r="W1387">
        <v>0</v>
      </c>
      <c r="X1387">
        <v>0</v>
      </c>
      <c r="Y1387">
        <v>0</v>
      </c>
      <c r="Z1387">
        <v>0</v>
      </c>
      <c r="AA1387">
        <v>3</v>
      </c>
      <c r="AB1387">
        <v>11</v>
      </c>
      <c r="AC1387">
        <v>0</v>
      </c>
    </row>
    <row r="1388" spans="1:29" x14ac:dyDescent="0.3">
      <c r="A1388">
        <v>2715</v>
      </c>
      <c r="B1388">
        <v>1966</v>
      </c>
      <c r="C1388" t="s">
        <v>34</v>
      </c>
      <c r="D1388" t="s">
        <v>35</v>
      </c>
      <c r="E1388">
        <v>29435</v>
      </c>
      <c r="F1388">
        <v>1</v>
      </c>
      <c r="G1388">
        <v>1</v>
      </c>
      <c r="H1388" s="1">
        <v>41127</v>
      </c>
      <c r="I1388">
        <v>11</v>
      </c>
      <c r="J1388">
        <v>70</v>
      </c>
      <c r="K1388">
        <v>3</v>
      </c>
      <c r="L1388">
        <v>37</v>
      </c>
      <c r="M1388">
        <v>4</v>
      </c>
      <c r="N1388">
        <v>2</v>
      </c>
      <c r="O1388">
        <v>64</v>
      </c>
      <c r="P1388">
        <v>4</v>
      </c>
      <c r="Q1388">
        <v>3</v>
      </c>
      <c r="R1388">
        <v>2</v>
      </c>
      <c r="S1388">
        <v>2</v>
      </c>
      <c r="T1388">
        <v>9</v>
      </c>
      <c r="U1388">
        <v>0</v>
      </c>
      <c r="V1388">
        <v>0</v>
      </c>
      <c r="W1388">
        <v>0</v>
      </c>
      <c r="X1388">
        <v>0</v>
      </c>
      <c r="Y1388">
        <v>0</v>
      </c>
      <c r="Z1388">
        <v>0</v>
      </c>
      <c r="AA1388">
        <v>3</v>
      </c>
      <c r="AB1388">
        <v>11</v>
      </c>
      <c r="AC1388">
        <v>1</v>
      </c>
    </row>
    <row r="1389" spans="1:29" x14ac:dyDescent="0.3">
      <c r="A1389">
        <v>1523</v>
      </c>
      <c r="B1389">
        <v>1973</v>
      </c>
      <c r="C1389" t="s">
        <v>29</v>
      </c>
      <c r="D1389" t="s">
        <v>33</v>
      </c>
      <c r="E1389">
        <v>59041</v>
      </c>
      <c r="F1389">
        <v>1</v>
      </c>
      <c r="G1389">
        <v>1</v>
      </c>
      <c r="H1389" s="1">
        <v>41766</v>
      </c>
      <c r="I1389">
        <v>25</v>
      </c>
      <c r="J1389">
        <v>69</v>
      </c>
      <c r="K1389">
        <v>2</v>
      </c>
      <c r="L1389">
        <v>15</v>
      </c>
      <c r="M1389">
        <v>2</v>
      </c>
      <c r="N1389">
        <v>2</v>
      </c>
      <c r="O1389">
        <v>6</v>
      </c>
      <c r="P1389">
        <v>2</v>
      </c>
      <c r="Q1389">
        <v>2</v>
      </c>
      <c r="R1389">
        <v>0</v>
      </c>
      <c r="S1389">
        <v>4</v>
      </c>
      <c r="T1389">
        <v>5</v>
      </c>
      <c r="U1389">
        <v>0</v>
      </c>
      <c r="V1389">
        <v>0</v>
      </c>
      <c r="W1389">
        <v>0</v>
      </c>
      <c r="X1389">
        <v>0</v>
      </c>
      <c r="Y1389">
        <v>0</v>
      </c>
      <c r="Z1389">
        <v>0</v>
      </c>
      <c r="AA1389">
        <v>3</v>
      </c>
      <c r="AB1389">
        <v>11</v>
      </c>
      <c r="AC1389">
        <v>0</v>
      </c>
    </row>
    <row r="1390" spans="1:29" x14ac:dyDescent="0.3">
      <c r="A1390">
        <v>3697</v>
      </c>
      <c r="B1390">
        <v>1954</v>
      </c>
      <c r="C1390" t="s">
        <v>29</v>
      </c>
      <c r="D1390" t="s">
        <v>31</v>
      </c>
      <c r="E1390">
        <v>39898</v>
      </c>
      <c r="F1390">
        <v>0</v>
      </c>
      <c r="G1390">
        <v>1</v>
      </c>
      <c r="H1390" s="1">
        <v>41317</v>
      </c>
      <c r="I1390">
        <v>20</v>
      </c>
      <c r="J1390">
        <v>69</v>
      </c>
      <c r="K1390">
        <v>8</v>
      </c>
      <c r="L1390">
        <v>26</v>
      </c>
      <c r="M1390">
        <v>12</v>
      </c>
      <c r="N1390">
        <v>7</v>
      </c>
      <c r="O1390">
        <v>12</v>
      </c>
      <c r="P1390">
        <v>2</v>
      </c>
      <c r="Q1390">
        <v>3</v>
      </c>
      <c r="R1390">
        <v>0</v>
      </c>
      <c r="S1390">
        <v>4</v>
      </c>
      <c r="T1390">
        <v>7</v>
      </c>
      <c r="U1390">
        <v>0</v>
      </c>
      <c r="V1390">
        <v>0</v>
      </c>
      <c r="W1390">
        <v>0</v>
      </c>
      <c r="X1390">
        <v>0</v>
      </c>
      <c r="Y1390">
        <v>0</v>
      </c>
      <c r="Z1390">
        <v>0</v>
      </c>
      <c r="AA1390">
        <v>3</v>
      </c>
      <c r="AB1390">
        <v>11</v>
      </c>
      <c r="AC1390">
        <v>0</v>
      </c>
    </row>
    <row r="1391" spans="1:29" x14ac:dyDescent="0.3">
      <c r="A1391">
        <v>9955</v>
      </c>
      <c r="B1391">
        <v>1954</v>
      </c>
      <c r="C1391" t="s">
        <v>29</v>
      </c>
      <c r="D1391" t="s">
        <v>31</v>
      </c>
      <c r="E1391">
        <v>39898</v>
      </c>
      <c r="F1391">
        <v>0</v>
      </c>
      <c r="G1391">
        <v>1</v>
      </c>
      <c r="H1391" s="1">
        <v>41317</v>
      </c>
      <c r="I1391">
        <v>20</v>
      </c>
      <c r="J1391">
        <v>69</v>
      </c>
      <c r="K1391">
        <v>8</v>
      </c>
      <c r="L1391">
        <v>26</v>
      </c>
      <c r="M1391">
        <v>12</v>
      </c>
      <c r="N1391">
        <v>7</v>
      </c>
      <c r="O1391">
        <v>12</v>
      </c>
      <c r="P1391">
        <v>2</v>
      </c>
      <c r="Q1391">
        <v>3</v>
      </c>
      <c r="R1391">
        <v>0</v>
      </c>
      <c r="S1391">
        <v>4</v>
      </c>
      <c r="T1391">
        <v>7</v>
      </c>
      <c r="U1391">
        <v>0</v>
      </c>
      <c r="V1391">
        <v>0</v>
      </c>
      <c r="W1391">
        <v>0</v>
      </c>
      <c r="X1391">
        <v>0</v>
      </c>
      <c r="Y1391">
        <v>0</v>
      </c>
      <c r="Z1391">
        <v>0</v>
      </c>
      <c r="AA1391">
        <v>3</v>
      </c>
      <c r="AB1391">
        <v>11</v>
      </c>
      <c r="AC1391">
        <v>0</v>
      </c>
    </row>
    <row r="1392" spans="1:29" x14ac:dyDescent="0.3">
      <c r="A1392">
        <v>7828</v>
      </c>
      <c r="B1392">
        <v>1981</v>
      </c>
      <c r="C1392" t="s">
        <v>34</v>
      </c>
      <c r="D1392" t="s">
        <v>31</v>
      </c>
      <c r="E1392">
        <v>77882</v>
      </c>
      <c r="F1392">
        <v>0</v>
      </c>
      <c r="G1392">
        <v>0</v>
      </c>
      <c r="H1392" s="1">
        <v>41759</v>
      </c>
      <c r="I1392">
        <v>29</v>
      </c>
      <c r="J1392">
        <v>68</v>
      </c>
      <c r="K1392">
        <v>129</v>
      </c>
      <c r="L1392">
        <v>396</v>
      </c>
      <c r="M1392">
        <v>188</v>
      </c>
      <c r="N1392">
        <v>22</v>
      </c>
      <c r="O1392">
        <v>15</v>
      </c>
      <c r="P1392">
        <v>1</v>
      </c>
      <c r="Q1392">
        <v>3</v>
      </c>
      <c r="R1392">
        <v>3</v>
      </c>
      <c r="S1392">
        <v>5</v>
      </c>
      <c r="T1392">
        <v>1</v>
      </c>
      <c r="U1392">
        <v>0</v>
      </c>
      <c r="V1392">
        <v>0</v>
      </c>
      <c r="W1392">
        <v>0</v>
      </c>
      <c r="X1392">
        <v>0</v>
      </c>
      <c r="Y1392">
        <v>0</v>
      </c>
      <c r="Z1392">
        <v>0</v>
      </c>
      <c r="AA1392">
        <v>3</v>
      </c>
      <c r="AB1392">
        <v>11</v>
      </c>
      <c r="AC1392">
        <v>0</v>
      </c>
    </row>
    <row r="1393" spans="1:29" x14ac:dyDescent="0.3">
      <c r="A1393">
        <v>7786</v>
      </c>
      <c r="B1393">
        <v>1986</v>
      </c>
      <c r="C1393" t="s">
        <v>32</v>
      </c>
      <c r="D1393" t="s">
        <v>30</v>
      </c>
      <c r="E1393">
        <v>29999</v>
      </c>
      <c r="F1393">
        <v>1</v>
      </c>
      <c r="G1393">
        <v>0</v>
      </c>
      <c r="H1393" s="1">
        <v>41318</v>
      </c>
      <c r="I1393">
        <v>22</v>
      </c>
      <c r="J1393">
        <v>68</v>
      </c>
      <c r="K1393">
        <v>7</v>
      </c>
      <c r="L1393">
        <v>59</v>
      </c>
      <c r="M1393">
        <v>10</v>
      </c>
      <c r="N1393">
        <v>5</v>
      </c>
      <c r="O1393">
        <v>11</v>
      </c>
      <c r="P1393">
        <v>4</v>
      </c>
      <c r="Q1393">
        <v>3</v>
      </c>
      <c r="R1393">
        <v>1</v>
      </c>
      <c r="S1393">
        <v>4</v>
      </c>
      <c r="T1393">
        <v>8</v>
      </c>
      <c r="U1393">
        <v>0</v>
      </c>
      <c r="V1393">
        <v>0</v>
      </c>
      <c r="W1393">
        <v>0</v>
      </c>
      <c r="X1393">
        <v>0</v>
      </c>
      <c r="Y1393">
        <v>0</v>
      </c>
      <c r="Z1393">
        <v>0</v>
      </c>
      <c r="AA1393">
        <v>3</v>
      </c>
      <c r="AB1393">
        <v>11</v>
      </c>
      <c r="AC1393">
        <v>0</v>
      </c>
    </row>
    <row r="1394" spans="1:29" x14ac:dyDescent="0.3">
      <c r="A1394">
        <v>7462</v>
      </c>
      <c r="B1394">
        <v>1954</v>
      </c>
      <c r="C1394" t="s">
        <v>29</v>
      </c>
      <c r="D1394" t="s">
        <v>30</v>
      </c>
      <c r="E1394">
        <v>22507</v>
      </c>
      <c r="F1394">
        <v>0</v>
      </c>
      <c r="G1394">
        <v>0</v>
      </c>
      <c r="H1394" s="1">
        <v>41237</v>
      </c>
      <c r="I1394">
        <v>67</v>
      </c>
      <c r="J1394">
        <v>68</v>
      </c>
      <c r="K1394">
        <v>0</v>
      </c>
      <c r="L1394">
        <v>226</v>
      </c>
      <c r="M1394">
        <v>51</v>
      </c>
      <c r="N1394">
        <v>157</v>
      </c>
      <c r="O1394">
        <v>68</v>
      </c>
      <c r="P1394">
        <v>3</v>
      </c>
      <c r="Q1394">
        <v>10</v>
      </c>
      <c r="R1394">
        <v>2</v>
      </c>
      <c r="S1394">
        <v>4</v>
      </c>
      <c r="T1394">
        <v>9</v>
      </c>
      <c r="U1394">
        <v>0</v>
      </c>
      <c r="V1394">
        <v>0</v>
      </c>
      <c r="W1394">
        <v>0</v>
      </c>
      <c r="X1394">
        <v>0</v>
      </c>
      <c r="Y1394">
        <v>0</v>
      </c>
      <c r="Z1394">
        <v>0</v>
      </c>
      <c r="AA1394">
        <v>3</v>
      </c>
      <c r="AB1394">
        <v>11</v>
      </c>
      <c r="AC1394">
        <v>0</v>
      </c>
    </row>
    <row r="1395" spans="1:29" x14ac:dyDescent="0.3">
      <c r="A1395">
        <v>67</v>
      </c>
      <c r="B1395">
        <v>1972</v>
      </c>
      <c r="C1395" t="s">
        <v>34</v>
      </c>
      <c r="D1395" t="s">
        <v>30</v>
      </c>
      <c r="E1395">
        <v>46423</v>
      </c>
      <c r="F1395">
        <v>1</v>
      </c>
      <c r="G1395">
        <v>1</v>
      </c>
      <c r="H1395" s="1">
        <v>41535</v>
      </c>
      <c r="I1395">
        <v>6</v>
      </c>
      <c r="J1395">
        <v>68</v>
      </c>
      <c r="K1395">
        <v>0</v>
      </c>
      <c r="L1395">
        <v>16</v>
      </c>
      <c r="M1395">
        <v>0</v>
      </c>
      <c r="N1395">
        <v>0</v>
      </c>
      <c r="O1395">
        <v>8</v>
      </c>
      <c r="P1395">
        <v>3</v>
      </c>
      <c r="Q1395">
        <v>2</v>
      </c>
      <c r="R1395">
        <v>0</v>
      </c>
      <c r="S1395">
        <v>4</v>
      </c>
      <c r="T1395">
        <v>7</v>
      </c>
      <c r="U1395">
        <v>0</v>
      </c>
      <c r="V1395">
        <v>0</v>
      </c>
      <c r="W1395">
        <v>0</v>
      </c>
      <c r="X1395">
        <v>0</v>
      </c>
      <c r="Y1395">
        <v>0</v>
      </c>
      <c r="Z1395">
        <v>0</v>
      </c>
      <c r="AA1395">
        <v>3</v>
      </c>
      <c r="AB1395">
        <v>11</v>
      </c>
      <c r="AC1395">
        <v>0</v>
      </c>
    </row>
    <row r="1396" spans="1:29" x14ac:dyDescent="0.3">
      <c r="A1396">
        <v>1833</v>
      </c>
      <c r="B1396">
        <v>1974</v>
      </c>
      <c r="C1396" t="s">
        <v>32</v>
      </c>
      <c r="D1396" t="s">
        <v>30</v>
      </c>
      <c r="E1396">
        <v>39190</v>
      </c>
      <c r="F1396">
        <v>1</v>
      </c>
      <c r="G1396">
        <v>0</v>
      </c>
      <c r="H1396" s="1">
        <v>41755</v>
      </c>
      <c r="I1396">
        <v>91</v>
      </c>
      <c r="J1396">
        <v>68</v>
      </c>
      <c r="K1396">
        <v>8</v>
      </c>
      <c r="L1396">
        <v>18</v>
      </c>
      <c r="M1396">
        <v>19</v>
      </c>
      <c r="N1396">
        <v>8</v>
      </c>
      <c r="O1396">
        <v>12</v>
      </c>
      <c r="P1396">
        <v>2</v>
      </c>
      <c r="Q1396">
        <v>2</v>
      </c>
      <c r="R1396">
        <v>1</v>
      </c>
      <c r="S1396">
        <v>4</v>
      </c>
      <c r="T1396">
        <v>5</v>
      </c>
      <c r="U1396">
        <v>0</v>
      </c>
      <c r="V1396">
        <v>0</v>
      </c>
      <c r="W1396">
        <v>0</v>
      </c>
      <c r="X1396">
        <v>0</v>
      </c>
      <c r="Y1396">
        <v>0</v>
      </c>
      <c r="Z1396">
        <v>0</v>
      </c>
      <c r="AA1396">
        <v>3</v>
      </c>
      <c r="AB1396">
        <v>11</v>
      </c>
      <c r="AC1396">
        <v>0</v>
      </c>
    </row>
    <row r="1397" spans="1:29" x14ac:dyDescent="0.3">
      <c r="A1397">
        <v>10341</v>
      </c>
      <c r="B1397">
        <v>1948</v>
      </c>
      <c r="C1397" t="s">
        <v>29</v>
      </c>
      <c r="D1397" t="s">
        <v>31</v>
      </c>
      <c r="E1397">
        <v>51315</v>
      </c>
      <c r="F1397">
        <v>0</v>
      </c>
      <c r="G1397">
        <v>0</v>
      </c>
      <c r="H1397" s="1">
        <v>41693</v>
      </c>
      <c r="I1397">
        <v>45</v>
      </c>
      <c r="J1397">
        <v>68</v>
      </c>
      <c r="K1397">
        <v>28</v>
      </c>
      <c r="L1397">
        <v>39</v>
      </c>
      <c r="M1397">
        <v>16</v>
      </c>
      <c r="N1397">
        <v>30</v>
      </c>
      <c r="O1397">
        <v>41</v>
      </c>
      <c r="P1397">
        <v>1</v>
      </c>
      <c r="Q1397">
        <v>2</v>
      </c>
      <c r="R1397">
        <v>2</v>
      </c>
      <c r="S1397">
        <v>5</v>
      </c>
      <c r="T1397">
        <v>2</v>
      </c>
      <c r="U1397">
        <v>0</v>
      </c>
      <c r="V1397">
        <v>0</v>
      </c>
      <c r="W1397">
        <v>0</v>
      </c>
      <c r="X1397">
        <v>0</v>
      </c>
      <c r="Y1397">
        <v>0</v>
      </c>
      <c r="Z1397">
        <v>0</v>
      </c>
      <c r="AA1397">
        <v>3</v>
      </c>
      <c r="AB1397">
        <v>11</v>
      </c>
      <c r="AC1397">
        <v>0</v>
      </c>
    </row>
    <row r="1398" spans="1:29" x14ac:dyDescent="0.3">
      <c r="A1398">
        <v>6710</v>
      </c>
      <c r="B1398">
        <v>1951</v>
      </c>
      <c r="C1398" t="s">
        <v>34</v>
      </c>
      <c r="D1398" t="s">
        <v>30</v>
      </c>
      <c r="E1398">
        <v>58217</v>
      </c>
      <c r="F1398">
        <v>2</v>
      </c>
      <c r="G1398">
        <v>1</v>
      </c>
      <c r="H1398" s="1">
        <v>41230</v>
      </c>
      <c r="I1398">
        <v>84</v>
      </c>
      <c r="J1398">
        <v>68</v>
      </c>
      <c r="K1398">
        <v>1</v>
      </c>
      <c r="L1398">
        <v>13</v>
      </c>
      <c r="M1398">
        <v>3</v>
      </c>
      <c r="N1398">
        <v>5</v>
      </c>
      <c r="O1398">
        <v>13</v>
      </c>
      <c r="P1398">
        <v>1</v>
      </c>
      <c r="Q1398">
        <v>2</v>
      </c>
      <c r="R1398">
        <v>0</v>
      </c>
      <c r="S1398">
        <v>4</v>
      </c>
      <c r="T1398">
        <v>6</v>
      </c>
      <c r="U1398">
        <v>0</v>
      </c>
      <c r="V1398">
        <v>0</v>
      </c>
      <c r="W1398">
        <v>0</v>
      </c>
      <c r="X1398">
        <v>0</v>
      </c>
      <c r="Y1398">
        <v>0</v>
      </c>
      <c r="Z1398">
        <v>0</v>
      </c>
      <c r="AA1398">
        <v>3</v>
      </c>
      <c r="AB1398">
        <v>11</v>
      </c>
      <c r="AC1398">
        <v>0</v>
      </c>
    </row>
    <row r="1399" spans="1:29" x14ac:dyDescent="0.3">
      <c r="A1399">
        <v>5015</v>
      </c>
      <c r="B1399">
        <v>1976</v>
      </c>
      <c r="C1399" t="s">
        <v>34</v>
      </c>
      <c r="D1399" t="s">
        <v>33</v>
      </c>
      <c r="E1399">
        <v>34529</v>
      </c>
      <c r="F1399">
        <v>1</v>
      </c>
      <c r="G1399">
        <v>0</v>
      </c>
      <c r="H1399" s="1">
        <v>41166</v>
      </c>
      <c r="I1399">
        <v>94</v>
      </c>
      <c r="J1399">
        <v>68</v>
      </c>
      <c r="K1399">
        <v>6</v>
      </c>
      <c r="L1399">
        <v>38</v>
      </c>
      <c r="M1399">
        <v>3</v>
      </c>
      <c r="N1399">
        <v>6</v>
      </c>
      <c r="O1399">
        <v>41</v>
      </c>
      <c r="P1399">
        <v>2</v>
      </c>
      <c r="Q1399">
        <v>2</v>
      </c>
      <c r="R1399">
        <v>2</v>
      </c>
      <c r="S1399">
        <v>3</v>
      </c>
      <c r="T1399">
        <v>7</v>
      </c>
      <c r="U1399">
        <v>0</v>
      </c>
      <c r="V1399">
        <v>0</v>
      </c>
      <c r="W1399">
        <v>0</v>
      </c>
      <c r="X1399">
        <v>0</v>
      </c>
      <c r="Y1399">
        <v>0</v>
      </c>
      <c r="Z1399">
        <v>0</v>
      </c>
      <c r="AA1399">
        <v>3</v>
      </c>
      <c r="AB1399">
        <v>11</v>
      </c>
      <c r="AC1399">
        <v>0</v>
      </c>
    </row>
    <row r="1400" spans="1:29" x14ac:dyDescent="0.3">
      <c r="A1400">
        <v>9923</v>
      </c>
      <c r="B1400">
        <v>1972</v>
      </c>
      <c r="C1400" t="s">
        <v>34</v>
      </c>
      <c r="D1400" t="s">
        <v>30</v>
      </c>
      <c r="E1400">
        <v>46423</v>
      </c>
      <c r="F1400">
        <v>1</v>
      </c>
      <c r="G1400">
        <v>1</v>
      </c>
      <c r="H1400" s="1">
        <v>41535</v>
      </c>
      <c r="I1400">
        <v>6</v>
      </c>
      <c r="J1400">
        <v>68</v>
      </c>
      <c r="K1400">
        <v>0</v>
      </c>
      <c r="L1400">
        <v>16</v>
      </c>
      <c r="M1400">
        <v>0</v>
      </c>
      <c r="N1400">
        <v>0</v>
      </c>
      <c r="O1400">
        <v>8</v>
      </c>
      <c r="P1400">
        <v>3</v>
      </c>
      <c r="Q1400">
        <v>2</v>
      </c>
      <c r="R1400">
        <v>0</v>
      </c>
      <c r="S1400">
        <v>4</v>
      </c>
      <c r="T1400">
        <v>7</v>
      </c>
      <c r="U1400">
        <v>0</v>
      </c>
      <c r="V1400">
        <v>0</v>
      </c>
      <c r="W1400">
        <v>0</v>
      </c>
      <c r="X1400">
        <v>0</v>
      </c>
      <c r="Y1400">
        <v>0</v>
      </c>
      <c r="Z1400">
        <v>0</v>
      </c>
      <c r="AA1400">
        <v>3</v>
      </c>
      <c r="AB1400">
        <v>11</v>
      </c>
      <c r="AC1400">
        <v>0</v>
      </c>
    </row>
    <row r="1401" spans="1:29" x14ac:dyDescent="0.3">
      <c r="A1401">
        <v>7617</v>
      </c>
      <c r="B1401">
        <v>1974</v>
      </c>
      <c r="C1401" t="s">
        <v>29</v>
      </c>
      <c r="D1401" t="s">
        <v>30</v>
      </c>
      <c r="E1401">
        <v>42373</v>
      </c>
      <c r="F1401">
        <v>1</v>
      </c>
      <c r="G1401">
        <v>1</v>
      </c>
      <c r="H1401" s="1">
        <v>41501</v>
      </c>
      <c r="I1401">
        <v>83</v>
      </c>
      <c r="J1401">
        <v>67</v>
      </c>
      <c r="K1401">
        <v>5</v>
      </c>
      <c r="L1401">
        <v>61</v>
      </c>
      <c r="M1401">
        <v>3</v>
      </c>
      <c r="N1401">
        <v>8</v>
      </c>
      <c r="O1401">
        <v>19</v>
      </c>
      <c r="P1401">
        <v>5</v>
      </c>
      <c r="Q1401">
        <v>2</v>
      </c>
      <c r="R1401">
        <v>1</v>
      </c>
      <c r="S1401">
        <v>5</v>
      </c>
      <c r="T1401">
        <v>5</v>
      </c>
      <c r="U1401">
        <v>0</v>
      </c>
      <c r="V1401">
        <v>0</v>
      </c>
      <c r="W1401">
        <v>0</v>
      </c>
      <c r="X1401">
        <v>0</v>
      </c>
      <c r="Y1401">
        <v>0</v>
      </c>
      <c r="Z1401">
        <v>0</v>
      </c>
      <c r="AA1401">
        <v>3</v>
      </c>
      <c r="AB1401">
        <v>11</v>
      </c>
      <c r="AC1401">
        <v>0</v>
      </c>
    </row>
    <row r="1402" spans="1:29" x14ac:dyDescent="0.3">
      <c r="A1402">
        <v>450</v>
      </c>
      <c r="B1402">
        <v>1958</v>
      </c>
      <c r="C1402" t="s">
        <v>34</v>
      </c>
      <c r="D1402" t="s">
        <v>31</v>
      </c>
      <c r="E1402">
        <v>42315</v>
      </c>
      <c r="F1402">
        <v>0</v>
      </c>
      <c r="G1402">
        <v>1</v>
      </c>
      <c r="H1402" s="1">
        <v>41467</v>
      </c>
      <c r="I1402">
        <v>90</v>
      </c>
      <c r="J1402">
        <v>67</v>
      </c>
      <c r="K1402">
        <v>15</v>
      </c>
      <c r="L1402">
        <v>80</v>
      </c>
      <c r="M1402">
        <v>17</v>
      </c>
      <c r="N1402">
        <v>11</v>
      </c>
      <c r="O1402">
        <v>80</v>
      </c>
      <c r="P1402">
        <v>3</v>
      </c>
      <c r="Q1402">
        <v>1</v>
      </c>
      <c r="R1402">
        <v>4</v>
      </c>
      <c r="S1402">
        <v>4</v>
      </c>
      <c r="T1402">
        <v>3</v>
      </c>
      <c r="U1402">
        <v>0</v>
      </c>
      <c r="V1402">
        <v>0</v>
      </c>
      <c r="W1402">
        <v>0</v>
      </c>
      <c r="X1402">
        <v>0</v>
      </c>
      <c r="Y1402">
        <v>0</v>
      </c>
      <c r="Z1402">
        <v>0</v>
      </c>
      <c r="AA1402">
        <v>3</v>
      </c>
      <c r="AB1402">
        <v>11</v>
      </c>
      <c r="AC1402">
        <v>0</v>
      </c>
    </row>
    <row r="1403" spans="1:29" x14ac:dyDescent="0.3">
      <c r="A1403">
        <v>6379</v>
      </c>
      <c r="B1403">
        <v>1949</v>
      </c>
      <c r="C1403" t="s">
        <v>34</v>
      </c>
      <c r="D1403" t="s">
        <v>38</v>
      </c>
      <c r="E1403">
        <v>47570</v>
      </c>
      <c r="F1403">
        <v>1</v>
      </c>
      <c r="G1403">
        <v>1</v>
      </c>
      <c r="H1403" s="1">
        <v>41423</v>
      </c>
      <c r="I1403">
        <v>3</v>
      </c>
      <c r="J1403">
        <v>67</v>
      </c>
      <c r="K1403">
        <v>1</v>
      </c>
      <c r="L1403">
        <v>20</v>
      </c>
      <c r="M1403">
        <v>0</v>
      </c>
      <c r="N1403">
        <v>2</v>
      </c>
      <c r="O1403">
        <v>31</v>
      </c>
      <c r="P1403">
        <v>3</v>
      </c>
      <c r="Q1403">
        <v>2</v>
      </c>
      <c r="R1403">
        <v>2</v>
      </c>
      <c r="S1403">
        <v>2</v>
      </c>
      <c r="T1403">
        <v>7</v>
      </c>
      <c r="U1403">
        <v>0</v>
      </c>
      <c r="V1403">
        <v>0</v>
      </c>
      <c r="W1403">
        <v>0</v>
      </c>
      <c r="X1403">
        <v>0</v>
      </c>
      <c r="Y1403">
        <v>0</v>
      </c>
      <c r="Z1403">
        <v>0</v>
      </c>
      <c r="AA1403">
        <v>3</v>
      </c>
      <c r="AB1403">
        <v>11</v>
      </c>
      <c r="AC1403">
        <v>1</v>
      </c>
    </row>
    <row r="1404" spans="1:29" x14ac:dyDescent="0.3">
      <c r="A1404">
        <v>4246</v>
      </c>
      <c r="B1404">
        <v>1982</v>
      </c>
      <c r="C1404" t="s">
        <v>34</v>
      </c>
      <c r="D1404" t="s">
        <v>30</v>
      </c>
      <c r="E1404">
        <v>6560</v>
      </c>
      <c r="F1404">
        <v>0</v>
      </c>
      <c r="G1404">
        <v>0</v>
      </c>
      <c r="H1404" s="1">
        <v>41620</v>
      </c>
      <c r="I1404">
        <v>2</v>
      </c>
      <c r="J1404">
        <v>67</v>
      </c>
      <c r="K1404">
        <v>11</v>
      </c>
      <c r="L1404">
        <v>26</v>
      </c>
      <c r="M1404">
        <v>4</v>
      </c>
      <c r="N1404">
        <v>3</v>
      </c>
      <c r="O1404">
        <v>262</v>
      </c>
      <c r="P1404">
        <v>0</v>
      </c>
      <c r="Q1404">
        <v>1</v>
      </c>
      <c r="R1404">
        <v>0</v>
      </c>
      <c r="S1404">
        <v>1</v>
      </c>
      <c r="T1404">
        <v>17</v>
      </c>
      <c r="U1404">
        <v>0</v>
      </c>
      <c r="V1404">
        <v>0</v>
      </c>
      <c r="W1404">
        <v>0</v>
      </c>
      <c r="X1404">
        <v>0</v>
      </c>
      <c r="Y1404">
        <v>0</v>
      </c>
      <c r="Z1404">
        <v>0</v>
      </c>
      <c r="AA1404">
        <v>3</v>
      </c>
      <c r="AB1404">
        <v>11</v>
      </c>
      <c r="AC1404">
        <v>0</v>
      </c>
    </row>
    <row r="1405" spans="1:29" x14ac:dyDescent="0.3">
      <c r="A1405">
        <v>7485</v>
      </c>
      <c r="B1405">
        <v>1950</v>
      </c>
      <c r="C1405" t="s">
        <v>32</v>
      </c>
      <c r="D1405" t="s">
        <v>38</v>
      </c>
      <c r="E1405">
        <v>56551</v>
      </c>
      <c r="F1405">
        <v>1</v>
      </c>
      <c r="G1405">
        <v>1</v>
      </c>
      <c r="H1405" s="1">
        <v>41766</v>
      </c>
      <c r="I1405">
        <v>48</v>
      </c>
      <c r="J1405">
        <v>67</v>
      </c>
      <c r="K1405">
        <v>4</v>
      </c>
      <c r="L1405">
        <v>32</v>
      </c>
      <c r="M1405">
        <v>17</v>
      </c>
      <c r="N1405">
        <v>2</v>
      </c>
      <c r="O1405">
        <v>16</v>
      </c>
      <c r="P1405">
        <v>3</v>
      </c>
      <c r="Q1405">
        <v>2</v>
      </c>
      <c r="R1405">
        <v>1</v>
      </c>
      <c r="S1405">
        <v>4</v>
      </c>
      <c r="T1405">
        <v>4</v>
      </c>
      <c r="U1405">
        <v>0</v>
      </c>
      <c r="V1405">
        <v>0</v>
      </c>
      <c r="W1405">
        <v>0</v>
      </c>
      <c r="X1405">
        <v>0</v>
      </c>
      <c r="Y1405">
        <v>0</v>
      </c>
      <c r="Z1405">
        <v>0</v>
      </c>
      <c r="AA1405">
        <v>3</v>
      </c>
      <c r="AB1405">
        <v>11</v>
      </c>
      <c r="AC1405">
        <v>0</v>
      </c>
    </row>
    <row r="1406" spans="1:29" x14ac:dyDescent="0.3">
      <c r="A1406">
        <v>7530</v>
      </c>
      <c r="B1406">
        <v>1950</v>
      </c>
      <c r="C1406" t="s">
        <v>32</v>
      </c>
      <c r="D1406" t="s">
        <v>38</v>
      </c>
      <c r="E1406">
        <v>56551</v>
      </c>
      <c r="F1406">
        <v>1</v>
      </c>
      <c r="G1406">
        <v>1</v>
      </c>
      <c r="H1406" s="1">
        <v>41766</v>
      </c>
      <c r="I1406">
        <v>48</v>
      </c>
      <c r="J1406">
        <v>67</v>
      </c>
      <c r="K1406">
        <v>4</v>
      </c>
      <c r="L1406">
        <v>32</v>
      </c>
      <c r="M1406">
        <v>17</v>
      </c>
      <c r="N1406">
        <v>2</v>
      </c>
      <c r="O1406">
        <v>16</v>
      </c>
      <c r="P1406">
        <v>3</v>
      </c>
      <c r="Q1406">
        <v>2</v>
      </c>
      <c r="R1406">
        <v>1</v>
      </c>
      <c r="S1406">
        <v>4</v>
      </c>
      <c r="T1406">
        <v>4</v>
      </c>
      <c r="U1406">
        <v>0</v>
      </c>
      <c r="V1406">
        <v>0</v>
      </c>
      <c r="W1406">
        <v>0</v>
      </c>
      <c r="X1406">
        <v>0</v>
      </c>
      <c r="Y1406">
        <v>0</v>
      </c>
      <c r="Z1406">
        <v>0</v>
      </c>
      <c r="AA1406">
        <v>3</v>
      </c>
      <c r="AB1406">
        <v>11</v>
      </c>
      <c r="AC1406">
        <v>0</v>
      </c>
    </row>
    <row r="1407" spans="1:29" x14ac:dyDescent="0.3">
      <c r="A1407">
        <v>1640</v>
      </c>
      <c r="B1407">
        <v>1954</v>
      </c>
      <c r="C1407" t="s">
        <v>29</v>
      </c>
      <c r="D1407" t="s">
        <v>35</v>
      </c>
      <c r="E1407">
        <v>64587</v>
      </c>
      <c r="F1407">
        <v>1</v>
      </c>
      <c r="G1407">
        <v>1</v>
      </c>
      <c r="H1407" s="1">
        <v>41812</v>
      </c>
      <c r="I1407">
        <v>49</v>
      </c>
      <c r="J1407">
        <v>66</v>
      </c>
      <c r="K1407">
        <v>0</v>
      </c>
      <c r="L1407">
        <v>16</v>
      </c>
      <c r="M1407">
        <v>0</v>
      </c>
      <c r="N1407">
        <v>6</v>
      </c>
      <c r="O1407">
        <v>20</v>
      </c>
      <c r="P1407">
        <v>2</v>
      </c>
      <c r="Q1407">
        <v>1</v>
      </c>
      <c r="R1407">
        <v>1</v>
      </c>
      <c r="S1407">
        <v>4</v>
      </c>
      <c r="T1407">
        <v>3</v>
      </c>
      <c r="U1407">
        <v>0</v>
      </c>
      <c r="V1407">
        <v>0</v>
      </c>
      <c r="W1407">
        <v>0</v>
      </c>
      <c r="X1407">
        <v>0</v>
      </c>
      <c r="Y1407">
        <v>0</v>
      </c>
      <c r="Z1407">
        <v>0</v>
      </c>
      <c r="AA1407">
        <v>3</v>
      </c>
      <c r="AB1407">
        <v>11</v>
      </c>
      <c r="AC1407">
        <v>0</v>
      </c>
    </row>
    <row r="1408" spans="1:29" x14ac:dyDescent="0.3">
      <c r="A1408">
        <v>9635</v>
      </c>
      <c r="B1408">
        <v>1983</v>
      </c>
      <c r="C1408" t="s">
        <v>34</v>
      </c>
      <c r="D1408" t="s">
        <v>33</v>
      </c>
      <c r="E1408">
        <v>35876</v>
      </c>
      <c r="F1408">
        <v>0</v>
      </c>
      <c r="G1408">
        <v>0</v>
      </c>
      <c r="H1408" s="1">
        <v>41749</v>
      </c>
      <c r="I1408">
        <v>13</v>
      </c>
      <c r="J1408">
        <v>66</v>
      </c>
      <c r="K1408">
        <v>2</v>
      </c>
      <c r="L1408">
        <v>40</v>
      </c>
      <c r="M1408">
        <v>4</v>
      </c>
      <c r="N1408">
        <v>3</v>
      </c>
      <c r="O1408">
        <v>14</v>
      </c>
      <c r="P1408">
        <v>1</v>
      </c>
      <c r="Q1408">
        <v>3</v>
      </c>
      <c r="R1408">
        <v>1</v>
      </c>
      <c r="S1408">
        <v>3</v>
      </c>
      <c r="T1408">
        <v>6</v>
      </c>
      <c r="U1408">
        <v>0</v>
      </c>
      <c r="V1408">
        <v>0</v>
      </c>
      <c r="W1408">
        <v>0</v>
      </c>
      <c r="X1408">
        <v>0</v>
      </c>
      <c r="Y1408">
        <v>0</v>
      </c>
      <c r="Z1408">
        <v>0</v>
      </c>
      <c r="AA1408">
        <v>3</v>
      </c>
      <c r="AB1408">
        <v>11</v>
      </c>
      <c r="AC1408">
        <v>0</v>
      </c>
    </row>
    <row r="1409" spans="1:29" x14ac:dyDescent="0.3">
      <c r="A1409">
        <v>9738</v>
      </c>
      <c r="B1409">
        <v>1986</v>
      </c>
      <c r="C1409" t="s">
        <v>34</v>
      </c>
      <c r="D1409" t="s">
        <v>31</v>
      </c>
      <c r="E1409">
        <v>42386</v>
      </c>
      <c r="F1409">
        <v>1</v>
      </c>
      <c r="G1409">
        <v>0</v>
      </c>
      <c r="H1409" s="1">
        <v>41287</v>
      </c>
      <c r="I1409">
        <v>43</v>
      </c>
      <c r="J1409">
        <v>65</v>
      </c>
      <c r="K1409">
        <v>4</v>
      </c>
      <c r="L1409">
        <v>16</v>
      </c>
      <c r="M1409">
        <v>0</v>
      </c>
      <c r="N1409">
        <v>4</v>
      </c>
      <c r="O1409">
        <v>11</v>
      </c>
      <c r="P1409">
        <v>1</v>
      </c>
      <c r="Q1409">
        <v>3</v>
      </c>
      <c r="R1409">
        <v>0</v>
      </c>
      <c r="S1409">
        <v>3</v>
      </c>
      <c r="T1409">
        <v>8</v>
      </c>
      <c r="U1409">
        <v>0</v>
      </c>
      <c r="V1409">
        <v>0</v>
      </c>
      <c r="W1409">
        <v>0</v>
      </c>
      <c r="X1409">
        <v>0</v>
      </c>
      <c r="Y1409">
        <v>0</v>
      </c>
      <c r="Z1409">
        <v>0</v>
      </c>
      <c r="AA1409">
        <v>3</v>
      </c>
      <c r="AB1409">
        <v>11</v>
      </c>
      <c r="AC1409">
        <v>0</v>
      </c>
    </row>
    <row r="1410" spans="1:29" x14ac:dyDescent="0.3">
      <c r="A1410">
        <v>615</v>
      </c>
      <c r="B1410">
        <v>1960</v>
      </c>
      <c r="C1410" t="s">
        <v>29</v>
      </c>
      <c r="D1410" t="s">
        <v>31</v>
      </c>
      <c r="E1410">
        <v>30507</v>
      </c>
      <c r="F1410">
        <v>0</v>
      </c>
      <c r="G1410">
        <v>0</v>
      </c>
      <c r="H1410" s="1">
        <v>41344</v>
      </c>
      <c r="I1410">
        <v>29</v>
      </c>
      <c r="J1410">
        <v>65</v>
      </c>
      <c r="K1410">
        <v>36</v>
      </c>
      <c r="L1410">
        <v>74</v>
      </c>
      <c r="M1410">
        <v>38</v>
      </c>
      <c r="N1410">
        <v>20</v>
      </c>
      <c r="O1410">
        <v>110</v>
      </c>
      <c r="P1410">
        <v>1</v>
      </c>
      <c r="Q1410">
        <v>5</v>
      </c>
      <c r="R1410">
        <v>1</v>
      </c>
      <c r="S1410">
        <v>4</v>
      </c>
      <c r="T1410">
        <v>7</v>
      </c>
      <c r="U1410">
        <v>0</v>
      </c>
      <c r="V1410">
        <v>0</v>
      </c>
      <c r="W1410">
        <v>0</v>
      </c>
      <c r="X1410">
        <v>0</v>
      </c>
      <c r="Y1410">
        <v>0</v>
      </c>
      <c r="Z1410">
        <v>0</v>
      </c>
      <c r="AA1410">
        <v>3</v>
      </c>
      <c r="AB1410">
        <v>11</v>
      </c>
      <c r="AC1410">
        <v>0</v>
      </c>
    </row>
    <row r="1411" spans="1:29" x14ac:dyDescent="0.3">
      <c r="A1411">
        <v>11025</v>
      </c>
      <c r="B1411">
        <v>1961</v>
      </c>
      <c r="C1411" t="s">
        <v>29</v>
      </c>
      <c r="D1411" t="s">
        <v>33</v>
      </c>
      <c r="E1411">
        <v>36443</v>
      </c>
      <c r="F1411">
        <v>1</v>
      </c>
      <c r="G1411">
        <v>1</v>
      </c>
      <c r="H1411" s="1">
        <v>41308</v>
      </c>
      <c r="I1411">
        <v>9</v>
      </c>
      <c r="J1411">
        <v>65</v>
      </c>
      <c r="K1411">
        <v>0</v>
      </c>
      <c r="L1411">
        <v>46</v>
      </c>
      <c r="M1411">
        <v>4</v>
      </c>
      <c r="N1411">
        <v>3</v>
      </c>
      <c r="O1411">
        <v>20</v>
      </c>
      <c r="P1411">
        <v>4</v>
      </c>
      <c r="Q1411">
        <v>3</v>
      </c>
      <c r="R1411">
        <v>1</v>
      </c>
      <c r="S1411">
        <v>3</v>
      </c>
      <c r="T1411">
        <v>8</v>
      </c>
      <c r="U1411">
        <v>0</v>
      </c>
      <c r="V1411">
        <v>0</v>
      </c>
      <c r="W1411">
        <v>0</v>
      </c>
      <c r="X1411">
        <v>0</v>
      </c>
      <c r="Y1411">
        <v>0</v>
      </c>
      <c r="Z1411">
        <v>0</v>
      </c>
      <c r="AA1411">
        <v>3</v>
      </c>
      <c r="AB1411">
        <v>11</v>
      </c>
      <c r="AC1411">
        <v>0</v>
      </c>
    </row>
    <row r="1412" spans="1:29" x14ac:dyDescent="0.3">
      <c r="A1412">
        <v>10212</v>
      </c>
      <c r="B1412">
        <v>1986</v>
      </c>
      <c r="C1412" t="s">
        <v>34</v>
      </c>
      <c r="D1412" t="s">
        <v>31</v>
      </c>
      <c r="E1412">
        <v>42386</v>
      </c>
      <c r="F1412">
        <v>1</v>
      </c>
      <c r="G1412">
        <v>0</v>
      </c>
      <c r="H1412" s="1">
        <v>41287</v>
      </c>
      <c r="I1412">
        <v>43</v>
      </c>
      <c r="J1412">
        <v>65</v>
      </c>
      <c r="K1412">
        <v>4</v>
      </c>
      <c r="L1412">
        <v>16</v>
      </c>
      <c r="M1412">
        <v>0</v>
      </c>
      <c r="N1412">
        <v>4</v>
      </c>
      <c r="O1412">
        <v>11</v>
      </c>
      <c r="P1412">
        <v>1</v>
      </c>
      <c r="Q1412">
        <v>3</v>
      </c>
      <c r="R1412">
        <v>0</v>
      </c>
      <c r="S1412">
        <v>3</v>
      </c>
      <c r="T1412">
        <v>8</v>
      </c>
      <c r="U1412">
        <v>0</v>
      </c>
      <c r="V1412">
        <v>0</v>
      </c>
      <c r="W1412">
        <v>0</v>
      </c>
      <c r="X1412">
        <v>0</v>
      </c>
      <c r="Y1412">
        <v>0</v>
      </c>
      <c r="Z1412">
        <v>0</v>
      </c>
      <c r="AA1412">
        <v>3</v>
      </c>
      <c r="AB1412">
        <v>11</v>
      </c>
      <c r="AC1412">
        <v>0</v>
      </c>
    </row>
    <row r="1413" spans="1:29" x14ac:dyDescent="0.3">
      <c r="A1413">
        <v>3332</v>
      </c>
      <c r="B1413">
        <v>1985</v>
      </c>
      <c r="C1413" t="s">
        <v>29</v>
      </c>
      <c r="D1413" t="s">
        <v>30</v>
      </c>
      <c r="E1413">
        <v>29760</v>
      </c>
      <c r="F1413">
        <v>1</v>
      </c>
      <c r="G1413">
        <v>0</v>
      </c>
      <c r="H1413" s="1">
        <v>41150</v>
      </c>
      <c r="I1413">
        <v>87</v>
      </c>
      <c r="J1413">
        <v>64</v>
      </c>
      <c r="K1413">
        <v>4</v>
      </c>
      <c r="L1413">
        <v>68</v>
      </c>
      <c r="M1413">
        <v>7</v>
      </c>
      <c r="N1413">
        <v>5</v>
      </c>
      <c r="O1413">
        <v>17</v>
      </c>
      <c r="P1413">
        <v>4</v>
      </c>
      <c r="Q1413">
        <v>3</v>
      </c>
      <c r="R1413">
        <v>1</v>
      </c>
      <c r="S1413">
        <v>4</v>
      </c>
      <c r="T1413">
        <v>8</v>
      </c>
      <c r="U1413">
        <v>0</v>
      </c>
      <c r="V1413">
        <v>0</v>
      </c>
      <c r="W1413">
        <v>0</v>
      </c>
      <c r="X1413">
        <v>0</v>
      </c>
      <c r="Y1413">
        <v>0</v>
      </c>
      <c r="Z1413">
        <v>0</v>
      </c>
      <c r="AA1413">
        <v>3</v>
      </c>
      <c r="AB1413">
        <v>11</v>
      </c>
      <c r="AC1413">
        <v>0</v>
      </c>
    </row>
    <row r="1414" spans="1:29" x14ac:dyDescent="0.3">
      <c r="A1414">
        <v>2286</v>
      </c>
      <c r="B1414">
        <v>1962</v>
      </c>
      <c r="C1414" t="s">
        <v>29</v>
      </c>
      <c r="D1414" t="s">
        <v>30</v>
      </c>
      <c r="E1414">
        <v>50785</v>
      </c>
      <c r="F1414">
        <v>1</v>
      </c>
      <c r="G1414">
        <v>1</v>
      </c>
      <c r="H1414" s="1">
        <v>41527</v>
      </c>
      <c r="I1414">
        <v>27</v>
      </c>
      <c r="J1414">
        <v>64</v>
      </c>
      <c r="K1414">
        <v>1</v>
      </c>
      <c r="L1414">
        <v>21</v>
      </c>
      <c r="M1414">
        <v>0</v>
      </c>
      <c r="N1414">
        <v>1</v>
      </c>
      <c r="O1414">
        <v>27</v>
      </c>
      <c r="P1414">
        <v>2</v>
      </c>
      <c r="Q1414">
        <v>2</v>
      </c>
      <c r="R1414">
        <v>1</v>
      </c>
      <c r="S1414">
        <v>3</v>
      </c>
      <c r="T1414">
        <v>6</v>
      </c>
      <c r="U1414">
        <v>0</v>
      </c>
      <c r="V1414">
        <v>0</v>
      </c>
      <c r="W1414">
        <v>0</v>
      </c>
      <c r="X1414">
        <v>0</v>
      </c>
      <c r="Y1414">
        <v>0</v>
      </c>
      <c r="Z1414">
        <v>0</v>
      </c>
      <c r="AA1414">
        <v>3</v>
      </c>
      <c r="AB1414">
        <v>11</v>
      </c>
      <c r="AC1414">
        <v>0</v>
      </c>
    </row>
    <row r="1415" spans="1:29" x14ac:dyDescent="0.3">
      <c r="A1415">
        <v>7433</v>
      </c>
      <c r="B1415">
        <v>1985</v>
      </c>
      <c r="C1415" t="s">
        <v>29</v>
      </c>
      <c r="D1415" t="s">
        <v>30</v>
      </c>
      <c r="E1415">
        <v>29760</v>
      </c>
      <c r="F1415">
        <v>1</v>
      </c>
      <c r="G1415">
        <v>0</v>
      </c>
      <c r="H1415" s="1">
        <v>41150</v>
      </c>
      <c r="I1415">
        <v>87</v>
      </c>
      <c r="J1415">
        <v>64</v>
      </c>
      <c r="K1415">
        <v>4</v>
      </c>
      <c r="L1415">
        <v>68</v>
      </c>
      <c r="M1415">
        <v>7</v>
      </c>
      <c r="N1415">
        <v>5</v>
      </c>
      <c r="O1415">
        <v>17</v>
      </c>
      <c r="P1415">
        <v>4</v>
      </c>
      <c r="Q1415">
        <v>3</v>
      </c>
      <c r="R1415">
        <v>1</v>
      </c>
      <c r="S1415">
        <v>4</v>
      </c>
      <c r="T1415">
        <v>8</v>
      </c>
      <c r="U1415">
        <v>0</v>
      </c>
      <c r="V1415">
        <v>0</v>
      </c>
      <c r="W1415">
        <v>0</v>
      </c>
      <c r="X1415">
        <v>0</v>
      </c>
      <c r="Y1415">
        <v>0</v>
      </c>
      <c r="Z1415">
        <v>0</v>
      </c>
      <c r="AA1415">
        <v>3</v>
      </c>
      <c r="AB1415">
        <v>11</v>
      </c>
      <c r="AC1415">
        <v>0</v>
      </c>
    </row>
    <row r="1416" spans="1:29" x14ac:dyDescent="0.3">
      <c r="A1416">
        <v>10591</v>
      </c>
      <c r="B1416">
        <v>1969</v>
      </c>
      <c r="C1416" t="s">
        <v>29</v>
      </c>
      <c r="D1416" t="s">
        <v>38</v>
      </c>
      <c r="E1416">
        <v>43638</v>
      </c>
      <c r="F1416">
        <v>0</v>
      </c>
      <c r="G1416">
        <v>1</v>
      </c>
      <c r="H1416" s="1">
        <v>41127</v>
      </c>
      <c r="I1416">
        <v>37</v>
      </c>
      <c r="J1416">
        <v>63</v>
      </c>
      <c r="K1416">
        <v>10</v>
      </c>
      <c r="L1416">
        <v>83</v>
      </c>
      <c r="M1416">
        <v>7</v>
      </c>
      <c r="N1416">
        <v>19</v>
      </c>
      <c r="O1416">
        <v>19</v>
      </c>
      <c r="P1416">
        <v>2</v>
      </c>
      <c r="Q1416">
        <v>4</v>
      </c>
      <c r="R1416">
        <v>1</v>
      </c>
      <c r="S1416">
        <v>4</v>
      </c>
      <c r="T1416">
        <v>7</v>
      </c>
      <c r="U1416">
        <v>0</v>
      </c>
      <c r="V1416">
        <v>0</v>
      </c>
      <c r="W1416">
        <v>0</v>
      </c>
      <c r="X1416">
        <v>0</v>
      </c>
      <c r="Y1416">
        <v>0</v>
      </c>
      <c r="Z1416">
        <v>0</v>
      </c>
      <c r="AA1416">
        <v>3</v>
      </c>
      <c r="AB1416">
        <v>11</v>
      </c>
      <c r="AC1416">
        <v>0</v>
      </c>
    </row>
    <row r="1417" spans="1:29" x14ac:dyDescent="0.3">
      <c r="A1417">
        <v>1048</v>
      </c>
      <c r="B1417">
        <v>1972</v>
      </c>
      <c r="C1417" t="s">
        <v>34</v>
      </c>
      <c r="D1417" t="s">
        <v>33</v>
      </c>
      <c r="E1417">
        <v>35641</v>
      </c>
      <c r="F1417">
        <v>1</v>
      </c>
      <c r="G1417">
        <v>0</v>
      </c>
      <c r="H1417" s="1">
        <v>41469</v>
      </c>
      <c r="I1417">
        <v>11</v>
      </c>
      <c r="J1417">
        <v>63</v>
      </c>
      <c r="K1417">
        <v>3</v>
      </c>
      <c r="L1417">
        <v>67</v>
      </c>
      <c r="M1417">
        <v>8</v>
      </c>
      <c r="N1417">
        <v>9</v>
      </c>
      <c r="O1417">
        <v>28</v>
      </c>
      <c r="P1417">
        <v>2</v>
      </c>
      <c r="Q1417">
        <v>3</v>
      </c>
      <c r="R1417">
        <v>1</v>
      </c>
      <c r="S1417">
        <v>4</v>
      </c>
      <c r="T1417">
        <v>7</v>
      </c>
      <c r="U1417">
        <v>0</v>
      </c>
      <c r="V1417">
        <v>0</v>
      </c>
      <c r="W1417">
        <v>0</v>
      </c>
      <c r="X1417">
        <v>0</v>
      </c>
      <c r="Y1417">
        <v>0</v>
      </c>
      <c r="Z1417">
        <v>0</v>
      </c>
      <c r="AA1417">
        <v>3</v>
      </c>
      <c r="AB1417">
        <v>11</v>
      </c>
      <c r="AC1417">
        <v>1</v>
      </c>
    </row>
    <row r="1418" spans="1:29" x14ac:dyDescent="0.3">
      <c r="A1418">
        <v>1970</v>
      </c>
      <c r="B1418">
        <v>1968</v>
      </c>
      <c r="C1418" t="s">
        <v>34</v>
      </c>
      <c r="D1418" t="s">
        <v>31</v>
      </c>
      <c r="E1418">
        <v>34053</v>
      </c>
      <c r="F1418">
        <v>0</v>
      </c>
      <c r="G1418">
        <v>1</v>
      </c>
      <c r="H1418" s="1">
        <v>41162</v>
      </c>
      <c r="I1418">
        <v>14</v>
      </c>
      <c r="J1418">
        <v>63</v>
      </c>
      <c r="K1418">
        <v>0</v>
      </c>
      <c r="L1418">
        <v>21</v>
      </c>
      <c r="M1418">
        <v>7</v>
      </c>
      <c r="N1418">
        <v>0</v>
      </c>
      <c r="O1418">
        <v>12</v>
      </c>
      <c r="P1418">
        <v>1</v>
      </c>
      <c r="Q1418">
        <v>3</v>
      </c>
      <c r="R1418">
        <v>0</v>
      </c>
      <c r="S1418">
        <v>3</v>
      </c>
      <c r="T1418">
        <v>8</v>
      </c>
      <c r="U1418">
        <v>0</v>
      </c>
      <c r="V1418">
        <v>0</v>
      </c>
      <c r="W1418">
        <v>0</v>
      </c>
      <c r="X1418">
        <v>0</v>
      </c>
      <c r="Y1418">
        <v>0</v>
      </c>
      <c r="Z1418">
        <v>0</v>
      </c>
      <c r="AA1418">
        <v>3</v>
      </c>
      <c r="AB1418">
        <v>11</v>
      </c>
      <c r="AC1418">
        <v>0</v>
      </c>
    </row>
    <row r="1419" spans="1:29" x14ac:dyDescent="0.3">
      <c r="A1419">
        <v>837</v>
      </c>
      <c r="B1419">
        <v>1977</v>
      </c>
      <c r="C1419" t="s">
        <v>29</v>
      </c>
      <c r="D1419" t="s">
        <v>33</v>
      </c>
      <c r="E1419">
        <v>54809</v>
      </c>
      <c r="F1419">
        <v>1</v>
      </c>
      <c r="G1419">
        <v>1</v>
      </c>
      <c r="H1419" s="1">
        <v>41528</v>
      </c>
      <c r="I1419">
        <v>0</v>
      </c>
      <c r="J1419">
        <v>63</v>
      </c>
      <c r="K1419">
        <v>6</v>
      </c>
      <c r="L1419">
        <v>57</v>
      </c>
      <c r="M1419">
        <v>13</v>
      </c>
      <c r="N1419">
        <v>13</v>
      </c>
      <c r="O1419">
        <v>22</v>
      </c>
      <c r="P1419">
        <v>4</v>
      </c>
      <c r="Q1419">
        <v>2</v>
      </c>
      <c r="R1419">
        <v>1</v>
      </c>
      <c r="S1419">
        <v>5</v>
      </c>
      <c r="T1419">
        <v>4</v>
      </c>
      <c r="U1419">
        <v>0</v>
      </c>
      <c r="V1419">
        <v>0</v>
      </c>
      <c r="W1419">
        <v>0</v>
      </c>
      <c r="X1419">
        <v>0</v>
      </c>
      <c r="Y1419">
        <v>0</v>
      </c>
      <c r="Z1419">
        <v>0</v>
      </c>
      <c r="AA1419">
        <v>3</v>
      </c>
      <c r="AB1419">
        <v>11</v>
      </c>
      <c r="AC1419">
        <v>0</v>
      </c>
    </row>
    <row r="1420" spans="1:29" x14ac:dyDescent="0.3">
      <c r="A1420">
        <v>10521</v>
      </c>
      <c r="B1420">
        <v>1977</v>
      </c>
      <c r="C1420" t="s">
        <v>29</v>
      </c>
      <c r="D1420" t="s">
        <v>33</v>
      </c>
      <c r="E1420">
        <v>54809</v>
      </c>
      <c r="F1420">
        <v>1</v>
      </c>
      <c r="G1420">
        <v>1</v>
      </c>
      <c r="H1420" s="1">
        <v>41528</v>
      </c>
      <c r="I1420">
        <v>0</v>
      </c>
      <c r="J1420">
        <v>63</v>
      </c>
      <c r="K1420">
        <v>6</v>
      </c>
      <c r="L1420">
        <v>57</v>
      </c>
      <c r="M1420">
        <v>13</v>
      </c>
      <c r="N1420">
        <v>13</v>
      </c>
      <c r="O1420">
        <v>22</v>
      </c>
      <c r="P1420">
        <v>4</v>
      </c>
      <c r="Q1420">
        <v>2</v>
      </c>
      <c r="R1420">
        <v>1</v>
      </c>
      <c r="S1420">
        <v>5</v>
      </c>
      <c r="T1420">
        <v>4</v>
      </c>
      <c r="U1420">
        <v>0</v>
      </c>
      <c r="V1420">
        <v>0</v>
      </c>
      <c r="W1420">
        <v>0</v>
      </c>
      <c r="X1420">
        <v>0</v>
      </c>
      <c r="Y1420">
        <v>0</v>
      </c>
      <c r="Z1420">
        <v>0</v>
      </c>
      <c r="AA1420">
        <v>3</v>
      </c>
      <c r="AB1420">
        <v>11</v>
      </c>
      <c r="AC1420">
        <v>1</v>
      </c>
    </row>
    <row r="1421" spans="1:29" x14ac:dyDescent="0.3">
      <c r="A1421">
        <v>5117</v>
      </c>
      <c r="B1421">
        <v>1963</v>
      </c>
      <c r="C1421" t="s">
        <v>37</v>
      </c>
      <c r="D1421" t="s">
        <v>33</v>
      </c>
      <c r="E1421">
        <v>32632</v>
      </c>
      <c r="F1421">
        <v>0</v>
      </c>
      <c r="G1421">
        <v>0</v>
      </c>
      <c r="H1421" s="1">
        <v>41123</v>
      </c>
      <c r="I1421">
        <v>32</v>
      </c>
      <c r="J1421">
        <v>63</v>
      </c>
      <c r="K1421">
        <v>151</v>
      </c>
      <c r="L1421">
        <v>137</v>
      </c>
      <c r="M1421">
        <v>153</v>
      </c>
      <c r="N1421">
        <v>19</v>
      </c>
      <c r="O1421">
        <v>53</v>
      </c>
      <c r="P1421">
        <v>2</v>
      </c>
      <c r="Q1421">
        <v>4</v>
      </c>
      <c r="R1421">
        <v>4</v>
      </c>
      <c r="S1421">
        <v>8</v>
      </c>
      <c r="T1421">
        <v>5</v>
      </c>
      <c r="U1421">
        <v>0</v>
      </c>
      <c r="V1421">
        <v>0</v>
      </c>
      <c r="W1421">
        <v>0</v>
      </c>
      <c r="X1421">
        <v>0</v>
      </c>
      <c r="Y1421">
        <v>0</v>
      </c>
      <c r="Z1421">
        <v>0</v>
      </c>
      <c r="AA1421">
        <v>3</v>
      </c>
      <c r="AB1421">
        <v>11</v>
      </c>
      <c r="AC1421">
        <v>0</v>
      </c>
    </row>
    <row r="1422" spans="1:29" x14ac:dyDescent="0.3">
      <c r="A1422">
        <v>9739</v>
      </c>
      <c r="B1422">
        <v>1963</v>
      </c>
      <c r="C1422" t="s">
        <v>29</v>
      </c>
      <c r="D1422" t="s">
        <v>30</v>
      </c>
      <c r="E1422">
        <v>34377</v>
      </c>
      <c r="F1422">
        <v>0</v>
      </c>
      <c r="G1422">
        <v>1</v>
      </c>
      <c r="H1422" s="1">
        <v>41293</v>
      </c>
      <c r="I1422">
        <v>55</v>
      </c>
      <c r="J1422">
        <v>62</v>
      </c>
      <c r="K1422">
        <v>0</v>
      </c>
      <c r="L1422">
        <v>22</v>
      </c>
      <c r="M1422">
        <v>3</v>
      </c>
      <c r="N1422">
        <v>1</v>
      </c>
      <c r="O1422">
        <v>26</v>
      </c>
      <c r="P1422">
        <v>2</v>
      </c>
      <c r="Q1422">
        <v>2</v>
      </c>
      <c r="R1422">
        <v>2</v>
      </c>
      <c r="S1422">
        <v>2</v>
      </c>
      <c r="T1422">
        <v>7</v>
      </c>
      <c r="U1422">
        <v>0</v>
      </c>
      <c r="V1422">
        <v>0</v>
      </c>
      <c r="W1422">
        <v>0</v>
      </c>
      <c r="X1422">
        <v>0</v>
      </c>
      <c r="Y1422">
        <v>0</v>
      </c>
      <c r="Z1422">
        <v>0</v>
      </c>
      <c r="AA1422">
        <v>3</v>
      </c>
      <c r="AB1422">
        <v>11</v>
      </c>
      <c r="AC1422">
        <v>0</v>
      </c>
    </row>
    <row r="1423" spans="1:29" x14ac:dyDescent="0.3">
      <c r="A1423">
        <v>2740</v>
      </c>
      <c r="B1423">
        <v>1958</v>
      </c>
      <c r="C1423" t="s">
        <v>32</v>
      </c>
      <c r="D1423" t="s">
        <v>38</v>
      </c>
      <c r="E1423">
        <v>33438</v>
      </c>
      <c r="F1423">
        <v>1</v>
      </c>
      <c r="G1423">
        <v>1</v>
      </c>
      <c r="H1423" s="1">
        <v>41539</v>
      </c>
      <c r="I1423">
        <v>81</v>
      </c>
      <c r="J1423">
        <v>62</v>
      </c>
      <c r="K1423">
        <v>1</v>
      </c>
      <c r="L1423">
        <v>16</v>
      </c>
      <c r="M1423">
        <v>3</v>
      </c>
      <c r="N1423">
        <v>2</v>
      </c>
      <c r="O1423">
        <v>6</v>
      </c>
      <c r="P1423">
        <v>4</v>
      </c>
      <c r="Q1423">
        <v>2</v>
      </c>
      <c r="R1423">
        <v>1</v>
      </c>
      <c r="S1423">
        <v>4</v>
      </c>
      <c r="T1423">
        <v>5</v>
      </c>
      <c r="U1423">
        <v>0</v>
      </c>
      <c r="V1423">
        <v>0</v>
      </c>
      <c r="W1423">
        <v>0</v>
      </c>
      <c r="X1423">
        <v>0</v>
      </c>
      <c r="Y1423">
        <v>0</v>
      </c>
      <c r="Z1423">
        <v>0</v>
      </c>
      <c r="AA1423">
        <v>3</v>
      </c>
      <c r="AB1423">
        <v>11</v>
      </c>
      <c r="AC1423">
        <v>0</v>
      </c>
    </row>
    <row r="1424" spans="1:29" x14ac:dyDescent="0.3">
      <c r="A1424">
        <v>3551</v>
      </c>
      <c r="B1424">
        <v>1954</v>
      </c>
      <c r="C1424" t="s">
        <v>34</v>
      </c>
      <c r="D1424" t="s">
        <v>31</v>
      </c>
      <c r="E1424">
        <v>60033</v>
      </c>
      <c r="F1424">
        <v>0</v>
      </c>
      <c r="G1424">
        <v>1</v>
      </c>
      <c r="H1424" s="1">
        <v>41727</v>
      </c>
      <c r="I1424">
        <v>28</v>
      </c>
      <c r="J1424">
        <v>62</v>
      </c>
      <c r="K1424">
        <v>1</v>
      </c>
      <c r="L1424">
        <v>57</v>
      </c>
      <c r="M1424">
        <v>19</v>
      </c>
      <c r="N1424">
        <v>11</v>
      </c>
      <c r="O1424">
        <v>48</v>
      </c>
      <c r="P1424">
        <v>2</v>
      </c>
      <c r="Q1424">
        <v>2</v>
      </c>
      <c r="R1424">
        <v>1</v>
      </c>
      <c r="S1424">
        <v>5</v>
      </c>
      <c r="T1424">
        <v>2</v>
      </c>
      <c r="U1424">
        <v>0</v>
      </c>
      <c r="V1424">
        <v>0</v>
      </c>
      <c r="W1424">
        <v>0</v>
      </c>
      <c r="X1424">
        <v>0</v>
      </c>
      <c r="Y1424">
        <v>0</v>
      </c>
      <c r="Z1424">
        <v>0</v>
      </c>
      <c r="AA1424">
        <v>3</v>
      </c>
      <c r="AB1424">
        <v>11</v>
      </c>
      <c r="AC1424">
        <v>0</v>
      </c>
    </row>
    <row r="1425" spans="1:29" x14ac:dyDescent="0.3">
      <c r="A1425">
        <v>4470</v>
      </c>
      <c r="B1425">
        <v>1962</v>
      </c>
      <c r="C1425" t="s">
        <v>34</v>
      </c>
      <c r="D1425" t="s">
        <v>33</v>
      </c>
      <c r="E1425">
        <v>58646</v>
      </c>
      <c r="F1425">
        <v>0</v>
      </c>
      <c r="G1425">
        <v>1</v>
      </c>
      <c r="H1425" s="1">
        <v>41435</v>
      </c>
      <c r="I1425">
        <v>3</v>
      </c>
      <c r="J1425">
        <v>62</v>
      </c>
      <c r="K1425">
        <v>1</v>
      </c>
      <c r="L1425">
        <v>44</v>
      </c>
      <c r="M1425">
        <v>6</v>
      </c>
      <c r="N1425">
        <v>5</v>
      </c>
      <c r="O1425">
        <v>22</v>
      </c>
      <c r="P1425">
        <v>1</v>
      </c>
      <c r="Q1425">
        <v>2</v>
      </c>
      <c r="R1425">
        <v>1</v>
      </c>
      <c r="S1425">
        <v>4</v>
      </c>
      <c r="T1425">
        <v>4</v>
      </c>
      <c r="U1425">
        <v>0</v>
      </c>
      <c r="V1425">
        <v>0</v>
      </c>
      <c r="W1425">
        <v>0</v>
      </c>
      <c r="X1425">
        <v>0</v>
      </c>
      <c r="Y1425">
        <v>0</v>
      </c>
      <c r="Z1425">
        <v>0</v>
      </c>
      <c r="AA1425">
        <v>3</v>
      </c>
      <c r="AB1425">
        <v>11</v>
      </c>
      <c r="AC1425">
        <v>0</v>
      </c>
    </row>
    <row r="1426" spans="1:29" x14ac:dyDescent="0.3">
      <c r="A1426">
        <v>6183</v>
      </c>
      <c r="B1426">
        <v>1962</v>
      </c>
      <c r="C1426" t="s">
        <v>34</v>
      </c>
      <c r="D1426" t="s">
        <v>33</v>
      </c>
      <c r="E1426">
        <v>58646</v>
      </c>
      <c r="F1426">
        <v>0</v>
      </c>
      <c r="G1426">
        <v>1</v>
      </c>
      <c r="H1426" s="1">
        <v>41435</v>
      </c>
      <c r="I1426">
        <v>3</v>
      </c>
      <c r="J1426">
        <v>62</v>
      </c>
      <c r="K1426">
        <v>1</v>
      </c>
      <c r="L1426">
        <v>44</v>
      </c>
      <c r="M1426">
        <v>6</v>
      </c>
      <c r="N1426">
        <v>5</v>
      </c>
      <c r="O1426">
        <v>22</v>
      </c>
      <c r="P1426">
        <v>1</v>
      </c>
      <c r="Q1426">
        <v>2</v>
      </c>
      <c r="R1426">
        <v>1</v>
      </c>
      <c r="S1426">
        <v>4</v>
      </c>
      <c r="T1426">
        <v>4</v>
      </c>
      <c r="U1426">
        <v>0</v>
      </c>
      <c r="V1426">
        <v>0</v>
      </c>
      <c r="W1426">
        <v>0</v>
      </c>
      <c r="X1426">
        <v>0</v>
      </c>
      <c r="Y1426">
        <v>0</v>
      </c>
      <c r="Z1426">
        <v>0</v>
      </c>
      <c r="AA1426">
        <v>3</v>
      </c>
      <c r="AB1426">
        <v>11</v>
      </c>
      <c r="AC1426">
        <v>0</v>
      </c>
    </row>
    <row r="1427" spans="1:29" x14ac:dyDescent="0.3">
      <c r="A1427">
        <v>9706</v>
      </c>
      <c r="B1427">
        <v>1974</v>
      </c>
      <c r="C1427" t="s">
        <v>32</v>
      </c>
      <c r="D1427" t="s">
        <v>30</v>
      </c>
      <c r="E1427">
        <v>31560</v>
      </c>
      <c r="F1427">
        <v>1</v>
      </c>
      <c r="G1427">
        <v>0</v>
      </c>
      <c r="H1427" s="1">
        <v>41449</v>
      </c>
      <c r="I1427">
        <v>98</v>
      </c>
      <c r="J1427">
        <v>62</v>
      </c>
      <c r="K1427">
        <v>1</v>
      </c>
      <c r="L1427">
        <v>20</v>
      </c>
      <c r="M1427">
        <v>4</v>
      </c>
      <c r="N1427">
        <v>0</v>
      </c>
      <c r="O1427">
        <v>7</v>
      </c>
      <c r="P1427">
        <v>2</v>
      </c>
      <c r="Q1427">
        <v>2</v>
      </c>
      <c r="R1427">
        <v>1</v>
      </c>
      <c r="S1427">
        <v>3</v>
      </c>
      <c r="T1427">
        <v>8</v>
      </c>
      <c r="U1427">
        <v>0</v>
      </c>
      <c r="V1427">
        <v>0</v>
      </c>
      <c r="W1427">
        <v>0</v>
      </c>
      <c r="X1427">
        <v>0</v>
      </c>
      <c r="Y1427">
        <v>0</v>
      </c>
      <c r="Z1427">
        <v>0</v>
      </c>
      <c r="AA1427">
        <v>3</v>
      </c>
      <c r="AB1427">
        <v>11</v>
      </c>
      <c r="AC1427">
        <v>0</v>
      </c>
    </row>
    <row r="1428" spans="1:29" x14ac:dyDescent="0.3">
      <c r="A1428">
        <v>4550</v>
      </c>
      <c r="B1428">
        <v>1966</v>
      </c>
      <c r="C1428" t="s">
        <v>34</v>
      </c>
      <c r="D1428" t="s">
        <v>31</v>
      </c>
      <c r="E1428">
        <v>33564</v>
      </c>
      <c r="F1428">
        <v>0</v>
      </c>
      <c r="G1428">
        <v>1</v>
      </c>
      <c r="H1428" s="1">
        <v>41814</v>
      </c>
      <c r="I1428">
        <v>51</v>
      </c>
      <c r="J1428">
        <v>61</v>
      </c>
      <c r="K1428">
        <v>0</v>
      </c>
      <c r="L1428">
        <v>3</v>
      </c>
      <c r="M1428">
        <v>0</v>
      </c>
      <c r="N1428">
        <v>0</v>
      </c>
      <c r="O1428">
        <v>7</v>
      </c>
      <c r="P1428">
        <v>1</v>
      </c>
      <c r="Q1428">
        <v>1</v>
      </c>
      <c r="R1428">
        <v>1</v>
      </c>
      <c r="S1428">
        <v>3</v>
      </c>
      <c r="T1428">
        <v>5</v>
      </c>
      <c r="U1428">
        <v>0</v>
      </c>
      <c r="V1428">
        <v>0</v>
      </c>
      <c r="W1428">
        <v>0</v>
      </c>
      <c r="X1428">
        <v>0</v>
      </c>
      <c r="Y1428">
        <v>0</v>
      </c>
      <c r="Z1428">
        <v>0</v>
      </c>
      <c r="AA1428">
        <v>3</v>
      </c>
      <c r="AB1428">
        <v>11</v>
      </c>
      <c r="AC1428">
        <v>0</v>
      </c>
    </row>
    <row r="1429" spans="1:29" x14ac:dyDescent="0.3">
      <c r="A1429">
        <v>2853</v>
      </c>
      <c r="B1429">
        <v>1980</v>
      </c>
      <c r="C1429" t="s">
        <v>29</v>
      </c>
      <c r="D1429" t="s">
        <v>30</v>
      </c>
      <c r="E1429">
        <v>51766</v>
      </c>
      <c r="F1429">
        <v>1</v>
      </c>
      <c r="G1429">
        <v>0</v>
      </c>
      <c r="H1429" s="1">
        <v>41709</v>
      </c>
      <c r="I1429">
        <v>74</v>
      </c>
      <c r="J1429">
        <v>60</v>
      </c>
      <c r="K1429">
        <v>51</v>
      </c>
      <c r="L1429">
        <v>87</v>
      </c>
      <c r="M1429">
        <v>6</v>
      </c>
      <c r="N1429">
        <v>20</v>
      </c>
      <c r="O1429">
        <v>51</v>
      </c>
      <c r="P1429">
        <v>2</v>
      </c>
      <c r="Q1429">
        <v>4</v>
      </c>
      <c r="R1429">
        <v>2</v>
      </c>
      <c r="S1429">
        <v>4</v>
      </c>
      <c r="T1429">
        <v>5</v>
      </c>
      <c r="U1429">
        <v>0</v>
      </c>
      <c r="V1429">
        <v>0</v>
      </c>
      <c r="W1429">
        <v>0</v>
      </c>
      <c r="X1429">
        <v>0</v>
      </c>
      <c r="Y1429">
        <v>0</v>
      </c>
      <c r="Z1429">
        <v>0</v>
      </c>
      <c r="AA1429">
        <v>3</v>
      </c>
      <c r="AB1429">
        <v>11</v>
      </c>
      <c r="AC1429">
        <v>0</v>
      </c>
    </row>
    <row r="1430" spans="1:29" x14ac:dyDescent="0.3">
      <c r="A1430">
        <v>641</v>
      </c>
      <c r="B1430">
        <v>1967</v>
      </c>
      <c r="C1430" t="s">
        <v>29</v>
      </c>
      <c r="D1430" t="s">
        <v>30</v>
      </c>
      <c r="E1430">
        <v>52074</v>
      </c>
      <c r="F1430">
        <v>0</v>
      </c>
      <c r="G1430">
        <v>1</v>
      </c>
      <c r="H1430" s="1">
        <v>41733</v>
      </c>
      <c r="I1430">
        <v>77</v>
      </c>
      <c r="J1430">
        <v>59</v>
      </c>
      <c r="K1430">
        <v>0</v>
      </c>
      <c r="L1430">
        <v>12</v>
      </c>
      <c r="M1430">
        <v>0</v>
      </c>
      <c r="N1430">
        <v>0</v>
      </c>
      <c r="O1430">
        <v>48</v>
      </c>
      <c r="P1430">
        <v>1</v>
      </c>
      <c r="Q1430">
        <v>2</v>
      </c>
      <c r="R1430">
        <v>2</v>
      </c>
      <c r="S1430">
        <v>2</v>
      </c>
      <c r="T1430">
        <v>4</v>
      </c>
      <c r="U1430">
        <v>1</v>
      </c>
      <c r="V1430">
        <v>0</v>
      </c>
      <c r="W1430">
        <v>0</v>
      </c>
      <c r="X1430">
        <v>0</v>
      </c>
      <c r="Y1430">
        <v>0</v>
      </c>
      <c r="Z1430">
        <v>0</v>
      </c>
      <c r="AA1430">
        <v>3</v>
      </c>
      <c r="AB1430">
        <v>11</v>
      </c>
      <c r="AC1430">
        <v>0</v>
      </c>
    </row>
    <row r="1431" spans="1:29" x14ac:dyDescent="0.3">
      <c r="A1431">
        <v>1734</v>
      </c>
      <c r="B1431">
        <v>1968</v>
      </c>
      <c r="C1431" t="s">
        <v>32</v>
      </c>
      <c r="D1431" t="s">
        <v>31</v>
      </c>
      <c r="E1431">
        <v>40706</v>
      </c>
      <c r="F1431">
        <v>2</v>
      </c>
      <c r="G1431">
        <v>1</v>
      </c>
      <c r="H1431" s="1">
        <v>41291</v>
      </c>
      <c r="I1431">
        <v>37</v>
      </c>
      <c r="J1431">
        <v>59</v>
      </c>
      <c r="K1431">
        <v>0</v>
      </c>
      <c r="L1431">
        <v>11</v>
      </c>
      <c r="M1431">
        <v>4</v>
      </c>
      <c r="N1431">
        <v>2</v>
      </c>
      <c r="O1431">
        <v>5</v>
      </c>
      <c r="P1431">
        <v>4</v>
      </c>
      <c r="Q1431">
        <v>3</v>
      </c>
      <c r="R1431">
        <v>0</v>
      </c>
      <c r="S1431">
        <v>4</v>
      </c>
      <c r="T1431">
        <v>7</v>
      </c>
      <c r="U1431">
        <v>0</v>
      </c>
      <c r="V1431">
        <v>0</v>
      </c>
      <c r="W1431">
        <v>0</v>
      </c>
      <c r="X1431">
        <v>0</v>
      </c>
      <c r="Y1431">
        <v>0</v>
      </c>
      <c r="Z1431">
        <v>0</v>
      </c>
      <c r="AA1431">
        <v>3</v>
      </c>
      <c r="AB1431">
        <v>11</v>
      </c>
      <c r="AC1431">
        <v>0</v>
      </c>
    </row>
    <row r="1432" spans="1:29" x14ac:dyDescent="0.3">
      <c r="A1432">
        <v>4867</v>
      </c>
      <c r="B1432">
        <v>1968</v>
      </c>
      <c r="C1432" t="s">
        <v>32</v>
      </c>
      <c r="D1432" t="s">
        <v>30</v>
      </c>
      <c r="E1432">
        <v>38236</v>
      </c>
      <c r="F1432">
        <v>1</v>
      </c>
      <c r="G1432">
        <v>1</v>
      </c>
      <c r="H1432" s="1">
        <v>41537</v>
      </c>
      <c r="I1432">
        <v>2</v>
      </c>
      <c r="J1432">
        <v>58</v>
      </c>
      <c r="K1432">
        <v>0</v>
      </c>
      <c r="L1432">
        <v>18</v>
      </c>
      <c r="M1432">
        <v>2</v>
      </c>
      <c r="N1432">
        <v>0</v>
      </c>
      <c r="O1432">
        <v>10</v>
      </c>
      <c r="P1432">
        <v>4</v>
      </c>
      <c r="Q1432">
        <v>3</v>
      </c>
      <c r="R1432">
        <v>0</v>
      </c>
      <c r="S1432">
        <v>4</v>
      </c>
      <c r="T1432">
        <v>7</v>
      </c>
      <c r="U1432">
        <v>0</v>
      </c>
      <c r="V1432">
        <v>0</v>
      </c>
      <c r="W1432">
        <v>0</v>
      </c>
      <c r="X1432">
        <v>0</v>
      </c>
      <c r="Y1432">
        <v>0</v>
      </c>
      <c r="Z1432">
        <v>0</v>
      </c>
      <c r="AA1432">
        <v>3</v>
      </c>
      <c r="AB1432">
        <v>11</v>
      </c>
      <c r="AC1432">
        <v>0</v>
      </c>
    </row>
    <row r="1433" spans="1:29" x14ac:dyDescent="0.3">
      <c r="A1433">
        <v>10703</v>
      </c>
      <c r="B1433">
        <v>1975</v>
      </c>
      <c r="C1433" t="s">
        <v>34</v>
      </c>
      <c r="D1433" t="s">
        <v>30</v>
      </c>
      <c r="E1433">
        <v>46098</v>
      </c>
      <c r="F1433">
        <v>1</v>
      </c>
      <c r="G1433">
        <v>1</v>
      </c>
      <c r="H1433" s="1">
        <v>41139</v>
      </c>
      <c r="I1433">
        <v>86</v>
      </c>
      <c r="J1433">
        <v>57</v>
      </c>
      <c r="K1433">
        <v>0</v>
      </c>
      <c r="L1433">
        <v>27</v>
      </c>
      <c r="M1433">
        <v>0</v>
      </c>
      <c r="N1433">
        <v>0</v>
      </c>
      <c r="O1433">
        <v>36</v>
      </c>
      <c r="P1433">
        <v>4</v>
      </c>
      <c r="Q1433">
        <v>3</v>
      </c>
      <c r="R1433">
        <v>2</v>
      </c>
      <c r="S1433">
        <v>2</v>
      </c>
      <c r="T1433">
        <v>8</v>
      </c>
      <c r="U1433">
        <v>0</v>
      </c>
      <c r="V1433">
        <v>0</v>
      </c>
      <c r="W1433">
        <v>0</v>
      </c>
      <c r="X1433">
        <v>0</v>
      </c>
      <c r="Y1433">
        <v>0</v>
      </c>
      <c r="Z1433">
        <v>0</v>
      </c>
      <c r="AA1433">
        <v>3</v>
      </c>
      <c r="AB1433">
        <v>11</v>
      </c>
      <c r="AC1433">
        <v>0</v>
      </c>
    </row>
    <row r="1434" spans="1:29" x14ac:dyDescent="0.3">
      <c r="A1434">
        <v>2245</v>
      </c>
      <c r="B1434">
        <v>1969</v>
      </c>
      <c r="C1434" t="s">
        <v>34</v>
      </c>
      <c r="D1434" t="s">
        <v>33</v>
      </c>
      <c r="E1434">
        <v>43641</v>
      </c>
      <c r="F1434">
        <v>1</v>
      </c>
      <c r="G1434">
        <v>1</v>
      </c>
      <c r="H1434" s="1">
        <v>41386</v>
      </c>
      <c r="I1434">
        <v>50</v>
      </c>
      <c r="J1434">
        <v>57</v>
      </c>
      <c r="K1434">
        <v>2</v>
      </c>
      <c r="L1434">
        <v>51</v>
      </c>
      <c r="M1434">
        <v>4</v>
      </c>
      <c r="N1434">
        <v>2</v>
      </c>
      <c r="O1434">
        <v>23</v>
      </c>
      <c r="P1434">
        <v>3</v>
      </c>
      <c r="Q1434">
        <v>2</v>
      </c>
      <c r="R1434">
        <v>1</v>
      </c>
      <c r="S1434">
        <v>4</v>
      </c>
      <c r="T1434">
        <v>6</v>
      </c>
      <c r="U1434">
        <v>0</v>
      </c>
      <c r="V1434">
        <v>0</v>
      </c>
      <c r="W1434">
        <v>0</v>
      </c>
      <c r="X1434">
        <v>0</v>
      </c>
      <c r="Y1434">
        <v>0</v>
      </c>
      <c r="Z1434">
        <v>0</v>
      </c>
      <c r="AA1434">
        <v>3</v>
      </c>
      <c r="AB1434">
        <v>11</v>
      </c>
      <c r="AC1434">
        <v>0</v>
      </c>
    </row>
    <row r="1435" spans="1:29" x14ac:dyDescent="0.3">
      <c r="A1435">
        <v>9</v>
      </c>
      <c r="B1435">
        <v>1975</v>
      </c>
      <c r="C1435" t="s">
        <v>34</v>
      </c>
      <c r="D1435" t="s">
        <v>30</v>
      </c>
      <c r="E1435">
        <v>46098</v>
      </c>
      <c r="F1435">
        <v>1</v>
      </c>
      <c r="G1435">
        <v>1</v>
      </c>
      <c r="H1435" s="1">
        <v>41139</v>
      </c>
      <c r="I1435">
        <v>86</v>
      </c>
      <c r="J1435">
        <v>57</v>
      </c>
      <c r="K1435">
        <v>0</v>
      </c>
      <c r="L1435">
        <v>27</v>
      </c>
      <c r="M1435">
        <v>0</v>
      </c>
      <c r="N1435">
        <v>0</v>
      </c>
      <c r="O1435">
        <v>36</v>
      </c>
      <c r="P1435">
        <v>4</v>
      </c>
      <c r="Q1435">
        <v>3</v>
      </c>
      <c r="R1435">
        <v>2</v>
      </c>
      <c r="S1435">
        <v>2</v>
      </c>
      <c r="T1435">
        <v>8</v>
      </c>
      <c r="U1435">
        <v>0</v>
      </c>
      <c r="V1435">
        <v>0</v>
      </c>
      <c r="W1435">
        <v>0</v>
      </c>
      <c r="X1435">
        <v>0</v>
      </c>
      <c r="Y1435">
        <v>0</v>
      </c>
      <c r="Z1435">
        <v>0</v>
      </c>
      <c r="AA1435">
        <v>3</v>
      </c>
      <c r="AB1435">
        <v>11</v>
      </c>
      <c r="AC1435">
        <v>0</v>
      </c>
    </row>
    <row r="1436" spans="1:29" x14ac:dyDescent="0.3">
      <c r="A1436">
        <v>2804</v>
      </c>
      <c r="B1436">
        <v>1975</v>
      </c>
      <c r="C1436" t="s">
        <v>34</v>
      </c>
      <c r="D1436" t="s">
        <v>30</v>
      </c>
      <c r="E1436">
        <v>46098</v>
      </c>
      <c r="F1436">
        <v>1</v>
      </c>
      <c r="G1436">
        <v>1</v>
      </c>
      <c r="H1436" s="1">
        <v>41139</v>
      </c>
      <c r="I1436">
        <v>86</v>
      </c>
      <c r="J1436">
        <v>57</v>
      </c>
      <c r="K1436">
        <v>0</v>
      </c>
      <c r="L1436">
        <v>27</v>
      </c>
      <c r="M1436">
        <v>0</v>
      </c>
      <c r="N1436">
        <v>0</v>
      </c>
      <c r="O1436">
        <v>36</v>
      </c>
      <c r="P1436">
        <v>4</v>
      </c>
      <c r="Q1436">
        <v>3</v>
      </c>
      <c r="R1436">
        <v>2</v>
      </c>
      <c r="S1436">
        <v>2</v>
      </c>
      <c r="T1436">
        <v>8</v>
      </c>
      <c r="U1436">
        <v>0</v>
      </c>
      <c r="V1436">
        <v>0</v>
      </c>
      <c r="W1436">
        <v>0</v>
      </c>
      <c r="X1436">
        <v>0</v>
      </c>
      <c r="Y1436">
        <v>0</v>
      </c>
      <c r="Z1436">
        <v>0</v>
      </c>
      <c r="AA1436">
        <v>3</v>
      </c>
      <c r="AB1436">
        <v>11</v>
      </c>
      <c r="AC1436">
        <v>1</v>
      </c>
    </row>
    <row r="1437" spans="1:29" x14ac:dyDescent="0.3">
      <c r="A1437">
        <v>10242</v>
      </c>
      <c r="B1437">
        <v>1966</v>
      </c>
      <c r="C1437" t="s">
        <v>32</v>
      </c>
      <c r="D1437" t="s">
        <v>31</v>
      </c>
      <c r="E1437">
        <v>47472</v>
      </c>
      <c r="F1437">
        <v>1</v>
      </c>
      <c r="G1437">
        <v>1</v>
      </c>
      <c r="H1437" s="1">
        <v>41533</v>
      </c>
      <c r="I1437">
        <v>39</v>
      </c>
      <c r="J1437">
        <v>56</v>
      </c>
      <c r="K1437">
        <v>0</v>
      </c>
      <c r="L1437">
        <v>11</v>
      </c>
      <c r="M1437">
        <v>0</v>
      </c>
      <c r="N1437">
        <v>0</v>
      </c>
      <c r="O1437">
        <v>8</v>
      </c>
      <c r="P1437">
        <v>2</v>
      </c>
      <c r="Q1437">
        <v>2</v>
      </c>
      <c r="R1437">
        <v>0</v>
      </c>
      <c r="S1437">
        <v>4</v>
      </c>
      <c r="T1437">
        <v>5</v>
      </c>
      <c r="U1437">
        <v>0</v>
      </c>
      <c r="V1437">
        <v>0</v>
      </c>
      <c r="W1437">
        <v>0</v>
      </c>
      <c r="X1437">
        <v>0</v>
      </c>
      <c r="Y1437">
        <v>0</v>
      </c>
      <c r="Z1437">
        <v>0</v>
      </c>
      <c r="AA1437">
        <v>3</v>
      </c>
      <c r="AB1437">
        <v>11</v>
      </c>
      <c r="AC1437">
        <v>0</v>
      </c>
    </row>
    <row r="1438" spans="1:29" x14ac:dyDescent="0.3">
      <c r="A1438">
        <v>8779</v>
      </c>
      <c r="B1438">
        <v>1985</v>
      </c>
      <c r="C1438" t="s">
        <v>37</v>
      </c>
      <c r="D1438" t="s">
        <v>33</v>
      </c>
      <c r="E1438">
        <v>36145</v>
      </c>
      <c r="F1438">
        <v>1</v>
      </c>
      <c r="G1438">
        <v>0</v>
      </c>
      <c r="H1438" s="1">
        <v>41441</v>
      </c>
      <c r="I1438">
        <v>13</v>
      </c>
      <c r="J1438">
        <v>56</v>
      </c>
      <c r="K1438">
        <v>4</v>
      </c>
      <c r="L1438">
        <v>76</v>
      </c>
      <c r="M1438">
        <v>17</v>
      </c>
      <c r="N1438">
        <v>1</v>
      </c>
      <c r="O1438">
        <v>18</v>
      </c>
      <c r="P1438">
        <v>4</v>
      </c>
      <c r="Q1438">
        <v>4</v>
      </c>
      <c r="R1438">
        <v>1</v>
      </c>
      <c r="S1438">
        <v>3</v>
      </c>
      <c r="T1438">
        <v>9</v>
      </c>
      <c r="U1438">
        <v>1</v>
      </c>
      <c r="V1438">
        <v>0</v>
      </c>
      <c r="W1438">
        <v>0</v>
      </c>
      <c r="X1438">
        <v>0</v>
      </c>
      <c r="Y1438">
        <v>0</v>
      </c>
      <c r="Z1438">
        <v>0</v>
      </c>
      <c r="AA1438">
        <v>3</v>
      </c>
      <c r="AB1438">
        <v>11</v>
      </c>
      <c r="AC1438">
        <v>1</v>
      </c>
    </row>
    <row r="1439" spans="1:29" x14ac:dyDescent="0.3">
      <c r="A1439">
        <v>8414</v>
      </c>
      <c r="B1439">
        <v>1962</v>
      </c>
      <c r="C1439" t="s">
        <v>32</v>
      </c>
      <c r="D1439" t="s">
        <v>30</v>
      </c>
      <c r="E1439">
        <v>33419</v>
      </c>
      <c r="F1439">
        <v>0</v>
      </c>
      <c r="G1439">
        <v>1</v>
      </c>
      <c r="H1439" s="1">
        <v>41503</v>
      </c>
      <c r="I1439">
        <v>76</v>
      </c>
      <c r="J1439">
        <v>56</v>
      </c>
      <c r="K1439">
        <v>0</v>
      </c>
      <c r="L1439">
        <v>12</v>
      </c>
      <c r="M1439">
        <v>0</v>
      </c>
      <c r="N1439">
        <v>0</v>
      </c>
      <c r="O1439">
        <v>18</v>
      </c>
      <c r="P1439">
        <v>2</v>
      </c>
      <c r="Q1439">
        <v>2</v>
      </c>
      <c r="R1439">
        <v>0</v>
      </c>
      <c r="S1439">
        <v>4</v>
      </c>
      <c r="T1439">
        <v>7</v>
      </c>
      <c r="U1439">
        <v>0</v>
      </c>
      <c r="V1439">
        <v>0</v>
      </c>
      <c r="W1439">
        <v>0</v>
      </c>
      <c r="X1439">
        <v>0</v>
      </c>
      <c r="Y1439">
        <v>0</v>
      </c>
      <c r="Z1439">
        <v>0</v>
      </c>
      <c r="AA1439">
        <v>3</v>
      </c>
      <c r="AB1439">
        <v>11</v>
      </c>
      <c r="AC1439">
        <v>0</v>
      </c>
    </row>
    <row r="1440" spans="1:29" x14ac:dyDescent="0.3">
      <c r="A1440">
        <v>833</v>
      </c>
      <c r="B1440">
        <v>1955</v>
      </c>
      <c r="C1440" t="s">
        <v>34</v>
      </c>
      <c r="D1440" t="s">
        <v>33</v>
      </c>
      <c r="E1440">
        <v>38452</v>
      </c>
      <c r="F1440">
        <v>1</v>
      </c>
      <c r="G1440">
        <v>1</v>
      </c>
      <c r="H1440" s="1">
        <v>41728</v>
      </c>
      <c r="I1440">
        <v>62</v>
      </c>
      <c r="J1440">
        <v>56</v>
      </c>
      <c r="K1440">
        <v>0</v>
      </c>
      <c r="L1440">
        <v>14</v>
      </c>
      <c r="M1440">
        <v>0</v>
      </c>
      <c r="N1440">
        <v>0</v>
      </c>
      <c r="O1440">
        <v>2</v>
      </c>
      <c r="P1440">
        <v>3</v>
      </c>
      <c r="Q1440">
        <v>3</v>
      </c>
      <c r="R1440">
        <v>0</v>
      </c>
      <c r="S1440">
        <v>3</v>
      </c>
      <c r="T1440">
        <v>7</v>
      </c>
      <c r="U1440">
        <v>0</v>
      </c>
      <c r="V1440">
        <v>0</v>
      </c>
      <c r="W1440">
        <v>0</v>
      </c>
      <c r="X1440">
        <v>0</v>
      </c>
      <c r="Y1440">
        <v>0</v>
      </c>
      <c r="Z1440">
        <v>0</v>
      </c>
      <c r="AA1440">
        <v>3</v>
      </c>
      <c r="AB1440">
        <v>11</v>
      </c>
      <c r="AC1440">
        <v>0</v>
      </c>
    </row>
    <row r="1441" spans="1:29" x14ac:dyDescent="0.3">
      <c r="A1441">
        <v>5788</v>
      </c>
      <c r="B1441">
        <v>1972</v>
      </c>
      <c r="C1441" t="s">
        <v>29</v>
      </c>
      <c r="D1441" t="s">
        <v>31</v>
      </c>
      <c r="E1441">
        <v>46053</v>
      </c>
      <c r="F1441">
        <v>1</v>
      </c>
      <c r="G1441">
        <v>0</v>
      </c>
      <c r="H1441" s="1">
        <v>41322</v>
      </c>
      <c r="I1441">
        <v>46</v>
      </c>
      <c r="J1441">
        <v>56</v>
      </c>
      <c r="K1441">
        <v>10</v>
      </c>
      <c r="L1441">
        <v>92</v>
      </c>
      <c r="M1441">
        <v>19</v>
      </c>
      <c r="N1441">
        <v>7</v>
      </c>
      <c r="O1441">
        <v>25</v>
      </c>
      <c r="P1441">
        <v>3</v>
      </c>
      <c r="Q1441">
        <v>3</v>
      </c>
      <c r="R1441">
        <v>2</v>
      </c>
      <c r="S1441">
        <v>4</v>
      </c>
      <c r="T1441">
        <v>5</v>
      </c>
      <c r="U1441">
        <v>0</v>
      </c>
      <c r="V1441">
        <v>0</v>
      </c>
      <c r="W1441">
        <v>0</v>
      </c>
      <c r="X1441">
        <v>0</v>
      </c>
      <c r="Y1441">
        <v>0</v>
      </c>
      <c r="Z1441">
        <v>0</v>
      </c>
      <c r="AA1441">
        <v>3</v>
      </c>
      <c r="AB1441">
        <v>11</v>
      </c>
      <c r="AC1441">
        <v>0</v>
      </c>
    </row>
    <row r="1442" spans="1:29" x14ac:dyDescent="0.3">
      <c r="A1442">
        <v>3565</v>
      </c>
      <c r="B1442">
        <v>1955</v>
      </c>
      <c r="C1442" t="s">
        <v>34</v>
      </c>
      <c r="D1442" t="s">
        <v>33</v>
      </c>
      <c r="E1442">
        <v>38452</v>
      </c>
      <c r="F1442">
        <v>1</v>
      </c>
      <c r="G1442">
        <v>1</v>
      </c>
      <c r="H1442" s="1">
        <v>41728</v>
      </c>
      <c r="I1442">
        <v>62</v>
      </c>
      <c r="J1442">
        <v>56</v>
      </c>
      <c r="K1442">
        <v>0</v>
      </c>
      <c r="L1442">
        <v>14</v>
      </c>
      <c r="M1442">
        <v>0</v>
      </c>
      <c r="N1442">
        <v>0</v>
      </c>
      <c r="O1442">
        <v>2</v>
      </c>
      <c r="P1442">
        <v>3</v>
      </c>
      <c r="Q1442">
        <v>3</v>
      </c>
      <c r="R1442">
        <v>0</v>
      </c>
      <c r="S1442">
        <v>3</v>
      </c>
      <c r="T1442">
        <v>7</v>
      </c>
      <c r="U1442">
        <v>0</v>
      </c>
      <c r="V1442">
        <v>0</v>
      </c>
      <c r="W1442">
        <v>0</v>
      </c>
      <c r="X1442">
        <v>0</v>
      </c>
      <c r="Y1442">
        <v>0</v>
      </c>
      <c r="Z1442">
        <v>0</v>
      </c>
      <c r="AA1442">
        <v>3</v>
      </c>
      <c r="AB1442">
        <v>11</v>
      </c>
      <c r="AC1442">
        <v>0</v>
      </c>
    </row>
    <row r="1443" spans="1:29" x14ac:dyDescent="0.3">
      <c r="A1443">
        <v>263</v>
      </c>
      <c r="B1443">
        <v>1945</v>
      </c>
      <c r="C1443" t="s">
        <v>32</v>
      </c>
      <c r="D1443" t="s">
        <v>30</v>
      </c>
      <c r="E1443">
        <v>45576</v>
      </c>
      <c r="F1443">
        <v>0</v>
      </c>
      <c r="G1443">
        <v>0</v>
      </c>
      <c r="H1443" s="1">
        <v>41787</v>
      </c>
      <c r="I1443">
        <v>9</v>
      </c>
      <c r="J1443">
        <v>56</v>
      </c>
      <c r="K1443">
        <v>19</v>
      </c>
      <c r="L1443">
        <v>29</v>
      </c>
      <c r="M1443">
        <v>2</v>
      </c>
      <c r="N1443">
        <v>14</v>
      </c>
      <c r="O1443">
        <v>25</v>
      </c>
      <c r="P1443">
        <v>1</v>
      </c>
      <c r="Q1443">
        <v>3</v>
      </c>
      <c r="R1443">
        <v>1</v>
      </c>
      <c r="S1443">
        <v>3</v>
      </c>
      <c r="T1443">
        <v>8</v>
      </c>
      <c r="U1443">
        <v>0</v>
      </c>
      <c r="V1443">
        <v>0</v>
      </c>
      <c r="W1443">
        <v>0</v>
      </c>
      <c r="X1443">
        <v>0</v>
      </c>
      <c r="Y1443">
        <v>0</v>
      </c>
      <c r="Z1443">
        <v>0</v>
      </c>
      <c r="AA1443">
        <v>3</v>
      </c>
      <c r="AB1443">
        <v>11</v>
      </c>
      <c r="AC1443">
        <v>1</v>
      </c>
    </row>
    <row r="1444" spans="1:29" x14ac:dyDescent="0.3">
      <c r="A1444">
        <v>5684</v>
      </c>
      <c r="B1444">
        <v>1971</v>
      </c>
      <c r="C1444" t="s">
        <v>34</v>
      </c>
      <c r="D1444" t="s">
        <v>35</v>
      </c>
      <c r="E1444">
        <v>44635</v>
      </c>
      <c r="F1444">
        <v>1</v>
      </c>
      <c r="G1444">
        <v>1</v>
      </c>
      <c r="H1444" s="1">
        <v>41558</v>
      </c>
      <c r="I1444">
        <v>25</v>
      </c>
      <c r="J1444">
        <v>56</v>
      </c>
      <c r="K1444">
        <v>0</v>
      </c>
      <c r="L1444">
        <v>9</v>
      </c>
      <c r="M1444">
        <v>0</v>
      </c>
      <c r="N1444">
        <v>0</v>
      </c>
      <c r="O1444">
        <v>3</v>
      </c>
      <c r="P1444">
        <v>2</v>
      </c>
      <c r="Q1444">
        <v>2</v>
      </c>
      <c r="R1444">
        <v>0</v>
      </c>
      <c r="S1444">
        <v>3</v>
      </c>
      <c r="T1444">
        <v>7</v>
      </c>
      <c r="U1444">
        <v>0</v>
      </c>
      <c r="V1444">
        <v>0</v>
      </c>
      <c r="W1444">
        <v>0</v>
      </c>
      <c r="X1444">
        <v>0</v>
      </c>
      <c r="Y1444">
        <v>0</v>
      </c>
      <c r="Z1444">
        <v>0</v>
      </c>
      <c r="AA1444">
        <v>3</v>
      </c>
      <c r="AB1444">
        <v>11</v>
      </c>
      <c r="AC1444">
        <v>0</v>
      </c>
    </row>
    <row r="1445" spans="1:29" x14ac:dyDescent="0.3">
      <c r="A1445">
        <v>7393</v>
      </c>
      <c r="B1445">
        <v>1978</v>
      </c>
      <c r="C1445" t="s">
        <v>29</v>
      </c>
      <c r="D1445" t="s">
        <v>31</v>
      </c>
      <c r="E1445">
        <v>41580</v>
      </c>
      <c r="F1445">
        <v>1</v>
      </c>
      <c r="G1445">
        <v>1</v>
      </c>
      <c r="H1445" s="1">
        <v>41253</v>
      </c>
      <c r="I1445">
        <v>15</v>
      </c>
      <c r="J1445">
        <v>56</v>
      </c>
      <c r="K1445">
        <v>5</v>
      </c>
      <c r="L1445">
        <v>24</v>
      </c>
      <c r="M1445">
        <v>4</v>
      </c>
      <c r="N1445">
        <v>0</v>
      </c>
      <c r="O1445">
        <v>3</v>
      </c>
      <c r="P1445">
        <v>3</v>
      </c>
      <c r="Q1445">
        <v>2</v>
      </c>
      <c r="R1445">
        <v>1</v>
      </c>
      <c r="S1445">
        <v>3</v>
      </c>
      <c r="T1445">
        <v>5</v>
      </c>
      <c r="U1445">
        <v>0</v>
      </c>
      <c r="V1445">
        <v>0</v>
      </c>
      <c r="W1445">
        <v>0</v>
      </c>
      <c r="X1445">
        <v>0</v>
      </c>
      <c r="Y1445">
        <v>0</v>
      </c>
      <c r="Z1445">
        <v>0</v>
      </c>
      <c r="AA1445">
        <v>3</v>
      </c>
      <c r="AB1445">
        <v>11</v>
      </c>
      <c r="AC1445">
        <v>0</v>
      </c>
    </row>
    <row r="1446" spans="1:29" x14ac:dyDescent="0.3">
      <c r="A1446">
        <v>1839</v>
      </c>
      <c r="B1446">
        <v>1974</v>
      </c>
      <c r="C1446" t="s">
        <v>29</v>
      </c>
      <c r="D1446" t="s">
        <v>30</v>
      </c>
      <c r="E1446">
        <v>43322</v>
      </c>
      <c r="F1446">
        <v>0</v>
      </c>
      <c r="G1446">
        <v>0</v>
      </c>
      <c r="H1446" s="1">
        <v>41750</v>
      </c>
      <c r="I1446">
        <v>25</v>
      </c>
      <c r="J1446">
        <v>56</v>
      </c>
      <c r="K1446">
        <v>7</v>
      </c>
      <c r="L1446">
        <v>48</v>
      </c>
      <c r="M1446">
        <v>10</v>
      </c>
      <c r="N1446">
        <v>2</v>
      </c>
      <c r="O1446">
        <v>18</v>
      </c>
      <c r="P1446">
        <v>1</v>
      </c>
      <c r="Q1446">
        <v>3</v>
      </c>
      <c r="R1446">
        <v>0</v>
      </c>
      <c r="S1446">
        <v>4</v>
      </c>
      <c r="T1446">
        <v>7</v>
      </c>
      <c r="U1446">
        <v>0</v>
      </c>
      <c r="V1446">
        <v>0</v>
      </c>
      <c r="W1446">
        <v>0</v>
      </c>
      <c r="X1446">
        <v>0</v>
      </c>
      <c r="Y1446">
        <v>0</v>
      </c>
      <c r="Z1446">
        <v>0</v>
      </c>
      <c r="AA1446">
        <v>3</v>
      </c>
      <c r="AB1446">
        <v>11</v>
      </c>
      <c r="AC1446">
        <v>0</v>
      </c>
    </row>
    <row r="1447" spans="1:29" x14ac:dyDescent="0.3">
      <c r="A1447">
        <v>8595</v>
      </c>
      <c r="B1447">
        <v>1973</v>
      </c>
      <c r="C1447" t="s">
        <v>29</v>
      </c>
      <c r="D1447" t="s">
        <v>38</v>
      </c>
      <c r="E1447">
        <v>42429</v>
      </c>
      <c r="F1447">
        <v>0</v>
      </c>
      <c r="G1447">
        <v>1</v>
      </c>
      <c r="H1447" s="1">
        <v>41681</v>
      </c>
      <c r="I1447">
        <v>99</v>
      </c>
      <c r="J1447">
        <v>55</v>
      </c>
      <c r="K1447">
        <v>0</v>
      </c>
      <c r="L1447">
        <v>6</v>
      </c>
      <c r="M1447">
        <v>2</v>
      </c>
      <c r="N1447">
        <v>0</v>
      </c>
      <c r="O1447">
        <v>4</v>
      </c>
      <c r="P1447">
        <v>2</v>
      </c>
      <c r="Q1447">
        <v>1</v>
      </c>
      <c r="R1447">
        <v>1</v>
      </c>
      <c r="S1447">
        <v>3</v>
      </c>
      <c r="T1447">
        <v>5</v>
      </c>
      <c r="U1447">
        <v>0</v>
      </c>
      <c r="V1447">
        <v>0</v>
      </c>
      <c r="W1447">
        <v>0</v>
      </c>
      <c r="X1447">
        <v>0</v>
      </c>
      <c r="Y1447">
        <v>0</v>
      </c>
      <c r="Z1447">
        <v>0</v>
      </c>
      <c r="AA1447">
        <v>3</v>
      </c>
      <c r="AB1447">
        <v>11</v>
      </c>
      <c r="AC1447">
        <v>0</v>
      </c>
    </row>
    <row r="1448" spans="1:29" x14ac:dyDescent="0.3">
      <c r="A1448">
        <v>7232</v>
      </c>
      <c r="B1448">
        <v>1973</v>
      </c>
      <c r="C1448" t="s">
        <v>29</v>
      </c>
      <c r="D1448" t="s">
        <v>38</v>
      </c>
      <c r="E1448">
        <v>42429</v>
      </c>
      <c r="F1448">
        <v>0</v>
      </c>
      <c r="G1448">
        <v>1</v>
      </c>
      <c r="H1448" s="1">
        <v>41681</v>
      </c>
      <c r="I1448">
        <v>99</v>
      </c>
      <c r="J1448">
        <v>55</v>
      </c>
      <c r="K1448">
        <v>0</v>
      </c>
      <c r="L1448">
        <v>6</v>
      </c>
      <c r="M1448">
        <v>2</v>
      </c>
      <c r="N1448">
        <v>0</v>
      </c>
      <c r="O1448">
        <v>4</v>
      </c>
      <c r="P1448">
        <v>2</v>
      </c>
      <c r="Q1448">
        <v>1</v>
      </c>
      <c r="R1448">
        <v>1</v>
      </c>
      <c r="S1448">
        <v>3</v>
      </c>
      <c r="T1448">
        <v>5</v>
      </c>
      <c r="U1448">
        <v>0</v>
      </c>
      <c r="V1448">
        <v>0</v>
      </c>
      <c r="W1448">
        <v>0</v>
      </c>
      <c r="X1448">
        <v>0</v>
      </c>
      <c r="Y1448">
        <v>0</v>
      </c>
      <c r="Z1448">
        <v>0</v>
      </c>
      <c r="AA1448">
        <v>3</v>
      </c>
      <c r="AB1448">
        <v>11</v>
      </c>
      <c r="AC1448">
        <v>0</v>
      </c>
    </row>
    <row r="1449" spans="1:29" x14ac:dyDescent="0.3">
      <c r="A1449">
        <v>1501</v>
      </c>
      <c r="B1449">
        <v>1982</v>
      </c>
      <c r="C1449" t="s">
        <v>32</v>
      </c>
      <c r="D1449" t="s">
        <v>33</v>
      </c>
      <c r="E1449">
        <v>160803</v>
      </c>
      <c r="F1449">
        <v>0</v>
      </c>
      <c r="G1449">
        <v>0</v>
      </c>
      <c r="H1449" s="1">
        <v>41125</v>
      </c>
      <c r="I1449">
        <v>21</v>
      </c>
      <c r="J1449">
        <v>55</v>
      </c>
      <c r="K1449">
        <v>16</v>
      </c>
      <c r="L1449">
        <v>1622</v>
      </c>
      <c r="M1449">
        <v>17</v>
      </c>
      <c r="N1449">
        <v>3</v>
      </c>
      <c r="O1449">
        <v>4</v>
      </c>
      <c r="P1449">
        <v>15</v>
      </c>
      <c r="Q1449">
        <v>0</v>
      </c>
      <c r="R1449">
        <v>28</v>
      </c>
      <c r="S1449">
        <v>1</v>
      </c>
      <c r="T1449">
        <v>0</v>
      </c>
      <c r="U1449">
        <v>0</v>
      </c>
      <c r="V1449">
        <v>0</v>
      </c>
      <c r="W1449">
        <v>0</v>
      </c>
      <c r="X1449">
        <v>0</v>
      </c>
      <c r="Y1449">
        <v>0</v>
      </c>
      <c r="Z1449">
        <v>0</v>
      </c>
      <c r="AA1449">
        <v>3</v>
      </c>
      <c r="AB1449">
        <v>11</v>
      </c>
      <c r="AC1449">
        <v>0</v>
      </c>
    </row>
    <row r="1450" spans="1:29" x14ac:dyDescent="0.3">
      <c r="A1450">
        <v>868</v>
      </c>
      <c r="B1450">
        <v>1966</v>
      </c>
      <c r="C1450" t="s">
        <v>29</v>
      </c>
      <c r="D1450" t="s">
        <v>33</v>
      </c>
      <c r="E1450">
        <v>44794</v>
      </c>
      <c r="F1450">
        <v>0</v>
      </c>
      <c r="G1450">
        <v>1</v>
      </c>
      <c r="H1450" s="1">
        <v>41798</v>
      </c>
      <c r="I1450">
        <v>99</v>
      </c>
      <c r="J1450">
        <v>54</v>
      </c>
      <c r="K1450">
        <v>0</v>
      </c>
      <c r="L1450">
        <v>7</v>
      </c>
      <c r="M1450">
        <v>0</v>
      </c>
      <c r="N1450">
        <v>0</v>
      </c>
      <c r="O1450">
        <v>4</v>
      </c>
      <c r="P1450">
        <v>1</v>
      </c>
      <c r="Q1450">
        <v>2</v>
      </c>
      <c r="R1450">
        <v>0</v>
      </c>
      <c r="S1450">
        <v>3</v>
      </c>
      <c r="T1450">
        <v>6</v>
      </c>
      <c r="U1450">
        <v>0</v>
      </c>
      <c r="V1450">
        <v>0</v>
      </c>
      <c r="W1450">
        <v>0</v>
      </c>
      <c r="X1450">
        <v>0</v>
      </c>
      <c r="Y1450">
        <v>0</v>
      </c>
      <c r="Z1450">
        <v>0</v>
      </c>
      <c r="AA1450">
        <v>3</v>
      </c>
      <c r="AB1450">
        <v>11</v>
      </c>
      <c r="AC1450">
        <v>0</v>
      </c>
    </row>
    <row r="1451" spans="1:29" x14ac:dyDescent="0.3">
      <c r="A1451">
        <v>7212</v>
      </c>
      <c r="B1451">
        <v>1966</v>
      </c>
      <c r="C1451" t="s">
        <v>29</v>
      </c>
      <c r="D1451" t="s">
        <v>33</v>
      </c>
      <c r="E1451">
        <v>44794</v>
      </c>
      <c r="F1451">
        <v>0</v>
      </c>
      <c r="G1451">
        <v>1</v>
      </c>
      <c r="H1451" s="1">
        <v>41798</v>
      </c>
      <c r="I1451">
        <v>99</v>
      </c>
      <c r="J1451">
        <v>54</v>
      </c>
      <c r="K1451">
        <v>0</v>
      </c>
      <c r="L1451">
        <v>7</v>
      </c>
      <c r="M1451">
        <v>0</v>
      </c>
      <c r="N1451">
        <v>0</v>
      </c>
      <c r="O1451">
        <v>4</v>
      </c>
      <c r="P1451">
        <v>1</v>
      </c>
      <c r="Q1451">
        <v>2</v>
      </c>
      <c r="R1451">
        <v>0</v>
      </c>
      <c r="S1451">
        <v>3</v>
      </c>
      <c r="T1451">
        <v>6</v>
      </c>
      <c r="U1451">
        <v>0</v>
      </c>
      <c r="V1451">
        <v>0</v>
      </c>
      <c r="W1451">
        <v>0</v>
      </c>
      <c r="X1451">
        <v>0</v>
      </c>
      <c r="Y1451">
        <v>0</v>
      </c>
      <c r="Z1451">
        <v>0</v>
      </c>
      <c r="AA1451">
        <v>3</v>
      </c>
      <c r="AB1451">
        <v>11</v>
      </c>
      <c r="AC1451">
        <v>0</v>
      </c>
    </row>
    <row r="1452" spans="1:29" x14ac:dyDescent="0.3">
      <c r="A1452">
        <v>2115</v>
      </c>
      <c r="B1452">
        <v>1957</v>
      </c>
      <c r="C1452" t="s">
        <v>29</v>
      </c>
      <c r="D1452" t="s">
        <v>31</v>
      </c>
      <c r="E1452">
        <v>50116</v>
      </c>
      <c r="F1452">
        <v>1</v>
      </c>
      <c r="G1452">
        <v>1</v>
      </c>
      <c r="H1452" s="1">
        <v>41810</v>
      </c>
      <c r="I1452">
        <v>68</v>
      </c>
      <c r="J1452">
        <v>54</v>
      </c>
      <c r="K1452">
        <v>0</v>
      </c>
      <c r="L1452">
        <v>10</v>
      </c>
      <c r="M1452">
        <v>0</v>
      </c>
      <c r="N1452">
        <v>0</v>
      </c>
      <c r="O1452">
        <v>2</v>
      </c>
      <c r="P1452">
        <v>2</v>
      </c>
      <c r="Q1452">
        <v>1</v>
      </c>
      <c r="R1452">
        <v>0</v>
      </c>
      <c r="S1452">
        <v>4</v>
      </c>
      <c r="T1452">
        <v>5</v>
      </c>
      <c r="U1452">
        <v>0</v>
      </c>
      <c r="V1452">
        <v>1</v>
      </c>
      <c r="W1452">
        <v>0</v>
      </c>
      <c r="X1452">
        <v>0</v>
      </c>
      <c r="Y1452">
        <v>0</v>
      </c>
      <c r="Z1452">
        <v>0</v>
      </c>
      <c r="AA1452">
        <v>3</v>
      </c>
      <c r="AB1452">
        <v>11</v>
      </c>
      <c r="AC1452">
        <v>0</v>
      </c>
    </row>
    <row r="1453" spans="1:29" x14ac:dyDescent="0.3">
      <c r="A1453">
        <v>9736</v>
      </c>
      <c r="B1453">
        <v>1980</v>
      </c>
      <c r="C1453" t="s">
        <v>29</v>
      </c>
      <c r="D1453" t="s">
        <v>33</v>
      </c>
      <c r="E1453">
        <v>41850</v>
      </c>
      <c r="F1453">
        <v>1</v>
      </c>
      <c r="G1453">
        <v>1</v>
      </c>
      <c r="H1453" s="1">
        <v>41267</v>
      </c>
      <c r="I1453">
        <v>51</v>
      </c>
      <c r="J1453">
        <v>53</v>
      </c>
      <c r="K1453">
        <v>5</v>
      </c>
      <c r="L1453">
        <v>19</v>
      </c>
      <c r="M1453">
        <v>2</v>
      </c>
      <c r="N1453">
        <v>13</v>
      </c>
      <c r="O1453">
        <v>4</v>
      </c>
      <c r="P1453">
        <v>3</v>
      </c>
      <c r="Q1453">
        <v>3</v>
      </c>
      <c r="R1453">
        <v>0</v>
      </c>
      <c r="S1453">
        <v>3</v>
      </c>
      <c r="T1453">
        <v>8</v>
      </c>
      <c r="U1453">
        <v>0</v>
      </c>
      <c r="V1453">
        <v>0</v>
      </c>
      <c r="W1453">
        <v>0</v>
      </c>
      <c r="X1453">
        <v>0</v>
      </c>
      <c r="Y1453">
        <v>0</v>
      </c>
      <c r="Z1453">
        <v>0</v>
      </c>
      <c r="AA1453">
        <v>3</v>
      </c>
      <c r="AB1453">
        <v>11</v>
      </c>
      <c r="AC1453">
        <v>0</v>
      </c>
    </row>
    <row r="1454" spans="1:29" x14ac:dyDescent="0.3">
      <c r="A1454">
        <v>1473</v>
      </c>
      <c r="B1454">
        <v>1960</v>
      </c>
      <c r="C1454" t="s">
        <v>37</v>
      </c>
      <c r="D1454" t="s">
        <v>30</v>
      </c>
      <c r="E1454">
        <v>47823</v>
      </c>
      <c r="F1454">
        <v>0</v>
      </c>
      <c r="G1454">
        <v>1</v>
      </c>
      <c r="H1454" s="1">
        <v>41478</v>
      </c>
      <c r="I1454">
        <v>0</v>
      </c>
      <c r="J1454">
        <v>53</v>
      </c>
      <c r="K1454">
        <v>1</v>
      </c>
      <c r="L1454">
        <v>5</v>
      </c>
      <c r="M1454">
        <v>2</v>
      </c>
      <c r="N1454">
        <v>1</v>
      </c>
      <c r="O1454">
        <v>10</v>
      </c>
      <c r="P1454">
        <v>2</v>
      </c>
      <c r="Q1454">
        <v>2</v>
      </c>
      <c r="R1454">
        <v>0</v>
      </c>
      <c r="S1454">
        <v>3</v>
      </c>
      <c r="T1454">
        <v>8</v>
      </c>
      <c r="U1454">
        <v>0</v>
      </c>
      <c r="V1454">
        <v>0</v>
      </c>
      <c r="W1454">
        <v>0</v>
      </c>
      <c r="X1454">
        <v>0</v>
      </c>
      <c r="Y1454">
        <v>0</v>
      </c>
      <c r="Z1454">
        <v>0</v>
      </c>
      <c r="AA1454">
        <v>3</v>
      </c>
      <c r="AB1454">
        <v>11</v>
      </c>
      <c r="AC1454">
        <v>0</v>
      </c>
    </row>
    <row r="1455" spans="1:29" x14ac:dyDescent="0.3">
      <c r="A1455">
        <v>9579</v>
      </c>
      <c r="B1455">
        <v>1959</v>
      </c>
      <c r="C1455" t="s">
        <v>32</v>
      </c>
      <c r="D1455" t="s">
        <v>33</v>
      </c>
      <c r="E1455">
        <v>33762</v>
      </c>
      <c r="F1455">
        <v>2</v>
      </c>
      <c r="G1455">
        <v>1</v>
      </c>
      <c r="H1455" s="1">
        <v>41462</v>
      </c>
      <c r="I1455">
        <v>61</v>
      </c>
      <c r="J1455">
        <v>53</v>
      </c>
      <c r="K1455">
        <v>1</v>
      </c>
      <c r="L1455">
        <v>34</v>
      </c>
      <c r="M1455">
        <v>2</v>
      </c>
      <c r="N1455">
        <v>0</v>
      </c>
      <c r="O1455">
        <v>16</v>
      </c>
      <c r="P1455">
        <v>3</v>
      </c>
      <c r="Q1455">
        <v>2</v>
      </c>
      <c r="R1455">
        <v>2</v>
      </c>
      <c r="S1455">
        <v>2</v>
      </c>
      <c r="T1455">
        <v>8</v>
      </c>
      <c r="U1455">
        <v>0</v>
      </c>
      <c r="V1455">
        <v>0</v>
      </c>
      <c r="W1455">
        <v>0</v>
      </c>
      <c r="X1455">
        <v>0</v>
      </c>
      <c r="Y1455">
        <v>0</v>
      </c>
      <c r="Z1455">
        <v>0</v>
      </c>
      <c r="AA1455">
        <v>3</v>
      </c>
      <c r="AB1455">
        <v>11</v>
      </c>
      <c r="AC1455">
        <v>0</v>
      </c>
    </row>
    <row r="1456" spans="1:29" x14ac:dyDescent="0.3">
      <c r="A1456">
        <v>8182</v>
      </c>
      <c r="B1456">
        <v>1984</v>
      </c>
      <c r="C1456" t="s">
        <v>29</v>
      </c>
      <c r="D1456" t="s">
        <v>33</v>
      </c>
      <c r="E1456">
        <v>23228</v>
      </c>
      <c r="F1456">
        <v>1</v>
      </c>
      <c r="G1456">
        <v>0</v>
      </c>
      <c r="H1456" s="1">
        <v>41644</v>
      </c>
      <c r="I1456">
        <v>91</v>
      </c>
      <c r="J1456">
        <v>53</v>
      </c>
      <c r="K1456">
        <v>3</v>
      </c>
      <c r="L1456">
        <v>49</v>
      </c>
      <c r="M1456">
        <v>7</v>
      </c>
      <c r="N1456">
        <v>4</v>
      </c>
      <c r="O1456">
        <v>5</v>
      </c>
      <c r="P1456">
        <v>4</v>
      </c>
      <c r="Q1456">
        <v>3</v>
      </c>
      <c r="R1456">
        <v>0</v>
      </c>
      <c r="S1456">
        <v>4</v>
      </c>
      <c r="T1456">
        <v>8</v>
      </c>
      <c r="U1456">
        <v>0</v>
      </c>
      <c r="V1456">
        <v>0</v>
      </c>
      <c r="W1456">
        <v>0</v>
      </c>
      <c r="X1456">
        <v>0</v>
      </c>
      <c r="Y1456">
        <v>0</v>
      </c>
      <c r="Z1456">
        <v>0</v>
      </c>
      <c r="AA1456">
        <v>3</v>
      </c>
      <c r="AB1456">
        <v>11</v>
      </c>
      <c r="AC1456">
        <v>0</v>
      </c>
    </row>
    <row r="1457" spans="1:29" x14ac:dyDescent="0.3">
      <c r="A1457">
        <v>6271</v>
      </c>
      <c r="B1457">
        <v>1952</v>
      </c>
      <c r="C1457" t="s">
        <v>32</v>
      </c>
      <c r="D1457" t="s">
        <v>33</v>
      </c>
      <c r="E1457">
        <v>50870</v>
      </c>
      <c r="F1457">
        <v>0</v>
      </c>
      <c r="G1457">
        <v>1</v>
      </c>
      <c r="H1457" s="1">
        <v>41809</v>
      </c>
      <c r="I1457">
        <v>13</v>
      </c>
      <c r="J1457">
        <v>53</v>
      </c>
      <c r="K1457">
        <v>0</v>
      </c>
      <c r="L1457">
        <v>8</v>
      </c>
      <c r="M1457">
        <v>0</v>
      </c>
      <c r="N1457">
        <v>0</v>
      </c>
      <c r="O1457">
        <v>2</v>
      </c>
      <c r="P1457">
        <v>1</v>
      </c>
      <c r="Q1457">
        <v>2</v>
      </c>
      <c r="R1457">
        <v>0</v>
      </c>
      <c r="S1457">
        <v>3</v>
      </c>
      <c r="T1457">
        <v>5</v>
      </c>
      <c r="U1457">
        <v>0</v>
      </c>
      <c r="V1457">
        <v>0</v>
      </c>
      <c r="W1457">
        <v>0</v>
      </c>
      <c r="X1457">
        <v>0</v>
      </c>
      <c r="Y1457">
        <v>0</v>
      </c>
      <c r="Z1457">
        <v>0</v>
      </c>
      <c r="AA1457">
        <v>3</v>
      </c>
      <c r="AB1457">
        <v>11</v>
      </c>
      <c r="AC1457">
        <v>0</v>
      </c>
    </row>
    <row r="1458" spans="1:29" x14ac:dyDescent="0.3">
      <c r="A1458">
        <v>7998</v>
      </c>
      <c r="B1458">
        <v>1958</v>
      </c>
      <c r="C1458" t="s">
        <v>29</v>
      </c>
      <c r="D1458" t="s">
        <v>31</v>
      </c>
      <c r="E1458">
        <v>28087</v>
      </c>
      <c r="F1458">
        <v>1</v>
      </c>
      <c r="G1458">
        <v>1</v>
      </c>
      <c r="H1458" s="1">
        <v>41254</v>
      </c>
      <c r="I1458">
        <v>77</v>
      </c>
      <c r="J1458">
        <v>53</v>
      </c>
      <c r="K1458">
        <v>8</v>
      </c>
      <c r="L1458">
        <v>17</v>
      </c>
      <c r="M1458">
        <v>13</v>
      </c>
      <c r="N1458">
        <v>0</v>
      </c>
      <c r="O1458">
        <v>21</v>
      </c>
      <c r="P1458">
        <v>3</v>
      </c>
      <c r="Q1458">
        <v>2</v>
      </c>
      <c r="R1458">
        <v>2</v>
      </c>
      <c r="S1458">
        <v>2</v>
      </c>
      <c r="T1458">
        <v>7</v>
      </c>
      <c r="U1458">
        <v>0</v>
      </c>
      <c r="V1458">
        <v>0</v>
      </c>
      <c r="W1458">
        <v>0</v>
      </c>
      <c r="X1458">
        <v>0</v>
      </c>
      <c r="Y1458">
        <v>0</v>
      </c>
      <c r="Z1458">
        <v>0</v>
      </c>
      <c r="AA1458">
        <v>3</v>
      </c>
      <c r="AB1458">
        <v>11</v>
      </c>
      <c r="AC1458">
        <v>0</v>
      </c>
    </row>
    <row r="1459" spans="1:29" x14ac:dyDescent="0.3">
      <c r="A1459">
        <v>2811</v>
      </c>
      <c r="B1459">
        <v>1963</v>
      </c>
      <c r="C1459" t="s">
        <v>32</v>
      </c>
      <c r="D1459" t="s">
        <v>30</v>
      </c>
      <c r="E1459">
        <v>48918</v>
      </c>
      <c r="F1459">
        <v>1</v>
      </c>
      <c r="G1459">
        <v>1</v>
      </c>
      <c r="H1459" s="1">
        <v>41741</v>
      </c>
      <c r="I1459">
        <v>21</v>
      </c>
      <c r="J1459">
        <v>52</v>
      </c>
      <c r="K1459">
        <v>0</v>
      </c>
      <c r="L1459">
        <v>9</v>
      </c>
      <c r="M1459">
        <v>0</v>
      </c>
      <c r="N1459">
        <v>0</v>
      </c>
      <c r="O1459">
        <v>1</v>
      </c>
      <c r="P1459">
        <v>2</v>
      </c>
      <c r="Q1459">
        <v>1</v>
      </c>
      <c r="R1459">
        <v>0</v>
      </c>
      <c r="S1459">
        <v>4</v>
      </c>
      <c r="T1459">
        <v>4</v>
      </c>
      <c r="U1459">
        <v>0</v>
      </c>
      <c r="V1459">
        <v>0</v>
      </c>
      <c r="W1459">
        <v>0</v>
      </c>
      <c r="X1459">
        <v>0</v>
      </c>
      <c r="Y1459">
        <v>0</v>
      </c>
      <c r="Z1459">
        <v>0</v>
      </c>
      <c r="AA1459">
        <v>3</v>
      </c>
      <c r="AB1459">
        <v>11</v>
      </c>
      <c r="AC1459">
        <v>0</v>
      </c>
    </row>
    <row r="1460" spans="1:29" x14ac:dyDescent="0.3">
      <c r="A1460">
        <v>2678</v>
      </c>
      <c r="B1460">
        <v>1990</v>
      </c>
      <c r="C1460" t="s">
        <v>29</v>
      </c>
      <c r="D1460" t="s">
        <v>30</v>
      </c>
      <c r="E1460">
        <v>34412</v>
      </c>
      <c r="F1460">
        <v>1</v>
      </c>
      <c r="G1460">
        <v>0</v>
      </c>
      <c r="H1460" s="1">
        <v>41318</v>
      </c>
      <c r="I1460">
        <v>62</v>
      </c>
      <c r="J1460">
        <v>52</v>
      </c>
      <c r="K1460">
        <v>12</v>
      </c>
      <c r="L1460">
        <v>50</v>
      </c>
      <c r="M1460">
        <v>4</v>
      </c>
      <c r="N1460">
        <v>36</v>
      </c>
      <c r="O1460">
        <v>55</v>
      </c>
      <c r="P1460">
        <v>3</v>
      </c>
      <c r="Q1460">
        <v>5</v>
      </c>
      <c r="R1460">
        <v>0</v>
      </c>
      <c r="S1460">
        <v>3</v>
      </c>
      <c r="T1460">
        <v>9</v>
      </c>
      <c r="U1460">
        <v>0</v>
      </c>
      <c r="V1460">
        <v>0</v>
      </c>
      <c r="W1460">
        <v>0</v>
      </c>
      <c r="X1460">
        <v>0</v>
      </c>
      <c r="Y1460">
        <v>0</v>
      </c>
      <c r="Z1460">
        <v>0</v>
      </c>
      <c r="AA1460">
        <v>3</v>
      </c>
      <c r="AB1460">
        <v>11</v>
      </c>
      <c r="AC1460">
        <v>0</v>
      </c>
    </row>
    <row r="1461" spans="1:29" x14ac:dyDescent="0.3">
      <c r="A1461">
        <v>9150</v>
      </c>
      <c r="B1461">
        <v>1963</v>
      </c>
      <c r="C1461" t="s">
        <v>32</v>
      </c>
      <c r="D1461" t="s">
        <v>30</v>
      </c>
      <c r="E1461">
        <v>48918</v>
      </c>
      <c r="F1461">
        <v>1</v>
      </c>
      <c r="G1461">
        <v>1</v>
      </c>
      <c r="H1461" s="1">
        <v>41741</v>
      </c>
      <c r="I1461">
        <v>21</v>
      </c>
      <c r="J1461">
        <v>52</v>
      </c>
      <c r="K1461">
        <v>0</v>
      </c>
      <c r="L1461">
        <v>9</v>
      </c>
      <c r="M1461">
        <v>0</v>
      </c>
      <c r="N1461">
        <v>0</v>
      </c>
      <c r="O1461">
        <v>1</v>
      </c>
      <c r="P1461">
        <v>2</v>
      </c>
      <c r="Q1461">
        <v>1</v>
      </c>
      <c r="R1461">
        <v>0</v>
      </c>
      <c r="S1461">
        <v>4</v>
      </c>
      <c r="T1461">
        <v>4</v>
      </c>
      <c r="U1461">
        <v>0</v>
      </c>
      <c r="V1461">
        <v>0</v>
      </c>
      <c r="W1461">
        <v>0</v>
      </c>
      <c r="X1461">
        <v>0</v>
      </c>
      <c r="Y1461">
        <v>0</v>
      </c>
      <c r="Z1461">
        <v>0</v>
      </c>
      <c r="AA1461">
        <v>3</v>
      </c>
      <c r="AB1461">
        <v>11</v>
      </c>
      <c r="AC1461">
        <v>0</v>
      </c>
    </row>
    <row r="1462" spans="1:29" x14ac:dyDescent="0.3">
      <c r="A1462">
        <v>11100</v>
      </c>
      <c r="B1462">
        <v>1972</v>
      </c>
      <c r="C1462" t="s">
        <v>29</v>
      </c>
      <c r="D1462" t="s">
        <v>35</v>
      </c>
      <c r="E1462">
        <v>51813</v>
      </c>
      <c r="F1462">
        <v>1</v>
      </c>
      <c r="G1462">
        <v>1</v>
      </c>
      <c r="H1462" s="1">
        <v>41375</v>
      </c>
      <c r="I1462">
        <v>37</v>
      </c>
      <c r="J1462">
        <v>51</v>
      </c>
      <c r="K1462">
        <v>2</v>
      </c>
      <c r="L1462">
        <v>7</v>
      </c>
      <c r="M1462">
        <v>0</v>
      </c>
      <c r="N1462">
        <v>1</v>
      </c>
      <c r="O1462">
        <v>2</v>
      </c>
      <c r="P1462">
        <v>2</v>
      </c>
      <c r="Q1462">
        <v>2</v>
      </c>
      <c r="R1462">
        <v>0</v>
      </c>
      <c r="S1462">
        <v>3</v>
      </c>
      <c r="T1462">
        <v>7</v>
      </c>
      <c r="U1462">
        <v>0</v>
      </c>
      <c r="V1462">
        <v>0</v>
      </c>
      <c r="W1462">
        <v>0</v>
      </c>
      <c r="X1462">
        <v>0</v>
      </c>
      <c r="Y1462">
        <v>0</v>
      </c>
      <c r="Z1462">
        <v>0</v>
      </c>
      <c r="AA1462">
        <v>3</v>
      </c>
      <c r="AB1462">
        <v>11</v>
      </c>
      <c r="AC1462">
        <v>0</v>
      </c>
    </row>
    <row r="1463" spans="1:29" x14ac:dyDescent="0.3">
      <c r="A1463">
        <v>8181</v>
      </c>
      <c r="B1463">
        <v>1978</v>
      </c>
      <c r="C1463" t="s">
        <v>37</v>
      </c>
      <c r="D1463" t="s">
        <v>30</v>
      </c>
      <c r="E1463">
        <v>38593</v>
      </c>
      <c r="F1463">
        <v>1</v>
      </c>
      <c r="G1463">
        <v>0</v>
      </c>
      <c r="H1463" s="1">
        <v>41530</v>
      </c>
      <c r="I1463">
        <v>42</v>
      </c>
      <c r="J1463">
        <v>51</v>
      </c>
      <c r="K1463">
        <v>12</v>
      </c>
      <c r="L1463">
        <v>49</v>
      </c>
      <c r="M1463">
        <v>17</v>
      </c>
      <c r="N1463">
        <v>24</v>
      </c>
      <c r="O1463">
        <v>24</v>
      </c>
      <c r="P1463">
        <v>3</v>
      </c>
      <c r="Q1463">
        <v>4</v>
      </c>
      <c r="R1463">
        <v>1</v>
      </c>
      <c r="S1463">
        <v>3</v>
      </c>
      <c r="T1463">
        <v>8</v>
      </c>
      <c r="U1463">
        <v>0</v>
      </c>
      <c r="V1463">
        <v>0</v>
      </c>
      <c r="W1463">
        <v>0</v>
      </c>
      <c r="X1463">
        <v>0</v>
      </c>
      <c r="Y1463">
        <v>0</v>
      </c>
      <c r="Z1463">
        <v>0</v>
      </c>
      <c r="AA1463">
        <v>3</v>
      </c>
      <c r="AB1463">
        <v>11</v>
      </c>
      <c r="AC1463">
        <v>0</v>
      </c>
    </row>
    <row r="1464" spans="1:29" x14ac:dyDescent="0.3">
      <c r="A1464">
        <v>938</v>
      </c>
      <c r="B1464">
        <v>1981</v>
      </c>
      <c r="C1464" t="s">
        <v>29</v>
      </c>
      <c r="D1464" t="s">
        <v>33</v>
      </c>
      <c r="E1464">
        <v>40211</v>
      </c>
      <c r="F1464">
        <v>1</v>
      </c>
      <c r="G1464">
        <v>1</v>
      </c>
      <c r="H1464" s="1">
        <v>41485</v>
      </c>
      <c r="I1464">
        <v>30</v>
      </c>
      <c r="J1464">
        <v>51</v>
      </c>
      <c r="K1464">
        <v>1</v>
      </c>
      <c r="L1464">
        <v>7</v>
      </c>
      <c r="M1464">
        <v>2</v>
      </c>
      <c r="N1464">
        <v>1</v>
      </c>
      <c r="O1464">
        <v>25</v>
      </c>
      <c r="P1464">
        <v>2</v>
      </c>
      <c r="Q1464">
        <v>2</v>
      </c>
      <c r="R1464">
        <v>1</v>
      </c>
      <c r="S1464">
        <v>2</v>
      </c>
      <c r="T1464">
        <v>8</v>
      </c>
      <c r="U1464">
        <v>1</v>
      </c>
      <c r="V1464">
        <v>0</v>
      </c>
      <c r="W1464">
        <v>0</v>
      </c>
      <c r="X1464">
        <v>0</v>
      </c>
      <c r="Y1464">
        <v>0</v>
      </c>
      <c r="Z1464">
        <v>0</v>
      </c>
      <c r="AA1464">
        <v>3</v>
      </c>
      <c r="AB1464">
        <v>11</v>
      </c>
      <c r="AC1464">
        <v>0</v>
      </c>
    </row>
    <row r="1465" spans="1:29" x14ac:dyDescent="0.3">
      <c r="A1465">
        <v>9140</v>
      </c>
      <c r="B1465">
        <v>1960</v>
      </c>
      <c r="C1465" t="s">
        <v>37</v>
      </c>
      <c r="D1465" t="s">
        <v>31</v>
      </c>
      <c r="E1465">
        <v>50523</v>
      </c>
      <c r="F1465">
        <v>1</v>
      </c>
      <c r="G1465">
        <v>1</v>
      </c>
      <c r="H1465" s="1">
        <v>41633</v>
      </c>
      <c r="I1465">
        <v>89</v>
      </c>
      <c r="J1465">
        <v>51</v>
      </c>
      <c r="K1465">
        <v>4</v>
      </c>
      <c r="L1465">
        <v>24</v>
      </c>
      <c r="M1465">
        <v>4</v>
      </c>
      <c r="N1465">
        <v>7</v>
      </c>
      <c r="O1465">
        <v>1</v>
      </c>
      <c r="P1465">
        <v>2</v>
      </c>
      <c r="Q1465">
        <v>2</v>
      </c>
      <c r="R1465">
        <v>0</v>
      </c>
      <c r="S1465">
        <v>4</v>
      </c>
      <c r="T1465">
        <v>6</v>
      </c>
      <c r="U1465">
        <v>0</v>
      </c>
      <c r="V1465">
        <v>0</v>
      </c>
      <c r="W1465">
        <v>0</v>
      </c>
      <c r="X1465">
        <v>0</v>
      </c>
      <c r="Y1465">
        <v>0</v>
      </c>
      <c r="Z1465">
        <v>0</v>
      </c>
      <c r="AA1465">
        <v>3</v>
      </c>
      <c r="AB1465">
        <v>11</v>
      </c>
      <c r="AC1465">
        <v>0</v>
      </c>
    </row>
    <row r="1466" spans="1:29" x14ac:dyDescent="0.3">
      <c r="A1466">
        <v>5636</v>
      </c>
      <c r="B1466">
        <v>1963</v>
      </c>
      <c r="C1466" t="s">
        <v>29</v>
      </c>
      <c r="D1466" t="s">
        <v>30</v>
      </c>
      <c r="E1466">
        <v>30983</v>
      </c>
      <c r="F1466">
        <v>0</v>
      </c>
      <c r="G1466">
        <v>0</v>
      </c>
      <c r="H1466" s="1">
        <v>41222</v>
      </c>
      <c r="I1466">
        <v>50</v>
      </c>
      <c r="J1466">
        <v>51</v>
      </c>
      <c r="K1466">
        <v>4</v>
      </c>
      <c r="L1466">
        <v>50</v>
      </c>
      <c r="M1466">
        <v>12</v>
      </c>
      <c r="N1466">
        <v>1</v>
      </c>
      <c r="O1466">
        <v>49</v>
      </c>
      <c r="P1466">
        <v>1</v>
      </c>
      <c r="Q1466">
        <v>4</v>
      </c>
      <c r="R1466">
        <v>0</v>
      </c>
      <c r="S1466">
        <v>3</v>
      </c>
      <c r="T1466">
        <v>8</v>
      </c>
      <c r="U1466">
        <v>0</v>
      </c>
      <c r="V1466">
        <v>0</v>
      </c>
      <c r="W1466">
        <v>0</v>
      </c>
      <c r="X1466">
        <v>0</v>
      </c>
      <c r="Y1466">
        <v>0</v>
      </c>
      <c r="Z1466">
        <v>0</v>
      </c>
      <c r="AA1466">
        <v>3</v>
      </c>
      <c r="AB1466">
        <v>11</v>
      </c>
      <c r="AC1466">
        <v>1</v>
      </c>
    </row>
    <row r="1467" spans="1:29" x14ac:dyDescent="0.3">
      <c r="A1467">
        <v>1404</v>
      </c>
      <c r="B1467">
        <v>1968</v>
      </c>
      <c r="C1467" t="s">
        <v>29</v>
      </c>
      <c r="D1467" t="s">
        <v>31</v>
      </c>
      <c r="E1467">
        <v>34916</v>
      </c>
      <c r="F1467">
        <v>2</v>
      </c>
      <c r="G1467">
        <v>0</v>
      </c>
      <c r="H1467" s="1">
        <v>41409</v>
      </c>
      <c r="I1467">
        <v>89</v>
      </c>
      <c r="J1467">
        <v>51</v>
      </c>
      <c r="K1467">
        <v>23</v>
      </c>
      <c r="L1467">
        <v>82</v>
      </c>
      <c r="M1467">
        <v>33</v>
      </c>
      <c r="N1467">
        <v>0</v>
      </c>
      <c r="O1467">
        <v>42</v>
      </c>
      <c r="P1467">
        <v>4</v>
      </c>
      <c r="Q1467">
        <v>5</v>
      </c>
      <c r="R1467">
        <v>1</v>
      </c>
      <c r="S1467">
        <v>3</v>
      </c>
      <c r="T1467">
        <v>9</v>
      </c>
      <c r="U1467">
        <v>0</v>
      </c>
      <c r="V1467">
        <v>0</v>
      </c>
      <c r="W1467">
        <v>0</v>
      </c>
      <c r="X1467">
        <v>0</v>
      </c>
      <c r="Y1467">
        <v>0</v>
      </c>
      <c r="Z1467">
        <v>0</v>
      </c>
      <c r="AA1467">
        <v>3</v>
      </c>
      <c r="AB1467">
        <v>11</v>
      </c>
      <c r="AC1467">
        <v>0</v>
      </c>
    </row>
    <row r="1468" spans="1:29" x14ac:dyDescent="0.3">
      <c r="A1468">
        <v>10509</v>
      </c>
      <c r="B1468">
        <v>1955</v>
      </c>
      <c r="C1468" t="s">
        <v>34</v>
      </c>
      <c r="D1468" t="s">
        <v>30</v>
      </c>
      <c r="E1468">
        <v>36927</v>
      </c>
      <c r="F1468">
        <v>1</v>
      </c>
      <c r="G1468">
        <v>1</v>
      </c>
      <c r="H1468" s="1">
        <v>41792</v>
      </c>
      <c r="I1468">
        <v>46</v>
      </c>
      <c r="J1468">
        <v>51</v>
      </c>
      <c r="K1468">
        <v>0</v>
      </c>
      <c r="L1468">
        <v>16</v>
      </c>
      <c r="M1468">
        <v>0</v>
      </c>
      <c r="N1468">
        <v>0</v>
      </c>
      <c r="O1468">
        <v>4</v>
      </c>
      <c r="P1468">
        <v>2</v>
      </c>
      <c r="Q1468">
        <v>3</v>
      </c>
      <c r="R1468">
        <v>0</v>
      </c>
      <c r="S1468">
        <v>3</v>
      </c>
      <c r="T1468">
        <v>8</v>
      </c>
      <c r="U1468">
        <v>0</v>
      </c>
      <c r="V1468">
        <v>0</v>
      </c>
      <c r="W1468">
        <v>0</v>
      </c>
      <c r="X1468">
        <v>0</v>
      </c>
      <c r="Y1468">
        <v>0</v>
      </c>
      <c r="Z1468">
        <v>0</v>
      </c>
      <c r="AA1468">
        <v>3</v>
      </c>
      <c r="AB1468">
        <v>11</v>
      </c>
      <c r="AC1468">
        <v>0</v>
      </c>
    </row>
    <row r="1469" spans="1:29" x14ac:dyDescent="0.3">
      <c r="A1469">
        <v>2544</v>
      </c>
      <c r="B1469">
        <v>1951</v>
      </c>
      <c r="C1469" t="s">
        <v>34</v>
      </c>
      <c r="D1469" t="s">
        <v>35</v>
      </c>
      <c r="E1469">
        <v>57530</v>
      </c>
      <c r="F1469">
        <v>0</v>
      </c>
      <c r="G1469">
        <v>1</v>
      </c>
      <c r="H1469" s="1">
        <v>41559</v>
      </c>
      <c r="I1469">
        <v>68</v>
      </c>
      <c r="J1469">
        <v>50</v>
      </c>
      <c r="K1469">
        <v>1</v>
      </c>
      <c r="L1469">
        <v>27</v>
      </c>
      <c r="M1469">
        <v>6</v>
      </c>
      <c r="N1469">
        <v>7</v>
      </c>
      <c r="O1469">
        <v>1</v>
      </c>
      <c r="P1469">
        <v>1</v>
      </c>
      <c r="Q1469">
        <v>1</v>
      </c>
      <c r="R1469">
        <v>1</v>
      </c>
      <c r="S1469">
        <v>4</v>
      </c>
      <c r="T1469">
        <v>1</v>
      </c>
      <c r="U1469">
        <v>0</v>
      </c>
      <c r="V1469">
        <v>0</v>
      </c>
      <c r="W1469">
        <v>0</v>
      </c>
      <c r="X1469">
        <v>0</v>
      </c>
      <c r="Y1469">
        <v>0</v>
      </c>
      <c r="Z1469">
        <v>0</v>
      </c>
      <c r="AA1469">
        <v>3</v>
      </c>
      <c r="AB1469">
        <v>11</v>
      </c>
      <c r="AC1469">
        <v>0</v>
      </c>
    </row>
    <row r="1470" spans="1:29" x14ac:dyDescent="0.3">
      <c r="A1470">
        <v>10352</v>
      </c>
      <c r="B1470">
        <v>1963</v>
      </c>
      <c r="C1470" t="s">
        <v>29</v>
      </c>
      <c r="D1470" t="s">
        <v>38</v>
      </c>
      <c r="E1470">
        <v>34213</v>
      </c>
      <c r="F1470">
        <v>1</v>
      </c>
      <c r="G1470">
        <v>1</v>
      </c>
      <c r="H1470" s="1">
        <v>41159</v>
      </c>
      <c r="I1470">
        <v>2</v>
      </c>
      <c r="J1470">
        <v>50</v>
      </c>
      <c r="K1470">
        <v>4</v>
      </c>
      <c r="L1470">
        <v>28</v>
      </c>
      <c r="M1470">
        <v>6</v>
      </c>
      <c r="N1470">
        <v>3</v>
      </c>
      <c r="O1470">
        <v>26</v>
      </c>
      <c r="P1470">
        <v>3</v>
      </c>
      <c r="Q1470">
        <v>3</v>
      </c>
      <c r="R1470">
        <v>1</v>
      </c>
      <c r="S1470">
        <v>2</v>
      </c>
      <c r="T1470">
        <v>9</v>
      </c>
      <c r="U1470">
        <v>0</v>
      </c>
      <c r="V1470">
        <v>0</v>
      </c>
      <c r="W1470">
        <v>0</v>
      </c>
      <c r="X1470">
        <v>0</v>
      </c>
      <c r="Y1470">
        <v>0</v>
      </c>
      <c r="Z1470">
        <v>0</v>
      </c>
      <c r="AA1470">
        <v>3</v>
      </c>
      <c r="AB1470">
        <v>11</v>
      </c>
      <c r="AC1470">
        <v>1</v>
      </c>
    </row>
    <row r="1471" spans="1:29" x14ac:dyDescent="0.3">
      <c r="A1471">
        <v>1170</v>
      </c>
      <c r="B1471">
        <v>1975</v>
      </c>
      <c r="C1471" t="s">
        <v>29</v>
      </c>
      <c r="D1471" t="s">
        <v>33</v>
      </c>
      <c r="E1471">
        <v>27573</v>
      </c>
      <c r="F1471">
        <v>1</v>
      </c>
      <c r="G1471">
        <v>0</v>
      </c>
      <c r="H1471" s="1">
        <v>41358</v>
      </c>
      <c r="I1471">
        <v>45</v>
      </c>
      <c r="J1471">
        <v>50</v>
      </c>
      <c r="K1471">
        <v>15</v>
      </c>
      <c r="L1471">
        <v>110</v>
      </c>
      <c r="M1471">
        <v>39</v>
      </c>
      <c r="N1471">
        <v>15</v>
      </c>
      <c r="O1471">
        <v>15</v>
      </c>
      <c r="P1471">
        <v>4</v>
      </c>
      <c r="Q1471">
        <v>5</v>
      </c>
      <c r="R1471">
        <v>1</v>
      </c>
      <c r="S1471">
        <v>4</v>
      </c>
      <c r="T1471">
        <v>8</v>
      </c>
      <c r="U1471">
        <v>0</v>
      </c>
      <c r="V1471">
        <v>0</v>
      </c>
      <c r="W1471">
        <v>0</v>
      </c>
      <c r="X1471">
        <v>0</v>
      </c>
      <c r="Y1471">
        <v>0</v>
      </c>
      <c r="Z1471">
        <v>0</v>
      </c>
      <c r="AA1471">
        <v>3</v>
      </c>
      <c r="AB1471">
        <v>11</v>
      </c>
      <c r="AC1471">
        <v>0</v>
      </c>
    </row>
    <row r="1472" spans="1:29" x14ac:dyDescent="0.3">
      <c r="A1472">
        <v>3517</v>
      </c>
      <c r="B1472">
        <v>1952</v>
      </c>
      <c r="C1472" t="s">
        <v>29</v>
      </c>
      <c r="D1472" t="s">
        <v>30</v>
      </c>
      <c r="E1472">
        <v>40887</v>
      </c>
      <c r="F1472">
        <v>1</v>
      </c>
      <c r="G1472">
        <v>1</v>
      </c>
      <c r="H1472" s="1">
        <v>41400</v>
      </c>
      <c r="I1472">
        <v>32</v>
      </c>
      <c r="J1472">
        <v>50</v>
      </c>
      <c r="K1472">
        <v>4</v>
      </c>
      <c r="L1472">
        <v>44</v>
      </c>
      <c r="M1472">
        <v>10</v>
      </c>
      <c r="N1472">
        <v>10</v>
      </c>
      <c r="O1472">
        <v>43</v>
      </c>
      <c r="P1472">
        <v>3</v>
      </c>
      <c r="Q1472">
        <v>3</v>
      </c>
      <c r="R1472">
        <v>1</v>
      </c>
      <c r="S1472">
        <v>3</v>
      </c>
      <c r="T1472">
        <v>9</v>
      </c>
      <c r="U1472">
        <v>0</v>
      </c>
      <c r="V1472">
        <v>0</v>
      </c>
      <c r="W1472">
        <v>0</v>
      </c>
      <c r="X1472">
        <v>0</v>
      </c>
      <c r="Y1472">
        <v>0</v>
      </c>
      <c r="Z1472">
        <v>0</v>
      </c>
      <c r="AA1472">
        <v>3</v>
      </c>
      <c r="AB1472">
        <v>11</v>
      </c>
      <c r="AC1472">
        <v>1</v>
      </c>
    </row>
    <row r="1473" spans="1:29" x14ac:dyDescent="0.3">
      <c r="A1473">
        <v>7244</v>
      </c>
      <c r="B1473">
        <v>1951</v>
      </c>
      <c r="C1473" t="s">
        <v>29</v>
      </c>
      <c r="D1473" t="s">
        <v>30</v>
      </c>
      <c r="F1473">
        <v>2</v>
      </c>
      <c r="G1473">
        <v>1</v>
      </c>
      <c r="H1473" s="1">
        <v>41640</v>
      </c>
      <c r="I1473">
        <v>96</v>
      </c>
      <c r="J1473">
        <v>48</v>
      </c>
      <c r="K1473">
        <v>5</v>
      </c>
      <c r="L1473">
        <v>48</v>
      </c>
      <c r="M1473">
        <v>6</v>
      </c>
      <c r="N1473">
        <v>10</v>
      </c>
      <c r="O1473">
        <v>7</v>
      </c>
      <c r="P1473">
        <v>3</v>
      </c>
      <c r="Q1473">
        <v>2</v>
      </c>
      <c r="R1473">
        <v>1</v>
      </c>
      <c r="S1473">
        <v>4</v>
      </c>
      <c r="T1473">
        <v>6</v>
      </c>
      <c r="U1473">
        <v>0</v>
      </c>
      <c r="V1473">
        <v>0</v>
      </c>
      <c r="W1473">
        <v>0</v>
      </c>
      <c r="X1473">
        <v>0</v>
      </c>
      <c r="Y1473">
        <v>0</v>
      </c>
      <c r="Z1473">
        <v>0</v>
      </c>
      <c r="AA1473">
        <v>3</v>
      </c>
      <c r="AB1473">
        <v>11</v>
      </c>
      <c r="AC1473">
        <v>0</v>
      </c>
    </row>
    <row r="1474" spans="1:29" x14ac:dyDescent="0.3">
      <c r="A1474">
        <v>738</v>
      </c>
      <c r="B1474">
        <v>1981</v>
      </c>
      <c r="C1474" t="s">
        <v>37</v>
      </c>
      <c r="D1474" t="s">
        <v>30</v>
      </c>
      <c r="E1474">
        <v>42395</v>
      </c>
      <c r="F1474">
        <v>1</v>
      </c>
      <c r="G1474">
        <v>1</v>
      </c>
      <c r="H1474" s="1">
        <v>41733</v>
      </c>
      <c r="I1474">
        <v>35</v>
      </c>
      <c r="J1474">
        <v>48</v>
      </c>
      <c r="K1474">
        <v>13</v>
      </c>
      <c r="L1474">
        <v>57</v>
      </c>
      <c r="M1474">
        <v>24</v>
      </c>
      <c r="N1474">
        <v>15</v>
      </c>
      <c r="O1474">
        <v>25</v>
      </c>
      <c r="P1474">
        <v>4</v>
      </c>
      <c r="Q1474">
        <v>3</v>
      </c>
      <c r="R1474">
        <v>1</v>
      </c>
      <c r="S1474">
        <v>4</v>
      </c>
      <c r="T1474">
        <v>7</v>
      </c>
      <c r="U1474">
        <v>0</v>
      </c>
      <c r="V1474">
        <v>0</v>
      </c>
      <c r="W1474">
        <v>0</v>
      </c>
      <c r="X1474">
        <v>0</v>
      </c>
      <c r="Y1474">
        <v>0</v>
      </c>
      <c r="Z1474">
        <v>0</v>
      </c>
      <c r="AA1474">
        <v>3</v>
      </c>
      <c r="AB1474">
        <v>11</v>
      </c>
      <c r="AC1474">
        <v>0</v>
      </c>
    </row>
    <row r="1475" spans="1:29" x14ac:dyDescent="0.3">
      <c r="A1475">
        <v>8086</v>
      </c>
      <c r="B1475">
        <v>1959</v>
      </c>
      <c r="C1475" t="s">
        <v>29</v>
      </c>
      <c r="D1475" t="s">
        <v>33</v>
      </c>
      <c r="E1475">
        <v>42243</v>
      </c>
      <c r="F1475">
        <v>1</v>
      </c>
      <c r="G1475">
        <v>1</v>
      </c>
      <c r="H1475" s="1">
        <v>41619</v>
      </c>
      <c r="I1475">
        <v>34</v>
      </c>
      <c r="J1475">
        <v>48</v>
      </c>
      <c r="K1475">
        <v>0</v>
      </c>
      <c r="L1475">
        <v>2</v>
      </c>
      <c r="M1475">
        <v>0</v>
      </c>
      <c r="N1475">
        <v>0</v>
      </c>
      <c r="O1475">
        <v>5</v>
      </c>
      <c r="P1475">
        <v>2</v>
      </c>
      <c r="Q1475">
        <v>2</v>
      </c>
      <c r="R1475">
        <v>0</v>
      </c>
      <c r="S1475">
        <v>3</v>
      </c>
      <c r="T1475">
        <v>7</v>
      </c>
      <c r="U1475">
        <v>0</v>
      </c>
      <c r="V1475">
        <v>0</v>
      </c>
      <c r="W1475">
        <v>0</v>
      </c>
      <c r="X1475">
        <v>0</v>
      </c>
      <c r="Y1475">
        <v>0</v>
      </c>
      <c r="Z1475">
        <v>0</v>
      </c>
      <c r="AA1475">
        <v>3</v>
      </c>
      <c r="AB1475">
        <v>11</v>
      </c>
      <c r="AC1475">
        <v>0</v>
      </c>
    </row>
    <row r="1476" spans="1:29" x14ac:dyDescent="0.3">
      <c r="A1476">
        <v>1506</v>
      </c>
      <c r="B1476">
        <v>1975</v>
      </c>
      <c r="C1476" t="s">
        <v>29</v>
      </c>
      <c r="D1476" t="s">
        <v>30</v>
      </c>
      <c r="E1476">
        <v>42160</v>
      </c>
      <c r="F1476">
        <v>1</v>
      </c>
      <c r="G1476">
        <v>1</v>
      </c>
      <c r="H1476" s="1">
        <v>41453</v>
      </c>
      <c r="I1476">
        <v>26</v>
      </c>
      <c r="J1476">
        <v>48</v>
      </c>
      <c r="K1476">
        <v>9</v>
      </c>
      <c r="L1476">
        <v>45</v>
      </c>
      <c r="M1476">
        <v>3</v>
      </c>
      <c r="N1476">
        <v>15</v>
      </c>
      <c r="O1476">
        <v>20</v>
      </c>
      <c r="P1476">
        <v>4</v>
      </c>
      <c r="Q1476">
        <v>2</v>
      </c>
      <c r="R1476">
        <v>1</v>
      </c>
      <c r="S1476">
        <v>4</v>
      </c>
      <c r="T1476">
        <v>6</v>
      </c>
      <c r="U1476">
        <v>0</v>
      </c>
      <c r="V1476">
        <v>0</v>
      </c>
      <c r="W1476">
        <v>0</v>
      </c>
      <c r="X1476">
        <v>0</v>
      </c>
      <c r="Y1476">
        <v>0</v>
      </c>
      <c r="Z1476">
        <v>0</v>
      </c>
      <c r="AA1476">
        <v>3</v>
      </c>
      <c r="AB1476">
        <v>11</v>
      </c>
      <c r="AC1476">
        <v>1</v>
      </c>
    </row>
    <row r="1477" spans="1:29" x14ac:dyDescent="0.3">
      <c r="A1477">
        <v>2471</v>
      </c>
      <c r="B1477">
        <v>1965</v>
      </c>
      <c r="C1477" t="s">
        <v>29</v>
      </c>
      <c r="D1477" t="s">
        <v>33</v>
      </c>
      <c r="E1477">
        <v>61482</v>
      </c>
      <c r="F1477">
        <v>0</v>
      </c>
      <c r="G1477">
        <v>0</v>
      </c>
      <c r="H1477" s="1">
        <v>41817</v>
      </c>
      <c r="I1477">
        <v>39</v>
      </c>
      <c r="J1477">
        <v>48</v>
      </c>
      <c r="K1477">
        <v>58</v>
      </c>
      <c r="L1477">
        <v>68</v>
      </c>
      <c r="M1477">
        <v>16</v>
      </c>
      <c r="N1477">
        <v>66</v>
      </c>
      <c r="O1477">
        <v>43</v>
      </c>
      <c r="P1477">
        <v>1</v>
      </c>
      <c r="Q1477">
        <v>3</v>
      </c>
      <c r="R1477">
        <v>2</v>
      </c>
      <c r="S1477">
        <v>6</v>
      </c>
      <c r="T1477">
        <v>2</v>
      </c>
      <c r="U1477">
        <v>0</v>
      </c>
      <c r="V1477">
        <v>0</v>
      </c>
      <c r="W1477">
        <v>0</v>
      </c>
      <c r="X1477">
        <v>0</v>
      </c>
      <c r="Y1477">
        <v>0</v>
      </c>
      <c r="Z1477">
        <v>0</v>
      </c>
      <c r="AA1477">
        <v>3</v>
      </c>
      <c r="AB1477">
        <v>11</v>
      </c>
      <c r="AC1477">
        <v>0</v>
      </c>
    </row>
    <row r="1478" spans="1:29" x14ac:dyDescent="0.3">
      <c r="A1478">
        <v>8605</v>
      </c>
      <c r="B1478">
        <v>1964</v>
      </c>
      <c r="C1478" t="s">
        <v>32</v>
      </c>
      <c r="D1478" t="s">
        <v>31</v>
      </c>
      <c r="E1478">
        <v>46910</v>
      </c>
      <c r="F1478">
        <v>1</v>
      </c>
      <c r="G1478">
        <v>1</v>
      </c>
      <c r="H1478" s="1">
        <v>41721</v>
      </c>
      <c r="I1478">
        <v>36</v>
      </c>
      <c r="J1478">
        <v>48</v>
      </c>
      <c r="K1478">
        <v>0</v>
      </c>
      <c r="L1478">
        <v>14</v>
      </c>
      <c r="M1478">
        <v>0</v>
      </c>
      <c r="N1478">
        <v>0</v>
      </c>
      <c r="O1478">
        <v>6</v>
      </c>
      <c r="P1478">
        <v>2</v>
      </c>
      <c r="Q1478">
        <v>2</v>
      </c>
      <c r="R1478">
        <v>0</v>
      </c>
      <c r="S1478">
        <v>3</v>
      </c>
      <c r="T1478">
        <v>6</v>
      </c>
      <c r="U1478">
        <v>0</v>
      </c>
      <c r="V1478">
        <v>0</v>
      </c>
      <c r="W1478">
        <v>0</v>
      </c>
      <c r="X1478">
        <v>0</v>
      </c>
      <c r="Y1478">
        <v>0</v>
      </c>
      <c r="Z1478">
        <v>0</v>
      </c>
      <c r="AA1478">
        <v>3</v>
      </c>
      <c r="AB1478">
        <v>11</v>
      </c>
      <c r="AC1478">
        <v>0</v>
      </c>
    </row>
    <row r="1479" spans="1:29" x14ac:dyDescent="0.3">
      <c r="A1479">
        <v>367</v>
      </c>
      <c r="B1479">
        <v>1978</v>
      </c>
      <c r="C1479" t="s">
        <v>37</v>
      </c>
      <c r="D1479" t="s">
        <v>33</v>
      </c>
      <c r="E1479">
        <v>36550</v>
      </c>
      <c r="F1479">
        <v>1</v>
      </c>
      <c r="G1479">
        <v>0</v>
      </c>
      <c r="H1479" s="1">
        <v>41324</v>
      </c>
      <c r="I1479">
        <v>74</v>
      </c>
      <c r="J1479">
        <v>47</v>
      </c>
      <c r="K1479">
        <v>90</v>
      </c>
      <c r="L1479">
        <v>94</v>
      </c>
      <c r="M1479">
        <v>123</v>
      </c>
      <c r="N1479">
        <v>103</v>
      </c>
      <c r="O1479">
        <v>120</v>
      </c>
      <c r="P1479">
        <v>5</v>
      </c>
      <c r="Q1479">
        <v>9</v>
      </c>
      <c r="R1479">
        <v>1</v>
      </c>
      <c r="S1479">
        <v>5</v>
      </c>
      <c r="T1479">
        <v>9</v>
      </c>
      <c r="U1479">
        <v>0</v>
      </c>
      <c r="V1479">
        <v>0</v>
      </c>
      <c r="W1479">
        <v>0</v>
      </c>
      <c r="X1479">
        <v>0</v>
      </c>
      <c r="Y1479">
        <v>0</v>
      </c>
      <c r="Z1479">
        <v>0</v>
      </c>
      <c r="AA1479">
        <v>3</v>
      </c>
      <c r="AB1479">
        <v>11</v>
      </c>
      <c r="AC1479">
        <v>0</v>
      </c>
    </row>
    <row r="1480" spans="1:29" x14ac:dyDescent="0.3">
      <c r="A1480">
        <v>10796</v>
      </c>
      <c r="B1480">
        <v>1984</v>
      </c>
      <c r="C1480" t="s">
        <v>34</v>
      </c>
      <c r="D1480" t="s">
        <v>33</v>
      </c>
      <c r="E1480">
        <v>30477</v>
      </c>
      <c r="F1480">
        <v>1</v>
      </c>
      <c r="G1480">
        <v>0</v>
      </c>
      <c r="H1480" s="1">
        <v>41661</v>
      </c>
      <c r="I1480">
        <v>16</v>
      </c>
      <c r="J1480">
        <v>47</v>
      </c>
      <c r="K1480">
        <v>1</v>
      </c>
      <c r="L1480">
        <v>6</v>
      </c>
      <c r="M1480">
        <v>0</v>
      </c>
      <c r="N1480">
        <v>0</v>
      </c>
      <c r="O1480">
        <v>12</v>
      </c>
      <c r="P1480">
        <v>1</v>
      </c>
      <c r="Q1480">
        <v>1</v>
      </c>
      <c r="R1480">
        <v>1</v>
      </c>
      <c r="S1480">
        <v>3</v>
      </c>
      <c r="T1480">
        <v>6</v>
      </c>
      <c r="U1480">
        <v>0</v>
      </c>
      <c r="V1480">
        <v>0</v>
      </c>
      <c r="W1480">
        <v>0</v>
      </c>
      <c r="X1480">
        <v>0</v>
      </c>
      <c r="Y1480">
        <v>0</v>
      </c>
      <c r="Z1480">
        <v>0</v>
      </c>
      <c r="AA1480">
        <v>3</v>
      </c>
      <c r="AB1480">
        <v>11</v>
      </c>
      <c r="AC1480">
        <v>0</v>
      </c>
    </row>
    <row r="1481" spans="1:29" x14ac:dyDescent="0.3">
      <c r="A1481">
        <v>5756</v>
      </c>
      <c r="B1481">
        <v>1983</v>
      </c>
      <c r="C1481" t="s">
        <v>29</v>
      </c>
      <c r="D1481" t="s">
        <v>31</v>
      </c>
      <c r="E1481">
        <v>39453</v>
      </c>
      <c r="F1481">
        <v>1</v>
      </c>
      <c r="G1481">
        <v>0</v>
      </c>
      <c r="H1481" s="1">
        <v>41732</v>
      </c>
      <c r="I1481">
        <v>64</v>
      </c>
      <c r="J1481">
        <v>46</v>
      </c>
      <c r="K1481">
        <v>0</v>
      </c>
      <c r="L1481">
        <v>7</v>
      </c>
      <c r="M1481">
        <v>0</v>
      </c>
      <c r="N1481">
        <v>0</v>
      </c>
      <c r="O1481">
        <v>2</v>
      </c>
      <c r="P1481">
        <v>2</v>
      </c>
      <c r="Q1481">
        <v>2</v>
      </c>
      <c r="R1481">
        <v>0</v>
      </c>
      <c r="S1481">
        <v>3</v>
      </c>
      <c r="T1481">
        <v>6</v>
      </c>
      <c r="U1481">
        <v>0</v>
      </c>
      <c r="V1481">
        <v>0</v>
      </c>
      <c r="W1481">
        <v>0</v>
      </c>
      <c r="X1481">
        <v>0</v>
      </c>
      <c r="Y1481">
        <v>0</v>
      </c>
      <c r="Z1481">
        <v>0</v>
      </c>
      <c r="AA1481">
        <v>3</v>
      </c>
      <c r="AB1481">
        <v>11</v>
      </c>
      <c r="AC1481">
        <v>0</v>
      </c>
    </row>
    <row r="1482" spans="1:29" x14ac:dyDescent="0.3">
      <c r="A1482">
        <v>4271</v>
      </c>
      <c r="B1482">
        <v>1989</v>
      </c>
      <c r="C1482" t="s">
        <v>37</v>
      </c>
      <c r="D1482" t="s">
        <v>31</v>
      </c>
      <c r="E1482">
        <v>38683</v>
      </c>
      <c r="F1482">
        <v>1</v>
      </c>
      <c r="G1482">
        <v>0</v>
      </c>
      <c r="H1482" s="1">
        <v>41186</v>
      </c>
      <c r="I1482">
        <v>80</v>
      </c>
      <c r="J1482">
        <v>46</v>
      </c>
      <c r="K1482">
        <v>35</v>
      </c>
      <c r="L1482">
        <v>69</v>
      </c>
      <c r="M1482">
        <v>84</v>
      </c>
      <c r="N1482">
        <v>41</v>
      </c>
      <c r="O1482">
        <v>66</v>
      </c>
      <c r="P1482">
        <v>6</v>
      </c>
      <c r="Q1482">
        <v>4</v>
      </c>
      <c r="R1482">
        <v>1</v>
      </c>
      <c r="S1482">
        <v>6</v>
      </c>
      <c r="T1482">
        <v>7</v>
      </c>
      <c r="U1482">
        <v>0</v>
      </c>
      <c r="V1482">
        <v>0</v>
      </c>
      <c r="W1482">
        <v>0</v>
      </c>
      <c r="X1482">
        <v>0</v>
      </c>
      <c r="Y1482">
        <v>0</v>
      </c>
      <c r="Z1482">
        <v>0</v>
      </c>
      <c r="AA1482">
        <v>3</v>
      </c>
      <c r="AB1482">
        <v>11</v>
      </c>
      <c r="AC1482">
        <v>0</v>
      </c>
    </row>
    <row r="1483" spans="1:29" x14ac:dyDescent="0.3">
      <c r="A1483">
        <v>749</v>
      </c>
      <c r="B1483">
        <v>1981</v>
      </c>
      <c r="C1483" t="s">
        <v>29</v>
      </c>
      <c r="D1483" t="s">
        <v>31</v>
      </c>
      <c r="E1483">
        <v>42162</v>
      </c>
      <c r="F1483">
        <v>1</v>
      </c>
      <c r="G1483">
        <v>0</v>
      </c>
      <c r="H1483" s="1">
        <v>41597</v>
      </c>
      <c r="I1483">
        <v>31</v>
      </c>
      <c r="J1483">
        <v>46</v>
      </c>
      <c r="K1483">
        <v>7</v>
      </c>
      <c r="L1483">
        <v>59</v>
      </c>
      <c r="M1483">
        <v>2</v>
      </c>
      <c r="N1483">
        <v>4</v>
      </c>
      <c r="O1483">
        <v>27</v>
      </c>
      <c r="P1483">
        <v>2</v>
      </c>
      <c r="Q1483">
        <v>3</v>
      </c>
      <c r="R1483">
        <v>1</v>
      </c>
      <c r="S1483">
        <v>3</v>
      </c>
      <c r="T1483">
        <v>6</v>
      </c>
      <c r="U1483">
        <v>1</v>
      </c>
      <c r="V1483">
        <v>0</v>
      </c>
      <c r="W1483">
        <v>0</v>
      </c>
      <c r="X1483">
        <v>0</v>
      </c>
      <c r="Y1483">
        <v>0</v>
      </c>
      <c r="Z1483">
        <v>0</v>
      </c>
      <c r="AA1483">
        <v>3</v>
      </c>
      <c r="AB1483">
        <v>11</v>
      </c>
      <c r="AC1483">
        <v>1</v>
      </c>
    </row>
    <row r="1484" spans="1:29" x14ac:dyDescent="0.3">
      <c r="A1484">
        <v>1921</v>
      </c>
      <c r="B1484">
        <v>1967</v>
      </c>
      <c r="C1484" t="s">
        <v>32</v>
      </c>
      <c r="D1484" t="s">
        <v>33</v>
      </c>
      <c r="E1484">
        <v>59062</v>
      </c>
      <c r="F1484">
        <v>2</v>
      </c>
      <c r="G1484">
        <v>1</v>
      </c>
      <c r="H1484" s="1">
        <v>41550</v>
      </c>
      <c r="I1484">
        <v>74</v>
      </c>
      <c r="J1484">
        <v>46</v>
      </c>
      <c r="K1484">
        <v>1</v>
      </c>
      <c r="L1484">
        <v>12</v>
      </c>
      <c r="M1484">
        <v>3</v>
      </c>
      <c r="N1484">
        <v>0</v>
      </c>
      <c r="O1484">
        <v>9</v>
      </c>
      <c r="P1484">
        <v>2</v>
      </c>
      <c r="Q1484">
        <v>2</v>
      </c>
      <c r="R1484">
        <v>0</v>
      </c>
      <c r="S1484">
        <v>3</v>
      </c>
      <c r="T1484">
        <v>4</v>
      </c>
      <c r="U1484">
        <v>0</v>
      </c>
      <c r="V1484">
        <v>0</v>
      </c>
      <c r="W1484">
        <v>0</v>
      </c>
      <c r="X1484">
        <v>0</v>
      </c>
      <c r="Y1484">
        <v>0</v>
      </c>
      <c r="Z1484">
        <v>0</v>
      </c>
      <c r="AA1484">
        <v>3</v>
      </c>
      <c r="AB1484">
        <v>11</v>
      </c>
      <c r="AC1484">
        <v>0</v>
      </c>
    </row>
    <row r="1485" spans="1:29" x14ac:dyDescent="0.3">
      <c r="A1485">
        <v>1857</v>
      </c>
      <c r="B1485">
        <v>1952</v>
      </c>
      <c r="C1485" t="s">
        <v>29</v>
      </c>
      <c r="D1485" t="s">
        <v>30</v>
      </c>
      <c r="E1485">
        <v>47139</v>
      </c>
      <c r="F1485">
        <v>1</v>
      </c>
      <c r="G1485">
        <v>1</v>
      </c>
      <c r="H1485" s="1">
        <v>41704</v>
      </c>
      <c r="I1485">
        <v>2</v>
      </c>
      <c r="J1485">
        <v>46</v>
      </c>
      <c r="K1485">
        <v>0</v>
      </c>
      <c r="L1485">
        <v>12</v>
      </c>
      <c r="M1485">
        <v>0</v>
      </c>
      <c r="N1485">
        <v>2</v>
      </c>
      <c r="O1485">
        <v>23</v>
      </c>
      <c r="P1485">
        <v>2</v>
      </c>
      <c r="Q1485">
        <v>2</v>
      </c>
      <c r="R1485">
        <v>1</v>
      </c>
      <c r="S1485">
        <v>2</v>
      </c>
      <c r="T1485">
        <v>7</v>
      </c>
      <c r="U1485">
        <v>0</v>
      </c>
      <c r="V1485">
        <v>0</v>
      </c>
      <c r="W1485">
        <v>0</v>
      </c>
      <c r="X1485">
        <v>0</v>
      </c>
      <c r="Y1485">
        <v>0</v>
      </c>
      <c r="Z1485">
        <v>0</v>
      </c>
      <c r="AA1485">
        <v>3</v>
      </c>
      <c r="AB1485">
        <v>11</v>
      </c>
      <c r="AC1485">
        <v>1</v>
      </c>
    </row>
    <row r="1486" spans="1:29" x14ac:dyDescent="0.3">
      <c r="A1486">
        <v>10699</v>
      </c>
      <c r="B1486">
        <v>1985</v>
      </c>
      <c r="C1486" t="s">
        <v>29</v>
      </c>
      <c r="D1486" t="s">
        <v>33</v>
      </c>
      <c r="E1486">
        <v>44322</v>
      </c>
      <c r="F1486">
        <v>1</v>
      </c>
      <c r="G1486">
        <v>0</v>
      </c>
      <c r="H1486" s="1">
        <v>41806</v>
      </c>
      <c r="I1486">
        <v>30</v>
      </c>
      <c r="J1486">
        <v>46</v>
      </c>
      <c r="K1486">
        <v>0</v>
      </c>
      <c r="L1486">
        <v>40</v>
      </c>
      <c r="M1486">
        <v>3</v>
      </c>
      <c r="N1486">
        <v>0</v>
      </c>
      <c r="O1486">
        <v>3</v>
      </c>
      <c r="P1486">
        <v>2</v>
      </c>
      <c r="Q1486">
        <v>3</v>
      </c>
      <c r="R1486">
        <v>0</v>
      </c>
      <c r="S1486">
        <v>3</v>
      </c>
      <c r="T1486">
        <v>8</v>
      </c>
      <c r="U1486">
        <v>0</v>
      </c>
      <c r="V1486">
        <v>0</v>
      </c>
      <c r="W1486">
        <v>0</v>
      </c>
      <c r="X1486">
        <v>0</v>
      </c>
      <c r="Y1486">
        <v>0</v>
      </c>
      <c r="Z1486">
        <v>0</v>
      </c>
      <c r="AA1486">
        <v>3</v>
      </c>
      <c r="AB1486">
        <v>11</v>
      </c>
      <c r="AC1486">
        <v>0</v>
      </c>
    </row>
    <row r="1487" spans="1:29" x14ac:dyDescent="0.3">
      <c r="A1487">
        <v>8008</v>
      </c>
      <c r="B1487">
        <v>1983</v>
      </c>
      <c r="C1487" t="s">
        <v>29</v>
      </c>
      <c r="D1487" t="s">
        <v>31</v>
      </c>
      <c r="E1487">
        <v>36075</v>
      </c>
      <c r="F1487">
        <v>1</v>
      </c>
      <c r="G1487">
        <v>0</v>
      </c>
      <c r="H1487" s="1">
        <v>41617</v>
      </c>
      <c r="I1487">
        <v>54</v>
      </c>
      <c r="J1487">
        <v>46</v>
      </c>
      <c r="K1487">
        <v>0</v>
      </c>
      <c r="L1487">
        <v>30</v>
      </c>
      <c r="M1487">
        <v>12</v>
      </c>
      <c r="N1487">
        <v>1</v>
      </c>
      <c r="O1487">
        <v>30</v>
      </c>
      <c r="P1487">
        <v>1</v>
      </c>
      <c r="Q1487">
        <v>2</v>
      </c>
      <c r="R1487">
        <v>0</v>
      </c>
      <c r="S1487">
        <v>4</v>
      </c>
      <c r="T1487">
        <v>6</v>
      </c>
      <c r="U1487">
        <v>0</v>
      </c>
      <c r="V1487">
        <v>0</v>
      </c>
      <c r="W1487">
        <v>0</v>
      </c>
      <c r="X1487">
        <v>0</v>
      </c>
      <c r="Y1487">
        <v>0</v>
      </c>
      <c r="Z1487">
        <v>0</v>
      </c>
      <c r="AA1487">
        <v>3</v>
      </c>
      <c r="AB1487">
        <v>11</v>
      </c>
      <c r="AC1487">
        <v>0</v>
      </c>
    </row>
    <row r="1488" spans="1:29" x14ac:dyDescent="0.3">
      <c r="A1488">
        <v>5734</v>
      </c>
      <c r="B1488">
        <v>1974</v>
      </c>
      <c r="C1488" t="s">
        <v>32</v>
      </c>
      <c r="D1488" t="s">
        <v>33</v>
      </c>
      <c r="E1488">
        <v>61917</v>
      </c>
      <c r="F1488">
        <v>1</v>
      </c>
      <c r="G1488">
        <v>1</v>
      </c>
      <c r="H1488" s="1">
        <v>41598</v>
      </c>
      <c r="I1488">
        <v>83</v>
      </c>
      <c r="J1488">
        <v>46</v>
      </c>
      <c r="K1488">
        <v>4</v>
      </c>
      <c r="L1488">
        <v>36</v>
      </c>
      <c r="M1488">
        <v>2</v>
      </c>
      <c r="N1488">
        <v>2</v>
      </c>
      <c r="O1488">
        <v>1</v>
      </c>
      <c r="P1488">
        <v>1</v>
      </c>
      <c r="Q1488">
        <v>2</v>
      </c>
      <c r="R1488">
        <v>0</v>
      </c>
      <c r="S1488">
        <v>4</v>
      </c>
      <c r="T1488">
        <v>5</v>
      </c>
      <c r="U1488">
        <v>0</v>
      </c>
      <c r="V1488">
        <v>0</v>
      </c>
      <c r="W1488">
        <v>0</v>
      </c>
      <c r="X1488">
        <v>0</v>
      </c>
      <c r="Y1488">
        <v>0</v>
      </c>
      <c r="Z1488">
        <v>0</v>
      </c>
      <c r="AA1488">
        <v>3</v>
      </c>
      <c r="AB1488">
        <v>11</v>
      </c>
      <c r="AC1488">
        <v>0</v>
      </c>
    </row>
    <row r="1489" spans="1:29" x14ac:dyDescent="0.3">
      <c r="A1489">
        <v>2227</v>
      </c>
      <c r="B1489">
        <v>1958</v>
      </c>
      <c r="C1489" t="s">
        <v>37</v>
      </c>
      <c r="D1489" t="s">
        <v>31</v>
      </c>
      <c r="E1489">
        <v>26490</v>
      </c>
      <c r="F1489">
        <v>0</v>
      </c>
      <c r="G1489">
        <v>0</v>
      </c>
      <c r="H1489" s="1">
        <v>41174</v>
      </c>
      <c r="I1489">
        <v>92</v>
      </c>
      <c r="J1489">
        <v>45</v>
      </c>
      <c r="K1489">
        <v>47</v>
      </c>
      <c r="L1489">
        <v>52</v>
      </c>
      <c r="M1489">
        <v>21</v>
      </c>
      <c r="N1489">
        <v>20</v>
      </c>
      <c r="O1489">
        <v>25</v>
      </c>
      <c r="P1489">
        <v>2</v>
      </c>
      <c r="Q1489">
        <v>3</v>
      </c>
      <c r="R1489">
        <v>1</v>
      </c>
      <c r="S1489">
        <v>5</v>
      </c>
      <c r="T1489">
        <v>6</v>
      </c>
      <c r="U1489">
        <v>0</v>
      </c>
      <c r="V1489">
        <v>0</v>
      </c>
      <c r="W1489">
        <v>0</v>
      </c>
      <c r="X1489">
        <v>0</v>
      </c>
      <c r="Y1489">
        <v>0</v>
      </c>
      <c r="Z1489">
        <v>0</v>
      </c>
      <c r="AA1489">
        <v>3</v>
      </c>
      <c r="AB1489">
        <v>11</v>
      </c>
      <c r="AC1489">
        <v>0</v>
      </c>
    </row>
    <row r="1490" spans="1:29" x14ac:dyDescent="0.3">
      <c r="A1490">
        <v>946</v>
      </c>
      <c r="B1490">
        <v>1958</v>
      </c>
      <c r="C1490" t="s">
        <v>37</v>
      </c>
      <c r="D1490" t="s">
        <v>31</v>
      </c>
      <c r="E1490">
        <v>26490</v>
      </c>
      <c r="F1490">
        <v>0</v>
      </c>
      <c r="G1490">
        <v>0</v>
      </c>
      <c r="H1490" s="1">
        <v>41174</v>
      </c>
      <c r="I1490">
        <v>92</v>
      </c>
      <c r="J1490">
        <v>45</v>
      </c>
      <c r="K1490">
        <v>47</v>
      </c>
      <c r="L1490">
        <v>52</v>
      </c>
      <c r="M1490">
        <v>21</v>
      </c>
      <c r="N1490">
        <v>20</v>
      </c>
      <c r="O1490">
        <v>25</v>
      </c>
      <c r="P1490">
        <v>2</v>
      </c>
      <c r="Q1490">
        <v>3</v>
      </c>
      <c r="R1490">
        <v>1</v>
      </c>
      <c r="S1490">
        <v>5</v>
      </c>
      <c r="T1490">
        <v>6</v>
      </c>
      <c r="U1490">
        <v>0</v>
      </c>
      <c r="V1490">
        <v>0</v>
      </c>
      <c r="W1490">
        <v>0</v>
      </c>
      <c r="X1490">
        <v>0</v>
      </c>
      <c r="Y1490">
        <v>0</v>
      </c>
      <c r="Z1490">
        <v>0</v>
      </c>
      <c r="AA1490">
        <v>3</v>
      </c>
      <c r="AB1490">
        <v>11</v>
      </c>
      <c r="AC1490">
        <v>0</v>
      </c>
    </row>
    <row r="1491" spans="1:29" x14ac:dyDescent="0.3">
      <c r="A1491">
        <v>5287</v>
      </c>
      <c r="B1491">
        <v>1973</v>
      </c>
      <c r="C1491" t="s">
        <v>29</v>
      </c>
      <c r="D1491" t="s">
        <v>33</v>
      </c>
      <c r="E1491">
        <v>34961</v>
      </c>
      <c r="F1491">
        <v>1</v>
      </c>
      <c r="G1491">
        <v>0</v>
      </c>
      <c r="H1491" s="1">
        <v>41809</v>
      </c>
      <c r="I1491">
        <v>77</v>
      </c>
      <c r="J1491">
        <v>45</v>
      </c>
      <c r="K1491">
        <v>2</v>
      </c>
      <c r="L1491">
        <v>26</v>
      </c>
      <c r="M1491">
        <v>4</v>
      </c>
      <c r="N1491">
        <v>1</v>
      </c>
      <c r="O1491">
        <v>1</v>
      </c>
      <c r="P1491">
        <v>3</v>
      </c>
      <c r="Q1491">
        <v>3</v>
      </c>
      <c r="R1491">
        <v>1</v>
      </c>
      <c r="S1491">
        <v>3</v>
      </c>
      <c r="T1491">
        <v>7</v>
      </c>
      <c r="U1491">
        <v>0</v>
      </c>
      <c r="V1491">
        <v>0</v>
      </c>
      <c r="W1491">
        <v>0</v>
      </c>
      <c r="X1491">
        <v>0</v>
      </c>
      <c r="Y1491">
        <v>0</v>
      </c>
      <c r="Z1491">
        <v>0</v>
      </c>
      <c r="AA1491">
        <v>3</v>
      </c>
      <c r="AB1491">
        <v>11</v>
      </c>
      <c r="AC1491">
        <v>0</v>
      </c>
    </row>
    <row r="1492" spans="1:29" x14ac:dyDescent="0.3">
      <c r="A1492">
        <v>6019</v>
      </c>
      <c r="B1492">
        <v>1971</v>
      </c>
      <c r="C1492" t="s">
        <v>32</v>
      </c>
      <c r="D1492" t="s">
        <v>33</v>
      </c>
      <c r="E1492">
        <v>37126</v>
      </c>
      <c r="F1492">
        <v>1</v>
      </c>
      <c r="G1492">
        <v>0</v>
      </c>
      <c r="H1492" s="1">
        <v>41728</v>
      </c>
      <c r="I1492">
        <v>9</v>
      </c>
      <c r="J1492">
        <v>45</v>
      </c>
      <c r="K1492">
        <v>3</v>
      </c>
      <c r="L1492">
        <v>9</v>
      </c>
      <c r="M1492">
        <v>4</v>
      </c>
      <c r="N1492">
        <v>4</v>
      </c>
      <c r="O1492">
        <v>7</v>
      </c>
      <c r="P1492">
        <v>1</v>
      </c>
      <c r="Q1492">
        <v>1</v>
      </c>
      <c r="R1492">
        <v>2</v>
      </c>
      <c r="S1492">
        <v>2</v>
      </c>
      <c r="T1492">
        <v>6</v>
      </c>
      <c r="U1492">
        <v>1</v>
      </c>
      <c r="V1492">
        <v>0</v>
      </c>
      <c r="W1492">
        <v>0</v>
      </c>
      <c r="X1492">
        <v>0</v>
      </c>
      <c r="Y1492">
        <v>0</v>
      </c>
      <c r="Z1492">
        <v>0</v>
      </c>
      <c r="AA1492">
        <v>3</v>
      </c>
      <c r="AB1492">
        <v>11</v>
      </c>
      <c r="AC1492">
        <v>1</v>
      </c>
    </row>
    <row r="1493" spans="1:29" x14ac:dyDescent="0.3">
      <c r="A1493">
        <v>4764</v>
      </c>
      <c r="B1493">
        <v>1952</v>
      </c>
      <c r="C1493" t="s">
        <v>34</v>
      </c>
      <c r="D1493" t="s">
        <v>31</v>
      </c>
      <c r="E1493">
        <v>40442</v>
      </c>
      <c r="F1493">
        <v>1</v>
      </c>
      <c r="G1493">
        <v>1</v>
      </c>
      <c r="H1493" s="1">
        <v>41140</v>
      </c>
      <c r="I1493">
        <v>52</v>
      </c>
      <c r="J1493">
        <v>45</v>
      </c>
      <c r="K1493">
        <v>12</v>
      </c>
      <c r="L1493">
        <v>52</v>
      </c>
      <c r="M1493">
        <v>25</v>
      </c>
      <c r="N1493">
        <v>22</v>
      </c>
      <c r="O1493">
        <v>13</v>
      </c>
      <c r="P1493">
        <v>4</v>
      </c>
      <c r="Q1493">
        <v>3</v>
      </c>
      <c r="R1493">
        <v>1</v>
      </c>
      <c r="S1493">
        <v>4</v>
      </c>
      <c r="T1493">
        <v>7</v>
      </c>
      <c r="U1493">
        <v>0</v>
      </c>
      <c r="V1493">
        <v>0</v>
      </c>
      <c r="W1493">
        <v>0</v>
      </c>
      <c r="X1493">
        <v>0</v>
      </c>
      <c r="Y1493">
        <v>0</v>
      </c>
      <c r="Z1493">
        <v>0</v>
      </c>
      <c r="AA1493">
        <v>3</v>
      </c>
      <c r="AB1493">
        <v>11</v>
      </c>
      <c r="AC1493">
        <v>1</v>
      </c>
    </row>
    <row r="1494" spans="1:29" x14ac:dyDescent="0.3">
      <c r="A1494">
        <v>10680</v>
      </c>
      <c r="B1494">
        <v>1986</v>
      </c>
      <c r="C1494" t="s">
        <v>29</v>
      </c>
      <c r="D1494" t="s">
        <v>31</v>
      </c>
      <c r="E1494">
        <v>33235</v>
      </c>
      <c r="F1494">
        <v>1</v>
      </c>
      <c r="G1494">
        <v>0</v>
      </c>
      <c r="H1494" s="1">
        <v>41675</v>
      </c>
      <c r="I1494">
        <v>71</v>
      </c>
      <c r="J1494">
        <v>45</v>
      </c>
      <c r="K1494">
        <v>0</v>
      </c>
      <c r="L1494">
        <v>16</v>
      </c>
      <c r="M1494">
        <v>2</v>
      </c>
      <c r="N1494">
        <v>1</v>
      </c>
      <c r="O1494">
        <v>6</v>
      </c>
      <c r="P1494">
        <v>1</v>
      </c>
      <c r="Q1494">
        <v>3</v>
      </c>
      <c r="R1494">
        <v>0</v>
      </c>
      <c r="S1494">
        <v>3</v>
      </c>
      <c r="T1494">
        <v>7</v>
      </c>
      <c r="U1494">
        <v>0</v>
      </c>
      <c r="V1494">
        <v>0</v>
      </c>
      <c r="W1494">
        <v>0</v>
      </c>
      <c r="X1494">
        <v>0</v>
      </c>
      <c r="Y1494">
        <v>0</v>
      </c>
      <c r="Z1494">
        <v>0</v>
      </c>
      <c r="AA1494">
        <v>3</v>
      </c>
      <c r="AB1494">
        <v>11</v>
      </c>
      <c r="AC1494">
        <v>0</v>
      </c>
    </row>
    <row r="1495" spans="1:29" x14ac:dyDescent="0.3">
      <c r="A1495">
        <v>5474</v>
      </c>
      <c r="B1495">
        <v>1970</v>
      </c>
      <c r="C1495" t="s">
        <v>29</v>
      </c>
      <c r="D1495" t="s">
        <v>30</v>
      </c>
      <c r="E1495">
        <v>43020</v>
      </c>
      <c r="F1495">
        <v>1</v>
      </c>
      <c r="G1495">
        <v>0</v>
      </c>
      <c r="H1495" s="1">
        <v>41608</v>
      </c>
      <c r="I1495">
        <v>79</v>
      </c>
      <c r="J1495">
        <v>45</v>
      </c>
      <c r="K1495">
        <v>7</v>
      </c>
      <c r="L1495">
        <v>99</v>
      </c>
      <c r="M1495">
        <v>4</v>
      </c>
      <c r="N1495">
        <v>25</v>
      </c>
      <c r="O1495">
        <v>43</v>
      </c>
      <c r="P1495">
        <v>3</v>
      </c>
      <c r="Q1495">
        <v>4</v>
      </c>
      <c r="R1495">
        <v>1</v>
      </c>
      <c r="S1495">
        <v>4</v>
      </c>
      <c r="T1495">
        <v>6</v>
      </c>
      <c r="U1495">
        <v>0</v>
      </c>
      <c r="V1495">
        <v>0</v>
      </c>
      <c r="W1495">
        <v>0</v>
      </c>
      <c r="X1495">
        <v>0</v>
      </c>
      <c r="Y1495">
        <v>0</v>
      </c>
      <c r="Z1495">
        <v>0</v>
      </c>
      <c r="AA1495">
        <v>3</v>
      </c>
      <c r="AB1495">
        <v>11</v>
      </c>
      <c r="AC1495">
        <v>0</v>
      </c>
    </row>
    <row r="1496" spans="1:29" x14ac:dyDescent="0.3">
      <c r="A1496">
        <v>2392</v>
      </c>
      <c r="B1496">
        <v>1972</v>
      </c>
      <c r="C1496" t="s">
        <v>29</v>
      </c>
      <c r="D1496" t="s">
        <v>33</v>
      </c>
      <c r="E1496">
        <v>40321</v>
      </c>
      <c r="F1496">
        <v>1</v>
      </c>
      <c r="G1496">
        <v>1</v>
      </c>
      <c r="H1496" s="1">
        <v>41484</v>
      </c>
      <c r="I1496">
        <v>59</v>
      </c>
      <c r="J1496">
        <v>44</v>
      </c>
      <c r="K1496">
        <v>4</v>
      </c>
      <c r="L1496">
        <v>21</v>
      </c>
      <c r="M1496">
        <v>6</v>
      </c>
      <c r="N1496">
        <v>0</v>
      </c>
      <c r="O1496">
        <v>27</v>
      </c>
      <c r="P1496">
        <v>2</v>
      </c>
      <c r="Q1496">
        <v>3</v>
      </c>
      <c r="R1496">
        <v>0</v>
      </c>
      <c r="S1496">
        <v>3</v>
      </c>
      <c r="T1496">
        <v>7</v>
      </c>
      <c r="U1496">
        <v>0</v>
      </c>
      <c r="V1496">
        <v>0</v>
      </c>
      <c r="W1496">
        <v>0</v>
      </c>
      <c r="X1496">
        <v>0</v>
      </c>
      <c r="Y1496">
        <v>0</v>
      </c>
      <c r="Z1496">
        <v>0</v>
      </c>
      <c r="AA1496">
        <v>3</v>
      </c>
      <c r="AB1496">
        <v>11</v>
      </c>
      <c r="AC1496">
        <v>0</v>
      </c>
    </row>
    <row r="1497" spans="1:29" x14ac:dyDescent="0.3">
      <c r="A1497">
        <v>2918</v>
      </c>
      <c r="B1497">
        <v>1981</v>
      </c>
      <c r="C1497" t="s">
        <v>29</v>
      </c>
      <c r="D1497" t="s">
        <v>35</v>
      </c>
      <c r="E1497">
        <v>28510</v>
      </c>
      <c r="F1497">
        <v>1</v>
      </c>
      <c r="G1497">
        <v>1</v>
      </c>
      <c r="H1497" s="1">
        <v>41377</v>
      </c>
      <c r="I1497">
        <v>72</v>
      </c>
      <c r="J1497">
        <v>44</v>
      </c>
      <c r="K1497">
        <v>5</v>
      </c>
      <c r="L1497">
        <v>19</v>
      </c>
      <c r="M1497">
        <v>0</v>
      </c>
      <c r="N1497">
        <v>4</v>
      </c>
      <c r="O1497">
        <v>19</v>
      </c>
      <c r="P1497">
        <v>3</v>
      </c>
      <c r="Q1497">
        <v>2</v>
      </c>
      <c r="R1497">
        <v>0</v>
      </c>
      <c r="S1497">
        <v>4</v>
      </c>
      <c r="T1497">
        <v>5</v>
      </c>
      <c r="U1497">
        <v>0</v>
      </c>
      <c r="V1497">
        <v>0</v>
      </c>
      <c r="W1497">
        <v>0</v>
      </c>
      <c r="X1497">
        <v>0</v>
      </c>
      <c r="Y1497">
        <v>0</v>
      </c>
      <c r="Z1497">
        <v>0</v>
      </c>
      <c r="AA1497">
        <v>3</v>
      </c>
      <c r="AB1497">
        <v>11</v>
      </c>
      <c r="AC1497">
        <v>0</v>
      </c>
    </row>
    <row r="1498" spans="1:29" x14ac:dyDescent="0.3">
      <c r="A1498">
        <v>1920</v>
      </c>
      <c r="B1498">
        <v>1972</v>
      </c>
      <c r="C1498" t="s">
        <v>29</v>
      </c>
      <c r="D1498" t="s">
        <v>33</v>
      </c>
      <c r="E1498">
        <v>40321</v>
      </c>
      <c r="F1498">
        <v>1</v>
      </c>
      <c r="G1498">
        <v>1</v>
      </c>
      <c r="H1498" s="1">
        <v>41484</v>
      </c>
      <c r="I1498">
        <v>59</v>
      </c>
      <c r="J1498">
        <v>44</v>
      </c>
      <c r="K1498">
        <v>4</v>
      </c>
      <c r="L1498">
        <v>21</v>
      </c>
      <c r="M1498">
        <v>6</v>
      </c>
      <c r="N1498">
        <v>0</v>
      </c>
      <c r="O1498">
        <v>27</v>
      </c>
      <c r="P1498">
        <v>2</v>
      </c>
      <c r="Q1498">
        <v>3</v>
      </c>
      <c r="R1498">
        <v>0</v>
      </c>
      <c r="S1498">
        <v>3</v>
      </c>
      <c r="T1498">
        <v>7</v>
      </c>
      <c r="U1498">
        <v>0</v>
      </c>
      <c r="V1498">
        <v>0</v>
      </c>
      <c r="W1498">
        <v>0</v>
      </c>
      <c r="X1498">
        <v>0</v>
      </c>
      <c r="Y1498">
        <v>0</v>
      </c>
      <c r="Z1498">
        <v>0</v>
      </c>
      <c r="AA1498">
        <v>3</v>
      </c>
      <c r="AB1498">
        <v>11</v>
      </c>
      <c r="AC1498">
        <v>0</v>
      </c>
    </row>
    <row r="1499" spans="1:29" x14ac:dyDescent="0.3">
      <c r="A1499">
        <v>2202</v>
      </c>
      <c r="B1499">
        <v>1978</v>
      </c>
      <c r="C1499" t="s">
        <v>29</v>
      </c>
      <c r="D1499" t="s">
        <v>31</v>
      </c>
      <c r="E1499">
        <v>41154</v>
      </c>
      <c r="F1499">
        <v>0</v>
      </c>
      <c r="G1499">
        <v>1</v>
      </c>
      <c r="H1499" s="1">
        <v>41373</v>
      </c>
      <c r="I1499">
        <v>98</v>
      </c>
      <c r="J1499">
        <v>44</v>
      </c>
      <c r="K1499">
        <v>2</v>
      </c>
      <c r="L1499">
        <v>11</v>
      </c>
      <c r="M1499">
        <v>2</v>
      </c>
      <c r="N1499">
        <v>3</v>
      </c>
      <c r="O1499">
        <v>7</v>
      </c>
      <c r="P1499">
        <v>1</v>
      </c>
      <c r="Q1499">
        <v>1</v>
      </c>
      <c r="R1499">
        <v>0</v>
      </c>
      <c r="S1499">
        <v>4</v>
      </c>
      <c r="T1499">
        <v>5</v>
      </c>
      <c r="U1499">
        <v>0</v>
      </c>
      <c r="V1499">
        <v>0</v>
      </c>
      <c r="W1499">
        <v>0</v>
      </c>
      <c r="X1499">
        <v>0</v>
      </c>
      <c r="Y1499">
        <v>0</v>
      </c>
      <c r="Z1499">
        <v>0</v>
      </c>
      <c r="AA1499">
        <v>3</v>
      </c>
      <c r="AB1499">
        <v>11</v>
      </c>
      <c r="AC1499">
        <v>0</v>
      </c>
    </row>
    <row r="1500" spans="1:29" x14ac:dyDescent="0.3">
      <c r="A1500">
        <v>6878</v>
      </c>
      <c r="B1500">
        <v>1954</v>
      </c>
      <c r="C1500" t="s">
        <v>29</v>
      </c>
      <c r="D1500" t="s">
        <v>38</v>
      </c>
      <c r="E1500">
        <v>27421</v>
      </c>
      <c r="F1500">
        <v>0</v>
      </c>
      <c r="G1500">
        <v>0</v>
      </c>
      <c r="H1500" s="1">
        <v>41255</v>
      </c>
      <c r="I1500">
        <v>14</v>
      </c>
      <c r="J1500">
        <v>43</v>
      </c>
      <c r="K1500">
        <v>12</v>
      </c>
      <c r="L1500">
        <v>96</v>
      </c>
      <c r="M1500">
        <v>78</v>
      </c>
      <c r="N1500">
        <v>40</v>
      </c>
      <c r="O1500">
        <v>55</v>
      </c>
      <c r="P1500">
        <v>3</v>
      </c>
      <c r="Q1500">
        <v>4</v>
      </c>
      <c r="R1500">
        <v>1</v>
      </c>
      <c r="S1500">
        <v>6</v>
      </c>
      <c r="T1500">
        <v>7</v>
      </c>
      <c r="U1500">
        <v>0</v>
      </c>
      <c r="V1500">
        <v>0</v>
      </c>
      <c r="W1500">
        <v>0</v>
      </c>
      <c r="X1500">
        <v>0</v>
      </c>
      <c r="Y1500">
        <v>0</v>
      </c>
      <c r="Z1500">
        <v>0</v>
      </c>
      <c r="AA1500">
        <v>3</v>
      </c>
      <c r="AB1500">
        <v>11</v>
      </c>
      <c r="AC1500">
        <v>0</v>
      </c>
    </row>
    <row r="1501" spans="1:29" x14ac:dyDescent="0.3">
      <c r="A1501">
        <v>20</v>
      </c>
      <c r="B1501">
        <v>1965</v>
      </c>
      <c r="C1501" t="s">
        <v>37</v>
      </c>
      <c r="D1501" t="s">
        <v>33</v>
      </c>
      <c r="E1501">
        <v>46891</v>
      </c>
      <c r="F1501">
        <v>0</v>
      </c>
      <c r="G1501">
        <v>1</v>
      </c>
      <c r="H1501" s="1">
        <v>41518</v>
      </c>
      <c r="I1501">
        <v>91</v>
      </c>
      <c r="J1501">
        <v>43</v>
      </c>
      <c r="K1501">
        <v>12</v>
      </c>
      <c r="L1501">
        <v>23</v>
      </c>
      <c r="M1501">
        <v>29</v>
      </c>
      <c r="N1501">
        <v>15</v>
      </c>
      <c r="O1501">
        <v>61</v>
      </c>
      <c r="P1501">
        <v>1</v>
      </c>
      <c r="Q1501">
        <v>2</v>
      </c>
      <c r="R1501">
        <v>1</v>
      </c>
      <c r="S1501">
        <v>4</v>
      </c>
      <c r="T1501">
        <v>4</v>
      </c>
      <c r="U1501">
        <v>0</v>
      </c>
      <c r="V1501">
        <v>0</v>
      </c>
      <c r="W1501">
        <v>0</v>
      </c>
      <c r="X1501">
        <v>0</v>
      </c>
      <c r="Y1501">
        <v>0</v>
      </c>
      <c r="Z1501">
        <v>0</v>
      </c>
      <c r="AA1501">
        <v>3</v>
      </c>
      <c r="AB1501">
        <v>11</v>
      </c>
      <c r="AC1501">
        <v>0</v>
      </c>
    </row>
    <row r="1502" spans="1:29" x14ac:dyDescent="0.3">
      <c r="A1502">
        <v>7011</v>
      </c>
      <c r="B1502">
        <v>1973</v>
      </c>
      <c r="C1502" t="s">
        <v>29</v>
      </c>
      <c r="D1502" t="s">
        <v>33</v>
      </c>
      <c r="E1502">
        <v>33471</v>
      </c>
      <c r="F1502">
        <v>1</v>
      </c>
      <c r="G1502">
        <v>0</v>
      </c>
      <c r="H1502" s="1">
        <v>41194</v>
      </c>
      <c r="I1502">
        <v>47</v>
      </c>
      <c r="J1502">
        <v>43</v>
      </c>
      <c r="K1502">
        <v>2</v>
      </c>
      <c r="L1502">
        <v>27</v>
      </c>
      <c r="M1502">
        <v>0</v>
      </c>
      <c r="N1502">
        <v>9</v>
      </c>
      <c r="O1502">
        <v>12</v>
      </c>
      <c r="P1502">
        <v>3</v>
      </c>
      <c r="Q1502">
        <v>3</v>
      </c>
      <c r="R1502">
        <v>0</v>
      </c>
      <c r="S1502">
        <v>4</v>
      </c>
      <c r="T1502">
        <v>7</v>
      </c>
      <c r="U1502">
        <v>0</v>
      </c>
      <c r="V1502">
        <v>0</v>
      </c>
      <c r="W1502">
        <v>0</v>
      </c>
      <c r="X1502">
        <v>0</v>
      </c>
      <c r="Y1502">
        <v>0</v>
      </c>
      <c r="Z1502">
        <v>0</v>
      </c>
      <c r="AA1502">
        <v>3</v>
      </c>
      <c r="AB1502">
        <v>11</v>
      </c>
      <c r="AC1502">
        <v>0</v>
      </c>
    </row>
    <row r="1503" spans="1:29" x14ac:dyDescent="0.3">
      <c r="A1503">
        <v>2246</v>
      </c>
      <c r="B1503">
        <v>1965</v>
      </c>
      <c r="C1503" t="s">
        <v>37</v>
      </c>
      <c r="D1503" t="s">
        <v>33</v>
      </c>
      <c r="E1503">
        <v>46891</v>
      </c>
      <c r="F1503">
        <v>0</v>
      </c>
      <c r="G1503">
        <v>1</v>
      </c>
      <c r="H1503" s="1">
        <v>41518</v>
      </c>
      <c r="I1503">
        <v>91</v>
      </c>
      <c r="J1503">
        <v>43</v>
      </c>
      <c r="K1503">
        <v>12</v>
      </c>
      <c r="L1503">
        <v>23</v>
      </c>
      <c r="M1503">
        <v>29</v>
      </c>
      <c r="N1503">
        <v>15</v>
      </c>
      <c r="O1503">
        <v>61</v>
      </c>
      <c r="P1503">
        <v>1</v>
      </c>
      <c r="Q1503">
        <v>2</v>
      </c>
      <c r="R1503">
        <v>1</v>
      </c>
      <c r="S1503">
        <v>4</v>
      </c>
      <c r="T1503">
        <v>4</v>
      </c>
      <c r="U1503">
        <v>0</v>
      </c>
      <c r="V1503">
        <v>0</v>
      </c>
      <c r="W1503">
        <v>0</v>
      </c>
      <c r="X1503">
        <v>0</v>
      </c>
      <c r="Y1503">
        <v>0</v>
      </c>
      <c r="Z1503">
        <v>0</v>
      </c>
      <c r="AA1503">
        <v>3</v>
      </c>
      <c r="AB1503">
        <v>11</v>
      </c>
      <c r="AC1503">
        <v>0</v>
      </c>
    </row>
    <row r="1504" spans="1:29" x14ac:dyDescent="0.3">
      <c r="A1504">
        <v>5939</v>
      </c>
      <c r="B1504">
        <v>1971</v>
      </c>
      <c r="C1504" t="s">
        <v>29</v>
      </c>
      <c r="D1504" t="s">
        <v>31</v>
      </c>
      <c r="E1504">
        <v>38232</v>
      </c>
      <c r="F1504">
        <v>1</v>
      </c>
      <c r="G1504">
        <v>1</v>
      </c>
      <c r="H1504" s="1">
        <v>41656</v>
      </c>
      <c r="I1504">
        <v>84</v>
      </c>
      <c r="J1504">
        <v>43</v>
      </c>
      <c r="K1504">
        <v>5</v>
      </c>
      <c r="L1504">
        <v>28</v>
      </c>
      <c r="M1504">
        <v>7</v>
      </c>
      <c r="N1504">
        <v>6</v>
      </c>
      <c r="O1504">
        <v>33</v>
      </c>
      <c r="P1504">
        <v>4</v>
      </c>
      <c r="Q1504">
        <v>3</v>
      </c>
      <c r="R1504">
        <v>1</v>
      </c>
      <c r="S1504">
        <v>3</v>
      </c>
      <c r="T1504">
        <v>5</v>
      </c>
      <c r="U1504">
        <v>0</v>
      </c>
      <c r="V1504">
        <v>0</v>
      </c>
      <c r="W1504">
        <v>0</v>
      </c>
      <c r="X1504">
        <v>0</v>
      </c>
      <c r="Y1504">
        <v>0</v>
      </c>
      <c r="Z1504">
        <v>0</v>
      </c>
      <c r="AA1504">
        <v>3</v>
      </c>
      <c r="AB1504">
        <v>11</v>
      </c>
      <c r="AC1504">
        <v>0</v>
      </c>
    </row>
    <row r="1505" spans="1:29" x14ac:dyDescent="0.3">
      <c r="A1505">
        <v>7124</v>
      </c>
      <c r="B1505">
        <v>1968</v>
      </c>
      <c r="C1505" t="s">
        <v>29</v>
      </c>
      <c r="D1505" t="s">
        <v>35</v>
      </c>
      <c r="E1505">
        <v>36997</v>
      </c>
      <c r="F1505">
        <v>1</v>
      </c>
      <c r="G1505">
        <v>1</v>
      </c>
      <c r="H1505" s="1">
        <v>41306</v>
      </c>
      <c r="I1505">
        <v>72</v>
      </c>
      <c r="J1505">
        <v>43</v>
      </c>
      <c r="K1505">
        <v>4</v>
      </c>
      <c r="L1505">
        <v>12</v>
      </c>
      <c r="M1505">
        <v>8</v>
      </c>
      <c r="N1505">
        <v>0</v>
      </c>
      <c r="O1505">
        <v>27</v>
      </c>
      <c r="P1505">
        <v>5</v>
      </c>
      <c r="Q1505">
        <v>2</v>
      </c>
      <c r="R1505">
        <v>1</v>
      </c>
      <c r="S1505">
        <v>4</v>
      </c>
      <c r="T1505">
        <v>5</v>
      </c>
      <c r="U1505">
        <v>0</v>
      </c>
      <c r="V1505">
        <v>0</v>
      </c>
      <c r="W1505">
        <v>0</v>
      </c>
      <c r="X1505">
        <v>0</v>
      </c>
      <c r="Y1505">
        <v>0</v>
      </c>
      <c r="Z1505">
        <v>0</v>
      </c>
      <c r="AA1505">
        <v>3</v>
      </c>
      <c r="AB1505">
        <v>11</v>
      </c>
      <c r="AC1505">
        <v>0</v>
      </c>
    </row>
    <row r="1506" spans="1:29" x14ac:dyDescent="0.3">
      <c r="A1506">
        <v>4050</v>
      </c>
      <c r="B1506">
        <v>1966</v>
      </c>
      <c r="C1506" t="s">
        <v>34</v>
      </c>
      <c r="D1506" t="s">
        <v>33</v>
      </c>
      <c r="E1506">
        <v>49605</v>
      </c>
      <c r="F1506">
        <v>0</v>
      </c>
      <c r="G1506">
        <v>0</v>
      </c>
      <c r="H1506" s="1">
        <v>41811</v>
      </c>
      <c r="I1506">
        <v>65</v>
      </c>
      <c r="J1506">
        <v>42</v>
      </c>
      <c r="K1506">
        <v>16</v>
      </c>
      <c r="L1506">
        <v>29</v>
      </c>
      <c r="M1506">
        <v>12</v>
      </c>
      <c r="N1506">
        <v>20</v>
      </c>
      <c r="O1506">
        <v>8</v>
      </c>
      <c r="P1506">
        <v>1</v>
      </c>
      <c r="Q1506">
        <v>2</v>
      </c>
      <c r="R1506">
        <v>1</v>
      </c>
      <c r="S1506">
        <v>4</v>
      </c>
      <c r="T1506">
        <v>3</v>
      </c>
      <c r="U1506">
        <v>0</v>
      </c>
      <c r="V1506">
        <v>0</v>
      </c>
      <c r="W1506">
        <v>0</v>
      </c>
      <c r="X1506">
        <v>0</v>
      </c>
      <c r="Y1506">
        <v>0</v>
      </c>
      <c r="Z1506">
        <v>0</v>
      </c>
      <c r="AA1506">
        <v>3</v>
      </c>
      <c r="AB1506">
        <v>11</v>
      </c>
      <c r="AC1506">
        <v>0</v>
      </c>
    </row>
    <row r="1507" spans="1:29" x14ac:dyDescent="0.3">
      <c r="A1507">
        <v>9970</v>
      </c>
      <c r="B1507">
        <v>1977</v>
      </c>
      <c r="C1507" t="s">
        <v>29</v>
      </c>
      <c r="D1507" t="s">
        <v>31</v>
      </c>
      <c r="E1507">
        <v>55375</v>
      </c>
      <c r="F1507">
        <v>0</v>
      </c>
      <c r="G1507">
        <v>1</v>
      </c>
      <c r="H1507" s="1">
        <v>41564</v>
      </c>
      <c r="I1507">
        <v>3</v>
      </c>
      <c r="J1507">
        <v>42</v>
      </c>
      <c r="K1507">
        <v>11</v>
      </c>
      <c r="L1507">
        <v>57</v>
      </c>
      <c r="M1507">
        <v>10</v>
      </c>
      <c r="N1507">
        <v>28</v>
      </c>
      <c r="O1507">
        <v>14</v>
      </c>
      <c r="P1507">
        <v>1</v>
      </c>
      <c r="Q1507">
        <v>1</v>
      </c>
      <c r="R1507">
        <v>1</v>
      </c>
      <c r="S1507">
        <v>6</v>
      </c>
      <c r="T1507">
        <v>2</v>
      </c>
      <c r="U1507">
        <v>0</v>
      </c>
      <c r="V1507">
        <v>0</v>
      </c>
      <c r="W1507">
        <v>0</v>
      </c>
      <c r="X1507">
        <v>0</v>
      </c>
      <c r="Y1507">
        <v>0</v>
      </c>
      <c r="Z1507">
        <v>0</v>
      </c>
      <c r="AA1507">
        <v>3</v>
      </c>
      <c r="AB1507">
        <v>11</v>
      </c>
      <c r="AC1507">
        <v>0</v>
      </c>
    </row>
    <row r="1508" spans="1:29" x14ac:dyDescent="0.3">
      <c r="A1508">
        <v>6431</v>
      </c>
      <c r="B1508">
        <v>1964</v>
      </c>
      <c r="C1508" t="s">
        <v>32</v>
      </c>
      <c r="D1508" t="s">
        <v>33</v>
      </c>
      <c r="E1508">
        <v>45759</v>
      </c>
      <c r="F1508">
        <v>1</v>
      </c>
      <c r="G1508">
        <v>1</v>
      </c>
      <c r="H1508" s="1">
        <v>41328</v>
      </c>
      <c r="I1508">
        <v>13</v>
      </c>
      <c r="J1508">
        <v>42</v>
      </c>
      <c r="K1508">
        <v>1</v>
      </c>
      <c r="L1508">
        <v>18</v>
      </c>
      <c r="M1508">
        <v>3</v>
      </c>
      <c r="N1508">
        <v>0</v>
      </c>
      <c r="O1508">
        <v>4</v>
      </c>
      <c r="P1508">
        <v>2</v>
      </c>
      <c r="Q1508">
        <v>2</v>
      </c>
      <c r="R1508">
        <v>0</v>
      </c>
      <c r="S1508">
        <v>3</v>
      </c>
      <c r="T1508">
        <v>7</v>
      </c>
      <c r="U1508">
        <v>0</v>
      </c>
      <c r="V1508">
        <v>0</v>
      </c>
      <c r="W1508">
        <v>0</v>
      </c>
      <c r="X1508">
        <v>0</v>
      </c>
      <c r="Y1508">
        <v>0</v>
      </c>
      <c r="Z1508">
        <v>0</v>
      </c>
      <c r="AA1508">
        <v>3</v>
      </c>
      <c r="AB1508">
        <v>11</v>
      </c>
      <c r="AC1508">
        <v>0</v>
      </c>
    </row>
    <row r="1509" spans="1:29" x14ac:dyDescent="0.3">
      <c r="A1509">
        <v>4368</v>
      </c>
      <c r="B1509">
        <v>1980</v>
      </c>
      <c r="C1509" t="s">
        <v>29</v>
      </c>
      <c r="D1509" t="s">
        <v>33</v>
      </c>
      <c r="E1509">
        <v>47850</v>
      </c>
      <c r="F1509">
        <v>1</v>
      </c>
      <c r="G1509">
        <v>0</v>
      </c>
      <c r="H1509" s="1">
        <v>41611</v>
      </c>
      <c r="I1509">
        <v>72</v>
      </c>
      <c r="J1509">
        <v>42</v>
      </c>
      <c r="K1509">
        <v>7</v>
      </c>
      <c r="L1509">
        <v>43</v>
      </c>
      <c r="M1509">
        <v>20</v>
      </c>
      <c r="N1509">
        <v>12</v>
      </c>
      <c r="O1509">
        <v>10</v>
      </c>
      <c r="P1509">
        <v>1</v>
      </c>
      <c r="Q1509">
        <v>3</v>
      </c>
      <c r="R1509">
        <v>0</v>
      </c>
      <c r="S1509">
        <v>4</v>
      </c>
      <c r="T1509">
        <v>6</v>
      </c>
      <c r="U1509">
        <v>0</v>
      </c>
      <c r="V1509">
        <v>0</v>
      </c>
      <c r="W1509">
        <v>0</v>
      </c>
      <c r="X1509">
        <v>0</v>
      </c>
      <c r="Y1509">
        <v>0</v>
      </c>
      <c r="Z1509">
        <v>0</v>
      </c>
      <c r="AA1509">
        <v>3</v>
      </c>
      <c r="AB1509">
        <v>11</v>
      </c>
      <c r="AC1509">
        <v>0</v>
      </c>
    </row>
    <row r="1510" spans="1:29" x14ac:dyDescent="0.3">
      <c r="A1510">
        <v>6387</v>
      </c>
      <c r="B1510">
        <v>1976</v>
      </c>
      <c r="C1510" t="s">
        <v>32</v>
      </c>
      <c r="D1510" t="s">
        <v>31</v>
      </c>
      <c r="E1510">
        <v>52190</v>
      </c>
      <c r="F1510">
        <v>1</v>
      </c>
      <c r="G1510">
        <v>1</v>
      </c>
      <c r="H1510" s="1">
        <v>41767</v>
      </c>
      <c r="I1510">
        <v>39</v>
      </c>
      <c r="J1510">
        <v>42</v>
      </c>
      <c r="K1510">
        <v>0</v>
      </c>
      <c r="L1510">
        <v>17</v>
      </c>
      <c r="M1510">
        <v>0</v>
      </c>
      <c r="N1510">
        <v>0</v>
      </c>
      <c r="O1510">
        <v>18</v>
      </c>
      <c r="P1510">
        <v>3</v>
      </c>
      <c r="Q1510">
        <v>2</v>
      </c>
      <c r="R1510">
        <v>1</v>
      </c>
      <c r="S1510">
        <v>3</v>
      </c>
      <c r="T1510">
        <v>5</v>
      </c>
      <c r="U1510">
        <v>1</v>
      </c>
      <c r="V1510">
        <v>0</v>
      </c>
      <c r="W1510">
        <v>0</v>
      </c>
      <c r="X1510">
        <v>0</v>
      </c>
      <c r="Y1510">
        <v>0</v>
      </c>
      <c r="Z1510">
        <v>0</v>
      </c>
      <c r="AA1510">
        <v>3</v>
      </c>
      <c r="AB1510">
        <v>11</v>
      </c>
      <c r="AC1510">
        <v>0</v>
      </c>
    </row>
    <row r="1511" spans="1:29" x14ac:dyDescent="0.3">
      <c r="A1511">
        <v>10789</v>
      </c>
      <c r="B1511">
        <v>1964</v>
      </c>
      <c r="C1511" t="s">
        <v>32</v>
      </c>
      <c r="D1511" t="s">
        <v>33</v>
      </c>
      <c r="E1511">
        <v>45759</v>
      </c>
      <c r="F1511">
        <v>1</v>
      </c>
      <c r="G1511">
        <v>1</v>
      </c>
      <c r="H1511" s="1">
        <v>41328</v>
      </c>
      <c r="I1511">
        <v>13</v>
      </c>
      <c r="J1511">
        <v>42</v>
      </c>
      <c r="K1511">
        <v>1</v>
      </c>
      <c r="L1511">
        <v>18</v>
      </c>
      <c r="M1511">
        <v>3</v>
      </c>
      <c r="N1511">
        <v>0</v>
      </c>
      <c r="O1511">
        <v>4</v>
      </c>
      <c r="P1511">
        <v>2</v>
      </c>
      <c r="Q1511">
        <v>2</v>
      </c>
      <c r="R1511">
        <v>0</v>
      </c>
      <c r="S1511">
        <v>3</v>
      </c>
      <c r="T1511">
        <v>7</v>
      </c>
      <c r="U1511">
        <v>0</v>
      </c>
      <c r="V1511">
        <v>0</v>
      </c>
      <c r="W1511">
        <v>0</v>
      </c>
      <c r="X1511">
        <v>0</v>
      </c>
      <c r="Y1511">
        <v>0</v>
      </c>
      <c r="Z1511">
        <v>0</v>
      </c>
      <c r="AA1511">
        <v>3</v>
      </c>
      <c r="AB1511">
        <v>11</v>
      </c>
      <c r="AC1511">
        <v>0</v>
      </c>
    </row>
    <row r="1512" spans="1:29" x14ac:dyDescent="0.3">
      <c r="A1512">
        <v>1016</v>
      </c>
      <c r="B1512">
        <v>1959</v>
      </c>
      <c r="C1512" t="s">
        <v>32</v>
      </c>
      <c r="D1512" t="s">
        <v>30</v>
      </c>
      <c r="E1512">
        <v>34554</v>
      </c>
      <c r="F1512">
        <v>0</v>
      </c>
      <c r="G1512">
        <v>1</v>
      </c>
      <c r="H1512" s="1">
        <v>41728</v>
      </c>
      <c r="I1512">
        <v>43</v>
      </c>
      <c r="J1512">
        <v>41</v>
      </c>
      <c r="K1512">
        <v>1</v>
      </c>
      <c r="L1512">
        <v>6</v>
      </c>
      <c r="M1512">
        <v>2</v>
      </c>
      <c r="N1512">
        <v>0</v>
      </c>
      <c r="O1512">
        <v>5</v>
      </c>
      <c r="P1512">
        <v>2</v>
      </c>
      <c r="Q1512">
        <v>2</v>
      </c>
      <c r="R1512">
        <v>0</v>
      </c>
      <c r="S1512">
        <v>3</v>
      </c>
      <c r="T1512">
        <v>6</v>
      </c>
      <c r="U1512">
        <v>0</v>
      </c>
      <c r="V1512">
        <v>0</v>
      </c>
      <c r="W1512">
        <v>0</v>
      </c>
      <c r="X1512">
        <v>0</v>
      </c>
      <c r="Y1512">
        <v>0</v>
      </c>
      <c r="Z1512">
        <v>0</v>
      </c>
      <c r="AA1512">
        <v>3</v>
      </c>
      <c r="AB1512">
        <v>11</v>
      </c>
      <c r="AC1512">
        <v>0</v>
      </c>
    </row>
    <row r="1513" spans="1:29" x14ac:dyDescent="0.3">
      <c r="A1513">
        <v>5063</v>
      </c>
      <c r="B1513">
        <v>1977</v>
      </c>
      <c r="C1513" t="s">
        <v>29</v>
      </c>
      <c r="D1513" t="s">
        <v>30</v>
      </c>
      <c r="E1513">
        <v>28769</v>
      </c>
      <c r="F1513">
        <v>1</v>
      </c>
      <c r="G1513">
        <v>0</v>
      </c>
      <c r="H1513" s="1">
        <v>41261</v>
      </c>
      <c r="I1513">
        <v>76</v>
      </c>
      <c r="J1513">
        <v>41</v>
      </c>
      <c r="K1513">
        <v>5</v>
      </c>
      <c r="L1513">
        <v>129</v>
      </c>
      <c r="M1513">
        <v>10</v>
      </c>
      <c r="N1513">
        <v>3</v>
      </c>
      <c r="O1513">
        <v>3</v>
      </c>
      <c r="P1513">
        <v>3</v>
      </c>
      <c r="Q1513">
        <v>4</v>
      </c>
      <c r="R1513">
        <v>1</v>
      </c>
      <c r="S1513">
        <v>4</v>
      </c>
      <c r="T1513">
        <v>9</v>
      </c>
      <c r="U1513">
        <v>0</v>
      </c>
      <c r="V1513">
        <v>0</v>
      </c>
      <c r="W1513">
        <v>0</v>
      </c>
      <c r="X1513">
        <v>0</v>
      </c>
      <c r="Y1513">
        <v>0</v>
      </c>
      <c r="Z1513">
        <v>0</v>
      </c>
      <c r="AA1513">
        <v>3</v>
      </c>
      <c r="AB1513">
        <v>11</v>
      </c>
      <c r="AC1513">
        <v>0</v>
      </c>
    </row>
    <row r="1514" spans="1:29" x14ac:dyDescent="0.3">
      <c r="A1514">
        <v>1010</v>
      </c>
      <c r="B1514">
        <v>1977</v>
      </c>
      <c r="C1514" t="s">
        <v>29</v>
      </c>
      <c r="D1514" t="s">
        <v>31</v>
      </c>
      <c r="E1514">
        <v>46931</v>
      </c>
      <c r="F1514">
        <v>2</v>
      </c>
      <c r="G1514">
        <v>1</v>
      </c>
      <c r="H1514" s="1">
        <v>41753</v>
      </c>
      <c r="I1514">
        <v>94</v>
      </c>
      <c r="J1514">
        <v>41</v>
      </c>
      <c r="K1514">
        <v>0</v>
      </c>
      <c r="L1514">
        <v>17</v>
      </c>
      <c r="M1514">
        <v>3</v>
      </c>
      <c r="N1514">
        <v>1</v>
      </c>
      <c r="O1514">
        <v>16</v>
      </c>
      <c r="P1514">
        <v>2</v>
      </c>
      <c r="Q1514">
        <v>1</v>
      </c>
      <c r="R1514">
        <v>1</v>
      </c>
      <c r="S1514">
        <v>3</v>
      </c>
      <c r="T1514">
        <v>3</v>
      </c>
      <c r="U1514">
        <v>0</v>
      </c>
      <c r="V1514">
        <v>0</v>
      </c>
      <c r="W1514">
        <v>0</v>
      </c>
      <c r="X1514">
        <v>0</v>
      </c>
      <c r="Y1514">
        <v>0</v>
      </c>
      <c r="Z1514">
        <v>0</v>
      </c>
      <c r="AA1514">
        <v>3</v>
      </c>
      <c r="AB1514">
        <v>11</v>
      </c>
      <c r="AC1514">
        <v>0</v>
      </c>
    </row>
    <row r="1515" spans="1:29" x14ac:dyDescent="0.3">
      <c r="A1515">
        <v>4333</v>
      </c>
      <c r="B1515">
        <v>1954</v>
      </c>
      <c r="C1515" t="s">
        <v>29</v>
      </c>
      <c r="D1515" t="s">
        <v>31</v>
      </c>
      <c r="E1515">
        <v>32144</v>
      </c>
      <c r="F1515">
        <v>1</v>
      </c>
      <c r="G1515">
        <v>1</v>
      </c>
      <c r="H1515" s="1">
        <v>41721</v>
      </c>
      <c r="I1515">
        <v>76</v>
      </c>
      <c r="J1515">
        <v>41</v>
      </c>
      <c r="K1515">
        <v>0</v>
      </c>
      <c r="L1515">
        <v>10</v>
      </c>
      <c r="M1515">
        <v>0</v>
      </c>
      <c r="N1515">
        <v>0</v>
      </c>
      <c r="O1515">
        <v>3</v>
      </c>
      <c r="P1515">
        <v>4</v>
      </c>
      <c r="Q1515">
        <v>2</v>
      </c>
      <c r="R1515">
        <v>1</v>
      </c>
      <c r="S1515">
        <v>3</v>
      </c>
      <c r="T1515">
        <v>7</v>
      </c>
      <c r="U1515">
        <v>0</v>
      </c>
      <c r="V1515">
        <v>1</v>
      </c>
      <c r="W1515">
        <v>0</v>
      </c>
      <c r="X1515">
        <v>0</v>
      </c>
      <c r="Y1515">
        <v>0</v>
      </c>
      <c r="Z1515">
        <v>0</v>
      </c>
      <c r="AA1515">
        <v>3</v>
      </c>
      <c r="AB1515">
        <v>11</v>
      </c>
      <c r="AC1515">
        <v>0</v>
      </c>
    </row>
    <row r="1516" spans="1:29" x14ac:dyDescent="0.3">
      <c r="A1516">
        <v>10738</v>
      </c>
      <c r="B1516">
        <v>1951</v>
      </c>
      <c r="C1516" t="s">
        <v>34</v>
      </c>
      <c r="D1516" t="s">
        <v>30</v>
      </c>
      <c r="E1516">
        <v>49389</v>
      </c>
      <c r="F1516">
        <v>1</v>
      </c>
      <c r="G1516">
        <v>1</v>
      </c>
      <c r="H1516" s="1">
        <v>41515</v>
      </c>
      <c r="I1516">
        <v>55</v>
      </c>
      <c r="J1516">
        <v>40</v>
      </c>
      <c r="K1516">
        <v>0</v>
      </c>
      <c r="L1516">
        <v>19</v>
      </c>
      <c r="M1516">
        <v>2</v>
      </c>
      <c r="N1516">
        <v>1</v>
      </c>
      <c r="O1516">
        <v>3</v>
      </c>
      <c r="P1516">
        <v>1</v>
      </c>
      <c r="Q1516">
        <v>2</v>
      </c>
      <c r="R1516">
        <v>0</v>
      </c>
      <c r="S1516">
        <v>3</v>
      </c>
      <c r="T1516">
        <v>7</v>
      </c>
      <c r="U1516">
        <v>0</v>
      </c>
      <c r="V1516">
        <v>0</v>
      </c>
      <c r="W1516">
        <v>0</v>
      </c>
      <c r="X1516">
        <v>0</v>
      </c>
      <c r="Y1516">
        <v>0</v>
      </c>
      <c r="Z1516">
        <v>0</v>
      </c>
      <c r="AA1516">
        <v>3</v>
      </c>
      <c r="AB1516">
        <v>11</v>
      </c>
      <c r="AC1516">
        <v>0</v>
      </c>
    </row>
    <row r="1517" spans="1:29" x14ac:dyDescent="0.3">
      <c r="A1517">
        <v>663</v>
      </c>
      <c r="B1517">
        <v>1989</v>
      </c>
      <c r="C1517" t="s">
        <v>32</v>
      </c>
      <c r="D1517" t="s">
        <v>30</v>
      </c>
      <c r="E1517">
        <v>33996</v>
      </c>
      <c r="F1517">
        <v>0</v>
      </c>
      <c r="G1517">
        <v>0</v>
      </c>
      <c r="H1517" s="1">
        <v>41528</v>
      </c>
      <c r="I1517">
        <v>46</v>
      </c>
      <c r="J1517">
        <v>40</v>
      </c>
      <c r="K1517">
        <v>2</v>
      </c>
      <c r="L1517">
        <v>15</v>
      </c>
      <c r="M1517">
        <v>8</v>
      </c>
      <c r="N1517">
        <v>0</v>
      </c>
      <c r="O1517">
        <v>6</v>
      </c>
      <c r="P1517">
        <v>1</v>
      </c>
      <c r="Q1517">
        <v>1</v>
      </c>
      <c r="R1517">
        <v>1</v>
      </c>
      <c r="S1517">
        <v>3</v>
      </c>
      <c r="T1517">
        <v>4</v>
      </c>
      <c r="U1517">
        <v>0</v>
      </c>
      <c r="V1517">
        <v>0</v>
      </c>
      <c r="W1517">
        <v>0</v>
      </c>
      <c r="X1517">
        <v>0</v>
      </c>
      <c r="Y1517">
        <v>0</v>
      </c>
      <c r="Z1517">
        <v>0</v>
      </c>
      <c r="AA1517">
        <v>3</v>
      </c>
      <c r="AB1517">
        <v>11</v>
      </c>
      <c r="AC1517">
        <v>0</v>
      </c>
    </row>
    <row r="1518" spans="1:29" x14ac:dyDescent="0.3">
      <c r="A1518">
        <v>10470</v>
      </c>
      <c r="B1518">
        <v>1979</v>
      </c>
      <c r="C1518" t="s">
        <v>34</v>
      </c>
      <c r="D1518" t="s">
        <v>33</v>
      </c>
      <c r="E1518">
        <v>40662</v>
      </c>
      <c r="F1518">
        <v>1</v>
      </c>
      <c r="G1518">
        <v>0</v>
      </c>
      <c r="H1518" s="1">
        <v>41348</v>
      </c>
      <c r="I1518">
        <v>0</v>
      </c>
      <c r="J1518">
        <v>40</v>
      </c>
      <c r="K1518">
        <v>2</v>
      </c>
      <c r="L1518">
        <v>23</v>
      </c>
      <c r="M1518">
        <v>0</v>
      </c>
      <c r="N1518">
        <v>4</v>
      </c>
      <c r="O1518">
        <v>23</v>
      </c>
      <c r="P1518">
        <v>2</v>
      </c>
      <c r="Q1518">
        <v>2</v>
      </c>
      <c r="R1518">
        <v>1</v>
      </c>
      <c r="S1518">
        <v>3</v>
      </c>
      <c r="T1518">
        <v>4</v>
      </c>
      <c r="U1518">
        <v>0</v>
      </c>
      <c r="V1518">
        <v>0</v>
      </c>
      <c r="W1518">
        <v>0</v>
      </c>
      <c r="X1518">
        <v>0</v>
      </c>
      <c r="Y1518">
        <v>0</v>
      </c>
      <c r="Z1518">
        <v>0</v>
      </c>
      <c r="AA1518">
        <v>3</v>
      </c>
      <c r="AB1518">
        <v>11</v>
      </c>
      <c r="AC1518">
        <v>0</v>
      </c>
    </row>
    <row r="1519" spans="1:29" x14ac:dyDescent="0.3">
      <c r="A1519">
        <v>10380</v>
      </c>
      <c r="B1519">
        <v>1972</v>
      </c>
      <c r="C1519" t="s">
        <v>34</v>
      </c>
      <c r="D1519" t="s">
        <v>33</v>
      </c>
      <c r="E1519">
        <v>37787</v>
      </c>
      <c r="F1519">
        <v>1</v>
      </c>
      <c r="G1519">
        <v>0</v>
      </c>
      <c r="H1519" s="1">
        <v>41537</v>
      </c>
      <c r="I1519">
        <v>50</v>
      </c>
      <c r="J1519">
        <v>40</v>
      </c>
      <c r="K1519">
        <v>1</v>
      </c>
      <c r="L1519">
        <v>40</v>
      </c>
      <c r="M1519">
        <v>4</v>
      </c>
      <c r="N1519">
        <v>3</v>
      </c>
      <c r="O1519">
        <v>18</v>
      </c>
      <c r="P1519">
        <v>1</v>
      </c>
      <c r="Q1519">
        <v>3</v>
      </c>
      <c r="R1519">
        <v>0</v>
      </c>
      <c r="S1519">
        <v>3</v>
      </c>
      <c r="T1519">
        <v>8</v>
      </c>
      <c r="U1519">
        <v>0</v>
      </c>
      <c r="V1519">
        <v>0</v>
      </c>
      <c r="W1519">
        <v>0</v>
      </c>
      <c r="X1519">
        <v>0</v>
      </c>
      <c r="Y1519">
        <v>0</v>
      </c>
      <c r="Z1519">
        <v>0</v>
      </c>
      <c r="AA1519">
        <v>3</v>
      </c>
      <c r="AB1519">
        <v>11</v>
      </c>
      <c r="AC1519">
        <v>0</v>
      </c>
    </row>
    <row r="1520" spans="1:29" x14ac:dyDescent="0.3">
      <c r="A1520">
        <v>8299</v>
      </c>
      <c r="B1520">
        <v>1989</v>
      </c>
      <c r="C1520" t="s">
        <v>32</v>
      </c>
      <c r="D1520" t="s">
        <v>30</v>
      </c>
      <c r="E1520">
        <v>33996</v>
      </c>
      <c r="F1520">
        <v>0</v>
      </c>
      <c r="G1520">
        <v>0</v>
      </c>
      <c r="H1520" s="1">
        <v>41528</v>
      </c>
      <c r="I1520">
        <v>46</v>
      </c>
      <c r="J1520">
        <v>40</v>
      </c>
      <c r="K1520">
        <v>2</v>
      </c>
      <c r="L1520">
        <v>15</v>
      </c>
      <c r="M1520">
        <v>8</v>
      </c>
      <c r="N1520">
        <v>0</v>
      </c>
      <c r="O1520">
        <v>6</v>
      </c>
      <c r="P1520">
        <v>1</v>
      </c>
      <c r="Q1520">
        <v>1</v>
      </c>
      <c r="R1520">
        <v>1</v>
      </c>
      <c r="S1520">
        <v>3</v>
      </c>
      <c r="T1520">
        <v>4</v>
      </c>
      <c r="U1520">
        <v>0</v>
      </c>
      <c r="V1520">
        <v>0</v>
      </c>
      <c r="W1520">
        <v>0</v>
      </c>
      <c r="X1520">
        <v>0</v>
      </c>
      <c r="Y1520">
        <v>0</v>
      </c>
      <c r="Z1520">
        <v>0</v>
      </c>
      <c r="AA1520">
        <v>3</v>
      </c>
      <c r="AB1520">
        <v>11</v>
      </c>
      <c r="AC1520">
        <v>0</v>
      </c>
    </row>
    <row r="1521" spans="1:29" x14ac:dyDescent="0.3">
      <c r="A1521">
        <v>5093</v>
      </c>
      <c r="B1521">
        <v>1974</v>
      </c>
      <c r="C1521" t="s">
        <v>32</v>
      </c>
      <c r="D1521" t="s">
        <v>35</v>
      </c>
      <c r="E1521">
        <v>25509</v>
      </c>
      <c r="F1521">
        <v>1</v>
      </c>
      <c r="G1521">
        <v>0</v>
      </c>
      <c r="H1521" s="1">
        <v>41170</v>
      </c>
      <c r="I1521">
        <v>15</v>
      </c>
      <c r="J1521">
        <v>40</v>
      </c>
      <c r="K1521">
        <v>3</v>
      </c>
      <c r="L1521">
        <v>30</v>
      </c>
      <c r="M1521">
        <v>10</v>
      </c>
      <c r="N1521">
        <v>7</v>
      </c>
      <c r="O1521">
        <v>11</v>
      </c>
      <c r="P1521">
        <v>3</v>
      </c>
      <c r="Q1521">
        <v>3</v>
      </c>
      <c r="R1521">
        <v>0</v>
      </c>
      <c r="S1521">
        <v>3</v>
      </c>
      <c r="T1521">
        <v>9</v>
      </c>
      <c r="U1521">
        <v>0</v>
      </c>
      <c r="V1521">
        <v>0</v>
      </c>
      <c r="W1521">
        <v>0</v>
      </c>
      <c r="X1521">
        <v>0</v>
      </c>
      <c r="Y1521">
        <v>0</v>
      </c>
      <c r="Z1521">
        <v>0</v>
      </c>
      <c r="AA1521">
        <v>3</v>
      </c>
      <c r="AB1521">
        <v>11</v>
      </c>
      <c r="AC1521">
        <v>1</v>
      </c>
    </row>
    <row r="1522" spans="1:29" x14ac:dyDescent="0.3">
      <c r="A1522">
        <v>8524</v>
      </c>
      <c r="B1522">
        <v>1974</v>
      </c>
      <c r="C1522" t="s">
        <v>32</v>
      </c>
      <c r="D1522" t="s">
        <v>35</v>
      </c>
      <c r="E1522">
        <v>25509</v>
      </c>
      <c r="F1522">
        <v>1</v>
      </c>
      <c r="G1522">
        <v>0</v>
      </c>
      <c r="H1522" s="1">
        <v>41170</v>
      </c>
      <c r="I1522">
        <v>15</v>
      </c>
      <c r="J1522">
        <v>40</v>
      </c>
      <c r="K1522">
        <v>3</v>
      </c>
      <c r="L1522">
        <v>30</v>
      </c>
      <c r="M1522">
        <v>10</v>
      </c>
      <c r="N1522">
        <v>7</v>
      </c>
      <c r="O1522">
        <v>11</v>
      </c>
      <c r="P1522">
        <v>3</v>
      </c>
      <c r="Q1522">
        <v>3</v>
      </c>
      <c r="R1522">
        <v>0</v>
      </c>
      <c r="S1522">
        <v>3</v>
      </c>
      <c r="T1522">
        <v>9</v>
      </c>
      <c r="U1522">
        <v>0</v>
      </c>
      <c r="V1522">
        <v>0</v>
      </c>
      <c r="W1522">
        <v>0</v>
      </c>
      <c r="X1522">
        <v>0</v>
      </c>
      <c r="Y1522">
        <v>0</v>
      </c>
      <c r="Z1522">
        <v>0</v>
      </c>
      <c r="AA1522">
        <v>3</v>
      </c>
      <c r="AB1522">
        <v>11</v>
      </c>
      <c r="AC1522">
        <v>1</v>
      </c>
    </row>
    <row r="1523" spans="1:29" x14ac:dyDescent="0.3">
      <c r="A1523">
        <v>6103</v>
      </c>
      <c r="B1523">
        <v>1948</v>
      </c>
      <c r="C1523" t="s">
        <v>29</v>
      </c>
      <c r="D1523" t="s">
        <v>33</v>
      </c>
      <c r="E1523">
        <v>42192</v>
      </c>
      <c r="F1523">
        <v>0</v>
      </c>
      <c r="G1523">
        <v>0</v>
      </c>
      <c r="H1523" s="1">
        <v>41523</v>
      </c>
      <c r="I1523">
        <v>40</v>
      </c>
      <c r="J1523">
        <v>40</v>
      </c>
      <c r="K1523">
        <v>15</v>
      </c>
      <c r="L1523">
        <v>15</v>
      </c>
      <c r="M1523">
        <v>17</v>
      </c>
      <c r="N1523">
        <v>6</v>
      </c>
      <c r="O1523">
        <v>7</v>
      </c>
      <c r="P1523">
        <v>1</v>
      </c>
      <c r="Q1523">
        <v>2</v>
      </c>
      <c r="R1523">
        <v>1</v>
      </c>
      <c r="S1523">
        <v>3</v>
      </c>
      <c r="T1523">
        <v>4</v>
      </c>
      <c r="U1523">
        <v>0</v>
      </c>
      <c r="V1523">
        <v>0</v>
      </c>
      <c r="W1523">
        <v>0</v>
      </c>
      <c r="X1523">
        <v>0</v>
      </c>
      <c r="Y1523">
        <v>0</v>
      </c>
      <c r="Z1523">
        <v>0</v>
      </c>
      <c r="AA1523">
        <v>3</v>
      </c>
      <c r="AB1523">
        <v>11</v>
      </c>
      <c r="AC1523">
        <v>0</v>
      </c>
    </row>
    <row r="1524" spans="1:29" x14ac:dyDescent="0.3">
      <c r="A1524">
        <v>7254</v>
      </c>
      <c r="B1524">
        <v>1969</v>
      </c>
      <c r="C1524" t="s">
        <v>29</v>
      </c>
      <c r="D1524" t="s">
        <v>31</v>
      </c>
      <c r="E1524">
        <v>38361</v>
      </c>
      <c r="F1524">
        <v>1</v>
      </c>
      <c r="G1524">
        <v>0</v>
      </c>
      <c r="H1524" s="1">
        <v>41635</v>
      </c>
      <c r="I1524">
        <v>74</v>
      </c>
      <c r="J1524">
        <v>39</v>
      </c>
      <c r="K1524">
        <v>0</v>
      </c>
      <c r="L1524">
        <v>56</v>
      </c>
      <c r="M1524">
        <v>20</v>
      </c>
      <c r="N1524">
        <v>8</v>
      </c>
      <c r="O1524">
        <v>14</v>
      </c>
      <c r="P1524">
        <v>3</v>
      </c>
      <c r="Q1524">
        <v>3</v>
      </c>
      <c r="R1524">
        <v>1</v>
      </c>
      <c r="S1524">
        <v>3</v>
      </c>
      <c r="T1524">
        <v>7</v>
      </c>
      <c r="U1524">
        <v>0</v>
      </c>
      <c r="V1524">
        <v>0</v>
      </c>
      <c r="W1524">
        <v>0</v>
      </c>
      <c r="X1524">
        <v>0</v>
      </c>
      <c r="Y1524">
        <v>0</v>
      </c>
      <c r="Z1524">
        <v>0</v>
      </c>
      <c r="AA1524">
        <v>3</v>
      </c>
      <c r="AB1524">
        <v>11</v>
      </c>
      <c r="AC1524">
        <v>0</v>
      </c>
    </row>
    <row r="1525" spans="1:29" x14ac:dyDescent="0.3">
      <c r="A1525">
        <v>7458</v>
      </c>
      <c r="B1525">
        <v>1956</v>
      </c>
      <c r="C1525" t="s">
        <v>34</v>
      </c>
      <c r="D1525" t="s">
        <v>31</v>
      </c>
      <c r="E1525">
        <v>34941</v>
      </c>
      <c r="F1525">
        <v>1</v>
      </c>
      <c r="G1525">
        <v>1</v>
      </c>
      <c r="H1525" s="1">
        <v>41339</v>
      </c>
      <c r="I1525">
        <v>26</v>
      </c>
      <c r="J1525">
        <v>39</v>
      </c>
      <c r="K1525">
        <v>2</v>
      </c>
      <c r="L1525">
        <v>25</v>
      </c>
      <c r="M1525">
        <v>4</v>
      </c>
      <c r="N1525">
        <v>3</v>
      </c>
      <c r="O1525">
        <v>24</v>
      </c>
      <c r="P1525">
        <v>2</v>
      </c>
      <c r="Q1525">
        <v>3</v>
      </c>
      <c r="R1525">
        <v>0</v>
      </c>
      <c r="S1525">
        <v>3</v>
      </c>
      <c r="T1525">
        <v>8</v>
      </c>
      <c r="U1525">
        <v>0</v>
      </c>
      <c r="V1525">
        <v>0</v>
      </c>
      <c r="W1525">
        <v>0</v>
      </c>
      <c r="X1525">
        <v>0</v>
      </c>
      <c r="Y1525">
        <v>0</v>
      </c>
      <c r="Z1525">
        <v>0</v>
      </c>
      <c r="AA1525">
        <v>3</v>
      </c>
      <c r="AB1525">
        <v>11</v>
      </c>
      <c r="AC1525">
        <v>0</v>
      </c>
    </row>
    <row r="1526" spans="1:29" x14ac:dyDescent="0.3">
      <c r="A1526">
        <v>7573</v>
      </c>
      <c r="B1526">
        <v>1978</v>
      </c>
      <c r="C1526" t="s">
        <v>32</v>
      </c>
      <c r="D1526" t="s">
        <v>30</v>
      </c>
      <c r="E1526">
        <v>31626</v>
      </c>
      <c r="F1526">
        <v>1</v>
      </c>
      <c r="G1526">
        <v>0</v>
      </c>
      <c r="H1526" s="1">
        <v>41404</v>
      </c>
      <c r="I1526">
        <v>12</v>
      </c>
      <c r="J1526">
        <v>39</v>
      </c>
      <c r="K1526">
        <v>1</v>
      </c>
      <c r="L1526">
        <v>9</v>
      </c>
      <c r="M1526">
        <v>2</v>
      </c>
      <c r="N1526">
        <v>1</v>
      </c>
      <c r="O1526">
        <v>34</v>
      </c>
      <c r="P1526">
        <v>1</v>
      </c>
      <c r="Q1526">
        <v>2</v>
      </c>
      <c r="R1526">
        <v>1</v>
      </c>
      <c r="S1526">
        <v>2</v>
      </c>
      <c r="T1526">
        <v>7</v>
      </c>
      <c r="U1526">
        <v>1</v>
      </c>
      <c r="V1526">
        <v>0</v>
      </c>
      <c r="W1526">
        <v>0</v>
      </c>
      <c r="X1526">
        <v>0</v>
      </c>
      <c r="Y1526">
        <v>0</v>
      </c>
      <c r="Z1526">
        <v>0</v>
      </c>
      <c r="AA1526">
        <v>3</v>
      </c>
      <c r="AB1526">
        <v>11</v>
      </c>
      <c r="AC1526">
        <v>1</v>
      </c>
    </row>
    <row r="1527" spans="1:29" x14ac:dyDescent="0.3">
      <c r="A1527">
        <v>2371</v>
      </c>
      <c r="B1527">
        <v>1972</v>
      </c>
      <c r="C1527" t="s">
        <v>29</v>
      </c>
      <c r="D1527" t="s">
        <v>33</v>
      </c>
      <c r="E1527">
        <v>33622</v>
      </c>
      <c r="F1527">
        <v>1</v>
      </c>
      <c r="G1527">
        <v>1</v>
      </c>
      <c r="H1527" s="1">
        <v>41377</v>
      </c>
      <c r="I1527">
        <v>22</v>
      </c>
      <c r="J1527">
        <v>39</v>
      </c>
      <c r="K1527">
        <v>1</v>
      </c>
      <c r="L1527">
        <v>22</v>
      </c>
      <c r="M1527">
        <v>3</v>
      </c>
      <c r="N1527">
        <v>4</v>
      </c>
      <c r="O1527">
        <v>12</v>
      </c>
      <c r="P1527">
        <v>3</v>
      </c>
      <c r="Q1527">
        <v>2</v>
      </c>
      <c r="R1527">
        <v>0</v>
      </c>
      <c r="S1527">
        <v>4</v>
      </c>
      <c r="T1527">
        <v>7</v>
      </c>
      <c r="U1527">
        <v>0</v>
      </c>
      <c r="V1527">
        <v>0</v>
      </c>
      <c r="W1527">
        <v>0</v>
      </c>
      <c r="X1527">
        <v>0</v>
      </c>
      <c r="Y1527">
        <v>0</v>
      </c>
      <c r="Z1527">
        <v>0</v>
      </c>
      <c r="AA1527">
        <v>3</v>
      </c>
      <c r="AB1527">
        <v>11</v>
      </c>
      <c r="AC1527">
        <v>0</v>
      </c>
    </row>
    <row r="1528" spans="1:29" x14ac:dyDescent="0.3">
      <c r="A1528">
        <v>9503</v>
      </c>
      <c r="B1528">
        <v>1980</v>
      </c>
      <c r="C1528" t="s">
        <v>29</v>
      </c>
      <c r="D1528" t="s">
        <v>30</v>
      </c>
      <c r="E1528">
        <v>28071</v>
      </c>
      <c r="F1528">
        <v>0</v>
      </c>
      <c r="G1528">
        <v>0</v>
      </c>
      <c r="H1528" s="1">
        <v>41150</v>
      </c>
      <c r="I1528">
        <v>65</v>
      </c>
      <c r="J1528">
        <v>39</v>
      </c>
      <c r="K1528">
        <v>33</v>
      </c>
      <c r="L1528">
        <v>130</v>
      </c>
      <c r="M1528">
        <v>41</v>
      </c>
      <c r="N1528">
        <v>26</v>
      </c>
      <c r="O1528">
        <v>44</v>
      </c>
      <c r="P1528">
        <v>2</v>
      </c>
      <c r="Q1528">
        <v>5</v>
      </c>
      <c r="R1528">
        <v>1</v>
      </c>
      <c r="S1528">
        <v>5</v>
      </c>
      <c r="T1528">
        <v>8</v>
      </c>
      <c r="U1528">
        <v>0</v>
      </c>
      <c r="V1528">
        <v>0</v>
      </c>
      <c r="W1528">
        <v>0</v>
      </c>
      <c r="X1528">
        <v>0</v>
      </c>
      <c r="Y1528">
        <v>0</v>
      </c>
      <c r="Z1528">
        <v>0</v>
      </c>
      <c r="AA1528">
        <v>3</v>
      </c>
      <c r="AB1528">
        <v>11</v>
      </c>
      <c r="AC1528">
        <v>0</v>
      </c>
    </row>
    <row r="1529" spans="1:29" x14ac:dyDescent="0.3">
      <c r="A1529">
        <v>5336</v>
      </c>
      <c r="B1529">
        <v>1971</v>
      </c>
      <c r="C1529" t="s">
        <v>34</v>
      </c>
      <c r="D1529" t="s">
        <v>31</v>
      </c>
      <c r="E1529">
        <v>157733</v>
      </c>
      <c r="F1529">
        <v>1</v>
      </c>
      <c r="G1529">
        <v>0</v>
      </c>
      <c r="H1529" s="1">
        <v>41429</v>
      </c>
      <c r="I1529">
        <v>37</v>
      </c>
      <c r="J1529">
        <v>39</v>
      </c>
      <c r="K1529">
        <v>1</v>
      </c>
      <c r="L1529">
        <v>9</v>
      </c>
      <c r="M1529">
        <v>2</v>
      </c>
      <c r="N1529">
        <v>0</v>
      </c>
      <c r="O1529">
        <v>8</v>
      </c>
      <c r="P1529">
        <v>0</v>
      </c>
      <c r="Q1529">
        <v>1</v>
      </c>
      <c r="R1529">
        <v>0</v>
      </c>
      <c r="S1529">
        <v>1</v>
      </c>
      <c r="T1529">
        <v>1</v>
      </c>
      <c r="U1529">
        <v>0</v>
      </c>
      <c r="V1529">
        <v>0</v>
      </c>
      <c r="W1529">
        <v>0</v>
      </c>
      <c r="X1529">
        <v>0</v>
      </c>
      <c r="Y1529">
        <v>0</v>
      </c>
      <c r="Z1529">
        <v>0</v>
      </c>
      <c r="AA1529">
        <v>3</v>
      </c>
      <c r="AB1529">
        <v>11</v>
      </c>
      <c r="AC1529">
        <v>0</v>
      </c>
    </row>
    <row r="1530" spans="1:29" x14ac:dyDescent="0.3">
      <c r="A1530">
        <v>8775</v>
      </c>
      <c r="B1530">
        <v>1969</v>
      </c>
      <c r="C1530" t="s">
        <v>29</v>
      </c>
      <c r="D1530" t="s">
        <v>31</v>
      </c>
      <c r="E1530">
        <v>38361</v>
      </c>
      <c r="F1530">
        <v>1</v>
      </c>
      <c r="G1530">
        <v>0</v>
      </c>
      <c r="H1530" s="1">
        <v>41635</v>
      </c>
      <c r="I1530">
        <v>74</v>
      </c>
      <c r="J1530">
        <v>39</v>
      </c>
      <c r="K1530">
        <v>0</v>
      </c>
      <c r="L1530">
        <v>56</v>
      </c>
      <c r="M1530">
        <v>20</v>
      </c>
      <c r="N1530">
        <v>8</v>
      </c>
      <c r="O1530">
        <v>14</v>
      </c>
      <c r="P1530">
        <v>3</v>
      </c>
      <c r="Q1530">
        <v>3</v>
      </c>
      <c r="R1530">
        <v>1</v>
      </c>
      <c r="S1530">
        <v>3</v>
      </c>
      <c r="T1530">
        <v>7</v>
      </c>
      <c r="U1530">
        <v>0</v>
      </c>
      <c r="V1530">
        <v>0</v>
      </c>
      <c r="W1530">
        <v>0</v>
      </c>
      <c r="X1530">
        <v>0</v>
      </c>
      <c r="Y1530">
        <v>0</v>
      </c>
      <c r="Z1530">
        <v>0</v>
      </c>
      <c r="AA1530">
        <v>3</v>
      </c>
      <c r="AB1530">
        <v>11</v>
      </c>
      <c r="AC1530">
        <v>0</v>
      </c>
    </row>
    <row r="1531" spans="1:29" x14ac:dyDescent="0.3">
      <c r="A1531">
        <v>9014</v>
      </c>
      <c r="B1531">
        <v>1975</v>
      </c>
      <c r="C1531" t="s">
        <v>29</v>
      </c>
      <c r="D1531" t="s">
        <v>33</v>
      </c>
      <c r="E1531">
        <v>37085</v>
      </c>
      <c r="F1531">
        <v>1</v>
      </c>
      <c r="G1531">
        <v>1</v>
      </c>
      <c r="H1531" s="1">
        <v>41816</v>
      </c>
      <c r="I1531">
        <v>65</v>
      </c>
      <c r="J1531">
        <v>39</v>
      </c>
      <c r="K1531">
        <v>1</v>
      </c>
      <c r="L1531">
        <v>16</v>
      </c>
      <c r="M1531">
        <v>2</v>
      </c>
      <c r="N1531">
        <v>0</v>
      </c>
      <c r="O1531">
        <v>3</v>
      </c>
      <c r="P1531">
        <v>4</v>
      </c>
      <c r="Q1531">
        <v>3</v>
      </c>
      <c r="R1531">
        <v>0</v>
      </c>
      <c r="S1531">
        <v>3</v>
      </c>
      <c r="T1531">
        <v>8</v>
      </c>
      <c r="U1531">
        <v>0</v>
      </c>
      <c r="V1531">
        <v>0</v>
      </c>
      <c r="W1531">
        <v>0</v>
      </c>
      <c r="X1531">
        <v>0</v>
      </c>
      <c r="Y1531">
        <v>0</v>
      </c>
      <c r="Z1531">
        <v>0</v>
      </c>
      <c r="AA1531">
        <v>3</v>
      </c>
      <c r="AB1531">
        <v>11</v>
      </c>
      <c r="AC1531">
        <v>0</v>
      </c>
    </row>
    <row r="1532" spans="1:29" x14ac:dyDescent="0.3">
      <c r="A1532">
        <v>6690</v>
      </c>
      <c r="B1532">
        <v>1966</v>
      </c>
      <c r="C1532" t="s">
        <v>34</v>
      </c>
      <c r="D1532" t="s">
        <v>33</v>
      </c>
      <c r="E1532">
        <v>38179</v>
      </c>
      <c r="F1532">
        <v>1</v>
      </c>
      <c r="G1532">
        <v>1</v>
      </c>
      <c r="H1532" s="1">
        <v>41347</v>
      </c>
      <c r="I1532">
        <v>30</v>
      </c>
      <c r="J1532">
        <v>38</v>
      </c>
      <c r="K1532">
        <v>4</v>
      </c>
      <c r="L1532">
        <v>22</v>
      </c>
      <c r="M1532">
        <v>4</v>
      </c>
      <c r="N1532">
        <v>2</v>
      </c>
      <c r="O1532">
        <v>20</v>
      </c>
      <c r="P1532">
        <v>4</v>
      </c>
      <c r="Q1532">
        <v>3</v>
      </c>
      <c r="R1532">
        <v>1</v>
      </c>
      <c r="S1532">
        <v>3</v>
      </c>
      <c r="T1532">
        <v>7</v>
      </c>
      <c r="U1532">
        <v>0</v>
      </c>
      <c r="V1532">
        <v>0</v>
      </c>
      <c r="W1532">
        <v>0</v>
      </c>
      <c r="X1532">
        <v>0</v>
      </c>
      <c r="Y1532">
        <v>0</v>
      </c>
      <c r="Z1532">
        <v>0</v>
      </c>
      <c r="AA1532">
        <v>3</v>
      </c>
      <c r="AB1532">
        <v>11</v>
      </c>
      <c r="AC1532">
        <v>0</v>
      </c>
    </row>
    <row r="1533" spans="1:29" x14ac:dyDescent="0.3">
      <c r="A1533">
        <v>1519</v>
      </c>
      <c r="B1533">
        <v>1972</v>
      </c>
      <c r="C1533" t="s">
        <v>32</v>
      </c>
      <c r="D1533" t="s">
        <v>30</v>
      </c>
      <c r="E1533">
        <v>38578</v>
      </c>
      <c r="F1533">
        <v>1</v>
      </c>
      <c r="G1533">
        <v>1</v>
      </c>
      <c r="H1533" s="1">
        <v>41447</v>
      </c>
      <c r="I1533">
        <v>2</v>
      </c>
      <c r="J1533">
        <v>38</v>
      </c>
      <c r="K1533">
        <v>4</v>
      </c>
      <c r="L1533">
        <v>22</v>
      </c>
      <c r="M1533">
        <v>3</v>
      </c>
      <c r="N1533">
        <v>3</v>
      </c>
      <c r="O1533">
        <v>3</v>
      </c>
      <c r="P1533">
        <v>3</v>
      </c>
      <c r="Q1533">
        <v>3</v>
      </c>
      <c r="R1533">
        <v>0</v>
      </c>
      <c r="S1533">
        <v>3</v>
      </c>
      <c r="T1533">
        <v>8</v>
      </c>
      <c r="U1533">
        <v>0</v>
      </c>
      <c r="V1533">
        <v>0</v>
      </c>
      <c r="W1533">
        <v>0</v>
      </c>
      <c r="X1533">
        <v>0</v>
      </c>
      <c r="Y1533">
        <v>0</v>
      </c>
      <c r="Z1533">
        <v>0</v>
      </c>
      <c r="AA1533">
        <v>3</v>
      </c>
      <c r="AB1533">
        <v>11</v>
      </c>
      <c r="AC1533">
        <v>1</v>
      </c>
    </row>
    <row r="1534" spans="1:29" x14ac:dyDescent="0.3">
      <c r="A1534">
        <v>9972</v>
      </c>
      <c r="B1534">
        <v>1955</v>
      </c>
      <c r="C1534" t="s">
        <v>32</v>
      </c>
      <c r="D1534" t="s">
        <v>31</v>
      </c>
      <c r="E1534">
        <v>46015</v>
      </c>
      <c r="F1534">
        <v>1</v>
      </c>
      <c r="G1534">
        <v>1</v>
      </c>
      <c r="H1534" s="1">
        <v>41742</v>
      </c>
      <c r="I1534">
        <v>25</v>
      </c>
      <c r="J1534">
        <v>38</v>
      </c>
      <c r="K1534">
        <v>0</v>
      </c>
      <c r="L1534">
        <v>2</v>
      </c>
      <c r="M1534">
        <v>0</v>
      </c>
      <c r="N1534">
        <v>0</v>
      </c>
      <c r="O1534">
        <v>6</v>
      </c>
      <c r="P1534">
        <v>1</v>
      </c>
      <c r="Q1534">
        <v>1</v>
      </c>
      <c r="R1534">
        <v>0</v>
      </c>
      <c r="S1534">
        <v>3</v>
      </c>
      <c r="T1534">
        <v>7</v>
      </c>
      <c r="U1534">
        <v>1</v>
      </c>
      <c r="V1534">
        <v>0</v>
      </c>
      <c r="W1534">
        <v>0</v>
      </c>
      <c r="X1534">
        <v>0</v>
      </c>
      <c r="Y1534">
        <v>1</v>
      </c>
      <c r="Z1534">
        <v>0</v>
      </c>
      <c r="AA1534">
        <v>3</v>
      </c>
      <c r="AB1534">
        <v>11</v>
      </c>
      <c r="AC1534">
        <v>0</v>
      </c>
    </row>
    <row r="1535" spans="1:29" x14ac:dyDescent="0.3">
      <c r="A1535">
        <v>2445</v>
      </c>
      <c r="B1535">
        <v>1974</v>
      </c>
      <c r="C1535" t="s">
        <v>32</v>
      </c>
      <c r="D1535" t="s">
        <v>31</v>
      </c>
      <c r="E1535">
        <v>28440</v>
      </c>
      <c r="F1535">
        <v>1</v>
      </c>
      <c r="G1535">
        <v>0</v>
      </c>
      <c r="H1535" s="1">
        <v>41462</v>
      </c>
      <c r="I1535">
        <v>87</v>
      </c>
      <c r="J1535">
        <v>38</v>
      </c>
      <c r="K1535">
        <v>1</v>
      </c>
      <c r="L1535">
        <v>24</v>
      </c>
      <c r="M1535">
        <v>0</v>
      </c>
      <c r="N1535">
        <v>0</v>
      </c>
      <c r="O1535">
        <v>0</v>
      </c>
      <c r="P1535">
        <v>1</v>
      </c>
      <c r="Q1535">
        <v>2</v>
      </c>
      <c r="R1535">
        <v>0</v>
      </c>
      <c r="S1535">
        <v>3</v>
      </c>
      <c r="T1535">
        <v>8</v>
      </c>
      <c r="U1535">
        <v>0</v>
      </c>
      <c r="V1535">
        <v>0</v>
      </c>
      <c r="W1535">
        <v>0</v>
      </c>
      <c r="X1535">
        <v>0</v>
      </c>
      <c r="Y1535">
        <v>0</v>
      </c>
      <c r="Z1535">
        <v>0</v>
      </c>
      <c r="AA1535">
        <v>3</v>
      </c>
      <c r="AB1535">
        <v>11</v>
      </c>
      <c r="AC1535">
        <v>0</v>
      </c>
    </row>
    <row r="1536" spans="1:29" x14ac:dyDescent="0.3">
      <c r="A1536">
        <v>9080</v>
      </c>
      <c r="B1536">
        <v>1972</v>
      </c>
      <c r="C1536" t="s">
        <v>32</v>
      </c>
      <c r="D1536" t="s">
        <v>30</v>
      </c>
      <c r="E1536">
        <v>38578</v>
      </c>
      <c r="F1536">
        <v>1</v>
      </c>
      <c r="G1536">
        <v>1</v>
      </c>
      <c r="H1536" s="1">
        <v>41447</v>
      </c>
      <c r="I1536">
        <v>2</v>
      </c>
      <c r="J1536">
        <v>38</v>
      </c>
      <c r="K1536">
        <v>4</v>
      </c>
      <c r="L1536">
        <v>22</v>
      </c>
      <c r="M1536">
        <v>3</v>
      </c>
      <c r="N1536">
        <v>3</v>
      </c>
      <c r="O1536">
        <v>3</v>
      </c>
      <c r="P1536">
        <v>3</v>
      </c>
      <c r="Q1536">
        <v>3</v>
      </c>
      <c r="R1536">
        <v>0</v>
      </c>
      <c r="S1536">
        <v>3</v>
      </c>
      <c r="T1536">
        <v>8</v>
      </c>
      <c r="U1536">
        <v>0</v>
      </c>
      <c r="V1536">
        <v>0</v>
      </c>
      <c r="W1536">
        <v>0</v>
      </c>
      <c r="X1536">
        <v>0</v>
      </c>
      <c r="Y1536">
        <v>0</v>
      </c>
      <c r="Z1536">
        <v>0</v>
      </c>
      <c r="AA1536">
        <v>3</v>
      </c>
      <c r="AB1536">
        <v>11</v>
      </c>
      <c r="AC1536">
        <v>0</v>
      </c>
    </row>
    <row r="1537" spans="1:29" x14ac:dyDescent="0.3">
      <c r="A1537">
        <v>2945</v>
      </c>
      <c r="B1537">
        <v>1955</v>
      </c>
      <c r="C1537" t="s">
        <v>32</v>
      </c>
      <c r="D1537" t="s">
        <v>31</v>
      </c>
      <c r="E1537">
        <v>46015</v>
      </c>
      <c r="F1537">
        <v>1</v>
      </c>
      <c r="G1537">
        <v>1</v>
      </c>
      <c r="H1537" s="1">
        <v>41742</v>
      </c>
      <c r="I1537">
        <v>25</v>
      </c>
      <c r="J1537">
        <v>38</v>
      </c>
      <c r="K1537">
        <v>0</v>
      </c>
      <c r="L1537">
        <v>2</v>
      </c>
      <c r="M1537">
        <v>0</v>
      </c>
      <c r="N1537">
        <v>0</v>
      </c>
      <c r="O1537">
        <v>6</v>
      </c>
      <c r="P1537">
        <v>1</v>
      </c>
      <c r="Q1537">
        <v>1</v>
      </c>
      <c r="R1537">
        <v>0</v>
      </c>
      <c r="S1537">
        <v>3</v>
      </c>
      <c r="T1537">
        <v>7</v>
      </c>
      <c r="U1537">
        <v>1</v>
      </c>
      <c r="V1537">
        <v>0</v>
      </c>
      <c r="W1537">
        <v>0</v>
      </c>
      <c r="X1537">
        <v>0</v>
      </c>
      <c r="Y1537">
        <v>1</v>
      </c>
      <c r="Z1537">
        <v>0</v>
      </c>
      <c r="AA1537">
        <v>3</v>
      </c>
      <c r="AB1537">
        <v>11</v>
      </c>
      <c r="AC1537">
        <v>0</v>
      </c>
    </row>
    <row r="1538" spans="1:29" x14ac:dyDescent="0.3">
      <c r="A1538">
        <v>6885</v>
      </c>
      <c r="B1538">
        <v>1977</v>
      </c>
      <c r="C1538" t="s">
        <v>29</v>
      </c>
      <c r="D1538" t="s">
        <v>35</v>
      </c>
      <c r="E1538">
        <v>32952</v>
      </c>
      <c r="F1538">
        <v>1</v>
      </c>
      <c r="G1538">
        <v>0</v>
      </c>
      <c r="H1538" s="1">
        <v>41609</v>
      </c>
      <c r="I1538">
        <v>36</v>
      </c>
      <c r="J1538">
        <v>38</v>
      </c>
      <c r="K1538">
        <v>0</v>
      </c>
      <c r="L1538">
        <v>12</v>
      </c>
      <c r="M1538">
        <v>3</v>
      </c>
      <c r="N1538">
        <v>1</v>
      </c>
      <c r="O1538">
        <v>1</v>
      </c>
      <c r="P1538">
        <v>1</v>
      </c>
      <c r="Q1538">
        <v>2</v>
      </c>
      <c r="R1538">
        <v>0</v>
      </c>
      <c r="S1538">
        <v>3</v>
      </c>
      <c r="T1538">
        <v>7</v>
      </c>
      <c r="U1538">
        <v>0</v>
      </c>
      <c r="V1538">
        <v>0</v>
      </c>
      <c r="W1538">
        <v>0</v>
      </c>
      <c r="X1538">
        <v>0</v>
      </c>
      <c r="Y1538">
        <v>0</v>
      </c>
      <c r="Z1538">
        <v>0</v>
      </c>
      <c r="AA1538">
        <v>3</v>
      </c>
      <c r="AB1538">
        <v>11</v>
      </c>
      <c r="AC1538">
        <v>0</v>
      </c>
    </row>
    <row r="1539" spans="1:29" x14ac:dyDescent="0.3">
      <c r="A1539">
        <v>898</v>
      </c>
      <c r="B1539">
        <v>1986</v>
      </c>
      <c r="C1539" t="s">
        <v>29</v>
      </c>
      <c r="D1539" t="s">
        <v>33</v>
      </c>
      <c r="E1539">
        <v>23477</v>
      </c>
      <c r="F1539">
        <v>1</v>
      </c>
      <c r="G1539">
        <v>0</v>
      </c>
      <c r="H1539" s="1">
        <v>41568</v>
      </c>
      <c r="I1539">
        <v>39</v>
      </c>
      <c r="J1539">
        <v>38</v>
      </c>
      <c r="K1539">
        <v>15</v>
      </c>
      <c r="L1539">
        <v>54</v>
      </c>
      <c r="M1539">
        <v>3</v>
      </c>
      <c r="N1539">
        <v>8</v>
      </c>
      <c r="O1539">
        <v>29</v>
      </c>
      <c r="P1539">
        <v>3</v>
      </c>
      <c r="Q1539">
        <v>3</v>
      </c>
      <c r="R1539">
        <v>0</v>
      </c>
      <c r="S1539">
        <v>4</v>
      </c>
      <c r="T1539">
        <v>8</v>
      </c>
      <c r="U1539">
        <v>0</v>
      </c>
      <c r="V1539">
        <v>0</v>
      </c>
      <c r="W1539">
        <v>0</v>
      </c>
      <c r="X1539">
        <v>0</v>
      </c>
      <c r="Y1539">
        <v>0</v>
      </c>
      <c r="Z1539">
        <v>0</v>
      </c>
      <c r="AA1539">
        <v>3</v>
      </c>
      <c r="AB1539">
        <v>11</v>
      </c>
      <c r="AC1539">
        <v>0</v>
      </c>
    </row>
    <row r="1540" spans="1:29" x14ac:dyDescent="0.3">
      <c r="A1540">
        <v>10812</v>
      </c>
      <c r="B1540">
        <v>1978</v>
      </c>
      <c r="C1540" t="s">
        <v>32</v>
      </c>
      <c r="D1540" t="s">
        <v>33</v>
      </c>
      <c r="E1540">
        <v>46377</v>
      </c>
      <c r="F1540">
        <v>1</v>
      </c>
      <c r="G1540">
        <v>0</v>
      </c>
      <c r="H1540" s="1">
        <v>41699</v>
      </c>
      <c r="I1540">
        <v>89</v>
      </c>
      <c r="J1540">
        <v>37</v>
      </c>
      <c r="K1540">
        <v>0</v>
      </c>
      <c r="L1540">
        <v>46</v>
      </c>
      <c r="M1540">
        <v>4</v>
      </c>
      <c r="N1540">
        <v>3</v>
      </c>
      <c r="O1540">
        <v>0</v>
      </c>
      <c r="P1540">
        <v>1</v>
      </c>
      <c r="Q1540">
        <v>2</v>
      </c>
      <c r="R1540">
        <v>1</v>
      </c>
      <c r="S1540">
        <v>3</v>
      </c>
      <c r="T1540">
        <v>4</v>
      </c>
      <c r="U1540">
        <v>0</v>
      </c>
      <c r="V1540">
        <v>0</v>
      </c>
      <c r="W1540">
        <v>0</v>
      </c>
      <c r="X1540">
        <v>0</v>
      </c>
      <c r="Y1540">
        <v>0</v>
      </c>
      <c r="Z1540">
        <v>0</v>
      </c>
      <c r="AA1540">
        <v>3</v>
      </c>
      <c r="AB1540">
        <v>11</v>
      </c>
      <c r="AC1540">
        <v>0</v>
      </c>
    </row>
    <row r="1541" spans="1:29" x14ac:dyDescent="0.3">
      <c r="A1541">
        <v>11191</v>
      </c>
      <c r="B1541">
        <v>1986</v>
      </c>
      <c r="C1541" t="s">
        <v>29</v>
      </c>
      <c r="D1541" t="s">
        <v>35</v>
      </c>
      <c r="E1541">
        <v>41411</v>
      </c>
      <c r="F1541">
        <v>0</v>
      </c>
      <c r="G1541">
        <v>0</v>
      </c>
      <c r="H1541" s="1">
        <v>41615</v>
      </c>
      <c r="I1541">
        <v>11</v>
      </c>
      <c r="J1541">
        <v>37</v>
      </c>
      <c r="K1541">
        <v>32</v>
      </c>
      <c r="L1541">
        <v>38</v>
      </c>
      <c r="M1541">
        <v>11</v>
      </c>
      <c r="N1541">
        <v>3</v>
      </c>
      <c r="O1541">
        <v>18</v>
      </c>
      <c r="P1541">
        <v>1</v>
      </c>
      <c r="Q1541">
        <v>2</v>
      </c>
      <c r="R1541">
        <v>1</v>
      </c>
      <c r="S1541">
        <v>4</v>
      </c>
      <c r="T1541">
        <v>6</v>
      </c>
      <c r="U1541">
        <v>0</v>
      </c>
      <c r="V1541">
        <v>0</v>
      </c>
      <c r="W1541">
        <v>0</v>
      </c>
      <c r="X1541">
        <v>0</v>
      </c>
      <c r="Y1541">
        <v>0</v>
      </c>
      <c r="Z1541">
        <v>0</v>
      </c>
      <c r="AA1541">
        <v>3</v>
      </c>
      <c r="AB1541">
        <v>11</v>
      </c>
      <c r="AC1541">
        <v>0</v>
      </c>
    </row>
    <row r="1542" spans="1:29" x14ac:dyDescent="0.3">
      <c r="A1542">
        <v>5123</v>
      </c>
      <c r="B1542">
        <v>1951</v>
      </c>
      <c r="C1542" t="s">
        <v>34</v>
      </c>
      <c r="D1542" t="s">
        <v>33</v>
      </c>
      <c r="E1542">
        <v>27450</v>
      </c>
      <c r="F1542">
        <v>0</v>
      </c>
      <c r="G1542">
        <v>0</v>
      </c>
      <c r="H1542" s="1">
        <v>41379</v>
      </c>
      <c r="I1542">
        <v>57</v>
      </c>
      <c r="J1542">
        <v>37</v>
      </c>
      <c r="K1542">
        <v>12</v>
      </c>
      <c r="L1542">
        <v>23</v>
      </c>
      <c r="M1542">
        <v>8</v>
      </c>
      <c r="N1542">
        <v>11</v>
      </c>
      <c r="O1542">
        <v>52</v>
      </c>
      <c r="P1542">
        <v>1</v>
      </c>
      <c r="Q1542">
        <v>2</v>
      </c>
      <c r="R1542">
        <v>1</v>
      </c>
      <c r="S1542">
        <v>3</v>
      </c>
      <c r="T1542">
        <v>7</v>
      </c>
      <c r="U1542">
        <v>0</v>
      </c>
      <c r="V1542">
        <v>0</v>
      </c>
      <c r="W1542">
        <v>0</v>
      </c>
      <c r="X1542">
        <v>0</v>
      </c>
      <c r="Y1542">
        <v>0</v>
      </c>
      <c r="Z1542">
        <v>0</v>
      </c>
      <c r="AA1542">
        <v>3</v>
      </c>
      <c r="AB1542">
        <v>11</v>
      </c>
      <c r="AC1542">
        <v>0</v>
      </c>
    </row>
    <row r="1543" spans="1:29" x14ac:dyDescent="0.3">
      <c r="A1543">
        <v>6197</v>
      </c>
      <c r="B1543">
        <v>1962</v>
      </c>
      <c r="C1543" t="s">
        <v>32</v>
      </c>
      <c r="D1543" t="s">
        <v>30</v>
      </c>
      <c r="E1543">
        <v>27238</v>
      </c>
      <c r="F1543">
        <v>1</v>
      </c>
      <c r="G1543">
        <v>1</v>
      </c>
      <c r="H1543" s="1">
        <v>41384</v>
      </c>
      <c r="I1543">
        <v>39</v>
      </c>
      <c r="J1543">
        <v>37</v>
      </c>
      <c r="K1543">
        <v>0</v>
      </c>
      <c r="L1543">
        <v>17</v>
      </c>
      <c r="M1543">
        <v>0</v>
      </c>
      <c r="N1543">
        <v>0</v>
      </c>
      <c r="O1543">
        <v>3</v>
      </c>
      <c r="P1543">
        <v>3</v>
      </c>
      <c r="Q1543">
        <v>3</v>
      </c>
      <c r="R1543">
        <v>0</v>
      </c>
      <c r="S1543">
        <v>3</v>
      </c>
      <c r="T1543">
        <v>9</v>
      </c>
      <c r="U1543">
        <v>0</v>
      </c>
      <c r="V1543">
        <v>0</v>
      </c>
      <c r="W1543">
        <v>0</v>
      </c>
      <c r="X1543">
        <v>0</v>
      </c>
      <c r="Y1543">
        <v>0</v>
      </c>
      <c r="Z1543">
        <v>0</v>
      </c>
      <c r="AA1543">
        <v>3</v>
      </c>
      <c r="AB1543">
        <v>11</v>
      </c>
      <c r="AC1543">
        <v>0</v>
      </c>
    </row>
    <row r="1544" spans="1:29" x14ac:dyDescent="0.3">
      <c r="A1544">
        <v>5975</v>
      </c>
      <c r="B1544">
        <v>1967</v>
      </c>
      <c r="C1544" t="s">
        <v>32</v>
      </c>
      <c r="D1544" t="s">
        <v>30</v>
      </c>
      <c r="E1544">
        <v>40304</v>
      </c>
      <c r="F1544">
        <v>1</v>
      </c>
      <c r="G1544">
        <v>0</v>
      </c>
      <c r="H1544" s="1">
        <v>41547</v>
      </c>
      <c r="I1544">
        <v>82</v>
      </c>
      <c r="J1544">
        <v>37</v>
      </c>
      <c r="K1544">
        <v>0</v>
      </c>
      <c r="L1544">
        <v>17</v>
      </c>
      <c r="M1544">
        <v>0</v>
      </c>
      <c r="N1544">
        <v>0</v>
      </c>
      <c r="O1544">
        <v>3</v>
      </c>
      <c r="P1544">
        <v>1</v>
      </c>
      <c r="Q1544">
        <v>2</v>
      </c>
      <c r="R1544">
        <v>0</v>
      </c>
      <c r="S1544">
        <v>3</v>
      </c>
      <c r="T1544">
        <v>7</v>
      </c>
      <c r="U1544">
        <v>0</v>
      </c>
      <c r="V1544">
        <v>0</v>
      </c>
      <c r="W1544">
        <v>0</v>
      </c>
      <c r="X1544">
        <v>0</v>
      </c>
      <c r="Y1544">
        <v>0</v>
      </c>
      <c r="Z1544">
        <v>0</v>
      </c>
      <c r="AA1544">
        <v>3</v>
      </c>
      <c r="AB1544">
        <v>11</v>
      </c>
      <c r="AC1544">
        <v>0</v>
      </c>
    </row>
    <row r="1545" spans="1:29" x14ac:dyDescent="0.3">
      <c r="A1545">
        <v>6859</v>
      </c>
      <c r="B1545">
        <v>1987</v>
      </c>
      <c r="C1545" t="s">
        <v>29</v>
      </c>
      <c r="D1545" t="s">
        <v>30</v>
      </c>
      <c r="E1545">
        <v>29236</v>
      </c>
      <c r="F1545">
        <v>1</v>
      </c>
      <c r="G1545">
        <v>0</v>
      </c>
      <c r="H1545" s="1">
        <v>41555</v>
      </c>
      <c r="I1545">
        <v>30</v>
      </c>
      <c r="J1545">
        <v>37</v>
      </c>
      <c r="K1545">
        <v>4</v>
      </c>
      <c r="L1545">
        <v>24</v>
      </c>
      <c r="M1545">
        <v>16</v>
      </c>
      <c r="N1545">
        <v>9</v>
      </c>
      <c r="O1545">
        <v>9</v>
      </c>
      <c r="P1545">
        <v>2</v>
      </c>
      <c r="Q1545">
        <v>4</v>
      </c>
      <c r="R1545">
        <v>0</v>
      </c>
      <c r="S1545">
        <v>3</v>
      </c>
      <c r="T1545">
        <v>9</v>
      </c>
      <c r="U1545">
        <v>0</v>
      </c>
      <c r="V1545">
        <v>0</v>
      </c>
      <c r="W1545">
        <v>0</v>
      </c>
      <c r="X1545">
        <v>0</v>
      </c>
      <c r="Y1545">
        <v>0</v>
      </c>
      <c r="Z1545">
        <v>0</v>
      </c>
      <c r="AA1545">
        <v>3</v>
      </c>
      <c r="AB1545">
        <v>11</v>
      </c>
      <c r="AC1545">
        <v>0</v>
      </c>
    </row>
    <row r="1546" spans="1:29" x14ac:dyDescent="0.3">
      <c r="A1546">
        <v>5454</v>
      </c>
      <c r="B1546">
        <v>1979</v>
      </c>
      <c r="C1546" t="s">
        <v>34</v>
      </c>
      <c r="D1546" t="s">
        <v>33</v>
      </c>
      <c r="E1546">
        <v>45057</v>
      </c>
      <c r="F1546">
        <v>1</v>
      </c>
      <c r="G1546">
        <v>0</v>
      </c>
      <c r="H1546" s="1">
        <v>41609</v>
      </c>
      <c r="I1546">
        <v>80</v>
      </c>
      <c r="J1546">
        <v>37</v>
      </c>
      <c r="K1546">
        <v>0</v>
      </c>
      <c r="L1546">
        <v>7</v>
      </c>
      <c r="M1546">
        <v>3</v>
      </c>
      <c r="N1546">
        <v>0</v>
      </c>
      <c r="O1546">
        <v>3</v>
      </c>
      <c r="P1546">
        <v>1</v>
      </c>
      <c r="Q1546">
        <v>2</v>
      </c>
      <c r="R1546">
        <v>0</v>
      </c>
      <c r="S1546">
        <v>3</v>
      </c>
      <c r="T1546">
        <v>5</v>
      </c>
      <c r="U1546">
        <v>0</v>
      </c>
      <c r="V1546">
        <v>0</v>
      </c>
      <c r="W1546">
        <v>0</v>
      </c>
      <c r="X1546">
        <v>0</v>
      </c>
      <c r="Y1546">
        <v>0</v>
      </c>
      <c r="Z1546">
        <v>0</v>
      </c>
      <c r="AA1546">
        <v>3</v>
      </c>
      <c r="AB1546">
        <v>11</v>
      </c>
      <c r="AC1546">
        <v>0</v>
      </c>
    </row>
    <row r="1547" spans="1:29" x14ac:dyDescent="0.3">
      <c r="A1547">
        <v>8832</v>
      </c>
      <c r="B1547">
        <v>1976</v>
      </c>
      <c r="C1547" t="s">
        <v>34</v>
      </c>
      <c r="D1547" t="s">
        <v>31</v>
      </c>
      <c r="E1547">
        <v>37509</v>
      </c>
      <c r="F1547">
        <v>1</v>
      </c>
      <c r="G1547">
        <v>0</v>
      </c>
      <c r="H1547" s="1">
        <v>41164</v>
      </c>
      <c r="I1547">
        <v>24</v>
      </c>
      <c r="J1547">
        <v>37</v>
      </c>
      <c r="K1547">
        <v>5</v>
      </c>
      <c r="L1547">
        <v>56</v>
      </c>
      <c r="M1547">
        <v>12</v>
      </c>
      <c r="N1547">
        <v>8</v>
      </c>
      <c r="O1547">
        <v>5</v>
      </c>
      <c r="P1547">
        <v>2</v>
      </c>
      <c r="Q1547">
        <v>3</v>
      </c>
      <c r="R1547">
        <v>0</v>
      </c>
      <c r="S1547">
        <v>4</v>
      </c>
      <c r="T1547">
        <v>7</v>
      </c>
      <c r="U1547">
        <v>0</v>
      </c>
      <c r="V1547">
        <v>0</v>
      </c>
      <c r="W1547">
        <v>0</v>
      </c>
      <c r="X1547">
        <v>0</v>
      </c>
      <c r="Y1547">
        <v>0</v>
      </c>
      <c r="Z1547">
        <v>0</v>
      </c>
      <c r="AA1547">
        <v>3</v>
      </c>
      <c r="AB1547">
        <v>11</v>
      </c>
      <c r="AC1547">
        <v>0</v>
      </c>
    </row>
    <row r="1548" spans="1:29" x14ac:dyDescent="0.3">
      <c r="A1548">
        <v>9422</v>
      </c>
      <c r="B1548">
        <v>1989</v>
      </c>
      <c r="C1548" t="s">
        <v>29</v>
      </c>
      <c r="D1548" t="s">
        <v>33</v>
      </c>
      <c r="E1548">
        <v>38360</v>
      </c>
      <c r="F1548">
        <v>1</v>
      </c>
      <c r="G1548">
        <v>0</v>
      </c>
      <c r="H1548" s="1">
        <v>41425</v>
      </c>
      <c r="I1548">
        <v>26</v>
      </c>
      <c r="J1548">
        <v>36</v>
      </c>
      <c r="K1548">
        <v>2</v>
      </c>
      <c r="L1548">
        <v>42</v>
      </c>
      <c r="M1548">
        <v>20</v>
      </c>
      <c r="N1548">
        <v>21</v>
      </c>
      <c r="O1548">
        <v>10</v>
      </c>
      <c r="P1548">
        <v>2</v>
      </c>
      <c r="Q1548">
        <v>2</v>
      </c>
      <c r="R1548">
        <v>1</v>
      </c>
      <c r="S1548">
        <v>4</v>
      </c>
      <c r="T1548">
        <v>3</v>
      </c>
      <c r="U1548">
        <v>0</v>
      </c>
      <c r="V1548">
        <v>0</v>
      </c>
      <c r="W1548">
        <v>0</v>
      </c>
      <c r="X1548">
        <v>0</v>
      </c>
      <c r="Y1548">
        <v>0</v>
      </c>
      <c r="Z1548">
        <v>0</v>
      </c>
      <c r="AA1548">
        <v>3</v>
      </c>
      <c r="AB1548">
        <v>11</v>
      </c>
      <c r="AC1548">
        <v>0</v>
      </c>
    </row>
    <row r="1549" spans="1:29" x14ac:dyDescent="0.3">
      <c r="A1549">
        <v>5827</v>
      </c>
      <c r="B1549">
        <v>1958</v>
      </c>
      <c r="C1549" t="s">
        <v>29</v>
      </c>
      <c r="D1549" t="s">
        <v>35</v>
      </c>
      <c r="E1549">
        <v>35246</v>
      </c>
      <c r="F1549">
        <v>1</v>
      </c>
      <c r="G1549">
        <v>1</v>
      </c>
      <c r="H1549" s="1">
        <v>41745</v>
      </c>
      <c r="I1549">
        <v>53</v>
      </c>
      <c r="J1549">
        <v>36</v>
      </c>
      <c r="K1549">
        <v>0</v>
      </c>
      <c r="L1549">
        <v>12</v>
      </c>
      <c r="M1549">
        <v>2</v>
      </c>
      <c r="N1549">
        <v>2</v>
      </c>
      <c r="O1549">
        <v>10</v>
      </c>
      <c r="P1549">
        <v>4</v>
      </c>
      <c r="Q1549">
        <v>3</v>
      </c>
      <c r="R1549">
        <v>1</v>
      </c>
      <c r="S1549">
        <v>3</v>
      </c>
      <c r="T1549">
        <v>5</v>
      </c>
      <c r="U1549">
        <v>0</v>
      </c>
      <c r="V1549">
        <v>0</v>
      </c>
      <c r="W1549">
        <v>0</v>
      </c>
      <c r="X1549">
        <v>0</v>
      </c>
      <c r="Y1549">
        <v>0</v>
      </c>
      <c r="Z1549">
        <v>0</v>
      </c>
      <c r="AA1549">
        <v>3</v>
      </c>
      <c r="AB1549">
        <v>11</v>
      </c>
      <c r="AC1549">
        <v>0</v>
      </c>
    </row>
    <row r="1550" spans="1:29" x14ac:dyDescent="0.3">
      <c r="A1550">
        <v>10277</v>
      </c>
      <c r="B1550">
        <v>1961</v>
      </c>
      <c r="C1550" t="s">
        <v>29</v>
      </c>
      <c r="D1550" t="s">
        <v>30</v>
      </c>
      <c r="E1550">
        <v>30081</v>
      </c>
      <c r="F1550">
        <v>0</v>
      </c>
      <c r="G1550">
        <v>1</v>
      </c>
      <c r="H1550" s="1">
        <v>41326</v>
      </c>
      <c r="I1550">
        <v>27</v>
      </c>
      <c r="J1550">
        <v>36</v>
      </c>
      <c r="K1550">
        <v>0</v>
      </c>
      <c r="L1550">
        <v>2</v>
      </c>
      <c r="M1550">
        <v>0</v>
      </c>
      <c r="N1550">
        <v>0</v>
      </c>
      <c r="O1550">
        <v>4</v>
      </c>
      <c r="P1550">
        <v>1</v>
      </c>
      <c r="Q1550">
        <v>1</v>
      </c>
      <c r="R1550">
        <v>0</v>
      </c>
      <c r="S1550">
        <v>3</v>
      </c>
      <c r="T1550">
        <v>7</v>
      </c>
      <c r="U1550">
        <v>0</v>
      </c>
      <c r="V1550">
        <v>0</v>
      </c>
      <c r="W1550">
        <v>0</v>
      </c>
      <c r="X1550">
        <v>0</v>
      </c>
      <c r="Y1550">
        <v>0</v>
      </c>
      <c r="Z1550">
        <v>0</v>
      </c>
      <c r="AA1550">
        <v>3</v>
      </c>
      <c r="AB1550">
        <v>11</v>
      </c>
      <c r="AC1550">
        <v>0</v>
      </c>
    </row>
    <row r="1551" spans="1:29" x14ac:dyDescent="0.3">
      <c r="A1551">
        <v>5316</v>
      </c>
      <c r="B1551">
        <v>1976</v>
      </c>
      <c r="C1551" t="s">
        <v>34</v>
      </c>
      <c r="D1551" t="s">
        <v>31</v>
      </c>
      <c r="E1551">
        <v>21024</v>
      </c>
      <c r="F1551">
        <v>0</v>
      </c>
      <c r="G1551">
        <v>0</v>
      </c>
      <c r="H1551" s="1">
        <v>41459</v>
      </c>
      <c r="I1551">
        <v>89</v>
      </c>
      <c r="J1551">
        <v>36</v>
      </c>
      <c r="K1551">
        <v>4</v>
      </c>
      <c r="L1551">
        <v>18</v>
      </c>
      <c r="M1551">
        <v>6</v>
      </c>
      <c r="N1551">
        <v>2</v>
      </c>
      <c r="O1551">
        <v>18</v>
      </c>
      <c r="P1551">
        <v>1</v>
      </c>
      <c r="Q1551">
        <v>2</v>
      </c>
      <c r="R1551">
        <v>0</v>
      </c>
      <c r="S1551">
        <v>4</v>
      </c>
      <c r="T1551">
        <v>7</v>
      </c>
      <c r="U1551">
        <v>0</v>
      </c>
      <c r="V1551">
        <v>0</v>
      </c>
      <c r="W1551">
        <v>0</v>
      </c>
      <c r="X1551">
        <v>0</v>
      </c>
      <c r="Y1551">
        <v>0</v>
      </c>
      <c r="Z1551">
        <v>0</v>
      </c>
      <c r="AA1551">
        <v>3</v>
      </c>
      <c r="AB1551">
        <v>11</v>
      </c>
      <c r="AC1551">
        <v>0</v>
      </c>
    </row>
    <row r="1552" spans="1:29" x14ac:dyDescent="0.3">
      <c r="A1552">
        <v>5823</v>
      </c>
      <c r="B1552">
        <v>1970</v>
      </c>
      <c r="C1552" t="s">
        <v>32</v>
      </c>
      <c r="D1552" t="s">
        <v>30</v>
      </c>
      <c r="E1552">
        <v>32303</v>
      </c>
      <c r="F1552">
        <v>0</v>
      </c>
      <c r="G1552">
        <v>1</v>
      </c>
      <c r="H1552" s="1">
        <v>41706</v>
      </c>
      <c r="I1552">
        <v>63</v>
      </c>
      <c r="J1552">
        <v>35</v>
      </c>
      <c r="K1552">
        <v>0</v>
      </c>
      <c r="L1552">
        <v>2</v>
      </c>
      <c r="M1552">
        <v>0</v>
      </c>
      <c r="N1552">
        <v>0</v>
      </c>
      <c r="O1552">
        <v>2</v>
      </c>
      <c r="P1552">
        <v>2</v>
      </c>
      <c r="Q1552">
        <v>1</v>
      </c>
      <c r="R1552">
        <v>0</v>
      </c>
      <c r="S1552">
        <v>4</v>
      </c>
      <c r="T1552">
        <v>5</v>
      </c>
      <c r="U1552">
        <v>0</v>
      </c>
      <c r="V1552">
        <v>0</v>
      </c>
      <c r="W1552">
        <v>0</v>
      </c>
      <c r="X1552">
        <v>0</v>
      </c>
      <c r="Y1552">
        <v>0</v>
      </c>
      <c r="Z1552">
        <v>0</v>
      </c>
      <c r="AA1552">
        <v>3</v>
      </c>
      <c r="AB1552">
        <v>11</v>
      </c>
      <c r="AC1552">
        <v>0</v>
      </c>
    </row>
    <row r="1553" spans="1:29" x14ac:dyDescent="0.3">
      <c r="A1553">
        <v>1928</v>
      </c>
      <c r="B1553">
        <v>1973</v>
      </c>
      <c r="C1553" t="s">
        <v>29</v>
      </c>
      <c r="D1553" t="s">
        <v>33</v>
      </c>
      <c r="E1553">
        <v>31814</v>
      </c>
      <c r="F1553">
        <v>1</v>
      </c>
      <c r="G1553">
        <v>0</v>
      </c>
      <c r="H1553" s="1">
        <v>41314</v>
      </c>
      <c r="I1553">
        <v>73</v>
      </c>
      <c r="J1553">
        <v>35</v>
      </c>
      <c r="K1553">
        <v>3</v>
      </c>
      <c r="L1553">
        <v>20</v>
      </c>
      <c r="M1553">
        <v>4</v>
      </c>
      <c r="N1553">
        <v>1</v>
      </c>
      <c r="O1553">
        <v>20</v>
      </c>
      <c r="P1553">
        <v>2</v>
      </c>
      <c r="Q1553">
        <v>2</v>
      </c>
      <c r="R1553">
        <v>0</v>
      </c>
      <c r="S1553">
        <v>3</v>
      </c>
      <c r="T1553">
        <v>9</v>
      </c>
      <c r="U1553">
        <v>1</v>
      </c>
      <c r="V1553">
        <v>0</v>
      </c>
      <c r="W1553">
        <v>0</v>
      </c>
      <c r="X1553">
        <v>0</v>
      </c>
      <c r="Y1553">
        <v>0</v>
      </c>
      <c r="Z1553">
        <v>0</v>
      </c>
      <c r="AA1553">
        <v>3</v>
      </c>
      <c r="AB1553">
        <v>11</v>
      </c>
      <c r="AC1553">
        <v>0</v>
      </c>
    </row>
    <row r="1554" spans="1:29" x14ac:dyDescent="0.3">
      <c r="A1554">
        <v>213</v>
      </c>
      <c r="B1554">
        <v>1963</v>
      </c>
      <c r="C1554" t="s">
        <v>32</v>
      </c>
      <c r="D1554" t="s">
        <v>30</v>
      </c>
      <c r="E1554">
        <v>23091</v>
      </c>
      <c r="F1554">
        <v>1</v>
      </c>
      <c r="G1554">
        <v>1</v>
      </c>
      <c r="H1554" s="1">
        <v>41787</v>
      </c>
      <c r="I1554">
        <v>98</v>
      </c>
      <c r="J1554">
        <v>35</v>
      </c>
      <c r="K1554">
        <v>0</v>
      </c>
      <c r="L1554">
        <v>11</v>
      </c>
      <c r="M1554">
        <v>0</v>
      </c>
      <c r="N1554">
        <v>0</v>
      </c>
      <c r="O1554">
        <v>2</v>
      </c>
      <c r="P1554">
        <v>4</v>
      </c>
      <c r="Q1554">
        <v>2</v>
      </c>
      <c r="R1554">
        <v>1</v>
      </c>
      <c r="S1554">
        <v>3</v>
      </c>
      <c r="T1554">
        <v>7</v>
      </c>
      <c r="U1554">
        <v>0</v>
      </c>
      <c r="V1554">
        <v>0</v>
      </c>
      <c r="W1554">
        <v>0</v>
      </c>
      <c r="X1554">
        <v>0</v>
      </c>
      <c r="Y1554">
        <v>0</v>
      </c>
      <c r="Z1554">
        <v>0</v>
      </c>
      <c r="AA1554">
        <v>3</v>
      </c>
      <c r="AB1554">
        <v>11</v>
      </c>
      <c r="AC1554">
        <v>0</v>
      </c>
    </row>
    <row r="1555" spans="1:29" x14ac:dyDescent="0.3">
      <c r="A1555">
        <v>8955</v>
      </c>
      <c r="B1555">
        <v>1957</v>
      </c>
      <c r="C1555" t="s">
        <v>32</v>
      </c>
      <c r="D1555" t="s">
        <v>31</v>
      </c>
      <c r="E1555">
        <v>40451</v>
      </c>
      <c r="F1555">
        <v>0</v>
      </c>
      <c r="G1555">
        <v>2</v>
      </c>
      <c r="H1555" s="1">
        <v>41686</v>
      </c>
      <c r="I1555">
        <v>54</v>
      </c>
      <c r="J1555">
        <v>35</v>
      </c>
      <c r="K1555">
        <v>0</v>
      </c>
      <c r="L1555">
        <v>4</v>
      </c>
      <c r="M1555">
        <v>0</v>
      </c>
      <c r="N1555">
        <v>0</v>
      </c>
      <c r="O1555">
        <v>10</v>
      </c>
      <c r="P1555">
        <v>1</v>
      </c>
      <c r="Q1555">
        <v>1</v>
      </c>
      <c r="R1555">
        <v>1</v>
      </c>
      <c r="S1555">
        <v>2</v>
      </c>
      <c r="T1555">
        <v>5</v>
      </c>
      <c r="U1555">
        <v>1</v>
      </c>
      <c r="V1555">
        <v>0</v>
      </c>
      <c r="W1555">
        <v>0</v>
      </c>
      <c r="X1555">
        <v>0</v>
      </c>
      <c r="Y1555">
        <v>0</v>
      </c>
      <c r="Z1555">
        <v>0</v>
      </c>
      <c r="AA1555">
        <v>3</v>
      </c>
      <c r="AB1555">
        <v>11</v>
      </c>
      <c r="AC1555">
        <v>0</v>
      </c>
    </row>
    <row r="1556" spans="1:29" x14ac:dyDescent="0.3">
      <c r="A1556">
        <v>8789</v>
      </c>
      <c r="B1556">
        <v>1989</v>
      </c>
      <c r="C1556" t="s">
        <v>37</v>
      </c>
      <c r="D1556" t="s">
        <v>33</v>
      </c>
      <c r="E1556">
        <v>59060</v>
      </c>
      <c r="F1556">
        <v>1</v>
      </c>
      <c r="G1556">
        <v>0</v>
      </c>
      <c r="H1556" s="1">
        <v>41650</v>
      </c>
      <c r="I1556">
        <v>77</v>
      </c>
      <c r="J1556">
        <v>35</v>
      </c>
      <c r="K1556">
        <v>40</v>
      </c>
      <c r="L1556">
        <v>111</v>
      </c>
      <c r="M1556">
        <v>36</v>
      </c>
      <c r="N1556">
        <v>40</v>
      </c>
      <c r="O1556">
        <v>12</v>
      </c>
      <c r="P1556">
        <v>3</v>
      </c>
      <c r="Q1556">
        <v>3</v>
      </c>
      <c r="R1556">
        <v>1</v>
      </c>
      <c r="S1556">
        <v>7</v>
      </c>
      <c r="T1556">
        <v>4</v>
      </c>
      <c r="U1556">
        <v>0</v>
      </c>
      <c r="V1556">
        <v>0</v>
      </c>
      <c r="W1556">
        <v>0</v>
      </c>
      <c r="X1556">
        <v>0</v>
      </c>
      <c r="Y1556">
        <v>0</v>
      </c>
      <c r="Z1556">
        <v>0</v>
      </c>
      <c r="AA1556">
        <v>3</v>
      </c>
      <c r="AB1556">
        <v>11</v>
      </c>
      <c r="AC1556">
        <v>0</v>
      </c>
    </row>
    <row r="1557" spans="1:29" x14ac:dyDescent="0.3">
      <c r="A1557">
        <v>2130</v>
      </c>
      <c r="B1557">
        <v>1982</v>
      </c>
      <c r="C1557" t="s">
        <v>29</v>
      </c>
      <c r="D1557" t="s">
        <v>31</v>
      </c>
      <c r="E1557">
        <v>45203</v>
      </c>
      <c r="F1557">
        <v>2</v>
      </c>
      <c r="G1557">
        <v>0</v>
      </c>
      <c r="H1557" s="1">
        <v>41721</v>
      </c>
      <c r="I1557">
        <v>4</v>
      </c>
      <c r="J1557">
        <v>35</v>
      </c>
      <c r="K1557">
        <v>3</v>
      </c>
      <c r="L1557">
        <v>67</v>
      </c>
      <c r="M1557">
        <v>10</v>
      </c>
      <c r="N1557">
        <v>8</v>
      </c>
      <c r="O1557">
        <v>24</v>
      </c>
      <c r="P1557">
        <v>1</v>
      </c>
      <c r="Q1557">
        <v>3</v>
      </c>
      <c r="R1557">
        <v>1</v>
      </c>
      <c r="S1557">
        <v>3</v>
      </c>
      <c r="T1557">
        <v>6</v>
      </c>
      <c r="U1557">
        <v>0</v>
      </c>
      <c r="V1557">
        <v>0</v>
      </c>
      <c r="W1557">
        <v>0</v>
      </c>
      <c r="X1557">
        <v>0</v>
      </c>
      <c r="Y1557">
        <v>0</v>
      </c>
      <c r="Z1557">
        <v>0</v>
      </c>
      <c r="AA1557">
        <v>3</v>
      </c>
      <c r="AB1557">
        <v>11</v>
      </c>
      <c r="AC1557">
        <v>1</v>
      </c>
    </row>
    <row r="1558" spans="1:29" x14ac:dyDescent="0.3">
      <c r="A1558">
        <v>5062</v>
      </c>
      <c r="B1558">
        <v>1963</v>
      </c>
      <c r="C1558" t="s">
        <v>32</v>
      </c>
      <c r="D1558" t="s">
        <v>33</v>
      </c>
      <c r="E1558">
        <v>54072</v>
      </c>
      <c r="F1558">
        <v>1</v>
      </c>
      <c r="G1558">
        <v>1</v>
      </c>
      <c r="H1558" s="1">
        <v>41482</v>
      </c>
      <c r="I1558">
        <v>71</v>
      </c>
      <c r="J1558">
        <v>35</v>
      </c>
      <c r="K1558">
        <v>0</v>
      </c>
      <c r="L1558">
        <v>4</v>
      </c>
      <c r="M1558">
        <v>0</v>
      </c>
      <c r="N1558">
        <v>0</v>
      </c>
      <c r="O1558">
        <v>0</v>
      </c>
      <c r="P1558">
        <v>1</v>
      </c>
      <c r="Q1558">
        <v>2</v>
      </c>
      <c r="R1558">
        <v>0</v>
      </c>
      <c r="S1558">
        <v>2</v>
      </c>
      <c r="T1558">
        <v>8</v>
      </c>
      <c r="U1558">
        <v>0</v>
      </c>
      <c r="V1558">
        <v>0</v>
      </c>
      <c r="W1558">
        <v>0</v>
      </c>
      <c r="X1558">
        <v>0</v>
      </c>
      <c r="Y1558">
        <v>0</v>
      </c>
      <c r="Z1558">
        <v>0</v>
      </c>
      <c r="AA1558">
        <v>3</v>
      </c>
      <c r="AB1558">
        <v>11</v>
      </c>
      <c r="AC1558">
        <v>0</v>
      </c>
    </row>
    <row r="1559" spans="1:29" x14ac:dyDescent="0.3">
      <c r="A1559">
        <v>7181</v>
      </c>
      <c r="B1559">
        <v>1977</v>
      </c>
      <c r="C1559" t="s">
        <v>29</v>
      </c>
      <c r="D1559" t="s">
        <v>33</v>
      </c>
      <c r="E1559">
        <v>30368</v>
      </c>
      <c r="F1559">
        <v>0</v>
      </c>
      <c r="G1559">
        <v>1</v>
      </c>
      <c r="H1559" s="1">
        <v>41585</v>
      </c>
      <c r="I1559">
        <v>97</v>
      </c>
      <c r="J1559">
        <v>35</v>
      </c>
      <c r="K1559">
        <v>0</v>
      </c>
      <c r="L1559">
        <v>13</v>
      </c>
      <c r="M1559">
        <v>2</v>
      </c>
      <c r="N1559">
        <v>0</v>
      </c>
      <c r="O1559">
        <v>2</v>
      </c>
      <c r="P1559">
        <v>2</v>
      </c>
      <c r="Q1559">
        <v>2</v>
      </c>
      <c r="R1559">
        <v>0</v>
      </c>
      <c r="S1559">
        <v>3</v>
      </c>
      <c r="T1559">
        <v>8</v>
      </c>
      <c r="U1559">
        <v>0</v>
      </c>
      <c r="V1559">
        <v>0</v>
      </c>
      <c r="W1559">
        <v>0</v>
      </c>
      <c r="X1559">
        <v>0</v>
      </c>
      <c r="Y1559">
        <v>0</v>
      </c>
      <c r="Z1559">
        <v>0</v>
      </c>
      <c r="AA1559">
        <v>3</v>
      </c>
      <c r="AB1559">
        <v>11</v>
      </c>
      <c r="AC1559">
        <v>0</v>
      </c>
    </row>
    <row r="1560" spans="1:29" x14ac:dyDescent="0.3">
      <c r="A1560">
        <v>3969</v>
      </c>
      <c r="B1560">
        <v>1974</v>
      </c>
      <c r="C1560" t="s">
        <v>34</v>
      </c>
      <c r="D1560" t="s">
        <v>31</v>
      </c>
      <c r="E1560">
        <v>43018</v>
      </c>
      <c r="F1560">
        <v>0</v>
      </c>
      <c r="G1560">
        <v>1</v>
      </c>
      <c r="H1560" s="1">
        <v>41579</v>
      </c>
      <c r="I1560">
        <v>46</v>
      </c>
      <c r="J1560">
        <v>35</v>
      </c>
      <c r="K1560">
        <v>4</v>
      </c>
      <c r="L1560">
        <v>17</v>
      </c>
      <c r="M1560">
        <v>7</v>
      </c>
      <c r="N1560">
        <v>6</v>
      </c>
      <c r="O1560">
        <v>64</v>
      </c>
      <c r="P1560">
        <v>1</v>
      </c>
      <c r="Q1560">
        <v>2</v>
      </c>
      <c r="R1560">
        <v>2</v>
      </c>
      <c r="S1560">
        <v>2</v>
      </c>
      <c r="T1560">
        <v>5</v>
      </c>
      <c r="U1560">
        <v>0</v>
      </c>
      <c r="V1560">
        <v>0</v>
      </c>
      <c r="W1560">
        <v>0</v>
      </c>
      <c r="X1560">
        <v>0</v>
      </c>
      <c r="Y1560">
        <v>0</v>
      </c>
      <c r="Z1560">
        <v>0</v>
      </c>
      <c r="AA1560">
        <v>3</v>
      </c>
      <c r="AB1560">
        <v>11</v>
      </c>
      <c r="AC1560">
        <v>0</v>
      </c>
    </row>
    <row r="1561" spans="1:29" x14ac:dyDescent="0.3">
      <c r="A1561">
        <v>6950</v>
      </c>
      <c r="B1561">
        <v>1958</v>
      </c>
      <c r="C1561" t="s">
        <v>34</v>
      </c>
      <c r="D1561" t="s">
        <v>33</v>
      </c>
      <c r="E1561">
        <v>49572</v>
      </c>
      <c r="F1561">
        <v>1</v>
      </c>
      <c r="G1561">
        <v>1</v>
      </c>
      <c r="H1561" s="1">
        <v>41623</v>
      </c>
      <c r="I1561">
        <v>25</v>
      </c>
      <c r="J1561">
        <v>35</v>
      </c>
      <c r="K1561">
        <v>1</v>
      </c>
      <c r="L1561">
        <v>16</v>
      </c>
      <c r="M1561">
        <v>0</v>
      </c>
      <c r="N1561">
        <v>1</v>
      </c>
      <c r="O1561">
        <v>1</v>
      </c>
      <c r="P1561">
        <v>2</v>
      </c>
      <c r="Q1561">
        <v>2</v>
      </c>
      <c r="R1561">
        <v>0</v>
      </c>
      <c r="S1561">
        <v>3</v>
      </c>
      <c r="T1561">
        <v>7</v>
      </c>
      <c r="U1561">
        <v>0</v>
      </c>
      <c r="V1561">
        <v>0</v>
      </c>
      <c r="W1561">
        <v>0</v>
      </c>
      <c r="X1561">
        <v>0</v>
      </c>
      <c r="Y1561">
        <v>0</v>
      </c>
      <c r="Z1561">
        <v>0</v>
      </c>
      <c r="AA1561">
        <v>3</v>
      </c>
      <c r="AB1561">
        <v>11</v>
      </c>
      <c r="AC1561">
        <v>0</v>
      </c>
    </row>
    <row r="1562" spans="1:29" x14ac:dyDescent="0.3">
      <c r="A1562">
        <v>6205</v>
      </c>
      <c r="B1562">
        <v>1967</v>
      </c>
      <c r="C1562" t="s">
        <v>34</v>
      </c>
      <c r="D1562" t="s">
        <v>30</v>
      </c>
      <c r="E1562">
        <v>32557</v>
      </c>
      <c r="F1562">
        <v>1</v>
      </c>
      <c r="G1562">
        <v>0</v>
      </c>
      <c r="H1562" s="1">
        <v>41694</v>
      </c>
      <c r="I1562">
        <v>13</v>
      </c>
      <c r="J1562">
        <v>34</v>
      </c>
      <c r="K1562">
        <v>3</v>
      </c>
      <c r="L1562">
        <v>29</v>
      </c>
      <c r="M1562">
        <v>0</v>
      </c>
      <c r="N1562">
        <v>4</v>
      </c>
      <c r="O1562">
        <v>10</v>
      </c>
      <c r="P1562">
        <v>3</v>
      </c>
      <c r="Q1562">
        <v>2</v>
      </c>
      <c r="R1562">
        <v>1</v>
      </c>
      <c r="S1562">
        <v>3</v>
      </c>
      <c r="T1562">
        <v>5</v>
      </c>
      <c r="U1562">
        <v>0</v>
      </c>
      <c r="V1562">
        <v>0</v>
      </c>
      <c r="W1562">
        <v>0</v>
      </c>
      <c r="X1562">
        <v>0</v>
      </c>
      <c r="Y1562">
        <v>0</v>
      </c>
      <c r="Z1562">
        <v>0</v>
      </c>
      <c r="AA1562">
        <v>3</v>
      </c>
      <c r="AB1562">
        <v>11</v>
      </c>
      <c r="AC1562">
        <v>1</v>
      </c>
    </row>
    <row r="1563" spans="1:29" x14ac:dyDescent="0.3">
      <c r="A1563">
        <v>3386</v>
      </c>
      <c r="B1563">
        <v>1992</v>
      </c>
      <c r="C1563" t="s">
        <v>29</v>
      </c>
      <c r="D1563" t="s">
        <v>33</v>
      </c>
      <c r="E1563">
        <v>34935</v>
      </c>
      <c r="F1563">
        <v>0</v>
      </c>
      <c r="G1563">
        <v>0</v>
      </c>
      <c r="H1563" s="1">
        <v>41446</v>
      </c>
      <c r="I1563">
        <v>71</v>
      </c>
      <c r="J1563">
        <v>34</v>
      </c>
      <c r="K1563">
        <v>4</v>
      </c>
      <c r="L1563">
        <v>66</v>
      </c>
      <c r="M1563">
        <v>3</v>
      </c>
      <c r="N1563">
        <v>10</v>
      </c>
      <c r="O1563">
        <v>20</v>
      </c>
      <c r="P1563">
        <v>1</v>
      </c>
      <c r="Q1563">
        <v>2</v>
      </c>
      <c r="R1563">
        <v>1</v>
      </c>
      <c r="S1563">
        <v>4</v>
      </c>
      <c r="T1563">
        <v>7</v>
      </c>
      <c r="U1563">
        <v>0</v>
      </c>
      <c r="V1563">
        <v>0</v>
      </c>
      <c r="W1563">
        <v>0</v>
      </c>
      <c r="X1563">
        <v>0</v>
      </c>
      <c r="Y1563">
        <v>0</v>
      </c>
      <c r="Z1563">
        <v>0</v>
      </c>
      <c r="AA1563">
        <v>3</v>
      </c>
      <c r="AB1563">
        <v>11</v>
      </c>
      <c r="AC1563">
        <v>0</v>
      </c>
    </row>
    <row r="1564" spans="1:29" x14ac:dyDescent="0.3">
      <c r="A1564">
        <v>75</v>
      </c>
      <c r="B1564">
        <v>1982</v>
      </c>
      <c r="C1564" t="s">
        <v>37</v>
      </c>
      <c r="D1564" t="s">
        <v>31</v>
      </c>
      <c r="E1564">
        <v>41039</v>
      </c>
      <c r="F1564">
        <v>0</v>
      </c>
      <c r="G1564">
        <v>0</v>
      </c>
      <c r="H1564" s="1">
        <v>41480</v>
      </c>
      <c r="I1564">
        <v>32</v>
      </c>
      <c r="J1564">
        <v>34</v>
      </c>
      <c r="K1564">
        <v>11</v>
      </c>
      <c r="L1564">
        <v>137</v>
      </c>
      <c r="M1564">
        <v>179</v>
      </c>
      <c r="N1564">
        <v>61</v>
      </c>
      <c r="O1564">
        <v>45</v>
      </c>
      <c r="P1564">
        <v>1</v>
      </c>
      <c r="Q1564">
        <v>8</v>
      </c>
      <c r="R1564">
        <v>1</v>
      </c>
      <c r="S1564">
        <v>5</v>
      </c>
      <c r="T1564">
        <v>8</v>
      </c>
      <c r="U1564">
        <v>0</v>
      </c>
      <c r="V1564">
        <v>0</v>
      </c>
      <c r="W1564">
        <v>0</v>
      </c>
      <c r="X1564">
        <v>0</v>
      </c>
      <c r="Y1564">
        <v>0</v>
      </c>
      <c r="Z1564">
        <v>0</v>
      </c>
      <c r="AA1564">
        <v>3</v>
      </c>
      <c r="AB1564">
        <v>11</v>
      </c>
      <c r="AC1564">
        <v>0</v>
      </c>
    </row>
    <row r="1565" spans="1:29" x14ac:dyDescent="0.3">
      <c r="A1565">
        <v>7326</v>
      </c>
      <c r="B1565">
        <v>1971</v>
      </c>
      <c r="C1565" t="s">
        <v>34</v>
      </c>
      <c r="D1565" t="s">
        <v>33</v>
      </c>
      <c r="E1565">
        <v>56850</v>
      </c>
      <c r="F1565">
        <v>0</v>
      </c>
      <c r="G1565">
        <v>1</v>
      </c>
      <c r="H1565" s="1">
        <v>41721</v>
      </c>
      <c r="I1565">
        <v>83</v>
      </c>
      <c r="J1565">
        <v>34</v>
      </c>
      <c r="K1565">
        <v>1</v>
      </c>
      <c r="L1565">
        <v>19</v>
      </c>
      <c r="M1565">
        <v>2</v>
      </c>
      <c r="N1565">
        <v>7</v>
      </c>
      <c r="O1565">
        <v>0</v>
      </c>
      <c r="P1565">
        <v>1</v>
      </c>
      <c r="Q1565">
        <v>1</v>
      </c>
      <c r="R1565">
        <v>1</v>
      </c>
      <c r="S1565">
        <v>3</v>
      </c>
      <c r="T1565">
        <v>2</v>
      </c>
      <c r="U1565">
        <v>0</v>
      </c>
      <c r="V1565">
        <v>0</v>
      </c>
      <c r="W1565">
        <v>0</v>
      </c>
      <c r="X1565">
        <v>0</v>
      </c>
      <c r="Y1565">
        <v>0</v>
      </c>
      <c r="Z1565">
        <v>0</v>
      </c>
      <c r="AA1565">
        <v>3</v>
      </c>
      <c r="AB1565">
        <v>11</v>
      </c>
      <c r="AC1565">
        <v>0</v>
      </c>
    </row>
    <row r="1566" spans="1:29" x14ac:dyDescent="0.3">
      <c r="A1566">
        <v>4877</v>
      </c>
      <c r="B1566">
        <v>1973</v>
      </c>
      <c r="C1566" t="s">
        <v>34</v>
      </c>
      <c r="D1566" t="s">
        <v>33</v>
      </c>
      <c r="E1566">
        <v>38576</v>
      </c>
      <c r="F1566">
        <v>0</v>
      </c>
      <c r="G1566">
        <v>1</v>
      </c>
      <c r="H1566" s="1">
        <v>41702</v>
      </c>
      <c r="I1566">
        <v>2</v>
      </c>
      <c r="J1566">
        <v>34</v>
      </c>
      <c r="K1566">
        <v>0</v>
      </c>
      <c r="L1566">
        <v>7</v>
      </c>
      <c r="M1566">
        <v>0</v>
      </c>
      <c r="N1566">
        <v>0</v>
      </c>
      <c r="O1566">
        <v>0</v>
      </c>
      <c r="P1566">
        <v>1</v>
      </c>
      <c r="Q1566">
        <v>1</v>
      </c>
      <c r="R1566">
        <v>0</v>
      </c>
      <c r="S1566">
        <v>3</v>
      </c>
      <c r="T1566">
        <v>7</v>
      </c>
      <c r="U1566">
        <v>0</v>
      </c>
      <c r="V1566">
        <v>0</v>
      </c>
      <c r="W1566">
        <v>0</v>
      </c>
      <c r="X1566">
        <v>0</v>
      </c>
      <c r="Y1566">
        <v>0</v>
      </c>
      <c r="Z1566">
        <v>0</v>
      </c>
      <c r="AA1566">
        <v>3</v>
      </c>
      <c r="AB1566">
        <v>11</v>
      </c>
      <c r="AC1566">
        <v>0</v>
      </c>
    </row>
    <row r="1567" spans="1:29" x14ac:dyDescent="0.3">
      <c r="A1567">
        <v>6730</v>
      </c>
      <c r="B1567">
        <v>1954</v>
      </c>
      <c r="C1567" t="s">
        <v>29</v>
      </c>
      <c r="D1567" t="s">
        <v>33</v>
      </c>
      <c r="E1567">
        <v>38998</v>
      </c>
      <c r="F1567">
        <v>1</v>
      </c>
      <c r="G1567">
        <v>1</v>
      </c>
      <c r="H1567" s="1">
        <v>41216</v>
      </c>
      <c r="I1567">
        <v>92</v>
      </c>
      <c r="J1567">
        <v>34</v>
      </c>
      <c r="K1567">
        <v>1</v>
      </c>
      <c r="L1567">
        <v>14</v>
      </c>
      <c r="M1567">
        <v>0</v>
      </c>
      <c r="N1567">
        <v>0</v>
      </c>
      <c r="O1567">
        <v>5</v>
      </c>
      <c r="P1567">
        <v>3</v>
      </c>
      <c r="Q1567">
        <v>2</v>
      </c>
      <c r="R1567">
        <v>0</v>
      </c>
      <c r="S1567">
        <v>3</v>
      </c>
      <c r="T1567">
        <v>8</v>
      </c>
      <c r="U1567">
        <v>0</v>
      </c>
      <c r="V1567">
        <v>0</v>
      </c>
      <c r="W1567">
        <v>0</v>
      </c>
      <c r="X1567">
        <v>0</v>
      </c>
      <c r="Y1567">
        <v>0</v>
      </c>
      <c r="Z1567">
        <v>1</v>
      </c>
      <c r="AA1567">
        <v>3</v>
      </c>
      <c r="AB1567">
        <v>11</v>
      </c>
      <c r="AC1567">
        <v>0</v>
      </c>
    </row>
    <row r="1568" spans="1:29" x14ac:dyDescent="0.3">
      <c r="A1568">
        <v>1998</v>
      </c>
      <c r="B1568">
        <v>1976</v>
      </c>
      <c r="C1568" t="s">
        <v>29</v>
      </c>
      <c r="D1568" t="s">
        <v>30</v>
      </c>
      <c r="E1568">
        <v>37697</v>
      </c>
      <c r="F1568">
        <v>1</v>
      </c>
      <c r="G1568">
        <v>0</v>
      </c>
      <c r="H1568" s="1">
        <v>41677</v>
      </c>
      <c r="I1568">
        <v>82</v>
      </c>
      <c r="J1568">
        <v>34</v>
      </c>
      <c r="K1568">
        <v>6</v>
      </c>
      <c r="L1568">
        <v>21</v>
      </c>
      <c r="M1568">
        <v>11</v>
      </c>
      <c r="N1568">
        <v>4</v>
      </c>
      <c r="O1568">
        <v>8</v>
      </c>
      <c r="P1568">
        <v>1</v>
      </c>
      <c r="Q1568">
        <v>2</v>
      </c>
      <c r="R1568">
        <v>1</v>
      </c>
      <c r="S1568">
        <v>3</v>
      </c>
      <c r="T1568">
        <v>6</v>
      </c>
      <c r="U1568">
        <v>0</v>
      </c>
      <c r="V1568">
        <v>0</v>
      </c>
      <c r="W1568">
        <v>0</v>
      </c>
      <c r="X1568">
        <v>0</v>
      </c>
      <c r="Y1568">
        <v>0</v>
      </c>
      <c r="Z1568">
        <v>0</v>
      </c>
      <c r="AA1568">
        <v>3</v>
      </c>
      <c r="AB1568">
        <v>11</v>
      </c>
      <c r="AC1568">
        <v>0</v>
      </c>
    </row>
    <row r="1569" spans="1:29" x14ac:dyDescent="0.3">
      <c r="A1569">
        <v>9916</v>
      </c>
      <c r="B1569">
        <v>1954</v>
      </c>
      <c r="C1569" t="s">
        <v>29</v>
      </c>
      <c r="D1569" t="s">
        <v>33</v>
      </c>
      <c r="E1569">
        <v>38998</v>
      </c>
      <c r="F1569">
        <v>1</v>
      </c>
      <c r="G1569">
        <v>1</v>
      </c>
      <c r="H1569" s="1">
        <v>41216</v>
      </c>
      <c r="I1569">
        <v>92</v>
      </c>
      <c r="J1569">
        <v>34</v>
      </c>
      <c r="K1569">
        <v>1</v>
      </c>
      <c r="L1569">
        <v>14</v>
      </c>
      <c r="M1569">
        <v>0</v>
      </c>
      <c r="N1569">
        <v>0</v>
      </c>
      <c r="O1569">
        <v>5</v>
      </c>
      <c r="P1569">
        <v>3</v>
      </c>
      <c r="Q1569">
        <v>2</v>
      </c>
      <c r="R1569">
        <v>0</v>
      </c>
      <c r="S1569">
        <v>3</v>
      </c>
      <c r="T1569">
        <v>8</v>
      </c>
      <c r="U1569">
        <v>0</v>
      </c>
      <c r="V1569">
        <v>0</v>
      </c>
      <c r="W1569">
        <v>0</v>
      </c>
      <c r="X1569">
        <v>0</v>
      </c>
      <c r="Y1569">
        <v>0</v>
      </c>
      <c r="Z1569">
        <v>1</v>
      </c>
      <c r="AA1569">
        <v>3</v>
      </c>
      <c r="AB1569">
        <v>11</v>
      </c>
      <c r="AC1569">
        <v>0</v>
      </c>
    </row>
    <row r="1570" spans="1:29" x14ac:dyDescent="0.3">
      <c r="A1570">
        <v>8175</v>
      </c>
      <c r="B1570">
        <v>1992</v>
      </c>
      <c r="C1570" t="s">
        <v>29</v>
      </c>
      <c r="D1570" t="s">
        <v>33</v>
      </c>
      <c r="E1570">
        <v>34935</v>
      </c>
      <c r="F1570">
        <v>0</v>
      </c>
      <c r="G1570">
        <v>0</v>
      </c>
      <c r="H1570" s="1">
        <v>41446</v>
      </c>
      <c r="I1570">
        <v>71</v>
      </c>
      <c r="J1570">
        <v>34</v>
      </c>
      <c r="K1570">
        <v>4</v>
      </c>
      <c r="L1570">
        <v>66</v>
      </c>
      <c r="M1570">
        <v>3</v>
      </c>
      <c r="N1570">
        <v>10</v>
      </c>
      <c r="O1570">
        <v>20</v>
      </c>
      <c r="P1570">
        <v>1</v>
      </c>
      <c r="Q1570">
        <v>2</v>
      </c>
      <c r="R1570">
        <v>1</v>
      </c>
      <c r="S1570">
        <v>4</v>
      </c>
      <c r="T1570">
        <v>7</v>
      </c>
      <c r="U1570">
        <v>0</v>
      </c>
      <c r="V1570">
        <v>0</v>
      </c>
      <c r="W1570">
        <v>0</v>
      </c>
      <c r="X1570">
        <v>0</v>
      </c>
      <c r="Y1570">
        <v>0</v>
      </c>
      <c r="Z1570">
        <v>0</v>
      </c>
      <c r="AA1570">
        <v>3</v>
      </c>
      <c r="AB1570">
        <v>11</v>
      </c>
      <c r="AC1570">
        <v>0</v>
      </c>
    </row>
    <row r="1571" spans="1:29" x14ac:dyDescent="0.3">
      <c r="A1571">
        <v>1250</v>
      </c>
      <c r="B1571">
        <v>1976</v>
      </c>
      <c r="C1571" t="s">
        <v>29</v>
      </c>
      <c r="D1571" t="s">
        <v>30</v>
      </c>
      <c r="E1571">
        <v>37697</v>
      </c>
      <c r="F1571">
        <v>1</v>
      </c>
      <c r="G1571">
        <v>0</v>
      </c>
      <c r="H1571" s="1">
        <v>41677</v>
      </c>
      <c r="I1571">
        <v>82</v>
      </c>
      <c r="J1571">
        <v>34</v>
      </c>
      <c r="K1571">
        <v>6</v>
      </c>
      <c r="L1571">
        <v>21</v>
      </c>
      <c r="M1571">
        <v>11</v>
      </c>
      <c r="N1571">
        <v>4</v>
      </c>
      <c r="O1571">
        <v>8</v>
      </c>
      <c r="P1571">
        <v>1</v>
      </c>
      <c r="Q1571">
        <v>2</v>
      </c>
      <c r="R1571">
        <v>1</v>
      </c>
      <c r="S1571">
        <v>3</v>
      </c>
      <c r="T1571">
        <v>6</v>
      </c>
      <c r="U1571">
        <v>0</v>
      </c>
      <c r="V1571">
        <v>0</v>
      </c>
      <c r="W1571">
        <v>0</v>
      </c>
      <c r="X1571">
        <v>0</v>
      </c>
      <c r="Y1571">
        <v>0</v>
      </c>
      <c r="Z1571">
        <v>0</v>
      </c>
      <c r="AA1571">
        <v>3</v>
      </c>
      <c r="AB1571">
        <v>11</v>
      </c>
      <c r="AC1571">
        <v>0</v>
      </c>
    </row>
    <row r="1572" spans="1:29" x14ac:dyDescent="0.3">
      <c r="A1572">
        <v>10967</v>
      </c>
      <c r="B1572">
        <v>1963</v>
      </c>
      <c r="C1572" t="s">
        <v>29</v>
      </c>
      <c r="D1572" t="s">
        <v>35</v>
      </c>
      <c r="E1572">
        <v>33378</v>
      </c>
      <c r="F1572">
        <v>1</v>
      </c>
      <c r="G1572">
        <v>1</v>
      </c>
      <c r="H1572" s="1">
        <v>41311</v>
      </c>
      <c r="I1572">
        <v>38</v>
      </c>
      <c r="J1572">
        <v>33</v>
      </c>
      <c r="K1572">
        <v>6</v>
      </c>
      <c r="L1572">
        <v>40</v>
      </c>
      <c r="M1572">
        <v>3</v>
      </c>
      <c r="N1572">
        <v>7</v>
      </c>
      <c r="O1572">
        <v>10</v>
      </c>
      <c r="P1572">
        <v>3</v>
      </c>
      <c r="Q1572">
        <v>2</v>
      </c>
      <c r="R1572">
        <v>0</v>
      </c>
      <c r="S1572">
        <v>4</v>
      </c>
      <c r="T1572">
        <v>7</v>
      </c>
      <c r="U1572">
        <v>0</v>
      </c>
      <c r="V1572">
        <v>0</v>
      </c>
      <c r="W1572">
        <v>0</v>
      </c>
      <c r="X1572">
        <v>0</v>
      </c>
      <c r="Y1572">
        <v>0</v>
      </c>
      <c r="Z1572">
        <v>0</v>
      </c>
      <c r="AA1572">
        <v>3</v>
      </c>
      <c r="AB1572">
        <v>11</v>
      </c>
      <c r="AC1572">
        <v>0</v>
      </c>
    </row>
    <row r="1573" spans="1:29" x14ac:dyDescent="0.3">
      <c r="A1573">
        <v>10350</v>
      </c>
      <c r="B1573">
        <v>1950</v>
      </c>
      <c r="C1573" t="s">
        <v>32</v>
      </c>
      <c r="D1573" t="s">
        <v>33</v>
      </c>
      <c r="E1573">
        <v>54432</v>
      </c>
      <c r="F1573">
        <v>2</v>
      </c>
      <c r="G1573">
        <v>1</v>
      </c>
      <c r="H1573" s="1">
        <v>41403</v>
      </c>
      <c r="I1573">
        <v>37</v>
      </c>
      <c r="J1573">
        <v>33</v>
      </c>
      <c r="K1573">
        <v>0</v>
      </c>
      <c r="L1573">
        <v>5</v>
      </c>
      <c r="M1573">
        <v>0</v>
      </c>
      <c r="N1573">
        <v>0</v>
      </c>
      <c r="O1573">
        <v>0</v>
      </c>
      <c r="P1573">
        <v>1</v>
      </c>
      <c r="Q1573">
        <v>1</v>
      </c>
      <c r="R1573">
        <v>0</v>
      </c>
      <c r="S1573">
        <v>3</v>
      </c>
      <c r="T1573">
        <v>4</v>
      </c>
      <c r="U1573">
        <v>0</v>
      </c>
      <c r="V1573">
        <v>0</v>
      </c>
      <c r="W1573">
        <v>0</v>
      </c>
      <c r="X1573">
        <v>0</v>
      </c>
      <c r="Y1573">
        <v>0</v>
      </c>
      <c r="Z1573">
        <v>0</v>
      </c>
      <c r="AA1573">
        <v>3</v>
      </c>
      <c r="AB1573">
        <v>11</v>
      </c>
      <c r="AC1573">
        <v>0</v>
      </c>
    </row>
    <row r="1574" spans="1:29" x14ac:dyDescent="0.3">
      <c r="A1574">
        <v>1362</v>
      </c>
      <c r="B1574">
        <v>1972</v>
      </c>
      <c r="C1574" t="s">
        <v>29</v>
      </c>
      <c r="D1574" t="s">
        <v>30</v>
      </c>
      <c r="E1574">
        <v>31907</v>
      </c>
      <c r="F1574">
        <v>0</v>
      </c>
      <c r="G1574">
        <v>0</v>
      </c>
      <c r="H1574" s="1">
        <v>41337</v>
      </c>
      <c r="I1574">
        <v>75</v>
      </c>
      <c r="J1574">
        <v>33</v>
      </c>
      <c r="K1574">
        <v>87</v>
      </c>
      <c r="L1574">
        <v>64</v>
      </c>
      <c r="M1574">
        <v>175</v>
      </c>
      <c r="N1574">
        <v>16</v>
      </c>
      <c r="O1574">
        <v>74</v>
      </c>
      <c r="P1574">
        <v>1</v>
      </c>
      <c r="Q1574">
        <v>6</v>
      </c>
      <c r="R1574">
        <v>1</v>
      </c>
      <c r="S1574">
        <v>6</v>
      </c>
      <c r="T1574">
        <v>7</v>
      </c>
      <c r="U1574">
        <v>0</v>
      </c>
      <c r="V1574">
        <v>0</v>
      </c>
      <c r="W1574">
        <v>0</v>
      </c>
      <c r="X1574">
        <v>0</v>
      </c>
      <c r="Y1574">
        <v>0</v>
      </c>
      <c r="Z1574">
        <v>0</v>
      </c>
      <c r="AA1574">
        <v>3</v>
      </c>
      <c r="AB1574">
        <v>11</v>
      </c>
      <c r="AC1574">
        <v>0</v>
      </c>
    </row>
    <row r="1575" spans="1:29" x14ac:dyDescent="0.3">
      <c r="A1575">
        <v>6678</v>
      </c>
      <c r="B1575">
        <v>1989</v>
      </c>
      <c r="C1575" t="s">
        <v>29</v>
      </c>
      <c r="D1575" t="s">
        <v>31</v>
      </c>
      <c r="E1575">
        <v>31928</v>
      </c>
      <c r="F1575">
        <v>1</v>
      </c>
      <c r="G1575">
        <v>0</v>
      </c>
      <c r="H1575" s="1">
        <v>41726</v>
      </c>
      <c r="I1575">
        <v>5</v>
      </c>
      <c r="J1575">
        <v>33</v>
      </c>
      <c r="K1575">
        <v>4</v>
      </c>
      <c r="L1575">
        <v>24</v>
      </c>
      <c r="M1575">
        <v>4</v>
      </c>
      <c r="N1575">
        <v>2</v>
      </c>
      <c r="O1575">
        <v>5</v>
      </c>
      <c r="P1575">
        <v>2</v>
      </c>
      <c r="Q1575">
        <v>3</v>
      </c>
      <c r="R1575">
        <v>0</v>
      </c>
      <c r="S1575">
        <v>4</v>
      </c>
      <c r="T1575">
        <v>7</v>
      </c>
      <c r="U1575">
        <v>0</v>
      </c>
      <c r="V1575">
        <v>0</v>
      </c>
      <c r="W1575">
        <v>0</v>
      </c>
      <c r="X1575">
        <v>0</v>
      </c>
      <c r="Y1575">
        <v>0</v>
      </c>
      <c r="Z1575">
        <v>0</v>
      </c>
      <c r="AA1575">
        <v>3</v>
      </c>
      <c r="AB1575">
        <v>11</v>
      </c>
      <c r="AC1575">
        <v>0</v>
      </c>
    </row>
    <row r="1576" spans="1:29" x14ac:dyDescent="0.3">
      <c r="A1576">
        <v>5223</v>
      </c>
      <c r="B1576">
        <v>1966</v>
      </c>
      <c r="C1576" t="s">
        <v>34</v>
      </c>
      <c r="D1576" t="s">
        <v>31</v>
      </c>
      <c r="E1576">
        <v>45903</v>
      </c>
      <c r="F1576">
        <v>0</v>
      </c>
      <c r="G1576">
        <v>1</v>
      </c>
      <c r="H1576" s="1">
        <v>41752</v>
      </c>
      <c r="I1576">
        <v>80</v>
      </c>
      <c r="J1576">
        <v>33</v>
      </c>
      <c r="K1576">
        <v>8</v>
      </c>
      <c r="L1576">
        <v>10</v>
      </c>
      <c r="M1576">
        <v>2</v>
      </c>
      <c r="N1576">
        <v>10</v>
      </c>
      <c r="O1576">
        <v>3</v>
      </c>
      <c r="P1576">
        <v>2</v>
      </c>
      <c r="Q1576">
        <v>2</v>
      </c>
      <c r="R1576">
        <v>1</v>
      </c>
      <c r="S1576">
        <v>3</v>
      </c>
      <c r="T1576">
        <v>4</v>
      </c>
      <c r="U1576">
        <v>0</v>
      </c>
      <c r="V1576">
        <v>0</v>
      </c>
      <c r="W1576">
        <v>0</v>
      </c>
      <c r="X1576">
        <v>0</v>
      </c>
      <c r="Y1576">
        <v>0</v>
      </c>
      <c r="Z1576">
        <v>0</v>
      </c>
      <c r="AA1576">
        <v>3</v>
      </c>
      <c r="AB1576">
        <v>11</v>
      </c>
      <c r="AC1576">
        <v>0</v>
      </c>
    </row>
    <row r="1577" spans="1:29" x14ac:dyDescent="0.3">
      <c r="A1577">
        <v>6168</v>
      </c>
      <c r="B1577">
        <v>1963</v>
      </c>
      <c r="C1577" t="s">
        <v>29</v>
      </c>
      <c r="D1577" t="s">
        <v>35</v>
      </c>
      <c r="E1577">
        <v>45146</v>
      </c>
      <c r="F1577">
        <v>1</v>
      </c>
      <c r="G1577">
        <v>1</v>
      </c>
      <c r="H1577" s="1">
        <v>41470</v>
      </c>
      <c r="I1577">
        <v>28</v>
      </c>
      <c r="J1577">
        <v>33</v>
      </c>
      <c r="K1577">
        <v>0</v>
      </c>
      <c r="L1577">
        <v>5</v>
      </c>
      <c r="M1577">
        <v>0</v>
      </c>
      <c r="N1577">
        <v>0</v>
      </c>
      <c r="O1577">
        <v>15</v>
      </c>
      <c r="P1577">
        <v>2</v>
      </c>
      <c r="Q1577">
        <v>1</v>
      </c>
      <c r="R1577">
        <v>1</v>
      </c>
      <c r="S1577">
        <v>2</v>
      </c>
      <c r="T1577">
        <v>4</v>
      </c>
      <c r="U1577">
        <v>0</v>
      </c>
      <c r="V1577">
        <v>0</v>
      </c>
      <c r="W1577">
        <v>0</v>
      </c>
      <c r="X1577">
        <v>0</v>
      </c>
      <c r="Y1577">
        <v>0</v>
      </c>
      <c r="Z1577">
        <v>0</v>
      </c>
      <c r="AA1577">
        <v>3</v>
      </c>
      <c r="AB1577">
        <v>11</v>
      </c>
      <c r="AC1577">
        <v>0</v>
      </c>
    </row>
    <row r="1578" spans="1:29" x14ac:dyDescent="0.3">
      <c r="A1578">
        <v>9701</v>
      </c>
      <c r="B1578">
        <v>1988</v>
      </c>
      <c r="C1578" t="s">
        <v>29</v>
      </c>
      <c r="D1578" t="s">
        <v>31</v>
      </c>
      <c r="E1578">
        <v>41883</v>
      </c>
      <c r="F1578">
        <v>1</v>
      </c>
      <c r="G1578">
        <v>0</v>
      </c>
      <c r="H1578" s="1">
        <v>41352</v>
      </c>
      <c r="I1578">
        <v>13</v>
      </c>
      <c r="J1578">
        <v>32</v>
      </c>
      <c r="K1578">
        <v>34</v>
      </c>
      <c r="L1578">
        <v>41</v>
      </c>
      <c r="M1578">
        <v>73</v>
      </c>
      <c r="N1578">
        <v>16</v>
      </c>
      <c r="O1578">
        <v>116</v>
      </c>
      <c r="P1578">
        <v>3</v>
      </c>
      <c r="Q1578">
        <v>4</v>
      </c>
      <c r="R1578">
        <v>2</v>
      </c>
      <c r="S1578">
        <v>3</v>
      </c>
      <c r="T1578">
        <v>7</v>
      </c>
      <c r="U1578">
        <v>0</v>
      </c>
      <c r="V1578">
        <v>0</v>
      </c>
      <c r="W1578">
        <v>0</v>
      </c>
      <c r="X1578">
        <v>0</v>
      </c>
      <c r="Y1578">
        <v>0</v>
      </c>
      <c r="Z1578">
        <v>0</v>
      </c>
      <c r="AA1578">
        <v>3</v>
      </c>
      <c r="AB1578">
        <v>11</v>
      </c>
      <c r="AC1578">
        <v>0</v>
      </c>
    </row>
    <row r="1579" spans="1:29" x14ac:dyDescent="0.3">
      <c r="A1579">
        <v>35</v>
      </c>
      <c r="B1579">
        <v>1987</v>
      </c>
      <c r="C1579" t="s">
        <v>29</v>
      </c>
      <c r="D1579" t="s">
        <v>33</v>
      </c>
      <c r="E1579">
        <v>25545</v>
      </c>
      <c r="F1579">
        <v>1</v>
      </c>
      <c r="G1579">
        <v>0</v>
      </c>
      <c r="H1579" s="1">
        <v>41160</v>
      </c>
      <c r="I1579">
        <v>35</v>
      </c>
      <c r="J1579">
        <v>32</v>
      </c>
      <c r="K1579">
        <v>1</v>
      </c>
      <c r="L1579">
        <v>64</v>
      </c>
      <c r="M1579">
        <v>16</v>
      </c>
      <c r="N1579">
        <v>12</v>
      </c>
      <c r="O1579">
        <v>85</v>
      </c>
      <c r="P1579">
        <v>3</v>
      </c>
      <c r="Q1579">
        <v>2</v>
      </c>
      <c r="R1579">
        <v>2</v>
      </c>
      <c r="S1579">
        <v>3</v>
      </c>
      <c r="T1579">
        <v>6</v>
      </c>
      <c r="U1579">
        <v>0</v>
      </c>
      <c r="V1579">
        <v>0</v>
      </c>
      <c r="W1579">
        <v>0</v>
      </c>
      <c r="X1579">
        <v>0</v>
      </c>
      <c r="Y1579">
        <v>0</v>
      </c>
      <c r="Z1579">
        <v>0</v>
      </c>
      <c r="AA1579">
        <v>3</v>
      </c>
      <c r="AB1579">
        <v>11</v>
      </c>
      <c r="AC1579">
        <v>1</v>
      </c>
    </row>
    <row r="1580" spans="1:29" x14ac:dyDescent="0.3">
      <c r="A1580">
        <v>3526</v>
      </c>
      <c r="B1580">
        <v>1968</v>
      </c>
      <c r="C1580" t="s">
        <v>32</v>
      </c>
      <c r="D1580" t="s">
        <v>33</v>
      </c>
      <c r="E1580">
        <v>38443</v>
      </c>
      <c r="F1580">
        <v>1</v>
      </c>
      <c r="G1580">
        <v>1</v>
      </c>
      <c r="H1580" s="1">
        <v>41666</v>
      </c>
      <c r="I1580">
        <v>58</v>
      </c>
      <c r="J1580">
        <v>32</v>
      </c>
      <c r="K1580">
        <v>0</v>
      </c>
      <c r="L1580">
        <v>5</v>
      </c>
      <c r="M1580">
        <v>0</v>
      </c>
      <c r="N1580">
        <v>0</v>
      </c>
      <c r="O1580">
        <v>1</v>
      </c>
      <c r="P1580">
        <v>2</v>
      </c>
      <c r="Q1580">
        <v>1</v>
      </c>
      <c r="R1580">
        <v>0</v>
      </c>
      <c r="S1580">
        <v>3</v>
      </c>
      <c r="T1580">
        <v>7</v>
      </c>
      <c r="U1580">
        <v>0</v>
      </c>
      <c r="V1580">
        <v>0</v>
      </c>
      <c r="W1580">
        <v>0</v>
      </c>
      <c r="X1580">
        <v>0</v>
      </c>
      <c r="Y1580">
        <v>0</v>
      </c>
      <c r="Z1580">
        <v>0</v>
      </c>
      <c r="AA1580">
        <v>3</v>
      </c>
      <c r="AB1580">
        <v>11</v>
      </c>
      <c r="AC1580">
        <v>0</v>
      </c>
    </row>
    <row r="1581" spans="1:29" x14ac:dyDescent="0.3">
      <c r="A1581">
        <v>9197</v>
      </c>
      <c r="B1581">
        <v>1953</v>
      </c>
      <c r="C1581" t="s">
        <v>29</v>
      </c>
      <c r="D1581" t="s">
        <v>33</v>
      </c>
      <c r="E1581">
        <v>39722</v>
      </c>
      <c r="F1581">
        <v>0</v>
      </c>
      <c r="G1581">
        <v>1</v>
      </c>
      <c r="H1581" s="1">
        <v>41694</v>
      </c>
      <c r="I1581">
        <v>92</v>
      </c>
      <c r="J1581">
        <v>32</v>
      </c>
      <c r="K1581">
        <v>0</v>
      </c>
      <c r="L1581">
        <v>5</v>
      </c>
      <c r="M1581">
        <v>2</v>
      </c>
      <c r="N1581">
        <v>0</v>
      </c>
      <c r="O1581">
        <v>8</v>
      </c>
      <c r="P1581">
        <v>2</v>
      </c>
      <c r="Q1581">
        <v>2</v>
      </c>
      <c r="R1581">
        <v>0</v>
      </c>
      <c r="S1581">
        <v>3</v>
      </c>
      <c r="T1581">
        <v>5</v>
      </c>
      <c r="U1581">
        <v>0</v>
      </c>
      <c r="V1581">
        <v>0</v>
      </c>
      <c r="W1581">
        <v>0</v>
      </c>
      <c r="X1581">
        <v>0</v>
      </c>
      <c r="Y1581">
        <v>0</v>
      </c>
      <c r="Z1581">
        <v>0</v>
      </c>
      <c r="AA1581">
        <v>3</v>
      </c>
      <c r="AB1581">
        <v>11</v>
      </c>
      <c r="AC1581">
        <v>0</v>
      </c>
    </row>
    <row r="1582" spans="1:29" x14ac:dyDescent="0.3">
      <c r="A1582">
        <v>2253</v>
      </c>
      <c r="B1582">
        <v>1990</v>
      </c>
      <c r="C1582" t="s">
        <v>29</v>
      </c>
      <c r="D1582" t="s">
        <v>33</v>
      </c>
      <c r="E1582">
        <v>18929</v>
      </c>
      <c r="F1582">
        <v>0</v>
      </c>
      <c r="G1582">
        <v>0</v>
      </c>
      <c r="H1582" s="1">
        <v>41321</v>
      </c>
      <c r="I1582">
        <v>15</v>
      </c>
      <c r="J1582">
        <v>32</v>
      </c>
      <c r="K1582">
        <v>0</v>
      </c>
      <c r="L1582">
        <v>8</v>
      </c>
      <c r="M1582">
        <v>23</v>
      </c>
      <c r="N1582">
        <v>4</v>
      </c>
      <c r="O1582">
        <v>18</v>
      </c>
      <c r="P1582">
        <v>1</v>
      </c>
      <c r="Q1582">
        <v>1</v>
      </c>
      <c r="R1582">
        <v>0</v>
      </c>
      <c r="S1582">
        <v>4</v>
      </c>
      <c r="T1582">
        <v>6</v>
      </c>
      <c r="U1582">
        <v>0</v>
      </c>
      <c r="V1582">
        <v>0</v>
      </c>
      <c r="W1582">
        <v>0</v>
      </c>
      <c r="X1582">
        <v>0</v>
      </c>
      <c r="Y1582">
        <v>0</v>
      </c>
      <c r="Z1582">
        <v>0</v>
      </c>
      <c r="AA1582">
        <v>3</v>
      </c>
      <c r="AB1582">
        <v>11</v>
      </c>
      <c r="AC1582">
        <v>0</v>
      </c>
    </row>
    <row r="1583" spans="1:29" x14ac:dyDescent="0.3">
      <c r="A1583">
        <v>2326</v>
      </c>
      <c r="B1583">
        <v>1990</v>
      </c>
      <c r="C1583" t="s">
        <v>29</v>
      </c>
      <c r="D1583" t="s">
        <v>33</v>
      </c>
      <c r="E1583">
        <v>18929</v>
      </c>
      <c r="F1583">
        <v>0</v>
      </c>
      <c r="G1583">
        <v>0</v>
      </c>
      <c r="H1583" s="1">
        <v>41321</v>
      </c>
      <c r="I1583">
        <v>15</v>
      </c>
      <c r="J1583">
        <v>32</v>
      </c>
      <c r="K1583">
        <v>0</v>
      </c>
      <c r="L1583">
        <v>8</v>
      </c>
      <c r="M1583">
        <v>23</v>
      </c>
      <c r="N1583">
        <v>4</v>
      </c>
      <c r="O1583">
        <v>18</v>
      </c>
      <c r="P1583">
        <v>1</v>
      </c>
      <c r="Q1583">
        <v>1</v>
      </c>
      <c r="R1583">
        <v>0</v>
      </c>
      <c r="S1583">
        <v>4</v>
      </c>
      <c r="T1583">
        <v>6</v>
      </c>
      <c r="U1583">
        <v>0</v>
      </c>
      <c r="V1583">
        <v>0</v>
      </c>
      <c r="W1583">
        <v>0</v>
      </c>
      <c r="X1583">
        <v>0</v>
      </c>
      <c r="Y1583">
        <v>0</v>
      </c>
      <c r="Z1583">
        <v>0</v>
      </c>
      <c r="AA1583">
        <v>3</v>
      </c>
      <c r="AB1583">
        <v>11</v>
      </c>
      <c r="AC1583">
        <v>0</v>
      </c>
    </row>
    <row r="1584" spans="1:29" x14ac:dyDescent="0.3">
      <c r="A1584">
        <v>1876</v>
      </c>
      <c r="B1584">
        <v>1990</v>
      </c>
      <c r="C1584" t="s">
        <v>29</v>
      </c>
      <c r="D1584" t="s">
        <v>33</v>
      </c>
      <c r="E1584">
        <v>18929</v>
      </c>
      <c r="F1584">
        <v>0</v>
      </c>
      <c r="G1584">
        <v>0</v>
      </c>
      <c r="H1584" s="1">
        <v>41321</v>
      </c>
      <c r="I1584">
        <v>15</v>
      </c>
      <c r="J1584">
        <v>32</v>
      </c>
      <c r="K1584">
        <v>0</v>
      </c>
      <c r="L1584">
        <v>8</v>
      </c>
      <c r="M1584">
        <v>23</v>
      </c>
      <c r="N1584">
        <v>4</v>
      </c>
      <c r="O1584">
        <v>18</v>
      </c>
      <c r="P1584">
        <v>1</v>
      </c>
      <c r="Q1584">
        <v>1</v>
      </c>
      <c r="R1584">
        <v>0</v>
      </c>
      <c r="S1584">
        <v>4</v>
      </c>
      <c r="T1584">
        <v>6</v>
      </c>
      <c r="U1584">
        <v>0</v>
      </c>
      <c r="V1584">
        <v>0</v>
      </c>
      <c r="W1584">
        <v>0</v>
      </c>
      <c r="X1584">
        <v>0</v>
      </c>
      <c r="Y1584">
        <v>0</v>
      </c>
      <c r="Z1584">
        <v>0</v>
      </c>
      <c r="AA1584">
        <v>3</v>
      </c>
      <c r="AB1584">
        <v>11</v>
      </c>
      <c r="AC1584">
        <v>0</v>
      </c>
    </row>
    <row r="1585" spans="1:29" x14ac:dyDescent="0.3">
      <c r="A1585">
        <v>8720</v>
      </c>
      <c r="B1585">
        <v>1978</v>
      </c>
      <c r="C1585" t="s">
        <v>37</v>
      </c>
      <c r="D1585" t="s">
        <v>31</v>
      </c>
      <c r="F1585">
        <v>0</v>
      </c>
      <c r="G1585">
        <v>0</v>
      </c>
      <c r="H1585" s="1">
        <v>41133</v>
      </c>
      <c r="I1585">
        <v>53</v>
      </c>
      <c r="J1585">
        <v>32</v>
      </c>
      <c r="K1585">
        <v>2</v>
      </c>
      <c r="L1585">
        <v>1607</v>
      </c>
      <c r="M1585">
        <v>12</v>
      </c>
      <c r="N1585">
        <v>4</v>
      </c>
      <c r="O1585">
        <v>22</v>
      </c>
      <c r="P1585">
        <v>0</v>
      </c>
      <c r="Q1585">
        <v>0</v>
      </c>
      <c r="R1585">
        <v>0</v>
      </c>
      <c r="S1585">
        <v>1</v>
      </c>
      <c r="T1585">
        <v>0</v>
      </c>
      <c r="U1585">
        <v>0</v>
      </c>
      <c r="V1585">
        <v>1</v>
      </c>
      <c r="W1585">
        <v>0</v>
      </c>
      <c r="X1585">
        <v>0</v>
      </c>
      <c r="Y1585">
        <v>0</v>
      </c>
      <c r="Z1585">
        <v>0</v>
      </c>
      <c r="AA1585">
        <v>3</v>
      </c>
      <c r="AB1585">
        <v>11</v>
      </c>
      <c r="AC1585">
        <v>0</v>
      </c>
    </row>
    <row r="1586" spans="1:29" x14ac:dyDescent="0.3">
      <c r="A1586">
        <v>9347</v>
      </c>
      <c r="B1586">
        <v>1956</v>
      </c>
      <c r="C1586" t="s">
        <v>34</v>
      </c>
      <c r="D1586" t="s">
        <v>31</v>
      </c>
      <c r="E1586">
        <v>50943</v>
      </c>
      <c r="F1586">
        <v>0</v>
      </c>
      <c r="G1586">
        <v>1</v>
      </c>
      <c r="H1586" s="1">
        <v>41446</v>
      </c>
      <c r="I1586">
        <v>49</v>
      </c>
      <c r="J1586">
        <v>31</v>
      </c>
      <c r="K1586">
        <v>0</v>
      </c>
      <c r="L1586">
        <v>7</v>
      </c>
      <c r="M1586">
        <v>2</v>
      </c>
      <c r="N1586">
        <v>0</v>
      </c>
      <c r="O1586">
        <v>6</v>
      </c>
      <c r="P1586">
        <v>1</v>
      </c>
      <c r="Q1586">
        <v>1</v>
      </c>
      <c r="R1586">
        <v>0</v>
      </c>
      <c r="S1586">
        <v>3</v>
      </c>
      <c r="T1586">
        <v>5</v>
      </c>
      <c r="U1586">
        <v>0</v>
      </c>
      <c r="V1586">
        <v>0</v>
      </c>
      <c r="W1586">
        <v>0</v>
      </c>
      <c r="X1586">
        <v>0</v>
      </c>
      <c r="Y1586">
        <v>0</v>
      </c>
      <c r="Z1586">
        <v>0</v>
      </c>
      <c r="AA1586">
        <v>3</v>
      </c>
      <c r="AB1586">
        <v>11</v>
      </c>
      <c r="AC1586">
        <v>0</v>
      </c>
    </row>
    <row r="1587" spans="1:29" x14ac:dyDescent="0.3">
      <c r="A1587">
        <v>10160</v>
      </c>
      <c r="B1587">
        <v>1956</v>
      </c>
      <c r="C1587" t="s">
        <v>34</v>
      </c>
      <c r="D1587" t="s">
        <v>31</v>
      </c>
      <c r="E1587">
        <v>50943</v>
      </c>
      <c r="F1587">
        <v>0</v>
      </c>
      <c r="G1587">
        <v>1</v>
      </c>
      <c r="H1587" s="1">
        <v>41446</v>
      </c>
      <c r="I1587">
        <v>49</v>
      </c>
      <c r="J1587">
        <v>31</v>
      </c>
      <c r="K1587">
        <v>0</v>
      </c>
      <c r="L1587">
        <v>7</v>
      </c>
      <c r="M1587">
        <v>2</v>
      </c>
      <c r="N1587">
        <v>0</v>
      </c>
      <c r="O1587">
        <v>6</v>
      </c>
      <c r="P1587">
        <v>1</v>
      </c>
      <c r="Q1587">
        <v>1</v>
      </c>
      <c r="R1587">
        <v>0</v>
      </c>
      <c r="S1587">
        <v>3</v>
      </c>
      <c r="T1587">
        <v>5</v>
      </c>
      <c r="U1587">
        <v>0</v>
      </c>
      <c r="V1587">
        <v>0</v>
      </c>
      <c r="W1587">
        <v>0</v>
      </c>
      <c r="X1587">
        <v>0</v>
      </c>
      <c r="Y1587">
        <v>0</v>
      </c>
      <c r="Z1587">
        <v>0</v>
      </c>
      <c r="AA1587">
        <v>3</v>
      </c>
      <c r="AB1587">
        <v>11</v>
      </c>
      <c r="AC1587">
        <v>0</v>
      </c>
    </row>
    <row r="1588" spans="1:29" x14ac:dyDescent="0.3">
      <c r="A1588">
        <v>8036</v>
      </c>
      <c r="B1588">
        <v>1971</v>
      </c>
      <c r="C1588" t="s">
        <v>37</v>
      </c>
      <c r="D1588" t="s">
        <v>31</v>
      </c>
      <c r="E1588">
        <v>26850</v>
      </c>
      <c r="F1588">
        <v>1</v>
      </c>
      <c r="G1588">
        <v>1</v>
      </c>
      <c r="H1588" s="1">
        <v>41747</v>
      </c>
      <c r="I1588">
        <v>10</v>
      </c>
      <c r="J1588">
        <v>31</v>
      </c>
      <c r="K1588">
        <v>1</v>
      </c>
      <c r="L1588">
        <v>13</v>
      </c>
      <c r="M1588">
        <v>7</v>
      </c>
      <c r="N1588">
        <v>2</v>
      </c>
      <c r="O1588">
        <v>9</v>
      </c>
      <c r="P1588">
        <v>4</v>
      </c>
      <c r="Q1588">
        <v>2</v>
      </c>
      <c r="R1588">
        <v>1</v>
      </c>
      <c r="S1588">
        <v>4</v>
      </c>
      <c r="T1588">
        <v>4</v>
      </c>
      <c r="U1588">
        <v>0</v>
      </c>
      <c r="V1588">
        <v>0</v>
      </c>
      <c r="W1588">
        <v>0</v>
      </c>
      <c r="X1588">
        <v>0</v>
      </c>
      <c r="Y1588">
        <v>0</v>
      </c>
      <c r="Z1588">
        <v>0</v>
      </c>
      <c r="AA1588">
        <v>3</v>
      </c>
      <c r="AB1588">
        <v>11</v>
      </c>
      <c r="AC1588">
        <v>0</v>
      </c>
    </row>
    <row r="1589" spans="1:29" x14ac:dyDescent="0.3">
      <c r="A1589">
        <v>3537</v>
      </c>
      <c r="B1589">
        <v>1981</v>
      </c>
      <c r="C1589" t="s">
        <v>29</v>
      </c>
      <c r="D1589" t="s">
        <v>31</v>
      </c>
      <c r="E1589">
        <v>31089</v>
      </c>
      <c r="F1589">
        <v>1</v>
      </c>
      <c r="G1589">
        <v>0</v>
      </c>
      <c r="H1589" s="1">
        <v>41138</v>
      </c>
      <c r="I1589">
        <v>57</v>
      </c>
      <c r="J1589">
        <v>31</v>
      </c>
      <c r="K1589">
        <v>3</v>
      </c>
      <c r="L1589">
        <v>31</v>
      </c>
      <c r="M1589">
        <v>2</v>
      </c>
      <c r="N1589">
        <v>8</v>
      </c>
      <c r="O1589">
        <v>4</v>
      </c>
      <c r="P1589">
        <v>3</v>
      </c>
      <c r="Q1589">
        <v>3</v>
      </c>
      <c r="R1589">
        <v>0</v>
      </c>
      <c r="S1589">
        <v>4</v>
      </c>
      <c r="T1589">
        <v>8</v>
      </c>
      <c r="U1589">
        <v>0</v>
      </c>
      <c r="V1589">
        <v>0</v>
      </c>
      <c r="W1589">
        <v>0</v>
      </c>
      <c r="X1589">
        <v>0</v>
      </c>
      <c r="Y1589">
        <v>0</v>
      </c>
      <c r="Z1589">
        <v>0</v>
      </c>
      <c r="AA1589">
        <v>3</v>
      </c>
      <c r="AB1589">
        <v>11</v>
      </c>
      <c r="AC1589">
        <v>0</v>
      </c>
    </row>
    <row r="1590" spans="1:29" x14ac:dyDescent="0.3">
      <c r="A1590">
        <v>4442</v>
      </c>
      <c r="B1590">
        <v>1961</v>
      </c>
      <c r="C1590" t="s">
        <v>29</v>
      </c>
      <c r="D1590" t="s">
        <v>30</v>
      </c>
      <c r="E1590">
        <v>46524</v>
      </c>
      <c r="F1590">
        <v>0</v>
      </c>
      <c r="G1590">
        <v>1</v>
      </c>
      <c r="H1590" s="1">
        <v>41369</v>
      </c>
      <c r="I1590">
        <v>70</v>
      </c>
      <c r="J1590">
        <v>31</v>
      </c>
      <c r="K1590">
        <v>19</v>
      </c>
      <c r="L1590">
        <v>35</v>
      </c>
      <c r="M1590">
        <v>26</v>
      </c>
      <c r="N1590">
        <v>14</v>
      </c>
      <c r="O1590">
        <v>52</v>
      </c>
      <c r="P1590">
        <v>2</v>
      </c>
      <c r="Q1590">
        <v>1</v>
      </c>
      <c r="R1590">
        <v>1</v>
      </c>
      <c r="S1590">
        <v>5</v>
      </c>
      <c r="T1590">
        <v>3</v>
      </c>
      <c r="U1590">
        <v>0</v>
      </c>
      <c r="V1590">
        <v>0</v>
      </c>
      <c r="W1590">
        <v>0</v>
      </c>
      <c r="X1590">
        <v>0</v>
      </c>
      <c r="Y1590">
        <v>0</v>
      </c>
      <c r="Z1590">
        <v>0</v>
      </c>
      <c r="AA1590">
        <v>3</v>
      </c>
      <c r="AB1590">
        <v>11</v>
      </c>
      <c r="AC1590">
        <v>0</v>
      </c>
    </row>
    <row r="1591" spans="1:29" x14ac:dyDescent="0.3">
      <c r="A1591">
        <v>10856</v>
      </c>
      <c r="B1591">
        <v>1980</v>
      </c>
      <c r="C1591" t="s">
        <v>37</v>
      </c>
      <c r="D1591" t="s">
        <v>30</v>
      </c>
      <c r="E1591">
        <v>45889</v>
      </c>
      <c r="F1591">
        <v>0</v>
      </c>
      <c r="G1591">
        <v>1</v>
      </c>
      <c r="H1591" s="1">
        <v>41457</v>
      </c>
      <c r="I1591">
        <v>42</v>
      </c>
      <c r="J1591">
        <v>31</v>
      </c>
      <c r="K1591">
        <v>0</v>
      </c>
      <c r="L1591">
        <v>6</v>
      </c>
      <c r="M1591">
        <v>0</v>
      </c>
      <c r="N1591">
        <v>1</v>
      </c>
      <c r="O1591">
        <v>8</v>
      </c>
      <c r="P1591">
        <v>1</v>
      </c>
      <c r="Q1591">
        <v>1</v>
      </c>
      <c r="R1591">
        <v>0</v>
      </c>
      <c r="S1591">
        <v>3</v>
      </c>
      <c r="T1591">
        <v>6</v>
      </c>
      <c r="U1591">
        <v>0</v>
      </c>
      <c r="V1591">
        <v>0</v>
      </c>
      <c r="W1591">
        <v>0</v>
      </c>
      <c r="X1591">
        <v>0</v>
      </c>
      <c r="Y1591">
        <v>0</v>
      </c>
      <c r="Z1591">
        <v>0</v>
      </c>
      <c r="AA1591">
        <v>3</v>
      </c>
      <c r="AB1591">
        <v>11</v>
      </c>
      <c r="AC1591">
        <v>0</v>
      </c>
    </row>
    <row r="1592" spans="1:29" x14ac:dyDescent="0.3">
      <c r="A1592">
        <v>538</v>
      </c>
      <c r="B1592">
        <v>1989</v>
      </c>
      <c r="C1592" t="s">
        <v>29</v>
      </c>
      <c r="D1592" t="s">
        <v>30</v>
      </c>
      <c r="E1592">
        <v>46107</v>
      </c>
      <c r="F1592">
        <v>1</v>
      </c>
      <c r="G1592">
        <v>0</v>
      </c>
      <c r="H1592" s="1">
        <v>41680</v>
      </c>
      <c r="I1592">
        <v>78</v>
      </c>
      <c r="J1592">
        <v>31</v>
      </c>
      <c r="K1592">
        <v>9</v>
      </c>
      <c r="L1592">
        <v>27</v>
      </c>
      <c r="M1592">
        <v>16</v>
      </c>
      <c r="N1592">
        <v>9</v>
      </c>
      <c r="O1592">
        <v>33</v>
      </c>
      <c r="P1592">
        <v>1</v>
      </c>
      <c r="Q1592">
        <v>1</v>
      </c>
      <c r="R1592">
        <v>1</v>
      </c>
      <c r="S1592">
        <v>4</v>
      </c>
      <c r="T1592">
        <v>3</v>
      </c>
      <c r="U1592">
        <v>0</v>
      </c>
      <c r="V1592">
        <v>0</v>
      </c>
      <c r="W1592">
        <v>0</v>
      </c>
      <c r="X1592">
        <v>0</v>
      </c>
      <c r="Y1592">
        <v>0</v>
      </c>
      <c r="Z1592">
        <v>0</v>
      </c>
      <c r="AA1592">
        <v>3</v>
      </c>
      <c r="AB1592">
        <v>11</v>
      </c>
      <c r="AC1592">
        <v>0</v>
      </c>
    </row>
    <row r="1593" spans="1:29" x14ac:dyDescent="0.3">
      <c r="A1593">
        <v>5247</v>
      </c>
      <c r="B1593">
        <v>1955</v>
      </c>
      <c r="C1593" t="s">
        <v>32</v>
      </c>
      <c r="D1593" t="s">
        <v>33</v>
      </c>
      <c r="E1593">
        <v>38725</v>
      </c>
      <c r="F1593">
        <v>1</v>
      </c>
      <c r="G1593">
        <v>1</v>
      </c>
      <c r="H1593" s="1">
        <v>41769</v>
      </c>
      <c r="I1593">
        <v>52</v>
      </c>
      <c r="J1593">
        <v>31</v>
      </c>
      <c r="K1593">
        <v>0</v>
      </c>
      <c r="L1593">
        <v>6</v>
      </c>
      <c r="M1593">
        <v>2</v>
      </c>
      <c r="N1593">
        <v>1</v>
      </c>
      <c r="O1593">
        <v>5</v>
      </c>
      <c r="P1593">
        <v>2</v>
      </c>
      <c r="Q1593">
        <v>1</v>
      </c>
      <c r="R1593">
        <v>0</v>
      </c>
      <c r="S1593">
        <v>4</v>
      </c>
      <c r="T1593">
        <v>4</v>
      </c>
      <c r="U1593">
        <v>0</v>
      </c>
      <c r="V1593">
        <v>0</v>
      </c>
      <c r="W1593">
        <v>0</v>
      </c>
      <c r="X1593">
        <v>0</v>
      </c>
      <c r="Y1593">
        <v>0</v>
      </c>
      <c r="Z1593">
        <v>0</v>
      </c>
      <c r="AA1593">
        <v>3</v>
      </c>
      <c r="AB1593">
        <v>11</v>
      </c>
      <c r="AC1593">
        <v>0</v>
      </c>
    </row>
    <row r="1594" spans="1:29" x14ac:dyDescent="0.3">
      <c r="A1594">
        <v>3722</v>
      </c>
      <c r="B1594">
        <v>1972</v>
      </c>
      <c r="C1594" t="s">
        <v>29</v>
      </c>
      <c r="D1594" t="s">
        <v>30</v>
      </c>
      <c r="E1594">
        <v>44503</v>
      </c>
      <c r="F1594">
        <v>1</v>
      </c>
      <c r="G1594">
        <v>1</v>
      </c>
      <c r="H1594" s="1">
        <v>41745</v>
      </c>
      <c r="I1594">
        <v>83</v>
      </c>
      <c r="J1594">
        <v>31</v>
      </c>
      <c r="K1594">
        <v>1</v>
      </c>
      <c r="L1594">
        <v>8</v>
      </c>
      <c r="M1594">
        <v>0</v>
      </c>
      <c r="N1594">
        <v>0</v>
      </c>
      <c r="O1594">
        <v>8</v>
      </c>
      <c r="P1594">
        <v>2</v>
      </c>
      <c r="Q1594">
        <v>2</v>
      </c>
      <c r="R1594">
        <v>0</v>
      </c>
      <c r="S1594">
        <v>3</v>
      </c>
      <c r="T1594">
        <v>6</v>
      </c>
      <c r="U1594">
        <v>0</v>
      </c>
      <c r="V1594">
        <v>0</v>
      </c>
      <c r="W1594">
        <v>0</v>
      </c>
      <c r="X1594">
        <v>0</v>
      </c>
      <c r="Y1594">
        <v>0</v>
      </c>
      <c r="Z1594">
        <v>0</v>
      </c>
      <c r="AA1594">
        <v>3</v>
      </c>
      <c r="AB1594">
        <v>11</v>
      </c>
      <c r="AC1594">
        <v>0</v>
      </c>
    </row>
    <row r="1595" spans="1:29" x14ac:dyDescent="0.3">
      <c r="A1595">
        <v>1755</v>
      </c>
      <c r="B1595">
        <v>1988</v>
      </c>
      <c r="C1595" t="s">
        <v>37</v>
      </c>
      <c r="D1595" t="s">
        <v>31</v>
      </c>
      <c r="E1595">
        <v>45204</v>
      </c>
      <c r="F1595">
        <v>1</v>
      </c>
      <c r="G1595">
        <v>0</v>
      </c>
      <c r="H1595" s="1">
        <v>41740</v>
      </c>
      <c r="I1595">
        <v>93</v>
      </c>
      <c r="J1595">
        <v>30</v>
      </c>
      <c r="K1595">
        <v>11</v>
      </c>
      <c r="L1595">
        <v>25</v>
      </c>
      <c r="M1595">
        <v>29</v>
      </c>
      <c r="N1595">
        <v>1</v>
      </c>
      <c r="O1595">
        <v>18</v>
      </c>
      <c r="P1595">
        <v>1</v>
      </c>
      <c r="Q1595">
        <v>1</v>
      </c>
      <c r="R1595">
        <v>1</v>
      </c>
      <c r="S1595">
        <v>4</v>
      </c>
      <c r="T1595">
        <v>3</v>
      </c>
      <c r="U1595">
        <v>0</v>
      </c>
      <c r="V1595">
        <v>0</v>
      </c>
      <c r="W1595">
        <v>0</v>
      </c>
      <c r="X1595">
        <v>0</v>
      </c>
      <c r="Y1595">
        <v>0</v>
      </c>
      <c r="Z1595">
        <v>0</v>
      </c>
      <c r="AA1595">
        <v>3</v>
      </c>
      <c r="AB1595">
        <v>11</v>
      </c>
      <c r="AC1595">
        <v>0</v>
      </c>
    </row>
    <row r="1596" spans="1:29" x14ac:dyDescent="0.3">
      <c r="A1596">
        <v>8553</v>
      </c>
      <c r="B1596">
        <v>1965</v>
      </c>
      <c r="C1596" t="s">
        <v>29</v>
      </c>
      <c r="D1596" t="s">
        <v>33</v>
      </c>
      <c r="E1596">
        <v>44300</v>
      </c>
      <c r="F1596">
        <v>1</v>
      </c>
      <c r="G1596">
        <v>1</v>
      </c>
      <c r="H1596" s="1">
        <v>41448</v>
      </c>
      <c r="I1596">
        <v>65</v>
      </c>
      <c r="J1596">
        <v>30</v>
      </c>
      <c r="K1596">
        <v>0</v>
      </c>
      <c r="L1596">
        <v>9</v>
      </c>
      <c r="M1596">
        <v>0</v>
      </c>
      <c r="N1596">
        <v>0</v>
      </c>
      <c r="O1596">
        <v>3</v>
      </c>
      <c r="P1596">
        <v>2</v>
      </c>
      <c r="Q1596">
        <v>1</v>
      </c>
      <c r="R1596">
        <v>0</v>
      </c>
      <c r="S1596">
        <v>3</v>
      </c>
      <c r="T1596">
        <v>6</v>
      </c>
      <c r="U1596">
        <v>0</v>
      </c>
      <c r="V1596">
        <v>0</v>
      </c>
      <c r="W1596">
        <v>0</v>
      </c>
      <c r="X1596">
        <v>0</v>
      </c>
      <c r="Y1596">
        <v>0</v>
      </c>
      <c r="Z1596">
        <v>0</v>
      </c>
      <c r="AA1596">
        <v>3</v>
      </c>
      <c r="AB1596">
        <v>11</v>
      </c>
      <c r="AC1596">
        <v>0</v>
      </c>
    </row>
    <row r="1597" spans="1:29" x14ac:dyDescent="0.3">
      <c r="A1597">
        <v>9460</v>
      </c>
      <c r="B1597">
        <v>1963</v>
      </c>
      <c r="C1597" t="s">
        <v>29</v>
      </c>
      <c r="D1597" t="s">
        <v>33</v>
      </c>
      <c r="E1597">
        <v>22419</v>
      </c>
      <c r="F1597">
        <v>0</v>
      </c>
      <c r="G1597">
        <v>0</v>
      </c>
      <c r="H1597" s="1">
        <v>41382</v>
      </c>
      <c r="I1597">
        <v>74</v>
      </c>
      <c r="J1597">
        <v>30</v>
      </c>
      <c r="K1597">
        <v>3</v>
      </c>
      <c r="L1597">
        <v>47</v>
      </c>
      <c r="M1597">
        <v>19</v>
      </c>
      <c r="N1597">
        <v>21</v>
      </c>
      <c r="O1597">
        <v>42</v>
      </c>
      <c r="P1597">
        <v>1</v>
      </c>
      <c r="Q1597">
        <v>3</v>
      </c>
      <c r="R1597">
        <v>2</v>
      </c>
      <c r="S1597">
        <v>2</v>
      </c>
      <c r="T1597">
        <v>8</v>
      </c>
      <c r="U1597">
        <v>0</v>
      </c>
      <c r="V1597">
        <v>0</v>
      </c>
      <c r="W1597">
        <v>0</v>
      </c>
      <c r="X1597">
        <v>0</v>
      </c>
      <c r="Y1597">
        <v>0</v>
      </c>
      <c r="Z1597">
        <v>0</v>
      </c>
      <c r="AA1597">
        <v>3</v>
      </c>
      <c r="AB1597">
        <v>11</v>
      </c>
      <c r="AC1597">
        <v>0</v>
      </c>
    </row>
    <row r="1598" spans="1:29" x14ac:dyDescent="0.3">
      <c r="A1598">
        <v>7685</v>
      </c>
      <c r="B1598">
        <v>1978</v>
      </c>
      <c r="C1598" t="s">
        <v>29</v>
      </c>
      <c r="D1598" t="s">
        <v>33</v>
      </c>
      <c r="E1598">
        <v>33039</v>
      </c>
      <c r="F1598">
        <v>1</v>
      </c>
      <c r="G1598">
        <v>0</v>
      </c>
      <c r="H1598" s="1">
        <v>41526</v>
      </c>
      <c r="I1598">
        <v>4</v>
      </c>
      <c r="J1598">
        <v>30</v>
      </c>
      <c r="K1598">
        <v>8</v>
      </c>
      <c r="L1598">
        <v>12</v>
      </c>
      <c r="M1598">
        <v>8</v>
      </c>
      <c r="N1598">
        <v>8</v>
      </c>
      <c r="O1598">
        <v>12</v>
      </c>
      <c r="P1598">
        <v>1</v>
      </c>
      <c r="Q1598">
        <v>2</v>
      </c>
      <c r="R1598">
        <v>0</v>
      </c>
      <c r="S1598">
        <v>4</v>
      </c>
      <c r="T1598">
        <v>5</v>
      </c>
      <c r="U1598">
        <v>0</v>
      </c>
      <c r="V1598">
        <v>0</v>
      </c>
      <c r="W1598">
        <v>0</v>
      </c>
      <c r="X1598">
        <v>0</v>
      </c>
      <c r="Y1598">
        <v>0</v>
      </c>
      <c r="Z1598">
        <v>0</v>
      </c>
      <c r="AA1598">
        <v>3</v>
      </c>
      <c r="AB1598">
        <v>11</v>
      </c>
      <c r="AC1598">
        <v>0</v>
      </c>
    </row>
    <row r="1599" spans="1:29" x14ac:dyDescent="0.3">
      <c r="A1599">
        <v>4725</v>
      </c>
      <c r="B1599">
        <v>1950</v>
      </c>
      <c r="C1599" t="s">
        <v>32</v>
      </c>
      <c r="D1599" t="s">
        <v>31</v>
      </c>
      <c r="E1599">
        <v>50616</v>
      </c>
      <c r="F1599">
        <v>0</v>
      </c>
      <c r="G1599">
        <v>1</v>
      </c>
      <c r="H1599" s="1">
        <v>41742</v>
      </c>
      <c r="I1599">
        <v>71</v>
      </c>
      <c r="J1599">
        <v>30</v>
      </c>
      <c r="K1599">
        <v>2</v>
      </c>
      <c r="L1599">
        <v>25</v>
      </c>
      <c r="M1599">
        <v>0</v>
      </c>
      <c r="N1599">
        <v>1</v>
      </c>
      <c r="O1599">
        <v>9</v>
      </c>
      <c r="P1599">
        <v>1</v>
      </c>
      <c r="Q1599">
        <v>1</v>
      </c>
      <c r="R1599">
        <v>1</v>
      </c>
      <c r="S1599">
        <v>4</v>
      </c>
      <c r="T1599">
        <v>2</v>
      </c>
      <c r="U1599">
        <v>0</v>
      </c>
      <c r="V1599">
        <v>0</v>
      </c>
      <c r="W1599">
        <v>0</v>
      </c>
      <c r="X1599">
        <v>0</v>
      </c>
      <c r="Y1599">
        <v>0</v>
      </c>
      <c r="Z1599">
        <v>0</v>
      </c>
      <c r="AA1599">
        <v>3</v>
      </c>
      <c r="AB1599">
        <v>11</v>
      </c>
      <c r="AC1599">
        <v>0</v>
      </c>
    </row>
    <row r="1600" spans="1:29" x14ac:dyDescent="0.3">
      <c r="A1600">
        <v>3855</v>
      </c>
      <c r="B1600">
        <v>1963</v>
      </c>
      <c r="C1600" t="s">
        <v>29</v>
      </c>
      <c r="D1600" t="s">
        <v>33</v>
      </c>
      <c r="E1600">
        <v>22419</v>
      </c>
      <c r="F1600">
        <v>0</v>
      </c>
      <c r="G1600">
        <v>0</v>
      </c>
      <c r="H1600" s="1">
        <v>41382</v>
      </c>
      <c r="I1600">
        <v>74</v>
      </c>
      <c r="J1600">
        <v>30</v>
      </c>
      <c r="K1600">
        <v>3</v>
      </c>
      <c r="L1600">
        <v>47</v>
      </c>
      <c r="M1600">
        <v>19</v>
      </c>
      <c r="N1600">
        <v>21</v>
      </c>
      <c r="O1600">
        <v>42</v>
      </c>
      <c r="P1600">
        <v>1</v>
      </c>
      <c r="Q1600">
        <v>3</v>
      </c>
      <c r="R1600">
        <v>2</v>
      </c>
      <c r="S1600">
        <v>2</v>
      </c>
      <c r="T1600">
        <v>8</v>
      </c>
      <c r="U1600">
        <v>0</v>
      </c>
      <c r="V1600">
        <v>0</v>
      </c>
      <c r="W1600">
        <v>0</v>
      </c>
      <c r="X1600">
        <v>0</v>
      </c>
      <c r="Y1600">
        <v>0</v>
      </c>
      <c r="Z1600">
        <v>0</v>
      </c>
      <c r="AA1600">
        <v>3</v>
      </c>
      <c r="AB1600">
        <v>11</v>
      </c>
      <c r="AC1600">
        <v>0</v>
      </c>
    </row>
    <row r="1601" spans="1:29" x14ac:dyDescent="0.3">
      <c r="A1601">
        <v>8146</v>
      </c>
      <c r="B1601">
        <v>1976</v>
      </c>
      <c r="C1601" t="s">
        <v>34</v>
      </c>
      <c r="D1601" t="s">
        <v>31</v>
      </c>
      <c r="E1601">
        <v>46106</v>
      </c>
      <c r="F1601">
        <v>1</v>
      </c>
      <c r="G1601">
        <v>1</v>
      </c>
      <c r="H1601" s="1">
        <v>41770</v>
      </c>
      <c r="I1601">
        <v>84</v>
      </c>
      <c r="J1601">
        <v>30</v>
      </c>
      <c r="K1601">
        <v>0</v>
      </c>
      <c r="L1601">
        <v>8</v>
      </c>
      <c r="M1601">
        <v>2</v>
      </c>
      <c r="N1601">
        <v>0</v>
      </c>
      <c r="O1601">
        <v>14</v>
      </c>
      <c r="P1601">
        <v>1</v>
      </c>
      <c r="Q1601">
        <v>1</v>
      </c>
      <c r="R1601">
        <v>1</v>
      </c>
      <c r="S1601">
        <v>2</v>
      </c>
      <c r="T1601">
        <v>6</v>
      </c>
      <c r="U1601">
        <v>0</v>
      </c>
      <c r="V1601">
        <v>0</v>
      </c>
      <c r="W1601">
        <v>0</v>
      </c>
      <c r="X1601">
        <v>0</v>
      </c>
      <c r="Y1601">
        <v>0</v>
      </c>
      <c r="Z1601">
        <v>0</v>
      </c>
      <c r="AA1601">
        <v>3</v>
      </c>
      <c r="AB1601">
        <v>11</v>
      </c>
      <c r="AC1601">
        <v>0</v>
      </c>
    </row>
    <row r="1602" spans="1:29" x14ac:dyDescent="0.3">
      <c r="A1602">
        <v>3308</v>
      </c>
      <c r="B1602">
        <v>1952</v>
      </c>
      <c r="C1602" t="s">
        <v>29</v>
      </c>
      <c r="D1602" t="s">
        <v>33</v>
      </c>
      <c r="E1602">
        <v>35704</v>
      </c>
      <c r="F1602">
        <v>1</v>
      </c>
      <c r="G1602">
        <v>1</v>
      </c>
      <c r="H1602" s="1">
        <v>41642</v>
      </c>
      <c r="I1602">
        <v>54</v>
      </c>
      <c r="J1602">
        <v>30</v>
      </c>
      <c r="K1602">
        <v>9</v>
      </c>
      <c r="L1602">
        <v>12</v>
      </c>
      <c r="M1602">
        <v>2</v>
      </c>
      <c r="N1602">
        <v>11</v>
      </c>
      <c r="O1602">
        <v>30</v>
      </c>
      <c r="P1602">
        <v>3</v>
      </c>
      <c r="Q1602">
        <v>2</v>
      </c>
      <c r="R1602">
        <v>0</v>
      </c>
      <c r="S1602">
        <v>4</v>
      </c>
      <c r="T1602">
        <v>4</v>
      </c>
      <c r="U1602">
        <v>0</v>
      </c>
      <c r="V1602">
        <v>0</v>
      </c>
      <c r="W1602">
        <v>0</v>
      </c>
      <c r="X1602">
        <v>0</v>
      </c>
      <c r="Y1602">
        <v>0</v>
      </c>
      <c r="Z1602">
        <v>0</v>
      </c>
      <c r="AA1602">
        <v>3</v>
      </c>
      <c r="AB1602">
        <v>11</v>
      </c>
      <c r="AC1602">
        <v>0</v>
      </c>
    </row>
    <row r="1603" spans="1:29" x14ac:dyDescent="0.3">
      <c r="A1603">
        <v>5313</v>
      </c>
      <c r="B1603">
        <v>1971</v>
      </c>
      <c r="C1603" t="s">
        <v>34</v>
      </c>
      <c r="D1603" t="s">
        <v>33</v>
      </c>
      <c r="E1603">
        <v>38196</v>
      </c>
      <c r="F1603">
        <v>1</v>
      </c>
      <c r="G1603">
        <v>1</v>
      </c>
      <c r="H1603" s="1">
        <v>41747</v>
      </c>
      <c r="I1603">
        <v>20</v>
      </c>
      <c r="J1603">
        <v>30</v>
      </c>
      <c r="K1603">
        <v>0</v>
      </c>
      <c r="L1603">
        <v>11</v>
      </c>
      <c r="M1603">
        <v>0</v>
      </c>
      <c r="N1603">
        <v>0</v>
      </c>
      <c r="O1603">
        <v>3</v>
      </c>
      <c r="P1603">
        <v>3</v>
      </c>
      <c r="Q1603">
        <v>2</v>
      </c>
      <c r="R1603">
        <v>0</v>
      </c>
      <c r="S1603">
        <v>4</v>
      </c>
      <c r="T1603">
        <v>5</v>
      </c>
      <c r="U1603">
        <v>0</v>
      </c>
      <c r="V1603">
        <v>0</v>
      </c>
      <c r="W1603">
        <v>0</v>
      </c>
      <c r="X1603">
        <v>0</v>
      </c>
      <c r="Y1603">
        <v>0</v>
      </c>
      <c r="Z1603">
        <v>0</v>
      </c>
      <c r="AA1603">
        <v>3</v>
      </c>
      <c r="AB1603">
        <v>11</v>
      </c>
      <c r="AC1603">
        <v>0</v>
      </c>
    </row>
    <row r="1604" spans="1:29" x14ac:dyDescent="0.3">
      <c r="A1604">
        <v>4754</v>
      </c>
      <c r="B1604">
        <v>1966</v>
      </c>
      <c r="C1604" t="s">
        <v>34</v>
      </c>
      <c r="D1604" t="s">
        <v>33</v>
      </c>
      <c r="E1604">
        <v>33585</v>
      </c>
      <c r="F1604">
        <v>0</v>
      </c>
      <c r="G1604">
        <v>1</v>
      </c>
      <c r="H1604" s="1">
        <v>41542</v>
      </c>
      <c r="I1604">
        <v>91</v>
      </c>
      <c r="J1604">
        <v>30</v>
      </c>
      <c r="K1604">
        <v>11</v>
      </c>
      <c r="L1604">
        <v>33</v>
      </c>
      <c r="M1604">
        <v>13</v>
      </c>
      <c r="N1604">
        <v>6</v>
      </c>
      <c r="O1604">
        <v>29</v>
      </c>
      <c r="P1604">
        <v>1</v>
      </c>
      <c r="Q1604">
        <v>2</v>
      </c>
      <c r="R1604">
        <v>0</v>
      </c>
      <c r="S1604">
        <v>4</v>
      </c>
      <c r="T1604">
        <v>4</v>
      </c>
      <c r="U1604">
        <v>0</v>
      </c>
      <c r="V1604">
        <v>0</v>
      </c>
      <c r="W1604">
        <v>0</v>
      </c>
      <c r="X1604">
        <v>0</v>
      </c>
      <c r="Y1604">
        <v>0</v>
      </c>
      <c r="Z1604">
        <v>0</v>
      </c>
      <c r="AA1604">
        <v>3</v>
      </c>
      <c r="AB1604">
        <v>11</v>
      </c>
      <c r="AC1604">
        <v>0</v>
      </c>
    </row>
    <row r="1605" spans="1:29" x14ac:dyDescent="0.3">
      <c r="A1605">
        <v>7628</v>
      </c>
      <c r="B1605">
        <v>1973</v>
      </c>
      <c r="C1605" t="s">
        <v>37</v>
      </c>
      <c r="D1605" t="s">
        <v>33</v>
      </c>
      <c r="E1605">
        <v>43050</v>
      </c>
      <c r="F1605">
        <v>1</v>
      </c>
      <c r="G1605">
        <v>0</v>
      </c>
      <c r="H1605" s="1">
        <v>41716</v>
      </c>
      <c r="I1605">
        <v>10</v>
      </c>
      <c r="J1605">
        <v>30</v>
      </c>
      <c r="K1605">
        <v>5</v>
      </c>
      <c r="L1605">
        <v>24</v>
      </c>
      <c r="M1605">
        <v>6</v>
      </c>
      <c r="N1605">
        <v>3</v>
      </c>
      <c r="O1605">
        <v>8</v>
      </c>
      <c r="P1605">
        <v>2</v>
      </c>
      <c r="Q1605">
        <v>2</v>
      </c>
      <c r="R1605">
        <v>0</v>
      </c>
      <c r="S1605">
        <v>4</v>
      </c>
      <c r="T1605">
        <v>5</v>
      </c>
      <c r="U1605">
        <v>0</v>
      </c>
      <c r="V1605">
        <v>0</v>
      </c>
      <c r="W1605">
        <v>0</v>
      </c>
      <c r="X1605">
        <v>0</v>
      </c>
      <c r="Y1605">
        <v>0</v>
      </c>
      <c r="Z1605">
        <v>0</v>
      </c>
      <c r="AA1605">
        <v>3</v>
      </c>
      <c r="AB1605">
        <v>11</v>
      </c>
      <c r="AC1605">
        <v>0</v>
      </c>
    </row>
    <row r="1606" spans="1:29" x14ac:dyDescent="0.3">
      <c r="A1606">
        <v>5229</v>
      </c>
      <c r="B1606">
        <v>1969</v>
      </c>
      <c r="C1606" t="s">
        <v>32</v>
      </c>
      <c r="D1606" t="s">
        <v>31</v>
      </c>
      <c r="E1606">
        <v>54132</v>
      </c>
      <c r="F1606">
        <v>0</v>
      </c>
      <c r="G1606">
        <v>1</v>
      </c>
      <c r="H1606" s="1">
        <v>41686</v>
      </c>
      <c r="I1606">
        <v>81</v>
      </c>
      <c r="J1606">
        <v>30</v>
      </c>
      <c r="K1606">
        <v>1</v>
      </c>
      <c r="L1606">
        <v>8</v>
      </c>
      <c r="M1606">
        <v>0</v>
      </c>
      <c r="N1606">
        <v>0</v>
      </c>
      <c r="O1606">
        <v>3</v>
      </c>
      <c r="P1606">
        <v>1</v>
      </c>
      <c r="Q1606">
        <v>1</v>
      </c>
      <c r="R1606">
        <v>0</v>
      </c>
      <c r="S1606">
        <v>3</v>
      </c>
      <c r="T1606">
        <v>7</v>
      </c>
      <c r="U1606">
        <v>0</v>
      </c>
      <c r="V1606">
        <v>0</v>
      </c>
      <c r="W1606">
        <v>0</v>
      </c>
      <c r="X1606">
        <v>0</v>
      </c>
      <c r="Y1606">
        <v>0</v>
      </c>
      <c r="Z1606">
        <v>0</v>
      </c>
      <c r="AA1606">
        <v>3</v>
      </c>
      <c r="AB1606">
        <v>11</v>
      </c>
      <c r="AC1606">
        <v>0</v>
      </c>
    </row>
    <row r="1607" spans="1:29" x14ac:dyDescent="0.3">
      <c r="A1607">
        <v>5074</v>
      </c>
      <c r="B1607">
        <v>1986</v>
      </c>
      <c r="C1607" t="s">
        <v>34</v>
      </c>
      <c r="D1607" t="s">
        <v>33</v>
      </c>
      <c r="E1607">
        <v>28072</v>
      </c>
      <c r="F1607">
        <v>1</v>
      </c>
      <c r="G1607">
        <v>0</v>
      </c>
      <c r="H1607" s="1">
        <v>41463</v>
      </c>
      <c r="I1607">
        <v>10</v>
      </c>
      <c r="J1607">
        <v>30</v>
      </c>
      <c r="K1607">
        <v>0</v>
      </c>
      <c r="L1607">
        <v>10</v>
      </c>
      <c r="M1607">
        <v>2</v>
      </c>
      <c r="N1607">
        <v>0</v>
      </c>
      <c r="O1607">
        <v>5</v>
      </c>
      <c r="P1607">
        <v>1</v>
      </c>
      <c r="Q1607">
        <v>1</v>
      </c>
      <c r="R1607">
        <v>0</v>
      </c>
      <c r="S1607">
        <v>3</v>
      </c>
      <c r="T1607">
        <v>7</v>
      </c>
      <c r="U1607">
        <v>0</v>
      </c>
      <c r="V1607">
        <v>0</v>
      </c>
      <c r="W1607">
        <v>0</v>
      </c>
      <c r="X1607">
        <v>0</v>
      </c>
      <c r="Y1607">
        <v>0</v>
      </c>
      <c r="Z1607">
        <v>0</v>
      </c>
      <c r="AA1607">
        <v>3</v>
      </c>
      <c r="AB1607">
        <v>11</v>
      </c>
      <c r="AC1607">
        <v>0</v>
      </c>
    </row>
    <row r="1608" spans="1:29" x14ac:dyDescent="0.3">
      <c r="A1608">
        <v>6310</v>
      </c>
      <c r="B1608">
        <v>1978</v>
      </c>
      <c r="C1608" t="s">
        <v>29</v>
      </c>
      <c r="D1608" t="s">
        <v>33</v>
      </c>
      <c r="E1608">
        <v>33039</v>
      </c>
      <c r="F1608">
        <v>1</v>
      </c>
      <c r="G1608">
        <v>0</v>
      </c>
      <c r="H1608" s="1">
        <v>41526</v>
      </c>
      <c r="I1608">
        <v>4</v>
      </c>
      <c r="J1608">
        <v>30</v>
      </c>
      <c r="K1608">
        <v>8</v>
      </c>
      <c r="L1608">
        <v>12</v>
      </c>
      <c r="M1608">
        <v>8</v>
      </c>
      <c r="N1608">
        <v>8</v>
      </c>
      <c r="O1608">
        <v>12</v>
      </c>
      <c r="P1608">
        <v>1</v>
      </c>
      <c r="Q1608">
        <v>2</v>
      </c>
      <c r="R1608">
        <v>0</v>
      </c>
      <c r="S1608">
        <v>4</v>
      </c>
      <c r="T1608">
        <v>5</v>
      </c>
      <c r="U1608">
        <v>0</v>
      </c>
      <c r="V1608">
        <v>0</v>
      </c>
      <c r="W1608">
        <v>0</v>
      </c>
      <c r="X1608">
        <v>0</v>
      </c>
      <c r="Y1608">
        <v>0</v>
      </c>
      <c r="Z1608">
        <v>0</v>
      </c>
      <c r="AA1608">
        <v>3</v>
      </c>
      <c r="AB1608">
        <v>11</v>
      </c>
      <c r="AC1608">
        <v>0</v>
      </c>
    </row>
    <row r="1609" spans="1:29" x14ac:dyDescent="0.3">
      <c r="A1609">
        <v>6642</v>
      </c>
      <c r="B1609">
        <v>1961</v>
      </c>
      <c r="C1609" t="s">
        <v>29</v>
      </c>
      <c r="D1609" t="s">
        <v>35</v>
      </c>
      <c r="E1609">
        <v>27215</v>
      </c>
      <c r="F1609">
        <v>2</v>
      </c>
      <c r="G1609">
        <v>1</v>
      </c>
      <c r="H1609" s="1">
        <v>41297</v>
      </c>
      <c r="I1609">
        <v>50</v>
      </c>
      <c r="J1609">
        <v>30</v>
      </c>
      <c r="K1609">
        <v>5</v>
      </c>
      <c r="L1609">
        <v>22</v>
      </c>
      <c r="M1609">
        <v>8</v>
      </c>
      <c r="N1609">
        <v>9</v>
      </c>
      <c r="O1609">
        <v>28</v>
      </c>
      <c r="P1609">
        <v>4</v>
      </c>
      <c r="Q1609">
        <v>2</v>
      </c>
      <c r="R1609">
        <v>1</v>
      </c>
      <c r="S1609">
        <v>4</v>
      </c>
      <c r="T1609">
        <v>6</v>
      </c>
      <c r="U1609">
        <v>0</v>
      </c>
      <c r="V1609">
        <v>0</v>
      </c>
      <c r="W1609">
        <v>0</v>
      </c>
      <c r="X1609">
        <v>0</v>
      </c>
      <c r="Y1609">
        <v>0</v>
      </c>
      <c r="Z1609">
        <v>0</v>
      </c>
      <c r="AA1609">
        <v>3</v>
      </c>
      <c r="AB1609">
        <v>11</v>
      </c>
      <c r="AC1609">
        <v>0</v>
      </c>
    </row>
    <row r="1610" spans="1:29" x14ac:dyDescent="0.3">
      <c r="A1610">
        <v>1834</v>
      </c>
      <c r="B1610">
        <v>1978</v>
      </c>
      <c r="C1610" t="s">
        <v>34</v>
      </c>
      <c r="D1610" t="s">
        <v>30</v>
      </c>
      <c r="E1610">
        <v>35544</v>
      </c>
      <c r="F1610">
        <v>1</v>
      </c>
      <c r="G1610">
        <v>0</v>
      </c>
      <c r="H1610" s="1">
        <v>41706</v>
      </c>
      <c r="I1610">
        <v>77</v>
      </c>
      <c r="J1610">
        <v>30</v>
      </c>
      <c r="K1610">
        <v>5</v>
      </c>
      <c r="L1610">
        <v>23</v>
      </c>
      <c r="M1610">
        <v>4</v>
      </c>
      <c r="N1610">
        <v>1</v>
      </c>
      <c r="O1610">
        <v>4</v>
      </c>
      <c r="P1610">
        <v>1</v>
      </c>
      <c r="Q1610">
        <v>2</v>
      </c>
      <c r="R1610">
        <v>0</v>
      </c>
      <c r="S1610">
        <v>3</v>
      </c>
      <c r="T1610">
        <v>7</v>
      </c>
      <c r="U1610">
        <v>0</v>
      </c>
      <c r="V1610">
        <v>0</v>
      </c>
      <c r="W1610">
        <v>0</v>
      </c>
      <c r="X1610">
        <v>0</v>
      </c>
      <c r="Y1610">
        <v>0</v>
      </c>
      <c r="Z1610">
        <v>0</v>
      </c>
      <c r="AA1610">
        <v>3</v>
      </c>
      <c r="AB1610">
        <v>11</v>
      </c>
      <c r="AC1610">
        <v>0</v>
      </c>
    </row>
    <row r="1611" spans="1:29" x14ac:dyDescent="0.3">
      <c r="A1611">
        <v>10854</v>
      </c>
      <c r="B1611">
        <v>1970</v>
      </c>
      <c r="C1611" t="s">
        <v>32</v>
      </c>
      <c r="D1611" t="s">
        <v>33</v>
      </c>
      <c r="E1611">
        <v>38853</v>
      </c>
      <c r="F1611">
        <v>1</v>
      </c>
      <c r="G1611">
        <v>1</v>
      </c>
      <c r="H1611" s="1">
        <v>41782</v>
      </c>
      <c r="I1611">
        <v>90</v>
      </c>
      <c r="J1611">
        <v>29</v>
      </c>
      <c r="K1611">
        <v>0</v>
      </c>
      <c r="L1611">
        <v>14</v>
      </c>
      <c r="M1611">
        <v>0</v>
      </c>
      <c r="N1611">
        <v>0</v>
      </c>
      <c r="O1611">
        <v>2</v>
      </c>
      <c r="P1611">
        <v>2</v>
      </c>
      <c r="Q1611">
        <v>2</v>
      </c>
      <c r="R1611">
        <v>0</v>
      </c>
      <c r="S1611">
        <v>3</v>
      </c>
      <c r="T1611">
        <v>7</v>
      </c>
      <c r="U1611">
        <v>0</v>
      </c>
      <c r="V1611">
        <v>0</v>
      </c>
      <c r="W1611">
        <v>0</v>
      </c>
      <c r="X1611">
        <v>0</v>
      </c>
      <c r="Y1611">
        <v>0</v>
      </c>
      <c r="Z1611">
        <v>0</v>
      </c>
      <c r="AA1611">
        <v>3</v>
      </c>
      <c r="AB1611">
        <v>11</v>
      </c>
      <c r="AC1611">
        <v>0</v>
      </c>
    </row>
    <row r="1612" spans="1:29" x14ac:dyDescent="0.3">
      <c r="A1612">
        <v>8737</v>
      </c>
      <c r="B1612">
        <v>1978</v>
      </c>
      <c r="C1612" t="s">
        <v>29</v>
      </c>
      <c r="D1612" t="s">
        <v>35</v>
      </c>
      <c r="E1612">
        <v>55563</v>
      </c>
      <c r="F1612">
        <v>0</v>
      </c>
      <c r="G1612">
        <v>1</v>
      </c>
      <c r="H1612" s="1">
        <v>41734</v>
      </c>
      <c r="I1612">
        <v>22</v>
      </c>
      <c r="J1612">
        <v>29</v>
      </c>
      <c r="K1612">
        <v>1</v>
      </c>
      <c r="L1612">
        <v>9</v>
      </c>
      <c r="M1612">
        <v>2</v>
      </c>
      <c r="N1612">
        <v>0</v>
      </c>
      <c r="O1612">
        <v>2</v>
      </c>
      <c r="P1612">
        <v>1</v>
      </c>
      <c r="Q1612">
        <v>2</v>
      </c>
      <c r="R1612">
        <v>0</v>
      </c>
      <c r="S1612">
        <v>3</v>
      </c>
      <c r="T1612">
        <v>3</v>
      </c>
      <c r="U1612">
        <v>0</v>
      </c>
      <c r="V1612">
        <v>0</v>
      </c>
      <c r="W1612">
        <v>0</v>
      </c>
      <c r="X1612">
        <v>0</v>
      </c>
      <c r="Y1612">
        <v>0</v>
      </c>
      <c r="Z1612">
        <v>0</v>
      </c>
      <c r="AA1612">
        <v>3</v>
      </c>
      <c r="AB1612">
        <v>11</v>
      </c>
      <c r="AC1612">
        <v>0</v>
      </c>
    </row>
    <row r="1613" spans="1:29" x14ac:dyDescent="0.3">
      <c r="A1613">
        <v>10602</v>
      </c>
      <c r="B1613">
        <v>1983</v>
      </c>
      <c r="C1613" t="s">
        <v>29</v>
      </c>
      <c r="D1613" t="s">
        <v>33</v>
      </c>
      <c r="E1613">
        <v>39922</v>
      </c>
      <c r="F1613">
        <v>1</v>
      </c>
      <c r="G1613">
        <v>0</v>
      </c>
      <c r="H1613" s="1">
        <v>41319</v>
      </c>
      <c r="I1613">
        <v>30</v>
      </c>
      <c r="J1613">
        <v>29</v>
      </c>
      <c r="K1613">
        <v>12</v>
      </c>
      <c r="L1613">
        <v>59</v>
      </c>
      <c r="M1613">
        <v>19</v>
      </c>
      <c r="N1613">
        <v>1</v>
      </c>
      <c r="O1613">
        <v>36</v>
      </c>
      <c r="P1613">
        <v>2</v>
      </c>
      <c r="Q1613">
        <v>3</v>
      </c>
      <c r="R1613">
        <v>0</v>
      </c>
      <c r="S1613">
        <v>4</v>
      </c>
      <c r="T1613">
        <v>8</v>
      </c>
      <c r="U1613">
        <v>0</v>
      </c>
      <c r="V1613">
        <v>0</v>
      </c>
      <c r="W1613">
        <v>0</v>
      </c>
      <c r="X1613">
        <v>0</v>
      </c>
      <c r="Y1613">
        <v>0</v>
      </c>
      <c r="Z1613">
        <v>0</v>
      </c>
      <c r="AA1613">
        <v>3</v>
      </c>
      <c r="AB1613">
        <v>11</v>
      </c>
      <c r="AC1613">
        <v>0</v>
      </c>
    </row>
    <row r="1614" spans="1:29" x14ac:dyDescent="0.3">
      <c r="A1614">
        <v>6534</v>
      </c>
      <c r="B1614">
        <v>1974</v>
      </c>
      <c r="C1614" t="s">
        <v>29</v>
      </c>
      <c r="D1614" t="s">
        <v>31</v>
      </c>
      <c r="E1614">
        <v>47889</v>
      </c>
      <c r="F1614">
        <v>1</v>
      </c>
      <c r="G1614">
        <v>0</v>
      </c>
      <c r="H1614" s="1">
        <v>41643</v>
      </c>
      <c r="I1614">
        <v>94</v>
      </c>
      <c r="J1614">
        <v>29</v>
      </c>
      <c r="K1614">
        <v>0</v>
      </c>
      <c r="L1614">
        <v>29</v>
      </c>
      <c r="M1614">
        <v>0</v>
      </c>
      <c r="N1614">
        <v>5</v>
      </c>
      <c r="O1614">
        <v>4</v>
      </c>
      <c r="P1614">
        <v>1</v>
      </c>
      <c r="Q1614">
        <v>2</v>
      </c>
      <c r="R1614">
        <v>0</v>
      </c>
      <c r="S1614">
        <v>3</v>
      </c>
      <c r="T1614">
        <v>5</v>
      </c>
      <c r="U1614">
        <v>0</v>
      </c>
      <c r="V1614">
        <v>0</v>
      </c>
      <c r="W1614">
        <v>0</v>
      </c>
      <c r="X1614">
        <v>0</v>
      </c>
      <c r="Y1614">
        <v>0</v>
      </c>
      <c r="Z1614">
        <v>0</v>
      </c>
      <c r="AA1614">
        <v>3</v>
      </c>
      <c r="AB1614">
        <v>11</v>
      </c>
      <c r="AC1614">
        <v>0</v>
      </c>
    </row>
    <row r="1615" spans="1:29" x14ac:dyDescent="0.3">
      <c r="A1615">
        <v>10542</v>
      </c>
      <c r="B1615">
        <v>1968</v>
      </c>
      <c r="C1615" t="s">
        <v>32</v>
      </c>
      <c r="D1615" t="s">
        <v>33</v>
      </c>
      <c r="E1615">
        <v>36778</v>
      </c>
      <c r="F1615">
        <v>1</v>
      </c>
      <c r="G1615">
        <v>1</v>
      </c>
      <c r="H1615" s="1">
        <v>41126</v>
      </c>
      <c r="I1615">
        <v>63</v>
      </c>
      <c r="J1615">
        <v>29</v>
      </c>
      <c r="K1615">
        <v>4</v>
      </c>
      <c r="L1615">
        <v>34</v>
      </c>
      <c r="M1615">
        <v>2</v>
      </c>
      <c r="N1615">
        <v>4</v>
      </c>
      <c r="O1615">
        <v>4</v>
      </c>
      <c r="P1615">
        <v>3</v>
      </c>
      <c r="Q1615">
        <v>3</v>
      </c>
      <c r="R1615">
        <v>0</v>
      </c>
      <c r="S1615">
        <v>3</v>
      </c>
      <c r="T1615">
        <v>9</v>
      </c>
      <c r="U1615">
        <v>0</v>
      </c>
      <c r="V1615">
        <v>0</v>
      </c>
      <c r="W1615">
        <v>0</v>
      </c>
      <c r="X1615">
        <v>0</v>
      </c>
      <c r="Y1615">
        <v>0</v>
      </c>
      <c r="Z1615">
        <v>0</v>
      </c>
      <c r="AA1615">
        <v>3</v>
      </c>
      <c r="AB1615">
        <v>11</v>
      </c>
      <c r="AC1615">
        <v>0</v>
      </c>
    </row>
    <row r="1616" spans="1:29" x14ac:dyDescent="0.3">
      <c r="A1616">
        <v>4961</v>
      </c>
      <c r="B1616">
        <v>1974</v>
      </c>
      <c r="C1616" t="s">
        <v>34</v>
      </c>
      <c r="D1616" t="s">
        <v>31</v>
      </c>
      <c r="E1616">
        <v>21255</v>
      </c>
      <c r="F1616">
        <v>1</v>
      </c>
      <c r="G1616">
        <v>0</v>
      </c>
      <c r="H1616" s="1">
        <v>41660</v>
      </c>
      <c r="I1616">
        <v>56</v>
      </c>
      <c r="J1616">
        <v>29</v>
      </c>
      <c r="K1616">
        <v>0</v>
      </c>
      <c r="L1616">
        <v>25</v>
      </c>
      <c r="M1616">
        <v>2</v>
      </c>
      <c r="N1616">
        <v>2</v>
      </c>
      <c r="O1616">
        <v>3</v>
      </c>
      <c r="P1616">
        <v>4</v>
      </c>
      <c r="Q1616">
        <v>2</v>
      </c>
      <c r="R1616">
        <v>1</v>
      </c>
      <c r="S1616">
        <v>4</v>
      </c>
      <c r="T1616">
        <v>4</v>
      </c>
      <c r="U1616">
        <v>0</v>
      </c>
      <c r="V1616">
        <v>0</v>
      </c>
      <c r="W1616">
        <v>0</v>
      </c>
      <c r="X1616">
        <v>0</v>
      </c>
      <c r="Y1616">
        <v>0</v>
      </c>
      <c r="Z1616">
        <v>0</v>
      </c>
      <c r="AA1616">
        <v>3</v>
      </c>
      <c r="AB1616">
        <v>11</v>
      </c>
      <c r="AC1616">
        <v>0</v>
      </c>
    </row>
    <row r="1617" spans="1:29" x14ac:dyDescent="0.3">
      <c r="A1617">
        <v>3220</v>
      </c>
      <c r="B1617">
        <v>1983</v>
      </c>
      <c r="C1617" t="s">
        <v>29</v>
      </c>
      <c r="D1617" t="s">
        <v>33</v>
      </c>
      <c r="E1617">
        <v>39922</v>
      </c>
      <c r="F1617">
        <v>1</v>
      </c>
      <c r="G1617">
        <v>0</v>
      </c>
      <c r="H1617" s="1">
        <v>41319</v>
      </c>
      <c r="I1617">
        <v>30</v>
      </c>
      <c r="J1617">
        <v>29</v>
      </c>
      <c r="K1617">
        <v>12</v>
      </c>
      <c r="L1617">
        <v>59</v>
      </c>
      <c r="M1617">
        <v>19</v>
      </c>
      <c r="N1617">
        <v>1</v>
      </c>
      <c r="O1617">
        <v>36</v>
      </c>
      <c r="P1617">
        <v>2</v>
      </c>
      <c r="Q1617">
        <v>3</v>
      </c>
      <c r="R1617">
        <v>0</v>
      </c>
      <c r="S1617">
        <v>4</v>
      </c>
      <c r="T1617">
        <v>8</v>
      </c>
      <c r="U1617">
        <v>0</v>
      </c>
      <c r="V1617">
        <v>0</v>
      </c>
      <c r="W1617">
        <v>0</v>
      </c>
      <c r="X1617">
        <v>0</v>
      </c>
      <c r="Y1617">
        <v>0</v>
      </c>
      <c r="Z1617">
        <v>0</v>
      </c>
      <c r="AA1617">
        <v>3</v>
      </c>
      <c r="AB1617">
        <v>11</v>
      </c>
      <c r="AC1617">
        <v>0</v>
      </c>
    </row>
    <row r="1618" spans="1:29" x14ac:dyDescent="0.3">
      <c r="A1618">
        <v>4706</v>
      </c>
      <c r="B1618">
        <v>1966</v>
      </c>
      <c r="C1618" t="s">
        <v>29</v>
      </c>
      <c r="D1618" t="s">
        <v>30</v>
      </c>
      <c r="E1618">
        <v>34704</v>
      </c>
      <c r="F1618">
        <v>0</v>
      </c>
      <c r="G1618">
        <v>1</v>
      </c>
      <c r="H1618" s="1">
        <v>41391</v>
      </c>
      <c r="I1618">
        <v>65</v>
      </c>
      <c r="J1618">
        <v>29</v>
      </c>
      <c r="K1618">
        <v>0</v>
      </c>
      <c r="L1618">
        <v>5</v>
      </c>
      <c r="M1618">
        <v>0</v>
      </c>
      <c r="N1618">
        <v>1</v>
      </c>
      <c r="O1618">
        <v>5</v>
      </c>
      <c r="P1618">
        <v>1</v>
      </c>
      <c r="Q1618">
        <v>1</v>
      </c>
      <c r="R1618">
        <v>0</v>
      </c>
      <c r="S1618">
        <v>3</v>
      </c>
      <c r="T1618">
        <v>5</v>
      </c>
      <c r="U1618">
        <v>0</v>
      </c>
      <c r="V1618">
        <v>0</v>
      </c>
      <c r="W1618">
        <v>0</v>
      </c>
      <c r="X1618">
        <v>0</v>
      </c>
      <c r="Y1618">
        <v>0</v>
      </c>
      <c r="Z1618">
        <v>0</v>
      </c>
      <c r="AA1618">
        <v>3</v>
      </c>
      <c r="AB1618">
        <v>11</v>
      </c>
      <c r="AC1618">
        <v>0</v>
      </c>
    </row>
    <row r="1619" spans="1:29" x14ac:dyDescent="0.3">
      <c r="A1619">
        <v>5424</v>
      </c>
      <c r="B1619">
        <v>1983</v>
      </c>
      <c r="C1619" t="s">
        <v>29</v>
      </c>
      <c r="D1619" t="s">
        <v>33</v>
      </c>
      <c r="E1619">
        <v>39922</v>
      </c>
      <c r="F1619">
        <v>1</v>
      </c>
      <c r="G1619">
        <v>0</v>
      </c>
      <c r="H1619" s="1">
        <v>41319</v>
      </c>
      <c r="I1619">
        <v>30</v>
      </c>
      <c r="J1619">
        <v>29</v>
      </c>
      <c r="K1619">
        <v>12</v>
      </c>
      <c r="L1619">
        <v>59</v>
      </c>
      <c r="M1619">
        <v>19</v>
      </c>
      <c r="N1619">
        <v>1</v>
      </c>
      <c r="O1619">
        <v>36</v>
      </c>
      <c r="P1619">
        <v>2</v>
      </c>
      <c r="Q1619">
        <v>3</v>
      </c>
      <c r="R1619">
        <v>0</v>
      </c>
      <c r="S1619">
        <v>4</v>
      </c>
      <c r="T1619">
        <v>8</v>
      </c>
      <c r="U1619">
        <v>0</v>
      </c>
      <c r="V1619">
        <v>0</v>
      </c>
      <c r="W1619">
        <v>0</v>
      </c>
      <c r="X1619">
        <v>0</v>
      </c>
      <c r="Y1619">
        <v>0</v>
      </c>
      <c r="Z1619">
        <v>0</v>
      </c>
      <c r="AA1619">
        <v>3</v>
      </c>
      <c r="AB1619">
        <v>11</v>
      </c>
      <c r="AC1619">
        <v>0</v>
      </c>
    </row>
    <row r="1620" spans="1:29" x14ac:dyDescent="0.3">
      <c r="A1620">
        <v>10356</v>
      </c>
      <c r="B1620">
        <v>1957</v>
      </c>
      <c r="C1620" t="s">
        <v>32</v>
      </c>
      <c r="D1620" t="s">
        <v>35</v>
      </c>
      <c r="E1620">
        <v>41437</v>
      </c>
      <c r="F1620">
        <v>1</v>
      </c>
      <c r="G1620">
        <v>1</v>
      </c>
      <c r="H1620" s="1">
        <v>41174</v>
      </c>
      <c r="I1620">
        <v>5</v>
      </c>
      <c r="J1620">
        <v>29</v>
      </c>
      <c r="K1620">
        <v>0</v>
      </c>
      <c r="L1620">
        <v>2</v>
      </c>
      <c r="M1620">
        <v>0</v>
      </c>
      <c r="N1620">
        <v>0</v>
      </c>
      <c r="O1620">
        <v>1</v>
      </c>
      <c r="P1620">
        <v>1</v>
      </c>
      <c r="Q1620">
        <v>1</v>
      </c>
      <c r="R1620">
        <v>0</v>
      </c>
      <c r="S1620">
        <v>3</v>
      </c>
      <c r="T1620">
        <v>7</v>
      </c>
      <c r="U1620">
        <v>0</v>
      </c>
      <c r="V1620">
        <v>0</v>
      </c>
      <c r="W1620">
        <v>0</v>
      </c>
      <c r="X1620">
        <v>0</v>
      </c>
      <c r="Y1620">
        <v>0</v>
      </c>
      <c r="Z1620">
        <v>0</v>
      </c>
      <c r="AA1620">
        <v>3</v>
      </c>
      <c r="AB1620">
        <v>11</v>
      </c>
      <c r="AC1620">
        <v>0</v>
      </c>
    </row>
    <row r="1621" spans="1:29" x14ac:dyDescent="0.3">
      <c r="A1621">
        <v>2952</v>
      </c>
      <c r="B1621">
        <v>1977</v>
      </c>
      <c r="C1621" t="s">
        <v>34</v>
      </c>
      <c r="D1621" t="s">
        <v>30</v>
      </c>
      <c r="E1621">
        <v>36273</v>
      </c>
      <c r="F1621">
        <v>1</v>
      </c>
      <c r="G1621">
        <v>0</v>
      </c>
      <c r="H1621" s="1">
        <v>41745</v>
      </c>
      <c r="I1621">
        <v>80</v>
      </c>
      <c r="J1621">
        <v>29</v>
      </c>
      <c r="K1621">
        <v>3</v>
      </c>
      <c r="L1621">
        <v>30</v>
      </c>
      <c r="M1621">
        <v>3</v>
      </c>
      <c r="N1621">
        <v>2</v>
      </c>
      <c r="O1621">
        <v>9</v>
      </c>
      <c r="P1621">
        <v>2</v>
      </c>
      <c r="Q1621">
        <v>3</v>
      </c>
      <c r="R1621">
        <v>0</v>
      </c>
      <c r="S1621">
        <v>3</v>
      </c>
      <c r="T1621">
        <v>6</v>
      </c>
      <c r="U1621">
        <v>0</v>
      </c>
      <c r="V1621">
        <v>0</v>
      </c>
      <c r="W1621">
        <v>0</v>
      </c>
      <c r="X1621">
        <v>0</v>
      </c>
      <c r="Y1621">
        <v>0</v>
      </c>
      <c r="Z1621">
        <v>0</v>
      </c>
      <c r="AA1621">
        <v>3</v>
      </c>
      <c r="AB1621">
        <v>11</v>
      </c>
      <c r="AC1621">
        <v>0</v>
      </c>
    </row>
    <row r="1622" spans="1:29" x14ac:dyDescent="0.3">
      <c r="A1622">
        <v>9289</v>
      </c>
      <c r="B1622">
        <v>1979</v>
      </c>
      <c r="C1622" t="s">
        <v>29</v>
      </c>
      <c r="D1622" t="s">
        <v>33</v>
      </c>
      <c r="E1622">
        <v>36781</v>
      </c>
      <c r="F1622">
        <v>1</v>
      </c>
      <c r="G1622">
        <v>0</v>
      </c>
      <c r="H1622" s="1">
        <v>41739</v>
      </c>
      <c r="I1622">
        <v>16</v>
      </c>
      <c r="J1622">
        <v>29</v>
      </c>
      <c r="K1622">
        <v>1</v>
      </c>
      <c r="L1622">
        <v>17</v>
      </c>
      <c r="M1622">
        <v>0</v>
      </c>
      <c r="N1622">
        <v>3</v>
      </c>
      <c r="O1622">
        <v>13</v>
      </c>
      <c r="P1622">
        <v>1</v>
      </c>
      <c r="Q1622">
        <v>2</v>
      </c>
      <c r="R1622">
        <v>1</v>
      </c>
      <c r="S1622">
        <v>2</v>
      </c>
      <c r="T1622">
        <v>8</v>
      </c>
      <c r="U1622">
        <v>0</v>
      </c>
      <c r="V1622">
        <v>0</v>
      </c>
      <c r="W1622">
        <v>0</v>
      </c>
      <c r="X1622">
        <v>0</v>
      </c>
      <c r="Y1622">
        <v>0</v>
      </c>
      <c r="Z1622">
        <v>0</v>
      </c>
      <c r="AA1622">
        <v>3</v>
      </c>
      <c r="AB1622">
        <v>11</v>
      </c>
      <c r="AC1622">
        <v>1</v>
      </c>
    </row>
    <row r="1623" spans="1:29" x14ac:dyDescent="0.3">
      <c r="A1623">
        <v>322</v>
      </c>
      <c r="B1623">
        <v>1978</v>
      </c>
      <c r="C1623" t="s">
        <v>29</v>
      </c>
      <c r="D1623" t="s">
        <v>31</v>
      </c>
      <c r="E1623">
        <v>42554</v>
      </c>
      <c r="F1623">
        <v>1</v>
      </c>
      <c r="G1623">
        <v>1</v>
      </c>
      <c r="H1623" s="1">
        <v>41286</v>
      </c>
      <c r="I1623">
        <v>93</v>
      </c>
      <c r="J1623">
        <v>29</v>
      </c>
      <c r="K1623">
        <v>1</v>
      </c>
      <c r="L1623">
        <v>11</v>
      </c>
      <c r="M1623">
        <v>0</v>
      </c>
      <c r="N1623">
        <v>0</v>
      </c>
      <c r="O1623">
        <v>0</v>
      </c>
      <c r="P1623">
        <v>2</v>
      </c>
      <c r="Q1623">
        <v>2</v>
      </c>
      <c r="R1623">
        <v>0</v>
      </c>
      <c r="S1623">
        <v>3</v>
      </c>
      <c r="T1623">
        <v>4</v>
      </c>
      <c r="U1623">
        <v>0</v>
      </c>
      <c r="V1623">
        <v>0</v>
      </c>
      <c r="W1623">
        <v>0</v>
      </c>
      <c r="X1623">
        <v>0</v>
      </c>
      <c r="Y1623">
        <v>0</v>
      </c>
      <c r="Z1623">
        <v>0</v>
      </c>
      <c r="AA1623">
        <v>3</v>
      </c>
      <c r="AB1623">
        <v>11</v>
      </c>
      <c r="AC1623">
        <v>0</v>
      </c>
    </row>
    <row r="1624" spans="1:29" x14ac:dyDescent="0.3">
      <c r="A1624">
        <v>1055</v>
      </c>
      <c r="B1624">
        <v>1976</v>
      </c>
      <c r="C1624" t="s">
        <v>34</v>
      </c>
      <c r="D1624" t="s">
        <v>33</v>
      </c>
      <c r="E1624">
        <v>53204</v>
      </c>
      <c r="F1624">
        <v>1</v>
      </c>
      <c r="G1624">
        <v>1</v>
      </c>
      <c r="H1624" s="1">
        <v>41718</v>
      </c>
      <c r="I1624">
        <v>40</v>
      </c>
      <c r="J1624">
        <v>29</v>
      </c>
      <c r="K1624">
        <v>0</v>
      </c>
      <c r="L1624">
        <v>8</v>
      </c>
      <c r="M1624">
        <v>2</v>
      </c>
      <c r="N1624">
        <v>0</v>
      </c>
      <c r="O1624">
        <v>6</v>
      </c>
      <c r="P1624">
        <v>1</v>
      </c>
      <c r="Q1624">
        <v>1</v>
      </c>
      <c r="R1624">
        <v>0</v>
      </c>
      <c r="S1624">
        <v>3</v>
      </c>
      <c r="T1624">
        <v>4</v>
      </c>
      <c r="U1624">
        <v>0</v>
      </c>
      <c r="V1624">
        <v>0</v>
      </c>
      <c r="W1624">
        <v>0</v>
      </c>
      <c r="X1624">
        <v>0</v>
      </c>
      <c r="Y1624">
        <v>0</v>
      </c>
      <c r="Z1624">
        <v>0</v>
      </c>
      <c r="AA1624">
        <v>3</v>
      </c>
      <c r="AB1624">
        <v>11</v>
      </c>
      <c r="AC1624">
        <v>0</v>
      </c>
    </row>
    <row r="1625" spans="1:29" x14ac:dyDescent="0.3">
      <c r="A1625">
        <v>5899</v>
      </c>
      <c r="B1625">
        <v>1950</v>
      </c>
      <c r="C1625" t="s">
        <v>32</v>
      </c>
      <c r="D1625" t="s">
        <v>31</v>
      </c>
      <c r="E1625">
        <v>5648</v>
      </c>
      <c r="F1625">
        <v>1</v>
      </c>
      <c r="G1625">
        <v>1</v>
      </c>
      <c r="H1625" s="1">
        <v>41711</v>
      </c>
      <c r="I1625">
        <v>68</v>
      </c>
      <c r="J1625">
        <v>28</v>
      </c>
      <c r="K1625">
        <v>0</v>
      </c>
      <c r="L1625">
        <v>6</v>
      </c>
      <c r="M1625">
        <v>1</v>
      </c>
      <c r="N1625">
        <v>1</v>
      </c>
      <c r="O1625">
        <v>13</v>
      </c>
      <c r="P1625">
        <v>1</v>
      </c>
      <c r="Q1625">
        <v>1</v>
      </c>
      <c r="R1625">
        <v>0</v>
      </c>
      <c r="S1625">
        <v>0</v>
      </c>
      <c r="T1625">
        <v>20</v>
      </c>
      <c r="U1625">
        <v>1</v>
      </c>
      <c r="V1625">
        <v>0</v>
      </c>
      <c r="W1625">
        <v>0</v>
      </c>
      <c r="X1625">
        <v>0</v>
      </c>
      <c r="Y1625">
        <v>0</v>
      </c>
      <c r="Z1625">
        <v>0</v>
      </c>
      <c r="AA1625">
        <v>3</v>
      </c>
      <c r="AB1625">
        <v>11</v>
      </c>
      <c r="AC1625">
        <v>0</v>
      </c>
    </row>
    <row r="1626" spans="1:29" x14ac:dyDescent="0.3">
      <c r="A1626">
        <v>10623</v>
      </c>
      <c r="B1626">
        <v>1961</v>
      </c>
      <c r="C1626" t="s">
        <v>34</v>
      </c>
      <c r="D1626" t="s">
        <v>31</v>
      </c>
      <c r="E1626">
        <v>48330</v>
      </c>
      <c r="F1626">
        <v>0</v>
      </c>
      <c r="G1626">
        <v>1</v>
      </c>
      <c r="H1626" s="1">
        <v>41593</v>
      </c>
      <c r="I1626">
        <v>2</v>
      </c>
      <c r="J1626">
        <v>28</v>
      </c>
      <c r="K1626">
        <v>0</v>
      </c>
      <c r="L1626">
        <v>4</v>
      </c>
      <c r="M1626">
        <v>0</v>
      </c>
      <c r="N1626">
        <v>0</v>
      </c>
      <c r="O1626">
        <v>0</v>
      </c>
      <c r="P1626">
        <v>1</v>
      </c>
      <c r="Q1626">
        <v>1</v>
      </c>
      <c r="R1626">
        <v>0</v>
      </c>
      <c r="S1626">
        <v>3</v>
      </c>
      <c r="T1626">
        <v>5</v>
      </c>
      <c r="U1626">
        <v>0</v>
      </c>
      <c r="V1626">
        <v>0</v>
      </c>
      <c r="W1626">
        <v>0</v>
      </c>
      <c r="X1626">
        <v>0</v>
      </c>
      <c r="Y1626">
        <v>0</v>
      </c>
      <c r="Z1626">
        <v>0</v>
      </c>
      <c r="AA1626">
        <v>3</v>
      </c>
      <c r="AB1626">
        <v>11</v>
      </c>
      <c r="AC1626">
        <v>0</v>
      </c>
    </row>
    <row r="1627" spans="1:29" x14ac:dyDescent="0.3">
      <c r="A1627">
        <v>5237</v>
      </c>
      <c r="B1627">
        <v>1950</v>
      </c>
      <c r="C1627" t="s">
        <v>32</v>
      </c>
      <c r="D1627" t="s">
        <v>30</v>
      </c>
      <c r="E1627">
        <v>48767</v>
      </c>
      <c r="F1627">
        <v>1</v>
      </c>
      <c r="G1627">
        <v>2</v>
      </c>
      <c r="H1627" s="1">
        <v>41640</v>
      </c>
      <c r="I1627">
        <v>79</v>
      </c>
      <c r="J1627">
        <v>28</v>
      </c>
      <c r="K1627">
        <v>1</v>
      </c>
      <c r="L1627">
        <v>21</v>
      </c>
      <c r="M1627">
        <v>3</v>
      </c>
      <c r="N1627">
        <v>0</v>
      </c>
      <c r="O1627">
        <v>10</v>
      </c>
      <c r="P1627">
        <v>3</v>
      </c>
      <c r="Q1627">
        <v>2</v>
      </c>
      <c r="R1627">
        <v>1</v>
      </c>
      <c r="S1627">
        <v>3</v>
      </c>
      <c r="T1627">
        <v>5</v>
      </c>
      <c r="U1627">
        <v>0</v>
      </c>
      <c r="V1627">
        <v>0</v>
      </c>
      <c r="W1627">
        <v>0</v>
      </c>
      <c r="X1627">
        <v>0</v>
      </c>
      <c r="Y1627">
        <v>0</v>
      </c>
      <c r="Z1627">
        <v>0</v>
      </c>
      <c r="AA1627">
        <v>3</v>
      </c>
      <c r="AB1627">
        <v>11</v>
      </c>
      <c r="AC1627">
        <v>0</v>
      </c>
    </row>
    <row r="1628" spans="1:29" x14ac:dyDescent="0.3">
      <c r="A1628">
        <v>236</v>
      </c>
      <c r="B1628">
        <v>1951</v>
      </c>
      <c r="C1628" t="s">
        <v>29</v>
      </c>
      <c r="D1628" t="s">
        <v>33</v>
      </c>
      <c r="E1628">
        <v>34838</v>
      </c>
      <c r="F1628">
        <v>1</v>
      </c>
      <c r="G1628">
        <v>1</v>
      </c>
      <c r="H1628" s="1">
        <v>41293</v>
      </c>
      <c r="I1628">
        <v>62</v>
      </c>
      <c r="J1628">
        <v>28</v>
      </c>
      <c r="K1628">
        <v>23</v>
      </c>
      <c r="L1628">
        <v>29</v>
      </c>
      <c r="M1628">
        <v>29</v>
      </c>
      <c r="N1628">
        <v>14</v>
      </c>
      <c r="O1628">
        <v>47</v>
      </c>
      <c r="P1628">
        <v>3</v>
      </c>
      <c r="Q1628">
        <v>2</v>
      </c>
      <c r="R1628">
        <v>1</v>
      </c>
      <c r="S1628">
        <v>4</v>
      </c>
      <c r="T1628">
        <v>6</v>
      </c>
      <c r="U1628">
        <v>0</v>
      </c>
      <c r="V1628">
        <v>0</v>
      </c>
      <c r="W1628">
        <v>0</v>
      </c>
      <c r="X1628">
        <v>0</v>
      </c>
      <c r="Y1628">
        <v>0</v>
      </c>
      <c r="Z1628">
        <v>0</v>
      </c>
      <c r="AA1628">
        <v>3</v>
      </c>
      <c r="AB1628">
        <v>11</v>
      </c>
      <c r="AC1628">
        <v>0</v>
      </c>
    </row>
    <row r="1629" spans="1:29" x14ac:dyDescent="0.3">
      <c r="A1629">
        <v>6263</v>
      </c>
      <c r="B1629">
        <v>1968</v>
      </c>
      <c r="C1629" t="s">
        <v>29</v>
      </c>
      <c r="D1629" t="s">
        <v>31</v>
      </c>
      <c r="E1629">
        <v>35322</v>
      </c>
      <c r="F1629">
        <v>1</v>
      </c>
      <c r="G1629">
        <v>2</v>
      </c>
      <c r="H1629" s="1">
        <v>41143</v>
      </c>
      <c r="I1629">
        <v>34</v>
      </c>
      <c r="J1629">
        <v>28</v>
      </c>
      <c r="K1629">
        <v>9</v>
      </c>
      <c r="L1629">
        <v>37</v>
      </c>
      <c r="M1629">
        <v>12</v>
      </c>
      <c r="N1629">
        <v>7</v>
      </c>
      <c r="O1629">
        <v>13</v>
      </c>
      <c r="P1629">
        <v>3</v>
      </c>
      <c r="Q1629">
        <v>2</v>
      </c>
      <c r="R1629">
        <v>0</v>
      </c>
      <c r="S1629">
        <v>4</v>
      </c>
      <c r="T1629">
        <v>8</v>
      </c>
      <c r="U1629">
        <v>0</v>
      </c>
      <c r="V1629">
        <v>0</v>
      </c>
      <c r="W1629">
        <v>0</v>
      </c>
      <c r="X1629">
        <v>0</v>
      </c>
      <c r="Y1629">
        <v>0</v>
      </c>
      <c r="Z1629">
        <v>0</v>
      </c>
      <c r="AA1629">
        <v>3</v>
      </c>
      <c r="AB1629">
        <v>11</v>
      </c>
      <c r="AC1629">
        <v>0</v>
      </c>
    </row>
    <row r="1630" spans="1:29" x14ac:dyDescent="0.3">
      <c r="A1630">
        <v>8147</v>
      </c>
      <c r="B1630">
        <v>1960</v>
      </c>
      <c r="C1630" t="s">
        <v>29</v>
      </c>
      <c r="D1630" t="s">
        <v>33</v>
      </c>
      <c r="E1630">
        <v>31454</v>
      </c>
      <c r="F1630">
        <v>1</v>
      </c>
      <c r="G1630">
        <v>1</v>
      </c>
      <c r="H1630" s="1">
        <v>41461</v>
      </c>
      <c r="I1630">
        <v>40</v>
      </c>
      <c r="J1630">
        <v>28</v>
      </c>
      <c r="K1630">
        <v>0</v>
      </c>
      <c r="L1630">
        <v>11</v>
      </c>
      <c r="M1630">
        <v>0</v>
      </c>
      <c r="N1630">
        <v>0</v>
      </c>
      <c r="O1630">
        <v>9</v>
      </c>
      <c r="P1630">
        <v>3</v>
      </c>
      <c r="Q1630">
        <v>2</v>
      </c>
      <c r="R1630">
        <v>0</v>
      </c>
      <c r="S1630">
        <v>3</v>
      </c>
      <c r="T1630">
        <v>8</v>
      </c>
      <c r="U1630">
        <v>0</v>
      </c>
      <c r="V1630">
        <v>0</v>
      </c>
      <c r="W1630">
        <v>0</v>
      </c>
      <c r="X1630">
        <v>0</v>
      </c>
      <c r="Y1630">
        <v>0</v>
      </c>
      <c r="Z1630">
        <v>0</v>
      </c>
      <c r="AA1630">
        <v>3</v>
      </c>
      <c r="AB1630">
        <v>11</v>
      </c>
      <c r="AC1630">
        <v>0</v>
      </c>
    </row>
    <row r="1631" spans="1:29" x14ac:dyDescent="0.3">
      <c r="A1631">
        <v>4227</v>
      </c>
      <c r="B1631">
        <v>1968</v>
      </c>
      <c r="C1631" t="s">
        <v>34</v>
      </c>
      <c r="D1631" t="s">
        <v>31</v>
      </c>
      <c r="E1631">
        <v>32889</v>
      </c>
      <c r="F1631">
        <v>1</v>
      </c>
      <c r="G1631">
        <v>1</v>
      </c>
      <c r="H1631" s="1">
        <v>41523</v>
      </c>
      <c r="I1631">
        <v>78</v>
      </c>
      <c r="J1631">
        <v>28</v>
      </c>
      <c r="K1631">
        <v>0</v>
      </c>
      <c r="L1631">
        <v>13</v>
      </c>
      <c r="M1631">
        <v>4</v>
      </c>
      <c r="N1631">
        <v>2</v>
      </c>
      <c r="O1631">
        <v>8</v>
      </c>
      <c r="P1631">
        <v>3</v>
      </c>
      <c r="Q1631">
        <v>2</v>
      </c>
      <c r="R1631">
        <v>1</v>
      </c>
      <c r="S1631">
        <v>3</v>
      </c>
      <c r="T1631">
        <v>5</v>
      </c>
      <c r="U1631">
        <v>0</v>
      </c>
      <c r="V1631">
        <v>0</v>
      </c>
      <c r="W1631">
        <v>0</v>
      </c>
      <c r="X1631">
        <v>0</v>
      </c>
      <c r="Y1631">
        <v>0</v>
      </c>
      <c r="Z1631">
        <v>0</v>
      </c>
      <c r="AA1631">
        <v>3</v>
      </c>
      <c r="AB1631">
        <v>11</v>
      </c>
      <c r="AC1631">
        <v>0</v>
      </c>
    </row>
    <row r="1632" spans="1:29" x14ac:dyDescent="0.3">
      <c r="A1632">
        <v>3032</v>
      </c>
      <c r="B1632">
        <v>1984</v>
      </c>
      <c r="C1632" t="s">
        <v>29</v>
      </c>
      <c r="D1632" t="s">
        <v>33</v>
      </c>
      <c r="E1632">
        <v>24570</v>
      </c>
      <c r="F1632">
        <v>1</v>
      </c>
      <c r="G1632">
        <v>0</v>
      </c>
      <c r="H1632" s="1">
        <v>41332</v>
      </c>
      <c r="I1632">
        <v>97</v>
      </c>
      <c r="J1632">
        <v>28</v>
      </c>
      <c r="K1632">
        <v>34</v>
      </c>
      <c r="L1632">
        <v>62</v>
      </c>
      <c r="M1632">
        <v>11</v>
      </c>
      <c r="N1632">
        <v>14</v>
      </c>
      <c r="O1632">
        <v>44</v>
      </c>
      <c r="P1632">
        <v>3</v>
      </c>
      <c r="Q1632">
        <v>4</v>
      </c>
      <c r="R1632">
        <v>0</v>
      </c>
      <c r="S1632">
        <v>4</v>
      </c>
      <c r="T1632">
        <v>9</v>
      </c>
      <c r="U1632">
        <v>0</v>
      </c>
      <c r="V1632">
        <v>0</v>
      </c>
      <c r="W1632">
        <v>0</v>
      </c>
      <c r="X1632">
        <v>0</v>
      </c>
      <c r="Y1632">
        <v>0</v>
      </c>
      <c r="Z1632">
        <v>0</v>
      </c>
      <c r="AA1632">
        <v>3</v>
      </c>
      <c r="AB1632">
        <v>11</v>
      </c>
      <c r="AC1632">
        <v>0</v>
      </c>
    </row>
    <row r="1633" spans="1:29" x14ac:dyDescent="0.3">
      <c r="A1633">
        <v>6673</v>
      </c>
      <c r="B1633">
        <v>1965</v>
      </c>
      <c r="C1633" t="s">
        <v>29</v>
      </c>
      <c r="D1633" t="s">
        <v>30</v>
      </c>
      <c r="E1633">
        <v>23478</v>
      </c>
      <c r="F1633">
        <v>0</v>
      </c>
      <c r="G1633">
        <v>0</v>
      </c>
      <c r="H1633" s="1">
        <v>41352</v>
      </c>
      <c r="I1633">
        <v>51</v>
      </c>
      <c r="J1633">
        <v>28</v>
      </c>
      <c r="K1633">
        <v>6</v>
      </c>
      <c r="L1633">
        <v>27</v>
      </c>
      <c r="M1633">
        <v>12</v>
      </c>
      <c r="N1633">
        <v>17</v>
      </c>
      <c r="O1633">
        <v>39</v>
      </c>
      <c r="P1633">
        <v>1</v>
      </c>
      <c r="Q1633">
        <v>3</v>
      </c>
      <c r="R1633">
        <v>0</v>
      </c>
      <c r="S1633">
        <v>3</v>
      </c>
      <c r="T1633">
        <v>8</v>
      </c>
      <c r="U1633">
        <v>0</v>
      </c>
      <c r="V1633">
        <v>0</v>
      </c>
      <c r="W1633">
        <v>0</v>
      </c>
      <c r="X1633">
        <v>0</v>
      </c>
      <c r="Y1633">
        <v>0</v>
      </c>
      <c r="Z1633">
        <v>0</v>
      </c>
      <c r="AA1633">
        <v>3</v>
      </c>
      <c r="AB1633">
        <v>11</v>
      </c>
      <c r="AC1633">
        <v>0</v>
      </c>
    </row>
    <row r="1634" spans="1:29" x14ac:dyDescent="0.3">
      <c r="A1634">
        <v>8207</v>
      </c>
      <c r="B1634">
        <v>1957</v>
      </c>
      <c r="C1634" t="s">
        <v>37</v>
      </c>
      <c r="D1634" t="s">
        <v>33</v>
      </c>
      <c r="E1634">
        <v>53233</v>
      </c>
      <c r="F1634">
        <v>0</v>
      </c>
      <c r="G1634">
        <v>1</v>
      </c>
      <c r="H1634" s="1">
        <v>41716</v>
      </c>
      <c r="I1634">
        <v>18</v>
      </c>
      <c r="J1634">
        <v>28</v>
      </c>
      <c r="K1634">
        <v>0</v>
      </c>
      <c r="L1634">
        <v>9</v>
      </c>
      <c r="M1634">
        <v>3</v>
      </c>
      <c r="N1634">
        <v>0</v>
      </c>
      <c r="O1634">
        <v>0</v>
      </c>
      <c r="P1634">
        <v>1</v>
      </c>
      <c r="Q1634">
        <v>1</v>
      </c>
      <c r="R1634">
        <v>0</v>
      </c>
      <c r="S1634">
        <v>3</v>
      </c>
      <c r="T1634">
        <v>4</v>
      </c>
      <c r="U1634">
        <v>0</v>
      </c>
      <c r="V1634">
        <v>0</v>
      </c>
      <c r="W1634">
        <v>0</v>
      </c>
      <c r="X1634">
        <v>0</v>
      </c>
      <c r="Y1634">
        <v>0</v>
      </c>
      <c r="Z1634">
        <v>0</v>
      </c>
      <c r="AA1634">
        <v>3</v>
      </c>
      <c r="AB1634">
        <v>11</v>
      </c>
      <c r="AC1634">
        <v>0</v>
      </c>
    </row>
    <row r="1635" spans="1:29" x14ac:dyDescent="0.3">
      <c r="A1635">
        <v>2230</v>
      </c>
      <c r="B1635">
        <v>1970</v>
      </c>
      <c r="C1635" t="s">
        <v>32</v>
      </c>
      <c r="D1635" t="s">
        <v>33</v>
      </c>
      <c r="E1635">
        <v>23626</v>
      </c>
      <c r="F1635">
        <v>1</v>
      </c>
      <c r="G1635">
        <v>0</v>
      </c>
      <c r="H1635" s="1">
        <v>41783</v>
      </c>
      <c r="I1635">
        <v>84</v>
      </c>
      <c r="J1635">
        <v>27</v>
      </c>
      <c r="K1635">
        <v>2</v>
      </c>
      <c r="L1635">
        <v>14</v>
      </c>
      <c r="M1635">
        <v>0</v>
      </c>
      <c r="N1635">
        <v>0</v>
      </c>
      <c r="O1635">
        <v>0</v>
      </c>
      <c r="P1635">
        <v>3</v>
      </c>
      <c r="Q1635">
        <v>3</v>
      </c>
      <c r="R1635">
        <v>1</v>
      </c>
      <c r="S1635">
        <v>3</v>
      </c>
      <c r="T1635">
        <v>5</v>
      </c>
      <c r="U1635">
        <v>0</v>
      </c>
      <c r="V1635">
        <v>0</v>
      </c>
      <c r="W1635">
        <v>0</v>
      </c>
      <c r="X1635">
        <v>0</v>
      </c>
      <c r="Y1635">
        <v>0</v>
      </c>
      <c r="Z1635">
        <v>0</v>
      </c>
      <c r="AA1635">
        <v>3</v>
      </c>
      <c r="AB1635">
        <v>11</v>
      </c>
      <c r="AC1635">
        <v>0</v>
      </c>
    </row>
    <row r="1636" spans="1:29" x14ac:dyDescent="0.3">
      <c r="A1636">
        <v>3696</v>
      </c>
      <c r="B1636">
        <v>1965</v>
      </c>
      <c r="C1636" t="s">
        <v>29</v>
      </c>
      <c r="D1636" t="s">
        <v>35</v>
      </c>
      <c r="E1636">
        <v>30630</v>
      </c>
      <c r="F1636">
        <v>1</v>
      </c>
      <c r="G1636">
        <v>1</v>
      </c>
      <c r="H1636" s="1">
        <v>41666</v>
      </c>
      <c r="I1636">
        <v>67</v>
      </c>
      <c r="J1636">
        <v>27</v>
      </c>
      <c r="K1636">
        <v>1</v>
      </c>
      <c r="L1636">
        <v>12</v>
      </c>
      <c r="M1636">
        <v>2</v>
      </c>
      <c r="N1636">
        <v>0</v>
      </c>
      <c r="O1636">
        <v>10</v>
      </c>
      <c r="P1636">
        <v>2</v>
      </c>
      <c r="Q1636">
        <v>2</v>
      </c>
      <c r="R1636">
        <v>0</v>
      </c>
      <c r="S1636">
        <v>3</v>
      </c>
      <c r="T1636">
        <v>7</v>
      </c>
      <c r="U1636">
        <v>0</v>
      </c>
      <c r="V1636">
        <v>0</v>
      </c>
      <c r="W1636">
        <v>0</v>
      </c>
      <c r="X1636">
        <v>0</v>
      </c>
      <c r="Y1636">
        <v>0</v>
      </c>
      <c r="Z1636">
        <v>0</v>
      </c>
      <c r="AA1636">
        <v>3</v>
      </c>
      <c r="AB1636">
        <v>11</v>
      </c>
      <c r="AC1636">
        <v>0</v>
      </c>
    </row>
    <row r="1637" spans="1:29" x14ac:dyDescent="0.3">
      <c r="A1637">
        <v>8953</v>
      </c>
      <c r="B1637">
        <v>1965</v>
      </c>
      <c r="C1637" t="s">
        <v>34</v>
      </c>
      <c r="D1637" t="s">
        <v>30</v>
      </c>
      <c r="E1637">
        <v>35791</v>
      </c>
      <c r="F1637">
        <v>2</v>
      </c>
      <c r="G1637">
        <v>1</v>
      </c>
      <c r="H1637" s="1">
        <v>41400</v>
      </c>
      <c r="I1637">
        <v>94</v>
      </c>
      <c r="J1637">
        <v>27</v>
      </c>
      <c r="K1637">
        <v>0</v>
      </c>
      <c r="L1637">
        <v>5</v>
      </c>
      <c r="M1637">
        <v>0</v>
      </c>
      <c r="N1637">
        <v>0</v>
      </c>
      <c r="O1637">
        <v>3</v>
      </c>
      <c r="P1637">
        <v>2</v>
      </c>
      <c r="Q1637">
        <v>1</v>
      </c>
      <c r="R1637">
        <v>0</v>
      </c>
      <c r="S1637">
        <v>3</v>
      </c>
      <c r="T1637">
        <v>8</v>
      </c>
      <c r="U1637">
        <v>0</v>
      </c>
      <c r="V1637">
        <v>0</v>
      </c>
      <c r="W1637">
        <v>0</v>
      </c>
      <c r="X1637">
        <v>0</v>
      </c>
      <c r="Y1637">
        <v>0</v>
      </c>
      <c r="Z1637">
        <v>0</v>
      </c>
      <c r="AA1637">
        <v>3</v>
      </c>
      <c r="AB1637">
        <v>11</v>
      </c>
      <c r="AC1637">
        <v>0</v>
      </c>
    </row>
    <row r="1638" spans="1:29" x14ac:dyDescent="0.3">
      <c r="A1638">
        <v>3007</v>
      </c>
      <c r="B1638">
        <v>1966</v>
      </c>
      <c r="C1638" t="s">
        <v>29</v>
      </c>
      <c r="D1638" t="s">
        <v>31</v>
      </c>
      <c r="E1638">
        <v>37758</v>
      </c>
      <c r="F1638">
        <v>1</v>
      </c>
      <c r="G1638">
        <v>1</v>
      </c>
      <c r="H1638" s="1">
        <v>41186</v>
      </c>
      <c r="I1638">
        <v>49</v>
      </c>
      <c r="J1638">
        <v>27</v>
      </c>
      <c r="K1638">
        <v>2</v>
      </c>
      <c r="L1638">
        <v>10</v>
      </c>
      <c r="M1638">
        <v>0</v>
      </c>
      <c r="N1638">
        <v>0</v>
      </c>
      <c r="O1638">
        <v>1</v>
      </c>
      <c r="P1638">
        <v>2</v>
      </c>
      <c r="Q1638">
        <v>1</v>
      </c>
      <c r="R1638">
        <v>0</v>
      </c>
      <c r="S1638">
        <v>3</v>
      </c>
      <c r="T1638">
        <v>8</v>
      </c>
      <c r="U1638">
        <v>0</v>
      </c>
      <c r="V1638">
        <v>0</v>
      </c>
      <c r="W1638">
        <v>0</v>
      </c>
      <c r="X1638">
        <v>0</v>
      </c>
      <c r="Y1638">
        <v>0</v>
      </c>
      <c r="Z1638">
        <v>0</v>
      </c>
      <c r="AA1638">
        <v>3</v>
      </c>
      <c r="AB1638">
        <v>11</v>
      </c>
      <c r="AC1638">
        <v>0</v>
      </c>
    </row>
    <row r="1639" spans="1:29" x14ac:dyDescent="0.3">
      <c r="A1639">
        <v>9653</v>
      </c>
      <c r="B1639">
        <v>1975</v>
      </c>
      <c r="C1639" t="s">
        <v>29</v>
      </c>
      <c r="D1639" t="s">
        <v>33</v>
      </c>
      <c r="E1639">
        <v>35797</v>
      </c>
      <c r="F1639">
        <v>0</v>
      </c>
      <c r="G1639">
        <v>1</v>
      </c>
      <c r="H1639" s="1">
        <v>41198</v>
      </c>
      <c r="I1639">
        <v>16</v>
      </c>
      <c r="J1639">
        <v>27</v>
      </c>
      <c r="K1639">
        <v>1</v>
      </c>
      <c r="L1639">
        <v>14</v>
      </c>
      <c r="M1639">
        <v>4</v>
      </c>
      <c r="N1639">
        <v>1</v>
      </c>
      <c r="O1639">
        <v>21</v>
      </c>
      <c r="P1639">
        <v>2</v>
      </c>
      <c r="Q1639">
        <v>2</v>
      </c>
      <c r="R1639">
        <v>0</v>
      </c>
      <c r="S1639">
        <v>3</v>
      </c>
      <c r="T1639">
        <v>8</v>
      </c>
      <c r="U1639">
        <v>0</v>
      </c>
      <c r="V1639">
        <v>0</v>
      </c>
      <c r="W1639">
        <v>0</v>
      </c>
      <c r="X1639">
        <v>0</v>
      </c>
      <c r="Y1639">
        <v>0</v>
      </c>
      <c r="Z1639">
        <v>0</v>
      </c>
      <c r="AA1639">
        <v>3</v>
      </c>
      <c r="AB1639">
        <v>11</v>
      </c>
      <c r="AC1639">
        <v>0</v>
      </c>
    </row>
    <row r="1640" spans="1:29" x14ac:dyDescent="0.3">
      <c r="A1640">
        <v>453</v>
      </c>
      <c r="B1640">
        <v>1956</v>
      </c>
      <c r="C1640" t="s">
        <v>32</v>
      </c>
      <c r="D1640" t="s">
        <v>38</v>
      </c>
      <c r="E1640">
        <v>35340</v>
      </c>
      <c r="F1640">
        <v>1</v>
      </c>
      <c r="G1640">
        <v>1</v>
      </c>
      <c r="H1640" s="1">
        <v>41819</v>
      </c>
      <c r="I1640">
        <v>1</v>
      </c>
      <c r="J1640">
        <v>27</v>
      </c>
      <c r="K1640">
        <v>0</v>
      </c>
      <c r="L1640">
        <v>12</v>
      </c>
      <c r="M1640">
        <v>0</v>
      </c>
      <c r="N1640">
        <v>1</v>
      </c>
      <c r="O1640">
        <v>5</v>
      </c>
      <c r="P1640">
        <v>2</v>
      </c>
      <c r="Q1640">
        <v>2</v>
      </c>
      <c r="R1640">
        <v>0</v>
      </c>
      <c r="S1640">
        <v>3</v>
      </c>
      <c r="T1640">
        <v>5</v>
      </c>
      <c r="U1640">
        <v>0</v>
      </c>
      <c r="V1640">
        <v>0</v>
      </c>
      <c r="W1640">
        <v>0</v>
      </c>
      <c r="X1640">
        <v>0</v>
      </c>
      <c r="Y1640">
        <v>0</v>
      </c>
      <c r="Z1640">
        <v>0</v>
      </c>
      <c r="AA1640">
        <v>3</v>
      </c>
      <c r="AB1640">
        <v>11</v>
      </c>
      <c r="AC1640">
        <v>0</v>
      </c>
    </row>
    <row r="1641" spans="1:29" x14ac:dyDescent="0.3">
      <c r="A1641">
        <v>5231</v>
      </c>
      <c r="B1641">
        <v>1974</v>
      </c>
      <c r="C1641" t="s">
        <v>37</v>
      </c>
      <c r="D1641" t="s">
        <v>33</v>
      </c>
      <c r="E1641">
        <v>45894</v>
      </c>
      <c r="F1641">
        <v>0</v>
      </c>
      <c r="G1641">
        <v>2</v>
      </c>
      <c r="H1641" s="1">
        <v>41697</v>
      </c>
      <c r="I1641">
        <v>15</v>
      </c>
      <c r="J1641">
        <v>27</v>
      </c>
      <c r="K1641">
        <v>2</v>
      </c>
      <c r="L1641">
        <v>7</v>
      </c>
      <c r="M1641">
        <v>0</v>
      </c>
      <c r="N1641">
        <v>2</v>
      </c>
      <c r="O1641">
        <v>13</v>
      </c>
      <c r="P1641">
        <v>1</v>
      </c>
      <c r="Q1641">
        <v>1</v>
      </c>
      <c r="R1641">
        <v>0</v>
      </c>
      <c r="S1641">
        <v>3</v>
      </c>
      <c r="T1641">
        <v>5</v>
      </c>
      <c r="U1641">
        <v>0</v>
      </c>
      <c r="V1641">
        <v>0</v>
      </c>
      <c r="W1641">
        <v>0</v>
      </c>
      <c r="X1641">
        <v>0</v>
      </c>
      <c r="Y1641">
        <v>0</v>
      </c>
      <c r="Z1641">
        <v>0</v>
      </c>
      <c r="AA1641">
        <v>3</v>
      </c>
      <c r="AB1641">
        <v>11</v>
      </c>
      <c r="AC1641">
        <v>0</v>
      </c>
    </row>
    <row r="1642" spans="1:29" x14ac:dyDescent="0.3">
      <c r="A1642">
        <v>1307</v>
      </c>
      <c r="B1642">
        <v>1978</v>
      </c>
      <c r="C1642" t="s">
        <v>29</v>
      </c>
      <c r="D1642" t="s">
        <v>35</v>
      </c>
      <c r="E1642">
        <v>41986</v>
      </c>
      <c r="F1642">
        <v>0</v>
      </c>
      <c r="G1642">
        <v>1</v>
      </c>
      <c r="H1642" s="1">
        <v>41679</v>
      </c>
      <c r="I1642">
        <v>15</v>
      </c>
      <c r="J1642">
        <v>27</v>
      </c>
      <c r="K1642">
        <v>5</v>
      </c>
      <c r="L1642">
        <v>8</v>
      </c>
      <c r="M1642">
        <v>8</v>
      </c>
      <c r="N1642">
        <v>3</v>
      </c>
      <c r="O1642">
        <v>12</v>
      </c>
      <c r="P1642">
        <v>3</v>
      </c>
      <c r="Q1642">
        <v>3</v>
      </c>
      <c r="R1642">
        <v>0</v>
      </c>
      <c r="S1642">
        <v>4</v>
      </c>
      <c r="T1642">
        <v>4</v>
      </c>
      <c r="U1642">
        <v>0</v>
      </c>
      <c r="V1642">
        <v>0</v>
      </c>
      <c r="W1642">
        <v>0</v>
      </c>
      <c r="X1642">
        <v>0</v>
      </c>
      <c r="Y1642">
        <v>0</v>
      </c>
      <c r="Z1642">
        <v>0</v>
      </c>
      <c r="AA1642">
        <v>3</v>
      </c>
      <c r="AB1642">
        <v>11</v>
      </c>
      <c r="AC1642">
        <v>0</v>
      </c>
    </row>
    <row r="1643" spans="1:29" x14ac:dyDescent="0.3">
      <c r="A1643">
        <v>10258</v>
      </c>
      <c r="B1643">
        <v>1965</v>
      </c>
      <c r="C1643" t="s">
        <v>34</v>
      </c>
      <c r="D1643" t="s">
        <v>30</v>
      </c>
      <c r="E1643">
        <v>35791</v>
      </c>
      <c r="F1643">
        <v>2</v>
      </c>
      <c r="G1643">
        <v>1</v>
      </c>
      <c r="H1643" s="1">
        <v>41400</v>
      </c>
      <c r="I1643">
        <v>94</v>
      </c>
      <c r="J1643">
        <v>27</v>
      </c>
      <c r="K1643">
        <v>0</v>
      </c>
      <c r="L1643">
        <v>5</v>
      </c>
      <c r="M1643">
        <v>0</v>
      </c>
      <c r="N1643">
        <v>0</v>
      </c>
      <c r="O1643">
        <v>3</v>
      </c>
      <c r="P1643">
        <v>2</v>
      </c>
      <c r="Q1643">
        <v>1</v>
      </c>
      <c r="R1643">
        <v>0</v>
      </c>
      <c r="S1643">
        <v>3</v>
      </c>
      <c r="T1643">
        <v>8</v>
      </c>
      <c r="U1643">
        <v>0</v>
      </c>
      <c r="V1643">
        <v>0</v>
      </c>
      <c r="W1643">
        <v>0</v>
      </c>
      <c r="X1643">
        <v>0</v>
      </c>
      <c r="Y1643">
        <v>0</v>
      </c>
      <c r="Z1643">
        <v>0</v>
      </c>
      <c r="AA1643">
        <v>3</v>
      </c>
      <c r="AB1643">
        <v>11</v>
      </c>
      <c r="AC1643">
        <v>0</v>
      </c>
    </row>
    <row r="1644" spans="1:29" x14ac:dyDescent="0.3">
      <c r="A1644">
        <v>2156</v>
      </c>
      <c r="B1644">
        <v>1955</v>
      </c>
      <c r="C1644" t="s">
        <v>32</v>
      </c>
      <c r="D1644" t="s">
        <v>33</v>
      </c>
      <c r="E1644">
        <v>22554</v>
      </c>
      <c r="F1644">
        <v>1</v>
      </c>
      <c r="G1644">
        <v>1</v>
      </c>
      <c r="H1644" s="1">
        <v>41216</v>
      </c>
      <c r="I1644">
        <v>38</v>
      </c>
      <c r="J1644">
        <v>27</v>
      </c>
      <c r="K1644">
        <v>0</v>
      </c>
      <c r="L1644">
        <v>10</v>
      </c>
      <c r="M1644">
        <v>0</v>
      </c>
      <c r="N1644">
        <v>0</v>
      </c>
      <c r="O1644">
        <v>4</v>
      </c>
      <c r="P1644">
        <v>4</v>
      </c>
      <c r="Q1644">
        <v>2</v>
      </c>
      <c r="R1644">
        <v>0</v>
      </c>
      <c r="S1644">
        <v>4</v>
      </c>
      <c r="T1644">
        <v>5</v>
      </c>
      <c r="U1644">
        <v>0</v>
      </c>
      <c r="V1644">
        <v>0</v>
      </c>
      <c r="W1644">
        <v>0</v>
      </c>
      <c r="X1644">
        <v>0</v>
      </c>
      <c r="Y1644">
        <v>0</v>
      </c>
      <c r="Z1644">
        <v>0</v>
      </c>
      <c r="AA1644">
        <v>3</v>
      </c>
      <c r="AB1644">
        <v>11</v>
      </c>
      <c r="AC1644">
        <v>0</v>
      </c>
    </row>
    <row r="1645" spans="1:29" x14ac:dyDescent="0.3">
      <c r="A1645">
        <v>5513</v>
      </c>
      <c r="B1645">
        <v>1966</v>
      </c>
      <c r="C1645" t="s">
        <v>29</v>
      </c>
      <c r="D1645" t="s">
        <v>31</v>
      </c>
      <c r="E1645">
        <v>37758</v>
      </c>
      <c r="F1645">
        <v>1</v>
      </c>
      <c r="G1645">
        <v>1</v>
      </c>
      <c r="H1645" s="1">
        <v>41186</v>
      </c>
      <c r="I1645">
        <v>49</v>
      </c>
      <c r="J1645">
        <v>27</v>
      </c>
      <c r="K1645">
        <v>2</v>
      </c>
      <c r="L1645">
        <v>10</v>
      </c>
      <c r="M1645">
        <v>0</v>
      </c>
      <c r="N1645">
        <v>0</v>
      </c>
      <c r="O1645">
        <v>1</v>
      </c>
      <c r="P1645">
        <v>2</v>
      </c>
      <c r="Q1645">
        <v>1</v>
      </c>
      <c r="R1645">
        <v>0</v>
      </c>
      <c r="S1645">
        <v>3</v>
      </c>
      <c r="T1645">
        <v>8</v>
      </c>
      <c r="U1645">
        <v>0</v>
      </c>
      <c r="V1645">
        <v>0</v>
      </c>
      <c r="W1645">
        <v>0</v>
      </c>
      <c r="X1645">
        <v>0</v>
      </c>
      <c r="Y1645">
        <v>0</v>
      </c>
      <c r="Z1645">
        <v>0</v>
      </c>
      <c r="AA1645">
        <v>3</v>
      </c>
      <c r="AB1645">
        <v>11</v>
      </c>
      <c r="AC1645">
        <v>0</v>
      </c>
    </row>
    <row r="1646" spans="1:29" x14ac:dyDescent="0.3">
      <c r="A1646">
        <v>8962</v>
      </c>
      <c r="B1646">
        <v>1975</v>
      </c>
      <c r="C1646" t="s">
        <v>34</v>
      </c>
      <c r="D1646" t="s">
        <v>33</v>
      </c>
      <c r="E1646">
        <v>44319</v>
      </c>
      <c r="F1646">
        <v>1</v>
      </c>
      <c r="G1646">
        <v>1</v>
      </c>
      <c r="H1646" s="1">
        <v>41746</v>
      </c>
      <c r="I1646">
        <v>18</v>
      </c>
      <c r="J1646">
        <v>26</v>
      </c>
      <c r="K1646">
        <v>0</v>
      </c>
      <c r="L1646">
        <v>8</v>
      </c>
      <c r="M1646">
        <v>0</v>
      </c>
      <c r="N1646">
        <v>0</v>
      </c>
      <c r="O1646">
        <v>3</v>
      </c>
      <c r="P1646">
        <v>2</v>
      </c>
      <c r="Q1646">
        <v>2</v>
      </c>
      <c r="R1646">
        <v>0</v>
      </c>
      <c r="S1646">
        <v>3</v>
      </c>
      <c r="T1646">
        <v>5</v>
      </c>
      <c r="U1646">
        <v>0</v>
      </c>
      <c r="V1646">
        <v>0</v>
      </c>
      <c r="W1646">
        <v>0</v>
      </c>
      <c r="X1646">
        <v>0</v>
      </c>
      <c r="Y1646">
        <v>0</v>
      </c>
      <c r="Z1646">
        <v>0</v>
      </c>
      <c r="AA1646">
        <v>3</v>
      </c>
      <c r="AB1646">
        <v>11</v>
      </c>
      <c r="AC1646">
        <v>0</v>
      </c>
    </row>
    <row r="1647" spans="1:29" x14ac:dyDescent="0.3">
      <c r="A1647">
        <v>5154</v>
      </c>
      <c r="B1647">
        <v>1972</v>
      </c>
      <c r="C1647" t="s">
        <v>34</v>
      </c>
      <c r="D1647" t="s">
        <v>35</v>
      </c>
      <c r="E1647">
        <v>37760</v>
      </c>
      <c r="F1647">
        <v>1</v>
      </c>
      <c r="G1647">
        <v>0</v>
      </c>
      <c r="H1647" s="1">
        <v>41497</v>
      </c>
      <c r="I1647">
        <v>54</v>
      </c>
      <c r="J1647">
        <v>26</v>
      </c>
      <c r="K1647">
        <v>3</v>
      </c>
      <c r="L1647">
        <v>13</v>
      </c>
      <c r="M1647">
        <v>2</v>
      </c>
      <c r="N1647">
        <v>10</v>
      </c>
      <c r="O1647">
        <v>0</v>
      </c>
      <c r="P1647">
        <v>1</v>
      </c>
      <c r="Q1647">
        <v>2</v>
      </c>
      <c r="R1647">
        <v>0</v>
      </c>
      <c r="S1647">
        <v>3</v>
      </c>
      <c r="T1647">
        <v>6</v>
      </c>
      <c r="U1647">
        <v>0</v>
      </c>
      <c r="V1647">
        <v>0</v>
      </c>
      <c r="W1647">
        <v>0</v>
      </c>
      <c r="X1647">
        <v>0</v>
      </c>
      <c r="Y1647">
        <v>0</v>
      </c>
      <c r="Z1647">
        <v>0</v>
      </c>
      <c r="AA1647">
        <v>3</v>
      </c>
      <c r="AB1647">
        <v>11</v>
      </c>
      <c r="AC1647">
        <v>0</v>
      </c>
    </row>
    <row r="1648" spans="1:29" x14ac:dyDescent="0.3">
      <c r="A1648">
        <v>11007</v>
      </c>
      <c r="B1648">
        <v>1968</v>
      </c>
      <c r="C1648" t="s">
        <v>32</v>
      </c>
      <c r="D1648" t="s">
        <v>33</v>
      </c>
      <c r="E1648">
        <v>29187</v>
      </c>
      <c r="F1648">
        <v>1</v>
      </c>
      <c r="G1648">
        <v>0</v>
      </c>
      <c r="H1648" s="1">
        <v>41403</v>
      </c>
      <c r="I1648">
        <v>43</v>
      </c>
      <c r="J1648">
        <v>26</v>
      </c>
      <c r="K1648">
        <v>0</v>
      </c>
      <c r="L1648">
        <v>6</v>
      </c>
      <c r="M1648">
        <v>0</v>
      </c>
      <c r="N1648">
        <v>0</v>
      </c>
      <c r="O1648">
        <v>2</v>
      </c>
      <c r="P1648">
        <v>1</v>
      </c>
      <c r="Q1648">
        <v>1</v>
      </c>
      <c r="R1648">
        <v>0</v>
      </c>
      <c r="S1648">
        <v>3</v>
      </c>
      <c r="T1648">
        <v>8</v>
      </c>
      <c r="U1648">
        <v>0</v>
      </c>
      <c r="V1648">
        <v>0</v>
      </c>
      <c r="W1648">
        <v>0</v>
      </c>
      <c r="X1648">
        <v>0</v>
      </c>
      <c r="Y1648">
        <v>0</v>
      </c>
      <c r="Z1648">
        <v>0</v>
      </c>
      <c r="AA1648">
        <v>3</v>
      </c>
      <c r="AB1648">
        <v>11</v>
      </c>
      <c r="AC1648">
        <v>0</v>
      </c>
    </row>
    <row r="1649" spans="1:29" x14ac:dyDescent="0.3">
      <c r="A1649">
        <v>2461</v>
      </c>
      <c r="B1649">
        <v>1955</v>
      </c>
      <c r="C1649" t="s">
        <v>34</v>
      </c>
      <c r="D1649" t="s">
        <v>30</v>
      </c>
      <c r="E1649">
        <v>51124</v>
      </c>
      <c r="F1649">
        <v>1</v>
      </c>
      <c r="G1649">
        <v>1</v>
      </c>
      <c r="H1649" s="1">
        <v>41626</v>
      </c>
      <c r="I1649">
        <v>79</v>
      </c>
      <c r="J1649">
        <v>26</v>
      </c>
      <c r="K1649">
        <v>1</v>
      </c>
      <c r="L1649">
        <v>11</v>
      </c>
      <c r="M1649">
        <v>0</v>
      </c>
      <c r="N1649">
        <v>1</v>
      </c>
      <c r="O1649">
        <v>4</v>
      </c>
      <c r="P1649">
        <v>2</v>
      </c>
      <c r="Q1649">
        <v>1</v>
      </c>
      <c r="R1649">
        <v>0</v>
      </c>
      <c r="S1649">
        <v>3</v>
      </c>
      <c r="T1649">
        <v>3</v>
      </c>
      <c r="U1649">
        <v>0</v>
      </c>
      <c r="V1649">
        <v>0</v>
      </c>
      <c r="W1649">
        <v>0</v>
      </c>
      <c r="X1649">
        <v>0</v>
      </c>
      <c r="Y1649">
        <v>0</v>
      </c>
      <c r="Z1649">
        <v>0</v>
      </c>
      <c r="AA1649">
        <v>3</v>
      </c>
      <c r="AB1649">
        <v>11</v>
      </c>
      <c r="AC1649">
        <v>0</v>
      </c>
    </row>
    <row r="1650" spans="1:29" x14ac:dyDescent="0.3">
      <c r="A1650">
        <v>6383</v>
      </c>
      <c r="B1650">
        <v>1971</v>
      </c>
      <c r="C1650" t="s">
        <v>32</v>
      </c>
      <c r="D1650" t="s">
        <v>31</v>
      </c>
      <c r="E1650">
        <v>32892</v>
      </c>
      <c r="F1650">
        <v>1</v>
      </c>
      <c r="G1650">
        <v>0</v>
      </c>
      <c r="H1650" s="1">
        <v>41784</v>
      </c>
      <c r="I1650">
        <v>78</v>
      </c>
      <c r="J1650">
        <v>26</v>
      </c>
      <c r="K1650">
        <v>0</v>
      </c>
      <c r="L1650">
        <v>15</v>
      </c>
      <c r="M1650">
        <v>2</v>
      </c>
      <c r="N1650">
        <v>1</v>
      </c>
      <c r="O1650">
        <v>2</v>
      </c>
      <c r="P1650">
        <v>2</v>
      </c>
      <c r="Q1650">
        <v>3</v>
      </c>
      <c r="R1650">
        <v>0</v>
      </c>
      <c r="S1650">
        <v>3</v>
      </c>
      <c r="T1650">
        <v>8</v>
      </c>
      <c r="U1650">
        <v>0</v>
      </c>
      <c r="V1650">
        <v>0</v>
      </c>
      <c r="W1650">
        <v>0</v>
      </c>
      <c r="X1650">
        <v>0</v>
      </c>
      <c r="Y1650">
        <v>0</v>
      </c>
      <c r="Z1650">
        <v>0</v>
      </c>
      <c r="AA1650">
        <v>3</v>
      </c>
      <c r="AB1650">
        <v>11</v>
      </c>
      <c r="AC1650">
        <v>0</v>
      </c>
    </row>
    <row r="1651" spans="1:29" x14ac:dyDescent="0.3">
      <c r="A1651">
        <v>10613</v>
      </c>
      <c r="B1651">
        <v>1958</v>
      </c>
      <c r="C1651" t="s">
        <v>32</v>
      </c>
      <c r="D1651" t="s">
        <v>31</v>
      </c>
      <c r="E1651">
        <v>37334</v>
      </c>
      <c r="F1651">
        <v>1</v>
      </c>
      <c r="G1651">
        <v>1</v>
      </c>
      <c r="H1651" s="1">
        <v>41696</v>
      </c>
      <c r="I1651">
        <v>44</v>
      </c>
      <c r="J1651">
        <v>26</v>
      </c>
      <c r="K1651">
        <v>1</v>
      </c>
      <c r="L1651">
        <v>16</v>
      </c>
      <c r="M1651">
        <v>2</v>
      </c>
      <c r="N1651">
        <v>2</v>
      </c>
      <c r="O1651">
        <v>15</v>
      </c>
      <c r="P1651">
        <v>4</v>
      </c>
      <c r="Q1651">
        <v>3</v>
      </c>
      <c r="R1651">
        <v>0</v>
      </c>
      <c r="S1651">
        <v>4</v>
      </c>
      <c r="T1651">
        <v>4</v>
      </c>
      <c r="U1651">
        <v>0</v>
      </c>
      <c r="V1651">
        <v>0</v>
      </c>
      <c r="W1651">
        <v>0</v>
      </c>
      <c r="X1651">
        <v>0</v>
      </c>
      <c r="Y1651">
        <v>0</v>
      </c>
      <c r="Z1651">
        <v>0</v>
      </c>
      <c r="AA1651">
        <v>3</v>
      </c>
      <c r="AB1651">
        <v>11</v>
      </c>
      <c r="AC1651">
        <v>0</v>
      </c>
    </row>
    <row r="1652" spans="1:29" x14ac:dyDescent="0.3">
      <c r="A1652">
        <v>10536</v>
      </c>
      <c r="B1652">
        <v>1971</v>
      </c>
      <c r="C1652" t="s">
        <v>32</v>
      </c>
      <c r="D1652" t="s">
        <v>31</v>
      </c>
      <c r="E1652">
        <v>32892</v>
      </c>
      <c r="F1652">
        <v>1</v>
      </c>
      <c r="G1652">
        <v>0</v>
      </c>
      <c r="H1652" s="1">
        <v>41784</v>
      </c>
      <c r="I1652">
        <v>78</v>
      </c>
      <c r="J1652">
        <v>26</v>
      </c>
      <c r="K1652">
        <v>0</v>
      </c>
      <c r="L1652">
        <v>15</v>
      </c>
      <c r="M1652">
        <v>2</v>
      </c>
      <c r="N1652">
        <v>1</v>
      </c>
      <c r="O1652">
        <v>2</v>
      </c>
      <c r="P1652">
        <v>2</v>
      </c>
      <c r="Q1652">
        <v>3</v>
      </c>
      <c r="R1652">
        <v>0</v>
      </c>
      <c r="S1652">
        <v>3</v>
      </c>
      <c r="T1652">
        <v>8</v>
      </c>
      <c r="U1652">
        <v>0</v>
      </c>
      <c r="V1652">
        <v>0</v>
      </c>
      <c r="W1652">
        <v>0</v>
      </c>
      <c r="X1652">
        <v>0</v>
      </c>
      <c r="Y1652">
        <v>0</v>
      </c>
      <c r="Z1652">
        <v>0</v>
      </c>
      <c r="AA1652">
        <v>3</v>
      </c>
      <c r="AB1652">
        <v>11</v>
      </c>
      <c r="AC1652">
        <v>0</v>
      </c>
    </row>
    <row r="1653" spans="1:29" x14ac:dyDescent="0.3">
      <c r="A1653">
        <v>5967</v>
      </c>
      <c r="B1653">
        <v>1952</v>
      </c>
      <c r="C1653" t="s">
        <v>29</v>
      </c>
      <c r="D1653" t="s">
        <v>31</v>
      </c>
      <c r="E1653">
        <v>33402</v>
      </c>
      <c r="F1653">
        <v>1</v>
      </c>
      <c r="G1653">
        <v>1</v>
      </c>
      <c r="H1653" s="1">
        <v>41473</v>
      </c>
      <c r="I1653">
        <v>60</v>
      </c>
      <c r="J1653">
        <v>26</v>
      </c>
      <c r="K1653">
        <v>2</v>
      </c>
      <c r="L1653">
        <v>19</v>
      </c>
      <c r="M1653">
        <v>10</v>
      </c>
      <c r="N1653">
        <v>5</v>
      </c>
      <c r="O1653">
        <v>8</v>
      </c>
      <c r="P1653">
        <v>3</v>
      </c>
      <c r="Q1653">
        <v>2</v>
      </c>
      <c r="R1653">
        <v>1</v>
      </c>
      <c r="S1653">
        <v>3</v>
      </c>
      <c r="T1653">
        <v>8</v>
      </c>
      <c r="U1653">
        <v>0</v>
      </c>
      <c r="V1653">
        <v>0</v>
      </c>
      <c r="W1653">
        <v>0</v>
      </c>
      <c r="X1653">
        <v>0</v>
      </c>
      <c r="Y1653">
        <v>0</v>
      </c>
      <c r="Z1653">
        <v>0</v>
      </c>
      <c r="AA1653">
        <v>3</v>
      </c>
      <c r="AB1653">
        <v>11</v>
      </c>
      <c r="AC1653">
        <v>0</v>
      </c>
    </row>
    <row r="1654" spans="1:29" x14ac:dyDescent="0.3">
      <c r="A1654">
        <v>11031</v>
      </c>
      <c r="B1654">
        <v>1950</v>
      </c>
      <c r="C1654" t="s">
        <v>32</v>
      </c>
      <c r="D1654" t="s">
        <v>33</v>
      </c>
      <c r="E1654">
        <v>48699</v>
      </c>
      <c r="F1654">
        <v>1</v>
      </c>
      <c r="G1654">
        <v>1</v>
      </c>
      <c r="H1654" s="1">
        <v>41415</v>
      </c>
      <c r="I1654">
        <v>90</v>
      </c>
      <c r="J1654">
        <v>26</v>
      </c>
      <c r="K1654">
        <v>1</v>
      </c>
      <c r="L1654">
        <v>10</v>
      </c>
      <c r="M1654">
        <v>2</v>
      </c>
      <c r="N1654">
        <v>0</v>
      </c>
      <c r="O1654">
        <v>1</v>
      </c>
      <c r="P1654">
        <v>1</v>
      </c>
      <c r="Q1654">
        <v>1</v>
      </c>
      <c r="R1654">
        <v>0</v>
      </c>
      <c r="S1654">
        <v>3</v>
      </c>
      <c r="T1654">
        <v>5</v>
      </c>
      <c r="U1654">
        <v>0</v>
      </c>
      <c r="V1654">
        <v>0</v>
      </c>
      <c r="W1654">
        <v>0</v>
      </c>
      <c r="X1654">
        <v>0</v>
      </c>
      <c r="Y1654">
        <v>0</v>
      </c>
      <c r="Z1654">
        <v>0</v>
      </c>
      <c r="AA1654">
        <v>3</v>
      </c>
      <c r="AB1654">
        <v>11</v>
      </c>
      <c r="AC1654">
        <v>0</v>
      </c>
    </row>
    <row r="1655" spans="1:29" x14ac:dyDescent="0.3">
      <c r="A1655">
        <v>8933</v>
      </c>
      <c r="B1655">
        <v>1983</v>
      </c>
      <c r="C1655" t="s">
        <v>37</v>
      </c>
      <c r="D1655" t="s">
        <v>33</v>
      </c>
      <c r="E1655">
        <v>32146</v>
      </c>
      <c r="F1655">
        <v>1</v>
      </c>
      <c r="G1655">
        <v>0</v>
      </c>
      <c r="H1655" s="1">
        <v>41771</v>
      </c>
      <c r="I1655">
        <v>16</v>
      </c>
      <c r="J1655">
        <v>26</v>
      </c>
      <c r="K1655">
        <v>3</v>
      </c>
      <c r="L1655">
        <v>23</v>
      </c>
      <c r="M1655">
        <v>4</v>
      </c>
      <c r="N1655">
        <v>7</v>
      </c>
      <c r="O1655">
        <v>3</v>
      </c>
      <c r="P1655">
        <v>2</v>
      </c>
      <c r="Q1655">
        <v>2</v>
      </c>
      <c r="R1655">
        <v>0</v>
      </c>
      <c r="S1655">
        <v>4</v>
      </c>
      <c r="T1655">
        <v>6</v>
      </c>
      <c r="U1655">
        <v>0</v>
      </c>
      <c r="V1655">
        <v>0</v>
      </c>
      <c r="W1655">
        <v>0</v>
      </c>
      <c r="X1655">
        <v>0</v>
      </c>
      <c r="Y1655">
        <v>0</v>
      </c>
      <c r="Z1655">
        <v>0</v>
      </c>
      <c r="AA1655">
        <v>3</v>
      </c>
      <c r="AB1655">
        <v>11</v>
      </c>
      <c r="AC1655">
        <v>0</v>
      </c>
    </row>
    <row r="1656" spans="1:29" x14ac:dyDescent="0.3">
      <c r="A1656">
        <v>10629</v>
      </c>
      <c r="B1656">
        <v>1973</v>
      </c>
      <c r="C1656" t="s">
        <v>37</v>
      </c>
      <c r="D1656" t="s">
        <v>33</v>
      </c>
      <c r="F1656">
        <v>1</v>
      </c>
      <c r="G1656">
        <v>0</v>
      </c>
      <c r="H1656" s="1">
        <v>41166</v>
      </c>
      <c r="I1656">
        <v>25</v>
      </c>
      <c r="J1656">
        <v>25</v>
      </c>
      <c r="K1656">
        <v>3</v>
      </c>
      <c r="L1656">
        <v>43</v>
      </c>
      <c r="M1656">
        <v>17</v>
      </c>
      <c r="N1656">
        <v>4</v>
      </c>
      <c r="O1656">
        <v>17</v>
      </c>
      <c r="P1656">
        <v>3</v>
      </c>
      <c r="Q1656">
        <v>3</v>
      </c>
      <c r="R1656">
        <v>0</v>
      </c>
      <c r="S1656">
        <v>3</v>
      </c>
      <c r="T1656">
        <v>8</v>
      </c>
      <c r="U1656">
        <v>0</v>
      </c>
      <c r="V1656">
        <v>0</v>
      </c>
      <c r="W1656">
        <v>0</v>
      </c>
      <c r="X1656">
        <v>0</v>
      </c>
      <c r="Y1656">
        <v>0</v>
      </c>
      <c r="Z1656">
        <v>0</v>
      </c>
      <c r="AA1656">
        <v>3</v>
      </c>
      <c r="AB1656">
        <v>11</v>
      </c>
      <c r="AC1656">
        <v>0</v>
      </c>
    </row>
    <row r="1657" spans="1:29" x14ac:dyDescent="0.3">
      <c r="A1657">
        <v>5346</v>
      </c>
      <c r="B1657">
        <v>1973</v>
      </c>
      <c r="C1657" t="s">
        <v>37</v>
      </c>
      <c r="D1657" t="s">
        <v>33</v>
      </c>
      <c r="E1657">
        <v>23559</v>
      </c>
      <c r="F1657">
        <v>1</v>
      </c>
      <c r="G1657">
        <v>0</v>
      </c>
      <c r="H1657" s="1">
        <v>41458</v>
      </c>
      <c r="I1657">
        <v>87</v>
      </c>
      <c r="J1657">
        <v>25</v>
      </c>
      <c r="K1657">
        <v>5</v>
      </c>
      <c r="L1657">
        <v>19</v>
      </c>
      <c r="M1657">
        <v>7</v>
      </c>
      <c r="N1657">
        <v>0</v>
      </c>
      <c r="O1657">
        <v>23</v>
      </c>
      <c r="P1657">
        <v>3</v>
      </c>
      <c r="Q1657">
        <v>3</v>
      </c>
      <c r="R1657">
        <v>0</v>
      </c>
      <c r="S1657">
        <v>3</v>
      </c>
      <c r="T1657">
        <v>7</v>
      </c>
      <c r="U1657">
        <v>0</v>
      </c>
      <c r="V1657">
        <v>0</v>
      </c>
      <c r="W1657">
        <v>0</v>
      </c>
      <c r="X1657">
        <v>0</v>
      </c>
      <c r="Y1657">
        <v>0</v>
      </c>
      <c r="Z1657">
        <v>0</v>
      </c>
      <c r="AA1657">
        <v>3</v>
      </c>
      <c r="AB1657">
        <v>11</v>
      </c>
      <c r="AC1657">
        <v>0</v>
      </c>
    </row>
    <row r="1658" spans="1:29" x14ac:dyDescent="0.3">
      <c r="A1658">
        <v>2826</v>
      </c>
      <c r="B1658">
        <v>1967</v>
      </c>
      <c r="C1658" t="s">
        <v>29</v>
      </c>
      <c r="D1658" t="s">
        <v>33</v>
      </c>
      <c r="E1658">
        <v>22574</v>
      </c>
      <c r="F1658">
        <v>2</v>
      </c>
      <c r="G1658">
        <v>1</v>
      </c>
      <c r="H1658" s="1">
        <v>41575</v>
      </c>
      <c r="I1658">
        <v>28</v>
      </c>
      <c r="J1658">
        <v>25</v>
      </c>
      <c r="K1658">
        <v>0</v>
      </c>
      <c r="L1658">
        <v>8</v>
      </c>
      <c r="M1658">
        <v>2</v>
      </c>
      <c r="N1658">
        <v>0</v>
      </c>
      <c r="O1658">
        <v>2</v>
      </c>
      <c r="P1658">
        <v>2</v>
      </c>
      <c r="Q1658">
        <v>2</v>
      </c>
      <c r="R1658">
        <v>0</v>
      </c>
      <c r="S1658">
        <v>3</v>
      </c>
      <c r="T1658">
        <v>7</v>
      </c>
      <c r="U1658">
        <v>0</v>
      </c>
      <c r="V1658">
        <v>0</v>
      </c>
      <c r="W1658">
        <v>0</v>
      </c>
      <c r="X1658">
        <v>0</v>
      </c>
      <c r="Y1658">
        <v>0</v>
      </c>
      <c r="Z1658">
        <v>0</v>
      </c>
      <c r="AA1658">
        <v>3</v>
      </c>
      <c r="AB1658">
        <v>11</v>
      </c>
      <c r="AC1658">
        <v>0</v>
      </c>
    </row>
    <row r="1659" spans="1:29" x14ac:dyDescent="0.3">
      <c r="A1659">
        <v>498</v>
      </c>
      <c r="B1659">
        <v>1970</v>
      </c>
      <c r="C1659" t="s">
        <v>29</v>
      </c>
      <c r="D1659" t="s">
        <v>30</v>
      </c>
      <c r="E1659">
        <v>30015</v>
      </c>
      <c r="F1659">
        <v>1</v>
      </c>
      <c r="G1659">
        <v>0</v>
      </c>
      <c r="H1659" s="1">
        <v>41672</v>
      </c>
      <c r="I1659">
        <v>28</v>
      </c>
      <c r="J1659">
        <v>25</v>
      </c>
      <c r="K1659">
        <v>0</v>
      </c>
      <c r="L1659">
        <v>22</v>
      </c>
      <c r="M1659">
        <v>2</v>
      </c>
      <c r="N1659">
        <v>3</v>
      </c>
      <c r="O1659">
        <v>5</v>
      </c>
      <c r="P1659">
        <v>2</v>
      </c>
      <c r="Q1659">
        <v>1</v>
      </c>
      <c r="R1659">
        <v>0</v>
      </c>
      <c r="S1659">
        <v>4</v>
      </c>
      <c r="T1659">
        <v>5</v>
      </c>
      <c r="U1659">
        <v>0</v>
      </c>
      <c r="V1659">
        <v>0</v>
      </c>
      <c r="W1659">
        <v>0</v>
      </c>
      <c r="X1659">
        <v>0</v>
      </c>
      <c r="Y1659">
        <v>0</v>
      </c>
      <c r="Z1659">
        <v>0</v>
      </c>
      <c r="AA1659">
        <v>3</v>
      </c>
      <c r="AB1659">
        <v>11</v>
      </c>
      <c r="AC1659">
        <v>0</v>
      </c>
    </row>
    <row r="1660" spans="1:29" x14ac:dyDescent="0.3">
      <c r="A1660">
        <v>7369</v>
      </c>
      <c r="B1660">
        <v>1981</v>
      </c>
      <c r="C1660" t="s">
        <v>34</v>
      </c>
      <c r="D1660" t="s">
        <v>33</v>
      </c>
      <c r="E1660">
        <v>36959</v>
      </c>
      <c r="F1660">
        <v>1</v>
      </c>
      <c r="G1660">
        <v>0</v>
      </c>
      <c r="H1660" s="1">
        <v>41549</v>
      </c>
      <c r="I1660">
        <v>56</v>
      </c>
      <c r="J1660">
        <v>25</v>
      </c>
      <c r="K1660">
        <v>6</v>
      </c>
      <c r="L1660">
        <v>25</v>
      </c>
      <c r="M1660">
        <v>6</v>
      </c>
      <c r="N1660">
        <v>0</v>
      </c>
      <c r="O1660">
        <v>0</v>
      </c>
      <c r="P1660">
        <v>2</v>
      </c>
      <c r="Q1660">
        <v>2</v>
      </c>
      <c r="R1660">
        <v>0</v>
      </c>
      <c r="S1660">
        <v>3</v>
      </c>
      <c r="T1660">
        <v>8</v>
      </c>
      <c r="U1660">
        <v>0</v>
      </c>
      <c r="V1660">
        <v>0</v>
      </c>
      <c r="W1660">
        <v>0</v>
      </c>
      <c r="X1660">
        <v>0</v>
      </c>
      <c r="Y1660">
        <v>0</v>
      </c>
      <c r="Z1660">
        <v>0</v>
      </c>
      <c r="AA1660">
        <v>3</v>
      </c>
      <c r="AB1660">
        <v>11</v>
      </c>
      <c r="AC1660">
        <v>0</v>
      </c>
    </row>
    <row r="1661" spans="1:29" x14ac:dyDescent="0.3">
      <c r="A1661">
        <v>6222</v>
      </c>
      <c r="B1661">
        <v>1967</v>
      </c>
      <c r="C1661" t="s">
        <v>29</v>
      </c>
      <c r="D1661" t="s">
        <v>33</v>
      </c>
      <c r="E1661">
        <v>22574</v>
      </c>
      <c r="F1661">
        <v>2</v>
      </c>
      <c r="G1661">
        <v>1</v>
      </c>
      <c r="H1661" s="1">
        <v>41575</v>
      </c>
      <c r="I1661">
        <v>28</v>
      </c>
      <c r="J1661">
        <v>25</v>
      </c>
      <c r="K1661">
        <v>0</v>
      </c>
      <c r="L1661">
        <v>8</v>
      </c>
      <c r="M1661">
        <v>2</v>
      </c>
      <c r="N1661">
        <v>0</v>
      </c>
      <c r="O1661">
        <v>2</v>
      </c>
      <c r="P1661">
        <v>2</v>
      </c>
      <c r="Q1661">
        <v>2</v>
      </c>
      <c r="R1661">
        <v>0</v>
      </c>
      <c r="S1661">
        <v>3</v>
      </c>
      <c r="T1661">
        <v>7</v>
      </c>
      <c r="U1661">
        <v>0</v>
      </c>
      <c r="V1661">
        <v>0</v>
      </c>
      <c r="W1661">
        <v>0</v>
      </c>
      <c r="X1661">
        <v>0</v>
      </c>
      <c r="Y1661">
        <v>0</v>
      </c>
      <c r="Z1661">
        <v>0</v>
      </c>
      <c r="AA1661">
        <v>3</v>
      </c>
      <c r="AB1661">
        <v>11</v>
      </c>
      <c r="AC1661">
        <v>0</v>
      </c>
    </row>
    <row r="1662" spans="1:29" x14ac:dyDescent="0.3">
      <c r="A1662">
        <v>10402</v>
      </c>
      <c r="B1662">
        <v>1967</v>
      </c>
      <c r="C1662" t="s">
        <v>29</v>
      </c>
      <c r="D1662" t="s">
        <v>33</v>
      </c>
      <c r="E1662">
        <v>35441</v>
      </c>
      <c r="F1662">
        <v>1</v>
      </c>
      <c r="G1662">
        <v>1</v>
      </c>
      <c r="H1662" s="1">
        <v>41319</v>
      </c>
      <c r="I1662">
        <v>94</v>
      </c>
      <c r="J1662">
        <v>25</v>
      </c>
      <c r="K1662">
        <v>1</v>
      </c>
      <c r="L1662">
        <v>9</v>
      </c>
      <c r="M1662">
        <v>2</v>
      </c>
      <c r="N1662">
        <v>1</v>
      </c>
      <c r="O1662">
        <v>1</v>
      </c>
      <c r="P1662">
        <v>2</v>
      </c>
      <c r="Q1662">
        <v>1</v>
      </c>
      <c r="R1662">
        <v>0</v>
      </c>
      <c r="S1662">
        <v>3</v>
      </c>
      <c r="T1662">
        <v>8</v>
      </c>
      <c r="U1662">
        <v>0</v>
      </c>
      <c r="V1662">
        <v>0</v>
      </c>
      <c r="W1662">
        <v>0</v>
      </c>
      <c r="X1662">
        <v>0</v>
      </c>
      <c r="Y1662">
        <v>0</v>
      </c>
      <c r="Z1662">
        <v>0</v>
      </c>
      <c r="AA1662">
        <v>3</v>
      </c>
      <c r="AB1662">
        <v>11</v>
      </c>
      <c r="AC1662">
        <v>0</v>
      </c>
    </row>
    <row r="1663" spans="1:29" x14ac:dyDescent="0.3">
      <c r="A1663">
        <v>11114</v>
      </c>
      <c r="B1663">
        <v>1970</v>
      </c>
      <c r="C1663" t="s">
        <v>29</v>
      </c>
      <c r="D1663" t="s">
        <v>31</v>
      </c>
      <c r="E1663">
        <v>19656</v>
      </c>
      <c r="F1663">
        <v>1</v>
      </c>
      <c r="G1663">
        <v>0</v>
      </c>
      <c r="H1663" s="1">
        <v>41313</v>
      </c>
      <c r="I1663">
        <v>94</v>
      </c>
      <c r="J1663">
        <v>25</v>
      </c>
      <c r="K1663">
        <v>4</v>
      </c>
      <c r="L1663">
        <v>9</v>
      </c>
      <c r="M1663">
        <v>6</v>
      </c>
      <c r="N1663">
        <v>8</v>
      </c>
      <c r="O1663">
        <v>32</v>
      </c>
      <c r="P1663">
        <v>3</v>
      </c>
      <c r="Q1663">
        <v>2</v>
      </c>
      <c r="R1663">
        <v>1</v>
      </c>
      <c r="S1663">
        <v>3</v>
      </c>
      <c r="T1663">
        <v>7</v>
      </c>
      <c r="U1663">
        <v>0</v>
      </c>
      <c r="V1663">
        <v>0</v>
      </c>
      <c r="W1663">
        <v>0</v>
      </c>
      <c r="X1663">
        <v>0</v>
      </c>
      <c r="Y1663">
        <v>0</v>
      </c>
      <c r="Z1663">
        <v>0</v>
      </c>
      <c r="AA1663">
        <v>3</v>
      </c>
      <c r="AB1663">
        <v>11</v>
      </c>
      <c r="AC1663">
        <v>0</v>
      </c>
    </row>
    <row r="1664" spans="1:29" x14ac:dyDescent="0.3">
      <c r="A1664">
        <v>3769</v>
      </c>
      <c r="B1664">
        <v>1972</v>
      </c>
      <c r="C1664" t="s">
        <v>32</v>
      </c>
      <c r="D1664" t="s">
        <v>31</v>
      </c>
      <c r="F1664">
        <v>1</v>
      </c>
      <c r="G1664">
        <v>0</v>
      </c>
      <c r="H1664" s="1">
        <v>41700</v>
      </c>
      <c r="I1664">
        <v>17</v>
      </c>
      <c r="J1664">
        <v>25</v>
      </c>
      <c r="K1664">
        <v>1</v>
      </c>
      <c r="L1664">
        <v>13</v>
      </c>
      <c r="M1664">
        <v>0</v>
      </c>
      <c r="N1664">
        <v>0</v>
      </c>
      <c r="O1664">
        <v>3</v>
      </c>
      <c r="P1664">
        <v>1</v>
      </c>
      <c r="Q1664">
        <v>1</v>
      </c>
      <c r="R1664">
        <v>0</v>
      </c>
      <c r="S1664">
        <v>3</v>
      </c>
      <c r="T1664">
        <v>7</v>
      </c>
      <c r="U1664">
        <v>0</v>
      </c>
      <c r="V1664">
        <v>0</v>
      </c>
      <c r="W1664">
        <v>0</v>
      </c>
      <c r="X1664">
        <v>0</v>
      </c>
      <c r="Y1664">
        <v>0</v>
      </c>
      <c r="Z1664">
        <v>0</v>
      </c>
      <c r="AA1664">
        <v>3</v>
      </c>
      <c r="AB1664">
        <v>11</v>
      </c>
      <c r="AC1664">
        <v>0</v>
      </c>
    </row>
    <row r="1665" spans="1:29" x14ac:dyDescent="0.3">
      <c r="A1665">
        <v>10146</v>
      </c>
      <c r="B1665">
        <v>1972</v>
      </c>
      <c r="C1665" t="s">
        <v>32</v>
      </c>
      <c r="D1665" t="s">
        <v>31</v>
      </c>
      <c r="E1665">
        <v>38887</v>
      </c>
      <c r="F1665">
        <v>1</v>
      </c>
      <c r="G1665">
        <v>0</v>
      </c>
      <c r="H1665" s="1">
        <v>41700</v>
      </c>
      <c r="I1665">
        <v>17</v>
      </c>
      <c r="J1665">
        <v>25</v>
      </c>
      <c r="K1665">
        <v>1</v>
      </c>
      <c r="L1665">
        <v>13</v>
      </c>
      <c r="M1665">
        <v>0</v>
      </c>
      <c r="N1665">
        <v>0</v>
      </c>
      <c r="O1665">
        <v>3</v>
      </c>
      <c r="P1665">
        <v>1</v>
      </c>
      <c r="Q1665">
        <v>1</v>
      </c>
      <c r="R1665">
        <v>0</v>
      </c>
      <c r="S1665">
        <v>3</v>
      </c>
      <c r="T1665">
        <v>7</v>
      </c>
      <c r="U1665">
        <v>0</v>
      </c>
      <c r="V1665">
        <v>0</v>
      </c>
      <c r="W1665">
        <v>0</v>
      </c>
      <c r="X1665">
        <v>0</v>
      </c>
      <c r="Y1665">
        <v>0</v>
      </c>
      <c r="Z1665">
        <v>0</v>
      </c>
      <c r="AA1665">
        <v>3</v>
      </c>
      <c r="AB1665">
        <v>11</v>
      </c>
      <c r="AC1665">
        <v>0</v>
      </c>
    </row>
    <row r="1666" spans="1:29" x14ac:dyDescent="0.3">
      <c r="A1666">
        <v>2589</v>
      </c>
      <c r="B1666">
        <v>1972</v>
      </c>
      <c r="C1666" t="s">
        <v>29</v>
      </c>
      <c r="D1666" t="s">
        <v>35</v>
      </c>
      <c r="E1666">
        <v>26759</v>
      </c>
      <c r="F1666">
        <v>1</v>
      </c>
      <c r="G1666">
        <v>0</v>
      </c>
      <c r="H1666" s="1">
        <v>41677</v>
      </c>
      <c r="I1666">
        <v>65</v>
      </c>
      <c r="J1666">
        <v>25</v>
      </c>
      <c r="K1666">
        <v>3</v>
      </c>
      <c r="L1666">
        <v>16</v>
      </c>
      <c r="M1666">
        <v>8</v>
      </c>
      <c r="N1666">
        <v>5</v>
      </c>
      <c r="O1666">
        <v>2</v>
      </c>
      <c r="P1666">
        <v>2</v>
      </c>
      <c r="Q1666">
        <v>2</v>
      </c>
      <c r="R1666">
        <v>1</v>
      </c>
      <c r="S1666">
        <v>3</v>
      </c>
      <c r="T1666">
        <v>6</v>
      </c>
      <c r="U1666">
        <v>0</v>
      </c>
      <c r="V1666">
        <v>0</v>
      </c>
      <c r="W1666">
        <v>0</v>
      </c>
      <c r="X1666">
        <v>0</v>
      </c>
      <c r="Y1666">
        <v>0</v>
      </c>
      <c r="Z1666">
        <v>0</v>
      </c>
      <c r="AA1666">
        <v>3</v>
      </c>
      <c r="AB1666">
        <v>11</v>
      </c>
      <c r="AC1666">
        <v>0</v>
      </c>
    </row>
    <row r="1667" spans="1:29" x14ac:dyDescent="0.3">
      <c r="A1667">
        <v>5790</v>
      </c>
      <c r="B1667">
        <v>1985</v>
      </c>
      <c r="C1667" t="s">
        <v>29</v>
      </c>
      <c r="D1667" t="s">
        <v>33</v>
      </c>
      <c r="E1667">
        <v>31158</v>
      </c>
      <c r="F1667">
        <v>1</v>
      </c>
      <c r="G1667">
        <v>0</v>
      </c>
      <c r="H1667" s="1">
        <v>41301</v>
      </c>
      <c r="I1667">
        <v>62</v>
      </c>
      <c r="J1667">
        <v>25</v>
      </c>
      <c r="K1667">
        <v>6</v>
      </c>
      <c r="L1667">
        <v>16</v>
      </c>
      <c r="M1667">
        <v>20</v>
      </c>
      <c r="N1667">
        <v>0</v>
      </c>
      <c r="O1667">
        <v>5</v>
      </c>
      <c r="P1667">
        <v>2</v>
      </c>
      <c r="Q1667">
        <v>2</v>
      </c>
      <c r="R1667">
        <v>0</v>
      </c>
      <c r="S1667">
        <v>3</v>
      </c>
      <c r="T1667">
        <v>8</v>
      </c>
      <c r="U1667">
        <v>0</v>
      </c>
      <c r="V1667">
        <v>0</v>
      </c>
      <c r="W1667">
        <v>0</v>
      </c>
      <c r="X1667">
        <v>0</v>
      </c>
      <c r="Y1667">
        <v>0</v>
      </c>
      <c r="Z1667">
        <v>0</v>
      </c>
      <c r="AA1667">
        <v>3</v>
      </c>
      <c r="AB1667">
        <v>11</v>
      </c>
      <c r="AC1667">
        <v>0</v>
      </c>
    </row>
    <row r="1668" spans="1:29" x14ac:dyDescent="0.3">
      <c r="A1668">
        <v>6382</v>
      </c>
      <c r="B1668">
        <v>1953</v>
      </c>
      <c r="C1668" t="s">
        <v>29</v>
      </c>
      <c r="D1668" t="s">
        <v>31</v>
      </c>
      <c r="E1668">
        <v>48794</v>
      </c>
      <c r="F1668">
        <v>1</v>
      </c>
      <c r="G1668">
        <v>1</v>
      </c>
      <c r="H1668" s="1">
        <v>41816</v>
      </c>
      <c r="I1668">
        <v>97</v>
      </c>
      <c r="J1668">
        <v>25</v>
      </c>
      <c r="K1668">
        <v>0</v>
      </c>
      <c r="L1668">
        <v>11</v>
      </c>
      <c r="M1668">
        <v>3</v>
      </c>
      <c r="N1668">
        <v>0</v>
      </c>
      <c r="O1668">
        <v>15</v>
      </c>
      <c r="P1668">
        <v>1</v>
      </c>
      <c r="Q1668">
        <v>1</v>
      </c>
      <c r="R1668">
        <v>0</v>
      </c>
      <c r="S1668">
        <v>3</v>
      </c>
      <c r="T1668">
        <v>4</v>
      </c>
      <c r="U1668">
        <v>0</v>
      </c>
      <c r="V1668">
        <v>0</v>
      </c>
      <c r="W1668">
        <v>0</v>
      </c>
      <c r="X1668">
        <v>0</v>
      </c>
      <c r="Y1668">
        <v>0</v>
      </c>
      <c r="Z1668">
        <v>0</v>
      </c>
      <c r="AA1668">
        <v>3</v>
      </c>
      <c r="AB1668">
        <v>11</v>
      </c>
      <c r="AC1668">
        <v>0</v>
      </c>
    </row>
    <row r="1669" spans="1:29" x14ac:dyDescent="0.3">
      <c r="A1669">
        <v>1818</v>
      </c>
      <c r="B1669">
        <v>1971</v>
      </c>
      <c r="C1669" t="s">
        <v>32</v>
      </c>
      <c r="D1669" t="s">
        <v>31</v>
      </c>
      <c r="E1669">
        <v>29732</v>
      </c>
      <c r="F1669">
        <v>1</v>
      </c>
      <c r="G1669">
        <v>0</v>
      </c>
      <c r="H1669" s="1">
        <v>41723</v>
      </c>
      <c r="I1669">
        <v>23</v>
      </c>
      <c r="J1669">
        <v>25</v>
      </c>
      <c r="K1669">
        <v>0</v>
      </c>
      <c r="L1669">
        <v>8</v>
      </c>
      <c r="M1669">
        <v>0</v>
      </c>
      <c r="N1669">
        <v>1</v>
      </c>
      <c r="O1669">
        <v>4</v>
      </c>
      <c r="P1669">
        <v>1</v>
      </c>
      <c r="Q1669">
        <v>2</v>
      </c>
      <c r="R1669">
        <v>0</v>
      </c>
      <c r="S1669">
        <v>2</v>
      </c>
      <c r="T1669">
        <v>9</v>
      </c>
      <c r="U1669">
        <v>0</v>
      </c>
      <c r="V1669">
        <v>0</v>
      </c>
      <c r="W1669">
        <v>0</v>
      </c>
      <c r="X1669">
        <v>0</v>
      </c>
      <c r="Y1669">
        <v>0</v>
      </c>
      <c r="Z1669">
        <v>0</v>
      </c>
      <c r="AA1669">
        <v>3</v>
      </c>
      <c r="AB1669">
        <v>11</v>
      </c>
      <c r="AC1669">
        <v>0</v>
      </c>
    </row>
    <row r="1670" spans="1:29" x14ac:dyDescent="0.3">
      <c r="A1670">
        <v>5304</v>
      </c>
      <c r="B1670">
        <v>1974</v>
      </c>
      <c r="C1670" t="s">
        <v>32</v>
      </c>
      <c r="D1670" t="s">
        <v>30</v>
      </c>
      <c r="E1670">
        <v>30899</v>
      </c>
      <c r="F1670">
        <v>1</v>
      </c>
      <c r="G1670">
        <v>0</v>
      </c>
      <c r="H1670" s="1">
        <v>41195</v>
      </c>
      <c r="I1670">
        <v>35</v>
      </c>
      <c r="J1670">
        <v>24</v>
      </c>
      <c r="K1670">
        <v>0</v>
      </c>
      <c r="L1670">
        <v>8</v>
      </c>
      <c r="M1670">
        <v>0</v>
      </c>
      <c r="N1670">
        <v>0</v>
      </c>
      <c r="O1670">
        <v>1</v>
      </c>
      <c r="P1670">
        <v>2</v>
      </c>
      <c r="Q1670">
        <v>1</v>
      </c>
      <c r="R1670">
        <v>0</v>
      </c>
      <c r="S1670">
        <v>3</v>
      </c>
      <c r="T1670">
        <v>6</v>
      </c>
      <c r="U1670">
        <v>0</v>
      </c>
      <c r="V1670">
        <v>0</v>
      </c>
      <c r="W1670">
        <v>0</v>
      </c>
      <c r="X1670">
        <v>0</v>
      </c>
      <c r="Y1670">
        <v>0</v>
      </c>
      <c r="Z1670">
        <v>0</v>
      </c>
      <c r="AA1670">
        <v>3</v>
      </c>
      <c r="AB1670">
        <v>11</v>
      </c>
      <c r="AC1670">
        <v>0</v>
      </c>
    </row>
    <row r="1671" spans="1:29" x14ac:dyDescent="0.3">
      <c r="A1671">
        <v>231</v>
      </c>
      <c r="B1671">
        <v>1956</v>
      </c>
      <c r="C1671" t="s">
        <v>34</v>
      </c>
      <c r="D1671" t="s">
        <v>31</v>
      </c>
      <c r="E1671">
        <v>28839</v>
      </c>
      <c r="F1671">
        <v>1</v>
      </c>
      <c r="G1671">
        <v>1</v>
      </c>
      <c r="H1671" s="1">
        <v>41709</v>
      </c>
      <c r="I1671">
        <v>86</v>
      </c>
      <c r="J1671">
        <v>24</v>
      </c>
      <c r="K1671">
        <v>0</v>
      </c>
      <c r="L1671">
        <v>7</v>
      </c>
      <c r="M1671">
        <v>0</v>
      </c>
      <c r="N1671">
        <v>0</v>
      </c>
      <c r="O1671">
        <v>1</v>
      </c>
      <c r="P1671">
        <v>2</v>
      </c>
      <c r="Q1671">
        <v>2</v>
      </c>
      <c r="R1671">
        <v>0</v>
      </c>
      <c r="S1671">
        <v>3</v>
      </c>
      <c r="T1671">
        <v>5</v>
      </c>
      <c r="U1671">
        <v>0</v>
      </c>
      <c r="V1671">
        <v>0</v>
      </c>
      <c r="W1671">
        <v>0</v>
      </c>
      <c r="X1671">
        <v>0</v>
      </c>
      <c r="Y1671">
        <v>0</v>
      </c>
      <c r="Z1671">
        <v>0</v>
      </c>
      <c r="AA1671">
        <v>3</v>
      </c>
      <c r="AB1671">
        <v>11</v>
      </c>
      <c r="AC1671">
        <v>0</v>
      </c>
    </row>
    <row r="1672" spans="1:29" x14ac:dyDescent="0.3">
      <c r="A1672">
        <v>3921</v>
      </c>
      <c r="B1672">
        <v>1952</v>
      </c>
      <c r="C1672" t="s">
        <v>37</v>
      </c>
      <c r="D1672" t="s">
        <v>38</v>
      </c>
      <c r="E1672">
        <v>28457</v>
      </c>
      <c r="F1672">
        <v>0</v>
      </c>
      <c r="G1672">
        <v>0</v>
      </c>
      <c r="H1672" s="1">
        <v>41210</v>
      </c>
      <c r="I1672">
        <v>96</v>
      </c>
      <c r="J1672">
        <v>24</v>
      </c>
      <c r="K1672">
        <v>1</v>
      </c>
      <c r="L1672">
        <v>108</v>
      </c>
      <c r="M1672">
        <v>29</v>
      </c>
      <c r="N1672">
        <v>29</v>
      </c>
      <c r="O1672">
        <v>14</v>
      </c>
      <c r="P1672">
        <v>1</v>
      </c>
      <c r="Q1672">
        <v>4</v>
      </c>
      <c r="R1672">
        <v>1</v>
      </c>
      <c r="S1672">
        <v>4</v>
      </c>
      <c r="T1672">
        <v>8</v>
      </c>
      <c r="U1672">
        <v>0</v>
      </c>
      <c r="V1672">
        <v>0</v>
      </c>
      <c r="W1672">
        <v>0</v>
      </c>
      <c r="X1672">
        <v>0</v>
      </c>
      <c r="Y1672">
        <v>0</v>
      </c>
      <c r="Z1672">
        <v>0</v>
      </c>
      <c r="AA1672">
        <v>3</v>
      </c>
      <c r="AB1672">
        <v>11</v>
      </c>
      <c r="AC1672">
        <v>0</v>
      </c>
    </row>
    <row r="1673" spans="1:29" x14ac:dyDescent="0.3">
      <c r="A1673">
        <v>8523</v>
      </c>
      <c r="B1673">
        <v>1968</v>
      </c>
      <c r="C1673" t="s">
        <v>29</v>
      </c>
      <c r="D1673" t="s">
        <v>33</v>
      </c>
      <c r="E1673">
        <v>19329</v>
      </c>
      <c r="F1673">
        <v>1</v>
      </c>
      <c r="G1673">
        <v>0</v>
      </c>
      <c r="H1673" s="1">
        <v>41622</v>
      </c>
      <c r="I1673">
        <v>39</v>
      </c>
      <c r="J1673">
        <v>24</v>
      </c>
      <c r="K1673">
        <v>1</v>
      </c>
      <c r="L1673">
        <v>16</v>
      </c>
      <c r="M1673">
        <v>12</v>
      </c>
      <c r="N1673">
        <v>2</v>
      </c>
      <c r="O1673">
        <v>5</v>
      </c>
      <c r="P1673">
        <v>3</v>
      </c>
      <c r="Q1673">
        <v>4</v>
      </c>
      <c r="R1673">
        <v>0</v>
      </c>
      <c r="S1673">
        <v>3</v>
      </c>
      <c r="T1673">
        <v>8</v>
      </c>
      <c r="U1673">
        <v>0</v>
      </c>
      <c r="V1673">
        <v>0</v>
      </c>
      <c r="W1673">
        <v>0</v>
      </c>
      <c r="X1673">
        <v>0</v>
      </c>
      <c r="Y1673">
        <v>0</v>
      </c>
      <c r="Z1673">
        <v>0</v>
      </c>
      <c r="AA1673">
        <v>3</v>
      </c>
      <c r="AB1673">
        <v>11</v>
      </c>
      <c r="AC1673">
        <v>0</v>
      </c>
    </row>
    <row r="1674" spans="1:29" x14ac:dyDescent="0.3">
      <c r="A1674">
        <v>7186</v>
      </c>
      <c r="B1674">
        <v>1966</v>
      </c>
      <c r="C1674" t="s">
        <v>32</v>
      </c>
      <c r="D1674" t="s">
        <v>31</v>
      </c>
      <c r="E1674">
        <v>30843</v>
      </c>
      <c r="F1674">
        <v>1</v>
      </c>
      <c r="G1674">
        <v>1</v>
      </c>
      <c r="H1674" s="1">
        <v>41785</v>
      </c>
      <c r="I1674">
        <v>43</v>
      </c>
      <c r="J1674">
        <v>24</v>
      </c>
      <c r="K1674">
        <v>0</v>
      </c>
      <c r="L1674">
        <v>2</v>
      </c>
      <c r="M1674">
        <v>0</v>
      </c>
      <c r="N1674">
        <v>0</v>
      </c>
      <c r="O1674">
        <v>9</v>
      </c>
      <c r="P1674">
        <v>2</v>
      </c>
      <c r="Q1674">
        <v>1</v>
      </c>
      <c r="R1674">
        <v>1</v>
      </c>
      <c r="S1674">
        <v>2</v>
      </c>
      <c r="T1674">
        <v>5</v>
      </c>
      <c r="U1674">
        <v>1</v>
      </c>
      <c r="V1674">
        <v>0</v>
      </c>
      <c r="W1674">
        <v>0</v>
      </c>
      <c r="X1674">
        <v>0</v>
      </c>
      <c r="Y1674">
        <v>0</v>
      </c>
      <c r="Z1674">
        <v>0</v>
      </c>
      <c r="AA1674">
        <v>3</v>
      </c>
      <c r="AB1674">
        <v>11</v>
      </c>
      <c r="AC1674">
        <v>0</v>
      </c>
    </row>
    <row r="1675" spans="1:29" x14ac:dyDescent="0.3">
      <c r="A1675">
        <v>10466</v>
      </c>
      <c r="B1675">
        <v>1965</v>
      </c>
      <c r="C1675" t="s">
        <v>29</v>
      </c>
      <c r="D1675" t="s">
        <v>33</v>
      </c>
      <c r="E1675">
        <v>44393</v>
      </c>
      <c r="F1675">
        <v>1</v>
      </c>
      <c r="G1675">
        <v>1</v>
      </c>
      <c r="H1675" s="1">
        <v>41508</v>
      </c>
      <c r="I1675">
        <v>86</v>
      </c>
      <c r="J1675">
        <v>24</v>
      </c>
      <c r="K1675">
        <v>2</v>
      </c>
      <c r="L1675">
        <v>20</v>
      </c>
      <c r="M1675">
        <v>2</v>
      </c>
      <c r="N1675">
        <v>2</v>
      </c>
      <c r="O1675">
        <v>10</v>
      </c>
      <c r="P1675">
        <v>2</v>
      </c>
      <c r="Q1675">
        <v>1</v>
      </c>
      <c r="R1675">
        <v>0</v>
      </c>
      <c r="S1675">
        <v>4</v>
      </c>
      <c r="T1675">
        <v>4</v>
      </c>
      <c r="U1675">
        <v>0</v>
      </c>
      <c r="V1675">
        <v>0</v>
      </c>
      <c r="W1675">
        <v>0</v>
      </c>
      <c r="X1675">
        <v>0</v>
      </c>
      <c r="Y1675">
        <v>0</v>
      </c>
      <c r="Z1675">
        <v>0</v>
      </c>
      <c r="AA1675">
        <v>3</v>
      </c>
      <c r="AB1675">
        <v>11</v>
      </c>
      <c r="AC1675">
        <v>0</v>
      </c>
    </row>
    <row r="1676" spans="1:29" x14ac:dyDescent="0.3">
      <c r="A1676">
        <v>10637</v>
      </c>
      <c r="B1676">
        <v>1964</v>
      </c>
      <c r="C1676" t="s">
        <v>29</v>
      </c>
      <c r="D1676" t="s">
        <v>33</v>
      </c>
      <c r="E1676">
        <v>40800</v>
      </c>
      <c r="F1676">
        <v>1</v>
      </c>
      <c r="G1676">
        <v>2</v>
      </c>
      <c r="H1676" s="1">
        <v>41275</v>
      </c>
      <c r="I1676">
        <v>77</v>
      </c>
      <c r="J1676">
        <v>24</v>
      </c>
      <c r="K1676">
        <v>0</v>
      </c>
      <c r="L1676">
        <v>27</v>
      </c>
      <c r="M1676">
        <v>8</v>
      </c>
      <c r="N1676">
        <v>30</v>
      </c>
      <c r="O1676">
        <v>10</v>
      </c>
      <c r="P1676">
        <v>2</v>
      </c>
      <c r="Q1676">
        <v>3</v>
      </c>
      <c r="R1676">
        <v>0</v>
      </c>
      <c r="S1676">
        <v>3</v>
      </c>
      <c r="T1676">
        <v>7</v>
      </c>
      <c r="U1676">
        <v>0</v>
      </c>
      <c r="V1676">
        <v>0</v>
      </c>
      <c r="W1676">
        <v>0</v>
      </c>
      <c r="X1676">
        <v>0</v>
      </c>
      <c r="Y1676">
        <v>0</v>
      </c>
      <c r="Z1676">
        <v>1</v>
      </c>
      <c r="AA1676">
        <v>3</v>
      </c>
      <c r="AB1676">
        <v>11</v>
      </c>
      <c r="AC1676">
        <v>0</v>
      </c>
    </row>
    <row r="1677" spans="1:29" x14ac:dyDescent="0.3">
      <c r="A1677">
        <v>10785</v>
      </c>
      <c r="B1677">
        <v>1969</v>
      </c>
      <c r="C1677" t="s">
        <v>29</v>
      </c>
      <c r="D1677" t="s">
        <v>33</v>
      </c>
      <c r="E1677">
        <v>44078</v>
      </c>
      <c r="F1677">
        <v>1</v>
      </c>
      <c r="G1677">
        <v>1</v>
      </c>
      <c r="H1677" s="1">
        <v>41809</v>
      </c>
      <c r="I1677">
        <v>17</v>
      </c>
      <c r="J1677">
        <v>24</v>
      </c>
      <c r="K1677">
        <v>1</v>
      </c>
      <c r="L1677">
        <v>10</v>
      </c>
      <c r="M1677">
        <v>2</v>
      </c>
      <c r="N1677">
        <v>0</v>
      </c>
      <c r="O1677">
        <v>4</v>
      </c>
      <c r="P1677">
        <v>2</v>
      </c>
      <c r="Q1677">
        <v>2</v>
      </c>
      <c r="R1677">
        <v>0</v>
      </c>
      <c r="S1677">
        <v>3</v>
      </c>
      <c r="T1677">
        <v>5</v>
      </c>
      <c r="U1677">
        <v>0</v>
      </c>
      <c r="V1677">
        <v>0</v>
      </c>
      <c r="W1677">
        <v>0</v>
      </c>
      <c r="X1677">
        <v>0</v>
      </c>
      <c r="Y1677">
        <v>0</v>
      </c>
      <c r="Z1677">
        <v>0</v>
      </c>
      <c r="AA1677">
        <v>3</v>
      </c>
      <c r="AB1677">
        <v>11</v>
      </c>
      <c r="AC1677">
        <v>0</v>
      </c>
    </row>
    <row r="1678" spans="1:29" x14ac:dyDescent="0.3">
      <c r="A1678">
        <v>7947</v>
      </c>
      <c r="B1678">
        <v>1969</v>
      </c>
      <c r="C1678" t="s">
        <v>29</v>
      </c>
      <c r="D1678" t="s">
        <v>33</v>
      </c>
      <c r="E1678">
        <v>42231</v>
      </c>
      <c r="F1678">
        <v>1</v>
      </c>
      <c r="G1678">
        <v>1</v>
      </c>
      <c r="H1678" s="1">
        <v>41723</v>
      </c>
      <c r="I1678">
        <v>99</v>
      </c>
      <c r="J1678">
        <v>24</v>
      </c>
      <c r="K1678">
        <v>0</v>
      </c>
      <c r="L1678">
        <v>8</v>
      </c>
      <c r="M1678">
        <v>0</v>
      </c>
      <c r="N1678">
        <v>1</v>
      </c>
      <c r="O1678">
        <v>4</v>
      </c>
      <c r="P1678">
        <v>1</v>
      </c>
      <c r="Q1678">
        <v>1</v>
      </c>
      <c r="R1678">
        <v>0</v>
      </c>
      <c r="S1678">
        <v>3</v>
      </c>
      <c r="T1678">
        <v>5</v>
      </c>
      <c r="U1678">
        <v>0</v>
      </c>
      <c r="V1678">
        <v>0</v>
      </c>
      <c r="W1678">
        <v>0</v>
      </c>
      <c r="X1678">
        <v>0</v>
      </c>
      <c r="Y1678">
        <v>0</v>
      </c>
      <c r="Z1678">
        <v>0</v>
      </c>
      <c r="AA1678">
        <v>3</v>
      </c>
      <c r="AB1678">
        <v>11</v>
      </c>
      <c r="AC1678">
        <v>0</v>
      </c>
    </row>
    <row r="1679" spans="1:29" x14ac:dyDescent="0.3">
      <c r="A1679">
        <v>3798</v>
      </c>
      <c r="B1679">
        <v>1968</v>
      </c>
      <c r="C1679" t="s">
        <v>29</v>
      </c>
      <c r="D1679" t="s">
        <v>33</v>
      </c>
      <c r="E1679">
        <v>41120</v>
      </c>
      <c r="F1679">
        <v>1</v>
      </c>
      <c r="G1679">
        <v>1</v>
      </c>
      <c r="H1679" s="1">
        <v>41584</v>
      </c>
      <c r="I1679">
        <v>80</v>
      </c>
      <c r="J1679">
        <v>24</v>
      </c>
      <c r="K1679">
        <v>2</v>
      </c>
      <c r="L1679">
        <v>23</v>
      </c>
      <c r="M1679">
        <v>0</v>
      </c>
      <c r="N1679">
        <v>8</v>
      </c>
      <c r="O1679">
        <v>24</v>
      </c>
      <c r="P1679">
        <v>3</v>
      </c>
      <c r="Q1679">
        <v>2</v>
      </c>
      <c r="R1679">
        <v>1</v>
      </c>
      <c r="S1679">
        <v>3</v>
      </c>
      <c r="T1679">
        <v>6</v>
      </c>
      <c r="U1679">
        <v>0</v>
      </c>
      <c r="V1679">
        <v>0</v>
      </c>
      <c r="W1679">
        <v>0</v>
      </c>
      <c r="X1679">
        <v>0</v>
      </c>
      <c r="Y1679">
        <v>0</v>
      </c>
      <c r="Z1679">
        <v>0</v>
      </c>
      <c r="AA1679">
        <v>3</v>
      </c>
      <c r="AB1679">
        <v>11</v>
      </c>
      <c r="AC1679">
        <v>0</v>
      </c>
    </row>
    <row r="1680" spans="1:29" x14ac:dyDescent="0.3">
      <c r="A1680">
        <v>1100</v>
      </c>
      <c r="B1680">
        <v>1960</v>
      </c>
      <c r="C1680" t="s">
        <v>34</v>
      </c>
      <c r="D1680" t="s">
        <v>31</v>
      </c>
      <c r="E1680">
        <v>41275</v>
      </c>
      <c r="F1680">
        <v>1</v>
      </c>
      <c r="G1680">
        <v>2</v>
      </c>
      <c r="H1680" s="1">
        <v>41722</v>
      </c>
      <c r="I1680">
        <v>33</v>
      </c>
      <c r="J1680">
        <v>24</v>
      </c>
      <c r="K1680">
        <v>4</v>
      </c>
      <c r="L1680">
        <v>22</v>
      </c>
      <c r="M1680">
        <v>0</v>
      </c>
      <c r="N1680">
        <v>2</v>
      </c>
      <c r="O1680">
        <v>9</v>
      </c>
      <c r="P1680">
        <v>4</v>
      </c>
      <c r="Q1680">
        <v>3</v>
      </c>
      <c r="R1680">
        <v>1</v>
      </c>
      <c r="S1680">
        <v>3</v>
      </c>
      <c r="T1680">
        <v>5</v>
      </c>
      <c r="U1680">
        <v>0</v>
      </c>
      <c r="V1680">
        <v>0</v>
      </c>
      <c r="W1680">
        <v>0</v>
      </c>
      <c r="X1680">
        <v>0</v>
      </c>
      <c r="Y1680">
        <v>0</v>
      </c>
      <c r="Z1680">
        <v>0</v>
      </c>
      <c r="AA1680">
        <v>3</v>
      </c>
      <c r="AB1680">
        <v>11</v>
      </c>
      <c r="AC1680">
        <v>0</v>
      </c>
    </row>
    <row r="1681" spans="1:29" x14ac:dyDescent="0.3">
      <c r="A1681">
        <v>7004</v>
      </c>
      <c r="B1681">
        <v>1984</v>
      </c>
      <c r="C1681" t="s">
        <v>29</v>
      </c>
      <c r="D1681" t="s">
        <v>30</v>
      </c>
      <c r="E1681">
        <v>11012</v>
      </c>
      <c r="F1681">
        <v>1</v>
      </c>
      <c r="G1681">
        <v>0</v>
      </c>
      <c r="H1681" s="1">
        <v>41349</v>
      </c>
      <c r="I1681">
        <v>82</v>
      </c>
      <c r="J1681">
        <v>24</v>
      </c>
      <c r="K1681">
        <v>3</v>
      </c>
      <c r="L1681">
        <v>26</v>
      </c>
      <c r="M1681">
        <v>7</v>
      </c>
      <c r="N1681">
        <v>1</v>
      </c>
      <c r="O1681">
        <v>23</v>
      </c>
      <c r="P1681">
        <v>3</v>
      </c>
      <c r="Q1681">
        <v>3</v>
      </c>
      <c r="R1681">
        <v>1</v>
      </c>
      <c r="S1681">
        <v>2</v>
      </c>
      <c r="T1681">
        <v>9</v>
      </c>
      <c r="U1681">
        <v>1</v>
      </c>
      <c r="V1681">
        <v>0</v>
      </c>
      <c r="W1681">
        <v>0</v>
      </c>
      <c r="X1681">
        <v>0</v>
      </c>
      <c r="Y1681">
        <v>0</v>
      </c>
      <c r="Z1681">
        <v>0</v>
      </c>
      <c r="AA1681">
        <v>3</v>
      </c>
      <c r="AB1681">
        <v>11</v>
      </c>
      <c r="AC1681">
        <v>0</v>
      </c>
    </row>
    <row r="1682" spans="1:29" x14ac:dyDescent="0.3">
      <c r="A1682">
        <v>1324</v>
      </c>
      <c r="B1682">
        <v>1988</v>
      </c>
      <c r="C1682" t="s">
        <v>29</v>
      </c>
      <c r="D1682" t="s">
        <v>33</v>
      </c>
      <c r="E1682">
        <v>38872</v>
      </c>
      <c r="F1682">
        <v>1</v>
      </c>
      <c r="G1682">
        <v>0</v>
      </c>
      <c r="H1682" s="1">
        <v>41424</v>
      </c>
      <c r="I1682">
        <v>93</v>
      </c>
      <c r="J1682">
        <v>23</v>
      </c>
      <c r="K1682">
        <v>3</v>
      </c>
      <c r="L1682">
        <v>21</v>
      </c>
      <c r="M1682">
        <v>3</v>
      </c>
      <c r="N1682">
        <v>19</v>
      </c>
      <c r="O1682">
        <v>22</v>
      </c>
      <c r="P1682">
        <v>2</v>
      </c>
      <c r="Q1682">
        <v>3</v>
      </c>
      <c r="R1682">
        <v>0</v>
      </c>
      <c r="S1682">
        <v>3</v>
      </c>
      <c r="T1682">
        <v>8</v>
      </c>
      <c r="U1682">
        <v>0</v>
      </c>
      <c r="V1682">
        <v>0</v>
      </c>
      <c r="W1682">
        <v>0</v>
      </c>
      <c r="X1682">
        <v>0</v>
      </c>
      <c r="Y1682">
        <v>0</v>
      </c>
      <c r="Z1682">
        <v>0</v>
      </c>
      <c r="AA1682">
        <v>3</v>
      </c>
      <c r="AB1682">
        <v>11</v>
      </c>
      <c r="AC1682">
        <v>0</v>
      </c>
    </row>
    <row r="1683" spans="1:29" x14ac:dyDescent="0.3">
      <c r="A1683">
        <v>2521</v>
      </c>
      <c r="B1683">
        <v>1971</v>
      </c>
      <c r="C1683" t="s">
        <v>34</v>
      </c>
      <c r="D1683" t="s">
        <v>33</v>
      </c>
      <c r="E1683">
        <v>35178</v>
      </c>
      <c r="F1683">
        <v>1</v>
      </c>
      <c r="G1683">
        <v>0</v>
      </c>
      <c r="H1683" s="1">
        <v>41284</v>
      </c>
      <c r="I1683">
        <v>10</v>
      </c>
      <c r="J1683">
        <v>23</v>
      </c>
      <c r="K1683">
        <v>1</v>
      </c>
      <c r="L1683">
        <v>13</v>
      </c>
      <c r="M1683">
        <v>2</v>
      </c>
      <c r="N1683">
        <v>2</v>
      </c>
      <c r="O1683">
        <v>18</v>
      </c>
      <c r="P1683">
        <v>1</v>
      </c>
      <c r="Q1683">
        <v>1</v>
      </c>
      <c r="R1683">
        <v>1</v>
      </c>
      <c r="S1683">
        <v>2</v>
      </c>
      <c r="T1683">
        <v>7</v>
      </c>
      <c r="U1683">
        <v>1</v>
      </c>
      <c r="V1683">
        <v>0</v>
      </c>
      <c r="W1683">
        <v>0</v>
      </c>
      <c r="X1683">
        <v>0</v>
      </c>
      <c r="Y1683">
        <v>0</v>
      </c>
      <c r="Z1683">
        <v>0</v>
      </c>
      <c r="AA1683">
        <v>3</v>
      </c>
      <c r="AB1683">
        <v>11</v>
      </c>
      <c r="AC1683">
        <v>1</v>
      </c>
    </row>
    <row r="1684" spans="1:29" x14ac:dyDescent="0.3">
      <c r="A1684">
        <v>2488</v>
      </c>
      <c r="B1684">
        <v>1956</v>
      </c>
      <c r="C1684" t="s">
        <v>37</v>
      </c>
      <c r="D1684" t="s">
        <v>35</v>
      </c>
      <c r="E1684">
        <v>31395</v>
      </c>
      <c r="F1684">
        <v>1</v>
      </c>
      <c r="G1684">
        <v>1</v>
      </c>
      <c r="H1684" s="1">
        <v>41356</v>
      </c>
      <c r="I1684">
        <v>80</v>
      </c>
      <c r="J1684">
        <v>23</v>
      </c>
      <c r="K1684">
        <v>1</v>
      </c>
      <c r="L1684">
        <v>25</v>
      </c>
      <c r="M1684">
        <v>0</v>
      </c>
      <c r="N1684">
        <v>8</v>
      </c>
      <c r="O1684">
        <v>7</v>
      </c>
      <c r="P1684">
        <v>4</v>
      </c>
      <c r="Q1684">
        <v>2</v>
      </c>
      <c r="R1684">
        <v>1</v>
      </c>
      <c r="S1684">
        <v>3</v>
      </c>
      <c r="T1684">
        <v>6</v>
      </c>
      <c r="U1684">
        <v>0</v>
      </c>
      <c r="V1684">
        <v>0</v>
      </c>
      <c r="W1684">
        <v>0</v>
      </c>
      <c r="X1684">
        <v>0</v>
      </c>
      <c r="Y1684">
        <v>0</v>
      </c>
      <c r="Z1684">
        <v>0</v>
      </c>
      <c r="AA1684">
        <v>3</v>
      </c>
      <c r="AB1684">
        <v>11</v>
      </c>
      <c r="AC1684">
        <v>0</v>
      </c>
    </row>
    <row r="1685" spans="1:29" x14ac:dyDescent="0.3">
      <c r="A1685">
        <v>194</v>
      </c>
      <c r="B1685">
        <v>1965</v>
      </c>
      <c r="C1685" t="s">
        <v>29</v>
      </c>
      <c r="D1685" t="s">
        <v>33</v>
      </c>
      <c r="E1685">
        <v>48006</v>
      </c>
      <c r="F1685">
        <v>1</v>
      </c>
      <c r="G1685">
        <v>1</v>
      </c>
      <c r="H1685" s="1">
        <v>41799</v>
      </c>
      <c r="I1685">
        <v>55</v>
      </c>
      <c r="J1685">
        <v>23</v>
      </c>
      <c r="K1685">
        <v>0</v>
      </c>
      <c r="L1685">
        <v>11</v>
      </c>
      <c r="M1685">
        <v>3</v>
      </c>
      <c r="N1685">
        <v>2</v>
      </c>
      <c r="O1685">
        <v>2</v>
      </c>
      <c r="P1685">
        <v>1</v>
      </c>
      <c r="Q1685">
        <v>1</v>
      </c>
      <c r="R1685">
        <v>0</v>
      </c>
      <c r="S1685">
        <v>3</v>
      </c>
      <c r="T1685">
        <v>6</v>
      </c>
      <c r="U1685">
        <v>0</v>
      </c>
      <c r="V1685">
        <v>0</v>
      </c>
      <c r="W1685">
        <v>0</v>
      </c>
      <c r="X1685">
        <v>0</v>
      </c>
      <c r="Y1685">
        <v>0</v>
      </c>
      <c r="Z1685">
        <v>0</v>
      </c>
      <c r="AA1685">
        <v>3</v>
      </c>
      <c r="AB1685">
        <v>11</v>
      </c>
      <c r="AC1685">
        <v>0</v>
      </c>
    </row>
    <row r="1686" spans="1:29" x14ac:dyDescent="0.3">
      <c r="A1686">
        <v>4472</v>
      </c>
      <c r="B1686">
        <v>1970</v>
      </c>
      <c r="C1686" t="s">
        <v>32</v>
      </c>
      <c r="D1686" t="s">
        <v>35</v>
      </c>
      <c r="E1686">
        <v>35682</v>
      </c>
      <c r="F1686">
        <v>1</v>
      </c>
      <c r="G1686">
        <v>0</v>
      </c>
      <c r="H1686" s="1">
        <v>41817</v>
      </c>
      <c r="I1686">
        <v>34</v>
      </c>
      <c r="J1686">
        <v>23</v>
      </c>
      <c r="K1686">
        <v>0</v>
      </c>
      <c r="L1686">
        <v>8</v>
      </c>
      <c r="M1686">
        <v>6</v>
      </c>
      <c r="N1686">
        <v>2</v>
      </c>
      <c r="O1686">
        <v>18</v>
      </c>
      <c r="P1686">
        <v>1</v>
      </c>
      <c r="Q1686">
        <v>1</v>
      </c>
      <c r="R1686">
        <v>1</v>
      </c>
      <c r="S1686">
        <v>3</v>
      </c>
      <c r="T1686">
        <v>2</v>
      </c>
      <c r="U1686">
        <v>0</v>
      </c>
      <c r="V1686">
        <v>0</v>
      </c>
      <c r="W1686">
        <v>0</v>
      </c>
      <c r="X1686">
        <v>0</v>
      </c>
      <c r="Y1686">
        <v>0</v>
      </c>
      <c r="Z1686">
        <v>0</v>
      </c>
      <c r="AA1686">
        <v>3</v>
      </c>
      <c r="AB1686">
        <v>11</v>
      </c>
      <c r="AC1686">
        <v>0</v>
      </c>
    </row>
    <row r="1687" spans="1:29" x14ac:dyDescent="0.3">
      <c r="A1687">
        <v>4301</v>
      </c>
      <c r="B1687">
        <v>1971</v>
      </c>
      <c r="C1687" t="s">
        <v>34</v>
      </c>
      <c r="D1687" t="s">
        <v>33</v>
      </c>
      <c r="E1687">
        <v>35178</v>
      </c>
      <c r="F1687">
        <v>1</v>
      </c>
      <c r="G1687">
        <v>0</v>
      </c>
      <c r="H1687" s="1">
        <v>41284</v>
      </c>
      <c r="I1687">
        <v>10</v>
      </c>
      <c r="J1687">
        <v>23</v>
      </c>
      <c r="K1687">
        <v>1</v>
      </c>
      <c r="L1687">
        <v>13</v>
      </c>
      <c r="M1687">
        <v>2</v>
      </c>
      <c r="N1687">
        <v>2</v>
      </c>
      <c r="O1687">
        <v>18</v>
      </c>
      <c r="P1687">
        <v>1</v>
      </c>
      <c r="Q1687">
        <v>1</v>
      </c>
      <c r="R1687">
        <v>1</v>
      </c>
      <c r="S1687">
        <v>2</v>
      </c>
      <c r="T1687">
        <v>7</v>
      </c>
      <c r="U1687">
        <v>1</v>
      </c>
      <c r="V1687">
        <v>0</v>
      </c>
      <c r="W1687">
        <v>0</v>
      </c>
      <c r="X1687">
        <v>0</v>
      </c>
      <c r="Y1687">
        <v>0</v>
      </c>
      <c r="Z1687">
        <v>0</v>
      </c>
      <c r="AA1687">
        <v>3</v>
      </c>
      <c r="AB1687">
        <v>11</v>
      </c>
      <c r="AC1687">
        <v>1</v>
      </c>
    </row>
    <row r="1688" spans="1:29" x14ac:dyDescent="0.3">
      <c r="A1688">
        <v>5025</v>
      </c>
      <c r="B1688">
        <v>1979</v>
      </c>
      <c r="C1688" t="s">
        <v>29</v>
      </c>
      <c r="D1688" t="s">
        <v>30</v>
      </c>
      <c r="E1688">
        <v>48526</v>
      </c>
      <c r="F1688">
        <v>1</v>
      </c>
      <c r="G1688">
        <v>0</v>
      </c>
      <c r="H1688" s="1">
        <v>41632</v>
      </c>
      <c r="I1688">
        <v>32</v>
      </c>
      <c r="J1688">
        <v>23</v>
      </c>
      <c r="K1688">
        <v>17</v>
      </c>
      <c r="L1688">
        <v>23</v>
      </c>
      <c r="M1688">
        <v>43</v>
      </c>
      <c r="N1688">
        <v>20</v>
      </c>
      <c r="O1688">
        <v>9</v>
      </c>
      <c r="P1688">
        <v>1</v>
      </c>
      <c r="Q1688">
        <v>2</v>
      </c>
      <c r="R1688">
        <v>1</v>
      </c>
      <c r="S1688">
        <v>4</v>
      </c>
      <c r="T1688">
        <v>3</v>
      </c>
      <c r="U1688">
        <v>0</v>
      </c>
      <c r="V1688">
        <v>0</v>
      </c>
      <c r="W1688">
        <v>0</v>
      </c>
      <c r="X1688">
        <v>0</v>
      </c>
      <c r="Y1688">
        <v>0</v>
      </c>
      <c r="Z1688">
        <v>0</v>
      </c>
      <c r="AA1688">
        <v>3</v>
      </c>
      <c r="AB1688">
        <v>11</v>
      </c>
      <c r="AC1688">
        <v>0</v>
      </c>
    </row>
    <row r="1689" spans="1:29" x14ac:dyDescent="0.3">
      <c r="A1689">
        <v>523</v>
      </c>
      <c r="B1689">
        <v>1989</v>
      </c>
      <c r="C1689" t="s">
        <v>29</v>
      </c>
      <c r="D1689" t="s">
        <v>33</v>
      </c>
      <c r="E1689">
        <v>37155</v>
      </c>
      <c r="F1689">
        <v>1</v>
      </c>
      <c r="G1689">
        <v>0</v>
      </c>
      <c r="H1689" s="1">
        <v>41305</v>
      </c>
      <c r="I1689">
        <v>51</v>
      </c>
      <c r="J1689">
        <v>23</v>
      </c>
      <c r="K1689">
        <v>0</v>
      </c>
      <c r="L1689">
        <v>26</v>
      </c>
      <c r="M1689">
        <v>7</v>
      </c>
      <c r="N1689">
        <v>15</v>
      </c>
      <c r="O1689">
        <v>3</v>
      </c>
      <c r="P1689">
        <v>1</v>
      </c>
      <c r="Q1689">
        <v>2</v>
      </c>
      <c r="R1689">
        <v>0</v>
      </c>
      <c r="S1689">
        <v>4</v>
      </c>
      <c r="T1689">
        <v>5</v>
      </c>
      <c r="U1689">
        <v>0</v>
      </c>
      <c r="V1689">
        <v>0</v>
      </c>
      <c r="W1689">
        <v>0</v>
      </c>
      <c r="X1689">
        <v>0</v>
      </c>
      <c r="Y1689">
        <v>0</v>
      </c>
      <c r="Z1689">
        <v>0</v>
      </c>
      <c r="AA1689">
        <v>3</v>
      </c>
      <c r="AB1689">
        <v>11</v>
      </c>
      <c r="AC1689">
        <v>0</v>
      </c>
    </row>
    <row r="1690" spans="1:29" x14ac:dyDescent="0.3">
      <c r="A1690">
        <v>7325</v>
      </c>
      <c r="B1690">
        <v>1986</v>
      </c>
      <c r="C1690" t="s">
        <v>32</v>
      </c>
      <c r="D1690" t="s">
        <v>31</v>
      </c>
      <c r="E1690">
        <v>38197</v>
      </c>
      <c r="F1690">
        <v>1</v>
      </c>
      <c r="G1690">
        <v>0</v>
      </c>
      <c r="H1690" s="1">
        <v>41454</v>
      </c>
      <c r="I1690">
        <v>86</v>
      </c>
      <c r="J1690">
        <v>23</v>
      </c>
      <c r="K1690">
        <v>0</v>
      </c>
      <c r="L1690">
        <v>11</v>
      </c>
      <c r="M1690">
        <v>2</v>
      </c>
      <c r="N1690">
        <v>1</v>
      </c>
      <c r="O1690">
        <v>3</v>
      </c>
      <c r="P1690">
        <v>1</v>
      </c>
      <c r="Q1690">
        <v>1</v>
      </c>
      <c r="R1690">
        <v>0</v>
      </c>
      <c r="S1690">
        <v>3</v>
      </c>
      <c r="T1690">
        <v>5</v>
      </c>
      <c r="U1690">
        <v>0</v>
      </c>
      <c r="V1690">
        <v>0</v>
      </c>
      <c r="W1690">
        <v>0</v>
      </c>
      <c r="X1690">
        <v>0</v>
      </c>
      <c r="Y1690">
        <v>0</v>
      </c>
      <c r="Z1690">
        <v>0</v>
      </c>
      <c r="AA1690">
        <v>3</v>
      </c>
      <c r="AB1690">
        <v>11</v>
      </c>
      <c r="AC1690">
        <v>0</v>
      </c>
    </row>
    <row r="1691" spans="1:29" x14ac:dyDescent="0.3">
      <c r="A1691">
        <v>800</v>
      </c>
      <c r="B1691">
        <v>1960</v>
      </c>
      <c r="C1691" t="s">
        <v>29</v>
      </c>
      <c r="D1691" t="s">
        <v>31</v>
      </c>
      <c r="E1691">
        <v>44512</v>
      </c>
      <c r="F1691">
        <v>1</v>
      </c>
      <c r="G1691">
        <v>1</v>
      </c>
      <c r="H1691" s="1">
        <v>41516</v>
      </c>
      <c r="I1691">
        <v>57</v>
      </c>
      <c r="J1691">
        <v>23</v>
      </c>
      <c r="K1691">
        <v>1</v>
      </c>
      <c r="L1691">
        <v>6</v>
      </c>
      <c r="M1691">
        <v>0</v>
      </c>
      <c r="N1691">
        <v>0</v>
      </c>
      <c r="O1691">
        <v>2</v>
      </c>
      <c r="P1691">
        <v>2</v>
      </c>
      <c r="Q1691">
        <v>1</v>
      </c>
      <c r="R1691">
        <v>0</v>
      </c>
      <c r="S1691">
        <v>3</v>
      </c>
      <c r="T1691">
        <v>4</v>
      </c>
      <c r="U1691">
        <v>0</v>
      </c>
      <c r="V1691">
        <v>0</v>
      </c>
      <c r="W1691">
        <v>0</v>
      </c>
      <c r="X1691">
        <v>0</v>
      </c>
      <c r="Y1691">
        <v>0</v>
      </c>
      <c r="Z1691">
        <v>0</v>
      </c>
      <c r="AA1691">
        <v>3</v>
      </c>
      <c r="AB1691">
        <v>11</v>
      </c>
      <c r="AC1691">
        <v>0</v>
      </c>
    </row>
    <row r="1692" spans="1:29" x14ac:dyDescent="0.3">
      <c r="A1692">
        <v>4385</v>
      </c>
      <c r="B1692">
        <v>1981</v>
      </c>
      <c r="C1692" t="s">
        <v>32</v>
      </c>
      <c r="D1692" t="s">
        <v>30</v>
      </c>
      <c r="E1692">
        <v>36038</v>
      </c>
      <c r="F1692">
        <v>1</v>
      </c>
      <c r="G1692">
        <v>0</v>
      </c>
      <c r="H1692" s="1">
        <v>41425</v>
      </c>
      <c r="I1692">
        <v>82</v>
      </c>
      <c r="J1692">
        <v>23</v>
      </c>
      <c r="K1692">
        <v>0</v>
      </c>
      <c r="L1692">
        <v>15</v>
      </c>
      <c r="M1692">
        <v>0</v>
      </c>
      <c r="N1692">
        <v>2</v>
      </c>
      <c r="O1692">
        <v>7</v>
      </c>
      <c r="P1692">
        <v>2</v>
      </c>
      <c r="Q1692">
        <v>3</v>
      </c>
      <c r="R1692">
        <v>0</v>
      </c>
      <c r="S1692">
        <v>3</v>
      </c>
      <c r="T1692">
        <v>6</v>
      </c>
      <c r="U1692">
        <v>0</v>
      </c>
      <c r="V1692">
        <v>0</v>
      </c>
      <c r="W1692">
        <v>0</v>
      </c>
      <c r="X1692">
        <v>0</v>
      </c>
      <c r="Y1692">
        <v>0</v>
      </c>
      <c r="Z1692">
        <v>0</v>
      </c>
      <c r="AA1692">
        <v>3</v>
      </c>
      <c r="AB1692">
        <v>11</v>
      </c>
      <c r="AC1692">
        <v>0</v>
      </c>
    </row>
    <row r="1693" spans="1:29" x14ac:dyDescent="0.3">
      <c r="A1693">
        <v>2546</v>
      </c>
      <c r="B1693">
        <v>1977</v>
      </c>
      <c r="C1693" t="s">
        <v>37</v>
      </c>
      <c r="D1693" t="s">
        <v>30</v>
      </c>
      <c r="E1693">
        <v>31878</v>
      </c>
      <c r="F1693">
        <v>0</v>
      </c>
      <c r="G1693">
        <v>1</v>
      </c>
      <c r="H1693" s="1">
        <v>41812</v>
      </c>
      <c r="I1693">
        <v>7</v>
      </c>
      <c r="J1693">
        <v>23</v>
      </c>
      <c r="K1693">
        <v>4</v>
      </c>
      <c r="L1693">
        <v>5</v>
      </c>
      <c r="M1693">
        <v>10</v>
      </c>
      <c r="N1693">
        <v>5</v>
      </c>
      <c r="O1693">
        <v>23</v>
      </c>
      <c r="P1693">
        <v>1</v>
      </c>
      <c r="Q1693">
        <v>1</v>
      </c>
      <c r="R1693">
        <v>0</v>
      </c>
      <c r="S1693">
        <v>4</v>
      </c>
      <c r="T1693">
        <v>3</v>
      </c>
      <c r="U1693">
        <v>0</v>
      </c>
      <c r="V1693">
        <v>0</v>
      </c>
      <c r="W1693">
        <v>0</v>
      </c>
      <c r="X1693">
        <v>0</v>
      </c>
      <c r="Y1693">
        <v>0</v>
      </c>
      <c r="Z1693">
        <v>0</v>
      </c>
      <c r="AA1693">
        <v>3</v>
      </c>
      <c r="AB1693">
        <v>11</v>
      </c>
      <c r="AC1693">
        <v>0</v>
      </c>
    </row>
    <row r="1694" spans="1:29" x14ac:dyDescent="0.3">
      <c r="A1694">
        <v>4338</v>
      </c>
      <c r="B1694">
        <v>1983</v>
      </c>
      <c r="C1694" t="s">
        <v>29</v>
      </c>
      <c r="D1694" t="s">
        <v>30</v>
      </c>
      <c r="E1694">
        <v>39062</v>
      </c>
      <c r="F1694">
        <v>1</v>
      </c>
      <c r="G1694">
        <v>0</v>
      </c>
      <c r="H1694" s="1">
        <v>41723</v>
      </c>
      <c r="I1694">
        <v>28</v>
      </c>
      <c r="J1694">
        <v>23</v>
      </c>
      <c r="K1694">
        <v>0</v>
      </c>
      <c r="L1694">
        <v>9</v>
      </c>
      <c r="M1694">
        <v>0</v>
      </c>
      <c r="N1694">
        <v>0</v>
      </c>
      <c r="O1694">
        <v>12</v>
      </c>
      <c r="P1694">
        <v>1</v>
      </c>
      <c r="Q1694">
        <v>1</v>
      </c>
      <c r="R1694">
        <v>0</v>
      </c>
      <c r="S1694">
        <v>3</v>
      </c>
      <c r="T1694">
        <v>4</v>
      </c>
      <c r="U1694">
        <v>1</v>
      </c>
      <c r="V1694">
        <v>0</v>
      </c>
      <c r="W1694">
        <v>0</v>
      </c>
      <c r="X1694">
        <v>0</v>
      </c>
      <c r="Y1694">
        <v>0</v>
      </c>
      <c r="Z1694">
        <v>0</v>
      </c>
      <c r="AA1694">
        <v>3</v>
      </c>
      <c r="AB1694">
        <v>11</v>
      </c>
      <c r="AC1694">
        <v>0</v>
      </c>
    </row>
    <row r="1695" spans="1:29" x14ac:dyDescent="0.3">
      <c r="A1695">
        <v>1612</v>
      </c>
      <c r="B1695">
        <v>1981</v>
      </c>
      <c r="C1695" t="s">
        <v>32</v>
      </c>
      <c r="D1695" t="s">
        <v>30</v>
      </c>
      <c r="F1695">
        <v>1</v>
      </c>
      <c r="G1695">
        <v>0</v>
      </c>
      <c r="H1695" s="1">
        <v>41425</v>
      </c>
      <c r="I1695">
        <v>82</v>
      </c>
      <c r="J1695">
        <v>23</v>
      </c>
      <c r="K1695">
        <v>0</v>
      </c>
      <c r="L1695">
        <v>15</v>
      </c>
      <c r="M1695">
        <v>0</v>
      </c>
      <c r="N1695">
        <v>2</v>
      </c>
      <c r="O1695">
        <v>7</v>
      </c>
      <c r="P1695">
        <v>2</v>
      </c>
      <c r="Q1695">
        <v>3</v>
      </c>
      <c r="R1695">
        <v>0</v>
      </c>
      <c r="S1695">
        <v>3</v>
      </c>
      <c r="T1695">
        <v>6</v>
      </c>
      <c r="U1695">
        <v>0</v>
      </c>
      <c r="V1695">
        <v>0</v>
      </c>
      <c r="W1695">
        <v>0</v>
      </c>
      <c r="X1695">
        <v>0</v>
      </c>
      <c r="Y1695">
        <v>0</v>
      </c>
      <c r="Z1695">
        <v>0</v>
      </c>
      <c r="AA1695">
        <v>3</v>
      </c>
      <c r="AB1695">
        <v>11</v>
      </c>
      <c r="AC1695">
        <v>0</v>
      </c>
    </row>
    <row r="1696" spans="1:29" x14ac:dyDescent="0.3">
      <c r="A1696">
        <v>9216</v>
      </c>
      <c r="B1696">
        <v>1971</v>
      </c>
      <c r="C1696" t="s">
        <v>29</v>
      </c>
      <c r="D1696" t="s">
        <v>33</v>
      </c>
      <c r="E1696">
        <v>35788</v>
      </c>
      <c r="F1696">
        <v>1</v>
      </c>
      <c r="G1696">
        <v>1</v>
      </c>
      <c r="H1696" s="1">
        <v>41662</v>
      </c>
      <c r="I1696">
        <v>34</v>
      </c>
      <c r="J1696">
        <v>23</v>
      </c>
      <c r="K1696">
        <v>2</v>
      </c>
      <c r="L1696">
        <v>11</v>
      </c>
      <c r="M1696">
        <v>3</v>
      </c>
      <c r="N1696">
        <v>1</v>
      </c>
      <c r="O1696">
        <v>4</v>
      </c>
      <c r="P1696">
        <v>2</v>
      </c>
      <c r="Q1696">
        <v>2</v>
      </c>
      <c r="R1696">
        <v>0</v>
      </c>
      <c r="S1696">
        <v>3</v>
      </c>
      <c r="T1696">
        <v>6</v>
      </c>
      <c r="U1696">
        <v>0</v>
      </c>
      <c r="V1696">
        <v>0</v>
      </c>
      <c r="W1696">
        <v>0</v>
      </c>
      <c r="X1696">
        <v>0</v>
      </c>
      <c r="Y1696">
        <v>0</v>
      </c>
      <c r="Z1696">
        <v>0</v>
      </c>
      <c r="AA1696">
        <v>3</v>
      </c>
      <c r="AB1696">
        <v>11</v>
      </c>
      <c r="AC1696">
        <v>0</v>
      </c>
    </row>
    <row r="1697" spans="1:29" x14ac:dyDescent="0.3">
      <c r="A1697">
        <v>4548</v>
      </c>
      <c r="B1697">
        <v>1981</v>
      </c>
      <c r="C1697" t="s">
        <v>29</v>
      </c>
      <c r="D1697" t="s">
        <v>30</v>
      </c>
      <c r="E1697">
        <v>41967</v>
      </c>
      <c r="F1697">
        <v>1</v>
      </c>
      <c r="G1697">
        <v>1</v>
      </c>
      <c r="H1697" s="1">
        <v>41601</v>
      </c>
      <c r="I1697">
        <v>66</v>
      </c>
      <c r="J1697">
        <v>23</v>
      </c>
      <c r="K1697">
        <v>4</v>
      </c>
      <c r="L1697">
        <v>10</v>
      </c>
      <c r="M1697">
        <v>0</v>
      </c>
      <c r="N1697">
        <v>2</v>
      </c>
      <c r="O1697">
        <v>15</v>
      </c>
      <c r="P1697">
        <v>1</v>
      </c>
      <c r="Q1697">
        <v>1</v>
      </c>
      <c r="R1697">
        <v>0</v>
      </c>
      <c r="S1697">
        <v>3</v>
      </c>
      <c r="T1697">
        <v>4</v>
      </c>
      <c r="U1697">
        <v>0</v>
      </c>
      <c r="V1697">
        <v>0</v>
      </c>
      <c r="W1697">
        <v>0</v>
      </c>
      <c r="X1697">
        <v>0</v>
      </c>
      <c r="Y1697">
        <v>0</v>
      </c>
      <c r="Z1697">
        <v>0</v>
      </c>
      <c r="AA1697">
        <v>3</v>
      </c>
      <c r="AB1697">
        <v>11</v>
      </c>
      <c r="AC1697">
        <v>0</v>
      </c>
    </row>
    <row r="1698" spans="1:29" x14ac:dyDescent="0.3">
      <c r="A1698">
        <v>2656</v>
      </c>
      <c r="B1698">
        <v>1971</v>
      </c>
      <c r="C1698" t="s">
        <v>29</v>
      </c>
      <c r="D1698" t="s">
        <v>35</v>
      </c>
      <c r="E1698">
        <v>40851</v>
      </c>
      <c r="F1698">
        <v>1</v>
      </c>
      <c r="G1698">
        <v>1</v>
      </c>
      <c r="H1698" s="1">
        <v>41326</v>
      </c>
      <c r="I1698">
        <v>63</v>
      </c>
      <c r="J1698">
        <v>23</v>
      </c>
      <c r="K1698">
        <v>1</v>
      </c>
      <c r="L1698">
        <v>7</v>
      </c>
      <c r="M1698">
        <v>0</v>
      </c>
      <c r="N1698">
        <v>4</v>
      </c>
      <c r="O1698">
        <v>24</v>
      </c>
      <c r="P1698">
        <v>1</v>
      </c>
      <c r="Q1698">
        <v>1</v>
      </c>
      <c r="R1698">
        <v>1</v>
      </c>
      <c r="S1698">
        <v>2</v>
      </c>
      <c r="T1698">
        <v>7</v>
      </c>
      <c r="U1698">
        <v>0</v>
      </c>
      <c r="V1698">
        <v>0</v>
      </c>
      <c r="W1698">
        <v>0</v>
      </c>
      <c r="X1698">
        <v>0</v>
      </c>
      <c r="Y1698">
        <v>0</v>
      </c>
      <c r="Z1698">
        <v>0</v>
      </c>
      <c r="AA1698">
        <v>3</v>
      </c>
      <c r="AB1698">
        <v>11</v>
      </c>
      <c r="AC1698">
        <v>0</v>
      </c>
    </row>
    <row r="1699" spans="1:29" x14ac:dyDescent="0.3">
      <c r="A1699">
        <v>6983</v>
      </c>
      <c r="B1699">
        <v>1950</v>
      </c>
      <c r="C1699" t="s">
        <v>34</v>
      </c>
      <c r="D1699" t="s">
        <v>35</v>
      </c>
      <c r="E1699">
        <v>38054</v>
      </c>
      <c r="F1699">
        <v>1</v>
      </c>
      <c r="G1699">
        <v>1</v>
      </c>
      <c r="H1699" s="1">
        <v>41760</v>
      </c>
      <c r="I1699">
        <v>24</v>
      </c>
      <c r="J1699">
        <v>23</v>
      </c>
      <c r="K1699">
        <v>2</v>
      </c>
      <c r="L1699">
        <v>17</v>
      </c>
      <c r="M1699">
        <v>2</v>
      </c>
      <c r="N1699">
        <v>1</v>
      </c>
      <c r="O1699">
        <v>0</v>
      </c>
      <c r="P1699">
        <v>2</v>
      </c>
      <c r="Q1699">
        <v>2</v>
      </c>
      <c r="R1699">
        <v>0</v>
      </c>
      <c r="S1699">
        <v>3</v>
      </c>
      <c r="T1699">
        <v>7</v>
      </c>
      <c r="U1699">
        <v>0</v>
      </c>
      <c r="V1699">
        <v>0</v>
      </c>
      <c r="W1699">
        <v>0</v>
      </c>
      <c r="X1699">
        <v>0</v>
      </c>
      <c r="Y1699">
        <v>0</v>
      </c>
      <c r="Z1699">
        <v>0</v>
      </c>
      <c r="AA1699">
        <v>3</v>
      </c>
      <c r="AB1699">
        <v>11</v>
      </c>
      <c r="AC1699">
        <v>0</v>
      </c>
    </row>
    <row r="1700" spans="1:29" x14ac:dyDescent="0.3">
      <c r="A1700">
        <v>1030</v>
      </c>
      <c r="B1700">
        <v>1965</v>
      </c>
      <c r="C1700" t="s">
        <v>32</v>
      </c>
      <c r="D1700" t="s">
        <v>30</v>
      </c>
      <c r="E1700">
        <v>40637</v>
      </c>
      <c r="F1700">
        <v>1</v>
      </c>
      <c r="G1700">
        <v>1</v>
      </c>
      <c r="H1700" s="1">
        <v>41472</v>
      </c>
      <c r="I1700">
        <v>72</v>
      </c>
      <c r="J1700">
        <v>22</v>
      </c>
      <c r="K1700">
        <v>0</v>
      </c>
      <c r="L1700">
        <v>13</v>
      </c>
      <c r="M1700">
        <v>0</v>
      </c>
      <c r="N1700">
        <v>0</v>
      </c>
      <c r="O1700">
        <v>3</v>
      </c>
      <c r="P1700">
        <v>2</v>
      </c>
      <c r="Q1700">
        <v>1</v>
      </c>
      <c r="R1700">
        <v>0</v>
      </c>
      <c r="S1700">
        <v>3</v>
      </c>
      <c r="T1700">
        <v>7</v>
      </c>
      <c r="U1700">
        <v>0</v>
      </c>
      <c r="V1700">
        <v>0</v>
      </c>
      <c r="W1700">
        <v>0</v>
      </c>
      <c r="X1700">
        <v>0</v>
      </c>
      <c r="Y1700">
        <v>0</v>
      </c>
      <c r="Z1700">
        <v>0</v>
      </c>
      <c r="AA1700">
        <v>3</v>
      </c>
      <c r="AB1700">
        <v>11</v>
      </c>
      <c r="AC1700">
        <v>0</v>
      </c>
    </row>
    <row r="1701" spans="1:29" x14ac:dyDescent="0.3">
      <c r="A1701">
        <v>3896</v>
      </c>
      <c r="B1701">
        <v>1984</v>
      </c>
      <c r="C1701" t="s">
        <v>29</v>
      </c>
      <c r="D1701" t="s">
        <v>33</v>
      </c>
      <c r="E1701">
        <v>27255</v>
      </c>
      <c r="F1701">
        <v>1</v>
      </c>
      <c r="G1701">
        <v>0</v>
      </c>
      <c r="H1701" s="1">
        <v>41585</v>
      </c>
      <c r="I1701">
        <v>3</v>
      </c>
      <c r="J1701">
        <v>22</v>
      </c>
      <c r="K1701">
        <v>1</v>
      </c>
      <c r="L1701">
        <v>11</v>
      </c>
      <c r="M1701">
        <v>0</v>
      </c>
      <c r="N1701">
        <v>1</v>
      </c>
      <c r="O1701">
        <v>2</v>
      </c>
      <c r="P1701">
        <v>1</v>
      </c>
      <c r="Q1701">
        <v>1</v>
      </c>
      <c r="R1701">
        <v>0</v>
      </c>
      <c r="S1701">
        <v>3</v>
      </c>
      <c r="T1701">
        <v>7</v>
      </c>
      <c r="U1701">
        <v>0</v>
      </c>
      <c r="V1701">
        <v>0</v>
      </c>
      <c r="W1701">
        <v>0</v>
      </c>
      <c r="X1701">
        <v>0</v>
      </c>
      <c r="Y1701">
        <v>0</v>
      </c>
      <c r="Z1701">
        <v>0</v>
      </c>
      <c r="AA1701">
        <v>3</v>
      </c>
      <c r="AB1701">
        <v>11</v>
      </c>
      <c r="AC1701">
        <v>0</v>
      </c>
    </row>
    <row r="1702" spans="1:29" x14ac:dyDescent="0.3">
      <c r="A1702">
        <v>6201</v>
      </c>
      <c r="B1702">
        <v>1978</v>
      </c>
      <c r="C1702" t="s">
        <v>29</v>
      </c>
      <c r="D1702" t="s">
        <v>30</v>
      </c>
      <c r="E1702">
        <v>38643</v>
      </c>
      <c r="F1702">
        <v>1</v>
      </c>
      <c r="G1702">
        <v>1</v>
      </c>
      <c r="H1702" s="1">
        <v>41607</v>
      </c>
      <c r="I1702">
        <v>45</v>
      </c>
      <c r="J1702">
        <v>22</v>
      </c>
      <c r="K1702">
        <v>2</v>
      </c>
      <c r="L1702">
        <v>14</v>
      </c>
      <c r="M1702">
        <v>0</v>
      </c>
      <c r="N1702">
        <v>1</v>
      </c>
      <c r="O1702">
        <v>10</v>
      </c>
      <c r="P1702">
        <v>2</v>
      </c>
      <c r="Q1702">
        <v>2</v>
      </c>
      <c r="R1702">
        <v>0</v>
      </c>
      <c r="S1702">
        <v>3</v>
      </c>
      <c r="T1702">
        <v>7</v>
      </c>
      <c r="U1702">
        <v>0</v>
      </c>
      <c r="V1702">
        <v>0</v>
      </c>
      <c r="W1702">
        <v>0</v>
      </c>
      <c r="X1702">
        <v>0</v>
      </c>
      <c r="Y1702">
        <v>0</v>
      </c>
      <c r="Z1702">
        <v>1</v>
      </c>
      <c r="AA1702">
        <v>3</v>
      </c>
      <c r="AB1702">
        <v>11</v>
      </c>
      <c r="AC1702">
        <v>0</v>
      </c>
    </row>
    <row r="1703" spans="1:29" x14ac:dyDescent="0.3">
      <c r="A1703">
        <v>6619</v>
      </c>
      <c r="B1703">
        <v>1978</v>
      </c>
      <c r="C1703" t="s">
        <v>29</v>
      </c>
      <c r="D1703" t="s">
        <v>33</v>
      </c>
      <c r="E1703">
        <v>38415</v>
      </c>
      <c r="F1703">
        <v>1</v>
      </c>
      <c r="G1703">
        <v>1</v>
      </c>
      <c r="H1703" s="1">
        <v>41276</v>
      </c>
      <c r="I1703">
        <v>91</v>
      </c>
      <c r="J1703">
        <v>22</v>
      </c>
      <c r="K1703">
        <v>1</v>
      </c>
      <c r="L1703">
        <v>13</v>
      </c>
      <c r="M1703">
        <v>4</v>
      </c>
      <c r="N1703">
        <v>0</v>
      </c>
      <c r="O1703">
        <v>4</v>
      </c>
      <c r="P1703">
        <v>2</v>
      </c>
      <c r="Q1703">
        <v>1</v>
      </c>
      <c r="R1703">
        <v>0</v>
      </c>
      <c r="S1703">
        <v>3</v>
      </c>
      <c r="T1703">
        <v>7</v>
      </c>
      <c r="U1703">
        <v>0</v>
      </c>
      <c r="V1703">
        <v>0</v>
      </c>
      <c r="W1703">
        <v>0</v>
      </c>
      <c r="X1703">
        <v>0</v>
      </c>
      <c r="Y1703">
        <v>0</v>
      </c>
      <c r="Z1703">
        <v>0</v>
      </c>
      <c r="AA1703">
        <v>3</v>
      </c>
      <c r="AB1703">
        <v>11</v>
      </c>
      <c r="AC1703">
        <v>0</v>
      </c>
    </row>
    <row r="1704" spans="1:29" x14ac:dyDescent="0.3">
      <c r="A1704">
        <v>6768</v>
      </c>
      <c r="B1704">
        <v>1962</v>
      </c>
      <c r="C1704" t="s">
        <v>29</v>
      </c>
      <c r="D1704" t="s">
        <v>35</v>
      </c>
      <c r="E1704">
        <v>37859</v>
      </c>
      <c r="F1704">
        <v>1</v>
      </c>
      <c r="G1704">
        <v>2</v>
      </c>
      <c r="H1704" s="1">
        <v>41286</v>
      </c>
      <c r="I1704">
        <v>75</v>
      </c>
      <c r="J1704">
        <v>22</v>
      </c>
      <c r="K1704">
        <v>1</v>
      </c>
      <c r="L1704">
        <v>8</v>
      </c>
      <c r="M1704">
        <v>2</v>
      </c>
      <c r="N1704">
        <v>1</v>
      </c>
      <c r="O1704">
        <v>2</v>
      </c>
      <c r="P1704">
        <v>2</v>
      </c>
      <c r="Q1704">
        <v>1</v>
      </c>
      <c r="R1704">
        <v>0</v>
      </c>
      <c r="S1704">
        <v>3</v>
      </c>
      <c r="T1704">
        <v>8</v>
      </c>
      <c r="U1704">
        <v>0</v>
      </c>
      <c r="V1704">
        <v>0</v>
      </c>
      <c r="W1704">
        <v>0</v>
      </c>
      <c r="X1704">
        <v>0</v>
      </c>
      <c r="Y1704">
        <v>0</v>
      </c>
      <c r="Z1704">
        <v>0</v>
      </c>
      <c r="AA1704">
        <v>3</v>
      </c>
      <c r="AB1704">
        <v>11</v>
      </c>
      <c r="AC1704">
        <v>0</v>
      </c>
    </row>
    <row r="1705" spans="1:29" x14ac:dyDescent="0.3">
      <c r="A1705">
        <v>8017</v>
      </c>
      <c r="B1705">
        <v>1981</v>
      </c>
      <c r="C1705" t="s">
        <v>37</v>
      </c>
      <c r="D1705" t="s">
        <v>33</v>
      </c>
      <c r="E1705">
        <v>51111</v>
      </c>
      <c r="F1705">
        <v>1</v>
      </c>
      <c r="G1705">
        <v>1</v>
      </c>
      <c r="H1705" s="1">
        <v>41809</v>
      </c>
      <c r="I1705">
        <v>83</v>
      </c>
      <c r="J1705">
        <v>22</v>
      </c>
      <c r="K1705">
        <v>0</v>
      </c>
      <c r="L1705">
        <v>19</v>
      </c>
      <c r="M1705">
        <v>6</v>
      </c>
      <c r="N1705">
        <v>5</v>
      </c>
      <c r="O1705">
        <v>3</v>
      </c>
      <c r="P1705">
        <v>2</v>
      </c>
      <c r="Q1705">
        <v>2</v>
      </c>
      <c r="R1705">
        <v>0</v>
      </c>
      <c r="S1705">
        <v>3</v>
      </c>
      <c r="T1705">
        <v>6</v>
      </c>
      <c r="U1705">
        <v>0</v>
      </c>
      <c r="V1705">
        <v>0</v>
      </c>
      <c r="W1705">
        <v>0</v>
      </c>
      <c r="X1705">
        <v>0</v>
      </c>
      <c r="Y1705">
        <v>0</v>
      </c>
      <c r="Z1705">
        <v>0</v>
      </c>
      <c r="AA1705">
        <v>3</v>
      </c>
      <c r="AB1705">
        <v>11</v>
      </c>
      <c r="AC1705">
        <v>0</v>
      </c>
    </row>
    <row r="1706" spans="1:29" x14ac:dyDescent="0.3">
      <c r="A1706">
        <v>6634</v>
      </c>
      <c r="B1706">
        <v>1979</v>
      </c>
      <c r="C1706" t="s">
        <v>34</v>
      </c>
      <c r="D1706" t="s">
        <v>35</v>
      </c>
      <c r="E1706">
        <v>33462</v>
      </c>
      <c r="F1706">
        <v>1</v>
      </c>
      <c r="G1706">
        <v>0</v>
      </c>
      <c r="H1706" s="1">
        <v>41493</v>
      </c>
      <c r="I1706">
        <v>78</v>
      </c>
      <c r="J1706">
        <v>22</v>
      </c>
      <c r="K1706">
        <v>3</v>
      </c>
      <c r="L1706">
        <v>18</v>
      </c>
      <c r="M1706">
        <v>0</v>
      </c>
      <c r="N1706">
        <v>0</v>
      </c>
      <c r="O1706">
        <v>11</v>
      </c>
      <c r="P1706">
        <v>1</v>
      </c>
      <c r="Q1706">
        <v>2</v>
      </c>
      <c r="R1706">
        <v>0</v>
      </c>
      <c r="S1706">
        <v>3</v>
      </c>
      <c r="T1706">
        <v>7</v>
      </c>
      <c r="U1706">
        <v>0</v>
      </c>
      <c r="V1706">
        <v>0</v>
      </c>
      <c r="W1706">
        <v>0</v>
      </c>
      <c r="X1706">
        <v>0</v>
      </c>
      <c r="Y1706">
        <v>0</v>
      </c>
      <c r="Z1706">
        <v>0</v>
      </c>
      <c r="AA1706">
        <v>3</v>
      </c>
      <c r="AB1706">
        <v>11</v>
      </c>
      <c r="AC1706">
        <v>0</v>
      </c>
    </row>
    <row r="1707" spans="1:29" x14ac:dyDescent="0.3">
      <c r="A1707">
        <v>2516</v>
      </c>
      <c r="B1707">
        <v>1969</v>
      </c>
      <c r="C1707" t="s">
        <v>37</v>
      </c>
      <c r="D1707" t="s">
        <v>33</v>
      </c>
      <c r="E1707">
        <v>46831</v>
      </c>
      <c r="F1707">
        <v>1</v>
      </c>
      <c r="G1707">
        <v>1</v>
      </c>
      <c r="H1707" s="1">
        <v>41433</v>
      </c>
      <c r="I1707">
        <v>84</v>
      </c>
      <c r="J1707">
        <v>22</v>
      </c>
      <c r="K1707">
        <v>2</v>
      </c>
      <c r="L1707">
        <v>10</v>
      </c>
      <c r="M1707">
        <v>6</v>
      </c>
      <c r="N1707">
        <v>4</v>
      </c>
      <c r="O1707">
        <v>34</v>
      </c>
      <c r="P1707">
        <v>2</v>
      </c>
      <c r="Q1707">
        <v>1</v>
      </c>
      <c r="R1707">
        <v>2</v>
      </c>
      <c r="S1707">
        <v>2</v>
      </c>
      <c r="T1707">
        <v>4</v>
      </c>
      <c r="U1707">
        <v>0</v>
      </c>
      <c r="V1707">
        <v>0</v>
      </c>
      <c r="W1707">
        <v>0</v>
      </c>
      <c r="X1707">
        <v>0</v>
      </c>
      <c r="Y1707">
        <v>0</v>
      </c>
      <c r="Z1707">
        <v>0</v>
      </c>
      <c r="AA1707">
        <v>3</v>
      </c>
      <c r="AB1707">
        <v>11</v>
      </c>
      <c r="AC1707">
        <v>0</v>
      </c>
    </row>
    <row r="1708" spans="1:29" x14ac:dyDescent="0.3">
      <c r="A1708">
        <v>2005</v>
      </c>
      <c r="B1708">
        <v>1990</v>
      </c>
      <c r="C1708" t="s">
        <v>29</v>
      </c>
      <c r="D1708" t="s">
        <v>33</v>
      </c>
      <c r="E1708">
        <v>35765</v>
      </c>
      <c r="F1708">
        <v>1</v>
      </c>
      <c r="G1708">
        <v>0</v>
      </c>
      <c r="H1708" s="1">
        <v>41619</v>
      </c>
      <c r="I1708">
        <v>86</v>
      </c>
      <c r="J1708">
        <v>22</v>
      </c>
      <c r="K1708">
        <v>3</v>
      </c>
      <c r="L1708">
        <v>30</v>
      </c>
      <c r="M1708">
        <v>0</v>
      </c>
      <c r="N1708">
        <v>5</v>
      </c>
      <c r="O1708">
        <v>15</v>
      </c>
      <c r="P1708">
        <v>2</v>
      </c>
      <c r="Q1708">
        <v>2</v>
      </c>
      <c r="R1708">
        <v>0</v>
      </c>
      <c r="S1708">
        <v>4</v>
      </c>
      <c r="T1708">
        <v>6</v>
      </c>
      <c r="U1708">
        <v>0</v>
      </c>
      <c r="V1708">
        <v>0</v>
      </c>
      <c r="W1708">
        <v>0</v>
      </c>
      <c r="X1708">
        <v>0</v>
      </c>
      <c r="Y1708">
        <v>0</v>
      </c>
      <c r="Z1708">
        <v>0</v>
      </c>
      <c r="AA1708">
        <v>3</v>
      </c>
      <c r="AB1708">
        <v>11</v>
      </c>
      <c r="AC1708">
        <v>0</v>
      </c>
    </row>
    <row r="1709" spans="1:29" x14ac:dyDescent="0.3">
      <c r="A1709">
        <v>8230</v>
      </c>
      <c r="B1709">
        <v>1980</v>
      </c>
      <c r="C1709" t="s">
        <v>29</v>
      </c>
      <c r="D1709" t="s">
        <v>33</v>
      </c>
      <c r="E1709">
        <v>33228</v>
      </c>
      <c r="F1709">
        <v>1</v>
      </c>
      <c r="G1709">
        <v>0</v>
      </c>
      <c r="H1709" s="1">
        <v>41662</v>
      </c>
      <c r="I1709">
        <v>28</v>
      </c>
      <c r="J1709">
        <v>22</v>
      </c>
      <c r="K1709">
        <v>2</v>
      </c>
      <c r="L1709">
        <v>31</v>
      </c>
      <c r="M1709">
        <v>7</v>
      </c>
      <c r="N1709">
        <v>4</v>
      </c>
      <c r="O1709">
        <v>5</v>
      </c>
      <c r="P1709">
        <v>1</v>
      </c>
      <c r="Q1709">
        <v>2</v>
      </c>
      <c r="R1709">
        <v>0</v>
      </c>
      <c r="S1709">
        <v>3</v>
      </c>
      <c r="T1709">
        <v>7</v>
      </c>
      <c r="U1709">
        <v>0</v>
      </c>
      <c r="V1709">
        <v>0</v>
      </c>
      <c r="W1709">
        <v>0</v>
      </c>
      <c r="X1709">
        <v>0</v>
      </c>
      <c r="Y1709">
        <v>0</v>
      </c>
      <c r="Z1709">
        <v>0</v>
      </c>
      <c r="AA1709">
        <v>3</v>
      </c>
      <c r="AB1709">
        <v>11</v>
      </c>
      <c r="AC1709">
        <v>0</v>
      </c>
    </row>
    <row r="1710" spans="1:29" x14ac:dyDescent="0.3">
      <c r="A1710">
        <v>1064</v>
      </c>
      <c r="B1710">
        <v>1971</v>
      </c>
      <c r="C1710" t="s">
        <v>32</v>
      </c>
      <c r="D1710" t="s">
        <v>33</v>
      </c>
      <c r="E1710">
        <v>42403</v>
      </c>
      <c r="F1710">
        <v>1</v>
      </c>
      <c r="G1710">
        <v>0</v>
      </c>
      <c r="H1710" s="1">
        <v>41619</v>
      </c>
      <c r="I1710">
        <v>18</v>
      </c>
      <c r="J1710">
        <v>22</v>
      </c>
      <c r="K1710">
        <v>1</v>
      </c>
      <c r="L1710">
        <v>11</v>
      </c>
      <c r="M1710">
        <v>0</v>
      </c>
      <c r="N1710">
        <v>5</v>
      </c>
      <c r="O1710">
        <v>3</v>
      </c>
      <c r="P1710">
        <v>1</v>
      </c>
      <c r="Q1710">
        <v>1</v>
      </c>
      <c r="R1710">
        <v>0</v>
      </c>
      <c r="S1710">
        <v>3</v>
      </c>
      <c r="T1710">
        <v>8</v>
      </c>
      <c r="U1710">
        <v>0</v>
      </c>
      <c r="V1710">
        <v>0</v>
      </c>
      <c r="W1710">
        <v>0</v>
      </c>
      <c r="X1710">
        <v>0</v>
      </c>
      <c r="Y1710">
        <v>0</v>
      </c>
      <c r="Z1710">
        <v>0</v>
      </c>
      <c r="AA1710">
        <v>3</v>
      </c>
      <c r="AB1710">
        <v>11</v>
      </c>
      <c r="AC1710">
        <v>0</v>
      </c>
    </row>
    <row r="1711" spans="1:29" x14ac:dyDescent="0.3">
      <c r="A1711">
        <v>7505</v>
      </c>
      <c r="B1711">
        <v>1957</v>
      </c>
      <c r="C1711" t="s">
        <v>32</v>
      </c>
      <c r="D1711" t="s">
        <v>33</v>
      </c>
      <c r="E1711">
        <v>44155</v>
      </c>
      <c r="F1711">
        <v>1</v>
      </c>
      <c r="G1711">
        <v>1</v>
      </c>
      <c r="H1711" s="1">
        <v>41658</v>
      </c>
      <c r="I1711">
        <v>24</v>
      </c>
      <c r="J1711">
        <v>22</v>
      </c>
      <c r="K1711">
        <v>1</v>
      </c>
      <c r="L1711">
        <v>9</v>
      </c>
      <c r="M1711">
        <v>0</v>
      </c>
      <c r="N1711">
        <v>0</v>
      </c>
      <c r="O1711">
        <v>14</v>
      </c>
      <c r="P1711">
        <v>1</v>
      </c>
      <c r="Q1711">
        <v>1</v>
      </c>
      <c r="R1711">
        <v>1</v>
      </c>
      <c r="S1711">
        <v>2</v>
      </c>
      <c r="T1711">
        <v>4</v>
      </c>
      <c r="U1711">
        <v>0</v>
      </c>
      <c r="V1711">
        <v>0</v>
      </c>
      <c r="W1711">
        <v>0</v>
      </c>
      <c r="X1711">
        <v>0</v>
      </c>
      <c r="Y1711">
        <v>0</v>
      </c>
      <c r="Z1711">
        <v>0</v>
      </c>
      <c r="AA1711">
        <v>3</v>
      </c>
      <c r="AB1711">
        <v>11</v>
      </c>
      <c r="AC1711">
        <v>0</v>
      </c>
    </row>
    <row r="1712" spans="1:29" x14ac:dyDescent="0.3">
      <c r="A1712">
        <v>5393</v>
      </c>
      <c r="B1712">
        <v>1977</v>
      </c>
      <c r="C1712" t="s">
        <v>29</v>
      </c>
      <c r="D1712" t="s">
        <v>30</v>
      </c>
      <c r="E1712">
        <v>23763</v>
      </c>
      <c r="F1712">
        <v>1</v>
      </c>
      <c r="G1712">
        <v>0</v>
      </c>
      <c r="H1712" s="1">
        <v>41128</v>
      </c>
      <c r="I1712">
        <v>64</v>
      </c>
      <c r="J1712">
        <v>22</v>
      </c>
      <c r="K1712">
        <v>0</v>
      </c>
      <c r="L1712">
        <v>6</v>
      </c>
      <c r="M1712">
        <v>6</v>
      </c>
      <c r="N1712">
        <v>2</v>
      </c>
      <c r="O1712">
        <v>6</v>
      </c>
      <c r="P1712">
        <v>1</v>
      </c>
      <c r="Q1712">
        <v>1</v>
      </c>
      <c r="R1712">
        <v>0</v>
      </c>
      <c r="S1712">
        <v>3</v>
      </c>
      <c r="T1712">
        <v>7</v>
      </c>
      <c r="U1712">
        <v>0</v>
      </c>
      <c r="V1712">
        <v>0</v>
      </c>
      <c r="W1712">
        <v>0</v>
      </c>
      <c r="X1712">
        <v>0</v>
      </c>
      <c r="Y1712">
        <v>0</v>
      </c>
      <c r="Z1712">
        <v>0</v>
      </c>
      <c r="AA1712">
        <v>3</v>
      </c>
      <c r="AB1712">
        <v>11</v>
      </c>
      <c r="AC1712">
        <v>0</v>
      </c>
    </row>
    <row r="1713" spans="1:29" x14ac:dyDescent="0.3">
      <c r="A1713">
        <v>9829</v>
      </c>
      <c r="B1713">
        <v>1978</v>
      </c>
      <c r="C1713" t="s">
        <v>29</v>
      </c>
      <c r="D1713" t="s">
        <v>31</v>
      </c>
      <c r="E1713">
        <v>28587</v>
      </c>
      <c r="F1713">
        <v>1</v>
      </c>
      <c r="G1713">
        <v>0</v>
      </c>
      <c r="H1713" s="1">
        <v>41682</v>
      </c>
      <c r="I1713">
        <v>42</v>
      </c>
      <c r="J1713">
        <v>22</v>
      </c>
      <c r="K1713">
        <v>4</v>
      </c>
      <c r="L1713">
        <v>17</v>
      </c>
      <c r="M1713">
        <v>12</v>
      </c>
      <c r="N1713">
        <v>10</v>
      </c>
      <c r="O1713">
        <v>13</v>
      </c>
      <c r="P1713">
        <v>3</v>
      </c>
      <c r="Q1713">
        <v>2</v>
      </c>
      <c r="R1713">
        <v>0</v>
      </c>
      <c r="S1713">
        <v>4</v>
      </c>
      <c r="T1713">
        <v>6</v>
      </c>
      <c r="U1713">
        <v>0</v>
      </c>
      <c r="V1713">
        <v>0</v>
      </c>
      <c r="W1713">
        <v>0</v>
      </c>
      <c r="X1713">
        <v>0</v>
      </c>
      <c r="Y1713">
        <v>0</v>
      </c>
      <c r="Z1713">
        <v>0</v>
      </c>
      <c r="AA1713">
        <v>3</v>
      </c>
      <c r="AB1713">
        <v>11</v>
      </c>
      <c r="AC1713">
        <v>0</v>
      </c>
    </row>
    <row r="1714" spans="1:29" x14ac:dyDescent="0.3">
      <c r="A1714">
        <v>626</v>
      </c>
      <c r="B1714">
        <v>1951</v>
      </c>
      <c r="C1714" t="s">
        <v>29</v>
      </c>
      <c r="D1714" t="s">
        <v>33</v>
      </c>
      <c r="E1714">
        <v>32871</v>
      </c>
      <c r="F1714">
        <v>1</v>
      </c>
      <c r="G1714">
        <v>1</v>
      </c>
      <c r="H1714" s="1">
        <v>41342</v>
      </c>
      <c r="I1714">
        <v>28</v>
      </c>
      <c r="J1714">
        <v>22</v>
      </c>
      <c r="K1714">
        <v>2</v>
      </c>
      <c r="L1714">
        <v>12</v>
      </c>
      <c r="M1714">
        <v>0</v>
      </c>
      <c r="N1714">
        <v>2</v>
      </c>
      <c r="O1714">
        <v>5</v>
      </c>
      <c r="P1714">
        <v>1</v>
      </c>
      <c r="Q1714">
        <v>1</v>
      </c>
      <c r="R1714">
        <v>0</v>
      </c>
      <c r="S1714">
        <v>3</v>
      </c>
      <c r="T1714">
        <v>4</v>
      </c>
      <c r="U1714">
        <v>0</v>
      </c>
      <c r="V1714">
        <v>0</v>
      </c>
      <c r="W1714">
        <v>0</v>
      </c>
      <c r="X1714">
        <v>0</v>
      </c>
      <c r="Y1714">
        <v>0</v>
      </c>
      <c r="Z1714">
        <v>0</v>
      </c>
      <c r="AA1714">
        <v>3</v>
      </c>
      <c r="AB1714">
        <v>11</v>
      </c>
      <c r="AC1714">
        <v>0</v>
      </c>
    </row>
    <row r="1715" spans="1:29" x14ac:dyDescent="0.3">
      <c r="A1715">
        <v>1321</v>
      </c>
      <c r="B1715">
        <v>1974</v>
      </c>
      <c r="C1715" t="s">
        <v>29</v>
      </c>
      <c r="D1715" t="s">
        <v>33</v>
      </c>
      <c r="E1715">
        <v>26067</v>
      </c>
      <c r="F1715">
        <v>1</v>
      </c>
      <c r="G1715">
        <v>0</v>
      </c>
      <c r="H1715" s="1">
        <v>41582</v>
      </c>
      <c r="I1715">
        <v>49</v>
      </c>
      <c r="J1715">
        <v>22</v>
      </c>
      <c r="K1715">
        <v>2</v>
      </c>
      <c r="L1715">
        <v>18</v>
      </c>
      <c r="M1715">
        <v>0</v>
      </c>
      <c r="N1715">
        <v>2</v>
      </c>
      <c r="O1715">
        <v>12</v>
      </c>
      <c r="P1715">
        <v>3</v>
      </c>
      <c r="Q1715">
        <v>3</v>
      </c>
      <c r="R1715">
        <v>0</v>
      </c>
      <c r="S1715">
        <v>3</v>
      </c>
      <c r="T1715">
        <v>8</v>
      </c>
      <c r="U1715">
        <v>0</v>
      </c>
      <c r="V1715">
        <v>0</v>
      </c>
      <c r="W1715">
        <v>0</v>
      </c>
      <c r="X1715">
        <v>0</v>
      </c>
      <c r="Y1715">
        <v>0</v>
      </c>
      <c r="Z1715">
        <v>0</v>
      </c>
      <c r="AA1715">
        <v>3</v>
      </c>
      <c r="AB1715">
        <v>11</v>
      </c>
      <c r="AC1715">
        <v>0</v>
      </c>
    </row>
    <row r="1716" spans="1:29" x14ac:dyDescent="0.3">
      <c r="A1716">
        <v>5835</v>
      </c>
      <c r="B1716">
        <v>1976</v>
      </c>
      <c r="C1716" t="s">
        <v>32</v>
      </c>
      <c r="D1716" t="s">
        <v>35</v>
      </c>
      <c r="E1716">
        <v>14849</v>
      </c>
      <c r="F1716">
        <v>1</v>
      </c>
      <c r="G1716">
        <v>0</v>
      </c>
      <c r="H1716" s="1">
        <v>41457</v>
      </c>
      <c r="I1716">
        <v>39</v>
      </c>
      <c r="J1716">
        <v>21</v>
      </c>
      <c r="K1716">
        <v>2</v>
      </c>
      <c r="L1716">
        <v>28</v>
      </c>
      <c r="M1716">
        <v>3</v>
      </c>
      <c r="N1716">
        <v>2</v>
      </c>
      <c r="O1716">
        <v>9</v>
      </c>
      <c r="P1716">
        <v>3</v>
      </c>
      <c r="Q1716">
        <v>2</v>
      </c>
      <c r="R1716">
        <v>0</v>
      </c>
      <c r="S1716">
        <v>4</v>
      </c>
      <c r="T1716">
        <v>8</v>
      </c>
      <c r="U1716">
        <v>0</v>
      </c>
      <c r="V1716">
        <v>0</v>
      </c>
      <c r="W1716">
        <v>0</v>
      </c>
      <c r="X1716">
        <v>0</v>
      </c>
      <c r="Y1716">
        <v>0</v>
      </c>
      <c r="Z1716">
        <v>0</v>
      </c>
      <c r="AA1716">
        <v>3</v>
      </c>
      <c r="AB1716">
        <v>11</v>
      </c>
      <c r="AC1716">
        <v>0</v>
      </c>
    </row>
    <row r="1717" spans="1:29" x14ac:dyDescent="0.3">
      <c r="A1717">
        <v>6437</v>
      </c>
      <c r="B1717">
        <v>1985</v>
      </c>
      <c r="C1717" t="s">
        <v>37</v>
      </c>
      <c r="D1717" t="s">
        <v>30</v>
      </c>
      <c r="E1717">
        <v>41473</v>
      </c>
      <c r="F1717">
        <v>1</v>
      </c>
      <c r="G1717">
        <v>0</v>
      </c>
      <c r="H1717" s="1">
        <v>41444</v>
      </c>
      <c r="I1717">
        <v>80</v>
      </c>
      <c r="J1717">
        <v>21</v>
      </c>
      <c r="K1717">
        <v>8</v>
      </c>
      <c r="L1717">
        <v>20</v>
      </c>
      <c r="M1717">
        <v>15</v>
      </c>
      <c r="N1717">
        <v>3</v>
      </c>
      <c r="O1717">
        <v>9</v>
      </c>
      <c r="P1717">
        <v>1</v>
      </c>
      <c r="Q1717">
        <v>2</v>
      </c>
      <c r="R1717">
        <v>0</v>
      </c>
      <c r="S1717">
        <v>3</v>
      </c>
      <c r="T1717">
        <v>7</v>
      </c>
      <c r="U1717">
        <v>0</v>
      </c>
      <c r="V1717">
        <v>0</v>
      </c>
      <c r="W1717">
        <v>0</v>
      </c>
      <c r="X1717">
        <v>0</v>
      </c>
      <c r="Y1717">
        <v>0</v>
      </c>
      <c r="Z1717">
        <v>0</v>
      </c>
      <c r="AA1717">
        <v>3</v>
      </c>
      <c r="AB1717">
        <v>11</v>
      </c>
      <c r="AC1717">
        <v>0</v>
      </c>
    </row>
    <row r="1718" spans="1:29" x14ac:dyDescent="0.3">
      <c r="A1718">
        <v>7327</v>
      </c>
      <c r="B1718">
        <v>1959</v>
      </c>
      <c r="C1718" t="s">
        <v>32</v>
      </c>
      <c r="D1718" t="s">
        <v>33</v>
      </c>
      <c r="E1718">
        <v>36732</v>
      </c>
      <c r="F1718">
        <v>1</v>
      </c>
      <c r="G1718">
        <v>1</v>
      </c>
      <c r="H1718" s="1">
        <v>41637</v>
      </c>
      <c r="I1718">
        <v>71</v>
      </c>
      <c r="J1718">
        <v>21</v>
      </c>
      <c r="K1718">
        <v>5</v>
      </c>
      <c r="L1718">
        <v>3</v>
      </c>
      <c r="M1718">
        <v>10</v>
      </c>
      <c r="N1718">
        <v>1</v>
      </c>
      <c r="O1718">
        <v>7</v>
      </c>
      <c r="P1718">
        <v>3</v>
      </c>
      <c r="Q1718">
        <v>1</v>
      </c>
      <c r="R1718">
        <v>1</v>
      </c>
      <c r="S1718">
        <v>4</v>
      </c>
      <c r="T1718">
        <v>2</v>
      </c>
      <c r="U1718">
        <v>0</v>
      </c>
      <c r="V1718">
        <v>0</v>
      </c>
      <c r="W1718">
        <v>0</v>
      </c>
      <c r="X1718">
        <v>0</v>
      </c>
      <c r="Y1718">
        <v>0</v>
      </c>
      <c r="Z1718">
        <v>0</v>
      </c>
      <c r="AA1718">
        <v>3</v>
      </c>
      <c r="AB1718">
        <v>11</v>
      </c>
      <c r="AC1718">
        <v>0</v>
      </c>
    </row>
    <row r="1719" spans="1:29" x14ac:dyDescent="0.3">
      <c r="A1719">
        <v>2694</v>
      </c>
      <c r="B1719">
        <v>1967</v>
      </c>
      <c r="C1719" t="s">
        <v>29</v>
      </c>
      <c r="D1719" t="s">
        <v>33</v>
      </c>
      <c r="E1719">
        <v>42664</v>
      </c>
      <c r="F1719">
        <v>0</v>
      </c>
      <c r="G1719">
        <v>1</v>
      </c>
      <c r="H1719" s="1">
        <v>41716</v>
      </c>
      <c r="I1719">
        <v>44</v>
      </c>
      <c r="J1719">
        <v>21</v>
      </c>
      <c r="K1719">
        <v>0</v>
      </c>
      <c r="L1719">
        <v>3</v>
      </c>
      <c r="M1719">
        <v>0</v>
      </c>
      <c r="N1719">
        <v>0</v>
      </c>
      <c r="O1719">
        <v>0</v>
      </c>
      <c r="P1719">
        <v>1</v>
      </c>
      <c r="Q1719">
        <v>1</v>
      </c>
      <c r="R1719">
        <v>0</v>
      </c>
      <c r="S1719">
        <v>3</v>
      </c>
      <c r="T1719">
        <v>6</v>
      </c>
      <c r="U1719">
        <v>0</v>
      </c>
      <c r="V1719">
        <v>0</v>
      </c>
      <c r="W1719">
        <v>0</v>
      </c>
      <c r="X1719">
        <v>0</v>
      </c>
      <c r="Y1719">
        <v>0</v>
      </c>
      <c r="Z1719">
        <v>0</v>
      </c>
      <c r="AA1719">
        <v>3</v>
      </c>
      <c r="AB1719">
        <v>11</v>
      </c>
      <c r="AC1719">
        <v>0</v>
      </c>
    </row>
    <row r="1720" spans="1:29" x14ac:dyDescent="0.3">
      <c r="A1720">
        <v>3265</v>
      </c>
      <c r="B1720">
        <v>1959</v>
      </c>
      <c r="C1720" t="s">
        <v>29</v>
      </c>
      <c r="D1720" t="s">
        <v>33</v>
      </c>
      <c r="E1720">
        <v>35701</v>
      </c>
      <c r="F1720">
        <v>0</v>
      </c>
      <c r="G1720">
        <v>0</v>
      </c>
      <c r="H1720" s="1">
        <v>41352</v>
      </c>
      <c r="I1720">
        <v>36</v>
      </c>
      <c r="J1720">
        <v>21</v>
      </c>
      <c r="K1720">
        <v>1</v>
      </c>
      <c r="L1720">
        <v>9</v>
      </c>
      <c r="M1720">
        <v>7</v>
      </c>
      <c r="N1720">
        <v>3</v>
      </c>
      <c r="O1720">
        <v>5</v>
      </c>
      <c r="P1720">
        <v>1</v>
      </c>
      <c r="Q1720">
        <v>1</v>
      </c>
      <c r="R1720">
        <v>0</v>
      </c>
      <c r="S1720">
        <v>3</v>
      </c>
      <c r="T1720">
        <v>6</v>
      </c>
      <c r="U1720">
        <v>0</v>
      </c>
      <c r="V1720">
        <v>0</v>
      </c>
      <c r="W1720">
        <v>0</v>
      </c>
      <c r="X1720">
        <v>0</v>
      </c>
      <c r="Y1720">
        <v>0</v>
      </c>
      <c r="Z1720">
        <v>0</v>
      </c>
      <c r="AA1720">
        <v>3</v>
      </c>
      <c r="AB1720">
        <v>11</v>
      </c>
      <c r="AC1720">
        <v>0</v>
      </c>
    </row>
    <row r="1721" spans="1:29" x14ac:dyDescent="0.3">
      <c r="A1721">
        <v>1448</v>
      </c>
      <c r="B1721">
        <v>1963</v>
      </c>
      <c r="C1721" t="s">
        <v>34</v>
      </c>
      <c r="D1721" t="s">
        <v>33</v>
      </c>
      <c r="E1721">
        <v>33562</v>
      </c>
      <c r="F1721">
        <v>1</v>
      </c>
      <c r="G1721">
        <v>2</v>
      </c>
      <c r="H1721" s="1">
        <v>41815</v>
      </c>
      <c r="I1721">
        <v>33</v>
      </c>
      <c r="J1721">
        <v>21</v>
      </c>
      <c r="K1721">
        <v>12</v>
      </c>
      <c r="L1721">
        <v>12</v>
      </c>
      <c r="M1721">
        <v>0</v>
      </c>
      <c r="N1721">
        <v>3</v>
      </c>
      <c r="O1721">
        <v>3</v>
      </c>
      <c r="P1721">
        <v>3</v>
      </c>
      <c r="Q1721">
        <v>2</v>
      </c>
      <c r="R1721">
        <v>0</v>
      </c>
      <c r="S1721">
        <v>4</v>
      </c>
      <c r="T1721">
        <v>4</v>
      </c>
      <c r="U1721">
        <v>0</v>
      </c>
      <c r="V1721">
        <v>0</v>
      </c>
      <c r="W1721">
        <v>0</v>
      </c>
      <c r="X1721">
        <v>0</v>
      </c>
      <c r="Y1721">
        <v>0</v>
      </c>
      <c r="Z1721">
        <v>0</v>
      </c>
      <c r="AA1721">
        <v>3</v>
      </c>
      <c r="AB1721">
        <v>11</v>
      </c>
      <c r="AC1721">
        <v>0</v>
      </c>
    </row>
    <row r="1722" spans="1:29" x14ac:dyDescent="0.3">
      <c r="A1722">
        <v>8475</v>
      </c>
      <c r="B1722">
        <v>1973</v>
      </c>
      <c r="C1722" t="s">
        <v>32</v>
      </c>
      <c r="D1722" t="s">
        <v>33</v>
      </c>
      <c r="E1722">
        <v>157243</v>
      </c>
      <c r="F1722">
        <v>0</v>
      </c>
      <c r="G1722">
        <v>1</v>
      </c>
      <c r="H1722" s="1">
        <v>41699</v>
      </c>
      <c r="I1722">
        <v>98</v>
      </c>
      <c r="J1722">
        <v>20</v>
      </c>
      <c r="K1722">
        <v>2</v>
      </c>
      <c r="L1722">
        <v>1582</v>
      </c>
      <c r="M1722">
        <v>1</v>
      </c>
      <c r="N1722">
        <v>2</v>
      </c>
      <c r="O1722">
        <v>1</v>
      </c>
      <c r="P1722">
        <v>15</v>
      </c>
      <c r="Q1722">
        <v>0</v>
      </c>
      <c r="R1722">
        <v>22</v>
      </c>
      <c r="S1722">
        <v>0</v>
      </c>
      <c r="T1722">
        <v>0</v>
      </c>
      <c r="U1722">
        <v>0</v>
      </c>
      <c r="V1722">
        <v>0</v>
      </c>
      <c r="W1722">
        <v>0</v>
      </c>
      <c r="X1722">
        <v>0</v>
      </c>
      <c r="Y1722">
        <v>0</v>
      </c>
      <c r="Z1722">
        <v>0</v>
      </c>
      <c r="AA1722">
        <v>3</v>
      </c>
      <c r="AB1722">
        <v>11</v>
      </c>
      <c r="AC1722">
        <v>0</v>
      </c>
    </row>
    <row r="1723" spans="1:29" x14ac:dyDescent="0.3">
      <c r="A1723">
        <v>9262</v>
      </c>
      <c r="B1723">
        <v>1984</v>
      </c>
      <c r="C1723" t="s">
        <v>37</v>
      </c>
      <c r="D1723" t="s">
        <v>31</v>
      </c>
      <c r="E1723">
        <v>32414</v>
      </c>
      <c r="F1723">
        <v>0</v>
      </c>
      <c r="G1723">
        <v>0</v>
      </c>
      <c r="H1723" s="1">
        <v>41459</v>
      </c>
      <c r="I1723">
        <v>11</v>
      </c>
      <c r="J1723">
        <v>20</v>
      </c>
      <c r="K1723">
        <v>6</v>
      </c>
      <c r="L1723">
        <v>5</v>
      </c>
      <c r="M1723">
        <v>0</v>
      </c>
      <c r="N1723">
        <v>9</v>
      </c>
      <c r="O1723">
        <v>12</v>
      </c>
      <c r="P1723">
        <v>1</v>
      </c>
      <c r="Q1723">
        <v>1</v>
      </c>
      <c r="R1723">
        <v>0</v>
      </c>
      <c r="S1723">
        <v>3</v>
      </c>
      <c r="T1723">
        <v>7</v>
      </c>
      <c r="U1723">
        <v>1</v>
      </c>
      <c r="V1723">
        <v>0</v>
      </c>
      <c r="W1723">
        <v>0</v>
      </c>
      <c r="X1723">
        <v>0</v>
      </c>
      <c r="Y1723">
        <v>0</v>
      </c>
      <c r="Z1723">
        <v>0</v>
      </c>
      <c r="AA1723">
        <v>3</v>
      </c>
      <c r="AB1723">
        <v>11</v>
      </c>
      <c r="AC1723">
        <v>0</v>
      </c>
    </row>
    <row r="1724" spans="1:29" x14ac:dyDescent="0.3">
      <c r="A1724">
        <v>916</v>
      </c>
      <c r="B1724">
        <v>1972</v>
      </c>
      <c r="C1724" t="s">
        <v>32</v>
      </c>
      <c r="D1724" t="s">
        <v>30</v>
      </c>
      <c r="E1724">
        <v>41644</v>
      </c>
      <c r="F1724">
        <v>1</v>
      </c>
      <c r="G1724">
        <v>1</v>
      </c>
      <c r="H1724" s="1">
        <v>41768</v>
      </c>
      <c r="I1724">
        <v>67</v>
      </c>
      <c r="J1724">
        <v>20</v>
      </c>
      <c r="K1724">
        <v>3</v>
      </c>
      <c r="L1724">
        <v>4</v>
      </c>
      <c r="M1724">
        <v>2</v>
      </c>
      <c r="N1724">
        <v>0</v>
      </c>
      <c r="O1724">
        <v>2</v>
      </c>
      <c r="P1724">
        <v>2</v>
      </c>
      <c r="Q1724">
        <v>1</v>
      </c>
      <c r="R1724">
        <v>0</v>
      </c>
      <c r="S1724">
        <v>3</v>
      </c>
      <c r="T1724">
        <v>3</v>
      </c>
      <c r="U1724">
        <v>0</v>
      </c>
      <c r="V1724">
        <v>0</v>
      </c>
      <c r="W1724">
        <v>0</v>
      </c>
      <c r="X1724">
        <v>0</v>
      </c>
      <c r="Y1724">
        <v>0</v>
      </c>
      <c r="Z1724">
        <v>0</v>
      </c>
      <c r="AA1724">
        <v>3</v>
      </c>
      <c r="AB1724">
        <v>11</v>
      </c>
      <c r="AC1724">
        <v>0</v>
      </c>
    </row>
    <row r="1725" spans="1:29" x14ac:dyDescent="0.3">
      <c r="A1725">
        <v>2868</v>
      </c>
      <c r="B1725">
        <v>1949</v>
      </c>
      <c r="C1725" t="s">
        <v>32</v>
      </c>
      <c r="D1725" t="s">
        <v>30</v>
      </c>
      <c r="E1725">
        <v>26518</v>
      </c>
      <c r="F1725">
        <v>1</v>
      </c>
      <c r="G1725">
        <v>1</v>
      </c>
      <c r="H1725" s="1">
        <v>41372</v>
      </c>
      <c r="I1725">
        <v>33</v>
      </c>
      <c r="J1725">
        <v>20</v>
      </c>
      <c r="K1725">
        <v>1</v>
      </c>
      <c r="L1725">
        <v>28</v>
      </c>
      <c r="M1725">
        <v>3</v>
      </c>
      <c r="N1725">
        <v>3</v>
      </c>
      <c r="O1725">
        <v>2</v>
      </c>
      <c r="P1725">
        <v>3</v>
      </c>
      <c r="Q1725">
        <v>2</v>
      </c>
      <c r="R1725">
        <v>0</v>
      </c>
      <c r="S1725">
        <v>3</v>
      </c>
      <c r="T1725">
        <v>8</v>
      </c>
      <c r="U1725">
        <v>0</v>
      </c>
      <c r="V1725">
        <v>0</v>
      </c>
      <c r="W1725">
        <v>0</v>
      </c>
      <c r="X1725">
        <v>0</v>
      </c>
      <c r="Y1725">
        <v>0</v>
      </c>
      <c r="Z1725">
        <v>0</v>
      </c>
      <c r="AA1725">
        <v>3</v>
      </c>
      <c r="AB1725">
        <v>11</v>
      </c>
      <c r="AC1725">
        <v>1</v>
      </c>
    </row>
    <row r="1726" spans="1:29" x14ac:dyDescent="0.3">
      <c r="A1726">
        <v>5048</v>
      </c>
      <c r="B1726">
        <v>1971</v>
      </c>
      <c r="C1726" t="s">
        <v>32</v>
      </c>
      <c r="D1726" t="s">
        <v>30</v>
      </c>
      <c r="E1726">
        <v>42767</v>
      </c>
      <c r="F1726">
        <v>2</v>
      </c>
      <c r="G1726">
        <v>0</v>
      </c>
      <c r="H1726" s="1">
        <v>41405</v>
      </c>
      <c r="I1726">
        <v>53</v>
      </c>
      <c r="J1726">
        <v>20</v>
      </c>
      <c r="K1726">
        <v>6</v>
      </c>
      <c r="L1726">
        <v>43</v>
      </c>
      <c r="M1726">
        <v>19</v>
      </c>
      <c r="N1726">
        <v>5</v>
      </c>
      <c r="O1726">
        <v>38</v>
      </c>
      <c r="P1726">
        <v>1</v>
      </c>
      <c r="Q1726">
        <v>3</v>
      </c>
      <c r="R1726">
        <v>1</v>
      </c>
      <c r="S1726">
        <v>2</v>
      </c>
      <c r="T1726">
        <v>8</v>
      </c>
      <c r="U1726">
        <v>0</v>
      </c>
      <c r="V1726">
        <v>0</v>
      </c>
      <c r="W1726">
        <v>0</v>
      </c>
      <c r="X1726">
        <v>0</v>
      </c>
      <c r="Y1726">
        <v>0</v>
      </c>
      <c r="Z1726">
        <v>0</v>
      </c>
      <c r="AA1726">
        <v>3</v>
      </c>
      <c r="AB1726">
        <v>11</v>
      </c>
      <c r="AC1726">
        <v>0</v>
      </c>
    </row>
    <row r="1727" spans="1:29" x14ac:dyDescent="0.3">
      <c r="A1727">
        <v>10031</v>
      </c>
      <c r="B1727">
        <v>1976</v>
      </c>
      <c r="C1727" t="s">
        <v>32</v>
      </c>
      <c r="D1727" t="s">
        <v>33</v>
      </c>
      <c r="E1727">
        <v>16927</v>
      </c>
      <c r="F1727">
        <v>1</v>
      </c>
      <c r="G1727">
        <v>1</v>
      </c>
      <c r="H1727" s="1">
        <v>41315</v>
      </c>
      <c r="I1727">
        <v>50</v>
      </c>
      <c r="J1727">
        <v>20</v>
      </c>
      <c r="K1727">
        <v>2</v>
      </c>
      <c r="L1727">
        <v>23</v>
      </c>
      <c r="M1727">
        <v>3</v>
      </c>
      <c r="N1727">
        <v>1</v>
      </c>
      <c r="O1727">
        <v>4</v>
      </c>
      <c r="P1727">
        <v>5</v>
      </c>
      <c r="Q1727">
        <v>3</v>
      </c>
      <c r="R1727">
        <v>0</v>
      </c>
      <c r="S1727">
        <v>4</v>
      </c>
      <c r="T1727">
        <v>8</v>
      </c>
      <c r="U1727">
        <v>0</v>
      </c>
      <c r="V1727">
        <v>0</v>
      </c>
      <c r="W1727">
        <v>0</v>
      </c>
      <c r="X1727">
        <v>0</v>
      </c>
      <c r="Y1727">
        <v>0</v>
      </c>
      <c r="Z1727">
        <v>0</v>
      </c>
      <c r="AA1727">
        <v>3</v>
      </c>
      <c r="AB1727">
        <v>11</v>
      </c>
      <c r="AC1727">
        <v>0</v>
      </c>
    </row>
    <row r="1728" spans="1:29" x14ac:dyDescent="0.3">
      <c r="A1728">
        <v>1663</v>
      </c>
      <c r="B1728">
        <v>1978</v>
      </c>
      <c r="C1728" t="s">
        <v>32</v>
      </c>
      <c r="D1728" t="s">
        <v>31</v>
      </c>
      <c r="E1728">
        <v>34043</v>
      </c>
      <c r="F1728">
        <v>1</v>
      </c>
      <c r="G1728">
        <v>0</v>
      </c>
      <c r="H1728" s="1">
        <v>41572</v>
      </c>
      <c r="I1728">
        <v>97</v>
      </c>
      <c r="J1728">
        <v>20</v>
      </c>
      <c r="K1728">
        <v>2</v>
      </c>
      <c r="L1728">
        <v>14</v>
      </c>
      <c r="M1728">
        <v>3</v>
      </c>
      <c r="N1728">
        <v>0</v>
      </c>
      <c r="O1728">
        <v>10</v>
      </c>
      <c r="P1728">
        <v>1</v>
      </c>
      <c r="Q1728">
        <v>2</v>
      </c>
      <c r="R1728">
        <v>0</v>
      </c>
      <c r="S1728">
        <v>2</v>
      </c>
      <c r="T1728">
        <v>9</v>
      </c>
      <c r="U1728">
        <v>0</v>
      </c>
      <c r="V1728">
        <v>0</v>
      </c>
      <c r="W1728">
        <v>0</v>
      </c>
      <c r="X1728">
        <v>0</v>
      </c>
      <c r="Y1728">
        <v>0</v>
      </c>
      <c r="Z1728">
        <v>0</v>
      </c>
      <c r="AA1728">
        <v>3</v>
      </c>
      <c r="AB1728">
        <v>11</v>
      </c>
      <c r="AC1728">
        <v>0</v>
      </c>
    </row>
    <row r="1729" spans="1:29" x14ac:dyDescent="0.3">
      <c r="A1729">
        <v>8749</v>
      </c>
      <c r="B1729">
        <v>1984</v>
      </c>
      <c r="C1729" t="s">
        <v>29</v>
      </c>
      <c r="D1729" t="s">
        <v>31</v>
      </c>
      <c r="E1729">
        <v>37235</v>
      </c>
      <c r="F1729">
        <v>1</v>
      </c>
      <c r="G1729">
        <v>0</v>
      </c>
      <c r="H1729" s="1">
        <v>41671</v>
      </c>
      <c r="I1729">
        <v>68</v>
      </c>
      <c r="J1729">
        <v>20</v>
      </c>
      <c r="K1729">
        <v>2</v>
      </c>
      <c r="L1729">
        <v>9</v>
      </c>
      <c r="M1729">
        <v>4</v>
      </c>
      <c r="N1729">
        <v>6</v>
      </c>
      <c r="O1729">
        <v>20</v>
      </c>
      <c r="P1729">
        <v>1</v>
      </c>
      <c r="Q1729">
        <v>1</v>
      </c>
      <c r="R1729">
        <v>1</v>
      </c>
      <c r="S1729">
        <v>2</v>
      </c>
      <c r="T1729">
        <v>4</v>
      </c>
      <c r="U1729">
        <v>0</v>
      </c>
      <c r="V1729">
        <v>0</v>
      </c>
      <c r="W1729">
        <v>0</v>
      </c>
      <c r="X1729">
        <v>0</v>
      </c>
      <c r="Y1729">
        <v>0</v>
      </c>
      <c r="Z1729">
        <v>0</v>
      </c>
      <c r="AA1729">
        <v>3</v>
      </c>
      <c r="AB1729">
        <v>11</v>
      </c>
      <c r="AC1729">
        <v>0</v>
      </c>
    </row>
    <row r="1730" spans="1:29" x14ac:dyDescent="0.3">
      <c r="A1730">
        <v>5654</v>
      </c>
      <c r="B1730">
        <v>1972</v>
      </c>
      <c r="C1730" t="s">
        <v>29</v>
      </c>
      <c r="D1730" t="s">
        <v>33</v>
      </c>
      <c r="E1730">
        <v>36026</v>
      </c>
      <c r="F1730">
        <v>2</v>
      </c>
      <c r="G1730">
        <v>1</v>
      </c>
      <c r="H1730" s="1">
        <v>41714</v>
      </c>
      <c r="I1730">
        <v>34</v>
      </c>
      <c r="J1730">
        <v>20</v>
      </c>
      <c r="K1730">
        <v>4</v>
      </c>
      <c r="L1730">
        <v>10</v>
      </c>
      <c r="M1730">
        <v>6</v>
      </c>
      <c r="N1730">
        <v>4</v>
      </c>
      <c r="O1730">
        <v>17</v>
      </c>
      <c r="P1730">
        <v>2</v>
      </c>
      <c r="Q1730">
        <v>2</v>
      </c>
      <c r="R1730">
        <v>0</v>
      </c>
      <c r="S1730">
        <v>3</v>
      </c>
      <c r="T1730">
        <v>6</v>
      </c>
      <c r="U1730">
        <v>0</v>
      </c>
      <c r="V1730">
        <v>0</v>
      </c>
      <c r="W1730">
        <v>0</v>
      </c>
      <c r="X1730">
        <v>0</v>
      </c>
      <c r="Y1730">
        <v>0</v>
      </c>
      <c r="Z1730">
        <v>0</v>
      </c>
      <c r="AA1730">
        <v>3</v>
      </c>
      <c r="AB1730">
        <v>11</v>
      </c>
      <c r="AC1730">
        <v>0</v>
      </c>
    </row>
    <row r="1731" spans="1:29" x14ac:dyDescent="0.3">
      <c r="A1731">
        <v>4098</v>
      </c>
      <c r="B1731">
        <v>1973</v>
      </c>
      <c r="C1731" t="s">
        <v>29</v>
      </c>
      <c r="D1731" t="s">
        <v>33</v>
      </c>
      <c r="E1731">
        <v>24639</v>
      </c>
      <c r="F1731">
        <v>1</v>
      </c>
      <c r="G1731">
        <v>1</v>
      </c>
      <c r="H1731" s="1">
        <v>41667</v>
      </c>
      <c r="I1731">
        <v>3</v>
      </c>
      <c r="J1731">
        <v>20</v>
      </c>
      <c r="K1731">
        <v>3</v>
      </c>
      <c r="L1731">
        <v>16</v>
      </c>
      <c r="M1731">
        <v>0</v>
      </c>
      <c r="N1731">
        <v>4</v>
      </c>
      <c r="O1731">
        <v>1</v>
      </c>
      <c r="P1731">
        <v>3</v>
      </c>
      <c r="Q1731">
        <v>2</v>
      </c>
      <c r="R1731">
        <v>0</v>
      </c>
      <c r="S1731">
        <v>4</v>
      </c>
      <c r="T1731">
        <v>6</v>
      </c>
      <c r="U1731">
        <v>0</v>
      </c>
      <c r="V1731">
        <v>0</v>
      </c>
      <c r="W1731">
        <v>0</v>
      </c>
      <c r="X1731">
        <v>0</v>
      </c>
      <c r="Y1731">
        <v>0</v>
      </c>
      <c r="Z1731">
        <v>0</v>
      </c>
      <c r="AA1731">
        <v>3</v>
      </c>
      <c r="AB1731">
        <v>11</v>
      </c>
      <c r="AC1731">
        <v>0</v>
      </c>
    </row>
    <row r="1732" spans="1:29" x14ac:dyDescent="0.3">
      <c r="A1732">
        <v>6355</v>
      </c>
      <c r="B1732">
        <v>1978</v>
      </c>
      <c r="C1732" t="s">
        <v>29</v>
      </c>
      <c r="D1732" t="s">
        <v>33</v>
      </c>
      <c r="E1732">
        <v>44359</v>
      </c>
      <c r="F1732">
        <v>1</v>
      </c>
      <c r="G1732">
        <v>1</v>
      </c>
      <c r="H1732" s="1">
        <v>41807</v>
      </c>
      <c r="I1732">
        <v>19</v>
      </c>
      <c r="J1732">
        <v>20</v>
      </c>
      <c r="K1732">
        <v>0</v>
      </c>
      <c r="L1732">
        <v>14</v>
      </c>
      <c r="M1732">
        <v>7</v>
      </c>
      <c r="N1732">
        <v>3</v>
      </c>
      <c r="O1732">
        <v>1</v>
      </c>
      <c r="P1732">
        <v>3</v>
      </c>
      <c r="Q1732">
        <v>2</v>
      </c>
      <c r="R1732">
        <v>0</v>
      </c>
      <c r="S1732">
        <v>4</v>
      </c>
      <c r="T1732">
        <v>3</v>
      </c>
      <c r="U1732">
        <v>0</v>
      </c>
      <c r="V1732">
        <v>0</v>
      </c>
      <c r="W1732">
        <v>0</v>
      </c>
      <c r="X1732">
        <v>0</v>
      </c>
      <c r="Y1732">
        <v>0</v>
      </c>
      <c r="Z1732">
        <v>0</v>
      </c>
      <c r="AA1732">
        <v>3</v>
      </c>
      <c r="AB1732">
        <v>11</v>
      </c>
      <c r="AC1732">
        <v>0</v>
      </c>
    </row>
    <row r="1733" spans="1:29" x14ac:dyDescent="0.3">
      <c r="A1733">
        <v>2958</v>
      </c>
      <c r="B1733">
        <v>1978</v>
      </c>
      <c r="C1733" t="s">
        <v>29</v>
      </c>
      <c r="D1733" t="s">
        <v>33</v>
      </c>
      <c r="E1733">
        <v>28442</v>
      </c>
      <c r="F1733">
        <v>2</v>
      </c>
      <c r="G1733">
        <v>0</v>
      </c>
      <c r="H1733" s="1">
        <v>41694</v>
      </c>
      <c r="I1733">
        <v>53</v>
      </c>
      <c r="J1733">
        <v>19</v>
      </c>
      <c r="K1733">
        <v>3</v>
      </c>
      <c r="L1733">
        <v>10</v>
      </c>
      <c r="M1733">
        <v>11</v>
      </c>
      <c r="N1733">
        <v>8</v>
      </c>
      <c r="O1733">
        <v>6</v>
      </c>
      <c r="P1733">
        <v>3</v>
      </c>
      <c r="Q1733">
        <v>2</v>
      </c>
      <c r="R1733">
        <v>1</v>
      </c>
      <c r="S1733">
        <v>4</v>
      </c>
      <c r="T1733">
        <v>4</v>
      </c>
      <c r="U1733">
        <v>0</v>
      </c>
      <c r="V1733">
        <v>0</v>
      </c>
      <c r="W1733">
        <v>0</v>
      </c>
      <c r="X1733">
        <v>0</v>
      </c>
      <c r="Y1733">
        <v>0</v>
      </c>
      <c r="Z1733">
        <v>0</v>
      </c>
      <c r="AA1733">
        <v>3</v>
      </c>
      <c r="AB1733">
        <v>11</v>
      </c>
      <c r="AC1733">
        <v>0</v>
      </c>
    </row>
    <row r="1734" spans="1:29" x14ac:dyDescent="0.3">
      <c r="A1734">
        <v>3645</v>
      </c>
      <c r="B1734">
        <v>1972</v>
      </c>
      <c r="C1734" t="s">
        <v>32</v>
      </c>
      <c r="D1734" t="s">
        <v>30</v>
      </c>
      <c r="E1734">
        <v>27213</v>
      </c>
      <c r="F1734">
        <v>1</v>
      </c>
      <c r="G1734">
        <v>0</v>
      </c>
      <c r="H1734" s="1">
        <v>41151</v>
      </c>
      <c r="I1734">
        <v>19</v>
      </c>
      <c r="J1734">
        <v>19</v>
      </c>
      <c r="K1734">
        <v>3</v>
      </c>
      <c r="L1734">
        <v>26</v>
      </c>
      <c r="M1734">
        <v>10</v>
      </c>
      <c r="N1734">
        <v>9</v>
      </c>
      <c r="O1734">
        <v>3</v>
      </c>
      <c r="P1734">
        <v>3</v>
      </c>
      <c r="Q1734">
        <v>2</v>
      </c>
      <c r="R1734">
        <v>0</v>
      </c>
      <c r="S1734">
        <v>4</v>
      </c>
      <c r="T1734">
        <v>8</v>
      </c>
      <c r="U1734">
        <v>0</v>
      </c>
      <c r="V1734">
        <v>0</v>
      </c>
      <c r="W1734">
        <v>0</v>
      </c>
      <c r="X1734">
        <v>0</v>
      </c>
      <c r="Y1734">
        <v>0</v>
      </c>
      <c r="Z1734">
        <v>0</v>
      </c>
      <c r="AA1734">
        <v>3</v>
      </c>
      <c r="AB1734">
        <v>11</v>
      </c>
      <c r="AC1734">
        <v>1</v>
      </c>
    </row>
    <row r="1735" spans="1:29" x14ac:dyDescent="0.3">
      <c r="A1735">
        <v>5929</v>
      </c>
      <c r="B1735">
        <v>1973</v>
      </c>
      <c r="C1735" t="s">
        <v>32</v>
      </c>
      <c r="D1735" t="s">
        <v>33</v>
      </c>
      <c r="E1735">
        <v>37401</v>
      </c>
      <c r="F1735">
        <v>1</v>
      </c>
      <c r="G1735">
        <v>0</v>
      </c>
      <c r="H1735" s="1">
        <v>41765</v>
      </c>
      <c r="I1735">
        <v>14</v>
      </c>
      <c r="J1735">
        <v>19</v>
      </c>
      <c r="K1735">
        <v>3</v>
      </c>
      <c r="L1735">
        <v>19</v>
      </c>
      <c r="M1735">
        <v>3</v>
      </c>
      <c r="N1735">
        <v>1</v>
      </c>
      <c r="O1735">
        <v>3</v>
      </c>
      <c r="P1735">
        <v>2</v>
      </c>
      <c r="Q1735">
        <v>2</v>
      </c>
      <c r="R1735">
        <v>0</v>
      </c>
      <c r="S1735">
        <v>3</v>
      </c>
      <c r="T1735">
        <v>7</v>
      </c>
      <c r="U1735">
        <v>0</v>
      </c>
      <c r="V1735">
        <v>0</v>
      </c>
      <c r="W1735">
        <v>0</v>
      </c>
      <c r="X1735">
        <v>0</v>
      </c>
      <c r="Y1735">
        <v>0</v>
      </c>
      <c r="Z1735">
        <v>0</v>
      </c>
      <c r="AA1735">
        <v>3</v>
      </c>
      <c r="AB1735">
        <v>11</v>
      </c>
      <c r="AC1735">
        <v>0</v>
      </c>
    </row>
    <row r="1736" spans="1:29" x14ac:dyDescent="0.3">
      <c r="A1736">
        <v>5300</v>
      </c>
      <c r="B1736">
        <v>1973</v>
      </c>
      <c r="C1736" t="s">
        <v>34</v>
      </c>
      <c r="D1736" t="s">
        <v>33</v>
      </c>
      <c r="E1736">
        <v>38961</v>
      </c>
      <c r="F1736">
        <v>1</v>
      </c>
      <c r="G1736">
        <v>0</v>
      </c>
      <c r="H1736" s="1">
        <v>41638</v>
      </c>
      <c r="I1736">
        <v>60</v>
      </c>
      <c r="J1736">
        <v>19</v>
      </c>
      <c r="K1736">
        <v>7</v>
      </c>
      <c r="L1736">
        <v>19</v>
      </c>
      <c r="M1736">
        <v>0</v>
      </c>
      <c r="N1736">
        <v>1</v>
      </c>
      <c r="O1736">
        <v>24</v>
      </c>
      <c r="P1736">
        <v>1</v>
      </c>
      <c r="Q1736">
        <v>2</v>
      </c>
      <c r="R1736">
        <v>1</v>
      </c>
      <c r="S1736">
        <v>2</v>
      </c>
      <c r="T1736">
        <v>7</v>
      </c>
      <c r="U1736">
        <v>0</v>
      </c>
      <c r="V1736">
        <v>0</v>
      </c>
      <c r="W1736">
        <v>0</v>
      </c>
      <c r="X1736">
        <v>0</v>
      </c>
      <c r="Y1736">
        <v>0</v>
      </c>
      <c r="Z1736">
        <v>0</v>
      </c>
      <c r="AA1736">
        <v>3</v>
      </c>
      <c r="AB1736">
        <v>11</v>
      </c>
      <c r="AC1736">
        <v>0</v>
      </c>
    </row>
    <row r="1737" spans="1:29" x14ac:dyDescent="0.3">
      <c r="A1737">
        <v>304</v>
      </c>
      <c r="B1737">
        <v>1981</v>
      </c>
      <c r="C1737" t="s">
        <v>34</v>
      </c>
      <c r="D1737" t="s">
        <v>30</v>
      </c>
      <c r="E1737">
        <v>22944</v>
      </c>
      <c r="F1737">
        <v>1</v>
      </c>
      <c r="G1737">
        <v>0</v>
      </c>
      <c r="H1737" s="1">
        <v>41631</v>
      </c>
      <c r="I1737">
        <v>67</v>
      </c>
      <c r="J1737">
        <v>19</v>
      </c>
      <c r="K1737">
        <v>3</v>
      </c>
      <c r="L1737">
        <v>19</v>
      </c>
      <c r="M1737">
        <v>4</v>
      </c>
      <c r="N1737">
        <v>5</v>
      </c>
      <c r="O1737">
        <v>26</v>
      </c>
      <c r="P1737">
        <v>3</v>
      </c>
      <c r="Q1737">
        <v>3</v>
      </c>
      <c r="R1737">
        <v>0</v>
      </c>
      <c r="S1737">
        <v>3</v>
      </c>
      <c r="T1737">
        <v>7</v>
      </c>
      <c r="U1737">
        <v>0</v>
      </c>
      <c r="V1737">
        <v>0</v>
      </c>
      <c r="W1737">
        <v>0</v>
      </c>
      <c r="X1737">
        <v>0</v>
      </c>
      <c r="Y1737">
        <v>0</v>
      </c>
      <c r="Z1737">
        <v>0</v>
      </c>
      <c r="AA1737">
        <v>3</v>
      </c>
      <c r="AB1737">
        <v>11</v>
      </c>
      <c r="AC1737">
        <v>0</v>
      </c>
    </row>
    <row r="1738" spans="1:29" x14ac:dyDescent="0.3">
      <c r="A1738">
        <v>3710</v>
      </c>
      <c r="B1738">
        <v>1984</v>
      </c>
      <c r="C1738" t="s">
        <v>32</v>
      </c>
      <c r="D1738" t="s">
        <v>30</v>
      </c>
      <c r="E1738">
        <v>39684</v>
      </c>
      <c r="F1738">
        <v>1</v>
      </c>
      <c r="G1738">
        <v>0</v>
      </c>
      <c r="H1738" s="1">
        <v>41194</v>
      </c>
      <c r="I1738">
        <v>41</v>
      </c>
      <c r="J1738">
        <v>19</v>
      </c>
      <c r="K1738">
        <v>0</v>
      </c>
      <c r="L1738">
        <v>35</v>
      </c>
      <c r="M1738">
        <v>6</v>
      </c>
      <c r="N1738">
        <v>4</v>
      </c>
      <c r="O1738">
        <v>17</v>
      </c>
      <c r="P1738">
        <v>2</v>
      </c>
      <c r="Q1738">
        <v>2</v>
      </c>
      <c r="R1738">
        <v>1</v>
      </c>
      <c r="S1738">
        <v>2</v>
      </c>
      <c r="T1738">
        <v>7</v>
      </c>
      <c r="U1738">
        <v>0</v>
      </c>
      <c r="V1738">
        <v>0</v>
      </c>
      <c r="W1738">
        <v>0</v>
      </c>
      <c r="X1738">
        <v>0</v>
      </c>
      <c r="Y1738">
        <v>0</v>
      </c>
      <c r="Z1738">
        <v>1</v>
      </c>
      <c r="AA1738">
        <v>3</v>
      </c>
      <c r="AB1738">
        <v>11</v>
      </c>
      <c r="AC1738">
        <v>1</v>
      </c>
    </row>
    <row r="1739" spans="1:29" x14ac:dyDescent="0.3">
      <c r="A1739">
        <v>7444</v>
      </c>
      <c r="B1739">
        <v>1969</v>
      </c>
      <c r="C1739" t="s">
        <v>34</v>
      </c>
      <c r="D1739" t="s">
        <v>33</v>
      </c>
      <c r="E1739">
        <v>42169</v>
      </c>
      <c r="F1739">
        <v>1</v>
      </c>
      <c r="G1739">
        <v>1</v>
      </c>
      <c r="H1739" s="1">
        <v>41566</v>
      </c>
      <c r="I1739">
        <v>20</v>
      </c>
      <c r="J1739">
        <v>19</v>
      </c>
      <c r="K1739">
        <v>0</v>
      </c>
      <c r="L1739">
        <v>9</v>
      </c>
      <c r="M1739">
        <v>0</v>
      </c>
      <c r="N1739">
        <v>0</v>
      </c>
      <c r="O1739">
        <v>2</v>
      </c>
      <c r="P1739">
        <v>2</v>
      </c>
      <c r="Q1739">
        <v>1</v>
      </c>
      <c r="R1739">
        <v>0</v>
      </c>
      <c r="S1739">
        <v>3</v>
      </c>
      <c r="T1739">
        <v>8</v>
      </c>
      <c r="U1739">
        <v>0</v>
      </c>
      <c r="V1739">
        <v>0</v>
      </c>
      <c r="W1739">
        <v>0</v>
      </c>
      <c r="X1739">
        <v>0</v>
      </c>
      <c r="Y1739">
        <v>0</v>
      </c>
      <c r="Z1739">
        <v>0</v>
      </c>
      <c r="AA1739">
        <v>3</v>
      </c>
      <c r="AB1739">
        <v>11</v>
      </c>
      <c r="AC1739">
        <v>0</v>
      </c>
    </row>
    <row r="1740" spans="1:29" x14ac:dyDescent="0.3">
      <c r="A1740">
        <v>3469</v>
      </c>
      <c r="B1740">
        <v>1977</v>
      </c>
      <c r="C1740" t="s">
        <v>32</v>
      </c>
      <c r="D1740" t="s">
        <v>35</v>
      </c>
      <c r="E1740">
        <v>34487</v>
      </c>
      <c r="F1740">
        <v>1</v>
      </c>
      <c r="G1740">
        <v>1</v>
      </c>
      <c r="H1740" s="1">
        <v>41158</v>
      </c>
      <c r="I1740">
        <v>94</v>
      </c>
      <c r="J1740">
        <v>19</v>
      </c>
      <c r="K1740">
        <v>18</v>
      </c>
      <c r="L1740">
        <v>33</v>
      </c>
      <c r="M1740">
        <v>24</v>
      </c>
      <c r="N1740">
        <v>1</v>
      </c>
      <c r="O1740">
        <v>8</v>
      </c>
      <c r="P1740">
        <v>3</v>
      </c>
      <c r="Q1740">
        <v>3</v>
      </c>
      <c r="R1740">
        <v>0</v>
      </c>
      <c r="S1740">
        <v>3</v>
      </c>
      <c r="T1740">
        <v>9</v>
      </c>
      <c r="U1740">
        <v>0</v>
      </c>
      <c r="V1740">
        <v>0</v>
      </c>
      <c r="W1740">
        <v>0</v>
      </c>
      <c r="X1740">
        <v>0</v>
      </c>
      <c r="Y1740">
        <v>0</v>
      </c>
      <c r="Z1740">
        <v>0</v>
      </c>
      <c r="AA1740">
        <v>3</v>
      </c>
      <c r="AB1740">
        <v>11</v>
      </c>
      <c r="AC1740">
        <v>0</v>
      </c>
    </row>
    <row r="1741" spans="1:29" x14ac:dyDescent="0.3">
      <c r="A1741">
        <v>8629</v>
      </c>
      <c r="B1741">
        <v>1956</v>
      </c>
      <c r="C1741" t="s">
        <v>29</v>
      </c>
      <c r="D1741" t="s">
        <v>38</v>
      </c>
      <c r="E1741">
        <v>46984</v>
      </c>
      <c r="F1741">
        <v>1</v>
      </c>
      <c r="G1741">
        <v>1</v>
      </c>
      <c r="H1741" s="1">
        <v>41359</v>
      </c>
      <c r="I1741">
        <v>71</v>
      </c>
      <c r="J1741">
        <v>19</v>
      </c>
      <c r="K1741">
        <v>1</v>
      </c>
      <c r="L1741">
        <v>10</v>
      </c>
      <c r="M1741">
        <v>2</v>
      </c>
      <c r="N1741">
        <v>1</v>
      </c>
      <c r="O1741">
        <v>8</v>
      </c>
      <c r="P1741">
        <v>1</v>
      </c>
      <c r="Q1741">
        <v>1</v>
      </c>
      <c r="R1741">
        <v>0</v>
      </c>
      <c r="S1741">
        <v>3</v>
      </c>
      <c r="T1741">
        <v>5</v>
      </c>
      <c r="U1741">
        <v>0</v>
      </c>
      <c r="V1741">
        <v>0</v>
      </c>
      <c r="W1741">
        <v>0</v>
      </c>
      <c r="X1741">
        <v>0</v>
      </c>
      <c r="Y1741">
        <v>0</v>
      </c>
      <c r="Z1741">
        <v>0</v>
      </c>
      <c r="AA1741">
        <v>3</v>
      </c>
      <c r="AB1741">
        <v>11</v>
      </c>
      <c r="AC1741">
        <v>0</v>
      </c>
    </row>
    <row r="1742" spans="1:29" x14ac:dyDescent="0.3">
      <c r="A1742">
        <v>4988</v>
      </c>
      <c r="B1742">
        <v>1948</v>
      </c>
      <c r="C1742" t="s">
        <v>32</v>
      </c>
      <c r="D1742" t="s">
        <v>33</v>
      </c>
      <c r="E1742">
        <v>34469</v>
      </c>
      <c r="F1742">
        <v>1</v>
      </c>
      <c r="G1742">
        <v>1</v>
      </c>
      <c r="H1742" s="1">
        <v>41763</v>
      </c>
      <c r="I1742">
        <v>58</v>
      </c>
      <c r="J1742">
        <v>19</v>
      </c>
      <c r="K1742">
        <v>6</v>
      </c>
      <c r="L1742">
        <v>20</v>
      </c>
      <c r="M1742">
        <v>0</v>
      </c>
      <c r="N1742">
        <v>5</v>
      </c>
      <c r="O1742">
        <v>12</v>
      </c>
      <c r="P1742">
        <v>3</v>
      </c>
      <c r="Q1742">
        <v>1</v>
      </c>
      <c r="R1742">
        <v>1</v>
      </c>
      <c r="S1742">
        <v>4</v>
      </c>
      <c r="T1742">
        <v>4</v>
      </c>
      <c r="U1742">
        <v>0</v>
      </c>
      <c r="V1742">
        <v>0</v>
      </c>
      <c r="W1742">
        <v>0</v>
      </c>
      <c r="X1742">
        <v>0</v>
      </c>
      <c r="Y1742">
        <v>0</v>
      </c>
      <c r="Z1742">
        <v>0</v>
      </c>
      <c r="AA1742">
        <v>3</v>
      </c>
      <c r="AB1742">
        <v>11</v>
      </c>
      <c r="AC1742">
        <v>0</v>
      </c>
    </row>
    <row r="1743" spans="1:29" x14ac:dyDescent="0.3">
      <c r="A1743">
        <v>3706</v>
      </c>
      <c r="B1743">
        <v>1978</v>
      </c>
      <c r="C1743" t="s">
        <v>29</v>
      </c>
      <c r="D1743" t="s">
        <v>30</v>
      </c>
      <c r="E1743">
        <v>28647</v>
      </c>
      <c r="F1743">
        <v>1</v>
      </c>
      <c r="G1743">
        <v>0</v>
      </c>
      <c r="H1743" s="1">
        <v>41507</v>
      </c>
      <c r="I1743">
        <v>54</v>
      </c>
      <c r="J1743">
        <v>19</v>
      </c>
      <c r="K1743">
        <v>8</v>
      </c>
      <c r="L1743">
        <v>29</v>
      </c>
      <c r="M1743">
        <v>0</v>
      </c>
      <c r="N1743">
        <v>12</v>
      </c>
      <c r="O1743">
        <v>26</v>
      </c>
      <c r="P1743">
        <v>1</v>
      </c>
      <c r="Q1743">
        <v>2</v>
      </c>
      <c r="R1743">
        <v>2</v>
      </c>
      <c r="S1743">
        <v>2</v>
      </c>
      <c r="T1743">
        <v>7</v>
      </c>
      <c r="U1743">
        <v>1</v>
      </c>
      <c r="V1743">
        <v>0</v>
      </c>
      <c r="W1743">
        <v>0</v>
      </c>
      <c r="X1743">
        <v>0</v>
      </c>
      <c r="Y1743">
        <v>0</v>
      </c>
      <c r="Z1743">
        <v>0</v>
      </c>
      <c r="AA1743">
        <v>3</v>
      </c>
      <c r="AB1743">
        <v>11</v>
      </c>
      <c r="AC1743">
        <v>1</v>
      </c>
    </row>
    <row r="1744" spans="1:29" x14ac:dyDescent="0.3">
      <c r="A1744">
        <v>11010</v>
      </c>
      <c r="B1744">
        <v>1984</v>
      </c>
      <c r="C1744" t="s">
        <v>32</v>
      </c>
      <c r="D1744" t="s">
        <v>30</v>
      </c>
      <c r="E1744">
        <v>16269</v>
      </c>
      <c r="F1744">
        <v>1</v>
      </c>
      <c r="G1744">
        <v>0</v>
      </c>
      <c r="H1744" s="1">
        <v>41516</v>
      </c>
      <c r="I1744">
        <v>75</v>
      </c>
      <c r="J1744">
        <v>19</v>
      </c>
      <c r="K1744">
        <v>3</v>
      </c>
      <c r="L1744">
        <v>18</v>
      </c>
      <c r="M1744">
        <v>3</v>
      </c>
      <c r="N1744">
        <v>1</v>
      </c>
      <c r="O1744">
        <v>0</v>
      </c>
      <c r="P1744">
        <v>3</v>
      </c>
      <c r="Q1744">
        <v>3</v>
      </c>
      <c r="R1744">
        <v>0</v>
      </c>
      <c r="S1744">
        <v>3</v>
      </c>
      <c r="T1744">
        <v>8</v>
      </c>
      <c r="U1744">
        <v>0</v>
      </c>
      <c r="V1744">
        <v>0</v>
      </c>
      <c r="W1744">
        <v>0</v>
      </c>
      <c r="X1744">
        <v>0</v>
      </c>
      <c r="Y1744">
        <v>0</v>
      </c>
      <c r="Z1744">
        <v>0</v>
      </c>
      <c r="AA1744">
        <v>3</v>
      </c>
      <c r="AB1744">
        <v>11</v>
      </c>
      <c r="AC1744">
        <v>0</v>
      </c>
    </row>
    <row r="1745" spans="1:29" x14ac:dyDescent="0.3">
      <c r="A1745">
        <v>6116</v>
      </c>
      <c r="B1745">
        <v>1968</v>
      </c>
      <c r="C1745" t="s">
        <v>37</v>
      </c>
      <c r="D1745" t="s">
        <v>33</v>
      </c>
      <c r="E1745">
        <v>48985</v>
      </c>
      <c r="F1745">
        <v>0</v>
      </c>
      <c r="G1745">
        <v>1</v>
      </c>
      <c r="H1745" s="1">
        <v>41460</v>
      </c>
      <c r="I1745">
        <v>13</v>
      </c>
      <c r="J1745">
        <v>19</v>
      </c>
      <c r="K1745">
        <v>13</v>
      </c>
      <c r="L1745">
        <v>18</v>
      </c>
      <c r="M1745">
        <v>10</v>
      </c>
      <c r="N1745">
        <v>7</v>
      </c>
      <c r="O1745">
        <v>8</v>
      </c>
      <c r="P1745">
        <v>1</v>
      </c>
      <c r="Q1745">
        <v>1</v>
      </c>
      <c r="R1745">
        <v>1</v>
      </c>
      <c r="S1745">
        <v>3</v>
      </c>
      <c r="T1745">
        <v>3</v>
      </c>
      <c r="U1745">
        <v>0</v>
      </c>
      <c r="V1745">
        <v>0</v>
      </c>
      <c r="W1745">
        <v>0</v>
      </c>
      <c r="X1745">
        <v>0</v>
      </c>
      <c r="Y1745">
        <v>0</v>
      </c>
      <c r="Z1745">
        <v>0</v>
      </c>
      <c r="AA1745">
        <v>3</v>
      </c>
      <c r="AB1745">
        <v>11</v>
      </c>
      <c r="AC1745">
        <v>0</v>
      </c>
    </row>
    <row r="1746" spans="1:29" x14ac:dyDescent="0.3">
      <c r="A1746">
        <v>2902</v>
      </c>
      <c r="B1746">
        <v>1958</v>
      </c>
      <c r="C1746" t="s">
        <v>29</v>
      </c>
      <c r="D1746" t="s">
        <v>31</v>
      </c>
      <c r="F1746">
        <v>1</v>
      </c>
      <c r="G1746">
        <v>1</v>
      </c>
      <c r="H1746" s="1">
        <v>41155</v>
      </c>
      <c r="I1746">
        <v>87</v>
      </c>
      <c r="J1746">
        <v>19</v>
      </c>
      <c r="K1746">
        <v>4</v>
      </c>
      <c r="L1746">
        <v>12</v>
      </c>
      <c r="M1746">
        <v>2</v>
      </c>
      <c r="N1746">
        <v>2</v>
      </c>
      <c r="O1746">
        <v>6</v>
      </c>
      <c r="P1746">
        <v>1</v>
      </c>
      <c r="Q1746">
        <v>1</v>
      </c>
      <c r="R1746">
        <v>0</v>
      </c>
      <c r="S1746">
        <v>3</v>
      </c>
      <c r="T1746">
        <v>5</v>
      </c>
      <c r="U1746">
        <v>0</v>
      </c>
      <c r="V1746">
        <v>0</v>
      </c>
      <c r="W1746">
        <v>0</v>
      </c>
      <c r="X1746">
        <v>0</v>
      </c>
      <c r="Y1746">
        <v>0</v>
      </c>
      <c r="Z1746">
        <v>0</v>
      </c>
      <c r="AA1746">
        <v>3</v>
      </c>
      <c r="AB1746">
        <v>11</v>
      </c>
      <c r="AC1746">
        <v>0</v>
      </c>
    </row>
    <row r="1747" spans="1:29" x14ac:dyDescent="0.3">
      <c r="A1747">
        <v>4791</v>
      </c>
      <c r="B1747">
        <v>1980</v>
      </c>
      <c r="C1747" t="s">
        <v>29</v>
      </c>
      <c r="D1747" t="s">
        <v>31</v>
      </c>
      <c r="E1747">
        <v>44964</v>
      </c>
      <c r="F1747">
        <v>1</v>
      </c>
      <c r="G1747">
        <v>1</v>
      </c>
      <c r="H1747" s="1">
        <v>41259</v>
      </c>
      <c r="I1747">
        <v>35</v>
      </c>
      <c r="J1747">
        <v>19</v>
      </c>
      <c r="K1747">
        <v>1</v>
      </c>
      <c r="L1747">
        <v>17</v>
      </c>
      <c r="M1747">
        <v>2</v>
      </c>
      <c r="N1747">
        <v>0</v>
      </c>
      <c r="O1747">
        <v>2</v>
      </c>
      <c r="P1747">
        <v>1</v>
      </c>
      <c r="Q1747">
        <v>1</v>
      </c>
      <c r="R1747">
        <v>0</v>
      </c>
      <c r="S1747">
        <v>3</v>
      </c>
      <c r="T1747">
        <v>8</v>
      </c>
      <c r="U1747">
        <v>0</v>
      </c>
      <c r="V1747">
        <v>0</v>
      </c>
      <c r="W1747">
        <v>0</v>
      </c>
      <c r="X1747">
        <v>0</v>
      </c>
      <c r="Y1747">
        <v>0</v>
      </c>
      <c r="Z1747">
        <v>0</v>
      </c>
      <c r="AA1747">
        <v>3</v>
      </c>
      <c r="AB1747">
        <v>11</v>
      </c>
      <c r="AC1747">
        <v>0</v>
      </c>
    </row>
    <row r="1748" spans="1:29" x14ac:dyDescent="0.3">
      <c r="A1748">
        <v>10795</v>
      </c>
      <c r="B1748">
        <v>1973</v>
      </c>
      <c r="C1748" t="s">
        <v>32</v>
      </c>
      <c r="D1748" t="s">
        <v>33</v>
      </c>
      <c r="E1748">
        <v>37401</v>
      </c>
      <c r="F1748">
        <v>1</v>
      </c>
      <c r="G1748">
        <v>0</v>
      </c>
      <c r="H1748" s="1">
        <v>41765</v>
      </c>
      <c r="I1748">
        <v>14</v>
      </c>
      <c r="J1748">
        <v>19</v>
      </c>
      <c r="K1748">
        <v>3</v>
      </c>
      <c r="L1748">
        <v>19</v>
      </c>
      <c r="M1748">
        <v>3</v>
      </c>
      <c r="N1748">
        <v>1</v>
      </c>
      <c r="O1748">
        <v>3</v>
      </c>
      <c r="P1748">
        <v>2</v>
      </c>
      <c r="Q1748">
        <v>2</v>
      </c>
      <c r="R1748">
        <v>0</v>
      </c>
      <c r="S1748">
        <v>3</v>
      </c>
      <c r="T1748">
        <v>7</v>
      </c>
      <c r="U1748">
        <v>0</v>
      </c>
      <c r="V1748">
        <v>0</v>
      </c>
      <c r="W1748">
        <v>0</v>
      </c>
      <c r="X1748">
        <v>0</v>
      </c>
      <c r="Y1748">
        <v>0</v>
      </c>
      <c r="Z1748">
        <v>0</v>
      </c>
      <c r="AA1748">
        <v>3</v>
      </c>
      <c r="AB1748">
        <v>11</v>
      </c>
      <c r="AC1748">
        <v>0</v>
      </c>
    </row>
    <row r="1749" spans="1:29" x14ac:dyDescent="0.3">
      <c r="A1749">
        <v>13</v>
      </c>
      <c r="B1749">
        <v>1947</v>
      </c>
      <c r="C1749" t="s">
        <v>32</v>
      </c>
      <c r="D1749" t="s">
        <v>38</v>
      </c>
      <c r="E1749">
        <v>25358</v>
      </c>
      <c r="F1749">
        <v>0</v>
      </c>
      <c r="G1749">
        <v>1</v>
      </c>
      <c r="H1749" s="1">
        <v>41477</v>
      </c>
      <c r="I1749">
        <v>57</v>
      </c>
      <c r="J1749">
        <v>19</v>
      </c>
      <c r="K1749">
        <v>0</v>
      </c>
      <c r="L1749">
        <v>5</v>
      </c>
      <c r="M1749">
        <v>0</v>
      </c>
      <c r="N1749">
        <v>0</v>
      </c>
      <c r="O1749">
        <v>8</v>
      </c>
      <c r="P1749">
        <v>2</v>
      </c>
      <c r="Q1749">
        <v>1</v>
      </c>
      <c r="R1749">
        <v>0</v>
      </c>
      <c r="S1749">
        <v>3</v>
      </c>
      <c r="T1749">
        <v>6</v>
      </c>
      <c r="U1749">
        <v>0</v>
      </c>
      <c r="V1749">
        <v>0</v>
      </c>
      <c r="W1749">
        <v>0</v>
      </c>
      <c r="X1749">
        <v>0</v>
      </c>
      <c r="Y1749">
        <v>0</v>
      </c>
      <c r="Z1749">
        <v>0</v>
      </c>
      <c r="AA1749">
        <v>3</v>
      </c>
      <c r="AB1749">
        <v>11</v>
      </c>
      <c r="AC1749">
        <v>0</v>
      </c>
    </row>
    <row r="1750" spans="1:29" x14ac:dyDescent="0.3">
      <c r="A1750">
        <v>2639</v>
      </c>
      <c r="B1750">
        <v>1966</v>
      </c>
      <c r="C1750" t="s">
        <v>29</v>
      </c>
      <c r="D1750" t="s">
        <v>30</v>
      </c>
      <c r="E1750">
        <v>43602</v>
      </c>
      <c r="F1750">
        <v>1</v>
      </c>
      <c r="G1750">
        <v>1</v>
      </c>
      <c r="H1750" s="1">
        <v>41649</v>
      </c>
      <c r="I1750">
        <v>45</v>
      </c>
      <c r="J1750">
        <v>19</v>
      </c>
      <c r="K1750">
        <v>5</v>
      </c>
      <c r="L1750">
        <v>12</v>
      </c>
      <c r="M1750">
        <v>10</v>
      </c>
      <c r="N1750">
        <v>3</v>
      </c>
      <c r="O1750">
        <v>19</v>
      </c>
      <c r="P1750">
        <v>3</v>
      </c>
      <c r="Q1750">
        <v>3</v>
      </c>
      <c r="R1750">
        <v>1</v>
      </c>
      <c r="S1750">
        <v>2</v>
      </c>
      <c r="T1750">
        <v>6</v>
      </c>
      <c r="U1750">
        <v>0</v>
      </c>
      <c r="V1750">
        <v>0</v>
      </c>
      <c r="W1750">
        <v>0</v>
      </c>
      <c r="X1750">
        <v>0</v>
      </c>
      <c r="Y1750">
        <v>0</v>
      </c>
      <c r="Z1750">
        <v>0</v>
      </c>
      <c r="AA1750">
        <v>3</v>
      </c>
      <c r="AB1750">
        <v>11</v>
      </c>
      <c r="AC1750">
        <v>0</v>
      </c>
    </row>
    <row r="1751" spans="1:29" x14ac:dyDescent="0.3">
      <c r="A1751">
        <v>5138</v>
      </c>
      <c r="B1751">
        <v>1950</v>
      </c>
      <c r="C1751" t="s">
        <v>29</v>
      </c>
      <c r="D1751" t="s">
        <v>31</v>
      </c>
      <c r="E1751">
        <v>28320</v>
      </c>
      <c r="F1751">
        <v>0</v>
      </c>
      <c r="G1751">
        <v>1</v>
      </c>
      <c r="H1751" s="1">
        <v>41288</v>
      </c>
      <c r="I1751">
        <v>68</v>
      </c>
      <c r="J1751">
        <v>19</v>
      </c>
      <c r="K1751">
        <v>1</v>
      </c>
      <c r="L1751">
        <v>14</v>
      </c>
      <c r="M1751">
        <v>3</v>
      </c>
      <c r="N1751">
        <v>2</v>
      </c>
      <c r="O1751">
        <v>4</v>
      </c>
      <c r="P1751">
        <v>1</v>
      </c>
      <c r="Q1751">
        <v>1</v>
      </c>
      <c r="R1751">
        <v>0</v>
      </c>
      <c r="S1751">
        <v>3</v>
      </c>
      <c r="T1751">
        <v>8</v>
      </c>
      <c r="U1751">
        <v>0</v>
      </c>
      <c r="V1751">
        <v>0</v>
      </c>
      <c r="W1751">
        <v>0</v>
      </c>
      <c r="X1751">
        <v>0</v>
      </c>
      <c r="Y1751">
        <v>0</v>
      </c>
      <c r="Z1751">
        <v>0</v>
      </c>
      <c r="AA1751">
        <v>3</v>
      </c>
      <c r="AB1751">
        <v>11</v>
      </c>
      <c r="AC1751">
        <v>0</v>
      </c>
    </row>
    <row r="1752" spans="1:29" x14ac:dyDescent="0.3">
      <c r="A1752">
        <v>153</v>
      </c>
      <c r="B1752">
        <v>1953</v>
      </c>
      <c r="C1752" t="s">
        <v>29</v>
      </c>
      <c r="D1752" t="s">
        <v>35</v>
      </c>
      <c r="E1752">
        <v>23272</v>
      </c>
      <c r="F1752">
        <v>0</v>
      </c>
      <c r="G1752">
        <v>0</v>
      </c>
      <c r="H1752" s="1">
        <v>41564</v>
      </c>
      <c r="I1752">
        <v>29</v>
      </c>
      <c r="J1752">
        <v>19</v>
      </c>
      <c r="K1752">
        <v>3</v>
      </c>
      <c r="L1752">
        <v>6</v>
      </c>
      <c r="M1752">
        <v>4</v>
      </c>
      <c r="N1752">
        <v>2</v>
      </c>
      <c r="O1752">
        <v>12</v>
      </c>
      <c r="P1752">
        <v>1</v>
      </c>
      <c r="Q1752">
        <v>1</v>
      </c>
      <c r="R1752">
        <v>0</v>
      </c>
      <c r="S1752">
        <v>3</v>
      </c>
      <c r="T1752">
        <v>4</v>
      </c>
      <c r="U1752">
        <v>0</v>
      </c>
      <c r="V1752">
        <v>0</v>
      </c>
      <c r="W1752">
        <v>0</v>
      </c>
      <c r="X1752">
        <v>0</v>
      </c>
      <c r="Y1752">
        <v>0</v>
      </c>
      <c r="Z1752">
        <v>0</v>
      </c>
      <c r="AA1752">
        <v>3</v>
      </c>
      <c r="AB1752">
        <v>11</v>
      </c>
      <c r="AC1752">
        <v>0</v>
      </c>
    </row>
    <row r="1753" spans="1:29" x14ac:dyDescent="0.3">
      <c r="A1753">
        <v>10500</v>
      </c>
      <c r="B1753">
        <v>1984</v>
      </c>
      <c r="C1753" t="s">
        <v>29</v>
      </c>
      <c r="D1753" t="s">
        <v>33</v>
      </c>
      <c r="E1753">
        <v>31761</v>
      </c>
      <c r="F1753">
        <v>1</v>
      </c>
      <c r="G1753">
        <v>0</v>
      </c>
      <c r="H1753" s="1">
        <v>41734</v>
      </c>
      <c r="I1753">
        <v>96</v>
      </c>
      <c r="J1753">
        <v>19</v>
      </c>
      <c r="K1753">
        <v>1</v>
      </c>
      <c r="L1753">
        <v>20</v>
      </c>
      <c r="M1753">
        <v>16</v>
      </c>
      <c r="N1753">
        <v>14</v>
      </c>
      <c r="O1753">
        <v>28</v>
      </c>
      <c r="P1753">
        <v>2</v>
      </c>
      <c r="Q1753">
        <v>3</v>
      </c>
      <c r="R1753">
        <v>0</v>
      </c>
      <c r="S1753">
        <v>4</v>
      </c>
      <c r="T1753">
        <v>5</v>
      </c>
      <c r="U1753">
        <v>0</v>
      </c>
      <c r="V1753">
        <v>0</v>
      </c>
      <c r="W1753">
        <v>0</v>
      </c>
      <c r="X1753">
        <v>0</v>
      </c>
      <c r="Y1753">
        <v>0</v>
      </c>
      <c r="Z1753">
        <v>0</v>
      </c>
      <c r="AA1753">
        <v>3</v>
      </c>
      <c r="AB1753">
        <v>11</v>
      </c>
      <c r="AC1753">
        <v>0</v>
      </c>
    </row>
    <row r="1754" spans="1:29" x14ac:dyDescent="0.3">
      <c r="A1754">
        <v>4370</v>
      </c>
      <c r="B1754">
        <v>1966</v>
      </c>
      <c r="C1754" t="s">
        <v>29</v>
      </c>
      <c r="D1754" t="s">
        <v>31</v>
      </c>
      <c r="E1754">
        <v>43482</v>
      </c>
      <c r="F1754">
        <v>2</v>
      </c>
      <c r="G1754">
        <v>1</v>
      </c>
      <c r="H1754" s="1">
        <v>41591</v>
      </c>
      <c r="I1754">
        <v>83</v>
      </c>
      <c r="J1754">
        <v>18</v>
      </c>
      <c r="K1754">
        <v>1</v>
      </c>
      <c r="L1754">
        <v>32</v>
      </c>
      <c r="M1754">
        <v>6</v>
      </c>
      <c r="N1754">
        <v>3</v>
      </c>
      <c r="O1754">
        <v>28</v>
      </c>
      <c r="P1754">
        <v>3</v>
      </c>
      <c r="Q1754">
        <v>2</v>
      </c>
      <c r="R1754">
        <v>0</v>
      </c>
      <c r="S1754">
        <v>4</v>
      </c>
      <c r="T1754">
        <v>6</v>
      </c>
      <c r="U1754">
        <v>0</v>
      </c>
      <c r="V1754">
        <v>0</v>
      </c>
      <c r="W1754">
        <v>0</v>
      </c>
      <c r="X1754">
        <v>0</v>
      </c>
      <c r="Y1754">
        <v>0</v>
      </c>
      <c r="Z1754">
        <v>0</v>
      </c>
      <c r="AA1754">
        <v>3</v>
      </c>
      <c r="AB1754">
        <v>11</v>
      </c>
      <c r="AC1754">
        <v>0</v>
      </c>
    </row>
    <row r="1755" spans="1:29" x14ac:dyDescent="0.3">
      <c r="A1755">
        <v>2936</v>
      </c>
      <c r="B1755">
        <v>1982</v>
      </c>
      <c r="C1755" t="s">
        <v>34</v>
      </c>
      <c r="D1755" t="s">
        <v>31</v>
      </c>
      <c r="E1755">
        <v>23661</v>
      </c>
      <c r="F1755">
        <v>1</v>
      </c>
      <c r="G1755">
        <v>0</v>
      </c>
      <c r="H1755" s="1">
        <v>41612</v>
      </c>
      <c r="I1755">
        <v>46</v>
      </c>
      <c r="J1755">
        <v>18</v>
      </c>
      <c r="K1755">
        <v>0</v>
      </c>
      <c r="L1755">
        <v>4</v>
      </c>
      <c r="M1755">
        <v>0</v>
      </c>
      <c r="N1755">
        <v>0</v>
      </c>
      <c r="O1755">
        <v>1</v>
      </c>
      <c r="P1755">
        <v>1</v>
      </c>
      <c r="Q1755">
        <v>1</v>
      </c>
      <c r="R1755">
        <v>0</v>
      </c>
      <c r="S1755">
        <v>3</v>
      </c>
      <c r="T1755">
        <v>7</v>
      </c>
      <c r="U1755">
        <v>0</v>
      </c>
      <c r="V1755">
        <v>0</v>
      </c>
      <c r="W1755">
        <v>0</v>
      </c>
      <c r="X1755">
        <v>0</v>
      </c>
      <c r="Y1755">
        <v>0</v>
      </c>
      <c r="Z1755">
        <v>0</v>
      </c>
      <c r="AA1755">
        <v>3</v>
      </c>
      <c r="AB1755">
        <v>11</v>
      </c>
      <c r="AC1755">
        <v>0</v>
      </c>
    </row>
    <row r="1756" spans="1:29" x14ac:dyDescent="0.3">
      <c r="A1756">
        <v>1135</v>
      </c>
      <c r="B1756">
        <v>1960</v>
      </c>
      <c r="C1756" t="s">
        <v>34</v>
      </c>
      <c r="D1756" t="s">
        <v>31</v>
      </c>
      <c r="E1756">
        <v>17144</v>
      </c>
      <c r="F1756">
        <v>1</v>
      </c>
      <c r="G1756">
        <v>1</v>
      </c>
      <c r="H1756" s="1">
        <v>41685</v>
      </c>
      <c r="I1756">
        <v>96</v>
      </c>
      <c r="J1756">
        <v>18</v>
      </c>
      <c r="K1756">
        <v>2</v>
      </c>
      <c r="L1756">
        <v>19</v>
      </c>
      <c r="M1756">
        <v>0</v>
      </c>
      <c r="N1756">
        <v>2</v>
      </c>
      <c r="O1756">
        <v>6</v>
      </c>
      <c r="P1756">
        <v>5</v>
      </c>
      <c r="Q1756">
        <v>3</v>
      </c>
      <c r="R1756">
        <v>0</v>
      </c>
      <c r="S1756">
        <v>4</v>
      </c>
      <c r="T1756">
        <v>7</v>
      </c>
      <c r="U1756">
        <v>0</v>
      </c>
      <c r="V1756">
        <v>0</v>
      </c>
      <c r="W1756">
        <v>0</v>
      </c>
      <c r="X1756">
        <v>0</v>
      </c>
      <c r="Y1756">
        <v>0</v>
      </c>
      <c r="Z1756">
        <v>0</v>
      </c>
      <c r="AA1756">
        <v>3</v>
      </c>
      <c r="AB1756">
        <v>11</v>
      </c>
      <c r="AC1756">
        <v>0</v>
      </c>
    </row>
    <row r="1757" spans="1:29" x14ac:dyDescent="0.3">
      <c r="A1757">
        <v>4186</v>
      </c>
      <c r="B1757">
        <v>1950</v>
      </c>
      <c r="C1757" t="s">
        <v>29</v>
      </c>
      <c r="D1757" t="s">
        <v>31</v>
      </c>
      <c r="E1757">
        <v>34026</v>
      </c>
      <c r="F1757">
        <v>1</v>
      </c>
      <c r="G1757">
        <v>1</v>
      </c>
      <c r="H1757" s="1">
        <v>41491</v>
      </c>
      <c r="I1757">
        <v>11</v>
      </c>
      <c r="J1757">
        <v>18</v>
      </c>
      <c r="K1757">
        <v>6</v>
      </c>
      <c r="L1757">
        <v>15</v>
      </c>
      <c r="M1757">
        <v>12</v>
      </c>
      <c r="N1757">
        <v>8</v>
      </c>
      <c r="O1757">
        <v>17</v>
      </c>
      <c r="P1757">
        <v>3</v>
      </c>
      <c r="Q1757">
        <v>2</v>
      </c>
      <c r="R1757">
        <v>1</v>
      </c>
      <c r="S1757">
        <v>3</v>
      </c>
      <c r="T1757">
        <v>5</v>
      </c>
      <c r="U1757">
        <v>0</v>
      </c>
      <c r="V1757">
        <v>0</v>
      </c>
      <c r="W1757">
        <v>0</v>
      </c>
      <c r="X1757">
        <v>0</v>
      </c>
      <c r="Y1757">
        <v>0</v>
      </c>
      <c r="Z1757">
        <v>0</v>
      </c>
      <c r="AA1757">
        <v>3</v>
      </c>
      <c r="AB1757">
        <v>11</v>
      </c>
      <c r="AC1757">
        <v>0</v>
      </c>
    </row>
    <row r="1758" spans="1:29" x14ac:dyDescent="0.3">
      <c r="A1758">
        <v>4436</v>
      </c>
      <c r="B1758">
        <v>1976</v>
      </c>
      <c r="C1758" t="s">
        <v>29</v>
      </c>
      <c r="D1758" t="s">
        <v>30</v>
      </c>
      <c r="E1758">
        <v>20180</v>
      </c>
      <c r="F1758">
        <v>0</v>
      </c>
      <c r="G1758">
        <v>0</v>
      </c>
      <c r="H1758" s="1">
        <v>41325</v>
      </c>
      <c r="I1758">
        <v>27</v>
      </c>
      <c r="J1758">
        <v>18</v>
      </c>
      <c r="K1758">
        <v>42</v>
      </c>
      <c r="L1758">
        <v>24</v>
      </c>
      <c r="M1758">
        <v>15</v>
      </c>
      <c r="N1758">
        <v>20</v>
      </c>
      <c r="O1758">
        <v>18</v>
      </c>
      <c r="P1758">
        <v>1</v>
      </c>
      <c r="Q1758">
        <v>2</v>
      </c>
      <c r="R1758">
        <v>1</v>
      </c>
      <c r="S1758">
        <v>4</v>
      </c>
      <c r="T1758">
        <v>7</v>
      </c>
      <c r="U1758">
        <v>0</v>
      </c>
      <c r="V1758">
        <v>0</v>
      </c>
      <c r="W1758">
        <v>0</v>
      </c>
      <c r="X1758">
        <v>0</v>
      </c>
      <c r="Y1758">
        <v>0</v>
      </c>
      <c r="Z1758">
        <v>0</v>
      </c>
      <c r="AA1758">
        <v>3</v>
      </c>
      <c r="AB1758">
        <v>11</v>
      </c>
      <c r="AC1758">
        <v>0</v>
      </c>
    </row>
    <row r="1759" spans="1:29" x14ac:dyDescent="0.3">
      <c r="A1759">
        <v>10175</v>
      </c>
      <c r="B1759">
        <v>1958</v>
      </c>
      <c r="C1759" t="s">
        <v>32</v>
      </c>
      <c r="D1759" t="s">
        <v>35</v>
      </c>
      <c r="E1759">
        <v>32173</v>
      </c>
      <c r="F1759">
        <v>0</v>
      </c>
      <c r="G1759">
        <v>1</v>
      </c>
      <c r="H1759" s="1">
        <v>41487</v>
      </c>
      <c r="I1759">
        <v>0</v>
      </c>
      <c r="J1759">
        <v>18</v>
      </c>
      <c r="K1759">
        <v>0</v>
      </c>
      <c r="L1759">
        <v>2</v>
      </c>
      <c r="M1759">
        <v>0</v>
      </c>
      <c r="N1759">
        <v>0</v>
      </c>
      <c r="O1759">
        <v>2</v>
      </c>
      <c r="P1759">
        <v>1</v>
      </c>
      <c r="Q1759">
        <v>1</v>
      </c>
      <c r="R1759">
        <v>0</v>
      </c>
      <c r="S1759">
        <v>3</v>
      </c>
      <c r="T1759">
        <v>4</v>
      </c>
      <c r="U1759">
        <v>0</v>
      </c>
      <c r="V1759">
        <v>0</v>
      </c>
      <c r="W1759">
        <v>0</v>
      </c>
      <c r="X1759">
        <v>0</v>
      </c>
      <c r="Y1759">
        <v>0</v>
      </c>
      <c r="Z1759">
        <v>0</v>
      </c>
      <c r="AA1759">
        <v>3</v>
      </c>
      <c r="AB1759">
        <v>11</v>
      </c>
      <c r="AC1759">
        <v>0</v>
      </c>
    </row>
    <row r="1760" spans="1:29" x14ac:dyDescent="0.3">
      <c r="A1760">
        <v>1502</v>
      </c>
      <c r="B1760">
        <v>1983</v>
      </c>
      <c r="C1760" t="s">
        <v>29</v>
      </c>
      <c r="D1760" t="s">
        <v>31</v>
      </c>
      <c r="E1760">
        <v>28427</v>
      </c>
      <c r="F1760">
        <v>1</v>
      </c>
      <c r="G1760">
        <v>0</v>
      </c>
      <c r="H1760" s="1">
        <v>41354</v>
      </c>
      <c r="I1760">
        <v>67</v>
      </c>
      <c r="J1760">
        <v>18</v>
      </c>
      <c r="K1760">
        <v>3</v>
      </c>
      <c r="L1760">
        <v>19</v>
      </c>
      <c r="M1760">
        <v>3</v>
      </c>
      <c r="N1760">
        <v>3</v>
      </c>
      <c r="O1760">
        <v>6</v>
      </c>
      <c r="P1760">
        <v>2</v>
      </c>
      <c r="Q1760">
        <v>2</v>
      </c>
      <c r="R1760">
        <v>0</v>
      </c>
      <c r="S1760">
        <v>3</v>
      </c>
      <c r="T1760">
        <v>8</v>
      </c>
      <c r="U1760">
        <v>0</v>
      </c>
      <c r="V1760">
        <v>0</v>
      </c>
      <c r="W1760">
        <v>0</v>
      </c>
      <c r="X1760">
        <v>0</v>
      </c>
      <c r="Y1760">
        <v>0</v>
      </c>
      <c r="Z1760">
        <v>0</v>
      </c>
      <c r="AA1760">
        <v>3</v>
      </c>
      <c r="AB1760">
        <v>11</v>
      </c>
      <c r="AC1760">
        <v>0</v>
      </c>
    </row>
    <row r="1761" spans="1:29" x14ac:dyDescent="0.3">
      <c r="A1761">
        <v>6211</v>
      </c>
      <c r="B1761">
        <v>1976</v>
      </c>
      <c r="C1761" t="s">
        <v>32</v>
      </c>
      <c r="D1761" t="s">
        <v>31</v>
      </c>
      <c r="E1761">
        <v>37395</v>
      </c>
      <c r="F1761">
        <v>1</v>
      </c>
      <c r="G1761">
        <v>0</v>
      </c>
      <c r="H1761" s="1">
        <v>41761</v>
      </c>
      <c r="I1761">
        <v>47</v>
      </c>
      <c r="J1761">
        <v>18</v>
      </c>
      <c r="K1761">
        <v>0</v>
      </c>
      <c r="L1761">
        <v>9</v>
      </c>
      <c r="M1761">
        <v>0</v>
      </c>
      <c r="N1761">
        <v>1</v>
      </c>
      <c r="O1761">
        <v>11</v>
      </c>
      <c r="P1761">
        <v>1</v>
      </c>
      <c r="Q1761">
        <v>1</v>
      </c>
      <c r="R1761">
        <v>0</v>
      </c>
      <c r="S1761">
        <v>3</v>
      </c>
      <c r="T1761">
        <v>6</v>
      </c>
      <c r="U1761">
        <v>0</v>
      </c>
      <c r="V1761">
        <v>0</v>
      </c>
      <c r="W1761">
        <v>0</v>
      </c>
      <c r="X1761">
        <v>0</v>
      </c>
      <c r="Y1761">
        <v>0</v>
      </c>
      <c r="Z1761">
        <v>0</v>
      </c>
      <c r="AA1761">
        <v>3</v>
      </c>
      <c r="AB1761">
        <v>11</v>
      </c>
      <c r="AC1761">
        <v>0</v>
      </c>
    </row>
    <row r="1762" spans="1:29" x14ac:dyDescent="0.3">
      <c r="A1762">
        <v>793</v>
      </c>
      <c r="B1762">
        <v>1973</v>
      </c>
      <c r="C1762" t="s">
        <v>29</v>
      </c>
      <c r="D1762" t="s">
        <v>33</v>
      </c>
      <c r="E1762">
        <v>20895</v>
      </c>
      <c r="F1762">
        <v>1</v>
      </c>
      <c r="G1762">
        <v>0</v>
      </c>
      <c r="H1762" s="1">
        <v>41188</v>
      </c>
      <c r="I1762">
        <v>24</v>
      </c>
      <c r="J1762">
        <v>18</v>
      </c>
      <c r="K1762">
        <v>3</v>
      </c>
      <c r="L1762">
        <v>17</v>
      </c>
      <c r="M1762">
        <v>3</v>
      </c>
      <c r="N1762">
        <v>0</v>
      </c>
      <c r="O1762">
        <v>4</v>
      </c>
      <c r="P1762">
        <v>1</v>
      </c>
      <c r="Q1762">
        <v>2</v>
      </c>
      <c r="R1762">
        <v>0</v>
      </c>
      <c r="S1762">
        <v>3</v>
      </c>
      <c r="T1762">
        <v>9</v>
      </c>
      <c r="U1762">
        <v>0</v>
      </c>
      <c r="V1762">
        <v>0</v>
      </c>
      <c r="W1762">
        <v>0</v>
      </c>
      <c r="X1762">
        <v>0</v>
      </c>
      <c r="Y1762">
        <v>0</v>
      </c>
      <c r="Z1762">
        <v>0</v>
      </c>
      <c r="AA1762">
        <v>3</v>
      </c>
      <c r="AB1762">
        <v>11</v>
      </c>
      <c r="AC1762">
        <v>0</v>
      </c>
    </row>
    <row r="1763" spans="1:29" x14ac:dyDescent="0.3">
      <c r="A1763">
        <v>24</v>
      </c>
      <c r="B1763">
        <v>1960</v>
      </c>
      <c r="C1763" t="s">
        <v>34</v>
      </c>
      <c r="D1763" t="s">
        <v>31</v>
      </c>
      <c r="E1763">
        <v>17144</v>
      </c>
      <c r="F1763">
        <v>1</v>
      </c>
      <c r="G1763">
        <v>1</v>
      </c>
      <c r="H1763" s="1">
        <v>41685</v>
      </c>
      <c r="I1763">
        <v>96</v>
      </c>
      <c r="J1763">
        <v>18</v>
      </c>
      <c r="K1763">
        <v>2</v>
      </c>
      <c r="L1763">
        <v>19</v>
      </c>
      <c r="M1763">
        <v>0</v>
      </c>
      <c r="N1763">
        <v>2</v>
      </c>
      <c r="O1763">
        <v>6</v>
      </c>
      <c r="P1763">
        <v>5</v>
      </c>
      <c r="Q1763">
        <v>3</v>
      </c>
      <c r="R1763">
        <v>0</v>
      </c>
      <c r="S1763">
        <v>4</v>
      </c>
      <c r="T1763">
        <v>7</v>
      </c>
      <c r="U1763">
        <v>0</v>
      </c>
      <c r="V1763">
        <v>0</v>
      </c>
      <c r="W1763">
        <v>0</v>
      </c>
      <c r="X1763">
        <v>0</v>
      </c>
      <c r="Y1763">
        <v>0</v>
      </c>
      <c r="Z1763">
        <v>0</v>
      </c>
      <c r="AA1763">
        <v>3</v>
      </c>
      <c r="AB1763">
        <v>11</v>
      </c>
      <c r="AC1763">
        <v>0</v>
      </c>
    </row>
    <row r="1764" spans="1:29" x14ac:dyDescent="0.3">
      <c r="A1764">
        <v>7943</v>
      </c>
      <c r="B1764">
        <v>1975</v>
      </c>
      <c r="C1764" t="s">
        <v>32</v>
      </c>
      <c r="D1764" t="s">
        <v>33</v>
      </c>
      <c r="E1764">
        <v>36663</v>
      </c>
      <c r="F1764">
        <v>1</v>
      </c>
      <c r="G1764">
        <v>0</v>
      </c>
      <c r="H1764" s="1">
        <v>41754</v>
      </c>
      <c r="I1764">
        <v>40</v>
      </c>
      <c r="J1764">
        <v>18</v>
      </c>
      <c r="K1764">
        <v>0</v>
      </c>
      <c r="L1764">
        <v>6</v>
      </c>
      <c r="M1764">
        <v>3</v>
      </c>
      <c r="N1764">
        <v>3</v>
      </c>
      <c r="O1764">
        <v>5</v>
      </c>
      <c r="P1764">
        <v>1</v>
      </c>
      <c r="Q1764">
        <v>1</v>
      </c>
      <c r="R1764">
        <v>1</v>
      </c>
      <c r="S1764">
        <v>3</v>
      </c>
      <c r="T1764">
        <v>2</v>
      </c>
      <c r="U1764">
        <v>0</v>
      </c>
      <c r="V1764">
        <v>0</v>
      </c>
      <c r="W1764">
        <v>0</v>
      </c>
      <c r="X1764">
        <v>0</v>
      </c>
      <c r="Y1764">
        <v>0</v>
      </c>
      <c r="Z1764">
        <v>0</v>
      </c>
      <c r="AA1764">
        <v>3</v>
      </c>
      <c r="AB1764">
        <v>11</v>
      </c>
      <c r="AC1764">
        <v>0</v>
      </c>
    </row>
    <row r="1765" spans="1:29" x14ac:dyDescent="0.3">
      <c r="A1765">
        <v>4351</v>
      </c>
      <c r="B1765">
        <v>1955</v>
      </c>
      <c r="C1765" t="s">
        <v>29</v>
      </c>
      <c r="D1765" t="s">
        <v>35</v>
      </c>
      <c r="E1765">
        <v>37244</v>
      </c>
      <c r="F1765">
        <v>1</v>
      </c>
      <c r="G1765">
        <v>1</v>
      </c>
      <c r="H1765" s="1">
        <v>41391</v>
      </c>
      <c r="I1765">
        <v>90</v>
      </c>
      <c r="J1765">
        <v>18</v>
      </c>
      <c r="K1765">
        <v>2</v>
      </c>
      <c r="L1765">
        <v>10</v>
      </c>
      <c r="M1765">
        <v>0</v>
      </c>
      <c r="N1765">
        <v>0</v>
      </c>
      <c r="O1765">
        <v>25</v>
      </c>
      <c r="P1765">
        <v>1</v>
      </c>
      <c r="Q1765">
        <v>1</v>
      </c>
      <c r="R1765">
        <v>1</v>
      </c>
      <c r="S1765">
        <v>2</v>
      </c>
      <c r="T1765">
        <v>7</v>
      </c>
      <c r="U1765">
        <v>1</v>
      </c>
      <c r="V1765">
        <v>0</v>
      </c>
      <c r="W1765">
        <v>0</v>
      </c>
      <c r="X1765">
        <v>0</v>
      </c>
      <c r="Y1765">
        <v>0</v>
      </c>
      <c r="Z1765">
        <v>0</v>
      </c>
      <c r="AA1765">
        <v>3</v>
      </c>
      <c r="AB1765">
        <v>11</v>
      </c>
      <c r="AC1765">
        <v>0</v>
      </c>
    </row>
    <row r="1766" spans="1:29" x14ac:dyDescent="0.3">
      <c r="A1766">
        <v>1419</v>
      </c>
      <c r="B1766">
        <v>1950</v>
      </c>
      <c r="C1766" t="s">
        <v>29</v>
      </c>
      <c r="D1766" t="s">
        <v>31</v>
      </c>
      <c r="E1766">
        <v>34026</v>
      </c>
      <c r="F1766">
        <v>1</v>
      </c>
      <c r="G1766">
        <v>1</v>
      </c>
      <c r="H1766" s="1">
        <v>41491</v>
      </c>
      <c r="I1766">
        <v>11</v>
      </c>
      <c r="J1766">
        <v>18</v>
      </c>
      <c r="K1766">
        <v>6</v>
      </c>
      <c r="L1766">
        <v>15</v>
      </c>
      <c r="M1766">
        <v>12</v>
      </c>
      <c r="N1766">
        <v>8</v>
      </c>
      <c r="O1766">
        <v>17</v>
      </c>
      <c r="P1766">
        <v>3</v>
      </c>
      <c r="Q1766">
        <v>2</v>
      </c>
      <c r="R1766">
        <v>1</v>
      </c>
      <c r="S1766">
        <v>3</v>
      </c>
      <c r="T1766">
        <v>5</v>
      </c>
      <c r="U1766">
        <v>0</v>
      </c>
      <c r="V1766">
        <v>0</v>
      </c>
      <c r="W1766">
        <v>0</v>
      </c>
      <c r="X1766">
        <v>0</v>
      </c>
      <c r="Y1766">
        <v>0</v>
      </c>
      <c r="Z1766">
        <v>0</v>
      </c>
      <c r="AA1766">
        <v>3</v>
      </c>
      <c r="AB1766">
        <v>11</v>
      </c>
      <c r="AC1766">
        <v>0</v>
      </c>
    </row>
    <row r="1767" spans="1:29" x14ac:dyDescent="0.3">
      <c r="A1767">
        <v>8397</v>
      </c>
      <c r="B1767">
        <v>1951</v>
      </c>
      <c r="C1767" t="s">
        <v>29</v>
      </c>
      <c r="D1767" t="s">
        <v>33</v>
      </c>
      <c r="E1767">
        <v>44689</v>
      </c>
      <c r="F1767">
        <v>1</v>
      </c>
      <c r="G1767">
        <v>1</v>
      </c>
      <c r="H1767" s="1">
        <v>41649</v>
      </c>
      <c r="I1767">
        <v>82</v>
      </c>
      <c r="J1767">
        <v>18</v>
      </c>
      <c r="K1767">
        <v>0</v>
      </c>
      <c r="L1767">
        <v>5</v>
      </c>
      <c r="M1767">
        <v>0</v>
      </c>
      <c r="N1767">
        <v>0</v>
      </c>
      <c r="O1767">
        <v>11</v>
      </c>
      <c r="P1767">
        <v>2</v>
      </c>
      <c r="Q1767">
        <v>1</v>
      </c>
      <c r="R1767">
        <v>1</v>
      </c>
      <c r="S1767">
        <v>2</v>
      </c>
      <c r="T1767">
        <v>7</v>
      </c>
      <c r="U1767">
        <v>1</v>
      </c>
      <c r="V1767">
        <v>0</v>
      </c>
      <c r="W1767">
        <v>0</v>
      </c>
      <c r="X1767">
        <v>0</v>
      </c>
      <c r="Y1767">
        <v>0</v>
      </c>
      <c r="Z1767">
        <v>0</v>
      </c>
      <c r="AA1767">
        <v>3</v>
      </c>
      <c r="AB1767">
        <v>11</v>
      </c>
      <c r="AC1767">
        <v>0</v>
      </c>
    </row>
    <row r="1768" spans="1:29" x14ac:dyDescent="0.3">
      <c r="A1768">
        <v>4796</v>
      </c>
      <c r="B1768">
        <v>1952</v>
      </c>
      <c r="C1768" t="s">
        <v>29</v>
      </c>
      <c r="D1768" t="s">
        <v>35</v>
      </c>
      <c r="E1768">
        <v>49638</v>
      </c>
      <c r="F1768">
        <v>0</v>
      </c>
      <c r="G1768">
        <v>1</v>
      </c>
      <c r="H1768" s="1">
        <v>41748</v>
      </c>
      <c r="I1768">
        <v>71</v>
      </c>
      <c r="J1768">
        <v>18</v>
      </c>
      <c r="K1768">
        <v>10</v>
      </c>
      <c r="L1768">
        <v>3</v>
      </c>
      <c r="M1768">
        <v>3</v>
      </c>
      <c r="N1768">
        <v>5</v>
      </c>
      <c r="O1768">
        <v>0</v>
      </c>
      <c r="P1768">
        <v>1</v>
      </c>
      <c r="Q1768">
        <v>1</v>
      </c>
      <c r="R1768">
        <v>0</v>
      </c>
      <c r="S1768">
        <v>3</v>
      </c>
      <c r="T1768">
        <v>2</v>
      </c>
      <c r="U1768">
        <v>0</v>
      </c>
      <c r="V1768">
        <v>0</v>
      </c>
      <c r="W1768">
        <v>0</v>
      </c>
      <c r="X1768">
        <v>0</v>
      </c>
      <c r="Y1768">
        <v>0</v>
      </c>
      <c r="Z1768">
        <v>0</v>
      </c>
      <c r="AA1768">
        <v>3</v>
      </c>
      <c r="AB1768">
        <v>11</v>
      </c>
      <c r="AC1768">
        <v>0</v>
      </c>
    </row>
    <row r="1769" spans="1:29" x14ac:dyDescent="0.3">
      <c r="A1769">
        <v>2929</v>
      </c>
      <c r="B1769">
        <v>1976</v>
      </c>
      <c r="C1769" t="s">
        <v>29</v>
      </c>
      <c r="D1769" t="s">
        <v>30</v>
      </c>
      <c r="E1769">
        <v>20180</v>
      </c>
      <c r="F1769">
        <v>0</v>
      </c>
      <c r="G1769">
        <v>0</v>
      </c>
      <c r="H1769" s="1">
        <v>41325</v>
      </c>
      <c r="I1769">
        <v>27</v>
      </c>
      <c r="J1769">
        <v>18</v>
      </c>
      <c r="K1769">
        <v>42</v>
      </c>
      <c r="L1769">
        <v>24</v>
      </c>
      <c r="M1769">
        <v>15</v>
      </c>
      <c r="N1769">
        <v>20</v>
      </c>
      <c r="O1769">
        <v>18</v>
      </c>
      <c r="P1769">
        <v>1</v>
      </c>
      <c r="Q1769">
        <v>2</v>
      </c>
      <c r="R1769">
        <v>1</v>
      </c>
      <c r="S1769">
        <v>4</v>
      </c>
      <c r="T1769">
        <v>7</v>
      </c>
      <c r="U1769">
        <v>0</v>
      </c>
      <c r="V1769">
        <v>0</v>
      </c>
      <c r="W1769">
        <v>0</v>
      </c>
      <c r="X1769">
        <v>0</v>
      </c>
      <c r="Y1769">
        <v>0</v>
      </c>
      <c r="Z1769">
        <v>0</v>
      </c>
      <c r="AA1769">
        <v>3</v>
      </c>
      <c r="AB1769">
        <v>11</v>
      </c>
      <c r="AC1769">
        <v>0</v>
      </c>
    </row>
    <row r="1770" spans="1:29" x14ac:dyDescent="0.3">
      <c r="A1770">
        <v>7842</v>
      </c>
      <c r="B1770">
        <v>1968</v>
      </c>
      <c r="C1770" t="s">
        <v>29</v>
      </c>
      <c r="D1770" t="s">
        <v>30</v>
      </c>
      <c r="E1770">
        <v>36065</v>
      </c>
      <c r="F1770">
        <v>1</v>
      </c>
      <c r="G1770">
        <v>1</v>
      </c>
      <c r="H1770" s="1">
        <v>41364</v>
      </c>
      <c r="I1770">
        <v>54</v>
      </c>
      <c r="J1770">
        <v>18</v>
      </c>
      <c r="K1770">
        <v>7</v>
      </c>
      <c r="L1770">
        <v>34</v>
      </c>
      <c r="M1770">
        <v>10</v>
      </c>
      <c r="N1770">
        <v>2</v>
      </c>
      <c r="O1770">
        <v>3</v>
      </c>
      <c r="P1770">
        <v>3</v>
      </c>
      <c r="Q1770">
        <v>3</v>
      </c>
      <c r="R1770">
        <v>0</v>
      </c>
      <c r="S1770">
        <v>3</v>
      </c>
      <c r="T1770">
        <v>8</v>
      </c>
      <c r="U1770">
        <v>0</v>
      </c>
      <c r="V1770">
        <v>0</v>
      </c>
      <c r="W1770">
        <v>0</v>
      </c>
      <c r="X1770">
        <v>0</v>
      </c>
      <c r="Y1770">
        <v>0</v>
      </c>
      <c r="Z1770">
        <v>0</v>
      </c>
      <c r="AA1770">
        <v>3</v>
      </c>
      <c r="AB1770">
        <v>11</v>
      </c>
      <c r="AC1770">
        <v>0</v>
      </c>
    </row>
    <row r="1771" spans="1:29" x14ac:dyDescent="0.3">
      <c r="A1771">
        <v>736</v>
      </c>
      <c r="B1771">
        <v>1983</v>
      </c>
      <c r="C1771" t="s">
        <v>29</v>
      </c>
      <c r="D1771" t="s">
        <v>31</v>
      </c>
      <c r="E1771">
        <v>28427</v>
      </c>
      <c r="F1771">
        <v>1</v>
      </c>
      <c r="G1771">
        <v>0</v>
      </c>
      <c r="H1771" s="1">
        <v>41354</v>
      </c>
      <c r="I1771">
        <v>67</v>
      </c>
      <c r="J1771">
        <v>18</v>
      </c>
      <c r="K1771">
        <v>3</v>
      </c>
      <c r="L1771">
        <v>19</v>
      </c>
      <c r="M1771">
        <v>3</v>
      </c>
      <c r="N1771">
        <v>3</v>
      </c>
      <c r="O1771">
        <v>6</v>
      </c>
      <c r="P1771">
        <v>2</v>
      </c>
      <c r="Q1771">
        <v>2</v>
      </c>
      <c r="R1771">
        <v>0</v>
      </c>
      <c r="S1771">
        <v>3</v>
      </c>
      <c r="T1771">
        <v>8</v>
      </c>
      <c r="U1771">
        <v>0</v>
      </c>
      <c r="V1771">
        <v>0</v>
      </c>
      <c r="W1771">
        <v>0</v>
      </c>
      <c r="X1771">
        <v>0</v>
      </c>
      <c r="Y1771">
        <v>0</v>
      </c>
      <c r="Z1771">
        <v>0</v>
      </c>
      <c r="AA1771">
        <v>3</v>
      </c>
      <c r="AB1771">
        <v>11</v>
      </c>
      <c r="AC1771">
        <v>0</v>
      </c>
    </row>
    <row r="1772" spans="1:29" x14ac:dyDescent="0.3">
      <c r="A1772">
        <v>5268</v>
      </c>
      <c r="B1772">
        <v>1960</v>
      </c>
      <c r="C1772" t="s">
        <v>29</v>
      </c>
      <c r="D1772" t="s">
        <v>33</v>
      </c>
      <c r="E1772">
        <v>29440</v>
      </c>
      <c r="F1772">
        <v>1</v>
      </c>
      <c r="G1772">
        <v>1</v>
      </c>
      <c r="H1772" s="1">
        <v>41497</v>
      </c>
      <c r="I1772">
        <v>95</v>
      </c>
      <c r="J1772">
        <v>17</v>
      </c>
      <c r="K1772">
        <v>8</v>
      </c>
      <c r="L1772">
        <v>14</v>
      </c>
      <c r="M1772">
        <v>10</v>
      </c>
      <c r="N1772">
        <v>4</v>
      </c>
      <c r="O1772">
        <v>3</v>
      </c>
      <c r="P1772">
        <v>2</v>
      </c>
      <c r="Q1772">
        <v>1</v>
      </c>
      <c r="R1772">
        <v>0</v>
      </c>
      <c r="S1772">
        <v>4</v>
      </c>
      <c r="T1772">
        <v>7</v>
      </c>
      <c r="U1772">
        <v>0</v>
      </c>
      <c r="V1772">
        <v>0</v>
      </c>
      <c r="W1772">
        <v>0</v>
      </c>
      <c r="X1772">
        <v>0</v>
      </c>
      <c r="Y1772">
        <v>0</v>
      </c>
      <c r="Z1772">
        <v>0</v>
      </c>
      <c r="AA1772">
        <v>3</v>
      </c>
      <c r="AB1772">
        <v>11</v>
      </c>
      <c r="AC1772">
        <v>0</v>
      </c>
    </row>
    <row r="1773" spans="1:29" x14ac:dyDescent="0.3">
      <c r="A1773">
        <v>7386</v>
      </c>
      <c r="B1773">
        <v>1976</v>
      </c>
      <c r="C1773" t="s">
        <v>29</v>
      </c>
      <c r="D1773" t="s">
        <v>35</v>
      </c>
      <c r="E1773">
        <v>30992</v>
      </c>
      <c r="F1773">
        <v>1</v>
      </c>
      <c r="G1773">
        <v>0</v>
      </c>
      <c r="H1773" s="1">
        <v>41386</v>
      </c>
      <c r="I1773">
        <v>83</v>
      </c>
      <c r="J1773">
        <v>17</v>
      </c>
      <c r="K1773">
        <v>0</v>
      </c>
      <c r="L1773">
        <v>14</v>
      </c>
      <c r="M1773">
        <v>7</v>
      </c>
      <c r="N1773">
        <v>3</v>
      </c>
      <c r="O1773">
        <v>2</v>
      </c>
      <c r="P1773">
        <v>1</v>
      </c>
      <c r="Q1773">
        <v>1</v>
      </c>
      <c r="R1773">
        <v>0</v>
      </c>
      <c r="S1773">
        <v>3</v>
      </c>
      <c r="T1773">
        <v>7</v>
      </c>
      <c r="U1773">
        <v>0</v>
      </c>
      <c r="V1773">
        <v>0</v>
      </c>
      <c r="W1773">
        <v>0</v>
      </c>
      <c r="X1773">
        <v>0</v>
      </c>
      <c r="Y1773">
        <v>0</v>
      </c>
      <c r="Z1773">
        <v>0</v>
      </c>
      <c r="AA1773">
        <v>3</v>
      </c>
      <c r="AB1773">
        <v>11</v>
      </c>
      <c r="AC1773">
        <v>0</v>
      </c>
    </row>
    <row r="1774" spans="1:29" x14ac:dyDescent="0.3">
      <c r="A1774">
        <v>1461</v>
      </c>
      <c r="B1774">
        <v>1965</v>
      </c>
      <c r="C1774" t="s">
        <v>32</v>
      </c>
      <c r="D1774" t="s">
        <v>35</v>
      </c>
      <c r="E1774">
        <v>36921</v>
      </c>
      <c r="F1774">
        <v>1</v>
      </c>
      <c r="G1774">
        <v>1</v>
      </c>
      <c r="H1774" s="1">
        <v>41483</v>
      </c>
      <c r="I1774">
        <v>74</v>
      </c>
      <c r="J1774">
        <v>17</v>
      </c>
      <c r="K1774">
        <v>1</v>
      </c>
      <c r="L1774">
        <v>12</v>
      </c>
      <c r="M1774">
        <v>3</v>
      </c>
      <c r="N1774">
        <v>1</v>
      </c>
      <c r="O1774">
        <v>4</v>
      </c>
      <c r="P1774">
        <v>2</v>
      </c>
      <c r="Q1774">
        <v>2</v>
      </c>
      <c r="R1774">
        <v>0</v>
      </c>
      <c r="S1774">
        <v>3</v>
      </c>
      <c r="T1774">
        <v>7</v>
      </c>
      <c r="U1774">
        <v>0</v>
      </c>
      <c r="V1774">
        <v>0</v>
      </c>
      <c r="W1774">
        <v>0</v>
      </c>
      <c r="X1774">
        <v>0</v>
      </c>
      <c r="Y1774">
        <v>0</v>
      </c>
      <c r="Z1774">
        <v>0</v>
      </c>
      <c r="AA1774">
        <v>3</v>
      </c>
      <c r="AB1774">
        <v>11</v>
      </c>
      <c r="AC1774">
        <v>0</v>
      </c>
    </row>
    <row r="1775" spans="1:29" x14ac:dyDescent="0.3">
      <c r="A1775">
        <v>2256</v>
      </c>
      <c r="B1775">
        <v>1973</v>
      </c>
      <c r="C1775" t="s">
        <v>34</v>
      </c>
      <c r="D1775" t="s">
        <v>33</v>
      </c>
      <c r="E1775">
        <v>27159</v>
      </c>
      <c r="F1775">
        <v>1</v>
      </c>
      <c r="G1775">
        <v>1</v>
      </c>
      <c r="H1775" s="1">
        <v>41727</v>
      </c>
      <c r="I1775">
        <v>33</v>
      </c>
      <c r="J1775">
        <v>17</v>
      </c>
      <c r="K1775">
        <v>0</v>
      </c>
      <c r="L1775">
        <v>3</v>
      </c>
      <c r="M1775">
        <v>0</v>
      </c>
      <c r="N1775">
        <v>0</v>
      </c>
      <c r="O1775">
        <v>1</v>
      </c>
      <c r="P1775">
        <v>2</v>
      </c>
      <c r="Q1775">
        <v>1</v>
      </c>
      <c r="R1775">
        <v>0</v>
      </c>
      <c r="S1775">
        <v>3</v>
      </c>
      <c r="T1775">
        <v>6</v>
      </c>
      <c r="U1775">
        <v>0</v>
      </c>
      <c r="V1775">
        <v>0</v>
      </c>
      <c r="W1775">
        <v>0</v>
      </c>
      <c r="X1775">
        <v>0</v>
      </c>
      <c r="Y1775">
        <v>0</v>
      </c>
      <c r="Z1775">
        <v>0</v>
      </c>
      <c r="AA1775">
        <v>3</v>
      </c>
      <c r="AB1775">
        <v>11</v>
      </c>
      <c r="AC1775">
        <v>0</v>
      </c>
    </row>
    <row r="1776" spans="1:29" x14ac:dyDescent="0.3">
      <c r="A1776">
        <v>6941</v>
      </c>
      <c r="B1776">
        <v>1971</v>
      </c>
      <c r="C1776" t="s">
        <v>29</v>
      </c>
      <c r="D1776" t="s">
        <v>30</v>
      </c>
      <c r="E1776">
        <v>31632</v>
      </c>
      <c r="F1776">
        <v>0</v>
      </c>
      <c r="G1776">
        <v>0</v>
      </c>
      <c r="H1776" s="1">
        <v>41469</v>
      </c>
      <c r="I1776">
        <v>92</v>
      </c>
      <c r="J1776">
        <v>17</v>
      </c>
      <c r="K1776">
        <v>8</v>
      </c>
      <c r="L1776">
        <v>12</v>
      </c>
      <c r="M1776">
        <v>11</v>
      </c>
      <c r="N1776">
        <v>15</v>
      </c>
      <c r="O1776">
        <v>32</v>
      </c>
      <c r="P1776">
        <v>1</v>
      </c>
      <c r="Q1776">
        <v>2</v>
      </c>
      <c r="R1776">
        <v>1</v>
      </c>
      <c r="S1776">
        <v>2</v>
      </c>
      <c r="T1776">
        <v>7</v>
      </c>
      <c r="U1776">
        <v>0</v>
      </c>
      <c r="V1776">
        <v>0</v>
      </c>
      <c r="W1776">
        <v>0</v>
      </c>
      <c r="X1776">
        <v>0</v>
      </c>
      <c r="Y1776">
        <v>0</v>
      </c>
      <c r="Z1776">
        <v>0</v>
      </c>
      <c r="AA1776">
        <v>3</v>
      </c>
      <c r="AB1776">
        <v>11</v>
      </c>
      <c r="AC1776">
        <v>0</v>
      </c>
    </row>
    <row r="1777" spans="1:29" x14ac:dyDescent="0.3">
      <c r="A1777">
        <v>2549</v>
      </c>
      <c r="B1777">
        <v>1983</v>
      </c>
      <c r="C1777" t="s">
        <v>32</v>
      </c>
      <c r="D1777" t="s">
        <v>31</v>
      </c>
      <c r="E1777">
        <v>21840</v>
      </c>
      <c r="F1777">
        <v>1</v>
      </c>
      <c r="G1777">
        <v>0</v>
      </c>
      <c r="H1777" s="1">
        <v>41476</v>
      </c>
      <c r="I1777">
        <v>80</v>
      </c>
      <c r="J1777">
        <v>17</v>
      </c>
      <c r="K1777">
        <v>0</v>
      </c>
      <c r="L1777">
        <v>9</v>
      </c>
      <c r="M1777">
        <v>0</v>
      </c>
      <c r="N1777">
        <v>0</v>
      </c>
      <c r="O1777">
        <v>1</v>
      </c>
      <c r="P1777">
        <v>1</v>
      </c>
      <c r="Q1777">
        <v>1</v>
      </c>
      <c r="R1777">
        <v>0</v>
      </c>
      <c r="S1777">
        <v>3</v>
      </c>
      <c r="T1777">
        <v>9</v>
      </c>
      <c r="U1777">
        <v>0</v>
      </c>
      <c r="V1777">
        <v>0</v>
      </c>
      <c r="W1777">
        <v>0</v>
      </c>
      <c r="X1777">
        <v>0</v>
      </c>
      <c r="Y1777">
        <v>0</v>
      </c>
      <c r="Z1777">
        <v>0</v>
      </c>
      <c r="AA1777">
        <v>3</v>
      </c>
      <c r="AB1777">
        <v>11</v>
      </c>
      <c r="AC1777">
        <v>0</v>
      </c>
    </row>
    <row r="1778" spans="1:29" x14ac:dyDescent="0.3">
      <c r="A1778">
        <v>7007</v>
      </c>
      <c r="B1778">
        <v>1968</v>
      </c>
      <c r="C1778" t="s">
        <v>34</v>
      </c>
      <c r="D1778" t="s">
        <v>33</v>
      </c>
      <c r="E1778">
        <v>29543</v>
      </c>
      <c r="F1778">
        <v>2</v>
      </c>
      <c r="G1778">
        <v>0</v>
      </c>
      <c r="H1778" s="1">
        <v>41730</v>
      </c>
      <c r="I1778">
        <v>47</v>
      </c>
      <c r="J1778">
        <v>17</v>
      </c>
      <c r="K1778">
        <v>3</v>
      </c>
      <c r="L1778">
        <v>18</v>
      </c>
      <c r="M1778">
        <v>3</v>
      </c>
      <c r="N1778">
        <v>4</v>
      </c>
      <c r="O1778">
        <v>18</v>
      </c>
      <c r="P1778">
        <v>2</v>
      </c>
      <c r="Q1778">
        <v>3</v>
      </c>
      <c r="R1778">
        <v>1</v>
      </c>
      <c r="S1778">
        <v>2</v>
      </c>
      <c r="T1778">
        <v>7</v>
      </c>
      <c r="U1778">
        <v>0</v>
      </c>
      <c r="V1778">
        <v>0</v>
      </c>
      <c r="W1778">
        <v>0</v>
      </c>
      <c r="X1778">
        <v>0</v>
      </c>
      <c r="Y1778">
        <v>0</v>
      </c>
      <c r="Z1778">
        <v>0</v>
      </c>
      <c r="AA1778">
        <v>3</v>
      </c>
      <c r="AB1778">
        <v>11</v>
      </c>
      <c r="AC1778">
        <v>0</v>
      </c>
    </row>
    <row r="1779" spans="1:29" x14ac:dyDescent="0.3">
      <c r="A1779">
        <v>255</v>
      </c>
      <c r="B1779">
        <v>1951</v>
      </c>
      <c r="C1779" t="s">
        <v>29</v>
      </c>
      <c r="D1779" t="s">
        <v>35</v>
      </c>
      <c r="E1779">
        <v>22263</v>
      </c>
      <c r="F1779">
        <v>1</v>
      </c>
      <c r="G1779">
        <v>1</v>
      </c>
      <c r="H1779" s="1">
        <v>41728</v>
      </c>
      <c r="I1779">
        <v>31</v>
      </c>
      <c r="J1779">
        <v>17</v>
      </c>
      <c r="K1779">
        <v>0</v>
      </c>
      <c r="L1779">
        <v>2</v>
      </c>
      <c r="M1779">
        <v>0</v>
      </c>
      <c r="N1779">
        <v>0</v>
      </c>
      <c r="O1779">
        <v>2</v>
      </c>
      <c r="P1779">
        <v>2</v>
      </c>
      <c r="Q1779">
        <v>1</v>
      </c>
      <c r="R1779">
        <v>0</v>
      </c>
      <c r="S1779">
        <v>3</v>
      </c>
      <c r="T1779">
        <v>6</v>
      </c>
      <c r="U1779">
        <v>0</v>
      </c>
      <c r="V1779">
        <v>0</v>
      </c>
      <c r="W1779">
        <v>0</v>
      </c>
      <c r="X1779">
        <v>0</v>
      </c>
      <c r="Y1779">
        <v>0</v>
      </c>
      <c r="Z1779">
        <v>1</v>
      </c>
      <c r="AA1779">
        <v>3</v>
      </c>
      <c r="AB1779">
        <v>11</v>
      </c>
      <c r="AC1779">
        <v>0</v>
      </c>
    </row>
    <row r="1780" spans="1:29" x14ac:dyDescent="0.3">
      <c r="A1780">
        <v>3006</v>
      </c>
      <c r="B1780">
        <v>1976</v>
      </c>
      <c r="C1780" t="s">
        <v>29</v>
      </c>
      <c r="D1780" t="s">
        <v>35</v>
      </c>
      <c r="E1780">
        <v>30992</v>
      </c>
      <c r="F1780">
        <v>1</v>
      </c>
      <c r="G1780">
        <v>0</v>
      </c>
      <c r="H1780" s="1">
        <v>41386</v>
      </c>
      <c r="I1780">
        <v>83</v>
      </c>
      <c r="J1780">
        <v>17</v>
      </c>
      <c r="K1780">
        <v>0</v>
      </c>
      <c r="L1780">
        <v>14</v>
      </c>
      <c r="M1780">
        <v>7</v>
      </c>
      <c r="N1780">
        <v>3</v>
      </c>
      <c r="O1780">
        <v>2</v>
      </c>
      <c r="P1780">
        <v>1</v>
      </c>
      <c r="Q1780">
        <v>1</v>
      </c>
      <c r="R1780">
        <v>0</v>
      </c>
      <c r="S1780">
        <v>3</v>
      </c>
      <c r="T1780">
        <v>7</v>
      </c>
      <c r="U1780">
        <v>0</v>
      </c>
      <c r="V1780">
        <v>0</v>
      </c>
      <c r="W1780">
        <v>0</v>
      </c>
      <c r="X1780">
        <v>0</v>
      </c>
      <c r="Y1780">
        <v>0</v>
      </c>
      <c r="Z1780">
        <v>0</v>
      </c>
      <c r="AA1780">
        <v>3</v>
      </c>
      <c r="AB1780">
        <v>11</v>
      </c>
      <c r="AC1780">
        <v>0</v>
      </c>
    </row>
    <row r="1781" spans="1:29" x14ac:dyDescent="0.3">
      <c r="A1781">
        <v>10236</v>
      </c>
      <c r="B1781">
        <v>1975</v>
      </c>
      <c r="C1781" t="s">
        <v>34</v>
      </c>
      <c r="D1781" t="s">
        <v>30</v>
      </c>
      <c r="E1781">
        <v>31160</v>
      </c>
      <c r="F1781">
        <v>1</v>
      </c>
      <c r="G1781">
        <v>0</v>
      </c>
      <c r="H1781" s="1">
        <v>41533</v>
      </c>
      <c r="I1781">
        <v>59</v>
      </c>
      <c r="J1781">
        <v>16</v>
      </c>
      <c r="K1781">
        <v>3</v>
      </c>
      <c r="L1781">
        <v>25</v>
      </c>
      <c r="M1781">
        <v>6</v>
      </c>
      <c r="N1781">
        <v>1</v>
      </c>
      <c r="O1781">
        <v>13</v>
      </c>
      <c r="P1781">
        <v>2</v>
      </c>
      <c r="Q1781">
        <v>2</v>
      </c>
      <c r="R1781">
        <v>0</v>
      </c>
      <c r="S1781">
        <v>3</v>
      </c>
      <c r="T1781">
        <v>8</v>
      </c>
      <c r="U1781">
        <v>0</v>
      </c>
      <c r="V1781">
        <v>0</v>
      </c>
      <c r="W1781">
        <v>0</v>
      </c>
      <c r="X1781">
        <v>0</v>
      </c>
      <c r="Y1781">
        <v>0</v>
      </c>
      <c r="Z1781">
        <v>0</v>
      </c>
      <c r="AA1781">
        <v>3</v>
      </c>
      <c r="AB1781">
        <v>11</v>
      </c>
      <c r="AC1781">
        <v>0</v>
      </c>
    </row>
    <row r="1782" spans="1:29" x14ac:dyDescent="0.3">
      <c r="A1782">
        <v>5726</v>
      </c>
      <c r="B1782">
        <v>1983</v>
      </c>
      <c r="C1782" t="s">
        <v>34</v>
      </c>
      <c r="D1782" t="s">
        <v>30</v>
      </c>
      <c r="E1782">
        <v>31788</v>
      </c>
      <c r="F1782">
        <v>1</v>
      </c>
      <c r="G1782">
        <v>0</v>
      </c>
      <c r="H1782" s="1">
        <v>41718</v>
      </c>
      <c r="I1782">
        <v>15</v>
      </c>
      <c r="J1782">
        <v>16</v>
      </c>
      <c r="K1782">
        <v>7</v>
      </c>
      <c r="L1782">
        <v>23</v>
      </c>
      <c r="M1782">
        <v>0</v>
      </c>
      <c r="N1782">
        <v>8</v>
      </c>
      <c r="O1782">
        <v>6</v>
      </c>
      <c r="P1782">
        <v>3</v>
      </c>
      <c r="Q1782">
        <v>3</v>
      </c>
      <c r="R1782">
        <v>0</v>
      </c>
      <c r="S1782">
        <v>4</v>
      </c>
      <c r="T1782">
        <v>5</v>
      </c>
      <c r="U1782">
        <v>0</v>
      </c>
      <c r="V1782">
        <v>0</v>
      </c>
      <c r="W1782">
        <v>0</v>
      </c>
      <c r="X1782">
        <v>0</v>
      </c>
      <c r="Y1782">
        <v>0</v>
      </c>
      <c r="Z1782">
        <v>1</v>
      </c>
      <c r="AA1782">
        <v>3</v>
      </c>
      <c r="AB1782">
        <v>11</v>
      </c>
      <c r="AC1782">
        <v>0</v>
      </c>
    </row>
    <row r="1783" spans="1:29" x14ac:dyDescent="0.3">
      <c r="A1783">
        <v>8275</v>
      </c>
      <c r="B1783">
        <v>1965</v>
      </c>
      <c r="C1783" t="s">
        <v>32</v>
      </c>
      <c r="D1783" t="s">
        <v>35</v>
      </c>
      <c r="E1783">
        <v>47025</v>
      </c>
      <c r="F1783">
        <v>1</v>
      </c>
      <c r="G1783">
        <v>1</v>
      </c>
      <c r="H1783" s="1">
        <v>41679</v>
      </c>
      <c r="I1783">
        <v>6</v>
      </c>
      <c r="J1783">
        <v>16</v>
      </c>
      <c r="K1783">
        <v>0</v>
      </c>
      <c r="L1783">
        <v>3</v>
      </c>
      <c r="M1783">
        <v>0</v>
      </c>
      <c r="N1783">
        <v>0</v>
      </c>
      <c r="O1783">
        <v>1</v>
      </c>
      <c r="P1783">
        <v>1</v>
      </c>
      <c r="Q1783">
        <v>1</v>
      </c>
      <c r="R1783">
        <v>0</v>
      </c>
      <c r="S1783">
        <v>2</v>
      </c>
      <c r="T1783">
        <v>7</v>
      </c>
      <c r="U1783">
        <v>0</v>
      </c>
      <c r="V1783">
        <v>0</v>
      </c>
      <c r="W1783">
        <v>0</v>
      </c>
      <c r="X1783">
        <v>0</v>
      </c>
      <c r="Y1783">
        <v>0</v>
      </c>
      <c r="Z1783">
        <v>0</v>
      </c>
      <c r="AA1783">
        <v>3</v>
      </c>
      <c r="AB1783">
        <v>11</v>
      </c>
      <c r="AC1783">
        <v>0</v>
      </c>
    </row>
    <row r="1784" spans="1:29" x14ac:dyDescent="0.3">
      <c r="A1784">
        <v>8151</v>
      </c>
      <c r="B1784">
        <v>1990</v>
      </c>
      <c r="C1784" t="s">
        <v>36</v>
      </c>
      <c r="D1784" t="s">
        <v>33</v>
      </c>
      <c r="E1784">
        <v>24279</v>
      </c>
      <c r="F1784">
        <v>0</v>
      </c>
      <c r="G1784">
        <v>0</v>
      </c>
      <c r="H1784" s="1">
        <v>41272</v>
      </c>
      <c r="I1784">
        <v>6</v>
      </c>
      <c r="J1784">
        <v>16</v>
      </c>
      <c r="K1784">
        <v>36</v>
      </c>
      <c r="L1784">
        <v>21</v>
      </c>
      <c r="M1784">
        <v>20</v>
      </c>
      <c r="N1784">
        <v>62</v>
      </c>
      <c r="O1784">
        <v>108</v>
      </c>
      <c r="P1784">
        <v>1</v>
      </c>
      <c r="Q1784">
        <v>4</v>
      </c>
      <c r="R1784">
        <v>1</v>
      </c>
      <c r="S1784">
        <v>3</v>
      </c>
      <c r="T1784">
        <v>8</v>
      </c>
      <c r="U1784">
        <v>0</v>
      </c>
      <c r="V1784">
        <v>0</v>
      </c>
      <c r="W1784">
        <v>0</v>
      </c>
      <c r="X1784">
        <v>0</v>
      </c>
      <c r="Y1784">
        <v>0</v>
      </c>
      <c r="Z1784">
        <v>0</v>
      </c>
      <c r="AA1784">
        <v>3</v>
      </c>
      <c r="AB1784">
        <v>11</v>
      </c>
      <c r="AC1784">
        <v>0</v>
      </c>
    </row>
    <row r="1785" spans="1:29" x14ac:dyDescent="0.3">
      <c r="A1785">
        <v>5252</v>
      </c>
      <c r="B1785">
        <v>1969</v>
      </c>
      <c r="C1785" t="s">
        <v>29</v>
      </c>
      <c r="D1785" t="s">
        <v>35</v>
      </c>
      <c r="E1785">
        <v>23910</v>
      </c>
      <c r="F1785">
        <v>1</v>
      </c>
      <c r="G1785">
        <v>0</v>
      </c>
      <c r="H1785" s="1">
        <v>41208</v>
      </c>
      <c r="I1785">
        <v>80</v>
      </c>
      <c r="J1785">
        <v>16</v>
      </c>
      <c r="K1785">
        <v>12</v>
      </c>
      <c r="L1785">
        <v>18</v>
      </c>
      <c r="M1785">
        <v>7</v>
      </c>
      <c r="N1785">
        <v>1</v>
      </c>
      <c r="O1785">
        <v>13</v>
      </c>
      <c r="P1785">
        <v>1</v>
      </c>
      <c r="Q1785">
        <v>2</v>
      </c>
      <c r="R1785">
        <v>0</v>
      </c>
      <c r="S1785">
        <v>3</v>
      </c>
      <c r="T1785">
        <v>7</v>
      </c>
      <c r="U1785">
        <v>0</v>
      </c>
      <c r="V1785">
        <v>0</v>
      </c>
      <c r="W1785">
        <v>0</v>
      </c>
      <c r="X1785">
        <v>0</v>
      </c>
      <c r="Y1785">
        <v>0</v>
      </c>
      <c r="Z1785">
        <v>0</v>
      </c>
      <c r="AA1785">
        <v>3</v>
      </c>
      <c r="AB1785">
        <v>11</v>
      </c>
      <c r="AC1785">
        <v>0</v>
      </c>
    </row>
    <row r="1786" spans="1:29" x14ac:dyDescent="0.3">
      <c r="A1786">
        <v>6728</v>
      </c>
      <c r="B1786">
        <v>1985</v>
      </c>
      <c r="C1786" t="s">
        <v>29</v>
      </c>
      <c r="D1786" t="s">
        <v>31</v>
      </c>
      <c r="E1786">
        <v>29103</v>
      </c>
      <c r="F1786">
        <v>1</v>
      </c>
      <c r="G1786">
        <v>0</v>
      </c>
      <c r="H1786" s="1">
        <v>41148</v>
      </c>
      <c r="I1786">
        <v>38</v>
      </c>
      <c r="J1786">
        <v>16</v>
      </c>
      <c r="K1786">
        <v>0</v>
      </c>
      <c r="L1786">
        <v>17</v>
      </c>
      <c r="M1786">
        <v>6</v>
      </c>
      <c r="N1786">
        <v>3</v>
      </c>
      <c r="O1786">
        <v>6</v>
      </c>
      <c r="P1786">
        <v>2</v>
      </c>
      <c r="Q1786">
        <v>1</v>
      </c>
      <c r="R1786">
        <v>0</v>
      </c>
      <c r="S1786">
        <v>3</v>
      </c>
      <c r="T1786">
        <v>9</v>
      </c>
      <c r="U1786">
        <v>0</v>
      </c>
      <c r="V1786">
        <v>0</v>
      </c>
      <c r="W1786">
        <v>0</v>
      </c>
      <c r="X1786">
        <v>0</v>
      </c>
      <c r="Y1786">
        <v>0</v>
      </c>
      <c r="Z1786">
        <v>0</v>
      </c>
      <c r="AA1786">
        <v>3</v>
      </c>
      <c r="AB1786">
        <v>11</v>
      </c>
      <c r="AC1786">
        <v>0</v>
      </c>
    </row>
    <row r="1787" spans="1:29" x14ac:dyDescent="0.3">
      <c r="A1787">
        <v>10995</v>
      </c>
      <c r="B1787">
        <v>1988</v>
      </c>
      <c r="C1787" t="s">
        <v>37</v>
      </c>
      <c r="D1787" t="s">
        <v>33</v>
      </c>
      <c r="E1787">
        <v>15716</v>
      </c>
      <c r="F1787">
        <v>1</v>
      </c>
      <c r="G1787">
        <v>0</v>
      </c>
      <c r="H1787" s="1">
        <v>41225</v>
      </c>
      <c r="I1787">
        <v>8</v>
      </c>
      <c r="J1787">
        <v>16</v>
      </c>
      <c r="K1787">
        <v>5</v>
      </c>
      <c r="L1787">
        <v>30</v>
      </c>
      <c r="M1787">
        <v>8</v>
      </c>
      <c r="N1787">
        <v>7</v>
      </c>
      <c r="O1787">
        <v>26</v>
      </c>
      <c r="P1787">
        <v>3</v>
      </c>
      <c r="Q1787">
        <v>3</v>
      </c>
      <c r="R1787">
        <v>0</v>
      </c>
      <c r="S1787">
        <v>4</v>
      </c>
      <c r="T1787">
        <v>8</v>
      </c>
      <c r="U1787">
        <v>0</v>
      </c>
      <c r="V1787">
        <v>0</v>
      </c>
      <c r="W1787">
        <v>0</v>
      </c>
      <c r="X1787">
        <v>0</v>
      </c>
      <c r="Y1787">
        <v>0</v>
      </c>
      <c r="Z1787">
        <v>1</v>
      </c>
      <c r="AA1787">
        <v>3</v>
      </c>
      <c r="AB1787">
        <v>11</v>
      </c>
      <c r="AC1787">
        <v>0</v>
      </c>
    </row>
    <row r="1788" spans="1:29" x14ac:dyDescent="0.3">
      <c r="A1788">
        <v>3885</v>
      </c>
      <c r="B1788">
        <v>1983</v>
      </c>
      <c r="C1788" t="s">
        <v>32</v>
      </c>
      <c r="D1788" t="s">
        <v>33</v>
      </c>
      <c r="E1788">
        <v>33569</v>
      </c>
      <c r="F1788">
        <v>1</v>
      </c>
      <c r="G1788">
        <v>0</v>
      </c>
      <c r="H1788" s="1">
        <v>41563</v>
      </c>
      <c r="I1788">
        <v>10</v>
      </c>
      <c r="J1788">
        <v>16</v>
      </c>
      <c r="K1788">
        <v>2</v>
      </c>
      <c r="L1788">
        <v>18</v>
      </c>
      <c r="M1788">
        <v>3</v>
      </c>
      <c r="N1788">
        <v>0</v>
      </c>
      <c r="O1788">
        <v>24</v>
      </c>
      <c r="P1788">
        <v>1</v>
      </c>
      <c r="Q1788">
        <v>1</v>
      </c>
      <c r="R1788">
        <v>1</v>
      </c>
      <c r="S1788">
        <v>2</v>
      </c>
      <c r="T1788">
        <v>8</v>
      </c>
      <c r="U1788">
        <v>1</v>
      </c>
      <c r="V1788">
        <v>0</v>
      </c>
      <c r="W1788">
        <v>0</v>
      </c>
      <c r="X1788">
        <v>0</v>
      </c>
      <c r="Y1788">
        <v>0</v>
      </c>
      <c r="Z1788">
        <v>0</v>
      </c>
      <c r="AA1788">
        <v>3</v>
      </c>
      <c r="AB1788">
        <v>11</v>
      </c>
      <c r="AC1788">
        <v>1</v>
      </c>
    </row>
    <row r="1789" spans="1:29" x14ac:dyDescent="0.3">
      <c r="A1789">
        <v>5267</v>
      </c>
      <c r="B1789">
        <v>1970</v>
      </c>
      <c r="C1789" t="s">
        <v>29</v>
      </c>
      <c r="D1789" t="s">
        <v>35</v>
      </c>
      <c r="E1789">
        <v>33986</v>
      </c>
      <c r="F1789">
        <v>1</v>
      </c>
      <c r="G1789">
        <v>0</v>
      </c>
      <c r="H1789" s="1">
        <v>41347</v>
      </c>
      <c r="I1789">
        <v>43</v>
      </c>
      <c r="J1789">
        <v>16</v>
      </c>
      <c r="K1789">
        <v>2</v>
      </c>
      <c r="L1789">
        <v>18</v>
      </c>
      <c r="M1789">
        <v>2</v>
      </c>
      <c r="N1789">
        <v>1</v>
      </c>
      <c r="O1789">
        <v>5</v>
      </c>
      <c r="P1789">
        <v>1</v>
      </c>
      <c r="Q1789">
        <v>1</v>
      </c>
      <c r="R1789">
        <v>0</v>
      </c>
      <c r="S1789">
        <v>3</v>
      </c>
      <c r="T1789">
        <v>7</v>
      </c>
      <c r="U1789">
        <v>0</v>
      </c>
      <c r="V1789">
        <v>0</v>
      </c>
      <c r="W1789">
        <v>0</v>
      </c>
      <c r="X1789">
        <v>0</v>
      </c>
      <c r="Y1789">
        <v>0</v>
      </c>
      <c r="Z1789">
        <v>0</v>
      </c>
      <c r="AA1789">
        <v>3</v>
      </c>
      <c r="AB1789">
        <v>11</v>
      </c>
      <c r="AC1789">
        <v>0</v>
      </c>
    </row>
    <row r="1790" spans="1:29" x14ac:dyDescent="0.3">
      <c r="A1790">
        <v>922</v>
      </c>
      <c r="B1790">
        <v>1979</v>
      </c>
      <c r="C1790" t="s">
        <v>37</v>
      </c>
      <c r="D1790" t="s">
        <v>33</v>
      </c>
      <c r="E1790">
        <v>31086</v>
      </c>
      <c r="F1790">
        <v>1</v>
      </c>
      <c r="G1790">
        <v>1</v>
      </c>
      <c r="H1790" s="1">
        <v>41398</v>
      </c>
      <c r="I1790">
        <v>79</v>
      </c>
      <c r="J1790">
        <v>16</v>
      </c>
      <c r="K1790">
        <v>2</v>
      </c>
      <c r="L1790">
        <v>11</v>
      </c>
      <c r="M1790">
        <v>3</v>
      </c>
      <c r="N1790">
        <v>0</v>
      </c>
      <c r="O1790">
        <v>16</v>
      </c>
      <c r="P1790">
        <v>2</v>
      </c>
      <c r="Q1790">
        <v>1</v>
      </c>
      <c r="R1790">
        <v>1</v>
      </c>
      <c r="S1790">
        <v>2</v>
      </c>
      <c r="T1790">
        <v>8</v>
      </c>
      <c r="U1790">
        <v>1</v>
      </c>
      <c r="V1790">
        <v>0</v>
      </c>
      <c r="W1790">
        <v>0</v>
      </c>
      <c r="X1790">
        <v>0</v>
      </c>
      <c r="Y1790">
        <v>0</v>
      </c>
      <c r="Z1790">
        <v>0</v>
      </c>
      <c r="AA1790">
        <v>3</v>
      </c>
      <c r="AB1790">
        <v>11</v>
      </c>
      <c r="AC1790">
        <v>0</v>
      </c>
    </row>
    <row r="1791" spans="1:29" x14ac:dyDescent="0.3">
      <c r="A1791">
        <v>9986</v>
      </c>
      <c r="B1791">
        <v>1982</v>
      </c>
      <c r="C1791" t="s">
        <v>29</v>
      </c>
      <c r="D1791" t="s">
        <v>31</v>
      </c>
      <c r="E1791">
        <v>19444</v>
      </c>
      <c r="F1791">
        <v>1</v>
      </c>
      <c r="G1791">
        <v>0</v>
      </c>
      <c r="H1791" s="1">
        <v>41692</v>
      </c>
      <c r="I1791">
        <v>8</v>
      </c>
      <c r="J1791">
        <v>16</v>
      </c>
      <c r="K1791">
        <v>0</v>
      </c>
      <c r="L1791">
        <v>23</v>
      </c>
      <c r="M1791">
        <v>3</v>
      </c>
      <c r="N1791">
        <v>2</v>
      </c>
      <c r="O1791">
        <v>10</v>
      </c>
      <c r="P1791">
        <v>3</v>
      </c>
      <c r="Q1791">
        <v>4</v>
      </c>
      <c r="R1791">
        <v>1</v>
      </c>
      <c r="S1791">
        <v>2</v>
      </c>
      <c r="T1791">
        <v>7</v>
      </c>
      <c r="U1791">
        <v>0</v>
      </c>
      <c r="V1791">
        <v>0</v>
      </c>
      <c r="W1791">
        <v>0</v>
      </c>
      <c r="X1791">
        <v>0</v>
      </c>
      <c r="Y1791">
        <v>0</v>
      </c>
      <c r="Z1791">
        <v>0</v>
      </c>
      <c r="AA1791">
        <v>3</v>
      </c>
      <c r="AB1791">
        <v>11</v>
      </c>
      <c r="AC1791">
        <v>1</v>
      </c>
    </row>
    <row r="1792" spans="1:29" x14ac:dyDescent="0.3">
      <c r="A1792">
        <v>10560</v>
      </c>
      <c r="B1792">
        <v>1980</v>
      </c>
      <c r="C1792" t="s">
        <v>32</v>
      </c>
      <c r="D1792" t="s">
        <v>30</v>
      </c>
      <c r="E1792">
        <v>36802</v>
      </c>
      <c r="F1792">
        <v>1</v>
      </c>
      <c r="G1792">
        <v>0</v>
      </c>
      <c r="H1792" s="1">
        <v>41806</v>
      </c>
      <c r="I1792">
        <v>23</v>
      </c>
      <c r="J1792">
        <v>16</v>
      </c>
      <c r="K1792">
        <v>1</v>
      </c>
      <c r="L1792">
        <v>2</v>
      </c>
      <c r="M1792">
        <v>0</v>
      </c>
      <c r="N1792">
        <v>0</v>
      </c>
      <c r="O1792">
        <v>1</v>
      </c>
      <c r="P1792">
        <v>1</v>
      </c>
      <c r="Q1792">
        <v>1</v>
      </c>
      <c r="R1792">
        <v>0</v>
      </c>
      <c r="S1792">
        <v>3</v>
      </c>
      <c r="T1792">
        <v>5</v>
      </c>
      <c r="U1792">
        <v>0</v>
      </c>
      <c r="V1792">
        <v>0</v>
      </c>
      <c r="W1792">
        <v>0</v>
      </c>
      <c r="X1792">
        <v>0</v>
      </c>
      <c r="Y1792">
        <v>0</v>
      </c>
      <c r="Z1792">
        <v>0</v>
      </c>
      <c r="AA1792">
        <v>3</v>
      </c>
      <c r="AB1792">
        <v>11</v>
      </c>
      <c r="AC1792">
        <v>0</v>
      </c>
    </row>
    <row r="1793" spans="1:29" x14ac:dyDescent="0.3">
      <c r="A1793">
        <v>1087</v>
      </c>
      <c r="B1793">
        <v>1975</v>
      </c>
      <c r="C1793" t="s">
        <v>34</v>
      </c>
      <c r="D1793" t="s">
        <v>31</v>
      </c>
      <c r="E1793">
        <v>22669</v>
      </c>
      <c r="F1793">
        <v>1</v>
      </c>
      <c r="G1793">
        <v>0</v>
      </c>
      <c r="H1793" s="1">
        <v>41416</v>
      </c>
      <c r="I1793">
        <v>30</v>
      </c>
      <c r="J1793">
        <v>16</v>
      </c>
      <c r="K1793">
        <v>14</v>
      </c>
      <c r="L1793">
        <v>36</v>
      </c>
      <c r="M1793">
        <v>37</v>
      </c>
      <c r="N1793">
        <v>22</v>
      </c>
      <c r="O1793">
        <v>48</v>
      </c>
      <c r="P1793">
        <v>3</v>
      </c>
      <c r="Q1793">
        <v>4</v>
      </c>
      <c r="R1793">
        <v>1</v>
      </c>
      <c r="S1793">
        <v>2</v>
      </c>
      <c r="T1793">
        <v>9</v>
      </c>
      <c r="U1793">
        <v>0</v>
      </c>
      <c r="V1793">
        <v>0</v>
      </c>
      <c r="W1793">
        <v>0</v>
      </c>
      <c r="X1793">
        <v>0</v>
      </c>
      <c r="Y1793">
        <v>0</v>
      </c>
      <c r="Z1793">
        <v>0</v>
      </c>
      <c r="AA1793">
        <v>3</v>
      </c>
      <c r="AB1793">
        <v>11</v>
      </c>
      <c r="AC1793">
        <v>1</v>
      </c>
    </row>
    <row r="1794" spans="1:29" x14ac:dyDescent="0.3">
      <c r="A1794">
        <v>10311</v>
      </c>
      <c r="B1794">
        <v>1969</v>
      </c>
      <c r="C1794" t="s">
        <v>29</v>
      </c>
      <c r="D1794" t="s">
        <v>33</v>
      </c>
      <c r="E1794">
        <v>4428</v>
      </c>
      <c r="F1794">
        <v>0</v>
      </c>
      <c r="G1794">
        <v>1</v>
      </c>
      <c r="H1794" s="1">
        <v>41552</v>
      </c>
      <c r="I1794">
        <v>0</v>
      </c>
      <c r="J1794">
        <v>16</v>
      </c>
      <c r="K1794">
        <v>4</v>
      </c>
      <c r="L1794">
        <v>12</v>
      </c>
      <c r="M1794">
        <v>2</v>
      </c>
      <c r="N1794">
        <v>4</v>
      </c>
      <c r="O1794">
        <v>321</v>
      </c>
      <c r="P1794">
        <v>0</v>
      </c>
      <c r="Q1794">
        <v>25</v>
      </c>
      <c r="R1794">
        <v>0</v>
      </c>
      <c r="S1794">
        <v>0</v>
      </c>
      <c r="T1794">
        <v>1</v>
      </c>
      <c r="U1794">
        <v>0</v>
      </c>
      <c r="V1794">
        <v>0</v>
      </c>
      <c r="W1794">
        <v>0</v>
      </c>
      <c r="X1794">
        <v>0</v>
      </c>
      <c r="Y1794">
        <v>0</v>
      </c>
      <c r="Z1794">
        <v>0</v>
      </c>
      <c r="AA1794">
        <v>3</v>
      </c>
      <c r="AB1794">
        <v>11</v>
      </c>
      <c r="AC1794">
        <v>0</v>
      </c>
    </row>
    <row r="1795" spans="1:29" x14ac:dyDescent="0.3">
      <c r="A1795">
        <v>4023</v>
      </c>
      <c r="B1795">
        <v>1970</v>
      </c>
      <c r="C1795" t="s">
        <v>29</v>
      </c>
      <c r="D1795" t="s">
        <v>33</v>
      </c>
      <c r="E1795">
        <v>22979</v>
      </c>
      <c r="F1795">
        <v>1</v>
      </c>
      <c r="G1795">
        <v>0</v>
      </c>
      <c r="H1795" s="1">
        <v>41158</v>
      </c>
      <c r="I1795">
        <v>29</v>
      </c>
      <c r="J1795">
        <v>16</v>
      </c>
      <c r="K1795">
        <v>17</v>
      </c>
      <c r="L1795">
        <v>19</v>
      </c>
      <c r="M1795">
        <v>20</v>
      </c>
      <c r="N1795">
        <v>21</v>
      </c>
      <c r="O1795">
        <v>22</v>
      </c>
      <c r="P1795">
        <v>3</v>
      </c>
      <c r="Q1795">
        <v>3</v>
      </c>
      <c r="R1795">
        <v>2</v>
      </c>
      <c r="S1795">
        <v>2</v>
      </c>
      <c r="T1795">
        <v>8</v>
      </c>
      <c r="U1795">
        <v>0</v>
      </c>
      <c r="V1795">
        <v>0</v>
      </c>
      <c r="W1795">
        <v>0</v>
      </c>
      <c r="X1795">
        <v>0</v>
      </c>
      <c r="Y1795">
        <v>0</v>
      </c>
      <c r="Z1795">
        <v>0</v>
      </c>
      <c r="AA1795">
        <v>3</v>
      </c>
      <c r="AB1795">
        <v>11</v>
      </c>
      <c r="AC1795">
        <v>1</v>
      </c>
    </row>
    <row r="1796" spans="1:29" x14ac:dyDescent="0.3">
      <c r="A1796">
        <v>1655</v>
      </c>
      <c r="B1796">
        <v>1979</v>
      </c>
      <c r="C1796" t="s">
        <v>29</v>
      </c>
      <c r="D1796" t="s">
        <v>31</v>
      </c>
      <c r="E1796">
        <v>34350</v>
      </c>
      <c r="F1796">
        <v>1</v>
      </c>
      <c r="G1796">
        <v>0</v>
      </c>
      <c r="H1796" s="1">
        <v>41566</v>
      </c>
      <c r="I1796">
        <v>81</v>
      </c>
      <c r="J1796">
        <v>16</v>
      </c>
      <c r="K1796">
        <v>3</v>
      </c>
      <c r="L1796">
        <v>15</v>
      </c>
      <c r="M1796">
        <v>2</v>
      </c>
      <c r="N1796">
        <v>1</v>
      </c>
      <c r="O1796">
        <v>11</v>
      </c>
      <c r="P1796">
        <v>1</v>
      </c>
      <c r="Q1796">
        <v>1</v>
      </c>
      <c r="R1796">
        <v>0</v>
      </c>
      <c r="S1796">
        <v>3</v>
      </c>
      <c r="T1796">
        <v>7</v>
      </c>
      <c r="U1796">
        <v>0</v>
      </c>
      <c r="V1796">
        <v>0</v>
      </c>
      <c r="W1796">
        <v>0</v>
      </c>
      <c r="X1796">
        <v>0</v>
      </c>
      <c r="Y1796">
        <v>0</v>
      </c>
      <c r="Z1796">
        <v>0</v>
      </c>
      <c r="AA1796">
        <v>3</v>
      </c>
      <c r="AB1796">
        <v>11</v>
      </c>
      <c r="AC1796">
        <v>0</v>
      </c>
    </row>
    <row r="1797" spans="1:29" x14ac:dyDescent="0.3">
      <c r="A1797">
        <v>6507</v>
      </c>
      <c r="B1797">
        <v>1980</v>
      </c>
      <c r="C1797" t="s">
        <v>29</v>
      </c>
      <c r="D1797" t="s">
        <v>30</v>
      </c>
      <c r="E1797">
        <v>30828</v>
      </c>
      <c r="F1797">
        <v>1</v>
      </c>
      <c r="G1797">
        <v>0</v>
      </c>
      <c r="H1797" s="1">
        <v>41551</v>
      </c>
      <c r="I1797">
        <v>16</v>
      </c>
      <c r="J1797">
        <v>16</v>
      </c>
      <c r="K1797">
        <v>11</v>
      </c>
      <c r="L1797">
        <v>15</v>
      </c>
      <c r="M1797">
        <v>2</v>
      </c>
      <c r="N1797">
        <v>0</v>
      </c>
      <c r="O1797">
        <v>12</v>
      </c>
      <c r="P1797">
        <v>2</v>
      </c>
      <c r="Q1797">
        <v>1</v>
      </c>
      <c r="R1797">
        <v>1</v>
      </c>
      <c r="S1797">
        <v>4</v>
      </c>
      <c r="T1797">
        <v>3</v>
      </c>
      <c r="U1797">
        <v>0</v>
      </c>
      <c r="V1797">
        <v>0</v>
      </c>
      <c r="W1797">
        <v>0</v>
      </c>
      <c r="X1797">
        <v>0</v>
      </c>
      <c r="Y1797">
        <v>0</v>
      </c>
      <c r="Z1797">
        <v>0</v>
      </c>
      <c r="AA1797">
        <v>3</v>
      </c>
      <c r="AB1797">
        <v>11</v>
      </c>
      <c r="AC1797">
        <v>0</v>
      </c>
    </row>
    <row r="1798" spans="1:29" x14ac:dyDescent="0.3">
      <c r="A1798">
        <v>11178</v>
      </c>
      <c r="B1798">
        <v>1972</v>
      </c>
      <c r="C1798" t="s">
        <v>34</v>
      </c>
      <c r="D1798" t="s">
        <v>30</v>
      </c>
      <c r="E1798">
        <v>42394</v>
      </c>
      <c r="F1798">
        <v>1</v>
      </c>
      <c r="G1798">
        <v>0</v>
      </c>
      <c r="H1798" s="1">
        <v>41721</v>
      </c>
      <c r="I1798">
        <v>69</v>
      </c>
      <c r="J1798">
        <v>15</v>
      </c>
      <c r="K1798">
        <v>2</v>
      </c>
      <c r="L1798">
        <v>10</v>
      </c>
      <c r="M1798">
        <v>0</v>
      </c>
      <c r="N1798">
        <v>1</v>
      </c>
      <c r="O1798">
        <v>4</v>
      </c>
      <c r="P1798">
        <v>1</v>
      </c>
      <c r="Q1798">
        <v>1</v>
      </c>
      <c r="R1798">
        <v>0</v>
      </c>
      <c r="S1798">
        <v>3</v>
      </c>
      <c r="T1798">
        <v>7</v>
      </c>
      <c r="U1798">
        <v>0</v>
      </c>
      <c r="V1798">
        <v>0</v>
      </c>
      <c r="W1798">
        <v>0</v>
      </c>
      <c r="X1798">
        <v>0</v>
      </c>
      <c r="Y1798">
        <v>0</v>
      </c>
      <c r="Z1798">
        <v>0</v>
      </c>
      <c r="AA1798">
        <v>3</v>
      </c>
      <c r="AB1798">
        <v>11</v>
      </c>
      <c r="AC1798">
        <v>0</v>
      </c>
    </row>
    <row r="1799" spans="1:29" x14ac:dyDescent="0.3">
      <c r="A1799">
        <v>7660</v>
      </c>
      <c r="B1799">
        <v>1973</v>
      </c>
      <c r="C1799" t="s">
        <v>32</v>
      </c>
      <c r="D1799" t="s">
        <v>39</v>
      </c>
      <c r="E1799">
        <v>35860</v>
      </c>
      <c r="F1799">
        <v>1</v>
      </c>
      <c r="G1799">
        <v>1</v>
      </c>
      <c r="H1799" s="1">
        <v>41778</v>
      </c>
      <c r="I1799">
        <v>37</v>
      </c>
      <c r="J1799">
        <v>15</v>
      </c>
      <c r="K1799">
        <v>0</v>
      </c>
      <c r="L1799">
        <v>8</v>
      </c>
      <c r="M1799">
        <v>4</v>
      </c>
      <c r="N1799">
        <v>2</v>
      </c>
      <c r="O1799">
        <v>20</v>
      </c>
      <c r="P1799">
        <v>2</v>
      </c>
      <c r="Q1799">
        <v>1</v>
      </c>
      <c r="R1799">
        <v>1</v>
      </c>
      <c r="S1799">
        <v>2</v>
      </c>
      <c r="T1799">
        <v>5</v>
      </c>
      <c r="U1799">
        <v>1</v>
      </c>
      <c r="V1799">
        <v>0</v>
      </c>
      <c r="W1799">
        <v>0</v>
      </c>
      <c r="X1799">
        <v>0</v>
      </c>
      <c r="Y1799">
        <v>0</v>
      </c>
      <c r="Z1799">
        <v>0</v>
      </c>
      <c r="AA1799">
        <v>3</v>
      </c>
      <c r="AB1799">
        <v>11</v>
      </c>
      <c r="AC1799">
        <v>1</v>
      </c>
    </row>
    <row r="1800" spans="1:29" x14ac:dyDescent="0.3">
      <c r="A1800">
        <v>3152</v>
      </c>
      <c r="B1800">
        <v>1957</v>
      </c>
      <c r="C1800" t="s">
        <v>29</v>
      </c>
      <c r="D1800" t="s">
        <v>31</v>
      </c>
      <c r="E1800">
        <v>26091</v>
      </c>
      <c r="F1800">
        <v>1</v>
      </c>
      <c r="G1800">
        <v>1</v>
      </c>
      <c r="H1800" s="1">
        <v>41695</v>
      </c>
      <c r="I1800">
        <v>84</v>
      </c>
      <c r="J1800">
        <v>15</v>
      </c>
      <c r="K1800">
        <v>10</v>
      </c>
      <c r="L1800">
        <v>19</v>
      </c>
      <c r="M1800">
        <v>8</v>
      </c>
      <c r="N1800">
        <v>17</v>
      </c>
      <c r="O1800">
        <v>20</v>
      </c>
      <c r="P1800">
        <v>3</v>
      </c>
      <c r="Q1800">
        <v>2</v>
      </c>
      <c r="R1800">
        <v>1</v>
      </c>
      <c r="S1800">
        <v>3</v>
      </c>
      <c r="T1800">
        <v>5</v>
      </c>
      <c r="U1800">
        <v>0</v>
      </c>
      <c r="V1800">
        <v>0</v>
      </c>
      <c r="W1800">
        <v>0</v>
      </c>
      <c r="X1800">
        <v>0</v>
      </c>
      <c r="Y1800">
        <v>0</v>
      </c>
      <c r="Z1800">
        <v>0</v>
      </c>
      <c r="AA1800">
        <v>3</v>
      </c>
      <c r="AB1800">
        <v>11</v>
      </c>
      <c r="AC1800">
        <v>0</v>
      </c>
    </row>
    <row r="1801" spans="1:29" x14ac:dyDescent="0.3">
      <c r="A1801">
        <v>7829</v>
      </c>
      <c r="B1801">
        <v>1900</v>
      </c>
      <c r="C1801" t="s">
        <v>37</v>
      </c>
      <c r="D1801" t="s">
        <v>35</v>
      </c>
      <c r="E1801">
        <v>36640</v>
      </c>
      <c r="F1801">
        <v>1</v>
      </c>
      <c r="G1801">
        <v>0</v>
      </c>
      <c r="H1801" s="1">
        <v>41543</v>
      </c>
      <c r="I1801">
        <v>99</v>
      </c>
      <c r="J1801">
        <v>15</v>
      </c>
      <c r="K1801">
        <v>6</v>
      </c>
      <c r="L1801">
        <v>8</v>
      </c>
      <c r="M1801">
        <v>7</v>
      </c>
      <c r="N1801">
        <v>4</v>
      </c>
      <c r="O1801">
        <v>25</v>
      </c>
      <c r="P1801">
        <v>1</v>
      </c>
      <c r="Q1801">
        <v>2</v>
      </c>
      <c r="R1801">
        <v>1</v>
      </c>
      <c r="S1801">
        <v>2</v>
      </c>
      <c r="T1801">
        <v>5</v>
      </c>
      <c r="U1801">
        <v>0</v>
      </c>
      <c r="V1801">
        <v>0</v>
      </c>
      <c r="W1801">
        <v>0</v>
      </c>
      <c r="X1801">
        <v>0</v>
      </c>
      <c r="Y1801">
        <v>0</v>
      </c>
      <c r="Z1801">
        <v>1</v>
      </c>
      <c r="AA1801">
        <v>3</v>
      </c>
      <c r="AB1801">
        <v>11</v>
      </c>
      <c r="AC1801">
        <v>0</v>
      </c>
    </row>
    <row r="1802" spans="1:29" x14ac:dyDescent="0.3">
      <c r="A1802">
        <v>9974</v>
      </c>
      <c r="B1802">
        <v>1974</v>
      </c>
      <c r="C1802" t="s">
        <v>29</v>
      </c>
      <c r="D1802" t="s">
        <v>33</v>
      </c>
      <c r="E1802">
        <v>30631</v>
      </c>
      <c r="F1802">
        <v>1</v>
      </c>
      <c r="G1802">
        <v>0</v>
      </c>
      <c r="H1802" s="1">
        <v>41467</v>
      </c>
      <c r="I1802">
        <v>75</v>
      </c>
      <c r="J1802">
        <v>15</v>
      </c>
      <c r="K1802">
        <v>6</v>
      </c>
      <c r="L1802">
        <v>20</v>
      </c>
      <c r="M1802">
        <v>4</v>
      </c>
      <c r="N1802">
        <v>5</v>
      </c>
      <c r="O1802">
        <v>20</v>
      </c>
      <c r="P1802">
        <v>1</v>
      </c>
      <c r="Q1802">
        <v>3</v>
      </c>
      <c r="R1802">
        <v>1</v>
      </c>
      <c r="S1802">
        <v>2</v>
      </c>
      <c r="T1802">
        <v>7</v>
      </c>
      <c r="U1802">
        <v>0</v>
      </c>
      <c r="V1802">
        <v>0</v>
      </c>
      <c r="W1802">
        <v>0</v>
      </c>
      <c r="X1802">
        <v>0</v>
      </c>
      <c r="Y1802">
        <v>0</v>
      </c>
      <c r="Z1802">
        <v>0</v>
      </c>
      <c r="AA1802">
        <v>3</v>
      </c>
      <c r="AB1802">
        <v>11</v>
      </c>
      <c r="AC1802">
        <v>0</v>
      </c>
    </row>
    <row r="1803" spans="1:29" x14ac:dyDescent="0.3">
      <c r="A1803">
        <v>8842</v>
      </c>
      <c r="B1803">
        <v>1971</v>
      </c>
      <c r="C1803" t="s">
        <v>29</v>
      </c>
      <c r="D1803" t="s">
        <v>38</v>
      </c>
      <c r="E1803">
        <v>30372</v>
      </c>
      <c r="F1803">
        <v>1</v>
      </c>
      <c r="G1803">
        <v>1</v>
      </c>
      <c r="H1803" s="1">
        <v>41268</v>
      </c>
      <c r="I1803">
        <v>33</v>
      </c>
      <c r="J1803">
        <v>15</v>
      </c>
      <c r="K1803">
        <v>0</v>
      </c>
      <c r="L1803">
        <v>12</v>
      </c>
      <c r="M1803">
        <v>7</v>
      </c>
      <c r="N1803">
        <v>3</v>
      </c>
      <c r="O1803">
        <v>7</v>
      </c>
      <c r="P1803">
        <v>3</v>
      </c>
      <c r="Q1803">
        <v>2</v>
      </c>
      <c r="R1803">
        <v>0</v>
      </c>
      <c r="S1803">
        <v>3</v>
      </c>
      <c r="T1803">
        <v>7</v>
      </c>
      <c r="U1803">
        <v>0</v>
      </c>
      <c r="V1803">
        <v>0</v>
      </c>
      <c r="W1803">
        <v>0</v>
      </c>
      <c r="X1803">
        <v>0</v>
      </c>
      <c r="Y1803">
        <v>0</v>
      </c>
      <c r="Z1803">
        <v>0</v>
      </c>
      <c r="AA1803">
        <v>3</v>
      </c>
      <c r="AB1803">
        <v>11</v>
      </c>
      <c r="AC1803">
        <v>0</v>
      </c>
    </row>
    <row r="1804" spans="1:29" x14ac:dyDescent="0.3">
      <c r="A1804">
        <v>4279</v>
      </c>
      <c r="B1804">
        <v>1963</v>
      </c>
      <c r="C1804" t="s">
        <v>37</v>
      </c>
      <c r="D1804" t="s">
        <v>30</v>
      </c>
      <c r="E1804">
        <v>39548</v>
      </c>
      <c r="F1804">
        <v>1</v>
      </c>
      <c r="G1804">
        <v>1</v>
      </c>
      <c r="H1804" s="1">
        <v>41729</v>
      </c>
      <c r="I1804">
        <v>87</v>
      </c>
      <c r="J1804">
        <v>15</v>
      </c>
      <c r="K1804">
        <v>4</v>
      </c>
      <c r="L1804">
        <v>10</v>
      </c>
      <c r="M1804">
        <v>3</v>
      </c>
      <c r="N1804">
        <v>4</v>
      </c>
      <c r="O1804">
        <v>18</v>
      </c>
      <c r="P1804">
        <v>2</v>
      </c>
      <c r="Q1804">
        <v>1</v>
      </c>
      <c r="R1804">
        <v>1</v>
      </c>
      <c r="S1804">
        <v>3</v>
      </c>
      <c r="T1804">
        <v>3</v>
      </c>
      <c r="U1804">
        <v>0</v>
      </c>
      <c r="V1804">
        <v>0</v>
      </c>
      <c r="W1804">
        <v>0</v>
      </c>
      <c r="X1804">
        <v>0</v>
      </c>
      <c r="Y1804">
        <v>0</v>
      </c>
      <c r="Z1804">
        <v>0</v>
      </c>
      <c r="AA1804">
        <v>3</v>
      </c>
      <c r="AB1804">
        <v>11</v>
      </c>
      <c r="AC1804">
        <v>0</v>
      </c>
    </row>
    <row r="1805" spans="1:29" x14ac:dyDescent="0.3">
      <c r="A1805">
        <v>4487</v>
      </c>
      <c r="B1805">
        <v>1969</v>
      </c>
      <c r="C1805" t="s">
        <v>34</v>
      </c>
      <c r="D1805" t="s">
        <v>30</v>
      </c>
      <c r="E1805">
        <v>39858</v>
      </c>
      <c r="F1805">
        <v>1</v>
      </c>
      <c r="G1805">
        <v>0</v>
      </c>
      <c r="H1805" s="1">
        <v>41298</v>
      </c>
      <c r="I1805">
        <v>67</v>
      </c>
      <c r="J1805">
        <v>15</v>
      </c>
      <c r="K1805">
        <v>20</v>
      </c>
      <c r="L1805">
        <v>25</v>
      </c>
      <c r="M1805">
        <v>2</v>
      </c>
      <c r="N1805">
        <v>7</v>
      </c>
      <c r="O1805">
        <v>26</v>
      </c>
      <c r="P1805">
        <v>1</v>
      </c>
      <c r="Q1805">
        <v>2</v>
      </c>
      <c r="R1805">
        <v>0</v>
      </c>
      <c r="S1805">
        <v>4</v>
      </c>
      <c r="T1805">
        <v>6</v>
      </c>
      <c r="U1805">
        <v>0</v>
      </c>
      <c r="V1805">
        <v>0</v>
      </c>
      <c r="W1805">
        <v>0</v>
      </c>
      <c r="X1805">
        <v>0</v>
      </c>
      <c r="Y1805">
        <v>0</v>
      </c>
      <c r="Z1805">
        <v>0</v>
      </c>
      <c r="AA1805">
        <v>3</v>
      </c>
      <c r="AB1805">
        <v>11</v>
      </c>
      <c r="AC1805">
        <v>1</v>
      </c>
    </row>
    <row r="1806" spans="1:29" x14ac:dyDescent="0.3">
      <c r="A1806">
        <v>11188</v>
      </c>
      <c r="B1806">
        <v>1957</v>
      </c>
      <c r="C1806" t="s">
        <v>29</v>
      </c>
      <c r="D1806" t="s">
        <v>31</v>
      </c>
      <c r="E1806">
        <v>26091</v>
      </c>
      <c r="F1806">
        <v>1</v>
      </c>
      <c r="G1806">
        <v>1</v>
      </c>
      <c r="H1806" s="1">
        <v>41695</v>
      </c>
      <c r="I1806">
        <v>84</v>
      </c>
      <c r="J1806">
        <v>15</v>
      </c>
      <c r="K1806">
        <v>10</v>
      </c>
      <c r="L1806">
        <v>19</v>
      </c>
      <c r="M1806">
        <v>8</v>
      </c>
      <c r="N1806">
        <v>17</v>
      </c>
      <c r="O1806">
        <v>20</v>
      </c>
      <c r="P1806">
        <v>3</v>
      </c>
      <c r="Q1806">
        <v>2</v>
      </c>
      <c r="R1806">
        <v>1</v>
      </c>
      <c r="S1806">
        <v>3</v>
      </c>
      <c r="T1806">
        <v>5</v>
      </c>
      <c r="U1806">
        <v>0</v>
      </c>
      <c r="V1806">
        <v>0</v>
      </c>
      <c r="W1806">
        <v>0</v>
      </c>
      <c r="X1806">
        <v>0</v>
      </c>
      <c r="Y1806">
        <v>0</v>
      </c>
      <c r="Z1806">
        <v>0</v>
      </c>
      <c r="AA1806">
        <v>3</v>
      </c>
      <c r="AB1806">
        <v>11</v>
      </c>
      <c r="AC1806">
        <v>0</v>
      </c>
    </row>
    <row r="1807" spans="1:29" x14ac:dyDescent="0.3">
      <c r="A1807">
        <v>2055</v>
      </c>
      <c r="B1807">
        <v>1973</v>
      </c>
      <c r="C1807" t="s">
        <v>32</v>
      </c>
      <c r="D1807" t="s">
        <v>35</v>
      </c>
      <c r="E1807">
        <v>35860</v>
      </c>
      <c r="F1807">
        <v>1</v>
      </c>
      <c r="G1807">
        <v>1</v>
      </c>
      <c r="H1807" s="1">
        <v>41778</v>
      </c>
      <c r="I1807">
        <v>37</v>
      </c>
      <c r="J1807">
        <v>15</v>
      </c>
      <c r="K1807">
        <v>0</v>
      </c>
      <c r="L1807">
        <v>8</v>
      </c>
      <c r="M1807">
        <v>4</v>
      </c>
      <c r="N1807">
        <v>2</v>
      </c>
      <c r="O1807">
        <v>20</v>
      </c>
      <c r="P1807">
        <v>2</v>
      </c>
      <c r="Q1807">
        <v>1</v>
      </c>
      <c r="R1807">
        <v>1</v>
      </c>
      <c r="S1807">
        <v>2</v>
      </c>
      <c r="T1807">
        <v>5</v>
      </c>
      <c r="U1807">
        <v>1</v>
      </c>
      <c r="V1807">
        <v>0</v>
      </c>
      <c r="W1807">
        <v>0</v>
      </c>
      <c r="X1807">
        <v>0</v>
      </c>
      <c r="Y1807">
        <v>0</v>
      </c>
      <c r="Z1807">
        <v>0</v>
      </c>
      <c r="AA1807">
        <v>3</v>
      </c>
      <c r="AB1807">
        <v>11</v>
      </c>
      <c r="AC1807">
        <v>0</v>
      </c>
    </row>
    <row r="1808" spans="1:29" x14ac:dyDescent="0.3">
      <c r="A1808">
        <v>5493</v>
      </c>
      <c r="B1808">
        <v>1976</v>
      </c>
      <c r="C1808" t="s">
        <v>29</v>
      </c>
      <c r="D1808" t="s">
        <v>33</v>
      </c>
      <c r="E1808">
        <v>39356</v>
      </c>
      <c r="F1808">
        <v>1</v>
      </c>
      <c r="G1808">
        <v>1</v>
      </c>
      <c r="H1808" s="1">
        <v>41717</v>
      </c>
      <c r="I1808">
        <v>21</v>
      </c>
      <c r="J1808">
        <v>15</v>
      </c>
      <c r="K1808">
        <v>0</v>
      </c>
      <c r="L1808">
        <v>2</v>
      </c>
      <c r="M1808">
        <v>0</v>
      </c>
      <c r="N1808">
        <v>0</v>
      </c>
      <c r="O1808">
        <v>6</v>
      </c>
      <c r="P1808">
        <v>1</v>
      </c>
      <c r="Q1808">
        <v>1</v>
      </c>
      <c r="R1808">
        <v>0</v>
      </c>
      <c r="S1808">
        <v>2</v>
      </c>
      <c r="T1808">
        <v>6</v>
      </c>
      <c r="U1808">
        <v>1</v>
      </c>
      <c r="V1808">
        <v>0</v>
      </c>
      <c r="W1808">
        <v>0</v>
      </c>
      <c r="X1808">
        <v>0</v>
      </c>
      <c r="Y1808">
        <v>0</v>
      </c>
      <c r="Z1808">
        <v>0</v>
      </c>
      <c r="AA1808">
        <v>3</v>
      </c>
      <c r="AB1808">
        <v>11</v>
      </c>
      <c r="AC1808">
        <v>0</v>
      </c>
    </row>
    <row r="1809" spans="1:29" x14ac:dyDescent="0.3">
      <c r="A1809">
        <v>5107</v>
      </c>
      <c r="B1809">
        <v>1973</v>
      </c>
      <c r="C1809" t="s">
        <v>32</v>
      </c>
      <c r="D1809" t="s">
        <v>35</v>
      </c>
      <c r="E1809">
        <v>35860</v>
      </c>
      <c r="F1809">
        <v>1</v>
      </c>
      <c r="G1809">
        <v>1</v>
      </c>
      <c r="H1809" s="1">
        <v>41778</v>
      </c>
      <c r="I1809">
        <v>37</v>
      </c>
      <c r="J1809">
        <v>15</v>
      </c>
      <c r="K1809">
        <v>0</v>
      </c>
      <c r="L1809">
        <v>8</v>
      </c>
      <c r="M1809">
        <v>4</v>
      </c>
      <c r="N1809">
        <v>2</v>
      </c>
      <c r="O1809">
        <v>20</v>
      </c>
      <c r="P1809">
        <v>2</v>
      </c>
      <c r="Q1809">
        <v>1</v>
      </c>
      <c r="R1809">
        <v>1</v>
      </c>
      <c r="S1809">
        <v>2</v>
      </c>
      <c r="T1809">
        <v>5</v>
      </c>
      <c r="U1809">
        <v>1</v>
      </c>
      <c r="V1809">
        <v>0</v>
      </c>
      <c r="W1809">
        <v>0</v>
      </c>
      <c r="X1809">
        <v>0</v>
      </c>
      <c r="Y1809">
        <v>0</v>
      </c>
      <c r="Z1809">
        <v>0</v>
      </c>
      <c r="AA1809">
        <v>3</v>
      </c>
      <c r="AB1809">
        <v>11</v>
      </c>
      <c r="AC1809">
        <v>0</v>
      </c>
    </row>
    <row r="1810" spans="1:29" x14ac:dyDescent="0.3">
      <c r="A1810">
        <v>2157</v>
      </c>
      <c r="B1810">
        <v>1972</v>
      </c>
      <c r="C1810" t="s">
        <v>29</v>
      </c>
      <c r="D1810" t="s">
        <v>31</v>
      </c>
      <c r="E1810">
        <v>26290</v>
      </c>
      <c r="F1810">
        <v>1</v>
      </c>
      <c r="G1810">
        <v>1</v>
      </c>
      <c r="H1810" s="1">
        <v>41286</v>
      </c>
      <c r="I1810">
        <v>49</v>
      </c>
      <c r="J1810">
        <v>15</v>
      </c>
      <c r="K1810">
        <v>8</v>
      </c>
      <c r="L1810">
        <v>16</v>
      </c>
      <c r="M1810">
        <v>11</v>
      </c>
      <c r="N1810">
        <v>5</v>
      </c>
      <c r="O1810">
        <v>22</v>
      </c>
      <c r="P1810">
        <v>4</v>
      </c>
      <c r="Q1810">
        <v>2</v>
      </c>
      <c r="R1810">
        <v>0</v>
      </c>
      <c r="S1810">
        <v>4</v>
      </c>
      <c r="T1810">
        <v>6</v>
      </c>
      <c r="U1810">
        <v>0</v>
      </c>
      <c r="V1810">
        <v>0</v>
      </c>
      <c r="W1810">
        <v>0</v>
      </c>
      <c r="X1810">
        <v>0</v>
      </c>
      <c r="Y1810">
        <v>0</v>
      </c>
      <c r="Z1810">
        <v>0</v>
      </c>
      <c r="AA1810">
        <v>3</v>
      </c>
      <c r="AB1810">
        <v>11</v>
      </c>
      <c r="AC1810">
        <v>0</v>
      </c>
    </row>
    <row r="1811" spans="1:29" x14ac:dyDescent="0.3">
      <c r="A1811">
        <v>1626</v>
      </c>
      <c r="B1811">
        <v>1973</v>
      </c>
      <c r="C1811" t="s">
        <v>32</v>
      </c>
      <c r="D1811" t="s">
        <v>35</v>
      </c>
      <c r="E1811">
        <v>35860</v>
      </c>
      <c r="F1811">
        <v>1</v>
      </c>
      <c r="G1811">
        <v>1</v>
      </c>
      <c r="H1811" s="1">
        <v>41778</v>
      </c>
      <c r="I1811">
        <v>37</v>
      </c>
      <c r="J1811">
        <v>15</v>
      </c>
      <c r="K1811">
        <v>0</v>
      </c>
      <c r="L1811">
        <v>8</v>
      </c>
      <c r="M1811">
        <v>4</v>
      </c>
      <c r="N1811">
        <v>2</v>
      </c>
      <c r="O1811">
        <v>20</v>
      </c>
      <c r="P1811">
        <v>2</v>
      </c>
      <c r="Q1811">
        <v>1</v>
      </c>
      <c r="R1811">
        <v>1</v>
      </c>
      <c r="S1811">
        <v>2</v>
      </c>
      <c r="T1811">
        <v>5</v>
      </c>
      <c r="U1811">
        <v>1</v>
      </c>
      <c r="V1811">
        <v>0</v>
      </c>
      <c r="W1811">
        <v>0</v>
      </c>
      <c r="X1811">
        <v>0</v>
      </c>
      <c r="Y1811">
        <v>0</v>
      </c>
      <c r="Z1811">
        <v>0</v>
      </c>
      <c r="AA1811">
        <v>3</v>
      </c>
      <c r="AB1811">
        <v>11</v>
      </c>
      <c r="AC1811">
        <v>1</v>
      </c>
    </row>
    <row r="1812" spans="1:29" x14ac:dyDescent="0.3">
      <c r="A1812">
        <v>2154</v>
      </c>
      <c r="B1812">
        <v>1971</v>
      </c>
      <c r="C1812" t="s">
        <v>29</v>
      </c>
      <c r="D1812" t="s">
        <v>38</v>
      </c>
      <c r="E1812">
        <v>30372</v>
      </c>
      <c r="F1812">
        <v>1</v>
      </c>
      <c r="G1812">
        <v>1</v>
      </c>
      <c r="H1812" s="1">
        <v>41268</v>
      </c>
      <c r="I1812">
        <v>33</v>
      </c>
      <c r="J1812">
        <v>15</v>
      </c>
      <c r="K1812">
        <v>0</v>
      </c>
      <c r="L1812">
        <v>12</v>
      </c>
      <c r="M1812">
        <v>7</v>
      </c>
      <c r="N1812">
        <v>3</v>
      </c>
      <c r="O1812">
        <v>7</v>
      </c>
      <c r="P1812">
        <v>3</v>
      </c>
      <c r="Q1812">
        <v>2</v>
      </c>
      <c r="R1812">
        <v>0</v>
      </c>
      <c r="S1812">
        <v>3</v>
      </c>
      <c r="T1812">
        <v>7</v>
      </c>
      <c r="U1812">
        <v>0</v>
      </c>
      <c r="V1812">
        <v>0</v>
      </c>
      <c r="W1812">
        <v>0</v>
      </c>
      <c r="X1812">
        <v>0</v>
      </c>
      <c r="Y1812">
        <v>0</v>
      </c>
      <c r="Z1812">
        <v>0</v>
      </c>
      <c r="AA1812">
        <v>3</v>
      </c>
      <c r="AB1812">
        <v>11</v>
      </c>
      <c r="AC1812">
        <v>0</v>
      </c>
    </row>
    <row r="1813" spans="1:29" x14ac:dyDescent="0.3">
      <c r="A1813">
        <v>78</v>
      </c>
      <c r="B1813">
        <v>1969</v>
      </c>
      <c r="C1813" t="s">
        <v>29</v>
      </c>
      <c r="D1813" t="s">
        <v>33</v>
      </c>
      <c r="E1813">
        <v>25293</v>
      </c>
      <c r="F1813">
        <v>1</v>
      </c>
      <c r="G1813">
        <v>0</v>
      </c>
      <c r="H1813" s="1">
        <v>41532</v>
      </c>
      <c r="I1813">
        <v>51</v>
      </c>
      <c r="J1813">
        <v>15</v>
      </c>
      <c r="K1813">
        <v>0</v>
      </c>
      <c r="L1813">
        <v>11</v>
      </c>
      <c r="M1813">
        <v>0</v>
      </c>
      <c r="N1813">
        <v>2</v>
      </c>
      <c r="O1813">
        <v>9</v>
      </c>
      <c r="P1813">
        <v>1</v>
      </c>
      <c r="Q1813">
        <v>1</v>
      </c>
      <c r="R1813">
        <v>1</v>
      </c>
      <c r="S1813">
        <v>2</v>
      </c>
      <c r="T1813">
        <v>8</v>
      </c>
      <c r="U1813">
        <v>0</v>
      </c>
      <c r="V1813">
        <v>0</v>
      </c>
      <c r="W1813">
        <v>0</v>
      </c>
      <c r="X1813">
        <v>0</v>
      </c>
      <c r="Y1813">
        <v>0</v>
      </c>
      <c r="Z1813">
        <v>0</v>
      </c>
      <c r="AA1813">
        <v>3</v>
      </c>
      <c r="AB1813">
        <v>11</v>
      </c>
      <c r="AC1813">
        <v>0</v>
      </c>
    </row>
    <row r="1814" spans="1:29" x14ac:dyDescent="0.3">
      <c r="A1814">
        <v>8341</v>
      </c>
      <c r="B1814">
        <v>1969</v>
      </c>
      <c r="C1814" t="s">
        <v>32</v>
      </c>
      <c r="D1814" t="s">
        <v>33</v>
      </c>
      <c r="E1814">
        <v>30396</v>
      </c>
      <c r="F1814">
        <v>1</v>
      </c>
      <c r="G1814">
        <v>0</v>
      </c>
      <c r="H1814" s="1">
        <v>41759</v>
      </c>
      <c r="I1814">
        <v>22</v>
      </c>
      <c r="J1814">
        <v>15</v>
      </c>
      <c r="K1814">
        <v>0</v>
      </c>
      <c r="L1814">
        <v>6</v>
      </c>
      <c r="M1814">
        <v>0</v>
      </c>
      <c r="N1814">
        <v>1</v>
      </c>
      <c r="O1814">
        <v>12</v>
      </c>
      <c r="P1814">
        <v>2</v>
      </c>
      <c r="Q1814">
        <v>1</v>
      </c>
      <c r="R1814">
        <v>1</v>
      </c>
      <c r="S1814">
        <v>2</v>
      </c>
      <c r="T1814">
        <v>7</v>
      </c>
      <c r="U1814">
        <v>1</v>
      </c>
      <c r="V1814">
        <v>0</v>
      </c>
      <c r="W1814">
        <v>0</v>
      </c>
      <c r="X1814">
        <v>0</v>
      </c>
      <c r="Y1814">
        <v>0</v>
      </c>
      <c r="Z1814">
        <v>0</v>
      </c>
      <c r="AA1814">
        <v>3</v>
      </c>
      <c r="AB1814">
        <v>11</v>
      </c>
      <c r="AC1814">
        <v>1</v>
      </c>
    </row>
    <row r="1815" spans="1:29" x14ac:dyDescent="0.3">
      <c r="A1815">
        <v>10779</v>
      </c>
      <c r="B1815">
        <v>1983</v>
      </c>
      <c r="C1815" t="s">
        <v>29</v>
      </c>
      <c r="D1815" t="s">
        <v>30</v>
      </c>
      <c r="E1815">
        <v>22148</v>
      </c>
      <c r="F1815">
        <v>0</v>
      </c>
      <c r="G1815">
        <v>0</v>
      </c>
      <c r="H1815" s="1">
        <v>41742</v>
      </c>
      <c r="I1815">
        <v>16</v>
      </c>
      <c r="J1815">
        <v>15</v>
      </c>
      <c r="K1815">
        <v>5</v>
      </c>
      <c r="L1815">
        <v>14</v>
      </c>
      <c r="M1815">
        <v>0</v>
      </c>
      <c r="N1815">
        <v>4</v>
      </c>
      <c r="O1815">
        <v>11</v>
      </c>
      <c r="P1815">
        <v>1</v>
      </c>
      <c r="Q1815">
        <v>1</v>
      </c>
      <c r="R1815">
        <v>0</v>
      </c>
      <c r="S1815">
        <v>3</v>
      </c>
      <c r="T1815">
        <v>7</v>
      </c>
      <c r="U1815">
        <v>0</v>
      </c>
      <c r="V1815">
        <v>0</v>
      </c>
      <c r="W1815">
        <v>0</v>
      </c>
      <c r="X1815">
        <v>0</v>
      </c>
      <c r="Y1815">
        <v>0</v>
      </c>
      <c r="Z1815">
        <v>0</v>
      </c>
      <c r="AA1815">
        <v>3</v>
      </c>
      <c r="AB1815">
        <v>11</v>
      </c>
      <c r="AC1815">
        <v>0</v>
      </c>
    </row>
    <row r="1816" spans="1:29" x14ac:dyDescent="0.3">
      <c r="A1816">
        <v>5623</v>
      </c>
      <c r="B1816">
        <v>1980</v>
      </c>
      <c r="C1816" t="s">
        <v>34</v>
      </c>
      <c r="D1816" t="s">
        <v>33</v>
      </c>
      <c r="E1816">
        <v>31535</v>
      </c>
      <c r="F1816">
        <v>1</v>
      </c>
      <c r="G1816">
        <v>0</v>
      </c>
      <c r="H1816" s="1">
        <v>41543</v>
      </c>
      <c r="I1816">
        <v>95</v>
      </c>
      <c r="J1816">
        <v>15</v>
      </c>
      <c r="K1816">
        <v>4</v>
      </c>
      <c r="L1816">
        <v>13</v>
      </c>
      <c r="M1816">
        <v>0</v>
      </c>
      <c r="N1816">
        <v>0</v>
      </c>
      <c r="O1816">
        <v>19</v>
      </c>
      <c r="P1816">
        <v>1</v>
      </c>
      <c r="Q1816">
        <v>1</v>
      </c>
      <c r="R1816">
        <v>1</v>
      </c>
      <c r="S1816">
        <v>2</v>
      </c>
      <c r="T1816">
        <v>7</v>
      </c>
      <c r="U1816">
        <v>1</v>
      </c>
      <c r="V1816">
        <v>0</v>
      </c>
      <c r="W1816">
        <v>0</v>
      </c>
      <c r="X1816">
        <v>0</v>
      </c>
      <c r="Y1816">
        <v>0</v>
      </c>
      <c r="Z1816">
        <v>0</v>
      </c>
      <c r="AA1816">
        <v>3</v>
      </c>
      <c r="AB1816">
        <v>11</v>
      </c>
      <c r="AC1816">
        <v>0</v>
      </c>
    </row>
    <row r="1817" spans="1:29" x14ac:dyDescent="0.3">
      <c r="A1817">
        <v>10686</v>
      </c>
      <c r="B1817">
        <v>1965</v>
      </c>
      <c r="C1817" t="s">
        <v>32</v>
      </c>
      <c r="D1817" t="s">
        <v>31</v>
      </c>
      <c r="E1817">
        <v>34230</v>
      </c>
      <c r="F1817">
        <v>1</v>
      </c>
      <c r="G1817">
        <v>1</v>
      </c>
      <c r="H1817" s="1">
        <v>41269</v>
      </c>
      <c r="I1817">
        <v>72</v>
      </c>
      <c r="J1817">
        <v>15</v>
      </c>
      <c r="K1817">
        <v>0</v>
      </c>
      <c r="L1817">
        <v>4</v>
      </c>
      <c r="M1817">
        <v>0</v>
      </c>
      <c r="N1817">
        <v>0</v>
      </c>
      <c r="O1817">
        <v>2</v>
      </c>
      <c r="P1817">
        <v>1</v>
      </c>
      <c r="Q1817">
        <v>1</v>
      </c>
      <c r="R1817">
        <v>0</v>
      </c>
      <c r="S1817">
        <v>2</v>
      </c>
      <c r="T1817">
        <v>7</v>
      </c>
      <c r="U1817">
        <v>0</v>
      </c>
      <c r="V1817">
        <v>0</v>
      </c>
      <c r="W1817">
        <v>0</v>
      </c>
      <c r="X1817">
        <v>0</v>
      </c>
      <c r="Y1817">
        <v>0</v>
      </c>
      <c r="Z1817">
        <v>0</v>
      </c>
      <c r="AA1817">
        <v>3</v>
      </c>
      <c r="AB1817">
        <v>11</v>
      </c>
      <c r="AC1817">
        <v>0</v>
      </c>
    </row>
    <row r="1818" spans="1:29" x14ac:dyDescent="0.3">
      <c r="A1818">
        <v>8625</v>
      </c>
      <c r="B1818">
        <v>1976</v>
      </c>
      <c r="C1818" t="s">
        <v>29</v>
      </c>
      <c r="D1818" t="s">
        <v>33</v>
      </c>
      <c r="E1818">
        <v>17649</v>
      </c>
      <c r="F1818">
        <v>1</v>
      </c>
      <c r="G1818">
        <v>0</v>
      </c>
      <c r="H1818" s="1">
        <v>41590</v>
      </c>
      <c r="I1818">
        <v>70</v>
      </c>
      <c r="J1818">
        <v>15</v>
      </c>
      <c r="K1818">
        <v>1</v>
      </c>
      <c r="L1818">
        <v>23</v>
      </c>
      <c r="M1818">
        <v>0</v>
      </c>
      <c r="N1818">
        <v>5</v>
      </c>
      <c r="O1818">
        <v>1</v>
      </c>
      <c r="P1818">
        <v>3</v>
      </c>
      <c r="Q1818">
        <v>3</v>
      </c>
      <c r="R1818">
        <v>0</v>
      </c>
      <c r="S1818">
        <v>3</v>
      </c>
      <c r="T1818">
        <v>8</v>
      </c>
      <c r="U1818">
        <v>0</v>
      </c>
      <c r="V1818">
        <v>0</v>
      </c>
      <c r="W1818">
        <v>0</v>
      </c>
      <c r="X1818">
        <v>0</v>
      </c>
      <c r="Y1818">
        <v>0</v>
      </c>
      <c r="Z1818">
        <v>0</v>
      </c>
      <c r="AA1818">
        <v>3</v>
      </c>
      <c r="AB1818">
        <v>11</v>
      </c>
      <c r="AC1818">
        <v>0</v>
      </c>
    </row>
    <row r="1819" spans="1:29" x14ac:dyDescent="0.3">
      <c r="A1819">
        <v>5517</v>
      </c>
      <c r="B1819">
        <v>1969</v>
      </c>
      <c r="C1819" t="s">
        <v>29</v>
      </c>
      <c r="D1819" t="s">
        <v>33</v>
      </c>
      <c r="E1819">
        <v>25293</v>
      </c>
      <c r="F1819">
        <v>1</v>
      </c>
      <c r="G1819">
        <v>0</v>
      </c>
      <c r="H1819" s="1">
        <v>41532</v>
      </c>
      <c r="I1819">
        <v>51</v>
      </c>
      <c r="J1819">
        <v>15</v>
      </c>
      <c r="K1819">
        <v>0</v>
      </c>
      <c r="L1819">
        <v>11</v>
      </c>
      <c r="M1819">
        <v>0</v>
      </c>
      <c r="N1819">
        <v>2</v>
      </c>
      <c r="O1819">
        <v>9</v>
      </c>
      <c r="P1819">
        <v>1</v>
      </c>
      <c r="Q1819">
        <v>1</v>
      </c>
      <c r="R1819">
        <v>1</v>
      </c>
      <c r="S1819">
        <v>2</v>
      </c>
      <c r="T1819">
        <v>8</v>
      </c>
      <c r="U1819">
        <v>0</v>
      </c>
      <c r="V1819">
        <v>0</v>
      </c>
      <c r="W1819">
        <v>0</v>
      </c>
      <c r="X1819">
        <v>0</v>
      </c>
      <c r="Y1819">
        <v>0</v>
      </c>
      <c r="Z1819">
        <v>0</v>
      </c>
      <c r="AA1819">
        <v>3</v>
      </c>
      <c r="AB1819">
        <v>11</v>
      </c>
      <c r="AC1819">
        <v>0</v>
      </c>
    </row>
    <row r="1820" spans="1:29" x14ac:dyDescent="0.3">
      <c r="A1820">
        <v>4855</v>
      </c>
      <c r="B1820">
        <v>1974</v>
      </c>
      <c r="C1820" t="s">
        <v>32</v>
      </c>
      <c r="D1820" t="s">
        <v>31</v>
      </c>
      <c r="E1820">
        <v>30351</v>
      </c>
      <c r="F1820">
        <v>1</v>
      </c>
      <c r="G1820">
        <v>0</v>
      </c>
      <c r="H1820" s="1">
        <v>41431</v>
      </c>
      <c r="I1820">
        <v>19</v>
      </c>
      <c r="J1820">
        <v>14</v>
      </c>
      <c r="K1820">
        <v>0</v>
      </c>
      <c r="L1820">
        <v>24</v>
      </c>
      <c r="M1820">
        <v>3</v>
      </c>
      <c r="N1820">
        <v>3</v>
      </c>
      <c r="O1820">
        <v>2</v>
      </c>
      <c r="P1820">
        <v>1</v>
      </c>
      <c r="Q1820">
        <v>3</v>
      </c>
      <c r="R1820">
        <v>0</v>
      </c>
      <c r="S1820">
        <v>2</v>
      </c>
      <c r="T1820">
        <v>9</v>
      </c>
      <c r="U1820">
        <v>0</v>
      </c>
      <c r="V1820">
        <v>0</v>
      </c>
      <c r="W1820">
        <v>0</v>
      </c>
      <c r="X1820">
        <v>0</v>
      </c>
      <c r="Y1820">
        <v>0</v>
      </c>
      <c r="Z1820">
        <v>0</v>
      </c>
      <c r="AA1820">
        <v>3</v>
      </c>
      <c r="AB1820">
        <v>11</v>
      </c>
      <c r="AC1820">
        <v>1</v>
      </c>
    </row>
    <row r="1821" spans="1:29" x14ac:dyDescent="0.3">
      <c r="A1821">
        <v>1050</v>
      </c>
      <c r="B1821">
        <v>1952</v>
      </c>
      <c r="C1821" t="s">
        <v>29</v>
      </c>
      <c r="D1821" t="s">
        <v>33</v>
      </c>
      <c r="E1821">
        <v>28332</v>
      </c>
      <c r="F1821">
        <v>0</v>
      </c>
      <c r="G1821">
        <v>0</v>
      </c>
      <c r="H1821" s="1">
        <v>41759</v>
      </c>
      <c r="I1821">
        <v>58</v>
      </c>
      <c r="J1821">
        <v>14</v>
      </c>
      <c r="K1821">
        <v>10</v>
      </c>
      <c r="L1821">
        <v>13</v>
      </c>
      <c r="M1821">
        <v>4</v>
      </c>
      <c r="N1821">
        <v>15</v>
      </c>
      <c r="O1821">
        <v>9</v>
      </c>
      <c r="P1821">
        <v>1</v>
      </c>
      <c r="Q1821">
        <v>2</v>
      </c>
      <c r="R1821">
        <v>1</v>
      </c>
      <c r="S1821">
        <v>4</v>
      </c>
      <c r="T1821">
        <v>2</v>
      </c>
      <c r="U1821">
        <v>0</v>
      </c>
      <c r="V1821">
        <v>0</v>
      </c>
      <c r="W1821">
        <v>0</v>
      </c>
      <c r="X1821">
        <v>0</v>
      </c>
      <c r="Y1821">
        <v>0</v>
      </c>
      <c r="Z1821">
        <v>0</v>
      </c>
      <c r="AA1821">
        <v>3</v>
      </c>
      <c r="AB1821">
        <v>11</v>
      </c>
      <c r="AC1821">
        <v>0</v>
      </c>
    </row>
    <row r="1822" spans="1:29" x14ac:dyDescent="0.3">
      <c r="A1822">
        <v>10735</v>
      </c>
      <c r="B1822">
        <v>1971</v>
      </c>
      <c r="C1822" t="s">
        <v>29</v>
      </c>
      <c r="D1822" t="s">
        <v>30</v>
      </c>
      <c r="E1822">
        <v>22804</v>
      </c>
      <c r="F1822">
        <v>1</v>
      </c>
      <c r="G1822">
        <v>0</v>
      </c>
      <c r="H1822" s="1">
        <v>41486</v>
      </c>
      <c r="I1822">
        <v>75</v>
      </c>
      <c r="J1822">
        <v>14</v>
      </c>
      <c r="K1822">
        <v>1</v>
      </c>
      <c r="L1822">
        <v>7</v>
      </c>
      <c r="M1822">
        <v>2</v>
      </c>
      <c r="N1822">
        <v>1</v>
      </c>
      <c r="O1822">
        <v>1</v>
      </c>
      <c r="P1822">
        <v>1</v>
      </c>
      <c r="Q1822">
        <v>2</v>
      </c>
      <c r="R1822">
        <v>0</v>
      </c>
      <c r="S1822">
        <v>2</v>
      </c>
      <c r="T1822">
        <v>9</v>
      </c>
      <c r="U1822">
        <v>0</v>
      </c>
      <c r="V1822">
        <v>0</v>
      </c>
      <c r="W1822">
        <v>0</v>
      </c>
      <c r="X1822">
        <v>0</v>
      </c>
      <c r="Y1822">
        <v>0</v>
      </c>
      <c r="Z1822">
        <v>0</v>
      </c>
      <c r="AA1822">
        <v>3</v>
      </c>
      <c r="AB1822">
        <v>11</v>
      </c>
      <c r="AC1822">
        <v>0</v>
      </c>
    </row>
    <row r="1823" spans="1:29" x14ac:dyDescent="0.3">
      <c r="A1823">
        <v>9491</v>
      </c>
      <c r="B1823">
        <v>1984</v>
      </c>
      <c r="C1823" t="s">
        <v>29</v>
      </c>
      <c r="D1823" t="s">
        <v>31</v>
      </c>
      <c r="E1823">
        <v>23976</v>
      </c>
      <c r="F1823">
        <v>1</v>
      </c>
      <c r="G1823">
        <v>0</v>
      </c>
      <c r="H1823" s="1">
        <v>41635</v>
      </c>
      <c r="I1823">
        <v>68</v>
      </c>
      <c r="J1823">
        <v>14</v>
      </c>
      <c r="K1823">
        <v>1</v>
      </c>
      <c r="L1823">
        <v>21</v>
      </c>
      <c r="M1823">
        <v>2</v>
      </c>
      <c r="N1823">
        <v>3</v>
      </c>
      <c r="O1823">
        <v>25</v>
      </c>
      <c r="P1823">
        <v>3</v>
      </c>
      <c r="Q1823">
        <v>3</v>
      </c>
      <c r="R1823">
        <v>1</v>
      </c>
      <c r="S1823">
        <v>3</v>
      </c>
      <c r="T1823">
        <v>7</v>
      </c>
      <c r="U1823">
        <v>0</v>
      </c>
      <c r="V1823">
        <v>0</v>
      </c>
      <c r="W1823">
        <v>0</v>
      </c>
      <c r="X1823">
        <v>0</v>
      </c>
      <c r="Y1823">
        <v>0</v>
      </c>
      <c r="Z1823">
        <v>0</v>
      </c>
      <c r="AA1823">
        <v>3</v>
      </c>
      <c r="AB1823">
        <v>11</v>
      </c>
      <c r="AC1823">
        <v>0</v>
      </c>
    </row>
    <row r="1824" spans="1:29" x14ac:dyDescent="0.3">
      <c r="A1824">
        <v>5049</v>
      </c>
      <c r="B1824">
        <v>1974</v>
      </c>
      <c r="C1824" t="s">
        <v>32</v>
      </c>
      <c r="D1824" t="s">
        <v>31</v>
      </c>
      <c r="E1824">
        <v>30351</v>
      </c>
      <c r="F1824">
        <v>1</v>
      </c>
      <c r="G1824">
        <v>0</v>
      </c>
      <c r="H1824" s="1">
        <v>41431</v>
      </c>
      <c r="I1824">
        <v>19</v>
      </c>
      <c r="J1824">
        <v>14</v>
      </c>
      <c r="K1824">
        <v>0</v>
      </c>
      <c r="L1824">
        <v>24</v>
      </c>
      <c r="M1824">
        <v>3</v>
      </c>
      <c r="N1824">
        <v>3</v>
      </c>
      <c r="O1824">
        <v>2</v>
      </c>
      <c r="P1824">
        <v>1</v>
      </c>
      <c r="Q1824">
        <v>3</v>
      </c>
      <c r="R1824">
        <v>0</v>
      </c>
      <c r="S1824">
        <v>2</v>
      </c>
      <c r="T1824">
        <v>9</v>
      </c>
      <c r="U1824">
        <v>0</v>
      </c>
      <c r="V1824">
        <v>0</v>
      </c>
      <c r="W1824">
        <v>0</v>
      </c>
      <c r="X1824">
        <v>0</v>
      </c>
      <c r="Y1824">
        <v>0</v>
      </c>
      <c r="Z1824">
        <v>0</v>
      </c>
      <c r="AA1824">
        <v>3</v>
      </c>
      <c r="AB1824">
        <v>11</v>
      </c>
      <c r="AC1824">
        <v>0</v>
      </c>
    </row>
    <row r="1825" spans="1:29" x14ac:dyDescent="0.3">
      <c r="A1825">
        <v>2541</v>
      </c>
      <c r="B1825">
        <v>1976</v>
      </c>
      <c r="C1825" t="s">
        <v>29</v>
      </c>
      <c r="D1825" t="s">
        <v>33</v>
      </c>
      <c r="E1825">
        <v>24027</v>
      </c>
      <c r="F1825">
        <v>1</v>
      </c>
      <c r="G1825">
        <v>0</v>
      </c>
      <c r="H1825" s="1">
        <v>41434</v>
      </c>
      <c r="I1825">
        <v>7</v>
      </c>
      <c r="J1825">
        <v>14</v>
      </c>
      <c r="K1825">
        <v>7</v>
      </c>
      <c r="L1825">
        <v>11</v>
      </c>
      <c r="M1825">
        <v>11</v>
      </c>
      <c r="N1825">
        <v>0</v>
      </c>
      <c r="O1825">
        <v>5</v>
      </c>
      <c r="P1825">
        <v>2</v>
      </c>
      <c r="Q1825">
        <v>2</v>
      </c>
      <c r="R1825">
        <v>0</v>
      </c>
      <c r="S1825">
        <v>3</v>
      </c>
      <c r="T1825">
        <v>8</v>
      </c>
      <c r="U1825">
        <v>0</v>
      </c>
      <c r="V1825">
        <v>0</v>
      </c>
      <c r="W1825">
        <v>0</v>
      </c>
      <c r="X1825">
        <v>0</v>
      </c>
      <c r="Y1825">
        <v>0</v>
      </c>
      <c r="Z1825">
        <v>0</v>
      </c>
      <c r="AA1825">
        <v>3</v>
      </c>
      <c r="AB1825">
        <v>11</v>
      </c>
      <c r="AC1825">
        <v>0</v>
      </c>
    </row>
    <row r="1826" spans="1:29" x14ac:dyDescent="0.3">
      <c r="A1826">
        <v>6471</v>
      </c>
      <c r="B1826">
        <v>1971</v>
      </c>
      <c r="C1826" t="s">
        <v>34</v>
      </c>
      <c r="D1826" t="s">
        <v>30</v>
      </c>
      <c r="E1826">
        <v>36230</v>
      </c>
      <c r="F1826">
        <v>1</v>
      </c>
      <c r="G1826">
        <v>0</v>
      </c>
      <c r="H1826" s="1">
        <v>41564</v>
      </c>
      <c r="I1826">
        <v>17</v>
      </c>
      <c r="J1826">
        <v>14</v>
      </c>
      <c r="K1826">
        <v>2</v>
      </c>
      <c r="L1826">
        <v>30</v>
      </c>
      <c r="M1826">
        <v>8</v>
      </c>
      <c r="N1826">
        <v>2</v>
      </c>
      <c r="O1826">
        <v>3</v>
      </c>
      <c r="P1826">
        <v>1</v>
      </c>
      <c r="Q1826">
        <v>2</v>
      </c>
      <c r="R1826">
        <v>0</v>
      </c>
      <c r="S1826">
        <v>4</v>
      </c>
      <c r="T1826">
        <v>5</v>
      </c>
      <c r="U1826">
        <v>0</v>
      </c>
      <c r="V1826">
        <v>0</v>
      </c>
      <c r="W1826">
        <v>0</v>
      </c>
      <c r="X1826">
        <v>0</v>
      </c>
      <c r="Y1826">
        <v>0</v>
      </c>
      <c r="Z1826">
        <v>0</v>
      </c>
      <c r="AA1826">
        <v>3</v>
      </c>
      <c r="AB1826">
        <v>11</v>
      </c>
      <c r="AC1826">
        <v>0</v>
      </c>
    </row>
    <row r="1827" spans="1:29" x14ac:dyDescent="0.3">
      <c r="A1827">
        <v>9671</v>
      </c>
      <c r="B1827">
        <v>1968</v>
      </c>
      <c r="C1827" t="s">
        <v>29</v>
      </c>
      <c r="D1827" t="s">
        <v>33</v>
      </c>
      <c r="E1827">
        <v>19514</v>
      </c>
      <c r="F1827">
        <v>1</v>
      </c>
      <c r="G1827">
        <v>1</v>
      </c>
      <c r="H1827" s="1">
        <v>41665</v>
      </c>
      <c r="I1827">
        <v>47</v>
      </c>
      <c r="J1827">
        <v>14</v>
      </c>
      <c r="K1827">
        <v>3</v>
      </c>
      <c r="L1827">
        <v>21</v>
      </c>
      <c r="M1827">
        <v>2</v>
      </c>
      <c r="N1827">
        <v>1</v>
      </c>
      <c r="O1827">
        <v>28</v>
      </c>
      <c r="P1827">
        <v>4</v>
      </c>
      <c r="Q1827">
        <v>3</v>
      </c>
      <c r="R1827">
        <v>1</v>
      </c>
      <c r="S1827">
        <v>2</v>
      </c>
      <c r="T1827">
        <v>8</v>
      </c>
      <c r="U1827">
        <v>1</v>
      </c>
      <c r="V1827">
        <v>0</v>
      </c>
      <c r="W1827">
        <v>0</v>
      </c>
      <c r="X1827">
        <v>0</v>
      </c>
      <c r="Y1827">
        <v>0</v>
      </c>
      <c r="Z1827">
        <v>0</v>
      </c>
      <c r="AA1827">
        <v>3</v>
      </c>
      <c r="AB1827">
        <v>11</v>
      </c>
      <c r="AC1827">
        <v>1</v>
      </c>
    </row>
    <row r="1828" spans="1:29" x14ac:dyDescent="0.3">
      <c r="A1828">
        <v>10381</v>
      </c>
      <c r="B1828">
        <v>1979</v>
      </c>
      <c r="C1828" t="s">
        <v>29</v>
      </c>
      <c r="D1828" t="s">
        <v>30</v>
      </c>
      <c r="E1828">
        <v>47691</v>
      </c>
      <c r="F1828">
        <v>0</v>
      </c>
      <c r="G1828">
        <v>1</v>
      </c>
      <c r="H1828" s="1">
        <v>41460</v>
      </c>
      <c r="I1828">
        <v>43</v>
      </c>
      <c r="J1828">
        <v>14</v>
      </c>
      <c r="K1828">
        <v>0</v>
      </c>
      <c r="L1828">
        <v>3</v>
      </c>
      <c r="M1828">
        <v>0</v>
      </c>
      <c r="N1828">
        <v>0</v>
      </c>
      <c r="O1828">
        <v>4</v>
      </c>
      <c r="P1828">
        <v>1</v>
      </c>
      <c r="Q1828">
        <v>1</v>
      </c>
      <c r="R1828">
        <v>0</v>
      </c>
      <c r="S1828">
        <v>2</v>
      </c>
      <c r="T1828">
        <v>6</v>
      </c>
      <c r="U1828">
        <v>0</v>
      </c>
      <c r="V1828">
        <v>0</v>
      </c>
      <c r="W1828">
        <v>0</v>
      </c>
      <c r="X1828">
        <v>0</v>
      </c>
      <c r="Y1828">
        <v>0</v>
      </c>
      <c r="Z1828">
        <v>0</v>
      </c>
      <c r="AA1828">
        <v>3</v>
      </c>
      <c r="AB1828">
        <v>11</v>
      </c>
      <c r="AC1828">
        <v>0</v>
      </c>
    </row>
    <row r="1829" spans="1:29" x14ac:dyDescent="0.3">
      <c r="A1829">
        <v>8461</v>
      </c>
      <c r="B1829">
        <v>1962</v>
      </c>
      <c r="C1829" t="s">
        <v>29</v>
      </c>
      <c r="D1829" t="s">
        <v>35</v>
      </c>
      <c r="E1829">
        <v>46102</v>
      </c>
      <c r="F1829">
        <v>2</v>
      </c>
      <c r="G1829">
        <v>1</v>
      </c>
      <c r="H1829" s="1">
        <v>41708</v>
      </c>
      <c r="I1829">
        <v>3</v>
      </c>
      <c r="J1829">
        <v>14</v>
      </c>
      <c r="K1829">
        <v>0</v>
      </c>
      <c r="L1829">
        <v>1</v>
      </c>
      <c r="M1829">
        <v>0</v>
      </c>
      <c r="N1829">
        <v>0</v>
      </c>
      <c r="O1829">
        <v>1</v>
      </c>
      <c r="P1829">
        <v>1</v>
      </c>
      <c r="Q1829">
        <v>1</v>
      </c>
      <c r="R1829">
        <v>0</v>
      </c>
      <c r="S1829">
        <v>2</v>
      </c>
      <c r="T1829">
        <v>7</v>
      </c>
      <c r="U1829">
        <v>0</v>
      </c>
      <c r="V1829">
        <v>0</v>
      </c>
      <c r="W1829">
        <v>0</v>
      </c>
      <c r="X1829">
        <v>0</v>
      </c>
      <c r="Y1829">
        <v>0</v>
      </c>
      <c r="Z1829">
        <v>0</v>
      </c>
      <c r="AA1829">
        <v>3</v>
      </c>
      <c r="AB1829">
        <v>11</v>
      </c>
      <c r="AC1829">
        <v>0</v>
      </c>
    </row>
    <row r="1830" spans="1:29" x14ac:dyDescent="0.3">
      <c r="A1830">
        <v>8754</v>
      </c>
      <c r="B1830">
        <v>1974</v>
      </c>
      <c r="C1830" t="s">
        <v>32</v>
      </c>
      <c r="D1830" t="s">
        <v>31</v>
      </c>
      <c r="E1830">
        <v>45068</v>
      </c>
      <c r="F1830">
        <v>0</v>
      </c>
      <c r="G1830">
        <v>1</v>
      </c>
      <c r="H1830" s="1">
        <v>41410</v>
      </c>
      <c r="I1830">
        <v>25</v>
      </c>
      <c r="J1830">
        <v>14</v>
      </c>
      <c r="K1830">
        <v>0</v>
      </c>
      <c r="L1830">
        <v>3</v>
      </c>
      <c r="M1830">
        <v>0</v>
      </c>
      <c r="N1830">
        <v>0</v>
      </c>
      <c r="O1830">
        <v>3</v>
      </c>
      <c r="P1830">
        <v>1</v>
      </c>
      <c r="Q1830">
        <v>1</v>
      </c>
      <c r="R1830">
        <v>0</v>
      </c>
      <c r="S1830">
        <v>2</v>
      </c>
      <c r="T1830">
        <v>7</v>
      </c>
      <c r="U1830">
        <v>0</v>
      </c>
      <c r="V1830">
        <v>0</v>
      </c>
      <c r="W1830">
        <v>0</v>
      </c>
      <c r="X1830">
        <v>0</v>
      </c>
      <c r="Y1830">
        <v>0</v>
      </c>
      <c r="Z1830">
        <v>0</v>
      </c>
      <c r="AA1830">
        <v>3</v>
      </c>
      <c r="AB1830">
        <v>11</v>
      </c>
      <c r="AC1830">
        <v>0</v>
      </c>
    </row>
    <row r="1831" spans="1:29" x14ac:dyDescent="0.3">
      <c r="A1831">
        <v>3547</v>
      </c>
      <c r="B1831">
        <v>1969</v>
      </c>
      <c r="C1831" t="s">
        <v>34</v>
      </c>
      <c r="D1831" t="s">
        <v>31</v>
      </c>
      <c r="E1831">
        <v>41021</v>
      </c>
      <c r="F1831">
        <v>1</v>
      </c>
      <c r="G1831">
        <v>0</v>
      </c>
      <c r="H1831" s="1">
        <v>41273</v>
      </c>
      <c r="I1831">
        <v>12</v>
      </c>
      <c r="J1831">
        <v>14</v>
      </c>
      <c r="K1831">
        <v>7</v>
      </c>
      <c r="L1831">
        <v>9</v>
      </c>
      <c r="M1831">
        <v>6</v>
      </c>
      <c r="N1831">
        <v>16</v>
      </c>
      <c r="O1831">
        <v>12</v>
      </c>
      <c r="P1831">
        <v>2</v>
      </c>
      <c r="Q1831">
        <v>2</v>
      </c>
      <c r="R1831">
        <v>0</v>
      </c>
      <c r="S1831">
        <v>3</v>
      </c>
      <c r="T1831">
        <v>6</v>
      </c>
      <c r="U1831">
        <v>0</v>
      </c>
      <c r="V1831">
        <v>0</v>
      </c>
      <c r="W1831">
        <v>0</v>
      </c>
      <c r="X1831">
        <v>0</v>
      </c>
      <c r="Y1831">
        <v>0</v>
      </c>
      <c r="Z1831">
        <v>0</v>
      </c>
      <c r="AA1831">
        <v>3</v>
      </c>
      <c r="AB1831">
        <v>11</v>
      </c>
      <c r="AC1831">
        <v>1</v>
      </c>
    </row>
    <row r="1832" spans="1:29" x14ac:dyDescent="0.3">
      <c r="A1832">
        <v>2620</v>
      </c>
      <c r="B1832">
        <v>1974</v>
      </c>
      <c r="C1832" t="s">
        <v>32</v>
      </c>
      <c r="D1832" t="s">
        <v>33</v>
      </c>
      <c r="E1832">
        <v>34596</v>
      </c>
      <c r="F1832">
        <v>1</v>
      </c>
      <c r="G1832">
        <v>0</v>
      </c>
      <c r="H1832" s="1">
        <v>41377</v>
      </c>
      <c r="I1832">
        <v>48</v>
      </c>
      <c r="J1832">
        <v>14</v>
      </c>
      <c r="K1832">
        <v>0</v>
      </c>
      <c r="L1832">
        <v>2</v>
      </c>
      <c r="M1832">
        <v>0</v>
      </c>
      <c r="N1832">
        <v>0</v>
      </c>
      <c r="O1832">
        <v>7</v>
      </c>
      <c r="P1832">
        <v>1</v>
      </c>
      <c r="Q1832">
        <v>1</v>
      </c>
      <c r="R1832">
        <v>0</v>
      </c>
      <c r="S1832">
        <v>2</v>
      </c>
      <c r="T1832">
        <v>8</v>
      </c>
      <c r="U1832">
        <v>0</v>
      </c>
      <c r="V1832">
        <v>0</v>
      </c>
      <c r="W1832">
        <v>0</v>
      </c>
      <c r="X1832">
        <v>0</v>
      </c>
      <c r="Y1832">
        <v>0</v>
      </c>
      <c r="Z1832">
        <v>0</v>
      </c>
      <c r="AA1832">
        <v>3</v>
      </c>
      <c r="AB1832">
        <v>11</v>
      </c>
      <c r="AC1832">
        <v>1</v>
      </c>
    </row>
    <row r="1833" spans="1:29" x14ac:dyDescent="0.3">
      <c r="A1833">
        <v>8975</v>
      </c>
      <c r="B1833">
        <v>1968</v>
      </c>
      <c r="C1833" t="s">
        <v>29</v>
      </c>
      <c r="D1833" t="s">
        <v>33</v>
      </c>
      <c r="E1833">
        <v>19514</v>
      </c>
      <c r="F1833">
        <v>1</v>
      </c>
      <c r="G1833">
        <v>1</v>
      </c>
      <c r="H1833" s="1">
        <v>41665</v>
      </c>
      <c r="I1833">
        <v>47</v>
      </c>
      <c r="J1833">
        <v>14</v>
      </c>
      <c r="K1833">
        <v>3</v>
      </c>
      <c r="L1833">
        <v>21</v>
      </c>
      <c r="M1833">
        <v>2</v>
      </c>
      <c r="N1833">
        <v>1</v>
      </c>
      <c r="O1833">
        <v>28</v>
      </c>
      <c r="P1833">
        <v>4</v>
      </c>
      <c r="Q1833">
        <v>3</v>
      </c>
      <c r="R1833">
        <v>1</v>
      </c>
      <c r="S1833">
        <v>2</v>
      </c>
      <c r="T1833">
        <v>8</v>
      </c>
      <c r="U1833">
        <v>1</v>
      </c>
      <c r="V1833">
        <v>0</v>
      </c>
      <c r="W1833">
        <v>0</v>
      </c>
      <c r="X1833">
        <v>0</v>
      </c>
      <c r="Y1833">
        <v>0</v>
      </c>
      <c r="Z1833">
        <v>0</v>
      </c>
      <c r="AA1833">
        <v>3</v>
      </c>
      <c r="AB1833">
        <v>11</v>
      </c>
      <c r="AC1833">
        <v>0</v>
      </c>
    </row>
    <row r="1834" spans="1:29" x14ac:dyDescent="0.3">
      <c r="A1834">
        <v>6287</v>
      </c>
      <c r="B1834">
        <v>1986</v>
      </c>
      <c r="C1834" t="s">
        <v>29</v>
      </c>
      <c r="D1834" t="s">
        <v>31</v>
      </c>
      <c r="E1834">
        <v>34728</v>
      </c>
      <c r="F1834">
        <v>1</v>
      </c>
      <c r="G1834">
        <v>0</v>
      </c>
      <c r="H1834" s="1">
        <v>41485</v>
      </c>
      <c r="I1834">
        <v>2</v>
      </c>
      <c r="J1834">
        <v>14</v>
      </c>
      <c r="K1834">
        <v>0</v>
      </c>
      <c r="L1834">
        <v>16</v>
      </c>
      <c r="M1834">
        <v>0</v>
      </c>
      <c r="N1834">
        <v>0</v>
      </c>
      <c r="O1834">
        <v>6</v>
      </c>
      <c r="P1834">
        <v>1</v>
      </c>
      <c r="Q1834">
        <v>1</v>
      </c>
      <c r="R1834">
        <v>1</v>
      </c>
      <c r="S1834">
        <v>2</v>
      </c>
      <c r="T1834">
        <v>6</v>
      </c>
      <c r="U1834">
        <v>0</v>
      </c>
      <c r="V1834">
        <v>0</v>
      </c>
      <c r="W1834">
        <v>0</v>
      </c>
      <c r="X1834">
        <v>0</v>
      </c>
      <c r="Y1834">
        <v>0</v>
      </c>
      <c r="Z1834">
        <v>0</v>
      </c>
      <c r="AA1834">
        <v>3</v>
      </c>
      <c r="AB1834">
        <v>11</v>
      </c>
      <c r="AC1834">
        <v>1</v>
      </c>
    </row>
    <row r="1835" spans="1:29" x14ac:dyDescent="0.3">
      <c r="A1835">
        <v>5068</v>
      </c>
      <c r="B1835">
        <v>1971</v>
      </c>
      <c r="C1835" t="s">
        <v>29</v>
      </c>
      <c r="D1835" t="s">
        <v>30</v>
      </c>
      <c r="E1835">
        <v>22804</v>
      </c>
      <c r="F1835">
        <v>1</v>
      </c>
      <c r="G1835">
        <v>0</v>
      </c>
      <c r="H1835" s="1">
        <v>41486</v>
      </c>
      <c r="I1835">
        <v>75</v>
      </c>
      <c r="J1835">
        <v>14</v>
      </c>
      <c r="K1835">
        <v>1</v>
      </c>
      <c r="L1835">
        <v>7</v>
      </c>
      <c r="M1835">
        <v>2</v>
      </c>
      <c r="N1835">
        <v>1</v>
      </c>
      <c r="O1835">
        <v>1</v>
      </c>
      <c r="P1835">
        <v>1</v>
      </c>
      <c r="Q1835">
        <v>2</v>
      </c>
      <c r="R1835">
        <v>0</v>
      </c>
      <c r="S1835">
        <v>2</v>
      </c>
      <c r="T1835">
        <v>9</v>
      </c>
      <c r="U1835">
        <v>0</v>
      </c>
      <c r="V1835">
        <v>0</v>
      </c>
      <c r="W1835">
        <v>0</v>
      </c>
      <c r="X1835">
        <v>0</v>
      </c>
      <c r="Y1835">
        <v>0</v>
      </c>
      <c r="Z1835">
        <v>0</v>
      </c>
      <c r="AA1835">
        <v>3</v>
      </c>
      <c r="AB1835">
        <v>11</v>
      </c>
      <c r="AC1835">
        <v>0</v>
      </c>
    </row>
    <row r="1836" spans="1:29" x14ac:dyDescent="0.3">
      <c r="A1836">
        <v>2587</v>
      </c>
      <c r="B1836">
        <v>1972</v>
      </c>
      <c r="C1836" t="s">
        <v>32</v>
      </c>
      <c r="D1836" t="s">
        <v>33</v>
      </c>
      <c r="E1836">
        <v>29791</v>
      </c>
      <c r="F1836">
        <v>1</v>
      </c>
      <c r="G1836">
        <v>0</v>
      </c>
      <c r="H1836" s="1">
        <v>41774</v>
      </c>
      <c r="I1836">
        <v>21</v>
      </c>
      <c r="J1836">
        <v>14</v>
      </c>
      <c r="K1836">
        <v>0</v>
      </c>
      <c r="L1836">
        <v>6</v>
      </c>
      <c r="M1836">
        <v>0</v>
      </c>
      <c r="N1836">
        <v>0</v>
      </c>
      <c r="O1836">
        <v>0</v>
      </c>
      <c r="P1836">
        <v>2</v>
      </c>
      <c r="Q1836">
        <v>2</v>
      </c>
      <c r="R1836">
        <v>0</v>
      </c>
      <c r="S1836">
        <v>3</v>
      </c>
      <c r="T1836">
        <v>5</v>
      </c>
      <c r="U1836">
        <v>0</v>
      </c>
      <c r="V1836">
        <v>0</v>
      </c>
      <c r="W1836">
        <v>0</v>
      </c>
      <c r="X1836">
        <v>0</v>
      </c>
      <c r="Y1836">
        <v>0</v>
      </c>
      <c r="Z1836">
        <v>0</v>
      </c>
      <c r="AA1836">
        <v>3</v>
      </c>
      <c r="AB1836">
        <v>11</v>
      </c>
      <c r="AC1836">
        <v>0</v>
      </c>
    </row>
    <row r="1837" spans="1:29" x14ac:dyDescent="0.3">
      <c r="A1837">
        <v>8254</v>
      </c>
      <c r="B1837">
        <v>1974</v>
      </c>
      <c r="C1837" t="s">
        <v>32</v>
      </c>
      <c r="D1837" t="s">
        <v>33</v>
      </c>
      <c r="E1837">
        <v>34596</v>
      </c>
      <c r="F1837">
        <v>1</v>
      </c>
      <c r="G1837">
        <v>0</v>
      </c>
      <c r="H1837" s="1">
        <v>41377</v>
      </c>
      <c r="I1837">
        <v>48</v>
      </c>
      <c r="J1837">
        <v>14</v>
      </c>
      <c r="K1837">
        <v>0</v>
      </c>
      <c r="L1837">
        <v>2</v>
      </c>
      <c r="M1837">
        <v>0</v>
      </c>
      <c r="N1837">
        <v>0</v>
      </c>
      <c r="O1837">
        <v>7</v>
      </c>
      <c r="P1837">
        <v>1</v>
      </c>
      <c r="Q1837">
        <v>1</v>
      </c>
      <c r="R1837">
        <v>0</v>
      </c>
      <c r="S1837">
        <v>2</v>
      </c>
      <c r="T1837">
        <v>8</v>
      </c>
      <c r="U1837">
        <v>0</v>
      </c>
      <c r="V1837">
        <v>0</v>
      </c>
      <c r="W1837">
        <v>0</v>
      </c>
      <c r="X1837">
        <v>0</v>
      </c>
      <c r="Y1837">
        <v>0</v>
      </c>
      <c r="Z1837">
        <v>0</v>
      </c>
      <c r="AA1837">
        <v>3</v>
      </c>
      <c r="AB1837">
        <v>11</v>
      </c>
      <c r="AC1837">
        <v>0</v>
      </c>
    </row>
    <row r="1838" spans="1:29" x14ac:dyDescent="0.3">
      <c r="A1838">
        <v>574</v>
      </c>
      <c r="B1838">
        <v>1964</v>
      </c>
      <c r="C1838" t="s">
        <v>29</v>
      </c>
      <c r="D1838" t="s">
        <v>33</v>
      </c>
      <c r="E1838">
        <v>42523</v>
      </c>
      <c r="F1838">
        <v>0</v>
      </c>
      <c r="G1838">
        <v>0</v>
      </c>
      <c r="H1838" s="1">
        <v>41752</v>
      </c>
      <c r="I1838">
        <v>96</v>
      </c>
      <c r="J1838">
        <v>14</v>
      </c>
      <c r="K1838">
        <v>36</v>
      </c>
      <c r="L1838">
        <v>11</v>
      </c>
      <c r="M1838">
        <v>3</v>
      </c>
      <c r="N1838">
        <v>26</v>
      </c>
      <c r="O1838">
        <v>35</v>
      </c>
      <c r="P1838">
        <v>1</v>
      </c>
      <c r="Q1838">
        <v>1</v>
      </c>
      <c r="R1838">
        <v>1</v>
      </c>
      <c r="S1838">
        <v>4</v>
      </c>
      <c r="T1838">
        <v>2</v>
      </c>
      <c r="U1838">
        <v>0</v>
      </c>
      <c r="V1838">
        <v>0</v>
      </c>
      <c r="W1838">
        <v>0</v>
      </c>
      <c r="X1838">
        <v>0</v>
      </c>
      <c r="Y1838">
        <v>0</v>
      </c>
      <c r="Z1838">
        <v>0</v>
      </c>
      <c r="AA1838">
        <v>3</v>
      </c>
      <c r="AB1838">
        <v>11</v>
      </c>
      <c r="AC1838">
        <v>0</v>
      </c>
    </row>
    <row r="1839" spans="1:29" x14ac:dyDescent="0.3">
      <c r="A1839">
        <v>6856</v>
      </c>
      <c r="B1839">
        <v>1979</v>
      </c>
      <c r="C1839" t="s">
        <v>29</v>
      </c>
      <c r="D1839" t="s">
        <v>31</v>
      </c>
      <c r="E1839">
        <v>21645</v>
      </c>
      <c r="F1839">
        <v>1</v>
      </c>
      <c r="G1839">
        <v>0</v>
      </c>
      <c r="H1839" s="1">
        <v>41155</v>
      </c>
      <c r="I1839">
        <v>75</v>
      </c>
      <c r="J1839">
        <v>14</v>
      </c>
      <c r="K1839">
        <v>0</v>
      </c>
      <c r="L1839">
        <v>23</v>
      </c>
      <c r="M1839">
        <v>4</v>
      </c>
      <c r="N1839">
        <v>5</v>
      </c>
      <c r="O1839">
        <v>19</v>
      </c>
      <c r="P1839">
        <v>3</v>
      </c>
      <c r="Q1839">
        <v>3</v>
      </c>
      <c r="R1839">
        <v>0</v>
      </c>
      <c r="S1839">
        <v>3</v>
      </c>
      <c r="T1839">
        <v>9</v>
      </c>
      <c r="U1839">
        <v>0</v>
      </c>
      <c r="V1839">
        <v>0</v>
      </c>
      <c r="W1839">
        <v>0</v>
      </c>
      <c r="X1839">
        <v>0</v>
      </c>
      <c r="Y1839">
        <v>0</v>
      </c>
      <c r="Z1839">
        <v>0</v>
      </c>
      <c r="AA1839">
        <v>3</v>
      </c>
      <c r="AB1839">
        <v>11</v>
      </c>
      <c r="AC1839">
        <v>1</v>
      </c>
    </row>
    <row r="1840" spans="1:29" x14ac:dyDescent="0.3">
      <c r="A1840">
        <v>73</v>
      </c>
      <c r="B1840">
        <v>1953</v>
      </c>
      <c r="C1840" t="s">
        <v>32</v>
      </c>
      <c r="D1840" t="s">
        <v>30</v>
      </c>
      <c r="E1840">
        <v>51411</v>
      </c>
      <c r="F1840">
        <v>1</v>
      </c>
      <c r="G1840">
        <v>2</v>
      </c>
      <c r="H1840" s="1">
        <v>41420</v>
      </c>
      <c r="I1840">
        <v>81</v>
      </c>
      <c r="J1840">
        <v>14</v>
      </c>
      <c r="K1840">
        <v>0</v>
      </c>
      <c r="L1840">
        <v>3</v>
      </c>
      <c r="M1840">
        <v>0</v>
      </c>
      <c r="N1840">
        <v>0</v>
      </c>
      <c r="O1840">
        <v>1</v>
      </c>
      <c r="P1840">
        <v>1</v>
      </c>
      <c r="Q1840">
        <v>0</v>
      </c>
      <c r="R1840">
        <v>0</v>
      </c>
      <c r="S1840">
        <v>3</v>
      </c>
      <c r="T1840">
        <v>5</v>
      </c>
      <c r="U1840">
        <v>0</v>
      </c>
      <c r="V1840">
        <v>0</v>
      </c>
      <c r="W1840">
        <v>0</v>
      </c>
      <c r="X1840">
        <v>0</v>
      </c>
      <c r="Y1840">
        <v>0</v>
      </c>
      <c r="Z1840">
        <v>0</v>
      </c>
      <c r="AA1840">
        <v>3</v>
      </c>
      <c r="AB1840">
        <v>11</v>
      </c>
      <c r="AC1840">
        <v>0</v>
      </c>
    </row>
    <row r="1841" spans="1:29" x14ac:dyDescent="0.3">
      <c r="A1841">
        <v>6214</v>
      </c>
      <c r="B1841">
        <v>1982</v>
      </c>
      <c r="C1841" t="s">
        <v>34</v>
      </c>
      <c r="D1841" t="s">
        <v>33</v>
      </c>
      <c r="E1841">
        <v>43815</v>
      </c>
      <c r="F1841">
        <v>1</v>
      </c>
      <c r="G1841">
        <v>0</v>
      </c>
      <c r="H1841" s="1">
        <v>41369</v>
      </c>
      <c r="I1841">
        <v>53</v>
      </c>
      <c r="J1841">
        <v>14</v>
      </c>
      <c r="K1841">
        <v>10</v>
      </c>
      <c r="L1841">
        <v>29</v>
      </c>
      <c r="M1841">
        <v>4</v>
      </c>
      <c r="N1841">
        <v>7</v>
      </c>
      <c r="O1841">
        <v>15</v>
      </c>
      <c r="P1841">
        <v>1</v>
      </c>
      <c r="Q1841">
        <v>2</v>
      </c>
      <c r="R1841">
        <v>0</v>
      </c>
      <c r="S1841">
        <v>3</v>
      </c>
      <c r="T1841">
        <v>6</v>
      </c>
      <c r="U1841">
        <v>0</v>
      </c>
      <c r="V1841">
        <v>0</v>
      </c>
      <c r="W1841">
        <v>0</v>
      </c>
      <c r="X1841">
        <v>0</v>
      </c>
      <c r="Y1841">
        <v>0</v>
      </c>
      <c r="Z1841">
        <v>0</v>
      </c>
      <c r="AA1841">
        <v>3</v>
      </c>
      <c r="AB1841">
        <v>11</v>
      </c>
      <c r="AC1841">
        <v>0</v>
      </c>
    </row>
    <row r="1842" spans="1:29" x14ac:dyDescent="0.3">
      <c r="A1842">
        <v>6958</v>
      </c>
      <c r="B1842">
        <v>1977</v>
      </c>
      <c r="C1842" t="s">
        <v>34</v>
      </c>
      <c r="D1842" t="s">
        <v>33</v>
      </c>
      <c r="E1842">
        <v>27889</v>
      </c>
      <c r="F1842">
        <v>1</v>
      </c>
      <c r="G1842">
        <v>0</v>
      </c>
      <c r="H1842" s="1">
        <v>41460</v>
      </c>
      <c r="I1842">
        <v>42</v>
      </c>
      <c r="J1842">
        <v>14</v>
      </c>
      <c r="K1842">
        <v>0</v>
      </c>
      <c r="L1842">
        <v>4</v>
      </c>
      <c r="M1842">
        <v>0</v>
      </c>
      <c r="N1842">
        <v>0</v>
      </c>
      <c r="O1842">
        <v>8</v>
      </c>
      <c r="P1842">
        <v>1</v>
      </c>
      <c r="Q1842">
        <v>1</v>
      </c>
      <c r="R1842">
        <v>1</v>
      </c>
      <c r="S1842">
        <v>2</v>
      </c>
      <c r="T1842">
        <v>6</v>
      </c>
      <c r="U1842">
        <v>0</v>
      </c>
      <c r="V1842">
        <v>0</v>
      </c>
      <c r="W1842">
        <v>0</v>
      </c>
      <c r="X1842">
        <v>0</v>
      </c>
      <c r="Y1842">
        <v>0</v>
      </c>
      <c r="Z1842">
        <v>0</v>
      </c>
      <c r="AA1842">
        <v>3</v>
      </c>
      <c r="AB1842">
        <v>11</v>
      </c>
      <c r="AC1842">
        <v>0</v>
      </c>
    </row>
    <row r="1843" spans="1:29" x14ac:dyDescent="0.3">
      <c r="A1843">
        <v>3266</v>
      </c>
      <c r="B1843">
        <v>1964</v>
      </c>
      <c r="C1843" t="s">
        <v>29</v>
      </c>
      <c r="D1843" t="s">
        <v>33</v>
      </c>
      <c r="E1843">
        <v>42523</v>
      </c>
      <c r="F1843">
        <v>0</v>
      </c>
      <c r="G1843">
        <v>0</v>
      </c>
      <c r="H1843" s="1">
        <v>41752</v>
      </c>
      <c r="I1843">
        <v>96</v>
      </c>
      <c r="J1843">
        <v>14</v>
      </c>
      <c r="K1843">
        <v>36</v>
      </c>
      <c r="L1843">
        <v>11</v>
      </c>
      <c r="M1843">
        <v>3</v>
      </c>
      <c r="N1843">
        <v>26</v>
      </c>
      <c r="O1843">
        <v>35</v>
      </c>
      <c r="P1843">
        <v>1</v>
      </c>
      <c r="Q1843">
        <v>1</v>
      </c>
      <c r="R1843">
        <v>1</v>
      </c>
      <c r="S1843">
        <v>4</v>
      </c>
      <c r="T1843">
        <v>2</v>
      </c>
      <c r="U1843">
        <v>0</v>
      </c>
      <c r="V1843">
        <v>0</v>
      </c>
      <c r="W1843">
        <v>0</v>
      </c>
      <c r="X1843">
        <v>0</v>
      </c>
      <c r="Y1843">
        <v>0</v>
      </c>
      <c r="Z1843">
        <v>0</v>
      </c>
      <c r="AA1843">
        <v>3</v>
      </c>
      <c r="AB1843">
        <v>11</v>
      </c>
      <c r="AC1843">
        <v>0</v>
      </c>
    </row>
    <row r="1844" spans="1:29" x14ac:dyDescent="0.3">
      <c r="A1844">
        <v>503</v>
      </c>
      <c r="B1844">
        <v>1985</v>
      </c>
      <c r="C1844" t="s">
        <v>34</v>
      </c>
      <c r="D1844" t="s">
        <v>33</v>
      </c>
      <c r="E1844">
        <v>20559</v>
      </c>
      <c r="F1844">
        <v>1</v>
      </c>
      <c r="G1844">
        <v>0</v>
      </c>
      <c r="H1844" s="1">
        <v>41345</v>
      </c>
      <c r="I1844">
        <v>88</v>
      </c>
      <c r="J1844">
        <v>13</v>
      </c>
      <c r="K1844">
        <v>1</v>
      </c>
      <c r="L1844">
        <v>29</v>
      </c>
      <c r="M1844">
        <v>3</v>
      </c>
      <c r="N1844">
        <v>0</v>
      </c>
      <c r="O1844">
        <v>7</v>
      </c>
      <c r="P1844">
        <v>2</v>
      </c>
      <c r="Q1844">
        <v>2</v>
      </c>
      <c r="R1844">
        <v>0</v>
      </c>
      <c r="S1844">
        <v>3</v>
      </c>
      <c r="T1844">
        <v>8</v>
      </c>
      <c r="U1844">
        <v>0</v>
      </c>
      <c r="V1844">
        <v>0</v>
      </c>
      <c r="W1844">
        <v>0</v>
      </c>
      <c r="X1844">
        <v>0</v>
      </c>
      <c r="Y1844">
        <v>0</v>
      </c>
      <c r="Z1844">
        <v>0</v>
      </c>
      <c r="AA1844">
        <v>3</v>
      </c>
      <c r="AB1844">
        <v>11</v>
      </c>
      <c r="AC1844">
        <v>0</v>
      </c>
    </row>
    <row r="1845" spans="1:29" x14ac:dyDescent="0.3">
      <c r="A1845">
        <v>7286</v>
      </c>
      <c r="B1845">
        <v>1968</v>
      </c>
      <c r="C1845" t="s">
        <v>29</v>
      </c>
      <c r="D1845" t="s">
        <v>31</v>
      </c>
      <c r="E1845">
        <v>41728</v>
      </c>
      <c r="F1845">
        <v>1</v>
      </c>
      <c r="G1845">
        <v>0</v>
      </c>
      <c r="H1845" s="1">
        <v>41418</v>
      </c>
      <c r="I1845">
        <v>92</v>
      </c>
      <c r="J1845">
        <v>13</v>
      </c>
      <c r="K1845">
        <v>6</v>
      </c>
      <c r="L1845">
        <v>15</v>
      </c>
      <c r="M1845">
        <v>3</v>
      </c>
      <c r="N1845">
        <v>5</v>
      </c>
      <c r="O1845">
        <v>13</v>
      </c>
      <c r="P1845">
        <v>1</v>
      </c>
      <c r="Q1845">
        <v>2</v>
      </c>
      <c r="R1845">
        <v>0</v>
      </c>
      <c r="S1845">
        <v>2</v>
      </c>
      <c r="T1845">
        <v>10</v>
      </c>
      <c r="U1845">
        <v>0</v>
      </c>
      <c r="V1845">
        <v>0</v>
      </c>
      <c r="W1845">
        <v>0</v>
      </c>
      <c r="X1845">
        <v>0</v>
      </c>
      <c r="Y1845">
        <v>0</v>
      </c>
      <c r="Z1845">
        <v>0</v>
      </c>
      <c r="AA1845">
        <v>3</v>
      </c>
      <c r="AB1845">
        <v>11</v>
      </c>
      <c r="AC1845">
        <v>0</v>
      </c>
    </row>
    <row r="1846" spans="1:29" x14ac:dyDescent="0.3">
      <c r="A1846">
        <v>7437</v>
      </c>
      <c r="B1846">
        <v>1988</v>
      </c>
      <c r="C1846" t="s">
        <v>29</v>
      </c>
      <c r="D1846" t="s">
        <v>30</v>
      </c>
      <c r="E1846">
        <v>27938</v>
      </c>
      <c r="F1846">
        <v>1</v>
      </c>
      <c r="G1846">
        <v>0</v>
      </c>
      <c r="H1846" s="1">
        <v>41757</v>
      </c>
      <c r="I1846">
        <v>31</v>
      </c>
      <c r="J1846">
        <v>13</v>
      </c>
      <c r="K1846">
        <v>0</v>
      </c>
      <c r="L1846">
        <v>8</v>
      </c>
      <c r="M1846">
        <v>2</v>
      </c>
      <c r="N1846">
        <v>1</v>
      </c>
      <c r="O1846">
        <v>5</v>
      </c>
      <c r="P1846">
        <v>1</v>
      </c>
      <c r="Q1846">
        <v>1</v>
      </c>
      <c r="R1846">
        <v>0</v>
      </c>
      <c r="S1846">
        <v>4</v>
      </c>
      <c r="T1846">
        <v>3</v>
      </c>
      <c r="U1846">
        <v>0</v>
      </c>
      <c r="V1846">
        <v>0</v>
      </c>
      <c r="W1846">
        <v>0</v>
      </c>
      <c r="X1846">
        <v>0</v>
      </c>
      <c r="Y1846">
        <v>0</v>
      </c>
      <c r="Z1846">
        <v>0</v>
      </c>
      <c r="AA1846">
        <v>3</v>
      </c>
      <c r="AB1846">
        <v>11</v>
      </c>
      <c r="AC1846">
        <v>0</v>
      </c>
    </row>
    <row r="1847" spans="1:29" x14ac:dyDescent="0.3">
      <c r="A1847">
        <v>6336</v>
      </c>
      <c r="B1847">
        <v>1960</v>
      </c>
      <c r="C1847" t="s">
        <v>29</v>
      </c>
      <c r="D1847" t="s">
        <v>33</v>
      </c>
      <c r="E1847">
        <v>29315</v>
      </c>
      <c r="F1847">
        <v>1</v>
      </c>
      <c r="G1847">
        <v>1</v>
      </c>
      <c r="H1847" s="1">
        <v>41735</v>
      </c>
      <c r="I1847">
        <v>55</v>
      </c>
      <c r="J1847">
        <v>13</v>
      </c>
      <c r="K1847">
        <v>2</v>
      </c>
      <c r="L1847">
        <v>14</v>
      </c>
      <c r="M1847">
        <v>8</v>
      </c>
      <c r="N1847">
        <v>7</v>
      </c>
      <c r="O1847">
        <v>4</v>
      </c>
      <c r="P1847">
        <v>4</v>
      </c>
      <c r="Q1847">
        <v>2</v>
      </c>
      <c r="R1847">
        <v>0</v>
      </c>
      <c r="S1847">
        <v>4</v>
      </c>
      <c r="T1847">
        <v>6</v>
      </c>
      <c r="U1847">
        <v>0</v>
      </c>
      <c r="V1847">
        <v>0</v>
      </c>
      <c r="W1847">
        <v>0</v>
      </c>
      <c r="X1847">
        <v>0</v>
      </c>
      <c r="Y1847">
        <v>0</v>
      </c>
      <c r="Z1847">
        <v>0</v>
      </c>
      <c r="AA1847">
        <v>3</v>
      </c>
      <c r="AB1847">
        <v>11</v>
      </c>
      <c r="AC1847">
        <v>0</v>
      </c>
    </row>
    <row r="1848" spans="1:29" x14ac:dyDescent="0.3">
      <c r="A1848">
        <v>9135</v>
      </c>
      <c r="B1848">
        <v>1950</v>
      </c>
      <c r="C1848" t="s">
        <v>29</v>
      </c>
      <c r="D1848" t="s">
        <v>31</v>
      </c>
      <c r="E1848">
        <v>27203</v>
      </c>
      <c r="F1848">
        <v>1</v>
      </c>
      <c r="G1848">
        <v>1</v>
      </c>
      <c r="H1848" s="1">
        <v>41127</v>
      </c>
      <c r="I1848">
        <v>92</v>
      </c>
      <c r="J1848">
        <v>13</v>
      </c>
      <c r="K1848">
        <v>2</v>
      </c>
      <c r="L1848">
        <v>21</v>
      </c>
      <c r="M1848">
        <v>4</v>
      </c>
      <c r="N1848">
        <v>0</v>
      </c>
      <c r="O1848">
        <v>24</v>
      </c>
      <c r="P1848">
        <v>2</v>
      </c>
      <c r="Q1848">
        <v>1</v>
      </c>
      <c r="R1848">
        <v>1</v>
      </c>
      <c r="S1848">
        <v>2</v>
      </c>
      <c r="T1848">
        <v>8</v>
      </c>
      <c r="U1848">
        <v>0</v>
      </c>
      <c r="V1848">
        <v>0</v>
      </c>
      <c r="W1848">
        <v>0</v>
      </c>
      <c r="X1848">
        <v>0</v>
      </c>
      <c r="Y1848">
        <v>0</v>
      </c>
      <c r="Z1848">
        <v>0</v>
      </c>
      <c r="AA1848">
        <v>3</v>
      </c>
      <c r="AB1848">
        <v>11</v>
      </c>
      <c r="AC1848">
        <v>0</v>
      </c>
    </row>
    <row r="1849" spans="1:29" x14ac:dyDescent="0.3">
      <c r="A1849">
        <v>7761</v>
      </c>
      <c r="B1849">
        <v>1978</v>
      </c>
      <c r="C1849" t="s">
        <v>37</v>
      </c>
      <c r="D1849" t="s">
        <v>31</v>
      </c>
      <c r="E1849">
        <v>38702</v>
      </c>
      <c r="F1849">
        <v>1</v>
      </c>
      <c r="G1849">
        <v>0</v>
      </c>
      <c r="H1849" s="1">
        <v>41487</v>
      </c>
      <c r="I1849">
        <v>71</v>
      </c>
      <c r="J1849">
        <v>13</v>
      </c>
      <c r="K1849">
        <v>11</v>
      </c>
      <c r="L1849">
        <v>24</v>
      </c>
      <c r="M1849">
        <v>13</v>
      </c>
      <c r="N1849">
        <v>8</v>
      </c>
      <c r="O1849">
        <v>40</v>
      </c>
      <c r="P1849">
        <v>2</v>
      </c>
      <c r="Q1849">
        <v>3</v>
      </c>
      <c r="R1849">
        <v>0</v>
      </c>
      <c r="S1849">
        <v>4</v>
      </c>
      <c r="T1849">
        <v>6</v>
      </c>
      <c r="U1849">
        <v>0</v>
      </c>
      <c r="V1849">
        <v>0</v>
      </c>
      <c r="W1849">
        <v>0</v>
      </c>
      <c r="X1849">
        <v>0</v>
      </c>
      <c r="Y1849">
        <v>0</v>
      </c>
      <c r="Z1849">
        <v>0</v>
      </c>
      <c r="AA1849">
        <v>3</v>
      </c>
      <c r="AB1849">
        <v>11</v>
      </c>
      <c r="AC1849">
        <v>0</v>
      </c>
    </row>
    <row r="1850" spans="1:29" x14ac:dyDescent="0.3">
      <c r="A1850">
        <v>6825</v>
      </c>
      <c r="B1850">
        <v>1953</v>
      </c>
      <c r="C1850" t="s">
        <v>29</v>
      </c>
      <c r="D1850" t="s">
        <v>31</v>
      </c>
      <c r="E1850">
        <v>41452</v>
      </c>
      <c r="F1850">
        <v>1</v>
      </c>
      <c r="G1850">
        <v>1</v>
      </c>
      <c r="H1850" s="1">
        <v>41339</v>
      </c>
      <c r="I1850">
        <v>86</v>
      </c>
      <c r="J1850">
        <v>13</v>
      </c>
      <c r="K1850">
        <v>0</v>
      </c>
      <c r="L1850">
        <v>3</v>
      </c>
      <c r="M1850">
        <v>0</v>
      </c>
      <c r="N1850">
        <v>0</v>
      </c>
      <c r="O1850">
        <v>0</v>
      </c>
      <c r="P1850">
        <v>1</v>
      </c>
      <c r="Q1850">
        <v>1</v>
      </c>
      <c r="R1850">
        <v>0</v>
      </c>
      <c r="S1850">
        <v>2</v>
      </c>
      <c r="T1850">
        <v>7</v>
      </c>
      <c r="U1850">
        <v>0</v>
      </c>
      <c r="V1850">
        <v>0</v>
      </c>
      <c r="W1850">
        <v>0</v>
      </c>
      <c r="X1850">
        <v>0</v>
      </c>
      <c r="Y1850">
        <v>0</v>
      </c>
      <c r="Z1850">
        <v>0</v>
      </c>
      <c r="AA1850">
        <v>3</v>
      </c>
      <c r="AB1850">
        <v>11</v>
      </c>
      <c r="AC1850">
        <v>0</v>
      </c>
    </row>
    <row r="1851" spans="1:29" x14ac:dyDescent="0.3">
      <c r="A1851">
        <v>4297</v>
      </c>
      <c r="B1851">
        <v>1969</v>
      </c>
      <c r="C1851" t="s">
        <v>29</v>
      </c>
      <c r="D1851" t="s">
        <v>31</v>
      </c>
      <c r="E1851">
        <v>23228</v>
      </c>
      <c r="F1851">
        <v>1</v>
      </c>
      <c r="G1851">
        <v>0</v>
      </c>
      <c r="H1851" s="1">
        <v>41665</v>
      </c>
      <c r="I1851">
        <v>71</v>
      </c>
      <c r="J1851">
        <v>13</v>
      </c>
      <c r="K1851">
        <v>2</v>
      </c>
      <c r="L1851">
        <v>18</v>
      </c>
      <c r="M1851">
        <v>6</v>
      </c>
      <c r="N1851">
        <v>1</v>
      </c>
      <c r="O1851">
        <v>0</v>
      </c>
      <c r="P1851">
        <v>2</v>
      </c>
      <c r="Q1851">
        <v>2</v>
      </c>
      <c r="R1851">
        <v>0</v>
      </c>
      <c r="S1851">
        <v>3</v>
      </c>
      <c r="T1851">
        <v>8</v>
      </c>
      <c r="U1851">
        <v>0</v>
      </c>
      <c r="V1851">
        <v>0</v>
      </c>
      <c r="W1851">
        <v>0</v>
      </c>
      <c r="X1851">
        <v>0</v>
      </c>
      <c r="Y1851">
        <v>0</v>
      </c>
      <c r="Z1851">
        <v>0</v>
      </c>
      <c r="AA1851">
        <v>3</v>
      </c>
      <c r="AB1851">
        <v>11</v>
      </c>
      <c r="AC1851">
        <v>0</v>
      </c>
    </row>
    <row r="1852" spans="1:29" x14ac:dyDescent="0.3">
      <c r="A1852">
        <v>3158</v>
      </c>
      <c r="B1852">
        <v>1973</v>
      </c>
      <c r="C1852" t="s">
        <v>29</v>
      </c>
      <c r="D1852" t="s">
        <v>33</v>
      </c>
      <c r="E1852">
        <v>32300</v>
      </c>
      <c r="F1852">
        <v>1</v>
      </c>
      <c r="G1852">
        <v>0</v>
      </c>
      <c r="H1852" s="1">
        <v>41277</v>
      </c>
      <c r="I1852">
        <v>1</v>
      </c>
      <c r="J1852">
        <v>13</v>
      </c>
      <c r="K1852">
        <v>3</v>
      </c>
      <c r="L1852">
        <v>6</v>
      </c>
      <c r="M1852">
        <v>6</v>
      </c>
      <c r="N1852">
        <v>5</v>
      </c>
      <c r="O1852">
        <v>6</v>
      </c>
      <c r="P1852">
        <v>1</v>
      </c>
      <c r="Q1852">
        <v>1</v>
      </c>
      <c r="R1852">
        <v>0</v>
      </c>
      <c r="S1852">
        <v>3</v>
      </c>
      <c r="T1852">
        <v>8</v>
      </c>
      <c r="U1852">
        <v>0</v>
      </c>
      <c r="V1852">
        <v>0</v>
      </c>
      <c r="W1852">
        <v>0</v>
      </c>
      <c r="X1852">
        <v>0</v>
      </c>
      <c r="Y1852">
        <v>0</v>
      </c>
      <c r="Z1852">
        <v>0</v>
      </c>
      <c r="AA1852">
        <v>3</v>
      </c>
      <c r="AB1852">
        <v>11</v>
      </c>
      <c r="AC1852">
        <v>0</v>
      </c>
    </row>
    <row r="1853" spans="1:29" x14ac:dyDescent="0.3">
      <c r="A1853">
        <v>679</v>
      </c>
      <c r="B1853">
        <v>1957</v>
      </c>
      <c r="C1853" t="s">
        <v>32</v>
      </c>
      <c r="D1853" t="s">
        <v>33</v>
      </c>
      <c r="E1853">
        <v>37633</v>
      </c>
      <c r="F1853">
        <v>1</v>
      </c>
      <c r="G1853">
        <v>1</v>
      </c>
      <c r="H1853" s="1">
        <v>41172</v>
      </c>
      <c r="I1853">
        <v>49</v>
      </c>
      <c r="J1853">
        <v>13</v>
      </c>
      <c r="K1853">
        <v>4</v>
      </c>
      <c r="L1853">
        <v>20</v>
      </c>
      <c r="M1853">
        <v>0</v>
      </c>
      <c r="N1853">
        <v>0</v>
      </c>
      <c r="O1853">
        <v>1</v>
      </c>
      <c r="P1853">
        <v>2</v>
      </c>
      <c r="Q1853">
        <v>1</v>
      </c>
      <c r="R1853">
        <v>0</v>
      </c>
      <c r="S1853">
        <v>3</v>
      </c>
      <c r="T1853">
        <v>9</v>
      </c>
      <c r="U1853">
        <v>0</v>
      </c>
      <c r="V1853">
        <v>0</v>
      </c>
      <c r="W1853">
        <v>0</v>
      </c>
      <c r="X1853">
        <v>0</v>
      </c>
      <c r="Y1853">
        <v>0</v>
      </c>
      <c r="Z1853">
        <v>0</v>
      </c>
      <c r="AA1853">
        <v>3</v>
      </c>
      <c r="AB1853">
        <v>11</v>
      </c>
      <c r="AC1853">
        <v>0</v>
      </c>
    </row>
    <row r="1854" spans="1:29" x14ac:dyDescent="0.3">
      <c r="A1854">
        <v>2173</v>
      </c>
      <c r="B1854">
        <v>1952</v>
      </c>
      <c r="C1854" t="s">
        <v>29</v>
      </c>
      <c r="D1854" t="s">
        <v>38</v>
      </c>
      <c r="E1854">
        <v>40049</v>
      </c>
      <c r="F1854">
        <v>0</v>
      </c>
      <c r="G1854">
        <v>1</v>
      </c>
      <c r="H1854" s="1">
        <v>41563</v>
      </c>
      <c r="I1854">
        <v>23</v>
      </c>
      <c r="J1854">
        <v>13</v>
      </c>
      <c r="K1854">
        <v>6</v>
      </c>
      <c r="L1854">
        <v>7</v>
      </c>
      <c r="M1854">
        <v>0</v>
      </c>
      <c r="N1854">
        <v>3</v>
      </c>
      <c r="O1854">
        <v>3</v>
      </c>
      <c r="P1854">
        <v>1</v>
      </c>
      <c r="Q1854">
        <v>1</v>
      </c>
      <c r="R1854">
        <v>0</v>
      </c>
      <c r="S1854">
        <v>3</v>
      </c>
      <c r="T1854">
        <v>6</v>
      </c>
      <c r="U1854">
        <v>0</v>
      </c>
      <c r="V1854">
        <v>0</v>
      </c>
      <c r="W1854">
        <v>0</v>
      </c>
      <c r="X1854">
        <v>0</v>
      </c>
      <c r="Y1854">
        <v>0</v>
      </c>
      <c r="Z1854">
        <v>0</v>
      </c>
      <c r="AA1854">
        <v>3</v>
      </c>
      <c r="AB1854">
        <v>11</v>
      </c>
      <c r="AC1854">
        <v>0</v>
      </c>
    </row>
    <row r="1855" spans="1:29" x14ac:dyDescent="0.3">
      <c r="A1855">
        <v>3286</v>
      </c>
      <c r="B1855">
        <v>1967</v>
      </c>
      <c r="C1855" t="s">
        <v>32</v>
      </c>
      <c r="D1855" t="s">
        <v>35</v>
      </c>
      <c r="E1855">
        <v>26642</v>
      </c>
      <c r="F1855">
        <v>1</v>
      </c>
      <c r="G1855">
        <v>0</v>
      </c>
      <c r="H1855" s="1">
        <v>41699</v>
      </c>
      <c r="I1855">
        <v>71</v>
      </c>
      <c r="J1855">
        <v>13</v>
      </c>
      <c r="K1855">
        <v>2</v>
      </c>
      <c r="L1855">
        <v>15</v>
      </c>
      <c r="M1855">
        <v>2</v>
      </c>
      <c r="N1855">
        <v>2</v>
      </c>
      <c r="O1855">
        <v>8</v>
      </c>
      <c r="P1855">
        <v>2</v>
      </c>
      <c r="Q1855">
        <v>2</v>
      </c>
      <c r="R1855">
        <v>0</v>
      </c>
      <c r="S1855">
        <v>3</v>
      </c>
      <c r="T1855">
        <v>6</v>
      </c>
      <c r="U1855">
        <v>0</v>
      </c>
      <c r="V1855">
        <v>0</v>
      </c>
      <c r="W1855">
        <v>0</v>
      </c>
      <c r="X1855">
        <v>0</v>
      </c>
      <c r="Y1855">
        <v>0</v>
      </c>
      <c r="Z1855">
        <v>0</v>
      </c>
      <c r="AA1855">
        <v>3</v>
      </c>
      <c r="AB1855">
        <v>11</v>
      </c>
      <c r="AC1855">
        <v>0</v>
      </c>
    </row>
    <row r="1856" spans="1:29" x14ac:dyDescent="0.3">
      <c r="A1856">
        <v>9423</v>
      </c>
      <c r="B1856">
        <v>1979</v>
      </c>
      <c r="C1856" t="s">
        <v>34</v>
      </c>
      <c r="D1856" t="s">
        <v>33</v>
      </c>
      <c r="E1856">
        <v>32765</v>
      </c>
      <c r="F1856">
        <v>1</v>
      </c>
      <c r="G1856">
        <v>0</v>
      </c>
      <c r="H1856" s="1">
        <v>41693</v>
      </c>
      <c r="I1856">
        <v>49</v>
      </c>
      <c r="J1856">
        <v>13</v>
      </c>
      <c r="K1856">
        <v>3</v>
      </c>
      <c r="L1856">
        <v>17</v>
      </c>
      <c r="M1856">
        <v>7</v>
      </c>
      <c r="N1856">
        <v>3</v>
      </c>
      <c r="O1856">
        <v>3</v>
      </c>
      <c r="P1856">
        <v>2</v>
      </c>
      <c r="Q1856">
        <v>2</v>
      </c>
      <c r="R1856">
        <v>0</v>
      </c>
      <c r="S1856">
        <v>4</v>
      </c>
      <c r="T1856">
        <v>5</v>
      </c>
      <c r="U1856">
        <v>0</v>
      </c>
      <c r="V1856">
        <v>0</v>
      </c>
      <c r="W1856">
        <v>0</v>
      </c>
      <c r="X1856">
        <v>0</v>
      </c>
      <c r="Y1856">
        <v>0</v>
      </c>
      <c r="Z1856">
        <v>0</v>
      </c>
      <c r="AA1856">
        <v>3</v>
      </c>
      <c r="AB1856">
        <v>11</v>
      </c>
      <c r="AC1856">
        <v>0</v>
      </c>
    </row>
    <row r="1857" spans="1:29" x14ac:dyDescent="0.3">
      <c r="A1857">
        <v>1241</v>
      </c>
      <c r="B1857">
        <v>1984</v>
      </c>
      <c r="C1857" t="s">
        <v>37</v>
      </c>
      <c r="D1857" t="s">
        <v>33</v>
      </c>
      <c r="E1857">
        <v>14796</v>
      </c>
      <c r="F1857">
        <v>1</v>
      </c>
      <c r="G1857">
        <v>0</v>
      </c>
      <c r="H1857" s="1">
        <v>41169</v>
      </c>
      <c r="I1857">
        <v>1</v>
      </c>
      <c r="J1857">
        <v>13</v>
      </c>
      <c r="K1857">
        <v>3</v>
      </c>
      <c r="L1857">
        <v>8</v>
      </c>
      <c r="M1857">
        <v>7</v>
      </c>
      <c r="N1857">
        <v>4</v>
      </c>
      <c r="O1857">
        <v>16</v>
      </c>
      <c r="P1857">
        <v>2</v>
      </c>
      <c r="Q1857">
        <v>1</v>
      </c>
      <c r="R1857">
        <v>0</v>
      </c>
      <c r="S1857">
        <v>3</v>
      </c>
      <c r="T1857">
        <v>9</v>
      </c>
      <c r="U1857">
        <v>0</v>
      </c>
      <c r="V1857">
        <v>0</v>
      </c>
      <c r="W1857">
        <v>0</v>
      </c>
      <c r="X1857">
        <v>0</v>
      </c>
      <c r="Y1857">
        <v>0</v>
      </c>
      <c r="Z1857">
        <v>0</v>
      </c>
      <c r="AA1857">
        <v>3</v>
      </c>
      <c r="AB1857">
        <v>11</v>
      </c>
      <c r="AC1857">
        <v>1</v>
      </c>
    </row>
    <row r="1858" spans="1:29" x14ac:dyDescent="0.3">
      <c r="A1858">
        <v>1331</v>
      </c>
      <c r="B1858">
        <v>1977</v>
      </c>
      <c r="C1858" t="s">
        <v>29</v>
      </c>
      <c r="D1858" t="s">
        <v>30</v>
      </c>
      <c r="E1858">
        <v>35790</v>
      </c>
      <c r="F1858">
        <v>1</v>
      </c>
      <c r="G1858">
        <v>0</v>
      </c>
      <c r="H1858" s="1">
        <v>41276</v>
      </c>
      <c r="I1858">
        <v>54</v>
      </c>
      <c r="J1858">
        <v>12</v>
      </c>
      <c r="K1858">
        <v>6</v>
      </c>
      <c r="L1858">
        <v>20</v>
      </c>
      <c r="M1858">
        <v>30</v>
      </c>
      <c r="N1858">
        <v>1</v>
      </c>
      <c r="O1858">
        <v>3</v>
      </c>
      <c r="P1858">
        <v>2</v>
      </c>
      <c r="Q1858">
        <v>2</v>
      </c>
      <c r="R1858">
        <v>0</v>
      </c>
      <c r="S1858">
        <v>3</v>
      </c>
      <c r="T1858">
        <v>7</v>
      </c>
      <c r="U1858">
        <v>0</v>
      </c>
      <c r="V1858">
        <v>0</v>
      </c>
      <c r="W1858">
        <v>0</v>
      </c>
      <c r="X1858">
        <v>0</v>
      </c>
      <c r="Y1858">
        <v>0</v>
      </c>
      <c r="Z1858">
        <v>0</v>
      </c>
      <c r="AA1858">
        <v>3</v>
      </c>
      <c r="AB1858">
        <v>11</v>
      </c>
      <c r="AC1858">
        <v>0</v>
      </c>
    </row>
    <row r="1859" spans="1:29" x14ac:dyDescent="0.3">
      <c r="A1859">
        <v>5234</v>
      </c>
      <c r="B1859">
        <v>1967</v>
      </c>
      <c r="C1859" t="s">
        <v>37</v>
      </c>
      <c r="D1859" t="s">
        <v>31</v>
      </c>
      <c r="E1859">
        <v>30753</v>
      </c>
      <c r="F1859">
        <v>1</v>
      </c>
      <c r="G1859">
        <v>1</v>
      </c>
      <c r="H1859" s="1">
        <v>41466</v>
      </c>
      <c r="I1859">
        <v>85</v>
      </c>
      <c r="J1859">
        <v>12</v>
      </c>
      <c r="K1859">
        <v>5</v>
      </c>
      <c r="L1859">
        <v>25</v>
      </c>
      <c r="M1859">
        <v>0</v>
      </c>
      <c r="N1859">
        <v>9</v>
      </c>
      <c r="O1859">
        <v>30</v>
      </c>
      <c r="P1859">
        <v>2</v>
      </c>
      <c r="Q1859">
        <v>1</v>
      </c>
      <c r="R1859">
        <v>1</v>
      </c>
      <c r="S1859">
        <v>3</v>
      </c>
      <c r="T1859">
        <v>5</v>
      </c>
      <c r="U1859">
        <v>0</v>
      </c>
      <c r="V1859">
        <v>0</v>
      </c>
      <c r="W1859">
        <v>0</v>
      </c>
      <c r="X1859">
        <v>0</v>
      </c>
      <c r="Y1859">
        <v>0</v>
      </c>
      <c r="Z1859">
        <v>0</v>
      </c>
      <c r="AA1859">
        <v>3</v>
      </c>
      <c r="AB1859">
        <v>11</v>
      </c>
      <c r="AC1859">
        <v>0</v>
      </c>
    </row>
    <row r="1860" spans="1:29" x14ac:dyDescent="0.3">
      <c r="A1860">
        <v>6460</v>
      </c>
      <c r="B1860">
        <v>1982</v>
      </c>
      <c r="C1860" t="s">
        <v>29</v>
      </c>
      <c r="D1860" t="s">
        <v>33</v>
      </c>
      <c r="E1860">
        <v>28718</v>
      </c>
      <c r="F1860">
        <v>1</v>
      </c>
      <c r="G1860">
        <v>0</v>
      </c>
      <c r="H1860" s="1">
        <v>41468</v>
      </c>
      <c r="I1860">
        <v>78</v>
      </c>
      <c r="J1860">
        <v>12</v>
      </c>
      <c r="K1860">
        <v>4</v>
      </c>
      <c r="L1860">
        <v>6</v>
      </c>
      <c r="M1860">
        <v>11</v>
      </c>
      <c r="N1860">
        <v>8</v>
      </c>
      <c r="O1860">
        <v>16</v>
      </c>
      <c r="P1860">
        <v>2</v>
      </c>
      <c r="Q1860">
        <v>2</v>
      </c>
      <c r="R1860">
        <v>0</v>
      </c>
      <c r="S1860">
        <v>3</v>
      </c>
      <c r="T1860">
        <v>8</v>
      </c>
      <c r="U1860">
        <v>0</v>
      </c>
      <c r="V1860">
        <v>0</v>
      </c>
      <c r="W1860">
        <v>0</v>
      </c>
      <c r="X1860">
        <v>0</v>
      </c>
      <c r="Y1860">
        <v>0</v>
      </c>
      <c r="Z1860">
        <v>0</v>
      </c>
      <c r="AA1860">
        <v>3</v>
      </c>
      <c r="AB1860">
        <v>11</v>
      </c>
      <c r="AC1860">
        <v>0</v>
      </c>
    </row>
    <row r="1861" spans="1:29" x14ac:dyDescent="0.3">
      <c r="A1861">
        <v>3559</v>
      </c>
      <c r="B1861">
        <v>1988</v>
      </c>
      <c r="C1861" t="s">
        <v>37</v>
      </c>
      <c r="D1861" t="s">
        <v>33</v>
      </c>
      <c r="E1861">
        <v>16248</v>
      </c>
      <c r="F1861">
        <v>1</v>
      </c>
      <c r="G1861">
        <v>0</v>
      </c>
      <c r="H1861" s="1">
        <v>41769</v>
      </c>
      <c r="I1861">
        <v>77</v>
      </c>
      <c r="J1861">
        <v>12</v>
      </c>
      <c r="K1861">
        <v>11</v>
      </c>
      <c r="L1861">
        <v>10</v>
      </c>
      <c r="M1861">
        <v>3</v>
      </c>
      <c r="N1861">
        <v>12</v>
      </c>
      <c r="O1861">
        <v>9</v>
      </c>
      <c r="P1861">
        <v>3</v>
      </c>
      <c r="Q1861">
        <v>2</v>
      </c>
      <c r="R1861">
        <v>1</v>
      </c>
      <c r="S1861">
        <v>3</v>
      </c>
      <c r="T1861">
        <v>6</v>
      </c>
      <c r="U1861">
        <v>0</v>
      </c>
      <c r="V1861">
        <v>0</v>
      </c>
      <c r="W1861">
        <v>0</v>
      </c>
      <c r="X1861">
        <v>0</v>
      </c>
      <c r="Y1861">
        <v>0</v>
      </c>
      <c r="Z1861">
        <v>0</v>
      </c>
      <c r="AA1861">
        <v>3</v>
      </c>
      <c r="AB1861">
        <v>11</v>
      </c>
      <c r="AC1861">
        <v>0</v>
      </c>
    </row>
    <row r="1862" spans="1:29" x14ac:dyDescent="0.3">
      <c r="A1862">
        <v>7264</v>
      </c>
      <c r="B1862">
        <v>1978</v>
      </c>
      <c r="C1862" t="s">
        <v>37</v>
      </c>
      <c r="D1862" t="s">
        <v>30</v>
      </c>
      <c r="E1862">
        <v>52195</v>
      </c>
      <c r="F1862">
        <v>2</v>
      </c>
      <c r="G1862">
        <v>1</v>
      </c>
      <c r="H1862" s="1">
        <v>41771</v>
      </c>
      <c r="I1862">
        <v>2</v>
      </c>
      <c r="J1862">
        <v>12</v>
      </c>
      <c r="K1862">
        <v>0</v>
      </c>
      <c r="L1862">
        <v>4</v>
      </c>
      <c r="M1862">
        <v>0</v>
      </c>
      <c r="N1862">
        <v>0</v>
      </c>
      <c r="O1862">
        <v>1</v>
      </c>
      <c r="P1862">
        <v>1</v>
      </c>
      <c r="Q1862">
        <v>1</v>
      </c>
      <c r="R1862">
        <v>0</v>
      </c>
      <c r="S1862">
        <v>2</v>
      </c>
      <c r="T1862">
        <v>8</v>
      </c>
      <c r="U1862">
        <v>0</v>
      </c>
      <c r="V1862">
        <v>0</v>
      </c>
      <c r="W1862">
        <v>0</v>
      </c>
      <c r="X1862">
        <v>0</v>
      </c>
      <c r="Y1862">
        <v>0</v>
      </c>
      <c r="Z1862">
        <v>0</v>
      </c>
      <c r="AA1862">
        <v>3</v>
      </c>
      <c r="AB1862">
        <v>11</v>
      </c>
      <c r="AC1862">
        <v>0</v>
      </c>
    </row>
    <row r="1863" spans="1:29" x14ac:dyDescent="0.3">
      <c r="A1863">
        <v>2661</v>
      </c>
      <c r="B1863">
        <v>1964</v>
      </c>
      <c r="C1863" t="s">
        <v>29</v>
      </c>
      <c r="D1863" t="s">
        <v>30</v>
      </c>
      <c r="E1863">
        <v>18701</v>
      </c>
      <c r="F1863">
        <v>1</v>
      </c>
      <c r="G1863">
        <v>1</v>
      </c>
      <c r="H1863" s="1">
        <v>41429</v>
      </c>
      <c r="I1863">
        <v>95</v>
      </c>
      <c r="J1863">
        <v>12</v>
      </c>
      <c r="K1863">
        <v>4</v>
      </c>
      <c r="L1863">
        <v>2</v>
      </c>
      <c r="M1863">
        <v>10</v>
      </c>
      <c r="N1863">
        <v>6</v>
      </c>
      <c r="O1863">
        <v>10</v>
      </c>
      <c r="P1863">
        <v>4</v>
      </c>
      <c r="Q1863">
        <v>2</v>
      </c>
      <c r="R1863">
        <v>0</v>
      </c>
      <c r="S1863">
        <v>4</v>
      </c>
      <c r="T1863">
        <v>5</v>
      </c>
      <c r="U1863">
        <v>0</v>
      </c>
      <c r="V1863">
        <v>0</v>
      </c>
      <c r="W1863">
        <v>0</v>
      </c>
      <c r="X1863">
        <v>0</v>
      </c>
      <c r="Y1863">
        <v>0</v>
      </c>
      <c r="Z1863">
        <v>0</v>
      </c>
      <c r="AA1863">
        <v>3</v>
      </c>
      <c r="AB1863">
        <v>11</v>
      </c>
      <c r="AC1863">
        <v>0</v>
      </c>
    </row>
    <row r="1864" spans="1:29" x14ac:dyDescent="0.3">
      <c r="A1864">
        <v>2724</v>
      </c>
      <c r="B1864">
        <v>1981</v>
      </c>
      <c r="C1864" t="s">
        <v>34</v>
      </c>
      <c r="D1864" t="s">
        <v>30</v>
      </c>
      <c r="E1864">
        <v>36143</v>
      </c>
      <c r="F1864">
        <v>1</v>
      </c>
      <c r="G1864">
        <v>0</v>
      </c>
      <c r="H1864" s="1">
        <v>41728</v>
      </c>
      <c r="I1864">
        <v>33</v>
      </c>
      <c r="J1864">
        <v>12</v>
      </c>
      <c r="K1864">
        <v>0</v>
      </c>
      <c r="L1864">
        <v>1</v>
      </c>
      <c r="M1864">
        <v>0</v>
      </c>
      <c r="N1864">
        <v>0</v>
      </c>
      <c r="O1864">
        <v>6</v>
      </c>
      <c r="P1864">
        <v>1</v>
      </c>
      <c r="Q1864">
        <v>0</v>
      </c>
      <c r="R1864">
        <v>1</v>
      </c>
      <c r="S1864">
        <v>2</v>
      </c>
      <c r="T1864">
        <v>3</v>
      </c>
      <c r="U1864">
        <v>0</v>
      </c>
      <c r="V1864">
        <v>0</v>
      </c>
      <c r="W1864">
        <v>0</v>
      </c>
      <c r="X1864">
        <v>0</v>
      </c>
      <c r="Y1864">
        <v>0</v>
      </c>
      <c r="Z1864">
        <v>0</v>
      </c>
      <c r="AA1864">
        <v>3</v>
      </c>
      <c r="AB1864">
        <v>11</v>
      </c>
      <c r="AC1864">
        <v>0</v>
      </c>
    </row>
    <row r="1865" spans="1:29" x14ac:dyDescent="0.3">
      <c r="A1865">
        <v>3525</v>
      </c>
      <c r="B1865">
        <v>1970</v>
      </c>
      <c r="C1865" t="s">
        <v>29</v>
      </c>
      <c r="D1865" t="s">
        <v>31</v>
      </c>
      <c r="E1865">
        <v>38200</v>
      </c>
      <c r="F1865">
        <v>1</v>
      </c>
      <c r="G1865">
        <v>1</v>
      </c>
      <c r="H1865" s="1">
        <v>41250</v>
      </c>
      <c r="I1865">
        <v>19</v>
      </c>
      <c r="J1865">
        <v>12</v>
      </c>
      <c r="K1865">
        <v>0</v>
      </c>
      <c r="L1865">
        <v>4</v>
      </c>
      <c r="M1865">
        <v>0</v>
      </c>
      <c r="N1865">
        <v>0</v>
      </c>
      <c r="O1865">
        <v>1</v>
      </c>
      <c r="P1865">
        <v>1</v>
      </c>
      <c r="Q1865">
        <v>1</v>
      </c>
      <c r="R1865">
        <v>0</v>
      </c>
      <c r="S1865">
        <v>2</v>
      </c>
      <c r="T1865">
        <v>7</v>
      </c>
      <c r="U1865">
        <v>0</v>
      </c>
      <c r="V1865">
        <v>0</v>
      </c>
      <c r="W1865">
        <v>0</v>
      </c>
      <c r="X1865">
        <v>0</v>
      </c>
      <c r="Y1865">
        <v>0</v>
      </c>
      <c r="Z1865">
        <v>0</v>
      </c>
      <c r="AA1865">
        <v>3</v>
      </c>
      <c r="AB1865">
        <v>11</v>
      </c>
      <c r="AC1865">
        <v>0</v>
      </c>
    </row>
    <row r="1866" spans="1:29" x14ac:dyDescent="0.3">
      <c r="A1866">
        <v>6424</v>
      </c>
      <c r="B1866">
        <v>1977</v>
      </c>
      <c r="C1866" t="s">
        <v>29</v>
      </c>
      <c r="D1866" t="s">
        <v>31</v>
      </c>
      <c r="E1866">
        <v>33178</v>
      </c>
      <c r="F1866">
        <v>1</v>
      </c>
      <c r="G1866">
        <v>0</v>
      </c>
      <c r="H1866" s="1">
        <v>41669</v>
      </c>
      <c r="I1866">
        <v>9</v>
      </c>
      <c r="J1866">
        <v>12</v>
      </c>
      <c r="K1866">
        <v>6</v>
      </c>
      <c r="L1866">
        <v>2</v>
      </c>
      <c r="M1866">
        <v>11</v>
      </c>
      <c r="N1866">
        <v>2</v>
      </c>
      <c r="O1866">
        <v>16</v>
      </c>
      <c r="P1866">
        <v>1</v>
      </c>
      <c r="Q1866">
        <v>1</v>
      </c>
      <c r="R1866">
        <v>0</v>
      </c>
      <c r="S1866">
        <v>3</v>
      </c>
      <c r="T1866">
        <v>4</v>
      </c>
      <c r="U1866">
        <v>0</v>
      </c>
      <c r="V1866">
        <v>0</v>
      </c>
      <c r="W1866">
        <v>0</v>
      </c>
      <c r="X1866">
        <v>0</v>
      </c>
      <c r="Y1866">
        <v>0</v>
      </c>
      <c r="Z1866">
        <v>0</v>
      </c>
      <c r="AA1866">
        <v>3</v>
      </c>
      <c r="AB1866">
        <v>11</v>
      </c>
      <c r="AC1866">
        <v>0</v>
      </c>
    </row>
    <row r="1867" spans="1:29" x14ac:dyDescent="0.3">
      <c r="A1867">
        <v>5585</v>
      </c>
      <c r="B1867">
        <v>1972</v>
      </c>
      <c r="C1867" t="s">
        <v>29</v>
      </c>
      <c r="D1867" t="s">
        <v>30</v>
      </c>
      <c r="E1867">
        <v>21359</v>
      </c>
      <c r="F1867">
        <v>1</v>
      </c>
      <c r="G1867">
        <v>0</v>
      </c>
      <c r="H1867" s="1">
        <v>41384</v>
      </c>
      <c r="I1867">
        <v>1</v>
      </c>
      <c r="J1867">
        <v>12</v>
      </c>
      <c r="K1867">
        <v>2</v>
      </c>
      <c r="L1867">
        <v>17</v>
      </c>
      <c r="M1867">
        <v>6</v>
      </c>
      <c r="N1867">
        <v>1</v>
      </c>
      <c r="O1867">
        <v>10</v>
      </c>
      <c r="P1867">
        <v>2</v>
      </c>
      <c r="Q1867">
        <v>2</v>
      </c>
      <c r="R1867">
        <v>0</v>
      </c>
      <c r="S1867">
        <v>3</v>
      </c>
      <c r="T1867">
        <v>8</v>
      </c>
      <c r="U1867">
        <v>0</v>
      </c>
      <c r="V1867">
        <v>0</v>
      </c>
      <c r="W1867">
        <v>0</v>
      </c>
      <c r="X1867">
        <v>0</v>
      </c>
      <c r="Y1867">
        <v>0</v>
      </c>
      <c r="Z1867">
        <v>0</v>
      </c>
      <c r="AA1867">
        <v>3</v>
      </c>
      <c r="AB1867">
        <v>11</v>
      </c>
      <c r="AC1867">
        <v>1</v>
      </c>
    </row>
    <row r="1868" spans="1:29" x14ac:dyDescent="0.3">
      <c r="A1868">
        <v>3270</v>
      </c>
      <c r="B1868">
        <v>1978</v>
      </c>
      <c r="C1868" t="s">
        <v>37</v>
      </c>
      <c r="D1868" t="s">
        <v>31</v>
      </c>
      <c r="E1868">
        <v>17117</v>
      </c>
      <c r="F1868">
        <v>1</v>
      </c>
      <c r="G1868">
        <v>0</v>
      </c>
      <c r="H1868" s="1">
        <v>41291</v>
      </c>
      <c r="I1868">
        <v>96</v>
      </c>
      <c r="J1868">
        <v>12</v>
      </c>
      <c r="K1868">
        <v>23</v>
      </c>
      <c r="L1868">
        <v>38</v>
      </c>
      <c r="M1868">
        <v>30</v>
      </c>
      <c r="N1868">
        <v>18</v>
      </c>
      <c r="O1868">
        <v>7</v>
      </c>
      <c r="P1868">
        <v>4</v>
      </c>
      <c r="Q1868">
        <v>3</v>
      </c>
      <c r="R1868">
        <v>1</v>
      </c>
      <c r="S1868">
        <v>3</v>
      </c>
      <c r="T1868">
        <v>9</v>
      </c>
      <c r="U1868">
        <v>0</v>
      </c>
      <c r="V1868">
        <v>0</v>
      </c>
      <c r="W1868">
        <v>0</v>
      </c>
      <c r="X1868">
        <v>0</v>
      </c>
      <c r="Y1868">
        <v>0</v>
      </c>
      <c r="Z1868">
        <v>0</v>
      </c>
      <c r="AA1868">
        <v>3</v>
      </c>
      <c r="AB1868">
        <v>11</v>
      </c>
      <c r="AC1868">
        <v>0</v>
      </c>
    </row>
    <row r="1869" spans="1:29" x14ac:dyDescent="0.3">
      <c r="A1869">
        <v>2166</v>
      </c>
      <c r="B1869">
        <v>1960</v>
      </c>
      <c r="C1869" t="s">
        <v>37</v>
      </c>
      <c r="D1869" t="s">
        <v>38</v>
      </c>
      <c r="E1869">
        <v>46779</v>
      </c>
      <c r="F1869">
        <v>1</v>
      </c>
      <c r="G1869">
        <v>1</v>
      </c>
      <c r="H1869" s="1">
        <v>41467</v>
      </c>
      <c r="I1869">
        <v>55</v>
      </c>
      <c r="J1869">
        <v>12</v>
      </c>
      <c r="K1869">
        <v>1</v>
      </c>
      <c r="L1869">
        <v>3</v>
      </c>
      <c r="M1869">
        <v>0</v>
      </c>
      <c r="N1869">
        <v>0</v>
      </c>
      <c r="O1869">
        <v>7</v>
      </c>
      <c r="P1869">
        <v>1</v>
      </c>
      <c r="Q1869">
        <v>0</v>
      </c>
      <c r="R1869">
        <v>1</v>
      </c>
      <c r="S1869">
        <v>2</v>
      </c>
      <c r="T1869">
        <v>4</v>
      </c>
      <c r="U1869">
        <v>0</v>
      </c>
      <c r="V1869">
        <v>0</v>
      </c>
      <c r="W1869">
        <v>0</v>
      </c>
      <c r="X1869">
        <v>0</v>
      </c>
      <c r="Y1869">
        <v>0</v>
      </c>
      <c r="Z1869">
        <v>0</v>
      </c>
      <c r="AA1869">
        <v>3</v>
      </c>
      <c r="AB1869">
        <v>11</v>
      </c>
      <c r="AC1869">
        <v>0</v>
      </c>
    </row>
    <row r="1870" spans="1:29" x14ac:dyDescent="0.3">
      <c r="A1870">
        <v>5731</v>
      </c>
      <c r="B1870">
        <v>1983</v>
      </c>
      <c r="C1870" t="s">
        <v>34</v>
      </c>
      <c r="D1870" t="s">
        <v>33</v>
      </c>
      <c r="E1870">
        <v>27100</v>
      </c>
      <c r="F1870">
        <v>1</v>
      </c>
      <c r="G1870">
        <v>0</v>
      </c>
      <c r="H1870" s="1">
        <v>41369</v>
      </c>
      <c r="I1870">
        <v>64</v>
      </c>
      <c r="J1870">
        <v>12</v>
      </c>
      <c r="K1870">
        <v>0</v>
      </c>
      <c r="L1870">
        <v>13</v>
      </c>
      <c r="M1870">
        <v>2</v>
      </c>
      <c r="N1870">
        <v>0</v>
      </c>
      <c r="O1870">
        <v>10</v>
      </c>
      <c r="P1870">
        <v>1</v>
      </c>
      <c r="Q1870">
        <v>1</v>
      </c>
      <c r="R1870">
        <v>0</v>
      </c>
      <c r="S1870">
        <v>3</v>
      </c>
      <c r="T1870">
        <v>7</v>
      </c>
      <c r="U1870">
        <v>0</v>
      </c>
      <c r="V1870">
        <v>0</v>
      </c>
      <c r="W1870">
        <v>0</v>
      </c>
      <c r="X1870">
        <v>0</v>
      </c>
      <c r="Y1870">
        <v>0</v>
      </c>
      <c r="Z1870">
        <v>0</v>
      </c>
      <c r="AA1870">
        <v>3</v>
      </c>
      <c r="AB1870">
        <v>11</v>
      </c>
      <c r="AC1870">
        <v>0</v>
      </c>
    </row>
    <row r="1871" spans="1:29" x14ac:dyDescent="0.3">
      <c r="A1871">
        <v>10022</v>
      </c>
      <c r="B1871">
        <v>1973</v>
      </c>
      <c r="C1871" t="s">
        <v>32</v>
      </c>
      <c r="D1871" t="s">
        <v>30</v>
      </c>
      <c r="E1871">
        <v>54466</v>
      </c>
      <c r="F1871">
        <v>1</v>
      </c>
      <c r="G1871">
        <v>1</v>
      </c>
      <c r="H1871" s="1">
        <v>41679</v>
      </c>
      <c r="I1871">
        <v>78</v>
      </c>
      <c r="J1871">
        <v>12</v>
      </c>
      <c r="K1871">
        <v>0</v>
      </c>
      <c r="L1871">
        <v>4</v>
      </c>
      <c r="M1871">
        <v>0</v>
      </c>
      <c r="N1871">
        <v>0</v>
      </c>
      <c r="O1871">
        <v>0</v>
      </c>
      <c r="P1871">
        <v>1</v>
      </c>
      <c r="Q1871">
        <v>1</v>
      </c>
      <c r="R1871">
        <v>0</v>
      </c>
      <c r="S1871">
        <v>2</v>
      </c>
      <c r="T1871">
        <v>5</v>
      </c>
      <c r="U1871">
        <v>0</v>
      </c>
      <c r="V1871">
        <v>0</v>
      </c>
      <c r="W1871">
        <v>0</v>
      </c>
      <c r="X1871">
        <v>0</v>
      </c>
      <c r="Y1871">
        <v>0</v>
      </c>
      <c r="Z1871">
        <v>0</v>
      </c>
      <c r="AA1871">
        <v>3</v>
      </c>
      <c r="AB1871">
        <v>11</v>
      </c>
      <c r="AC1871">
        <v>0</v>
      </c>
    </row>
    <row r="1872" spans="1:29" x14ac:dyDescent="0.3">
      <c r="A1872">
        <v>803</v>
      </c>
      <c r="B1872">
        <v>1968</v>
      </c>
      <c r="C1872" t="s">
        <v>29</v>
      </c>
      <c r="D1872" t="s">
        <v>31</v>
      </c>
      <c r="E1872">
        <v>40521</v>
      </c>
      <c r="F1872">
        <v>1</v>
      </c>
      <c r="G1872">
        <v>1</v>
      </c>
      <c r="H1872" s="1">
        <v>41369</v>
      </c>
      <c r="I1872">
        <v>82</v>
      </c>
      <c r="J1872">
        <v>12</v>
      </c>
      <c r="K1872">
        <v>0</v>
      </c>
      <c r="L1872">
        <v>5</v>
      </c>
      <c r="M1872">
        <v>0</v>
      </c>
      <c r="N1872">
        <v>0</v>
      </c>
      <c r="O1872">
        <v>4</v>
      </c>
      <c r="P1872">
        <v>1</v>
      </c>
      <c r="Q1872">
        <v>0</v>
      </c>
      <c r="R1872">
        <v>1</v>
      </c>
      <c r="S1872">
        <v>2</v>
      </c>
      <c r="T1872">
        <v>5</v>
      </c>
      <c r="U1872">
        <v>0</v>
      </c>
      <c r="V1872">
        <v>0</v>
      </c>
      <c r="W1872">
        <v>0</v>
      </c>
      <c r="X1872">
        <v>0</v>
      </c>
      <c r="Y1872">
        <v>0</v>
      </c>
      <c r="Z1872">
        <v>0</v>
      </c>
      <c r="AA1872">
        <v>3</v>
      </c>
      <c r="AB1872">
        <v>11</v>
      </c>
      <c r="AC1872">
        <v>0</v>
      </c>
    </row>
    <row r="1873" spans="1:29" x14ac:dyDescent="0.3">
      <c r="A1873">
        <v>4937</v>
      </c>
      <c r="B1873">
        <v>1973</v>
      </c>
      <c r="C1873" t="s">
        <v>37</v>
      </c>
      <c r="D1873" t="s">
        <v>33</v>
      </c>
      <c r="E1873">
        <v>46094</v>
      </c>
      <c r="F1873">
        <v>1</v>
      </c>
      <c r="G1873">
        <v>1</v>
      </c>
      <c r="H1873" s="1">
        <v>41800</v>
      </c>
      <c r="I1873">
        <v>62</v>
      </c>
      <c r="J1873">
        <v>12</v>
      </c>
      <c r="K1873">
        <v>2</v>
      </c>
      <c r="L1873">
        <v>20</v>
      </c>
      <c r="M1873">
        <v>3</v>
      </c>
      <c r="N1873">
        <v>2</v>
      </c>
      <c r="O1873">
        <v>5</v>
      </c>
      <c r="P1873">
        <v>1</v>
      </c>
      <c r="Q1873">
        <v>1</v>
      </c>
      <c r="R1873">
        <v>0</v>
      </c>
      <c r="S1873">
        <v>3</v>
      </c>
      <c r="T1873">
        <v>7</v>
      </c>
      <c r="U1873">
        <v>0</v>
      </c>
      <c r="V1873">
        <v>0</v>
      </c>
      <c r="W1873">
        <v>0</v>
      </c>
      <c r="X1873">
        <v>0</v>
      </c>
      <c r="Y1873">
        <v>0</v>
      </c>
      <c r="Z1873">
        <v>0</v>
      </c>
      <c r="AA1873">
        <v>3</v>
      </c>
      <c r="AB1873">
        <v>11</v>
      </c>
      <c r="AC1873">
        <v>0</v>
      </c>
    </row>
    <row r="1874" spans="1:29" x14ac:dyDescent="0.3">
      <c r="A1874">
        <v>7152</v>
      </c>
      <c r="B1874">
        <v>1983</v>
      </c>
      <c r="C1874" t="s">
        <v>34</v>
      </c>
      <c r="D1874" t="s">
        <v>33</v>
      </c>
      <c r="E1874">
        <v>27100</v>
      </c>
      <c r="F1874">
        <v>1</v>
      </c>
      <c r="G1874">
        <v>0</v>
      </c>
      <c r="H1874" s="1">
        <v>41369</v>
      </c>
      <c r="I1874">
        <v>64</v>
      </c>
      <c r="J1874">
        <v>12</v>
      </c>
      <c r="K1874">
        <v>0</v>
      </c>
      <c r="L1874">
        <v>13</v>
      </c>
      <c r="M1874">
        <v>2</v>
      </c>
      <c r="N1874">
        <v>0</v>
      </c>
      <c r="O1874">
        <v>10</v>
      </c>
      <c r="P1874">
        <v>1</v>
      </c>
      <c r="Q1874">
        <v>1</v>
      </c>
      <c r="R1874">
        <v>0</v>
      </c>
      <c r="S1874">
        <v>3</v>
      </c>
      <c r="T1874">
        <v>7</v>
      </c>
      <c r="U1874">
        <v>0</v>
      </c>
      <c r="V1874">
        <v>0</v>
      </c>
      <c r="W1874">
        <v>0</v>
      </c>
      <c r="X1874">
        <v>0</v>
      </c>
      <c r="Y1874">
        <v>0</v>
      </c>
      <c r="Z1874">
        <v>0</v>
      </c>
      <c r="AA1874">
        <v>3</v>
      </c>
      <c r="AB1874">
        <v>11</v>
      </c>
      <c r="AC1874">
        <v>0</v>
      </c>
    </row>
    <row r="1875" spans="1:29" x14ac:dyDescent="0.3">
      <c r="A1875">
        <v>7791</v>
      </c>
      <c r="B1875">
        <v>1967</v>
      </c>
      <c r="C1875" t="s">
        <v>34</v>
      </c>
      <c r="D1875" t="s">
        <v>33</v>
      </c>
      <c r="E1875">
        <v>37054</v>
      </c>
      <c r="F1875">
        <v>1</v>
      </c>
      <c r="G1875">
        <v>1</v>
      </c>
      <c r="H1875" s="1">
        <v>41532</v>
      </c>
      <c r="I1875">
        <v>89</v>
      </c>
      <c r="J1875">
        <v>12</v>
      </c>
      <c r="K1875">
        <v>1</v>
      </c>
      <c r="L1875">
        <v>6</v>
      </c>
      <c r="M1875">
        <v>0</v>
      </c>
      <c r="N1875">
        <v>1</v>
      </c>
      <c r="O1875">
        <v>5</v>
      </c>
      <c r="P1875">
        <v>2</v>
      </c>
      <c r="Q1875">
        <v>1</v>
      </c>
      <c r="R1875">
        <v>0</v>
      </c>
      <c r="S1875">
        <v>3</v>
      </c>
      <c r="T1875">
        <v>7</v>
      </c>
      <c r="U1875">
        <v>0</v>
      </c>
      <c r="V1875">
        <v>0</v>
      </c>
      <c r="W1875">
        <v>0</v>
      </c>
      <c r="X1875">
        <v>0</v>
      </c>
      <c r="Y1875">
        <v>0</v>
      </c>
      <c r="Z1875">
        <v>0</v>
      </c>
      <c r="AA1875">
        <v>3</v>
      </c>
      <c r="AB1875">
        <v>11</v>
      </c>
      <c r="AC1875">
        <v>0</v>
      </c>
    </row>
    <row r="1876" spans="1:29" x14ac:dyDescent="0.3">
      <c r="A1876">
        <v>11092</v>
      </c>
      <c r="B1876">
        <v>1961</v>
      </c>
      <c r="C1876" t="s">
        <v>29</v>
      </c>
      <c r="D1876" t="s">
        <v>33</v>
      </c>
      <c r="E1876">
        <v>27116</v>
      </c>
      <c r="F1876">
        <v>1</v>
      </c>
      <c r="G1876">
        <v>1</v>
      </c>
      <c r="H1876" s="1">
        <v>41700</v>
      </c>
      <c r="I1876">
        <v>78</v>
      </c>
      <c r="J1876">
        <v>12</v>
      </c>
      <c r="K1876">
        <v>1</v>
      </c>
      <c r="L1876">
        <v>21</v>
      </c>
      <c r="M1876">
        <v>2</v>
      </c>
      <c r="N1876">
        <v>2</v>
      </c>
      <c r="O1876">
        <v>3</v>
      </c>
      <c r="P1876">
        <v>2</v>
      </c>
      <c r="Q1876">
        <v>2</v>
      </c>
      <c r="R1876">
        <v>0</v>
      </c>
      <c r="S1876">
        <v>3</v>
      </c>
      <c r="T1876">
        <v>7</v>
      </c>
      <c r="U1876">
        <v>0</v>
      </c>
      <c r="V1876">
        <v>0</v>
      </c>
      <c r="W1876">
        <v>0</v>
      </c>
      <c r="X1876">
        <v>0</v>
      </c>
      <c r="Y1876">
        <v>0</v>
      </c>
      <c r="Z1876">
        <v>0</v>
      </c>
      <c r="AA1876">
        <v>3</v>
      </c>
      <c r="AB1876">
        <v>11</v>
      </c>
      <c r="AC1876">
        <v>0</v>
      </c>
    </row>
    <row r="1877" spans="1:29" x14ac:dyDescent="0.3">
      <c r="A1877">
        <v>2431</v>
      </c>
      <c r="B1877">
        <v>1990</v>
      </c>
      <c r="C1877" t="s">
        <v>29</v>
      </c>
      <c r="D1877" t="s">
        <v>33</v>
      </c>
      <c r="E1877">
        <v>18222</v>
      </c>
      <c r="F1877">
        <v>0</v>
      </c>
      <c r="G1877">
        <v>0</v>
      </c>
      <c r="H1877" s="1">
        <v>41274</v>
      </c>
      <c r="I1877">
        <v>70</v>
      </c>
      <c r="J1877">
        <v>12</v>
      </c>
      <c r="K1877">
        <v>4</v>
      </c>
      <c r="L1877">
        <v>19</v>
      </c>
      <c r="M1877">
        <v>12</v>
      </c>
      <c r="N1877">
        <v>6</v>
      </c>
      <c r="O1877">
        <v>14</v>
      </c>
      <c r="P1877">
        <v>1</v>
      </c>
      <c r="Q1877">
        <v>2</v>
      </c>
      <c r="R1877">
        <v>0</v>
      </c>
      <c r="S1877">
        <v>3</v>
      </c>
      <c r="T1877">
        <v>8</v>
      </c>
      <c r="U1877">
        <v>0</v>
      </c>
      <c r="V1877">
        <v>0</v>
      </c>
      <c r="W1877">
        <v>0</v>
      </c>
      <c r="X1877">
        <v>0</v>
      </c>
      <c r="Y1877">
        <v>0</v>
      </c>
      <c r="Z1877">
        <v>0</v>
      </c>
      <c r="AA1877">
        <v>3</v>
      </c>
      <c r="AB1877">
        <v>11</v>
      </c>
      <c r="AC1877">
        <v>0</v>
      </c>
    </row>
    <row r="1878" spans="1:29" x14ac:dyDescent="0.3">
      <c r="A1878">
        <v>8812</v>
      </c>
      <c r="B1878">
        <v>1979</v>
      </c>
      <c r="C1878" t="s">
        <v>37</v>
      </c>
      <c r="D1878" t="s">
        <v>35</v>
      </c>
      <c r="E1878">
        <v>13533</v>
      </c>
      <c r="F1878">
        <v>1</v>
      </c>
      <c r="G1878">
        <v>0</v>
      </c>
      <c r="H1878" s="1">
        <v>41343</v>
      </c>
      <c r="I1878">
        <v>45</v>
      </c>
      <c r="J1878">
        <v>12</v>
      </c>
      <c r="K1878">
        <v>3</v>
      </c>
      <c r="L1878">
        <v>8</v>
      </c>
      <c r="M1878">
        <v>8</v>
      </c>
      <c r="N1878">
        <v>0</v>
      </c>
      <c r="O1878">
        <v>17</v>
      </c>
      <c r="P1878">
        <v>2</v>
      </c>
      <c r="Q1878">
        <v>2</v>
      </c>
      <c r="R1878">
        <v>0</v>
      </c>
      <c r="S1878">
        <v>3</v>
      </c>
      <c r="T1878">
        <v>7</v>
      </c>
      <c r="U1878">
        <v>0</v>
      </c>
      <c r="V1878">
        <v>0</v>
      </c>
      <c r="W1878">
        <v>0</v>
      </c>
      <c r="X1878">
        <v>0</v>
      </c>
      <c r="Y1878">
        <v>0</v>
      </c>
      <c r="Z1878">
        <v>0</v>
      </c>
      <c r="AA1878">
        <v>3</v>
      </c>
      <c r="AB1878">
        <v>11</v>
      </c>
      <c r="AC1878">
        <v>0</v>
      </c>
    </row>
    <row r="1879" spans="1:29" x14ac:dyDescent="0.3">
      <c r="A1879">
        <v>3130</v>
      </c>
      <c r="B1879">
        <v>1964</v>
      </c>
      <c r="C1879" t="s">
        <v>29</v>
      </c>
      <c r="D1879" t="s">
        <v>30</v>
      </c>
      <c r="E1879">
        <v>18701</v>
      </c>
      <c r="F1879">
        <v>1</v>
      </c>
      <c r="G1879">
        <v>1</v>
      </c>
      <c r="H1879" s="1">
        <v>41429</v>
      </c>
      <c r="I1879">
        <v>95</v>
      </c>
      <c r="J1879">
        <v>12</v>
      </c>
      <c r="K1879">
        <v>4</v>
      </c>
      <c r="L1879">
        <v>2</v>
      </c>
      <c r="M1879">
        <v>10</v>
      </c>
      <c r="N1879">
        <v>6</v>
      </c>
      <c r="O1879">
        <v>10</v>
      </c>
      <c r="P1879">
        <v>4</v>
      </c>
      <c r="Q1879">
        <v>2</v>
      </c>
      <c r="R1879">
        <v>0</v>
      </c>
      <c r="S1879">
        <v>4</v>
      </c>
      <c r="T1879">
        <v>5</v>
      </c>
      <c r="U1879">
        <v>0</v>
      </c>
      <c r="V1879">
        <v>0</v>
      </c>
      <c r="W1879">
        <v>0</v>
      </c>
      <c r="X1879">
        <v>0</v>
      </c>
      <c r="Y1879">
        <v>0</v>
      </c>
      <c r="Z1879">
        <v>0</v>
      </c>
      <c r="AA1879">
        <v>3</v>
      </c>
      <c r="AB1879">
        <v>11</v>
      </c>
      <c r="AC1879">
        <v>0</v>
      </c>
    </row>
    <row r="1880" spans="1:29" x14ac:dyDescent="0.3">
      <c r="A1880">
        <v>10598</v>
      </c>
      <c r="B1880">
        <v>1967</v>
      </c>
      <c r="C1880" t="s">
        <v>29</v>
      </c>
      <c r="D1880" t="s">
        <v>31</v>
      </c>
      <c r="E1880">
        <v>27943</v>
      </c>
      <c r="F1880">
        <v>1</v>
      </c>
      <c r="G1880">
        <v>1</v>
      </c>
      <c r="H1880" s="1">
        <v>41379</v>
      </c>
      <c r="I1880">
        <v>89</v>
      </c>
      <c r="J1880">
        <v>12</v>
      </c>
      <c r="K1880">
        <v>1</v>
      </c>
      <c r="L1880">
        <v>16</v>
      </c>
      <c r="M1880">
        <v>4</v>
      </c>
      <c r="N1880">
        <v>1</v>
      </c>
      <c r="O1880">
        <v>3</v>
      </c>
      <c r="P1880">
        <v>3</v>
      </c>
      <c r="Q1880">
        <v>2</v>
      </c>
      <c r="R1880">
        <v>0</v>
      </c>
      <c r="S1880">
        <v>3</v>
      </c>
      <c r="T1880">
        <v>8</v>
      </c>
      <c r="U1880">
        <v>0</v>
      </c>
      <c r="V1880">
        <v>0</v>
      </c>
      <c r="W1880">
        <v>0</v>
      </c>
      <c r="X1880">
        <v>0</v>
      </c>
      <c r="Y1880">
        <v>0</v>
      </c>
      <c r="Z1880">
        <v>0</v>
      </c>
      <c r="AA1880">
        <v>3</v>
      </c>
      <c r="AB1880">
        <v>11</v>
      </c>
      <c r="AC1880">
        <v>0</v>
      </c>
    </row>
    <row r="1881" spans="1:29" x14ac:dyDescent="0.3">
      <c r="A1881">
        <v>2980</v>
      </c>
      <c r="B1881">
        <v>1952</v>
      </c>
      <c r="C1881" t="s">
        <v>34</v>
      </c>
      <c r="D1881" t="s">
        <v>30</v>
      </c>
      <c r="E1881">
        <v>8820</v>
      </c>
      <c r="F1881">
        <v>1</v>
      </c>
      <c r="G1881">
        <v>1</v>
      </c>
      <c r="H1881" s="1">
        <v>41355</v>
      </c>
      <c r="I1881">
        <v>52</v>
      </c>
      <c r="J1881">
        <v>12</v>
      </c>
      <c r="K1881">
        <v>0</v>
      </c>
      <c r="L1881">
        <v>13</v>
      </c>
      <c r="M1881">
        <v>4</v>
      </c>
      <c r="N1881">
        <v>2</v>
      </c>
      <c r="O1881">
        <v>4</v>
      </c>
      <c r="P1881">
        <v>4</v>
      </c>
      <c r="Q1881">
        <v>3</v>
      </c>
      <c r="R1881">
        <v>0</v>
      </c>
      <c r="S1881">
        <v>3</v>
      </c>
      <c r="T1881">
        <v>8</v>
      </c>
      <c r="U1881">
        <v>0</v>
      </c>
      <c r="V1881">
        <v>0</v>
      </c>
      <c r="W1881">
        <v>0</v>
      </c>
      <c r="X1881">
        <v>0</v>
      </c>
      <c r="Y1881">
        <v>0</v>
      </c>
      <c r="Z1881">
        <v>0</v>
      </c>
      <c r="AA1881">
        <v>3</v>
      </c>
      <c r="AB1881">
        <v>11</v>
      </c>
      <c r="AC1881">
        <v>0</v>
      </c>
    </row>
    <row r="1882" spans="1:29" x14ac:dyDescent="0.3">
      <c r="A1882">
        <v>9303</v>
      </c>
      <c r="B1882">
        <v>1976</v>
      </c>
      <c r="C1882" t="s">
        <v>29</v>
      </c>
      <c r="D1882" t="s">
        <v>33</v>
      </c>
      <c r="E1882">
        <v>5305</v>
      </c>
      <c r="F1882">
        <v>0</v>
      </c>
      <c r="G1882">
        <v>1</v>
      </c>
      <c r="H1882" s="1">
        <v>41485</v>
      </c>
      <c r="I1882">
        <v>12</v>
      </c>
      <c r="J1882">
        <v>12</v>
      </c>
      <c r="K1882">
        <v>4</v>
      </c>
      <c r="L1882">
        <v>7</v>
      </c>
      <c r="M1882">
        <v>1</v>
      </c>
      <c r="N1882">
        <v>3</v>
      </c>
      <c r="O1882">
        <v>5</v>
      </c>
      <c r="P1882">
        <v>0</v>
      </c>
      <c r="Q1882">
        <v>1</v>
      </c>
      <c r="R1882">
        <v>0</v>
      </c>
      <c r="S1882">
        <v>0</v>
      </c>
      <c r="T1882">
        <v>13</v>
      </c>
      <c r="U1882">
        <v>0</v>
      </c>
      <c r="V1882">
        <v>0</v>
      </c>
      <c r="W1882">
        <v>0</v>
      </c>
      <c r="X1882">
        <v>0</v>
      </c>
      <c r="Y1882">
        <v>0</v>
      </c>
      <c r="Z1882">
        <v>0</v>
      </c>
      <c r="AA1882">
        <v>3</v>
      </c>
      <c r="AB1882">
        <v>11</v>
      </c>
      <c r="AC1882">
        <v>0</v>
      </c>
    </row>
    <row r="1883" spans="1:29" x14ac:dyDescent="0.3">
      <c r="A1883">
        <v>2174</v>
      </c>
      <c r="B1883">
        <v>1954</v>
      </c>
      <c r="C1883" t="s">
        <v>29</v>
      </c>
      <c r="D1883" t="s">
        <v>30</v>
      </c>
      <c r="E1883">
        <v>46344</v>
      </c>
      <c r="F1883">
        <v>1</v>
      </c>
      <c r="G1883">
        <v>1</v>
      </c>
      <c r="H1883" s="1">
        <v>41706</v>
      </c>
      <c r="I1883">
        <v>38</v>
      </c>
      <c r="J1883">
        <v>11</v>
      </c>
      <c r="K1883">
        <v>1</v>
      </c>
      <c r="L1883">
        <v>6</v>
      </c>
      <c r="M1883">
        <v>2</v>
      </c>
      <c r="N1883">
        <v>1</v>
      </c>
      <c r="O1883">
        <v>6</v>
      </c>
      <c r="P1883">
        <v>2</v>
      </c>
      <c r="Q1883">
        <v>1</v>
      </c>
      <c r="R1883">
        <v>1</v>
      </c>
      <c r="S1883">
        <v>2</v>
      </c>
      <c r="T1883">
        <v>5</v>
      </c>
      <c r="U1883">
        <v>0</v>
      </c>
      <c r="V1883">
        <v>0</v>
      </c>
      <c r="W1883">
        <v>0</v>
      </c>
      <c r="X1883">
        <v>0</v>
      </c>
      <c r="Y1883">
        <v>0</v>
      </c>
      <c r="Z1883">
        <v>0</v>
      </c>
      <c r="AA1883">
        <v>3</v>
      </c>
      <c r="AB1883">
        <v>11</v>
      </c>
      <c r="AC1883">
        <v>0</v>
      </c>
    </row>
    <row r="1884" spans="1:29" x14ac:dyDescent="0.3">
      <c r="A1884">
        <v>6182</v>
      </c>
      <c r="B1884">
        <v>1984</v>
      </c>
      <c r="C1884" t="s">
        <v>29</v>
      </c>
      <c r="D1884" t="s">
        <v>31</v>
      </c>
      <c r="E1884">
        <v>26646</v>
      </c>
      <c r="F1884">
        <v>1</v>
      </c>
      <c r="G1884">
        <v>0</v>
      </c>
      <c r="H1884" s="1">
        <v>41680</v>
      </c>
      <c r="I1884">
        <v>26</v>
      </c>
      <c r="J1884">
        <v>11</v>
      </c>
      <c r="K1884">
        <v>4</v>
      </c>
      <c r="L1884">
        <v>20</v>
      </c>
      <c r="M1884">
        <v>10</v>
      </c>
      <c r="N1884">
        <v>3</v>
      </c>
      <c r="O1884">
        <v>5</v>
      </c>
      <c r="P1884">
        <v>2</v>
      </c>
      <c r="Q1884">
        <v>2</v>
      </c>
      <c r="R1884">
        <v>0</v>
      </c>
      <c r="S1884">
        <v>4</v>
      </c>
      <c r="T1884">
        <v>6</v>
      </c>
      <c r="U1884">
        <v>0</v>
      </c>
      <c r="V1884">
        <v>0</v>
      </c>
      <c r="W1884">
        <v>0</v>
      </c>
      <c r="X1884">
        <v>0</v>
      </c>
      <c r="Y1884">
        <v>0</v>
      </c>
      <c r="Z1884">
        <v>0</v>
      </c>
      <c r="AA1884">
        <v>3</v>
      </c>
      <c r="AB1884">
        <v>11</v>
      </c>
      <c r="AC1884">
        <v>0</v>
      </c>
    </row>
    <row r="1885" spans="1:29" x14ac:dyDescent="0.3">
      <c r="A1885">
        <v>8557</v>
      </c>
      <c r="B1885">
        <v>1982</v>
      </c>
      <c r="C1885" t="s">
        <v>29</v>
      </c>
      <c r="D1885" t="s">
        <v>30</v>
      </c>
      <c r="F1885">
        <v>1</v>
      </c>
      <c r="G1885">
        <v>0</v>
      </c>
      <c r="H1885" s="1">
        <v>41442</v>
      </c>
      <c r="I1885">
        <v>57</v>
      </c>
      <c r="J1885">
        <v>11</v>
      </c>
      <c r="K1885">
        <v>3</v>
      </c>
      <c r="L1885">
        <v>22</v>
      </c>
      <c r="M1885">
        <v>2</v>
      </c>
      <c r="N1885">
        <v>2</v>
      </c>
      <c r="O1885">
        <v>6</v>
      </c>
      <c r="P1885">
        <v>2</v>
      </c>
      <c r="Q1885">
        <v>2</v>
      </c>
      <c r="R1885">
        <v>0</v>
      </c>
      <c r="S1885">
        <v>3</v>
      </c>
      <c r="T1885">
        <v>6</v>
      </c>
      <c r="U1885">
        <v>0</v>
      </c>
      <c r="V1885">
        <v>0</v>
      </c>
      <c r="W1885">
        <v>0</v>
      </c>
      <c r="X1885">
        <v>0</v>
      </c>
      <c r="Y1885">
        <v>0</v>
      </c>
      <c r="Z1885">
        <v>0</v>
      </c>
      <c r="AA1885">
        <v>3</v>
      </c>
      <c r="AB1885">
        <v>11</v>
      </c>
      <c r="AC1885">
        <v>0</v>
      </c>
    </row>
    <row r="1886" spans="1:29" x14ac:dyDescent="0.3">
      <c r="A1886">
        <v>7411</v>
      </c>
      <c r="B1886">
        <v>1964</v>
      </c>
      <c r="C1886" t="s">
        <v>32</v>
      </c>
      <c r="D1886" t="s">
        <v>33</v>
      </c>
      <c r="E1886">
        <v>31686</v>
      </c>
      <c r="F1886">
        <v>1</v>
      </c>
      <c r="G1886">
        <v>1</v>
      </c>
      <c r="H1886" s="1">
        <v>41795</v>
      </c>
      <c r="I1886">
        <v>31</v>
      </c>
      <c r="J1886">
        <v>11</v>
      </c>
      <c r="K1886">
        <v>0</v>
      </c>
      <c r="L1886">
        <v>5</v>
      </c>
      <c r="M1886">
        <v>0</v>
      </c>
      <c r="N1886">
        <v>0</v>
      </c>
      <c r="O1886">
        <v>1</v>
      </c>
      <c r="P1886">
        <v>2</v>
      </c>
      <c r="Q1886">
        <v>1</v>
      </c>
      <c r="R1886">
        <v>0</v>
      </c>
      <c r="S1886">
        <v>3</v>
      </c>
      <c r="T1886">
        <v>6</v>
      </c>
      <c r="U1886">
        <v>0</v>
      </c>
      <c r="V1886">
        <v>0</v>
      </c>
      <c r="W1886">
        <v>0</v>
      </c>
      <c r="X1886">
        <v>0</v>
      </c>
      <c r="Y1886">
        <v>0</v>
      </c>
      <c r="Z1886">
        <v>0</v>
      </c>
      <c r="AA1886">
        <v>3</v>
      </c>
      <c r="AB1886">
        <v>11</v>
      </c>
      <c r="AC1886">
        <v>0</v>
      </c>
    </row>
    <row r="1887" spans="1:29" x14ac:dyDescent="0.3">
      <c r="A1887">
        <v>3153</v>
      </c>
      <c r="B1887">
        <v>1957</v>
      </c>
      <c r="C1887" t="s">
        <v>32</v>
      </c>
      <c r="D1887" t="s">
        <v>30</v>
      </c>
      <c r="E1887">
        <v>40737</v>
      </c>
      <c r="F1887">
        <v>2</v>
      </c>
      <c r="G1887">
        <v>1</v>
      </c>
      <c r="H1887" s="1">
        <v>41616</v>
      </c>
      <c r="I1887">
        <v>24</v>
      </c>
      <c r="J1887">
        <v>11</v>
      </c>
      <c r="K1887">
        <v>0</v>
      </c>
      <c r="L1887">
        <v>4</v>
      </c>
      <c r="M1887">
        <v>0</v>
      </c>
      <c r="N1887">
        <v>0</v>
      </c>
      <c r="O1887">
        <v>2</v>
      </c>
      <c r="P1887">
        <v>1</v>
      </c>
      <c r="Q1887">
        <v>1</v>
      </c>
      <c r="R1887">
        <v>0</v>
      </c>
      <c r="S1887">
        <v>2</v>
      </c>
      <c r="T1887">
        <v>8</v>
      </c>
      <c r="U1887">
        <v>0</v>
      </c>
      <c r="V1887">
        <v>0</v>
      </c>
      <c r="W1887">
        <v>0</v>
      </c>
      <c r="X1887">
        <v>0</v>
      </c>
      <c r="Y1887">
        <v>0</v>
      </c>
      <c r="Z1887">
        <v>0</v>
      </c>
      <c r="AA1887">
        <v>3</v>
      </c>
      <c r="AB1887">
        <v>11</v>
      </c>
      <c r="AC1887">
        <v>0</v>
      </c>
    </row>
    <row r="1888" spans="1:29" x14ac:dyDescent="0.3">
      <c r="A1888">
        <v>113</v>
      </c>
      <c r="B1888">
        <v>1951</v>
      </c>
      <c r="C1888" t="s">
        <v>29</v>
      </c>
      <c r="D1888" t="s">
        <v>33</v>
      </c>
      <c r="E1888">
        <v>30833</v>
      </c>
      <c r="F1888">
        <v>1</v>
      </c>
      <c r="G1888">
        <v>1</v>
      </c>
      <c r="H1888" s="1">
        <v>41471</v>
      </c>
      <c r="I1888">
        <v>33</v>
      </c>
      <c r="J1888">
        <v>11</v>
      </c>
      <c r="K1888">
        <v>0</v>
      </c>
      <c r="L1888">
        <v>7</v>
      </c>
      <c r="M1888">
        <v>3</v>
      </c>
      <c r="N1888">
        <v>1</v>
      </c>
      <c r="O1888">
        <v>6</v>
      </c>
      <c r="P1888">
        <v>2</v>
      </c>
      <c r="Q1888">
        <v>1</v>
      </c>
      <c r="R1888">
        <v>0</v>
      </c>
      <c r="S1888">
        <v>3</v>
      </c>
      <c r="T1888">
        <v>5</v>
      </c>
      <c r="U1888">
        <v>0</v>
      </c>
      <c r="V1888">
        <v>0</v>
      </c>
      <c r="W1888">
        <v>0</v>
      </c>
      <c r="X1888">
        <v>0</v>
      </c>
      <c r="Y1888">
        <v>0</v>
      </c>
      <c r="Z1888">
        <v>0</v>
      </c>
      <c r="AA1888">
        <v>3</v>
      </c>
      <c r="AB1888">
        <v>11</v>
      </c>
      <c r="AC1888">
        <v>0</v>
      </c>
    </row>
    <row r="1889" spans="1:29" x14ac:dyDescent="0.3">
      <c r="A1889">
        <v>9592</v>
      </c>
      <c r="B1889">
        <v>1983</v>
      </c>
      <c r="C1889" t="s">
        <v>29</v>
      </c>
      <c r="D1889" t="s">
        <v>31</v>
      </c>
      <c r="E1889">
        <v>22010</v>
      </c>
      <c r="F1889">
        <v>1</v>
      </c>
      <c r="G1889">
        <v>0</v>
      </c>
      <c r="H1889" s="1">
        <v>41455</v>
      </c>
      <c r="I1889">
        <v>51</v>
      </c>
      <c r="J1889">
        <v>11</v>
      </c>
      <c r="K1889">
        <v>2</v>
      </c>
      <c r="L1889">
        <v>9</v>
      </c>
      <c r="M1889">
        <v>3</v>
      </c>
      <c r="N1889">
        <v>0</v>
      </c>
      <c r="O1889">
        <v>8</v>
      </c>
      <c r="P1889">
        <v>2</v>
      </c>
      <c r="Q1889">
        <v>2</v>
      </c>
      <c r="R1889">
        <v>0</v>
      </c>
      <c r="S1889">
        <v>3</v>
      </c>
      <c r="T1889">
        <v>8</v>
      </c>
      <c r="U1889">
        <v>0</v>
      </c>
      <c r="V1889">
        <v>0</v>
      </c>
      <c r="W1889">
        <v>0</v>
      </c>
      <c r="X1889">
        <v>0</v>
      </c>
      <c r="Y1889">
        <v>0</v>
      </c>
      <c r="Z1889">
        <v>0</v>
      </c>
      <c r="AA1889">
        <v>3</v>
      </c>
      <c r="AB1889">
        <v>11</v>
      </c>
      <c r="AC1889">
        <v>0</v>
      </c>
    </row>
    <row r="1890" spans="1:29" x14ac:dyDescent="0.3">
      <c r="A1890">
        <v>2098</v>
      </c>
      <c r="B1890">
        <v>1969</v>
      </c>
      <c r="C1890" t="s">
        <v>32</v>
      </c>
      <c r="D1890" t="s">
        <v>33</v>
      </c>
      <c r="E1890">
        <v>33581</v>
      </c>
      <c r="F1890">
        <v>2</v>
      </c>
      <c r="G1890">
        <v>0</v>
      </c>
      <c r="H1890" s="1">
        <v>41282</v>
      </c>
      <c r="I1890">
        <v>38</v>
      </c>
      <c r="J1890">
        <v>11</v>
      </c>
      <c r="K1890">
        <v>0</v>
      </c>
      <c r="L1890">
        <v>5</v>
      </c>
      <c r="M1890">
        <v>0</v>
      </c>
      <c r="N1890">
        <v>0</v>
      </c>
      <c r="O1890">
        <v>1</v>
      </c>
      <c r="P1890">
        <v>1</v>
      </c>
      <c r="Q1890">
        <v>1</v>
      </c>
      <c r="R1890">
        <v>0</v>
      </c>
      <c r="S1890">
        <v>2</v>
      </c>
      <c r="T1890">
        <v>8</v>
      </c>
      <c r="U1890">
        <v>0</v>
      </c>
      <c r="V1890">
        <v>0</v>
      </c>
      <c r="W1890">
        <v>0</v>
      </c>
      <c r="X1890">
        <v>0</v>
      </c>
      <c r="Y1890">
        <v>0</v>
      </c>
      <c r="Z1890">
        <v>0</v>
      </c>
      <c r="AA1890">
        <v>3</v>
      </c>
      <c r="AB1890">
        <v>11</v>
      </c>
      <c r="AC1890">
        <v>0</v>
      </c>
    </row>
    <row r="1891" spans="1:29" x14ac:dyDescent="0.3">
      <c r="A1891">
        <v>3436</v>
      </c>
      <c r="B1891">
        <v>1969</v>
      </c>
      <c r="C1891" t="s">
        <v>29</v>
      </c>
      <c r="D1891" t="s">
        <v>33</v>
      </c>
      <c r="E1891">
        <v>14045</v>
      </c>
      <c r="F1891">
        <v>1</v>
      </c>
      <c r="G1891">
        <v>0</v>
      </c>
      <c r="H1891" s="1">
        <v>41665</v>
      </c>
      <c r="I1891">
        <v>24</v>
      </c>
      <c r="J1891">
        <v>11</v>
      </c>
      <c r="K1891">
        <v>0</v>
      </c>
      <c r="L1891">
        <v>5</v>
      </c>
      <c r="M1891">
        <v>2</v>
      </c>
      <c r="N1891">
        <v>1</v>
      </c>
      <c r="O1891">
        <v>1</v>
      </c>
      <c r="P1891">
        <v>1</v>
      </c>
      <c r="Q1891">
        <v>1</v>
      </c>
      <c r="R1891">
        <v>0</v>
      </c>
      <c r="S1891">
        <v>3</v>
      </c>
      <c r="T1891">
        <v>7</v>
      </c>
      <c r="U1891">
        <v>0</v>
      </c>
      <c r="V1891">
        <v>0</v>
      </c>
      <c r="W1891">
        <v>0</v>
      </c>
      <c r="X1891">
        <v>0</v>
      </c>
      <c r="Y1891">
        <v>0</v>
      </c>
      <c r="Z1891">
        <v>0</v>
      </c>
      <c r="AA1891">
        <v>3</v>
      </c>
      <c r="AB1891">
        <v>11</v>
      </c>
      <c r="AC1891">
        <v>0</v>
      </c>
    </row>
    <row r="1892" spans="1:29" x14ac:dyDescent="0.3">
      <c r="A1892">
        <v>10203</v>
      </c>
      <c r="B1892">
        <v>1990</v>
      </c>
      <c r="C1892" t="s">
        <v>29</v>
      </c>
      <c r="D1892" t="s">
        <v>30</v>
      </c>
      <c r="E1892">
        <v>26095</v>
      </c>
      <c r="F1892">
        <v>1</v>
      </c>
      <c r="G1892">
        <v>0</v>
      </c>
      <c r="H1892" s="1">
        <v>41455</v>
      </c>
      <c r="I1892">
        <v>77</v>
      </c>
      <c r="J1892">
        <v>11</v>
      </c>
      <c r="K1892">
        <v>7</v>
      </c>
      <c r="L1892">
        <v>9</v>
      </c>
      <c r="M1892">
        <v>3</v>
      </c>
      <c r="N1892">
        <v>1</v>
      </c>
      <c r="O1892">
        <v>11</v>
      </c>
      <c r="P1892">
        <v>1</v>
      </c>
      <c r="Q1892">
        <v>1</v>
      </c>
      <c r="R1892">
        <v>0</v>
      </c>
      <c r="S1892">
        <v>3</v>
      </c>
      <c r="T1892">
        <v>7</v>
      </c>
      <c r="U1892">
        <v>0</v>
      </c>
      <c r="V1892">
        <v>0</v>
      </c>
      <c r="W1892">
        <v>0</v>
      </c>
      <c r="X1892">
        <v>0</v>
      </c>
      <c r="Y1892">
        <v>0</v>
      </c>
      <c r="Z1892">
        <v>0</v>
      </c>
      <c r="AA1892">
        <v>3</v>
      </c>
      <c r="AB1892">
        <v>11</v>
      </c>
      <c r="AC1892">
        <v>0</v>
      </c>
    </row>
    <row r="1893" spans="1:29" x14ac:dyDescent="0.3">
      <c r="A1893">
        <v>8724</v>
      </c>
      <c r="B1893">
        <v>1982</v>
      </c>
      <c r="C1893" t="s">
        <v>29</v>
      </c>
      <c r="D1893" t="s">
        <v>30</v>
      </c>
      <c r="E1893">
        <v>28567</v>
      </c>
      <c r="F1893">
        <v>1</v>
      </c>
      <c r="G1893">
        <v>0</v>
      </c>
      <c r="H1893" s="1">
        <v>41442</v>
      </c>
      <c r="I1893">
        <v>57</v>
      </c>
      <c r="J1893">
        <v>11</v>
      </c>
      <c r="K1893">
        <v>3</v>
      </c>
      <c r="L1893">
        <v>22</v>
      </c>
      <c r="M1893">
        <v>2</v>
      </c>
      <c r="N1893">
        <v>2</v>
      </c>
      <c r="O1893">
        <v>6</v>
      </c>
      <c r="P1893">
        <v>2</v>
      </c>
      <c r="Q1893">
        <v>2</v>
      </c>
      <c r="R1893">
        <v>0</v>
      </c>
      <c r="S1893">
        <v>3</v>
      </c>
      <c r="T1893">
        <v>6</v>
      </c>
      <c r="U1893">
        <v>0</v>
      </c>
      <c r="V1893">
        <v>0</v>
      </c>
      <c r="W1893">
        <v>0</v>
      </c>
      <c r="X1893">
        <v>0</v>
      </c>
      <c r="Y1893">
        <v>0</v>
      </c>
      <c r="Z1893">
        <v>0</v>
      </c>
      <c r="AA1893">
        <v>3</v>
      </c>
      <c r="AB1893">
        <v>11</v>
      </c>
      <c r="AC1893">
        <v>0</v>
      </c>
    </row>
    <row r="1894" spans="1:29" x14ac:dyDescent="0.3">
      <c r="A1894">
        <v>10270</v>
      </c>
      <c r="B1894">
        <v>1981</v>
      </c>
      <c r="C1894" t="s">
        <v>37</v>
      </c>
      <c r="D1894" t="s">
        <v>33</v>
      </c>
      <c r="E1894">
        <v>35523</v>
      </c>
      <c r="F1894">
        <v>1</v>
      </c>
      <c r="G1894">
        <v>0</v>
      </c>
      <c r="H1894" s="1">
        <v>41550</v>
      </c>
      <c r="I1894">
        <v>8</v>
      </c>
      <c r="J1894">
        <v>11</v>
      </c>
      <c r="K1894">
        <v>5</v>
      </c>
      <c r="L1894">
        <v>22</v>
      </c>
      <c r="M1894">
        <v>12</v>
      </c>
      <c r="N1894">
        <v>5</v>
      </c>
      <c r="O1894">
        <v>11</v>
      </c>
      <c r="P1894">
        <v>2</v>
      </c>
      <c r="Q1894">
        <v>3</v>
      </c>
      <c r="R1894">
        <v>0</v>
      </c>
      <c r="S1894">
        <v>3</v>
      </c>
      <c r="T1894">
        <v>7</v>
      </c>
      <c r="U1894">
        <v>0</v>
      </c>
      <c r="V1894">
        <v>0</v>
      </c>
      <c r="W1894">
        <v>0</v>
      </c>
      <c r="X1894">
        <v>0</v>
      </c>
      <c r="Y1894">
        <v>0</v>
      </c>
      <c r="Z1894">
        <v>0</v>
      </c>
      <c r="AA1894">
        <v>3</v>
      </c>
      <c r="AB1894">
        <v>11</v>
      </c>
      <c r="AC1894">
        <v>0</v>
      </c>
    </row>
    <row r="1895" spans="1:29" x14ac:dyDescent="0.3">
      <c r="A1895">
        <v>7574</v>
      </c>
      <c r="B1895">
        <v>1979</v>
      </c>
      <c r="C1895" t="s">
        <v>32</v>
      </c>
      <c r="D1895" t="s">
        <v>31</v>
      </c>
      <c r="E1895">
        <v>27922</v>
      </c>
      <c r="F1895">
        <v>1</v>
      </c>
      <c r="G1895">
        <v>0</v>
      </c>
      <c r="H1895" s="1">
        <v>41769</v>
      </c>
      <c r="I1895">
        <v>80</v>
      </c>
      <c r="J1895">
        <v>11</v>
      </c>
      <c r="K1895">
        <v>0</v>
      </c>
      <c r="L1895">
        <v>13</v>
      </c>
      <c r="M1895">
        <v>2</v>
      </c>
      <c r="N1895">
        <v>4</v>
      </c>
      <c r="O1895">
        <v>11</v>
      </c>
      <c r="P1895">
        <v>1</v>
      </c>
      <c r="Q1895">
        <v>2</v>
      </c>
      <c r="R1895">
        <v>0</v>
      </c>
      <c r="S1895">
        <v>3</v>
      </c>
      <c r="T1895">
        <v>4</v>
      </c>
      <c r="U1895">
        <v>0</v>
      </c>
      <c r="V1895">
        <v>0</v>
      </c>
      <c r="W1895">
        <v>0</v>
      </c>
      <c r="X1895">
        <v>0</v>
      </c>
      <c r="Y1895">
        <v>0</v>
      </c>
      <c r="Z1895">
        <v>0</v>
      </c>
      <c r="AA1895">
        <v>3</v>
      </c>
      <c r="AB1895">
        <v>11</v>
      </c>
      <c r="AC1895">
        <v>0</v>
      </c>
    </row>
    <row r="1896" spans="1:29" x14ac:dyDescent="0.3">
      <c r="A1896">
        <v>4444</v>
      </c>
      <c r="B1896">
        <v>1972</v>
      </c>
      <c r="C1896" t="s">
        <v>29</v>
      </c>
      <c r="D1896" t="s">
        <v>33</v>
      </c>
      <c r="E1896">
        <v>30023</v>
      </c>
      <c r="F1896">
        <v>1</v>
      </c>
      <c r="G1896">
        <v>0</v>
      </c>
      <c r="H1896" s="1">
        <v>41722</v>
      </c>
      <c r="I1896">
        <v>28</v>
      </c>
      <c r="J1896">
        <v>11</v>
      </c>
      <c r="K1896">
        <v>0</v>
      </c>
      <c r="L1896">
        <v>16</v>
      </c>
      <c r="M1896">
        <v>7</v>
      </c>
      <c r="N1896">
        <v>6</v>
      </c>
      <c r="O1896">
        <v>21</v>
      </c>
      <c r="P1896">
        <v>1</v>
      </c>
      <c r="Q1896">
        <v>2</v>
      </c>
      <c r="R1896">
        <v>0</v>
      </c>
      <c r="S1896">
        <v>3</v>
      </c>
      <c r="T1896">
        <v>8</v>
      </c>
      <c r="U1896">
        <v>0</v>
      </c>
      <c r="V1896">
        <v>0</v>
      </c>
      <c r="W1896">
        <v>0</v>
      </c>
      <c r="X1896">
        <v>0</v>
      </c>
      <c r="Y1896">
        <v>0</v>
      </c>
      <c r="Z1896">
        <v>0</v>
      </c>
      <c r="AA1896">
        <v>3</v>
      </c>
      <c r="AB1896">
        <v>11</v>
      </c>
      <c r="AC1896">
        <v>0</v>
      </c>
    </row>
    <row r="1897" spans="1:29" x14ac:dyDescent="0.3">
      <c r="A1897">
        <v>7736</v>
      </c>
      <c r="B1897">
        <v>1986</v>
      </c>
      <c r="C1897" t="s">
        <v>29</v>
      </c>
      <c r="D1897" t="s">
        <v>33</v>
      </c>
      <c r="E1897">
        <v>22518</v>
      </c>
      <c r="F1897">
        <v>1</v>
      </c>
      <c r="G1897">
        <v>0</v>
      </c>
      <c r="H1897" s="1">
        <v>41204</v>
      </c>
      <c r="I1897">
        <v>36</v>
      </c>
      <c r="J1897">
        <v>11</v>
      </c>
      <c r="K1897">
        <v>7</v>
      </c>
      <c r="L1897">
        <v>12</v>
      </c>
      <c r="M1897">
        <v>2</v>
      </c>
      <c r="N1897">
        <v>2</v>
      </c>
      <c r="O1897">
        <v>27</v>
      </c>
      <c r="P1897">
        <v>2</v>
      </c>
      <c r="Q1897">
        <v>2</v>
      </c>
      <c r="R1897">
        <v>1</v>
      </c>
      <c r="S1897">
        <v>2</v>
      </c>
      <c r="T1897">
        <v>5</v>
      </c>
      <c r="U1897">
        <v>1</v>
      </c>
      <c r="V1897">
        <v>0</v>
      </c>
      <c r="W1897">
        <v>0</v>
      </c>
      <c r="X1897">
        <v>0</v>
      </c>
      <c r="Y1897">
        <v>0</v>
      </c>
      <c r="Z1897">
        <v>0</v>
      </c>
      <c r="AA1897">
        <v>3</v>
      </c>
      <c r="AB1897">
        <v>11</v>
      </c>
      <c r="AC1897">
        <v>1</v>
      </c>
    </row>
    <row r="1898" spans="1:29" x14ac:dyDescent="0.3">
      <c r="A1898">
        <v>8663</v>
      </c>
      <c r="B1898">
        <v>1974</v>
      </c>
      <c r="C1898" t="s">
        <v>29</v>
      </c>
      <c r="D1898" t="s">
        <v>35</v>
      </c>
      <c r="E1898">
        <v>39996</v>
      </c>
      <c r="F1898">
        <v>1</v>
      </c>
      <c r="G1898">
        <v>1</v>
      </c>
      <c r="H1898" s="1">
        <v>41781</v>
      </c>
      <c r="I1898">
        <v>85</v>
      </c>
      <c r="J1898">
        <v>11</v>
      </c>
      <c r="K1898">
        <v>0</v>
      </c>
      <c r="L1898">
        <v>3</v>
      </c>
      <c r="M1898">
        <v>0</v>
      </c>
      <c r="N1898">
        <v>0</v>
      </c>
      <c r="O1898">
        <v>1</v>
      </c>
      <c r="P1898">
        <v>1</v>
      </c>
      <c r="Q1898">
        <v>1</v>
      </c>
      <c r="R1898">
        <v>0</v>
      </c>
      <c r="S1898">
        <v>2</v>
      </c>
      <c r="T1898">
        <v>6</v>
      </c>
      <c r="U1898">
        <v>0</v>
      </c>
      <c r="V1898">
        <v>0</v>
      </c>
      <c r="W1898">
        <v>0</v>
      </c>
      <c r="X1898">
        <v>0</v>
      </c>
      <c r="Y1898">
        <v>0</v>
      </c>
      <c r="Z1898">
        <v>0</v>
      </c>
      <c r="AA1898">
        <v>3</v>
      </c>
      <c r="AB1898">
        <v>11</v>
      </c>
      <c r="AC1898">
        <v>0</v>
      </c>
    </row>
    <row r="1899" spans="1:29" x14ac:dyDescent="0.3">
      <c r="A1899">
        <v>2217</v>
      </c>
      <c r="B1899">
        <v>1975</v>
      </c>
      <c r="C1899" t="s">
        <v>37</v>
      </c>
      <c r="D1899" t="s">
        <v>33</v>
      </c>
      <c r="E1899">
        <v>37284</v>
      </c>
      <c r="F1899">
        <v>1</v>
      </c>
      <c r="G1899">
        <v>1</v>
      </c>
      <c r="H1899" s="1">
        <v>41362</v>
      </c>
      <c r="I1899">
        <v>46</v>
      </c>
      <c r="J1899">
        <v>11</v>
      </c>
      <c r="K1899">
        <v>1</v>
      </c>
      <c r="L1899">
        <v>2</v>
      </c>
      <c r="M1899">
        <v>2</v>
      </c>
      <c r="N1899">
        <v>1</v>
      </c>
      <c r="O1899">
        <v>6</v>
      </c>
      <c r="P1899">
        <v>1</v>
      </c>
      <c r="Q1899">
        <v>0</v>
      </c>
      <c r="R1899">
        <v>0</v>
      </c>
      <c r="S1899">
        <v>3</v>
      </c>
      <c r="T1899">
        <v>6</v>
      </c>
      <c r="U1899">
        <v>0</v>
      </c>
      <c r="V1899">
        <v>0</v>
      </c>
      <c r="W1899">
        <v>0</v>
      </c>
      <c r="X1899">
        <v>0</v>
      </c>
      <c r="Y1899">
        <v>0</v>
      </c>
      <c r="Z1899">
        <v>0</v>
      </c>
      <c r="AA1899">
        <v>3</v>
      </c>
      <c r="AB1899">
        <v>11</v>
      </c>
      <c r="AC1899">
        <v>0</v>
      </c>
    </row>
    <row r="1900" spans="1:29" x14ac:dyDescent="0.3">
      <c r="A1900">
        <v>3276</v>
      </c>
      <c r="B1900">
        <v>1976</v>
      </c>
      <c r="C1900" t="s">
        <v>37</v>
      </c>
      <c r="D1900" t="s">
        <v>31</v>
      </c>
      <c r="E1900">
        <v>36301</v>
      </c>
      <c r="F1900">
        <v>1</v>
      </c>
      <c r="G1900">
        <v>0</v>
      </c>
      <c r="H1900" s="1">
        <v>41572</v>
      </c>
      <c r="I1900">
        <v>53</v>
      </c>
      <c r="J1900">
        <v>11</v>
      </c>
      <c r="K1900">
        <v>12</v>
      </c>
      <c r="L1900">
        <v>35</v>
      </c>
      <c r="M1900">
        <v>3</v>
      </c>
      <c r="N1900">
        <v>5</v>
      </c>
      <c r="O1900">
        <v>12</v>
      </c>
      <c r="P1900">
        <v>1</v>
      </c>
      <c r="Q1900">
        <v>3</v>
      </c>
      <c r="R1900">
        <v>0</v>
      </c>
      <c r="S1900">
        <v>3</v>
      </c>
      <c r="T1900">
        <v>7</v>
      </c>
      <c r="U1900">
        <v>0</v>
      </c>
      <c r="V1900">
        <v>0</v>
      </c>
      <c r="W1900">
        <v>0</v>
      </c>
      <c r="X1900">
        <v>0</v>
      </c>
      <c r="Y1900">
        <v>0</v>
      </c>
      <c r="Z1900">
        <v>0</v>
      </c>
      <c r="AA1900">
        <v>3</v>
      </c>
      <c r="AB1900">
        <v>11</v>
      </c>
      <c r="AC1900">
        <v>0</v>
      </c>
    </row>
    <row r="1901" spans="1:29" x14ac:dyDescent="0.3">
      <c r="A1901">
        <v>1890</v>
      </c>
      <c r="B1901">
        <v>1971</v>
      </c>
      <c r="C1901" t="s">
        <v>37</v>
      </c>
      <c r="D1901" t="s">
        <v>31</v>
      </c>
      <c r="E1901">
        <v>42033</v>
      </c>
      <c r="F1901">
        <v>1</v>
      </c>
      <c r="G1901">
        <v>1</v>
      </c>
      <c r="H1901" s="1">
        <v>41171</v>
      </c>
      <c r="I1901">
        <v>95</v>
      </c>
      <c r="J1901">
        <v>11</v>
      </c>
      <c r="K1901">
        <v>1</v>
      </c>
      <c r="L1901">
        <v>4</v>
      </c>
      <c r="M1901">
        <v>2</v>
      </c>
      <c r="N1901">
        <v>0</v>
      </c>
      <c r="O1901">
        <v>7</v>
      </c>
      <c r="P1901">
        <v>1</v>
      </c>
      <c r="Q1901">
        <v>1</v>
      </c>
      <c r="R1901">
        <v>0</v>
      </c>
      <c r="S1901">
        <v>2</v>
      </c>
      <c r="T1901">
        <v>7</v>
      </c>
      <c r="U1901">
        <v>0</v>
      </c>
      <c r="V1901">
        <v>0</v>
      </c>
      <c r="W1901">
        <v>0</v>
      </c>
      <c r="X1901">
        <v>0</v>
      </c>
      <c r="Y1901">
        <v>0</v>
      </c>
      <c r="Z1901">
        <v>0</v>
      </c>
      <c r="AA1901">
        <v>3</v>
      </c>
      <c r="AB1901">
        <v>11</v>
      </c>
      <c r="AC1901">
        <v>0</v>
      </c>
    </row>
    <row r="1902" spans="1:29" x14ac:dyDescent="0.3">
      <c r="A1902">
        <v>10691</v>
      </c>
      <c r="B1902">
        <v>1960</v>
      </c>
      <c r="C1902" t="s">
        <v>34</v>
      </c>
      <c r="D1902" t="s">
        <v>33</v>
      </c>
      <c r="E1902">
        <v>28520</v>
      </c>
      <c r="F1902">
        <v>1</v>
      </c>
      <c r="G1902">
        <v>1</v>
      </c>
      <c r="H1902" s="1">
        <v>41439</v>
      </c>
      <c r="I1902">
        <v>55</v>
      </c>
      <c r="J1902">
        <v>11</v>
      </c>
      <c r="K1902">
        <v>0</v>
      </c>
      <c r="L1902">
        <v>10</v>
      </c>
      <c r="M1902">
        <v>0</v>
      </c>
      <c r="N1902">
        <v>2</v>
      </c>
      <c r="O1902">
        <v>20</v>
      </c>
      <c r="P1902">
        <v>1</v>
      </c>
      <c r="Q1902">
        <v>1</v>
      </c>
      <c r="R1902">
        <v>1</v>
      </c>
      <c r="S1902">
        <v>2</v>
      </c>
      <c r="T1902">
        <v>6</v>
      </c>
      <c r="U1902">
        <v>0</v>
      </c>
      <c r="V1902">
        <v>0</v>
      </c>
      <c r="W1902">
        <v>0</v>
      </c>
      <c r="X1902">
        <v>0</v>
      </c>
      <c r="Y1902">
        <v>0</v>
      </c>
      <c r="Z1902">
        <v>0</v>
      </c>
      <c r="AA1902">
        <v>3</v>
      </c>
      <c r="AB1902">
        <v>11</v>
      </c>
      <c r="AC1902">
        <v>0</v>
      </c>
    </row>
    <row r="1903" spans="1:29" x14ac:dyDescent="0.3">
      <c r="A1903">
        <v>4102</v>
      </c>
      <c r="B1903">
        <v>1975</v>
      </c>
      <c r="C1903" t="s">
        <v>37</v>
      </c>
      <c r="D1903" t="s">
        <v>33</v>
      </c>
      <c r="E1903">
        <v>37284</v>
      </c>
      <c r="F1903">
        <v>1</v>
      </c>
      <c r="G1903">
        <v>1</v>
      </c>
      <c r="H1903" s="1">
        <v>41362</v>
      </c>
      <c r="I1903">
        <v>46</v>
      </c>
      <c r="J1903">
        <v>11</v>
      </c>
      <c r="K1903">
        <v>1</v>
      </c>
      <c r="L1903">
        <v>2</v>
      </c>
      <c r="M1903">
        <v>2</v>
      </c>
      <c r="N1903">
        <v>1</v>
      </c>
      <c r="O1903">
        <v>6</v>
      </c>
      <c r="P1903">
        <v>1</v>
      </c>
      <c r="Q1903">
        <v>0</v>
      </c>
      <c r="R1903">
        <v>0</v>
      </c>
      <c r="S1903">
        <v>3</v>
      </c>
      <c r="T1903">
        <v>6</v>
      </c>
      <c r="U1903">
        <v>0</v>
      </c>
      <c r="V1903">
        <v>0</v>
      </c>
      <c r="W1903">
        <v>0</v>
      </c>
      <c r="X1903">
        <v>0</v>
      </c>
      <c r="Y1903">
        <v>0</v>
      </c>
      <c r="Z1903">
        <v>0</v>
      </c>
      <c r="AA1903">
        <v>3</v>
      </c>
      <c r="AB1903">
        <v>11</v>
      </c>
      <c r="AC1903">
        <v>0</v>
      </c>
    </row>
    <row r="1904" spans="1:29" x14ac:dyDescent="0.3">
      <c r="A1904">
        <v>6568</v>
      </c>
      <c r="B1904">
        <v>1984</v>
      </c>
      <c r="C1904" t="s">
        <v>29</v>
      </c>
      <c r="D1904" t="s">
        <v>33</v>
      </c>
      <c r="E1904">
        <v>38680</v>
      </c>
      <c r="F1904">
        <v>1</v>
      </c>
      <c r="G1904">
        <v>0</v>
      </c>
      <c r="H1904" s="1">
        <v>41361</v>
      </c>
      <c r="I1904">
        <v>97</v>
      </c>
      <c r="J1904">
        <v>11</v>
      </c>
      <c r="K1904">
        <v>0</v>
      </c>
      <c r="L1904">
        <v>36</v>
      </c>
      <c r="M1904">
        <v>15</v>
      </c>
      <c r="N1904">
        <v>5</v>
      </c>
      <c r="O1904">
        <v>12</v>
      </c>
      <c r="P1904">
        <v>1</v>
      </c>
      <c r="Q1904">
        <v>2</v>
      </c>
      <c r="R1904">
        <v>0</v>
      </c>
      <c r="S1904">
        <v>3</v>
      </c>
      <c r="T1904">
        <v>7</v>
      </c>
      <c r="U1904">
        <v>0</v>
      </c>
      <c r="V1904">
        <v>0</v>
      </c>
      <c r="W1904">
        <v>0</v>
      </c>
      <c r="X1904">
        <v>0</v>
      </c>
      <c r="Y1904">
        <v>0</v>
      </c>
      <c r="Z1904">
        <v>0</v>
      </c>
      <c r="AA1904">
        <v>3</v>
      </c>
      <c r="AB1904">
        <v>11</v>
      </c>
      <c r="AC1904">
        <v>0</v>
      </c>
    </row>
    <row r="1905" spans="1:29" x14ac:dyDescent="0.3">
      <c r="A1905">
        <v>1515</v>
      </c>
      <c r="B1905">
        <v>1975</v>
      </c>
      <c r="C1905" t="s">
        <v>34</v>
      </c>
      <c r="D1905" t="s">
        <v>31</v>
      </c>
      <c r="E1905">
        <v>34176</v>
      </c>
      <c r="F1905">
        <v>0</v>
      </c>
      <c r="G1905">
        <v>1</v>
      </c>
      <c r="H1905" s="1">
        <v>41661</v>
      </c>
      <c r="I1905">
        <v>9</v>
      </c>
      <c r="J1905">
        <v>11</v>
      </c>
      <c r="K1905">
        <v>2</v>
      </c>
      <c r="L1905">
        <v>7</v>
      </c>
      <c r="M1905">
        <v>4</v>
      </c>
      <c r="N1905">
        <v>2</v>
      </c>
      <c r="O1905">
        <v>2</v>
      </c>
      <c r="P1905">
        <v>1</v>
      </c>
      <c r="Q1905">
        <v>1</v>
      </c>
      <c r="R1905">
        <v>0</v>
      </c>
      <c r="S1905">
        <v>3</v>
      </c>
      <c r="T1905">
        <v>3</v>
      </c>
      <c r="U1905">
        <v>0</v>
      </c>
      <c r="V1905">
        <v>0</v>
      </c>
      <c r="W1905">
        <v>0</v>
      </c>
      <c r="X1905">
        <v>0</v>
      </c>
      <c r="Y1905">
        <v>0</v>
      </c>
      <c r="Z1905">
        <v>0</v>
      </c>
      <c r="AA1905">
        <v>3</v>
      </c>
      <c r="AB1905">
        <v>11</v>
      </c>
      <c r="AC1905">
        <v>0</v>
      </c>
    </row>
    <row r="1906" spans="1:29" x14ac:dyDescent="0.3">
      <c r="A1906">
        <v>1386</v>
      </c>
      <c r="B1906">
        <v>1967</v>
      </c>
      <c r="C1906" t="s">
        <v>29</v>
      </c>
      <c r="D1906" t="s">
        <v>31</v>
      </c>
      <c r="E1906">
        <v>32474</v>
      </c>
      <c r="F1906">
        <v>1</v>
      </c>
      <c r="G1906">
        <v>1</v>
      </c>
      <c r="H1906" s="1">
        <v>41770</v>
      </c>
      <c r="I1906">
        <v>0</v>
      </c>
      <c r="J1906">
        <v>10</v>
      </c>
      <c r="K1906">
        <v>0</v>
      </c>
      <c r="L1906">
        <v>1</v>
      </c>
      <c r="M1906">
        <v>0</v>
      </c>
      <c r="N1906">
        <v>0</v>
      </c>
      <c r="O1906">
        <v>0</v>
      </c>
      <c r="P1906">
        <v>1</v>
      </c>
      <c r="Q1906">
        <v>1</v>
      </c>
      <c r="R1906">
        <v>0</v>
      </c>
      <c r="S1906">
        <v>2</v>
      </c>
      <c r="T1906">
        <v>7</v>
      </c>
      <c r="U1906">
        <v>0</v>
      </c>
      <c r="V1906">
        <v>0</v>
      </c>
      <c r="W1906">
        <v>0</v>
      </c>
      <c r="X1906">
        <v>0</v>
      </c>
      <c r="Y1906">
        <v>0</v>
      </c>
      <c r="Z1906">
        <v>0</v>
      </c>
      <c r="AA1906">
        <v>3</v>
      </c>
      <c r="AB1906">
        <v>11</v>
      </c>
      <c r="AC1906">
        <v>0</v>
      </c>
    </row>
    <row r="1907" spans="1:29" x14ac:dyDescent="0.3">
      <c r="A1907">
        <v>3518</v>
      </c>
      <c r="B1907">
        <v>1983</v>
      </c>
      <c r="C1907" t="s">
        <v>29</v>
      </c>
      <c r="D1907" t="s">
        <v>33</v>
      </c>
      <c r="E1907">
        <v>25271</v>
      </c>
      <c r="F1907">
        <v>1</v>
      </c>
      <c r="G1907">
        <v>0</v>
      </c>
      <c r="H1907" s="1">
        <v>41248</v>
      </c>
      <c r="I1907">
        <v>45</v>
      </c>
      <c r="J1907">
        <v>10</v>
      </c>
      <c r="K1907">
        <v>1</v>
      </c>
      <c r="L1907">
        <v>18</v>
      </c>
      <c r="M1907">
        <v>10</v>
      </c>
      <c r="N1907">
        <v>4</v>
      </c>
      <c r="O1907">
        <v>7</v>
      </c>
      <c r="P1907">
        <v>1</v>
      </c>
      <c r="Q1907">
        <v>1</v>
      </c>
      <c r="R1907">
        <v>1</v>
      </c>
      <c r="S1907">
        <v>2</v>
      </c>
      <c r="T1907">
        <v>9</v>
      </c>
      <c r="U1907">
        <v>0</v>
      </c>
      <c r="V1907">
        <v>0</v>
      </c>
      <c r="W1907">
        <v>0</v>
      </c>
      <c r="X1907">
        <v>0</v>
      </c>
      <c r="Y1907">
        <v>0</v>
      </c>
      <c r="Z1907">
        <v>0</v>
      </c>
      <c r="AA1907">
        <v>3</v>
      </c>
      <c r="AB1907">
        <v>11</v>
      </c>
      <c r="AC1907">
        <v>0</v>
      </c>
    </row>
    <row r="1908" spans="1:29" x14ac:dyDescent="0.3">
      <c r="A1908">
        <v>7224</v>
      </c>
      <c r="B1908">
        <v>1977</v>
      </c>
      <c r="C1908" t="s">
        <v>29</v>
      </c>
      <c r="D1908" t="s">
        <v>33</v>
      </c>
      <c r="E1908">
        <v>31353</v>
      </c>
      <c r="F1908">
        <v>1</v>
      </c>
      <c r="G1908">
        <v>1</v>
      </c>
      <c r="H1908" s="1">
        <v>41637</v>
      </c>
      <c r="I1908">
        <v>24</v>
      </c>
      <c r="J1908">
        <v>10</v>
      </c>
      <c r="K1908">
        <v>0</v>
      </c>
      <c r="L1908">
        <v>10</v>
      </c>
      <c r="M1908">
        <v>3</v>
      </c>
      <c r="N1908">
        <v>1</v>
      </c>
      <c r="O1908">
        <v>7</v>
      </c>
      <c r="P1908">
        <v>2</v>
      </c>
      <c r="Q1908">
        <v>1</v>
      </c>
      <c r="R1908">
        <v>1</v>
      </c>
      <c r="S1908">
        <v>2</v>
      </c>
      <c r="T1908">
        <v>8</v>
      </c>
      <c r="U1908">
        <v>0</v>
      </c>
      <c r="V1908">
        <v>0</v>
      </c>
      <c r="W1908">
        <v>0</v>
      </c>
      <c r="X1908">
        <v>0</v>
      </c>
      <c r="Y1908">
        <v>0</v>
      </c>
      <c r="Z1908">
        <v>0</v>
      </c>
      <c r="AA1908">
        <v>3</v>
      </c>
      <c r="AB1908">
        <v>11</v>
      </c>
      <c r="AC1908">
        <v>0</v>
      </c>
    </row>
    <row r="1909" spans="1:29" x14ac:dyDescent="0.3">
      <c r="A1909">
        <v>4557</v>
      </c>
      <c r="B1909">
        <v>1970</v>
      </c>
      <c r="C1909" t="s">
        <v>29</v>
      </c>
      <c r="D1909" t="s">
        <v>31</v>
      </c>
      <c r="E1909">
        <v>22070</v>
      </c>
      <c r="F1909">
        <v>1</v>
      </c>
      <c r="G1909">
        <v>0</v>
      </c>
      <c r="H1909" s="1">
        <v>41551</v>
      </c>
      <c r="I1909">
        <v>11</v>
      </c>
      <c r="J1909">
        <v>10</v>
      </c>
      <c r="K1909">
        <v>7</v>
      </c>
      <c r="L1909">
        <v>19</v>
      </c>
      <c r="M1909">
        <v>8</v>
      </c>
      <c r="N1909">
        <v>2</v>
      </c>
      <c r="O1909">
        <v>21</v>
      </c>
      <c r="P1909">
        <v>2</v>
      </c>
      <c r="Q1909">
        <v>2</v>
      </c>
      <c r="R1909">
        <v>2</v>
      </c>
      <c r="S1909">
        <v>2</v>
      </c>
      <c r="T1909">
        <v>6</v>
      </c>
      <c r="U1909">
        <v>0</v>
      </c>
      <c r="V1909">
        <v>0</v>
      </c>
      <c r="W1909">
        <v>0</v>
      </c>
      <c r="X1909">
        <v>0</v>
      </c>
      <c r="Y1909">
        <v>0</v>
      </c>
      <c r="Z1909">
        <v>0</v>
      </c>
      <c r="AA1909">
        <v>3</v>
      </c>
      <c r="AB1909">
        <v>11</v>
      </c>
      <c r="AC1909">
        <v>0</v>
      </c>
    </row>
    <row r="1910" spans="1:29" x14ac:dyDescent="0.3">
      <c r="A1910">
        <v>4099</v>
      </c>
      <c r="B1910">
        <v>1972</v>
      </c>
      <c r="C1910" t="s">
        <v>29</v>
      </c>
      <c r="D1910" t="s">
        <v>33</v>
      </c>
      <c r="E1910">
        <v>30675</v>
      </c>
      <c r="F1910">
        <v>1</v>
      </c>
      <c r="G1910">
        <v>0</v>
      </c>
      <c r="H1910" s="1">
        <v>41225</v>
      </c>
      <c r="I1910">
        <v>14</v>
      </c>
      <c r="J1910">
        <v>10</v>
      </c>
      <c r="K1910">
        <v>2</v>
      </c>
      <c r="L1910">
        <v>16</v>
      </c>
      <c r="M1910">
        <v>11</v>
      </c>
      <c r="N1910">
        <v>2</v>
      </c>
      <c r="O1910">
        <v>21</v>
      </c>
      <c r="P1910">
        <v>1</v>
      </c>
      <c r="Q1910">
        <v>1</v>
      </c>
      <c r="R1910">
        <v>0</v>
      </c>
      <c r="S1910">
        <v>3</v>
      </c>
      <c r="T1910">
        <v>8</v>
      </c>
      <c r="U1910">
        <v>0</v>
      </c>
      <c r="V1910">
        <v>0</v>
      </c>
      <c r="W1910">
        <v>0</v>
      </c>
      <c r="X1910">
        <v>0</v>
      </c>
      <c r="Y1910">
        <v>0</v>
      </c>
      <c r="Z1910">
        <v>0</v>
      </c>
      <c r="AA1910">
        <v>3</v>
      </c>
      <c r="AB1910">
        <v>11</v>
      </c>
      <c r="AC1910">
        <v>0</v>
      </c>
    </row>
    <row r="1911" spans="1:29" x14ac:dyDescent="0.3">
      <c r="A1911">
        <v>5680</v>
      </c>
      <c r="B1911">
        <v>1984</v>
      </c>
      <c r="C1911" t="s">
        <v>37</v>
      </c>
      <c r="D1911" t="s">
        <v>33</v>
      </c>
      <c r="E1911">
        <v>35684</v>
      </c>
      <c r="F1911">
        <v>1</v>
      </c>
      <c r="G1911">
        <v>0</v>
      </c>
      <c r="H1911" s="1">
        <v>41751</v>
      </c>
      <c r="I1911">
        <v>66</v>
      </c>
      <c r="J1911">
        <v>10</v>
      </c>
      <c r="K1911">
        <v>4</v>
      </c>
      <c r="L1911">
        <v>7</v>
      </c>
      <c r="M1911">
        <v>0</v>
      </c>
      <c r="N1911">
        <v>6</v>
      </c>
      <c r="O1911">
        <v>3</v>
      </c>
      <c r="P1911">
        <v>1</v>
      </c>
      <c r="Q1911">
        <v>1</v>
      </c>
      <c r="R1911">
        <v>0</v>
      </c>
      <c r="S1911">
        <v>3</v>
      </c>
      <c r="T1911">
        <v>6</v>
      </c>
      <c r="U1911">
        <v>0</v>
      </c>
      <c r="V1911">
        <v>0</v>
      </c>
      <c r="W1911">
        <v>0</v>
      </c>
      <c r="X1911">
        <v>0</v>
      </c>
      <c r="Y1911">
        <v>0</v>
      </c>
      <c r="Z1911">
        <v>0</v>
      </c>
      <c r="AA1911">
        <v>3</v>
      </c>
      <c r="AB1911">
        <v>11</v>
      </c>
      <c r="AC1911">
        <v>0</v>
      </c>
    </row>
    <row r="1912" spans="1:29" x14ac:dyDescent="0.3">
      <c r="A1912">
        <v>4459</v>
      </c>
      <c r="B1912">
        <v>1989</v>
      </c>
      <c r="C1912" t="s">
        <v>29</v>
      </c>
      <c r="D1912" t="s">
        <v>30</v>
      </c>
      <c r="E1912">
        <v>30279</v>
      </c>
      <c r="F1912">
        <v>1</v>
      </c>
      <c r="G1912">
        <v>0</v>
      </c>
      <c r="H1912" s="1">
        <v>41273</v>
      </c>
      <c r="I1912">
        <v>13</v>
      </c>
      <c r="J1912">
        <v>10</v>
      </c>
      <c r="K1912">
        <v>4</v>
      </c>
      <c r="L1912">
        <v>14</v>
      </c>
      <c r="M1912">
        <v>4</v>
      </c>
      <c r="N1912">
        <v>4</v>
      </c>
      <c r="O1912">
        <v>1</v>
      </c>
      <c r="P1912">
        <v>1</v>
      </c>
      <c r="Q1912">
        <v>1</v>
      </c>
      <c r="R1912">
        <v>0</v>
      </c>
      <c r="S1912">
        <v>3</v>
      </c>
      <c r="T1912">
        <v>8</v>
      </c>
      <c r="U1912">
        <v>0</v>
      </c>
      <c r="V1912">
        <v>0</v>
      </c>
      <c r="W1912">
        <v>0</v>
      </c>
      <c r="X1912">
        <v>0</v>
      </c>
      <c r="Y1912">
        <v>0</v>
      </c>
      <c r="Z1912">
        <v>0</v>
      </c>
      <c r="AA1912">
        <v>3</v>
      </c>
      <c r="AB1912">
        <v>11</v>
      </c>
      <c r="AC1912">
        <v>0</v>
      </c>
    </row>
    <row r="1913" spans="1:29" x14ac:dyDescent="0.3">
      <c r="A1913">
        <v>7284</v>
      </c>
      <c r="B1913">
        <v>1953</v>
      </c>
      <c r="C1913" t="s">
        <v>29</v>
      </c>
      <c r="D1913" t="s">
        <v>33</v>
      </c>
      <c r="E1913">
        <v>48686</v>
      </c>
      <c r="F1913">
        <v>1</v>
      </c>
      <c r="G1913">
        <v>2</v>
      </c>
      <c r="H1913" s="1">
        <v>41612</v>
      </c>
      <c r="I1913">
        <v>8</v>
      </c>
      <c r="J1913">
        <v>10</v>
      </c>
      <c r="K1913">
        <v>0</v>
      </c>
      <c r="L1913">
        <v>7</v>
      </c>
      <c r="M1913">
        <v>2</v>
      </c>
      <c r="N1913">
        <v>0</v>
      </c>
      <c r="O1913">
        <v>1</v>
      </c>
      <c r="P1913">
        <v>1</v>
      </c>
      <c r="Q1913">
        <v>1</v>
      </c>
      <c r="R1913">
        <v>0</v>
      </c>
      <c r="S1913">
        <v>2</v>
      </c>
      <c r="T1913">
        <v>8</v>
      </c>
      <c r="U1913">
        <v>0</v>
      </c>
      <c r="V1913">
        <v>0</v>
      </c>
      <c r="W1913">
        <v>0</v>
      </c>
      <c r="X1913">
        <v>0</v>
      </c>
      <c r="Y1913">
        <v>0</v>
      </c>
      <c r="Z1913">
        <v>0</v>
      </c>
      <c r="AA1913">
        <v>3</v>
      </c>
      <c r="AB1913">
        <v>11</v>
      </c>
      <c r="AC1913">
        <v>0</v>
      </c>
    </row>
    <row r="1914" spans="1:29" x14ac:dyDescent="0.3">
      <c r="A1914">
        <v>10642</v>
      </c>
      <c r="B1914">
        <v>1989</v>
      </c>
      <c r="C1914" t="s">
        <v>29</v>
      </c>
      <c r="D1914" t="s">
        <v>30</v>
      </c>
      <c r="E1914">
        <v>30279</v>
      </c>
      <c r="F1914">
        <v>1</v>
      </c>
      <c r="G1914">
        <v>0</v>
      </c>
      <c r="H1914" s="1">
        <v>41273</v>
      </c>
      <c r="I1914">
        <v>13</v>
      </c>
      <c r="J1914">
        <v>10</v>
      </c>
      <c r="K1914">
        <v>4</v>
      </c>
      <c r="L1914">
        <v>14</v>
      </c>
      <c r="M1914">
        <v>4</v>
      </c>
      <c r="N1914">
        <v>4</v>
      </c>
      <c r="O1914">
        <v>1</v>
      </c>
      <c r="P1914">
        <v>1</v>
      </c>
      <c r="Q1914">
        <v>1</v>
      </c>
      <c r="R1914">
        <v>0</v>
      </c>
      <c r="S1914">
        <v>3</v>
      </c>
      <c r="T1914">
        <v>8</v>
      </c>
      <c r="U1914">
        <v>0</v>
      </c>
      <c r="V1914">
        <v>0</v>
      </c>
      <c r="W1914">
        <v>0</v>
      </c>
      <c r="X1914">
        <v>0</v>
      </c>
      <c r="Y1914">
        <v>0</v>
      </c>
      <c r="Z1914">
        <v>0</v>
      </c>
      <c r="AA1914">
        <v>3</v>
      </c>
      <c r="AB1914">
        <v>11</v>
      </c>
      <c r="AC1914">
        <v>0</v>
      </c>
    </row>
    <row r="1915" spans="1:29" x14ac:dyDescent="0.3">
      <c r="A1915">
        <v>10708</v>
      </c>
      <c r="B1915">
        <v>1978</v>
      </c>
      <c r="C1915" t="s">
        <v>37</v>
      </c>
      <c r="D1915" t="s">
        <v>30</v>
      </c>
      <c r="E1915">
        <v>36975</v>
      </c>
      <c r="F1915">
        <v>1</v>
      </c>
      <c r="G1915">
        <v>0</v>
      </c>
      <c r="H1915" s="1">
        <v>41636</v>
      </c>
      <c r="I1915">
        <v>50</v>
      </c>
      <c r="J1915">
        <v>10</v>
      </c>
      <c r="K1915">
        <v>6</v>
      </c>
      <c r="L1915">
        <v>11</v>
      </c>
      <c r="M1915">
        <v>0</v>
      </c>
      <c r="N1915">
        <v>4</v>
      </c>
      <c r="O1915">
        <v>2</v>
      </c>
      <c r="P1915">
        <v>1</v>
      </c>
      <c r="Q1915">
        <v>1</v>
      </c>
      <c r="R1915">
        <v>0</v>
      </c>
      <c r="S1915">
        <v>3</v>
      </c>
      <c r="T1915">
        <v>7</v>
      </c>
      <c r="U1915">
        <v>0</v>
      </c>
      <c r="V1915">
        <v>0</v>
      </c>
      <c r="W1915">
        <v>0</v>
      </c>
      <c r="X1915">
        <v>0</v>
      </c>
      <c r="Y1915">
        <v>0</v>
      </c>
      <c r="Z1915">
        <v>0</v>
      </c>
      <c r="AA1915">
        <v>3</v>
      </c>
      <c r="AB1915">
        <v>11</v>
      </c>
      <c r="AC1915">
        <v>0</v>
      </c>
    </row>
    <row r="1916" spans="1:29" x14ac:dyDescent="0.3">
      <c r="A1916">
        <v>3641</v>
      </c>
      <c r="B1916">
        <v>1976</v>
      </c>
      <c r="C1916" t="s">
        <v>29</v>
      </c>
      <c r="D1916" t="s">
        <v>33</v>
      </c>
      <c r="E1916">
        <v>13624</v>
      </c>
      <c r="F1916">
        <v>1</v>
      </c>
      <c r="G1916">
        <v>0</v>
      </c>
      <c r="H1916" s="1">
        <v>41294</v>
      </c>
      <c r="I1916">
        <v>93</v>
      </c>
      <c r="J1916">
        <v>10</v>
      </c>
      <c r="K1916">
        <v>2</v>
      </c>
      <c r="L1916">
        <v>15</v>
      </c>
      <c r="M1916">
        <v>2</v>
      </c>
      <c r="N1916">
        <v>1</v>
      </c>
      <c r="O1916">
        <v>6</v>
      </c>
      <c r="P1916">
        <v>2</v>
      </c>
      <c r="Q1916">
        <v>2</v>
      </c>
      <c r="R1916">
        <v>0</v>
      </c>
      <c r="S1916">
        <v>3</v>
      </c>
      <c r="T1916">
        <v>6</v>
      </c>
      <c r="U1916">
        <v>0</v>
      </c>
      <c r="V1916">
        <v>0</v>
      </c>
      <c r="W1916">
        <v>0</v>
      </c>
      <c r="X1916">
        <v>0</v>
      </c>
      <c r="Y1916">
        <v>0</v>
      </c>
      <c r="Z1916">
        <v>0</v>
      </c>
      <c r="AA1916">
        <v>3</v>
      </c>
      <c r="AB1916">
        <v>11</v>
      </c>
      <c r="AC1916">
        <v>0</v>
      </c>
    </row>
    <row r="1917" spans="1:29" x14ac:dyDescent="0.3">
      <c r="A1917">
        <v>4376</v>
      </c>
      <c r="B1917">
        <v>1960</v>
      </c>
      <c r="C1917" t="s">
        <v>37</v>
      </c>
      <c r="D1917" t="s">
        <v>30</v>
      </c>
      <c r="E1917">
        <v>32218</v>
      </c>
      <c r="F1917">
        <v>0</v>
      </c>
      <c r="G1917">
        <v>0</v>
      </c>
      <c r="H1917" s="1">
        <v>41685</v>
      </c>
      <c r="I1917">
        <v>27</v>
      </c>
      <c r="J1917">
        <v>10</v>
      </c>
      <c r="K1917">
        <v>24</v>
      </c>
      <c r="L1917">
        <v>15</v>
      </c>
      <c r="M1917">
        <v>13</v>
      </c>
      <c r="N1917">
        <v>1</v>
      </c>
      <c r="O1917">
        <v>30</v>
      </c>
      <c r="P1917">
        <v>1</v>
      </c>
      <c r="Q1917">
        <v>2</v>
      </c>
      <c r="R1917">
        <v>1</v>
      </c>
      <c r="S1917">
        <v>3</v>
      </c>
      <c r="T1917">
        <v>7</v>
      </c>
      <c r="U1917">
        <v>1</v>
      </c>
      <c r="V1917">
        <v>0</v>
      </c>
      <c r="W1917">
        <v>0</v>
      </c>
      <c r="X1917">
        <v>0</v>
      </c>
      <c r="Y1917">
        <v>0</v>
      </c>
      <c r="Z1917">
        <v>0</v>
      </c>
      <c r="AA1917">
        <v>3</v>
      </c>
      <c r="AB1917">
        <v>11</v>
      </c>
      <c r="AC1917">
        <v>1</v>
      </c>
    </row>
    <row r="1918" spans="1:29" x14ac:dyDescent="0.3">
      <c r="A1918">
        <v>4887</v>
      </c>
      <c r="B1918">
        <v>1976</v>
      </c>
      <c r="C1918" t="s">
        <v>32</v>
      </c>
      <c r="D1918" t="s">
        <v>35</v>
      </c>
      <c r="E1918">
        <v>55412</v>
      </c>
      <c r="F1918">
        <v>1</v>
      </c>
      <c r="G1918">
        <v>1</v>
      </c>
      <c r="H1918" s="1">
        <v>41600</v>
      </c>
      <c r="I1918">
        <v>65</v>
      </c>
      <c r="J1918">
        <v>10</v>
      </c>
      <c r="K1918">
        <v>5</v>
      </c>
      <c r="L1918">
        <v>28</v>
      </c>
      <c r="M1918">
        <v>11</v>
      </c>
      <c r="N1918">
        <v>1</v>
      </c>
      <c r="O1918">
        <v>8</v>
      </c>
      <c r="P1918">
        <v>1</v>
      </c>
      <c r="Q1918">
        <v>2</v>
      </c>
      <c r="R1918">
        <v>0</v>
      </c>
      <c r="S1918">
        <v>3</v>
      </c>
      <c r="T1918">
        <v>5</v>
      </c>
      <c r="U1918">
        <v>0</v>
      </c>
      <c r="V1918">
        <v>0</v>
      </c>
      <c r="W1918">
        <v>0</v>
      </c>
      <c r="X1918">
        <v>0</v>
      </c>
      <c r="Y1918">
        <v>0</v>
      </c>
      <c r="Z1918">
        <v>0</v>
      </c>
      <c r="AA1918">
        <v>3</v>
      </c>
      <c r="AB1918">
        <v>11</v>
      </c>
      <c r="AC1918">
        <v>0</v>
      </c>
    </row>
    <row r="1919" spans="1:29" x14ac:dyDescent="0.3">
      <c r="A1919">
        <v>6119</v>
      </c>
      <c r="B1919">
        <v>1963</v>
      </c>
      <c r="C1919" t="s">
        <v>32</v>
      </c>
      <c r="D1919" t="s">
        <v>30</v>
      </c>
      <c r="E1919">
        <v>36736</v>
      </c>
      <c r="F1919">
        <v>1</v>
      </c>
      <c r="G1919">
        <v>1</v>
      </c>
      <c r="H1919" s="1">
        <v>41404</v>
      </c>
      <c r="I1919">
        <v>52</v>
      </c>
      <c r="J1919">
        <v>10</v>
      </c>
      <c r="K1919">
        <v>0</v>
      </c>
      <c r="L1919">
        <v>3</v>
      </c>
      <c r="M1919">
        <v>0</v>
      </c>
      <c r="N1919">
        <v>0</v>
      </c>
      <c r="O1919">
        <v>4</v>
      </c>
      <c r="P1919">
        <v>1</v>
      </c>
      <c r="Q1919">
        <v>1</v>
      </c>
      <c r="R1919">
        <v>0</v>
      </c>
      <c r="S1919">
        <v>2</v>
      </c>
      <c r="T1919">
        <v>6</v>
      </c>
      <c r="U1919">
        <v>0</v>
      </c>
      <c r="V1919">
        <v>0</v>
      </c>
      <c r="W1919">
        <v>0</v>
      </c>
      <c r="X1919">
        <v>0</v>
      </c>
      <c r="Y1919">
        <v>0</v>
      </c>
      <c r="Z1919">
        <v>0</v>
      </c>
      <c r="AA1919">
        <v>3</v>
      </c>
      <c r="AB1919">
        <v>11</v>
      </c>
      <c r="AC1919">
        <v>0</v>
      </c>
    </row>
    <row r="1920" spans="1:29" x14ac:dyDescent="0.3">
      <c r="A1920">
        <v>4415</v>
      </c>
      <c r="B1920">
        <v>1961</v>
      </c>
      <c r="C1920" t="s">
        <v>29</v>
      </c>
      <c r="D1920" t="s">
        <v>33</v>
      </c>
      <c r="E1920">
        <v>16860</v>
      </c>
      <c r="F1920">
        <v>1</v>
      </c>
      <c r="G1920">
        <v>1</v>
      </c>
      <c r="H1920" s="1">
        <v>41164</v>
      </c>
      <c r="I1920">
        <v>19</v>
      </c>
      <c r="J1920">
        <v>10</v>
      </c>
      <c r="K1920">
        <v>4</v>
      </c>
      <c r="L1920">
        <v>4</v>
      </c>
      <c r="M1920">
        <v>3</v>
      </c>
      <c r="N1920">
        <v>3</v>
      </c>
      <c r="O1920">
        <v>14</v>
      </c>
      <c r="P1920">
        <v>3</v>
      </c>
      <c r="Q1920">
        <v>1</v>
      </c>
      <c r="R1920">
        <v>1</v>
      </c>
      <c r="S1920">
        <v>3</v>
      </c>
      <c r="T1920">
        <v>7</v>
      </c>
      <c r="U1920">
        <v>0</v>
      </c>
      <c r="V1920">
        <v>0</v>
      </c>
      <c r="W1920">
        <v>0</v>
      </c>
      <c r="X1920">
        <v>0</v>
      </c>
      <c r="Y1920">
        <v>0</v>
      </c>
      <c r="Z1920">
        <v>0</v>
      </c>
      <c r="AA1920">
        <v>3</v>
      </c>
      <c r="AB1920">
        <v>11</v>
      </c>
      <c r="AC1920">
        <v>0</v>
      </c>
    </row>
    <row r="1921" spans="1:29" x14ac:dyDescent="0.3">
      <c r="A1921">
        <v>10525</v>
      </c>
      <c r="B1921">
        <v>1986</v>
      </c>
      <c r="C1921" t="s">
        <v>29</v>
      </c>
      <c r="D1921" t="s">
        <v>30</v>
      </c>
      <c r="E1921">
        <v>26576</v>
      </c>
      <c r="F1921">
        <v>1</v>
      </c>
      <c r="G1921">
        <v>0</v>
      </c>
      <c r="H1921" s="1">
        <v>41195</v>
      </c>
      <c r="I1921">
        <v>40</v>
      </c>
      <c r="J1921">
        <v>10</v>
      </c>
      <c r="K1921">
        <v>0</v>
      </c>
      <c r="L1921">
        <v>8</v>
      </c>
      <c r="M1921">
        <v>0</v>
      </c>
      <c r="N1921">
        <v>0</v>
      </c>
      <c r="O1921">
        <v>9</v>
      </c>
      <c r="P1921">
        <v>1</v>
      </c>
      <c r="Q1921">
        <v>1</v>
      </c>
      <c r="R1921">
        <v>0</v>
      </c>
      <c r="S1921">
        <v>2</v>
      </c>
      <c r="T1921">
        <v>9</v>
      </c>
      <c r="U1921">
        <v>1</v>
      </c>
      <c r="V1921">
        <v>0</v>
      </c>
      <c r="W1921">
        <v>0</v>
      </c>
      <c r="X1921">
        <v>0</v>
      </c>
      <c r="Y1921">
        <v>0</v>
      </c>
      <c r="Z1921">
        <v>0</v>
      </c>
      <c r="AA1921">
        <v>3</v>
      </c>
      <c r="AB1921">
        <v>11</v>
      </c>
      <c r="AC1921">
        <v>1</v>
      </c>
    </row>
    <row r="1922" spans="1:29" x14ac:dyDescent="0.3">
      <c r="A1922">
        <v>2315</v>
      </c>
      <c r="B1922">
        <v>1960</v>
      </c>
      <c r="C1922" t="s">
        <v>29</v>
      </c>
      <c r="D1922" t="s">
        <v>35</v>
      </c>
      <c r="E1922">
        <v>58401</v>
      </c>
      <c r="F1922">
        <v>0</v>
      </c>
      <c r="G1922">
        <v>1</v>
      </c>
      <c r="H1922" s="1">
        <v>41749</v>
      </c>
      <c r="I1922">
        <v>55</v>
      </c>
      <c r="J1922">
        <v>10</v>
      </c>
      <c r="K1922">
        <v>0</v>
      </c>
      <c r="L1922">
        <v>11</v>
      </c>
      <c r="M1922">
        <v>17</v>
      </c>
      <c r="N1922">
        <v>29</v>
      </c>
      <c r="O1922">
        <v>29</v>
      </c>
      <c r="P1922">
        <v>1</v>
      </c>
      <c r="Q1922">
        <v>1</v>
      </c>
      <c r="R1922">
        <v>2</v>
      </c>
      <c r="S1922">
        <v>2</v>
      </c>
      <c r="T1922">
        <v>4</v>
      </c>
      <c r="U1922">
        <v>0</v>
      </c>
      <c r="V1922">
        <v>0</v>
      </c>
      <c r="W1922">
        <v>0</v>
      </c>
      <c r="X1922">
        <v>0</v>
      </c>
      <c r="Y1922">
        <v>0</v>
      </c>
      <c r="Z1922">
        <v>0</v>
      </c>
      <c r="AA1922">
        <v>3</v>
      </c>
      <c r="AB1922">
        <v>11</v>
      </c>
      <c r="AC1922">
        <v>0</v>
      </c>
    </row>
    <row r="1923" spans="1:29" x14ac:dyDescent="0.3">
      <c r="A1923">
        <v>4136</v>
      </c>
      <c r="B1923">
        <v>1992</v>
      </c>
      <c r="C1923" t="s">
        <v>36</v>
      </c>
      <c r="D1923" t="s">
        <v>30</v>
      </c>
      <c r="E1923">
        <v>7500</v>
      </c>
      <c r="F1923">
        <v>1</v>
      </c>
      <c r="G1923">
        <v>0</v>
      </c>
      <c r="H1923" s="1">
        <v>41246</v>
      </c>
      <c r="I1923">
        <v>63</v>
      </c>
      <c r="J1923">
        <v>10</v>
      </c>
      <c r="K1923">
        <v>17</v>
      </c>
      <c r="L1923">
        <v>18</v>
      </c>
      <c r="M1923">
        <v>8</v>
      </c>
      <c r="N1923">
        <v>26</v>
      </c>
      <c r="O1923">
        <v>40</v>
      </c>
      <c r="P1923">
        <v>4</v>
      </c>
      <c r="Q1923">
        <v>3</v>
      </c>
      <c r="R1923">
        <v>2</v>
      </c>
      <c r="S1923">
        <v>2</v>
      </c>
      <c r="T1923">
        <v>9</v>
      </c>
      <c r="U1923">
        <v>0</v>
      </c>
      <c r="V1923">
        <v>0</v>
      </c>
      <c r="W1923">
        <v>0</v>
      </c>
      <c r="X1923">
        <v>0</v>
      </c>
      <c r="Y1923">
        <v>0</v>
      </c>
      <c r="Z1923">
        <v>0</v>
      </c>
      <c r="AA1923">
        <v>3</v>
      </c>
      <c r="AB1923">
        <v>11</v>
      </c>
      <c r="AC1923">
        <v>0</v>
      </c>
    </row>
    <row r="1924" spans="1:29" x14ac:dyDescent="0.3">
      <c r="A1924">
        <v>7937</v>
      </c>
      <c r="B1924">
        <v>1982</v>
      </c>
      <c r="C1924" t="s">
        <v>29</v>
      </c>
      <c r="D1924" t="s">
        <v>33</v>
      </c>
      <c r="E1924">
        <v>24711</v>
      </c>
      <c r="F1924">
        <v>0</v>
      </c>
      <c r="G1924">
        <v>0</v>
      </c>
      <c r="H1924" s="1">
        <v>41747</v>
      </c>
      <c r="I1924">
        <v>86</v>
      </c>
      <c r="J1924">
        <v>10</v>
      </c>
      <c r="K1924">
        <v>7</v>
      </c>
      <c r="L1924">
        <v>25</v>
      </c>
      <c r="M1924">
        <v>6</v>
      </c>
      <c r="N1924">
        <v>3</v>
      </c>
      <c r="O1924">
        <v>7</v>
      </c>
      <c r="P1924">
        <v>1</v>
      </c>
      <c r="Q1924">
        <v>3</v>
      </c>
      <c r="R1924">
        <v>0</v>
      </c>
      <c r="S1924">
        <v>3</v>
      </c>
      <c r="T1924">
        <v>7</v>
      </c>
      <c r="U1924">
        <v>0</v>
      </c>
      <c r="V1924">
        <v>0</v>
      </c>
      <c r="W1924">
        <v>0</v>
      </c>
      <c r="X1924">
        <v>0</v>
      </c>
      <c r="Y1924">
        <v>0</v>
      </c>
      <c r="Z1924">
        <v>0</v>
      </c>
      <c r="AA1924">
        <v>3</v>
      </c>
      <c r="AB1924">
        <v>11</v>
      </c>
      <c r="AC1924">
        <v>0</v>
      </c>
    </row>
    <row r="1925" spans="1:29" x14ac:dyDescent="0.3">
      <c r="A1925">
        <v>8140</v>
      </c>
      <c r="B1925">
        <v>1973</v>
      </c>
      <c r="C1925" t="s">
        <v>29</v>
      </c>
      <c r="D1925" t="s">
        <v>31</v>
      </c>
      <c r="E1925">
        <v>22682</v>
      </c>
      <c r="F1925">
        <v>1</v>
      </c>
      <c r="G1925">
        <v>0</v>
      </c>
      <c r="H1925" s="1">
        <v>41550</v>
      </c>
      <c r="I1925">
        <v>51</v>
      </c>
      <c r="J1925">
        <v>10</v>
      </c>
      <c r="K1925">
        <v>14</v>
      </c>
      <c r="L1925">
        <v>29</v>
      </c>
      <c r="M1925">
        <v>4</v>
      </c>
      <c r="N1925">
        <v>2</v>
      </c>
      <c r="O1925">
        <v>36</v>
      </c>
      <c r="P1925">
        <v>3</v>
      </c>
      <c r="Q1925">
        <v>2</v>
      </c>
      <c r="R1925">
        <v>1</v>
      </c>
      <c r="S1925">
        <v>4</v>
      </c>
      <c r="T1925">
        <v>4</v>
      </c>
      <c r="U1925">
        <v>0</v>
      </c>
      <c r="V1925">
        <v>0</v>
      </c>
      <c r="W1925">
        <v>0</v>
      </c>
      <c r="X1925">
        <v>0</v>
      </c>
      <c r="Y1925">
        <v>0</v>
      </c>
      <c r="Z1925">
        <v>0</v>
      </c>
      <c r="AA1925">
        <v>3</v>
      </c>
      <c r="AB1925">
        <v>11</v>
      </c>
      <c r="AC1925">
        <v>0</v>
      </c>
    </row>
    <row r="1926" spans="1:29" x14ac:dyDescent="0.3">
      <c r="A1926">
        <v>2836</v>
      </c>
      <c r="B1926">
        <v>1972</v>
      </c>
      <c r="C1926" t="s">
        <v>32</v>
      </c>
      <c r="D1926" t="s">
        <v>33</v>
      </c>
      <c r="E1926">
        <v>43269</v>
      </c>
      <c r="F1926">
        <v>1</v>
      </c>
      <c r="G1926">
        <v>0</v>
      </c>
      <c r="H1926" s="1">
        <v>41533</v>
      </c>
      <c r="I1926">
        <v>61</v>
      </c>
      <c r="J1926">
        <v>10</v>
      </c>
      <c r="K1926">
        <v>1</v>
      </c>
      <c r="L1926">
        <v>7</v>
      </c>
      <c r="M1926">
        <v>0</v>
      </c>
      <c r="N1926">
        <v>0</v>
      </c>
      <c r="O1926">
        <v>1</v>
      </c>
      <c r="P1926">
        <v>1</v>
      </c>
      <c r="Q1926">
        <v>1</v>
      </c>
      <c r="R1926">
        <v>0</v>
      </c>
      <c r="S1926">
        <v>2</v>
      </c>
      <c r="T1926">
        <v>8</v>
      </c>
      <c r="U1926">
        <v>0</v>
      </c>
      <c r="V1926">
        <v>0</v>
      </c>
      <c r="W1926">
        <v>0</v>
      </c>
      <c r="X1926">
        <v>0</v>
      </c>
      <c r="Y1926">
        <v>0</v>
      </c>
      <c r="Z1926">
        <v>0</v>
      </c>
      <c r="AA1926">
        <v>3</v>
      </c>
      <c r="AB1926">
        <v>11</v>
      </c>
      <c r="AC1926">
        <v>0</v>
      </c>
    </row>
    <row r="1927" spans="1:29" x14ac:dyDescent="0.3">
      <c r="A1927">
        <v>6365</v>
      </c>
      <c r="B1927">
        <v>1987</v>
      </c>
      <c r="C1927" t="s">
        <v>37</v>
      </c>
      <c r="D1927" t="s">
        <v>33</v>
      </c>
      <c r="E1927">
        <v>30390</v>
      </c>
      <c r="F1927">
        <v>0</v>
      </c>
      <c r="G1927">
        <v>0</v>
      </c>
      <c r="H1927" s="1">
        <v>41519</v>
      </c>
      <c r="I1927">
        <v>5</v>
      </c>
      <c r="J1927">
        <v>10</v>
      </c>
      <c r="K1927">
        <v>12</v>
      </c>
      <c r="L1927">
        <v>12</v>
      </c>
      <c r="M1927">
        <v>25</v>
      </c>
      <c r="N1927">
        <v>1</v>
      </c>
      <c r="O1927">
        <v>20</v>
      </c>
      <c r="P1927">
        <v>1</v>
      </c>
      <c r="Q1927">
        <v>2</v>
      </c>
      <c r="R1927">
        <v>0</v>
      </c>
      <c r="S1927">
        <v>3</v>
      </c>
      <c r="T1927">
        <v>6</v>
      </c>
      <c r="U1927">
        <v>0</v>
      </c>
      <c r="V1927">
        <v>0</v>
      </c>
      <c r="W1927">
        <v>0</v>
      </c>
      <c r="X1927">
        <v>0</v>
      </c>
      <c r="Y1927">
        <v>0</v>
      </c>
      <c r="Z1927">
        <v>0</v>
      </c>
      <c r="AA1927">
        <v>3</v>
      </c>
      <c r="AB1927">
        <v>11</v>
      </c>
      <c r="AC1927">
        <v>0</v>
      </c>
    </row>
    <row r="1928" spans="1:29" x14ac:dyDescent="0.3">
      <c r="A1928">
        <v>6215</v>
      </c>
      <c r="B1928">
        <v>1977</v>
      </c>
      <c r="C1928" t="s">
        <v>29</v>
      </c>
      <c r="D1928" t="s">
        <v>33</v>
      </c>
      <c r="E1928">
        <v>31353</v>
      </c>
      <c r="F1928">
        <v>1</v>
      </c>
      <c r="G1928">
        <v>1</v>
      </c>
      <c r="H1928" s="1">
        <v>41637</v>
      </c>
      <c r="I1928">
        <v>24</v>
      </c>
      <c r="J1928">
        <v>10</v>
      </c>
      <c r="K1928">
        <v>0</v>
      </c>
      <c r="L1928">
        <v>10</v>
      </c>
      <c r="M1928">
        <v>3</v>
      </c>
      <c r="N1928">
        <v>1</v>
      </c>
      <c r="O1928">
        <v>7</v>
      </c>
      <c r="P1928">
        <v>2</v>
      </c>
      <c r="Q1928">
        <v>1</v>
      </c>
      <c r="R1928">
        <v>1</v>
      </c>
      <c r="S1928">
        <v>2</v>
      </c>
      <c r="T1928">
        <v>8</v>
      </c>
      <c r="U1928">
        <v>0</v>
      </c>
      <c r="V1928">
        <v>0</v>
      </c>
      <c r="W1928">
        <v>0</v>
      </c>
      <c r="X1928">
        <v>0</v>
      </c>
      <c r="Y1928">
        <v>0</v>
      </c>
      <c r="Z1928">
        <v>0</v>
      </c>
      <c r="AA1928">
        <v>3</v>
      </c>
      <c r="AB1928">
        <v>11</v>
      </c>
      <c r="AC1928">
        <v>1</v>
      </c>
    </row>
    <row r="1929" spans="1:29" x14ac:dyDescent="0.3">
      <c r="A1929">
        <v>6679</v>
      </c>
      <c r="B1929">
        <v>1966</v>
      </c>
      <c r="C1929" t="s">
        <v>29</v>
      </c>
      <c r="D1929" t="s">
        <v>30</v>
      </c>
      <c r="E1929">
        <v>33279</v>
      </c>
      <c r="F1929">
        <v>0</v>
      </c>
      <c r="G1929">
        <v>0</v>
      </c>
      <c r="H1929" s="1">
        <v>41802</v>
      </c>
      <c r="I1929">
        <v>29</v>
      </c>
      <c r="J1929">
        <v>10</v>
      </c>
      <c r="K1929">
        <v>3</v>
      </c>
      <c r="L1929">
        <v>3</v>
      </c>
      <c r="M1929">
        <v>0</v>
      </c>
      <c r="N1929">
        <v>0</v>
      </c>
      <c r="O1929">
        <v>0</v>
      </c>
      <c r="P1929">
        <v>1</v>
      </c>
      <c r="Q1929">
        <v>0</v>
      </c>
      <c r="R1929">
        <v>0</v>
      </c>
      <c r="S1929">
        <v>3</v>
      </c>
      <c r="T1929">
        <v>3</v>
      </c>
      <c r="U1929">
        <v>0</v>
      </c>
      <c r="V1929">
        <v>0</v>
      </c>
      <c r="W1929">
        <v>0</v>
      </c>
      <c r="X1929">
        <v>0</v>
      </c>
      <c r="Y1929">
        <v>0</v>
      </c>
      <c r="Z1929">
        <v>0</v>
      </c>
      <c r="AA1929">
        <v>3</v>
      </c>
      <c r="AB1929">
        <v>11</v>
      </c>
      <c r="AC1929">
        <v>0</v>
      </c>
    </row>
    <row r="1930" spans="1:29" x14ac:dyDescent="0.3">
      <c r="A1930">
        <v>8430</v>
      </c>
      <c r="B1930">
        <v>1957</v>
      </c>
      <c r="C1930" t="s">
        <v>29</v>
      </c>
      <c r="D1930" t="s">
        <v>31</v>
      </c>
      <c r="E1930">
        <v>21994</v>
      </c>
      <c r="F1930">
        <v>0</v>
      </c>
      <c r="G1930">
        <v>1</v>
      </c>
      <c r="H1930" s="1">
        <v>41267</v>
      </c>
      <c r="I1930">
        <v>4</v>
      </c>
      <c r="J1930">
        <v>9</v>
      </c>
      <c r="K1930">
        <v>0</v>
      </c>
      <c r="L1930">
        <v>6</v>
      </c>
      <c r="M1930">
        <v>3</v>
      </c>
      <c r="N1930">
        <v>1</v>
      </c>
      <c r="O1930">
        <v>3</v>
      </c>
      <c r="P1930">
        <v>1</v>
      </c>
      <c r="Q1930">
        <v>0</v>
      </c>
      <c r="R1930">
        <v>0</v>
      </c>
      <c r="S1930">
        <v>3</v>
      </c>
      <c r="T1930">
        <v>5</v>
      </c>
      <c r="U1930">
        <v>0</v>
      </c>
      <c r="V1930">
        <v>0</v>
      </c>
      <c r="W1930">
        <v>0</v>
      </c>
      <c r="X1930">
        <v>0</v>
      </c>
      <c r="Y1930">
        <v>0</v>
      </c>
      <c r="Z1930">
        <v>0</v>
      </c>
      <c r="AA1930">
        <v>3</v>
      </c>
      <c r="AB1930">
        <v>11</v>
      </c>
      <c r="AC1930">
        <v>0</v>
      </c>
    </row>
    <row r="1931" spans="1:29" x14ac:dyDescent="0.3">
      <c r="A1931">
        <v>8442</v>
      </c>
      <c r="B1931">
        <v>1985</v>
      </c>
      <c r="C1931" t="s">
        <v>34</v>
      </c>
      <c r="D1931" t="s">
        <v>33</v>
      </c>
      <c r="E1931">
        <v>19510</v>
      </c>
      <c r="F1931">
        <v>2</v>
      </c>
      <c r="G1931">
        <v>0</v>
      </c>
      <c r="H1931" s="1">
        <v>41521</v>
      </c>
      <c r="I1931">
        <v>63</v>
      </c>
      <c r="J1931">
        <v>9</v>
      </c>
      <c r="K1931">
        <v>0</v>
      </c>
      <c r="L1931">
        <v>7</v>
      </c>
      <c r="M1931">
        <v>3</v>
      </c>
      <c r="N1931">
        <v>4</v>
      </c>
      <c r="O1931">
        <v>7</v>
      </c>
      <c r="P1931">
        <v>2</v>
      </c>
      <c r="Q1931">
        <v>1</v>
      </c>
      <c r="R1931">
        <v>0</v>
      </c>
      <c r="S1931">
        <v>3</v>
      </c>
      <c r="T1931">
        <v>7</v>
      </c>
      <c r="U1931">
        <v>0</v>
      </c>
      <c r="V1931">
        <v>0</v>
      </c>
      <c r="W1931">
        <v>0</v>
      </c>
      <c r="X1931">
        <v>0</v>
      </c>
      <c r="Y1931">
        <v>0</v>
      </c>
      <c r="Z1931">
        <v>0</v>
      </c>
      <c r="AA1931">
        <v>3</v>
      </c>
      <c r="AB1931">
        <v>11</v>
      </c>
      <c r="AC1931">
        <v>0</v>
      </c>
    </row>
    <row r="1932" spans="1:29" x14ac:dyDescent="0.3">
      <c r="A1932">
        <v>9396</v>
      </c>
      <c r="B1932">
        <v>1978</v>
      </c>
      <c r="C1932" t="s">
        <v>32</v>
      </c>
      <c r="D1932" t="s">
        <v>33</v>
      </c>
      <c r="E1932">
        <v>37717</v>
      </c>
      <c r="F1932">
        <v>1</v>
      </c>
      <c r="G1932">
        <v>0</v>
      </c>
      <c r="H1932" s="1">
        <v>41236</v>
      </c>
      <c r="I1932">
        <v>31</v>
      </c>
      <c r="J1932">
        <v>9</v>
      </c>
      <c r="K1932">
        <v>0</v>
      </c>
      <c r="L1932">
        <v>6</v>
      </c>
      <c r="M1932">
        <v>4</v>
      </c>
      <c r="N1932">
        <v>1</v>
      </c>
      <c r="O1932">
        <v>5</v>
      </c>
      <c r="P1932">
        <v>1</v>
      </c>
      <c r="Q1932">
        <v>1</v>
      </c>
      <c r="R1932">
        <v>0</v>
      </c>
      <c r="S1932">
        <v>2</v>
      </c>
      <c r="T1932">
        <v>9</v>
      </c>
      <c r="U1932">
        <v>0</v>
      </c>
      <c r="V1932">
        <v>0</v>
      </c>
      <c r="W1932">
        <v>0</v>
      </c>
      <c r="X1932">
        <v>0</v>
      </c>
      <c r="Y1932">
        <v>0</v>
      </c>
      <c r="Z1932">
        <v>0</v>
      </c>
      <c r="AA1932">
        <v>3</v>
      </c>
      <c r="AB1932">
        <v>11</v>
      </c>
      <c r="AC1932">
        <v>0</v>
      </c>
    </row>
    <row r="1933" spans="1:29" x14ac:dyDescent="0.3">
      <c r="A1933">
        <v>10451</v>
      </c>
      <c r="B1933">
        <v>1965</v>
      </c>
      <c r="C1933" t="s">
        <v>29</v>
      </c>
      <c r="D1933" t="s">
        <v>31</v>
      </c>
      <c r="E1933">
        <v>29672</v>
      </c>
      <c r="F1933">
        <v>1</v>
      </c>
      <c r="G1933">
        <v>1</v>
      </c>
      <c r="H1933" s="1">
        <v>41345</v>
      </c>
      <c r="I1933">
        <v>6</v>
      </c>
      <c r="J1933">
        <v>9</v>
      </c>
      <c r="K1933">
        <v>1</v>
      </c>
      <c r="L1933">
        <v>3</v>
      </c>
      <c r="M1933">
        <v>0</v>
      </c>
      <c r="N1933">
        <v>4</v>
      </c>
      <c r="O1933">
        <v>8</v>
      </c>
      <c r="P1933">
        <v>1</v>
      </c>
      <c r="Q1933">
        <v>0</v>
      </c>
      <c r="R1933">
        <v>0</v>
      </c>
      <c r="S1933">
        <v>3</v>
      </c>
      <c r="T1933">
        <v>6</v>
      </c>
      <c r="U1933">
        <v>0</v>
      </c>
      <c r="V1933">
        <v>0</v>
      </c>
      <c r="W1933">
        <v>0</v>
      </c>
      <c r="X1933">
        <v>0</v>
      </c>
      <c r="Y1933">
        <v>0</v>
      </c>
      <c r="Z1933">
        <v>0</v>
      </c>
      <c r="AA1933">
        <v>3</v>
      </c>
      <c r="AB1933">
        <v>11</v>
      </c>
      <c r="AC1933">
        <v>0</v>
      </c>
    </row>
    <row r="1934" spans="1:29" x14ac:dyDescent="0.3">
      <c r="A1934">
        <v>2861</v>
      </c>
      <c r="B1934">
        <v>1983</v>
      </c>
      <c r="C1934" t="s">
        <v>29</v>
      </c>
      <c r="D1934" t="s">
        <v>30</v>
      </c>
      <c r="E1934">
        <v>24072</v>
      </c>
      <c r="F1934">
        <v>1</v>
      </c>
      <c r="G1934">
        <v>0</v>
      </c>
      <c r="H1934" s="1">
        <v>41380</v>
      </c>
      <c r="I1934">
        <v>79</v>
      </c>
      <c r="J1934">
        <v>9</v>
      </c>
      <c r="K1934">
        <v>1</v>
      </c>
      <c r="L1934">
        <v>6</v>
      </c>
      <c r="M1934">
        <v>3</v>
      </c>
      <c r="N1934">
        <v>0</v>
      </c>
      <c r="O1934">
        <v>4</v>
      </c>
      <c r="P1934">
        <v>1</v>
      </c>
      <c r="Q1934">
        <v>1</v>
      </c>
      <c r="R1934">
        <v>0</v>
      </c>
      <c r="S1934">
        <v>2</v>
      </c>
      <c r="T1934">
        <v>8</v>
      </c>
      <c r="U1934">
        <v>0</v>
      </c>
      <c r="V1934">
        <v>0</v>
      </c>
      <c r="W1934">
        <v>0</v>
      </c>
      <c r="X1934">
        <v>0</v>
      </c>
      <c r="Y1934">
        <v>0</v>
      </c>
      <c r="Z1934">
        <v>0</v>
      </c>
      <c r="AA1934">
        <v>3</v>
      </c>
      <c r="AB1934">
        <v>11</v>
      </c>
      <c r="AC1934">
        <v>0</v>
      </c>
    </row>
    <row r="1935" spans="1:29" x14ac:dyDescent="0.3">
      <c r="A1935">
        <v>11030</v>
      </c>
      <c r="B1935">
        <v>1976</v>
      </c>
      <c r="C1935" t="s">
        <v>34</v>
      </c>
      <c r="D1935" t="s">
        <v>33</v>
      </c>
      <c r="E1935">
        <v>33181</v>
      </c>
      <c r="F1935">
        <v>1</v>
      </c>
      <c r="G1935">
        <v>0</v>
      </c>
      <c r="H1935" s="1">
        <v>41642</v>
      </c>
      <c r="I1935">
        <v>90</v>
      </c>
      <c r="J1935">
        <v>9</v>
      </c>
      <c r="K1935">
        <v>0</v>
      </c>
      <c r="L1935">
        <v>3</v>
      </c>
      <c r="M1935">
        <v>0</v>
      </c>
      <c r="N1935">
        <v>0</v>
      </c>
      <c r="O1935">
        <v>4</v>
      </c>
      <c r="P1935">
        <v>1</v>
      </c>
      <c r="Q1935">
        <v>1</v>
      </c>
      <c r="R1935">
        <v>0</v>
      </c>
      <c r="S1935">
        <v>2</v>
      </c>
      <c r="T1935">
        <v>6</v>
      </c>
      <c r="U1935">
        <v>1</v>
      </c>
      <c r="V1935">
        <v>0</v>
      </c>
      <c r="W1935">
        <v>0</v>
      </c>
      <c r="X1935">
        <v>0</v>
      </c>
      <c r="Y1935">
        <v>0</v>
      </c>
      <c r="Z1935">
        <v>0</v>
      </c>
      <c r="AA1935">
        <v>3</v>
      </c>
      <c r="AB1935">
        <v>11</v>
      </c>
      <c r="AC1935">
        <v>0</v>
      </c>
    </row>
    <row r="1936" spans="1:29" x14ac:dyDescent="0.3">
      <c r="A1936">
        <v>933</v>
      </c>
      <c r="B1936">
        <v>1978</v>
      </c>
      <c r="C1936" t="s">
        <v>32</v>
      </c>
      <c r="D1936" t="s">
        <v>33</v>
      </c>
      <c r="E1936">
        <v>37717</v>
      </c>
      <c r="F1936">
        <v>1</v>
      </c>
      <c r="G1936">
        <v>0</v>
      </c>
      <c r="H1936" s="1">
        <v>41236</v>
      </c>
      <c r="I1936">
        <v>31</v>
      </c>
      <c r="J1936">
        <v>9</v>
      </c>
      <c r="K1936">
        <v>0</v>
      </c>
      <c r="L1936">
        <v>6</v>
      </c>
      <c r="M1936">
        <v>4</v>
      </c>
      <c r="N1936">
        <v>1</v>
      </c>
      <c r="O1936">
        <v>5</v>
      </c>
      <c r="P1936">
        <v>1</v>
      </c>
      <c r="Q1936">
        <v>1</v>
      </c>
      <c r="R1936">
        <v>0</v>
      </c>
      <c r="S1936">
        <v>2</v>
      </c>
      <c r="T1936">
        <v>9</v>
      </c>
      <c r="U1936">
        <v>0</v>
      </c>
      <c r="V1936">
        <v>0</v>
      </c>
      <c r="W1936">
        <v>0</v>
      </c>
      <c r="X1936">
        <v>0</v>
      </c>
      <c r="Y1936">
        <v>0</v>
      </c>
      <c r="Z1936">
        <v>0</v>
      </c>
      <c r="AA1936">
        <v>3</v>
      </c>
      <c r="AB1936">
        <v>11</v>
      </c>
      <c r="AC1936">
        <v>0</v>
      </c>
    </row>
    <row r="1937" spans="1:29" x14ac:dyDescent="0.3">
      <c r="A1937">
        <v>1160</v>
      </c>
      <c r="B1937">
        <v>1970</v>
      </c>
      <c r="C1937" t="s">
        <v>29</v>
      </c>
      <c r="D1937" t="s">
        <v>33</v>
      </c>
      <c r="E1937">
        <v>13260</v>
      </c>
      <c r="F1937">
        <v>1</v>
      </c>
      <c r="G1937">
        <v>1</v>
      </c>
      <c r="H1937" s="1">
        <v>41509</v>
      </c>
      <c r="I1937">
        <v>48</v>
      </c>
      <c r="J1937">
        <v>9</v>
      </c>
      <c r="K1937">
        <v>4</v>
      </c>
      <c r="L1937">
        <v>17</v>
      </c>
      <c r="M1937">
        <v>10</v>
      </c>
      <c r="N1937">
        <v>2</v>
      </c>
      <c r="O1937">
        <v>7</v>
      </c>
      <c r="P1937">
        <v>4</v>
      </c>
      <c r="Q1937">
        <v>3</v>
      </c>
      <c r="R1937">
        <v>0</v>
      </c>
      <c r="S1937">
        <v>3</v>
      </c>
      <c r="T1937">
        <v>8</v>
      </c>
      <c r="U1937">
        <v>0</v>
      </c>
      <c r="V1937">
        <v>0</v>
      </c>
      <c r="W1937">
        <v>0</v>
      </c>
      <c r="X1937">
        <v>0</v>
      </c>
      <c r="Y1937">
        <v>0</v>
      </c>
      <c r="Z1937">
        <v>0</v>
      </c>
      <c r="AA1937">
        <v>3</v>
      </c>
      <c r="AB1937">
        <v>11</v>
      </c>
      <c r="AC1937">
        <v>0</v>
      </c>
    </row>
    <row r="1938" spans="1:29" x14ac:dyDescent="0.3">
      <c r="A1938">
        <v>5081</v>
      </c>
      <c r="B1938">
        <v>1967</v>
      </c>
      <c r="C1938" t="s">
        <v>37</v>
      </c>
      <c r="D1938" t="s">
        <v>31</v>
      </c>
      <c r="E1938">
        <v>47821</v>
      </c>
      <c r="F1938">
        <v>1</v>
      </c>
      <c r="G1938">
        <v>1</v>
      </c>
      <c r="H1938" s="1">
        <v>41567</v>
      </c>
      <c r="I1938">
        <v>54</v>
      </c>
      <c r="J1938">
        <v>9</v>
      </c>
      <c r="K1938">
        <v>0</v>
      </c>
      <c r="L1938">
        <v>16</v>
      </c>
      <c r="M1938">
        <v>6</v>
      </c>
      <c r="N1938">
        <v>6</v>
      </c>
      <c r="O1938">
        <v>10</v>
      </c>
      <c r="P1938">
        <v>1</v>
      </c>
      <c r="Q1938">
        <v>1</v>
      </c>
      <c r="R1938">
        <v>0</v>
      </c>
      <c r="S1938">
        <v>3</v>
      </c>
      <c r="T1938">
        <v>8</v>
      </c>
      <c r="U1938">
        <v>0</v>
      </c>
      <c r="V1938">
        <v>0</v>
      </c>
      <c r="W1938">
        <v>0</v>
      </c>
      <c r="X1938">
        <v>0</v>
      </c>
      <c r="Y1938">
        <v>0</v>
      </c>
      <c r="Z1938">
        <v>0</v>
      </c>
      <c r="AA1938">
        <v>3</v>
      </c>
      <c r="AB1938">
        <v>11</v>
      </c>
      <c r="AC1938">
        <v>0</v>
      </c>
    </row>
    <row r="1939" spans="1:29" x14ac:dyDescent="0.3">
      <c r="A1939">
        <v>1715</v>
      </c>
      <c r="B1939">
        <v>1978</v>
      </c>
      <c r="C1939" t="s">
        <v>29</v>
      </c>
      <c r="D1939" t="s">
        <v>31</v>
      </c>
      <c r="E1939">
        <v>25851</v>
      </c>
      <c r="F1939">
        <v>1</v>
      </c>
      <c r="G1939">
        <v>0</v>
      </c>
      <c r="H1939" s="1">
        <v>41316</v>
      </c>
      <c r="I1939">
        <v>45</v>
      </c>
      <c r="J1939">
        <v>9</v>
      </c>
      <c r="K1939">
        <v>4</v>
      </c>
      <c r="L1939">
        <v>18</v>
      </c>
      <c r="M1939">
        <v>7</v>
      </c>
      <c r="N1939">
        <v>5</v>
      </c>
      <c r="O1939">
        <v>5</v>
      </c>
      <c r="P1939">
        <v>2</v>
      </c>
      <c r="Q1939">
        <v>2</v>
      </c>
      <c r="R1939">
        <v>0</v>
      </c>
      <c r="S1939">
        <v>3</v>
      </c>
      <c r="T1939">
        <v>7</v>
      </c>
      <c r="U1939">
        <v>0</v>
      </c>
      <c r="V1939">
        <v>0</v>
      </c>
      <c r="W1939">
        <v>0</v>
      </c>
      <c r="X1939">
        <v>0</v>
      </c>
      <c r="Y1939">
        <v>0</v>
      </c>
      <c r="Z1939">
        <v>0</v>
      </c>
      <c r="AA1939">
        <v>3</v>
      </c>
      <c r="AB1939">
        <v>11</v>
      </c>
      <c r="AC1939">
        <v>0</v>
      </c>
    </row>
    <row r="1940" spans="1:29" x14ac:dyDescent="0.3">
      <c r="A1940">
        <v>8916</v>
      </c>
      <c r="B1940">
        <v>1975</v>
      </c>
      <c r="C1940" t="s">
        <v>29</v>
      </c>
      <c r="D1940" t="s">
        <v>35</v>
      </c>
      <c r="E1940">
        <v>36627</v>
      </c>
      <c r="F1940">
        <v>2</v>
      </c>
      <c r="G1940">
        <v>0</v>
      </c>
      <c r="H1940" s="1">
        <v>41478</v>
      </c>
      <c r="I1940">
        <v>78</v>
      </c>
      <c r="J1940">
        <v>9</v>
      </c>
      <c r="K1940">
        <v>1</v>
      </c>
      <c r="L1940">
        <v>5</v>
      </c>
      <c r="M1940">
        <v>0</v>
      </c>
      <c r="N1940">
        <v>0</v>
      </c>
      <c r="O1940">
        <v>1</v>
      </c>
      <c r="P1940">
        <v>1</v>
      </c>
      <c r="Q1940">
        <v>0</v>
      </c>
      <c r="R1940">
        <v>0</v>
      </c>
      <c r="S1940">
        <v>3</v>
      </c>
      <c r="T1940">
        <v>5</v>
      </c>
      <c r="U1940">
        <v>0</v>
      </c>
      <c r="V1940">
        <v>0</v>
      </c>
      <c r="W1940">
        <v>0</v>
      </c>
      <c r="X1940">
        <v>0</v>
      </c>
      <c r="Y1940">
        <v>0</v>
      </c>
      <c r="Z1940">
        <v>0</v>
      </c>
      <c r="AA1940">
        <v>3</v>
      </c>
      <c r="AB1940">
        <v>11</v>
      </c>
      <c r="AC1940">
        <v>0</v>
      </c>
    </row>
    <row r="1941" spans="1:29" x14ac:dyDescent="0.3">
      <c r="A1941">
        <v>577</v>
      </c>
      <c r="B1941">
        <v>1976</v>
      </c>
      <c r="C1941" t="s">
        <v>37</v>
      </c>
      <c r="D1941" t="s">
        <v>31</v>
      </c>
      <c r="E1941">
        <v>26907</v>
      </c>
      <c r="F1941">
        <v>1</v>
      </c>
      <c r="G1941">
        <v>1</v>
      </c>
      <c r="H1941" s="1">
        <v>41506</v>
      </c>
      <c r="I1941">
        <v>10</v>
      </c>
      <c r="J1941">
        <v>9</v>
      </c>
      <c r="K1941">
        <v>1</v>
      </c>
      <c r="L1941">
        <v>7</v>
      </c>
      <c r="M1941">
        <v>0</v>
      </c>
      <c r="N1941">
        <v>3</v>
      </c>
      <c r="O1941">
        <v>2</v>
      </c>
      <c r="P1941">
        <v>2</v>
      </c>
      <c r="Q1941">
        <v>1</v>
      </c>
      <c r="R1941">
        <v>0</v>
      </c>
      <c r="S1941">
        <v>3</v>
      </c>
      <c r="T1941">
        <v>7</v>
      </c>
      <c r="U1941">
        <v>0</v>
      </c>
      <c r="V1941">
        <v>0</v>
      </c>
      <c r="W1941">
        <v>0</v>
      </c>
      <c r="X1941">
        <v>0</v>
      </c>
      <c r="Y1941">
        <v>0</v>
      </c>
      <c r="Z1941">
        <v>0</v>
      </c>
      <c r="AA1941">
        <v>3</v>
      </c>
      <c r="AB1941">
        <v>11</v>
      </c>
      <c r="AC1941">
        <v>0</v>
      </c>
    </row>
    <row r="1942" spans="1:29" x14ac:dyDescent="0.3">
      <c r="A1942">
        <v>8702</v>
      </c>
      <c r="B1942">
        <v>1976</v>
      </c>
      <c r="C1942" t="s">
        <v>37</v>
      </c>
      <c r="D1942" t="s">
        <v>31</v>
      </c>
      <c r="E1942">
        <v>26907</v>
      </c>
      <c r="F1942">
        <v>1</v>
      </c>
      <c r="G1942">
        <v>1</v>
      </c>
      <c r="H1942" s="1">
        <v>41506</v>
      </c>
      <c r="I1942">
        <v>10</v>
      </c>
      <c r="J1942">
        <v>9</v>
      </c>
      <c r="K1942">
        <v>1</v>
      </c>
      <c r="L1942">
        <v>7</v>
      </c>
      <c r="M1942">
        <v>0</v>
      </c>
      <c r="N1942">
        <v>3</v>
      </c>
      <c r="O1942">
        <v>2</v>
      </c>
      <c r="P1942">
        <v>2</v>
      </c>
      <c r="Q1942">
        <v>1</v>
      </c>
      <c r="R1942">
        <v>0</v>
      </c>
      <c r="S1942">
        <v>3</v>
      </c>
      <c r="T1942">
        <v>7</v>
      </c>
      <c r="U1942">
        <v>0</v>
      </c>
      <c r="V1942">
        <v>0</v>
      </c>
      <c r="W1942">
        <v>0</v>
      </c>
      <c r="X1942">
        <v>0</v>
      </c>
      <c r="Y1942">
        <v>0</v>
      </c>
      <c r="Z1942">
        <v>0</v>
      </c>
      <c r="AA1942">
        <v>3</v>
      </c>
      <c r="AB1942">
        <v>11</v>
      </c>
      <c r="AC1942">
        <v>0</v>
      </c>
    </row>
    <row r="1943" spans="1:29" x14ac:dyDescent="0.3">
      <c r="A1943">
        <v>274</v>
      </c>
      <c r="B1943">
        <v>1973</v>
      </c>
      <c r="C1943" t="s">
        <v>29</v>
      </c>
      <c r="D1943" t="s">
        <v>30</v>
      </c>
      <c r="E1943">
        <v>34853</v>
      </c>
      <c r="F1943">
        <v>1</v>
      </c>
      <c r="G1943">
        <v>1</v>
      </c>
      <c r="H1943" s="1">
        <v>41631</v>
      </c>
      <c r="I1943">
        <v>75</v>
      </c>
      <c r="J1943">
        <v>9</v>
      </c>
      <c r="K1943">
        <v>3</v>
      </c>
      <c r="L1943">
        <v>15</v>
      </c>
      <c r="M1943">
        <v>2</v>
      </c>
      <c r="N1943">
        <v>3</v>
      </c>
      <c r="O1943">
        <v>2</v>
      </c>
      <c r="P1943">
        <v>2</v>
      </c>
      <c r="Q1943">
        <v>2</v>
      </c>
      <c r="R1943">
        <v>0</v>
      </c>
      <c r="S1943">
        <v>3</v>
      </c>
      <c r="T1943">
        <v>6</v>
      </c>
      <c r="U1943">
        <v>0</v>
      </c>
      <c r="V1943">
        <v>0</v>
      </c>
      <c r="W1943">
        <v>0</v>
      </c>
      <c r="X1943">
        <v>0</v>
      </c>
      <c r="Y1943">
        <v>0</v>
      </c>
      <c r="Z1943">
        <v>0</v>
      </c>
      <c r="AA1943">
        <v>3</v>
      </c>
      <c r="AB1943">
        <v>11</v>
      </c>
      <c r="AC1943">
        <v>0</v>
      </c>
    </row>
    <row r="1944" spans="1:29" x14ac:dyDescent="0.3">
      <c r="A1944">
        <v>1183</v>
      </c>
      <c r="B1944">
        <v>1949</v>
      </c>
      <c r="C1944" t="s">
        <v>34</v>
      </c>
      <c r="D1944" t="s">
        <v>33</v>
      </c>
      <c r="E1944">
        <v>36408</v>
      </c>
      <c r="F1944">
        <v>1</v>
      </c>
      <c r="G1944">
        <v>1</v>
      </c>
      <c r="H1944" s="1">
        <v>41538</v>
      </c>
      <c r="I1944">
        <v>11</v>
      </c>
      <c r="J1944">
        <v>9</v>
      </c>
      <c r="K1944">
        <v>1</v>
      </c>
      <c r="L1944">
        <v>4</v>
      </c>
      <c r="M1944">
        <v>3</v>
      </c>
      <c r="N1944">
        <v>2</v>
      </c>
      <c r="O1944">
        <v>3</v>
      </c>
      <c r="P1944">
        <v>1</v>
      </c>
      <c r="Q1944">
        <v>1</v>
      </c>
      <c r="R1944">
        <v>0</v>
      </c>
      <c r="S1944">
        <v>2</v>
      </c>
      <c r="T1944">
        <v>6</v>
      </c>
      <c r="U1944">
        <v>0</v>
      </c>
      <c r="V1944">
        <v>0</v>
      </c>
      <c r="W1944">
        <v>0</v>
      </c>
      <c r="X1944">
        <v>0</v>
      </c>
      <c r="Y1944">
        <v>0</v>
      </c>
      <c r="Z1944">
        <v>0</v>
      </c>
      <c r="AA1944">
        <v>3</v>
      </c>
      <c r="AB1944">
        <v>11</v>
      </c>
      <c r="AC1944">
        <v>0</v>
      </c>
    </row>
    <row r="1945" spans="1:29" x14ac:dyDescent="0.3">
      <c r="A1945">
        <v>7196</v>
      </c>
      <c r="B1945">
        <v>1950</v>
      </c>
      <c r="C1945" t="s">
        <v>32</v>
      </c>
      <c r="D1945" t="s">
        <v>33</v>
      </c>
      <c r="E1945">
        <v>41145</v>
      </c>
      <c r="F1945">
        <v>1</v>
      </c>
      <c r="G1945">
        <v>1</v>
      </c>
      <c r="H1945" s="1">
        <v>41678</v>
      </c>
      <c r="I1945">
        <v>20</v>
      </c>
      <c r="J1945">
        <v>9</v>
      </c>
      <c r="K1945">
        <v>0</v>
      </c>
      <c r="L1945">
        <v>3</v>
      </c>
      <c r="M1945">
        <v>0</v>
      </c>
      <c r="N1945">
        <v>0</v>
      </c>
      <c r="O1945">
        <v>1</v>
      </c>
      <c r="P1945">
        <v>1</v>
      </c>
      <c r="Q1945">
        <v>0</v>
      </c>
      <c r="R1945">
        <v>0</v>
      </c>
      <c r="S1945">
        <v>3</v>
      </c>
      <c r="T1945">
        <v>3</v>
      </c>
      <c r="U1945">
        <v>0</v>
      </c>
      <c r="V1945">
        <v>0</v>
      </c>
      <c r="W1945">
        <v>0</v>
      </c>
      <c r="X1945">
        <v>0</v>
      </c>
      <c r="Y1945">
        <v>0</v>
      </c>
      <c r="Z1945">
        <v>0</v>
      </c>
      <c r="AA1945">
        <v>3</v>
      </c>
      <c r="AB1945">
        <v>11</v>
      </c>
      <c r="AC1945">
        <v>0</v>
      </c>
    </row>
    <row r="1946" spans="1:29" x14ac:dyDescent="0.3">
      <c r="A1946">
        <v>451</v>
      </c>
      <c r="B1946">
        <v>1989</v>
      </c>
      <c r="C1946" t="s">
        <v>29</v>
      </c>
      <c r="D1946" t="s">
        <v>30</v>
      </c>
      <c r="E1946">
        <v>9255</v>
      </c>
      <c r="F1946">
        <v>1</v>
      </c>
      <c r="G1946">
        <v>0</v>
      </c>
      <c r="H1946" s="1">
        <v>41628</v>
      </c>
      <c r="I1946">
        <v>91</v>
      </c>
      <c r="J1946">
        <v>9</v>
      </c>
      <c r="K1946">
        <v>0</v>
      </c>
      <c r="L1946">
        <v>7</v>
      </c>
      <c r="M1946">
        <v>2</v>
      </c>
      <c r="N1946">
        <v>0</v>
      </c>
      <c r="O1946">
        <v>4</v>
      </c>
      <c r="P1946">
        <v>1</v>
      </c>
      <c r="Q1946">
        <v>1</v>
      </c>
      <c r="R1946">
        <v>1</v>
      </c>
      <c r="S1946">
        <v>2</v>
      </c>
      <c r="T1946">
        <v>8</v>
      </c>
      <c r="U1946">
        <v>0</v>
      </c>
      <c r="V1946">
        <v>0</v>
      </c>
      <c r="W1946">
        <v>0</v>
      </c>
      <c r="X1946">
        <v>0</v>
      </c>
      <c r="Y1946">
        <v>0</v>
      </c>
      <c r="Z1946">
        <v>0</v>
      </c>
      <c r="AA1946">
        <v>3</v>
      </c>
      <c r="AB1946">
        <v>11</v>
      </c>
      <c r="AC1946">
        <v>0</v>
      </c>
    </row>
    <row r="1947" spans="1:29" x14ac:dyDescent="0.3">
      <c r="A1947">
        <v>2814</v>
      </c>
      <c r="B1947">
        <v>1976</v>
      </c>
      <c r="C1947" t="s">
        <v>34</v>
      </c>
      <c r="D1947" t="s">
        <v>31</v>
      </c>
      <c r="E1947">
        <v>30560</v>
      </c>
      <c r="F1947">
        <v>1</v>
      </c>
      <c r="G1947">
        <v>0</v>
      </c>
      <c r="H1947" s="1">
        <v>41452</v>
      </c>
      <c r="I1947">
        <v>6</v>
      </c>
      <c r="J1947">
        <v>9</v>
      </c>
      <c r="K1947">
        <v>1</v>
      </c>
      <c r="L1947">
        <v>5</v>
      </c>
      <c r="M1947">
        <v>4</v>
      </c>
      <c r="N1947">
        <v>5</v>
      </c>
      <c r="O1947">
        <v>7</v>
      </c>
      <c r="P1947">
        <v>1</v>
      </c>
      <c r="Q1947">
        <v>1</v>
      </c>
      <c r="R1947">
        <v>0</v>
      </c>
      <c r="S1947">
        <v>3</v>
      </c>
      <c r="T1947">
        <v>7</v>
      </c>
      <c r="U1947">
        <v>0</v>
      </c>
      <c r="V1947">
        <v>0</v>
      </c>
      <c r="W1947">
        <v>0</v>
      </c>
      <c r="X1947">
        <v>0</v>
      </c>
      <c r="Y1947">
        <v>0</v>
      </c>
      <c r="Z1947">
        <v>0</v>
      </c>
      <c r="AA1947">
        <v>3</v>
      </c>
      <c r="AB1947">
        <v>11</v>
      </c>
      <c r="AC1947">
        <v>0</v>
      </c>
    </row>
    <row r="1948" spans="1:29" x14ac:dyDescent="0.3">
      <c r="A1948">
        <v>10790</v>
      </c>
      <c r="B1948">
        <v>1985</v>
      </c>
      <c r="C1948" t="s">
        <v>32</v>
      </c>
      <c r="D1948" t="s">
        <v>33</v>
      </c>
      <c r="E1948">
        <v>18169</v>
      </c>
      <c r="F1948">
        <v>1</v>
      </c>
      <c r="G1948">
        <v>0</v>
      </c>
      <c r="H1948" s="1">
        <v>41324</v>
      </c>
      <c r="I1948">
        <v>40</v>
      </c>
      <c r="J1948">
        <v>9</v>
      </c>
      <c r="K1948">
        <v>0</v>
      </c>
      <c r="L1948">
        <v>5</v>
      </c>
      <c r="M1948">
        <v>0</v>
      </c>
      <c r="N1948">
        <v>0</v>
      </c>
      <c r="O1948">
        <v>7</v>
      </c>
      <c r="P1948">
        <v>1</v>
      </c>
      <c r="Q1948">
        <v>1</v>
      </c>
      <c r="R1948">
        <v>0</v>
      </c>
      <c r="S1948">
        <v>2</v>
      </c>
      <c r="T1948">
        <v>8</v>
      </c>
      <c r="U1948">
        <v>0</v>
      </c>
      <c r="V1948">
        <v>0</v>
      </c>
      <c r="W1948">
        <v>0</v>
      </c>
      <c r="X1948">
        <v>0</v>
      </c>
      <c r="Y1948">
        <v>0</v>
      </c>
      <c r="Z1948">
        <v>0</v>
      </c>
      <c r="AA1948">
        <v>3</v>
      </c>
      <c r="AB1948">
        <v>11</v>
      </c>
      <c r="AC1948">
        <v>0</v>
      </c>
    </row>
    <row r="1949" spans="1:29" x14ac:dyDescent="0.3">
      <c r="A1949">
        <v>1744</v>
      </c>
      <c r="B1949">
        <v>1965</v>
      </c>
      <c r="C1949" t="s">
        <v>36</v>
      </c>
      <c r="D1949" t="s">
        <v>30</v>
      </c>
      <c r="E1949">
        <v>23529</v>
      </c>
      <c r="F1949">
        <v>0</v>
      </c>
      <c r="G1949">
        <v>1</v>
      </c>
      <c r="H1949" s="1">
        <v>41281</v>
      </c>
      <c r="I1949">
        <v>67</v>
      </c>
      <c r="J1949">
        <v>9</v>
      </c>
      <c r="K1949">
        <v>7</v>
      </c>
      <c r="L1949">
        <v>13</v>
      </c>
      <c r="M1949">
        <v>3</v>
      </c>
      <c r="N1949">
        <v>2</v>
      </c>
      <c r="O1949">
        <v>20</v>
      </c>
      <c r="P1949">
        <v>1</v>
      </c>
      <c r="Q1949">
        <v>1</v>
      </c>
      <c r="R1949">
        <v>1</v>
      </c>
      <c r="S1949">
        <v>2</v>
      </c>
      <c r="T1949">
        <v>6</v>
      </c>
      <c r="U1949">
        <v>0</v>
      </c>
      <c r="V1949">
        <v>0</v>
      </c>
      <c r="W1949">
        <v>0</v>
      </c>
      <c r="X1949">
        <v>0</v>
      </c>
      <c r="Y1949">
        <v>0</v>
      </c>
      <c r="Z1949">
        <v>0</v>
      </c>
      <c r="AA1949">
        <v>3</v>
      </c>
      <c r="AB1949">
        <v>11</v>
      </c>
      <c r="AC1949">
        <v>0</v>
      </c>
    </row>
    <row r="1950" spans="1:29" x14ac:dyDescent="0.3">
      <c r="A1950">
        <v>2337</v>
      </c>
      <c r="B1950">
        <v>1971</v>
      </c>
      <c r="C1950" t="s">
        <v>29</v>
      </c>
      <c r="D1950" t="s">
        <v>35</v>
      </c>
      <c r="E1950">
        <v>29819</v>
      </c>
      <c r="F1950">
        <v>1</v>
      </c>
      <c r="G1950">
        <v>0</v>
      </c>
      <c r="H1950" s="1">
        <v>41571</v>
      </c>
      <c r="I1950">
        <v>77</v>
      </c>
      <c r="J1950">
        <v>9</v>
      </c>
      <c r="K1950">
        <v>1</v>
      </c>
      <c r="L1950">
        <v>24</v>
      </c>
      <c r="M1950">
        <v>2</v>
      </c>
      <c r="N1950">
        <v>1</v>
      </c>
      <c r="O1950">
        <v>2</v>
      </c>
      <c r="P1950">
        <v>3</v>
      </c>
      <c r="Q1950">
        <v>3</v>
      </c>
      <c r="R1950">
        <v>0</v>
      </c>
      <c r="S1950">
        <v>3</v>
      </c>
      <c r="T1950">
        <v>6</v>
      </c>
      <c r="U1950">
        <v>0</v>
      </c>
      <c r="V1950">
        <v>0</v>
      </c>
      <c r="W1950">
        <v>0</v>
      </c>
      <c r="X1950">
        <v>0</v>
      </c>
      <c r="Y1950">
        <v>0</v>
      </c>
      <c r="Z1950">
        <v>0</v>
      </c>
      <c r="AA1950">
        <v>3</v>
      </c>
      <c r="AB1950">
        <v>11</v>
      </c>
      <c r="AC1950">
        <v>0</v>
      </c>
    </row>
    <row r="1951" spans="1:29" x14ac:dyDescent="0.3">
      <c r="A1951">
        <v>8619</v>
      </c>
      <c r="B1951">
        <v>1957</v>
      </c>
      <c r="C1951" t="s">
        <v>29</v>
      </c>
      <c r="D1951" t="s">
        <v>31</v>
      </c>
      <c r="E1951">
        <v>21994</v>
      </c>
      <c r="F1951">
        <v>0</v>
      </c>
      <c r="G1951">
        <v>1</v>
      </c>
      <c r="H1951" s="1">
        <v>41267</v>
      </c>
      <c r="I1951">
        <v>4</v>
      </c>
      <c r="J1951">
        <v>9</v>
      </c>
      <c r="K1951">
        <v>0</v>
      </c>
      <c r="L1951">
        <v>6</v>
      </c>
      <c r="M1951">
        <v>3</v>
      </c>
      <c r="N1951">
        <v>1</v>
      </c>
      <c r="O1951">
        <v>3</v>
      </c>
      <c r="P1951">
        <v>1</v>
      </c>
      <c r="Q1951">
        <v>0</v>
      </c>
      <c r="R1951">
        <v>0</v>
      </c>
      <c r="S1951">
        <v>3</v>
      </c>
      <c r="T1951">
        <v>5</v>
      </c>
      <c r="U1951">
        <v>0</v>
      </c>
      <c r="V1951">
        <v>0</v>
      </c>
      <c r="W1951">
        <v>0</v>
      </c>
      <c r="X1951">
        <v>0</v>
      </c>
      <c r="Y1951">
        <v>0</v>
      </c>
      <c r="Z1951">
        <v>0</v>
      </c>
      <c r="AA1951">
        <v>3</v>
      </c>
      <c r="AB1951">
        <v>11</v>
      </c>
      <c r="AC1951">
        <v>0</v>
      </c>
    </row>
    <row r="1952" spans="1:29" x14ac:dyDescent="0.3">
      <c r="A1952">
        <v>4198</v>
      </c>
      <c r="B1952">
        <v>1965</v>
      </c>
      <c r="C1952" t="s">
        <v>29</v>
      </c>
      <c r="D1952" t="s">
        <v>31</v>
      </c>
      <c r="E1952">
        <v>29672</v>
      </c>
      <c r="F1952">
        <v>1</v>
      </c>
      <c r="G1952">
        <v>1</v>
      </c>
      <c r="H1952" s="1">
        <v>41345</v>
      </c>
      <c r="I1952">
        <v>6</v>
      </c>
      <c r="J1952">
        <v>9</v>
      </c>
      <c r="K1952">
        <v>1</v>
      </c>
      <c r="L1952">
        <v>3</v>
      </c>
      <c r="M1952">
        <v>0</v>
      </c>
      <c r="N1952">
        <v>4</v>
      </c>
      <c r="O1952">
        <v>8</v>
      </c>
      <c r="P1952">
        <v>1</v>
      </c>
      <c r="Q1952">
        <v>0</v>
      </c>
      <c r="R1952">
        <v>0</v>
      </c>
      <c r="S1952">
        <v>3</v>
      </c>
      <c r="T1952">
        <v>6</v>
      </c>
      <c r="U1952">
        <v>0</v>
      </c>
      <c r="V1952">
        <v>0</v>
      </c>
      <c r="W1952">
        <v>0</v>
      </c>
      <c r="X1952">
        <v>0</v>
      </c>
      <c r="Y1952">
        <v>0</v>
      </c>
      <c r="Z1952">
        <v>0</v>
      </c>
      <c r="AA1952">
        <v>3</v>
      </c>
      <c r="AB1952">
        <v>11</v>
      </c>
      <c r="AC1952">
        <v>0</v>
      </c>
    </row>
    <row r="1953" spans="1:29" x14ac:dyDescent="0.3">
      <c r="A1953">
        <v>7901</v>
      </c>
      <c r="B1953">
        <v>1971</v>
      </c>
      <c r="C1953" t="s">
        <v>34</v>
      </c>
      <c r="D1953" t="s">
        <v>33</v>
      </c>
      <c r="E1953">
        <v>34109</v>
      </c>
      <c r="F1953">
        <v>0</v>
      </c>
      <c r="G1953">
        <v>1</v>
      </c>
      <c r="H1953" s="1">
        <v>41584</v>
      </c>
      <c r="I1953">
        <v>39</v>
      </c>
      <c r="J1953">
        <v>9</v>
      </c>
      <c r="K1953">
        <v>1</v>
      </c>
      <c r="L1953">
        <v>5</v>
      </c>
      <c r="M1953">
        <v>2</v>
      </c>
      <c r="N1953">
        <v>1</v>
      </c>
      <c r="O1953">
        <v>4</v>
      </c>
      <c r="P1953">
        <v>1</v>
      </c>
      <c r="Q1953">
        <v>0</v>
      </c>
      <c r="R1953">
        <v>0</v>
      </c>
      <c r="S1953">
        <v>3</v>
      </c>
      <c r="T1953">
        <v>4</v>
      </c>
      <c r="U1953">
        <v>0</v>
      </c>
      <c r="V1953">
        <v>0</v>
      </c>
      <c r="W1953">
        <v>0</v>
      </c>
      <c r="X1953">
        <v>0</v>
      </c>
      <c r="Y1953">
        <v>0</v>
      </c>
      <c r="Z1953">
        <v>0</v>
      </c>
      <c r="AA1953">
        <v>3</v>
      </c>
      <c r="AB1953">
        <v>11</v>
      </c>
      <c r="AC1953">
        <v>0</v>
      </c>
    </row>
    <row r="1954" spans="1:29" x14ac:dyDescent="0.3">
      <c r="A1954">
        <v>9481</v>
      </c>
      <c r="B1954">
        <v>1976</v>
      </c>
      <c r="C1954" t="s">
        <v>29</v>
      </c>
      <c r="D1954" t="s">
        <v>33</v>
      </c>
      <c r="E1954">
        <v>17148</v>
      </c>
      <c r="F1954">
        <v>1</v>
      </c>
      <c r="G1954">
        <v>0</v>
      </c>
      <c r="H1954" s="1">
        <v>41667</v>
      </c>
      <c r="I1954">
        <v>80</v>
      </c>
      <c r="J1954">
        <v>9</v>
      </c>
      <c r="K1954">
        <v>9</v>
      </c>
      <c r="L1954">
        <v>11</v>
      </c>
      <c r="M1954">
        <v>13</v>
      </c>
      <c r="N1954">
        <v>10</v>
      </c>
      <c r="O1954">
        <v>16</v>
      </c>
      <c r="P1954">
        <v>4</v>
      </c>
      <c r="Q1954">
        <v>3</v>
      </c>
      <c r="R1954">
        <v>1</v>
      </c>
      <c r="S1954">
        <v>3</v>
      </c>
      <c r="T1954">
        <v>8</v>
      </c>
      <c r="U1954">
        <v>0</v>
      </c>
      <c r="V1954">
        <v>0</v>
      </c>
      <c r="W1954">
        <v>0</v>
      </c>
      <c r="X1954">
        <v>0</v>
      </c>
      <c r="Y1954">
        <v>0</v>
      </c>
      <c r="Z1954">
        <v>0</v>
      </c>
      <c r="AA1954">
        <v>3</v>
      </c>
      <c r="AB1954">
        <v>11</v>
      </c>
      <c r="AC1954">
        <v>0</v>
      </c>
    </row>
    <row r="1955" spans="1:29" x14ac:dyDescent="0.3">
      <c r="A1955">
        <v>2711</v>
      </c>
      <c r="B1955">
        <v>1976</v>
      </c>
      <c r="C1955" t="s">
        <v>34</v>
      </c>
      <c r="D1955" t="s">
        <v>31</v>
      </c>
      <c r="E1955">
        <v>30560</v>
      </c>
      <c r="F1955">
        <v>1</v>
      </c>
      <c r="G1955">
        <v>0</v>
      </c>
      <c r="H1955" s="1">
        <v>41452</v>
      </c>
      <c r="I1955">
        <v>6</v>
      </c>
      <c r="J1955">
        <v>9</v>
      </c>
      <c r="K1955">
        <v>1</v>
      </c>
      <c r="L1955">
        <v>5</v>
      </c>
      <c r="M1955">
        <v>4</v>
      </c>
      <c r="N1955">
        <v>5</v>
      </c>
      <c r="O1955">
        <v>7</v>
      </c>
      <c r="P1955">
        <v>1</v>
      </c>
      <c r="Q1955">
        <v>1</v>
      </c>
      <c r="R1955">
        <v>0</v>
      </c>
      <c r="S1955">
        <v>3</v>
      </c>
      <c r="T1955">
        <v>7</v>
      </c>
      <c r="U1955">
        <v>0</v>
      </c>
      <c r="V1955">
        <v>0</v>
      </c>
      <c r="W1955">
        <v>0</v>
      </c>
      <c r="X1955">
        <v>0</v>
      </c>
      <c r="Y1955">
        <v>0</v>
      </c>
      <c r="Z1955">
        <v>0</v>
      </c>
      <c r="AA1955">
        <v>3</v>
      </c>
      <c r="AB1955">
        <v>11</v>
      </c>
      <c r="AC1955">
        <v>0</v>
      </c>
    </row>
    <row r="1956" spans="1:29" x14ac:dyDescent="0.3">
      <c r="A1956">
        <v>7990</v>
      </c>
      <c r="B1956">
        <v>1947</v>
      </c>
      <c r="C1956" t="s">
        <v>29</v>
      </c>
      <c r="D1956" t="s">
        <v>33</v>
      </c>
      <c r="E1956">
        <v>27469</v>
      </c>
      <c r="F1956">
        <v>0</v>
      </c>
      <c r="G1956">
        <v>0</v>
      </c>
      <c r="H1956" s="1">
        <v>41123</v>
      </c>
      <c r="I1956">
        <v>2</v>
      </c>
      <c r="J1956">
        <v>9</v>
      </c>
      <c r="K1956">
        <v>1</v>
      </c>
      <c r="L1956">
        <v>2</v>
      </c>
      <c r="M1956">
        <v>3</v>
      </c>
      <c r="N1956">
        <v>2</v>
      </c>
      <c r="O1956">
        <v>0</v>
      </c>
      <c r="P1956">
        <v>1</v>
      </c>
      <c r="Q1956">
        <v>0</v>
      </c>
      <c r="R1956">
        <v>0</v>
      </c>
      <c r="S1956">
        <v>3</v>
      </c>
      <c r="T1956">
        <v>6</v>
      </c>
      <c r="U1956">
        <v>0</v>
      </c>
      <c r="V1956">
        <v>0</v>
      </c>
      <c r="W1956">
        <v>0</v>
      </c>
      <c r="X1956">
        <v>0</v>
      </c>
      <c r="Y1956">
        <v>0</v>
      </c>
      <c r="Z1956">
        <v>0</v>
      </c>
      <c r="AA1956">
        <v>3</v>
      </c>
      <c r="AB1956">
        <v>11</v>
      </c>
      <c r="AC1956">
        <v>0</v>
      </c>
    </row>
    <row r="1957" spans="1:29" x14ac:dyDescent="0.3">
      <c r="A1957">
        <v>9432</v>
      </c>
      <c r="B1957">
        <v>1977</v>
      </c>
      <c r="C1957" t="s">
        <v>29</v>
      </c>
      <c r="D1957" t="s">
        <v>31</v>
      </c>
      <c r="E1957">
        <v>666666</v>
      </c>
      <c r="F1957">
        <v>1</v>
      </c>
      <c r="G1957">
        <v>0</v>
      </c>
      <c r="H1957" s="1">
        <v>41427</v>
      </c>
      <c r="I1957">
        <v>23</v>
      </c>
      <c r="J1957">
        <v>9</v>
      </c>
      <c r="K1957">
        <v>14</v>
      </c>
      <c r="L1957">
        <v>18</v>
      </c>
      <c r="M1957">
        <v>8</v>
      </c>
      <c r="N1957">
        <v>1</v>
      </c>
      <c r="O1957">
        <v>12</v>
      </c>
      <c r="P1957">
        <v>4</v>
      </c>
      <c r="Q1957">
        <v>3</v>
      </c>
      <c r="R1957">
        <v>1</v>
      </c>
      <c r="S1957">
        <v>3</v>
      </c>
      <c r="T1957">
        <v>6</v>
      </c>
      <c r="U1957">
        <v>0</v>
      </c>
      <c r="V1957">
        <v>0</v>
      </c>
      <c r="W1957">
        <v>0</v>
      </c>
      <c r="X1957">
        <v>0</v>
      </c>
      <c r="Y1957">
        <v>0</v>
      </c>
      <c r="Z1957">
        <v>0</v>
      </c>
      <c r="AA1957">
        <v>3</v>
      </c>
      <c r="AB1957">
        <v>11</v>
      </c>
      <c r="AC1957">
        <v>0</v>
      </c>
    </row>
    <row r="1958" spans="1:29" x14ac:dyDescent="0.3">
      <c r="A1958">
        <v>6864</v>
      </c>
      <c r="B1958">
        <v>1989</v>
      </c>
      <c r="C1958" t="s">
        <v>34</v>
      </c>
      <c r="D1958" t="s">
        <v>35</v>
      </c>
      <c r="E1958">
        <v>10979</v>
      </c>
      <c r="F1958">
        <v>0</v>
      </c>
      <c r="G1958">
        <v>0</v>
      </c>
      <c r="H1958" s="1">
        <v>41781</v>
      </c>
      <c r="I1958">
        <v>34</v>
      </c>
      <c r="J1958">
        <v>8</v>
      </c>
      <c r="K1958">
        <v>4</v>
      </c>
      <c r="L1958">
        <v>10</v>
      </c>
      <c r="M1958">
        <v>2</v>
      </c>
      <c r="N1958">
        <v>2</v>
      </c>
      <c r="O1958">
        <v>4</v>
      </c>
      <c r="P1958">
        <v>2</v>
      </c>
      <c r="Q1958">
        <v>3</v>
      </c>
      <c r="R1958">
        <v>0</v>
      </c>
      <c r="S1958">
        <v>3</v>
      </c>
      <c r="T1958">
        <v>5</v>
      </c>
      <c r="U1958">
        <v>0</v>
      </c>
      <c r="V1958">
        <v>0</v>
      </c>
      <c r="W1958">
        <v>0</v>
      </c>
      <c r="X1958">
        <v>0</v>
      </c>
      <c r="Y1958">
        <v>0</v>
      </c>
      <c r="Z1958">
        <v>0</v>
      </c>
      <c r="AA1958">
        <v>3</v>
      </c>
      <c r="AB1958">
        <v>11</v>
      </c>
      <c r="AC1958">
        <v>0</v>
      </c>
    </row>
    <row r="1959" spans="1:29" x14ac:dyDescent="0.3">
      <c r="A1959">
        <v>9283</v>
      </c>
      <c r="B1959">
        <v>1978</v>
      </c>
      <c r="C1959" t="s">
        <v>29</v>
      </c>
      <c r="D1959" t="s">
        <v>30</v>
      </c>
      <c r="E1959">
        <v>60199</v>
      </c>
      <c r="F1959">
        <v>1</v>
      </c>
      <c r="G1959">
        <v>2</v>
      </c>
      <c r="H1959" s="1">
        <v>41529</v>
      </c>
      <c r="I1959">
        <v>49</v>
      </c>
      <c r="J1959">
        <v>8</v>
      </c>
      <c r="K1959">
        <v>1</v>
      </c>
      <c r="L1959">
        <v>7</v>
      </c>
      <c r="M1959">
        <v>2</v>
      </c>
      <c r="N1959">
        <v>0</v>
      </c>
      <c r="O1959">
        <v>0</v>
      </c>
      <c r="P1959">
        <v>1</v>
      </c>
      <c r="Q1959">
        <v>0</v>
      </c>
      <c r="R1959">
        <v>0</v>
      </c>
      <c r="S1959">
        <v>3</v>
      </c>
      <c r="T1959">
        <v>4</v>
      </c>
      <c r="U1959">
        <v>0</v>
      </c>
      <c r="V1959">
        <v>0</v>
      </c>
      <c r="W1959">
        <v>0</v>
      </c>
      <c r="X1959">
        <v>0</v>
      </c>
      <c r="Y1959">
        <v>0</v>
      </c>
      <c r="Z1959">
        <v>0</v>
      </c>
      <c r="AA1959">
        <v>3</v>
      </c>
      <c r="AB1959">
        <v>11</v>
      </c>
      <c r="AC1959">
        <v>0</v>
      </c>
    </row>
    <row r="1960" spans="1:29" x14ac:dyDescent="0.3">
      <c r="A1960">
        <v>11004</v>
      </c>
      <c r="B1960">
        <v>1893</v>
      </c>
      <c r="C1960" t="s">
        <v>37</v>
      </c>
      <c r="D1960" t="s">
        <v>30</v>
      </c>
      <c r="E1960">
        <v>60182</v>
      </c>
      <c r="F1960">
        <v>0</v>
      </c>
      <c r="G1960">
        <v>1</v>
      </c>
      <c r="H1960" s="1">
        <v>41776</v>
      </c>
      <c r="I1960">
        <v>23</v>
      </c>
      <c r="J1960">
        <v>8</v>
      </c>
      <c r="K1960">
        <v>0</v>
      </c>
      <c r="L1960">
        <v>5</v>
      </c>
      <c r="M1960">
        <v>7</v>
      </c>
      <c r="N1960">
        <v>0</v>
      </c>
      <c r="O1960">
        <v>2</v>
      </c>
      <c r="P1960">
        <v>1</v>
      </c>
      <c r="Q1960">
        <v>1</v>
      </c>
      <c r="R1960">
        <v>0</v>
      </c>
      <c r="S1960">
        <v>2</v>
      </c>
      <c r="T1960">
        <v>4</v>
      </c>
      <c r="U1960">
        <v>0</v>
      </c>
      <c r="V1960">
        <v>0</v>
      </c>
      <c r="W1960">
        <v>0</v>
      </c>
      <c r="X1960">
        <v>0</v>
      </c>
      <c r="Y1960">
        <v>0</v>
      </c>
      <c r="Z1960">
        <v>0</v>
      </c>
      <c r="AA1960">
        <v>3</v>
      </c>
      <c r="AB1960">
        <v>11</v>
      </c>
      <c r="AC1960">
        <v>0</v>
      </c>
    </row>
    <row r="1961" spans="1:29" x14ac:dyDescent="0.3">
      <c r="A1961">
        <v>4927</v>
      </c>
      <c r="B1961">
        <v>1971</v>
      </c>
      <c r="C1961" t="s">
        <v>29</v>
      </c>
      <c r="D1961" t="s">
        <v>31</v>
      </c>
      <c r="E1961">
        <v>16626</v>
      </c>
      <c r="F1961">
        <v>2</v>
      </c>
      <c r="G1961">
        <v>0</v>
      </c>
      <c r="H1961" s="1">
        <v>41654</v>
      </c>
      <c r="I1961">
        <v>76</v>
      </c>
      <c r="J1961">
        <v>8</v>
      </c>
      <c r="K1961">
        <v>3</v>
      </c>
      <c r="L1961">
        <v>22</v>
      </c>
      <c r="M1961">
        <v>21</v>
      </c>
      <c r="N1961">
        <v>1</v>
      </c>
      <c r="O1961">
        <v>13</v>
      </c>
      <c r="P1961">
        <v>3</v>
      </c>
      <c r="Q1961">
        <v>3</v>
      </c>
      <c r="R1961">
        <v>0</v>
      </c>
      <c r="S1961">
        <v>3</v>
      </c>
      <c r="T1961">
        <v>9</v>
      </c>
      <c r="U1961">
        <v>0</v>
      </c>
      <c r="V1961">
        <v>0</v>
      </c>
      <c r="W1961">
        <v>0</v>
      </c>
      <c r="X1961">
        <v>0</v>
      </c>
      <c r="Y1961">
        <v>0</v>
      </c>
      <c r="Z1961">
        <v>0</v>
      </c>
      <c r="AA1961">
        <v>3</v>
      </c>
      <c r="AB1961">
        <v>11</v>
      </c>
      <c r="AC1961">
        <v>0</v>
      </c>
    </row>
    <row r="1962" spans="1:29" x14ac:dyDescent="0.3">
      <c r="A1962">
        <v>2258</v>
      </c>
      <c r="B1962">
        <v>1986</v>
      </c>
      <c r="C1962" t="s">
        <v>29</v>
      </c>
      <c r="D1962" t="s">
        <v>33</v>
      </c>
      <c r="E1962">
        <v>32880</v>
      </c>
      <c r="F1962">
        <v>1</v>
      </c>
      <c r="G1962">
        <v>0</v>
      </c>
      <c r="H1962" s="1">
        <v>41247</v>
      </c>
      <c r="I1962">
        <v>76</v>
      </c>
      <c r="J1962">
        <v>8</v>
      </c>
      <c r="K1962">
        <v>4</v>
      </c>
      <c r="L1962">
        <v>15</v>
      </c>
      <c r="M1962">
        <v>7</v>
      </c>
      <c r="N1962">
        <v>6</v>
      </c>
      <c r="O1962">
        <v>2</v>
      </c>
      <c r="P1962">
        <v>1</v>
      </c>
      <c r="Q1962">
        <v>1</v>
      </c>
      <c r="R1962">
        <v>0</v>
      </c>
      <c r="S1962">
        <v>3</v>
      </c>
      <c r="T1962">
        <v>8</v>
      </c>
      <c r="U1962">
        <v>0</v>
      </c>
      <c r="V1962">
        <v>0</v>
      </c>
      <c r="W1962">
        <v>0</v>
      </c>
      <c r="X1962">
        <v>0</v>
      </c>
      <c r="Y1962">
        <v>0</v>
      </c>
      <c r="Z1962">
        <v>0</v>
      </c>
      <c r="AA1962">
        <v>3</v>
      </c>
      <c r="AB1962">
        <v>11</v>
      </c>
      <c r="AC1962">
        <v>0</v>
      </c>
    </row>
    <row r="1963" spans="1:29" x14ac:dyDescent="0.3">
      <c r="A1963">
        <v>8541</v>
      </c>
      <c r="B1963">
        <v>1990</v>
      </c>
      <c r="C1963" t="s">
        <v>37</v>
      </c>
      <c r="D1963" t="s">
        <v>33</v>
      </c>
      <c r="E1963">
        <v>24683</v>
      </c>
      <c r="F1963">
        <v>1</v>
      </c>
      <c r="G1963">
        <v>0</v>
      </c>
      <c r="H1963" s="1">
        <v>41706</v>
      </c>
      <c r="I1963">
        <v>98</v>
      </c>
      <c r="J1963">
        <v>8</v>
      </c>
      <c r="K1963">
        <v>4</v>
      </c>
      <c r="L1963">
        <v>10</v>
      </c>
      <c r="M1963">
        <v>6</v>
      </c>
      <c r="N1963">
        <v>7</v>
      </c>
      <c r="O1963">
        <v>6</v>
      </c>
      <c r="P1963">
        <v>2</v>
      </c>
      <c r="Q1963">
        <v>2</v>
      </c>
      <c r="R1963">
        <v>0</v>
      </c>
      <c r="S1963">
        <v>4</v>
      </c>
      <c r="T1963">
        <v>5</v>
      </c>
      <c r="U1963">
        <v>0</v>
      </c>
      <c r="V1963">
        <v>0</v>
      </c>
      <c r="W1963">
        <v>0</v>
      </c>
      <c r="X1963">
        <v>0</v>
      </c>
      <c r="Y1963">
        <v>0</v>
      </c>
      <c r="Z1963">
        <v>0</v>
      </c>
      <c r="AA1963">
        <v>3</v>
      </c>
      <c r="AB1963">
        <v>11</v>
      </c>
      <c r="AC1963">
        <v>0</v>
      </c>
    </row>
    <row r="1964" spans="1:29" x14ac:dyDescent="0.3">
      <c r="A1964">
        <v>4179</v>
      </c>
      <c r="B1964">
        <v>1959</v>
      </c>
      <c r="C1964" t="s">
        <v>29</v>
      </c>
      <c r="D1964" t="s">
        <v>31</v>
      </c>
      <c r="E1964">
        <v>24221</v>
      </c>
      <c r="F1964">
        <v>0</v>
      </c>
      <c r="G1964">
        <v>0</v>
      </c>
      <c r="H1964" s="1">
        <v>41506</v>
      </c>
      <c r="I1964">
        <v>94</v>
      </c>
      <c r="J1964">
        <v>8</v>
      </c>
      <c r="K1964">
        <v>9</v>
      </c>
      <c r="L1964">
        <v>9</v>
      </c>
      <c r="M1964">
        <v>2</v>
      </c>
      <c r="N1964">
        <v>5</v>
      </c>
      <c r="O1964">
        <v>22</v>
      </c>
      <c r="P1964">
        <v>1</v>
      </c>
      <c r="Q1964">
        <v>1</v>
      </c>
      <c r="R1964">
        <v>1</v>
      </c>
      <c r="S1964">
        <v>3</v>
      </c>
      <c r="T1964">
        <v>4</v>
      </c>
      <c r="U1964">
        <v>0</v>
      </c>
      <c r="V1964">
        <v>0</v>
      </c>
      <c r="W1964">
        <v>0</v>
      </c>
      <c r="X1964">
        <v>0</v>
      </c>
      <c r="Y1964">
        <v>0</v>
      </c>
      <c r="Z1964">
        <v>0</v>
      </c>
      <c r="AA1964">
        <v>3</v>
      </c>
      <c r="AB1964">
        <v>11</v>
      </c>
      <c r="AC1964">
        <v>0</v>
      </c>
    </row>
    <row r="1965" spans="1:29" x14ac:dyDescent="0.3">
      <c r="A1965">
        <v>2457</v>
      </c>
      <c r="B1965">
        <v>1975</v>
      </c>
      <c r="C1965" t="s">
        <v>36</v>
      </c>
      <c r="D1965" t="s">
        <v>33</v>
      </c>
      <c r="E1965">
        <v>30801</v>
      </c>
      <c r="F1965">
        <v>0</v>
      </c>
      <c r="G1965">
        <v>1</v>
      </c>
      <c r="H1965" s="1">
        <v>41208</v>
      </c>
      <c r="I1965">
        <v>23</v>
      </c>
      <c r="J1965">
        <v>8</v>
      </c>
      <c r="K1965">
        <v>4</v>
      </c>
      <c r="L1965">
        <v>5</v>
      </c>
      <c r="M1965">
        <v>15</v>
      </c>
      <c r="N1965">
        <v>2</v>
      </c>
      <c r="O1965">
        <v>11</v>
      </c>
      <c r="P1965">
        <v>2</v>
      </c>
      <c r="Q1965">
        <v>1</v>
      </c>
      <c r="R1965">
        <v>0</v>
      </c>
      <c r="S1965">
        <v>3</v>
      </c>
      <c r="T1965">
        <v>7</v>
      </c>
      <c r="U1965">
        <v>0</v>
      </c>
      <c r="V1965">
        <v>0</v>
      </c>
      <c r="W1965">
        <v>0</v>
      </c>
      <c r="X1965">
        <v>0</v>
      </c>
      <c r="Y1965">
        <v>0</v>
      </c>
      <c r="Z1965">
        <v>0</v>
      </c>
      <c r="AA1965">
        <v>3</v>
      </c>
      <c r="AB1965">
        <v>11</v>
      </c>
      <c r="AC1965">
        <v>0</v>
      </c>
    </row>
    <row r="1966" spans="1:29" x14ac:dyDescent="0.3">
      <c r="A1966">
        <v>1463</v>
      </c>
      <c r="B1966">
        <v>1958</v>
      </c>
      <c r="C1966" t="s">
        <v>29</v>
      </c>
      <c r="D1966" t="s">
        <v>30</v>
      </c>
      <c r="E1966">
        <v>45160</v>
      </c>
      <c r="F1966">
        <v>1</v>
      </c>
      <c r="G1966">
        <v>1</v>
      </c>
      <c r="H1966" s="1">
        <v>41727</v>
      </c>
      <c r="I1966">
        <v>9</v>
      </c>
      <c r="J1966">
        <v>8</v>
      </c>
      <c r="K1966">
        <v>2</v>
      </c>
      <c r="L1966">
        <v>5</v>
      </c>
      <c r="M1966">
        <v>3</v>
      </c>
      <c r="N1966">
        <v>0</v>
      </c>
      <c r="O1966">
        <v>3</v>
      </c>
      <c r="P1966">
        <v>1</v>
      </c>
      <c r="Q1966">
        <v>1</v>
      </c>
      <c r="R1966">
        <v>0</v>
      </c>
      <c r="S1966">
        <v>2</v>
      </c>
      <c r="T1966">
        <v>7</v>
      </c>
      <c r="U1966">
        <v>0</v>
      </c>
      <c r="V1966">
        <v>0</v>
      </c>
      <c r="W1966">
        <v>0</v>
      </c>
      <c r="X1966">
        <v>0</v>
      </c>
      <c r="Y1966">
        <v>0</v>
      </c>
      <c r="Z1966">
        <v>0</v>
      </c>
      <c r="AA1966">
        <v>3</v>
      </c>
      <c r="AB1966">
        <v>11</v>
      </c>
      <c r="AC1966">
        <v>0</v>
      </c>
    </row>
    <row r="1967" spans="1:29" x14ac:dyDescent="0.3">
      <c r="A1967">
        <v>5329</v>
      </c>
      <c r="B1967">
        <v>1949</v>
      </c>
      <c r="C1967" t="s">
        <v>32</v>
      </c>
      <c r="D1967" t="s">
        <v>35</v>
      </c>
      <c r="E1967">
        <v>35946</v>
      </c>
      <c r="F1967">
        <v>1</v>
      </c>
      <c r="G1967">
        <v>1</v>
      </c>
      <c r="H1967" s="1">
        <v>41544</v>
      </c>
      <c r="I1967">
        <v>24</v>
      </c>
      <c r="J1967">
        <v>8</v>
      </c>
      <c r="K1967">
        <v>0</v>
      </c>
      <c r="L1967">
        <v>3</v>
      </c>
      <c r="M1967">
        <v>0</v>
      </c>
      <c r="N1967">
        <v>0</v>
      </c>
      <c r="O1967">
        <v>0</v>
      </c>
      <c r="P1967">
        <v>1</v>
      </c>
      <c r="Q1967">
        <v>0</v>
      </c>
      <c r="R1967">
        <v>0</v>
      </c>
      <c r="S1967">
        <v>3</v>
      </c>
      <c r="T1967">
        <v>5</v>
      </c>
      <c r="U1967">
        <v>0</v>
      </c>
      <c r="V1967">
        <v>0</v>
      </c>
      <c r="W1967">
        <v>0</v>
      </c>
      <c r="X1967">
        <v>0</v>
      </c>
      <c r="Y1967">
        <v>0</v>
      </c>
      <c r="Z1967">
        <v>0</v>
      </c>
      <c r="AA1967">
        <v>3</v>
      </c>
      <c r="AB1967">
        <v>11</v>
      </c>
      <c r="AC1967">
        <v>0</v>
      </c>
    </row>
    <row r="1968" spans="1:29" x14ac:dyDescent="0.3">
      <c r="A1968">
        <v>7034</v>
      </c>
      <c r="B1968">
        <v>1978</v>
      </c>
      <c r="C1968" t="s">
        <v>37</v>
      </c>
      <c r="D1968" t="s">
        <v>33</v>
      </c>
      <c r="E1968">
        <v>25804</v>
      </c>
      <c r="F1968">
        <v>1</v>
      </c>
      <c r="G1968">
        <v>0</v>
      </c>
      <c r="H1968" s="1">
        <v>41518</v>
      </c>
      <c r="I1968">
        <v>34</v>
      </c>
      <c r="J1968">
        <v>8</v>
      </c>
      <c r="K1968">
        <v>7</v>
      </c>
      <c r="L1968">
        <v>9</v>
      </c>
      <c r="M1968">
        <v>13</v>
      </c>
      <c r="N1968">
        <v>6</v>
      </c>
      <c r="O1968">
        <v>12</v>
      </c>
      <c r="P1968">
        <v>2</v>
      </c>
      <c r="Q1968">
        <v>2</v>
      </c>
      <c r="R1968">
        <v>0</v>
      </c>
      <c r="S1968">
        <v>3</v>
      </c>
      <c r="T1968">
        <v>8</v>
      </c>
      <c r="U1968">
        <v>0</v>
      </c>
      <c r="V1968">
        <v>0</v>
      </c>
      <c r="W1968">
        <v>0</v>
      </c>
      <c r="X1968">
        <v>0</v>
      </c>
      <c r="Y1968">
        <v>0</v>
      </c>
      <c r="Z1968">
        <v>0</v>
      </c>
      <c r="AA1968">
        <v>3</v>
      </c>
      <c r="AB1968">
        <v>11</v>
      </c>
      <c r="AC1968">
        <v>0</v>
      </c>
    </row>
    <row r="1969" spans="1:29" x14ac:dyDescent="0.3">
      <c r="A1969">
        <v>10262</v>
      </c>
      <c r="B1969">
        <v>1980</v>
      </c>
      <c r="C1969" t="s">
        <v>29</v>
      </c>
      <c r="D1969" t="s">
        <v>33</v>
      </c>
      <c r="E1969">
        <v>15072</v>
      </c>
      <c r="F1969">
        <v>2</v>
      </c>
      <c r="G1969">
        <v>0</v>
      </c>
      <c r="H1969" s="1">
        <v>41404</v>
      </c>
      <c r="I1969">
        <v>96</v>
      </c>
      <c r="J1969">
        <v>8</v>
      </c>
      <c r="K1969">
        <v>2</v>
      </c>
      <c r="L1969">
        <v>15</v>
      </c>
      <c r="M1969">
        <v>0</v>
      </c>
      <c r="N1969">
        <v>10</v>
      </c>
      <c r="O1969">
        <v>18</v>
      </c>
      <c r="P1969">
        <v>4</v>
      </c>
      <c r="Q1969">
        <v>3</v>
      </c>
      <c r="R1969">
        <v>1</v>
      </c>
      <c r="S1969">
        <v>3</v>
      </c>
      <c r="T1969">
        <v>5</v>
      </c>
      <c r="U1969">
        <v>0</v>
      </c>
      <c r="V1969">
        <v>0</v>
      </c>
      <c r="W1969">
        <v>0</v>
      </c>
      <c r="X1969">
        <v>0</v>
      </c>
      <c r="Y1969">
        <v>0</v>
      </c>
      <c r="Z1969">
        <v>0</v>
      </c>
      <c r="AA1969">
        <v>3</v>
      </c>
      <c r="AB1969">
        <v>11</v>
      </c>
      <c r="AC1969">
        <v>0</v>
      </c>
    </row>
    <row r="1970" spans="1:29" x14ac:dyDescent="0.3">
      <c r="A1970">
        <v>9725</v>
      </c>
      <c r="B1970">
        <v>1966</v>
      </c>
      <c r="C1970" t="s">
        <v>32</v>
      </c>
      <c r="D1970" t="s">
        <v>31</v>
      </c>
      <c r="E1970">
        <v>28764</v>
      </c>
      <c r="F1970">
        <v>1</v>
      </c>
      <c r="G1970">
        <v>1</v>
      </c>
      <c r="H1970" s="1">
        <v>41795</v>
      </c>
      <c r="I1970">
        <v>16</v>
      </c>
      <c r="J1970">
        <v>8</v>
      </c>
      <c r="K1970">
        <v>0</v>
      </c>
      <c r="L1970">
        <v>3</v>
      </c>
      <c r="M1970">
        <v>0</v>
      </c>
      <c r="N1970">
        <v>0</v>
      </c>
      <c r="O1970">
        <v>1</v>
      </c>
      <c r="P1970">
        <v>1</v>
      </c>
      <c r="Q1970">
        <v>1</v>
      </c>
      <c r="R1970">
        <v>0</v>
      </c>
      <c r="S1970">
        <v>2</v>
      </c>
      <c r="T1970">
        <v>8</v>
      </c>
      <c r="U1970">
        <v>1</v>
      </c>
      <c r="V1970">
        <v>0</v>
      </c>
      <c r="W1970">
        <v>0</v>
      </c>
      <c r="X1970">
        <v>0</v>
      </c>
      <c r="Y1970">
        <v>0</v>
      </c>
      <c r="Z1970">
        <v>0</v>
      </c>
      <c r="AA1970">
        <v>3</v>
      </c>
      <c r="AB1970">
        <v>11</v>
      </c>
      <c r="AC1970">
        <v>0</v>
      </c>
    </row>
    <row r="1971" spans="1:29" x14ac:dyDescent="0.3">
      <c r="A1971">
        <v>5577</v>
      </c>
      <c r="B1971">
        <v>1983</v>
      </c>
      <c r="C1971" t="s">
        <v>29</v>
      </c>
      <c r="D1971" t="s">
        <v>31</v>
      </c>
      <c r="E1971">
        <v>43776</v>
      </c>
      <c r="F1971">
        <v>1</v>
      </c>
      <c r="G1971">
        <v>0</v>
      </c>
      <c r="H1971" s="1">
        <v>41762</v>
      </c>
      <c r="I1971">
        <v>77</v>
      </c>
      <c r="J1971">
        <v>8</v>
      </c>
      <c r="K1971">
        <v>0</v>
      </c>
      <c r="L1971">
        <v>9</v>
      </c>
      <c r="M1971">
        <v>2</v>
      </c>
      <c r="N1971">
        <v>1</v>
      </c>
      <c r="O1971">
        <v>3</v>
      </c>
      <c r="P1971">
        <v>1</v>
      </c>
      <c r="Q1971">
        <v>1</v>
      </c>
      <c r="R1971">
        <v>0</v>
      </c>
      <c r="S1971">
        <v>2</v>
      </c>
      <c r="T1971">
        <v>6</v>
      </c>
      <c r="U1971">
        <v>0</v>
      </c>
      <c r="V1971">
        <v>0</v>
      </c>
      <c r="W1971">
        <v>0</v>
      </c>
      <c r="X1971">
        <v>0</v>
      </c>
      <c r="Y1971">
        <v>0</v>
      </c>
      <c r="Z1971">
        <v>0</v>
      </c>
      <c r="AA1971">
        <v>3</v>
      </c>
      <c r="AB1971">
        <v>11</v>
      </c>
      <c r="AC1971">
        <v>0</v>
      </c>
    </row>
    <row r="1972" spans="1:29" x14ac:dyDescent="0.3">
      <c r="A1972">
        <v>5961</v>
      </c>
      <c r="B1972">
        <v>1978</v>
      </c>
      <c r="C1972" t="s">
        <v>29</v>
      </c>
      <c r="D1972" t="s">
        <v>33</v>
      </c>
      <c r="E1972">
        <v>42693</v>
      </c>
      <c r="F1972">
        <v>1</v>
      </c>
      <c r="G1972">
        <v>0</v>
      </c>
      <c r="H1972" s="1">
        <v>41797</v>
      </c>
      <c r="I1972">
        <v>29</v>
      </c>
      <c r="J1972">
        <v>8</v>
      </c>
      <c r="K1972">
        <v>4</v>
      </c>
      <c r="L1972">
        <v>20</v>
      </c>
      <c r="M1972">
        <v>6</v>
      </c>
      <c r="N1972">
        <v>3</v>
      </c>
      <c r="O1972">
        <v>16</v>
      </c>
      <c r="P1972">
        <v>1</v>
      </c>
      <c r="Q1972">
        <v>1</v>
      </c>
      <c r="R1972">
        <v>0</v>
      </c>
      <c r="S1972">
        <v>3</v>
      </c>
      <c r="T1972">
        <v>5</v>
      </c>
      <c r="U1972">
        <v>0</v>
      </c>
      <c r="V1972">
        <v>0</v>
      </c>
      <c r="W1972">
        <v>0</v>
      </c>
      <c r="X1972">
        <v>0</v>
      </c>
      <c r="Y1972">
        <v>0</v>
      </c>
      <c r="Z1972">
        <v>0</v>
      </c>
      <c r="AA1972">
        <v>3</v>
      </c>
      <c r="AB1972">
        <v>11</v>
      </c>
      <c r="AC1972">
        <v>0</v>
      </c>
    </row>
    <row r="1973" spans="1:29" x14ac:dyDescent="0.3">
      <c r="A1973">
        <v>10617</v>
      </c>
      <c r="B1973">
        <v>1989</v>
      </c>
      <c r="C1973" t="s">
        <v>34</v>
      </c>
      <c r="D1973" t="s">
        <v>35</v>
      </c>
      <c r="E1973">
        <v>10979</v>
      </c>
      <c r="F1973">
        <v>0</v>
      </c>
      <c r="G1973">
        <v>0</v>
      </c>
      <c r="H1973" s="1">
        <v>41781</v>
      </c>
      <c r="I1973">
        <v>34</v>
      </c>
      <c r="J1973">
        <v>8</v>
      </c>
      <c r="K1973">
        <v>4</v>
      </c>
      <c r="L1973">
        <v>10</v>
      </c>
      <c r="M1973">
        <v>2</v>
      </c>
      <c r="N1973">
        <v>2</v>
      </c>
      <c r="O1973">
        <v>4</v>
      </c>
      <c r="P1973">
        <v>2</v>
      </c>
      <c r="Q1973">
        <v>3</v>
      </c>
      <c r="R1973">
        <v>0</v>
      </c>
      <c r="S1973">
        <v>3</v>
      </c>
      <c r="T1973">
        <v>5</v>
      </c>
      <c r="U1973">
        <v>0</v>
      </c>
      <c r="V1973">
        <v>0</v>
      </c>
      <c r="W1973">
        <v>0</v>
      </c>
      <c r="X1973">
        <v>0</v>
      </c>
      <c r="Y1973">
        <v>0</v>
      </c>
      <c r="Z1973">
        <v>0</v>
      </c>
      <c r="AA1973">
        <v>3</v>
      </c>
      <c r="AB1973">
        <v>11</v>
      </c>
      <c r="AC1973">
        <v>0</v>
      </c>
    </row>
    <row r="1974" spans="1:29" x14ac:dyDescent="0.3">
      <c r="A1974">
        <v>5907</v>
      </c>
      <c r="B1974">
        <v>1952</v>
      </c>
      <c r="C1974" t="s">
        <v>34</v>
      </c>
      <c r="D1974" t="s">
        <v>33</v>
      </c>
      <c r="E1974">
        <v>33444</v>
      </c>
      <c r="F1974">
        <v>1</v>
      </c>
      <c r="G1974">
        <v>1</v>
      </c>
      <c r="H1974" s="1">
        <v>41216</v>
      </c>
      <c r="I1974">
        <v>24</v>
      </c>
      <c r="J1974">
        <v>8</v>
      </c>
      <c r="K1974">
        <v>0</v>
      </c>
      <c r="L1974">
        <v>8</v>
      </c>
      <c r="M1974">
        <v>0</v>
      </c>
      <c r="N1974">
        <v>0</v>
      </c>
      <c r="O1974">
        <v>2</v>
      </c>
      <c r="P1974">
        <v>1</v>
      </c>
      <c r="Q1974">
        <v>1</v>
      </c>
      <c r="R1974">
        <v>0</v>
      </c>
      <c r="S1974">
        <v>2</v>
      </c>
      <c r="T1974">
        <v>8</v>
      </c>
      <c r="U1974">
        <v>0</v>
      </c>
      <c r="V1974">
        <v>0</v>
      </c>
      <c r="W1974">
        <v>0</v>
      </c>
      <c r="X1974">
        <v>0</v>
      </c>
      <c r="Y1974">
        <v>0</v>
      </c>
      <c r="Z1974">
        <v>0</v>
      </c>
      <c r="AA1974">
        <v>3</v>
      </c>
      <c r="AB1974">
        <v>11</v>
      </c>
      <c r="AC1974">
        <v>0</v>
      </c>
    </row>
    <row r="1975" spans="1:29" x14ac:dyDescent="0.3">
      <c r="A1975">
        <v>7912</v>
      </c>
      <c r="B1975">
        <v>1978</v>
      </c>
      <c r="C1975" t="s">
        <v>29</v>
      </c>
      <c r="D1975" t="s">
        <v>33</v>
      </c>
      <c r="E1975">
        <v>38136</v>
      </c>
      <c r="F1975">
        <v>1</v>
      </c>
      <c r="G1975">
        <v>0</v>
      </c>
      <c r="H1975" s="1">
        <v>41386</v>
      </c>
      <c r="I1975">
        <v>69</v>
      </c>
      <c r="J1975">
        <v>8</v>
      </c>
      <c r="K1975">
        <v>15</v>
      </c>
      <c r="L1975">
        <v>27</v>
      </c>
      <c r="M1975">
        <v>0</v>
      </c>
      <c r="N1975">
        <v>20</v>
      </c>
      <c r="O1975">
        <v>33</v>
      </c>
      <c r="P1975">
        <v>2</v>
      </c>
      <c r="Q1975">
        <v>3</v>
      </c>
      <c r="R1975">
        <v>1</v>
      </c>
      <c r="S1975">
        <v>2</v>
      </c>
      <c r="T1975">
        <v>8</v>
      </c>
      <c r="U1975">
        <v>1</v>
      </c>
      <c r="V1975">
        <v>0</v>
      </c>
      <c r="W1975">
        <v>0</v>
      </c>
      <c r="X1975">
        <v>0</v>
      </c>
      <c r="Y1975">
        <v>0</v>
      </c>
      <c r="Z1975">
        <v>0</v>
      </c>
      <c r="AA1975">
        <v>3</v>
      </c>
      <c r="AB1975">
        <v>11</v>
      </c>
      <c r="AC1975">
        <v>0</v>
      </c>
    </row>
    <row r="1976" spans="1:29" x14ac:dyDescent="0.3">
      <c r="A1976">
        <v>5289</v>
      </c>
      <c r="B1976">
        <v>1975</v>
      </c>
      <c r="C1976" t="s">
        <v>37</v>
      </c>
      <c r="D1976" t="s">
        <v>30</v>
      </c>
      <c r="E1976">
        <v>41658</v>
      </c>
      <c r="F1976">
        <v>1</v>
      </c>
      <c r="G1976">
        <v>1</v>
      </c>
      <c r="H1976" s="1">
        <v>41222</v>
      </c>
      <c r="I1976">
        <v>30</v>
      </c>
      <c r="J1976">
        <v>8</v>
      </c>
      <c r="K1976">
        <v>4</v>
      </c>
      <c r="L1976">
        <v>12</v>
      </c>
      <c r="M1976">
        <v>15</v>
      </c>
      <c r="N1976">
        <v>4</v>
      </c>
      <c r="O1976">
        <v>29</v>
      </c>
      <c r="P1976">
        <v>2</v>
      </c>
      <c r="Q1976">
        <v>1</v>
      </c>
      <c r="R1976">
        <v>1</v>
      </c>
      <c r="S1976">
        <v>2</v>
      </c>
      <c r="T1976">
        <v>4</v>
      </c>
      <c r="U1976">
        <v>0</v>
      </c>
      <c r="V1976">
        <v>0</v>
      </c>
      <c r="W1976">
        <v>0</v>
      </c>
      <c r="X1976">
        <v>0</v>
      </c>
      <c r="Y1976">
        <v>0</v>
      </c>
      <c r="Z1976">
        <v>0</v>
      </c>
      <c r="AA1976">
        <v>3</v>
      </c>
      <c r="AB1976">
        <v>11</v>
      </c>
      <c r="AC1976">
        <v>0</v>
      </c>
    </row>
    <row r="1977" spans="1:29" x14ac:dyDescent="0.3">
      <c r="A1977">
        <v>9672</v>
      </c>
      <c r="B1977">
        <v>1970</v>
      </c>
      <c r="C1977" t="s">
        <v>37</v>
      </c>
      <c r="D1977" t="s">
        <v>33</v>
      </c>
      <c r="E1977">
        <v>23162</v>
      </c>
      <c r="F1977">
        <v>1</v>
      </c>
      <c r="G1977">
        <v>1</v>
      </c>
      <c r="H1977" s="1">
        <v>41629</v>
      </c>
      <c r="I1977">
        <v>82</v>
      </c>
      <c r="J1977">
        <v>8</v>
      </c>
      <c r="K1977">
        <v>3</v>
      </c>
      <c r="L1977">
        <v>9</v>
      </c>
      <c r="M1977">
        <v>19</v>
      </c>
      <c r="N1977">
        <v>4</v>
      </c>
      <c r="O1977">
        <v>22</v>
      </c>
      <c r="P1977">
        <v>3</v>
      </c>
      <c r="Q1977">
        <v>1</v>
      </c>
      <c r="R1977">
        <v>1</v>
      </c>
      <c r="S1977">
        <v>3</v>
      </c>
      <c r="T1977">
        <v>6</v>
      </c>
      <c r="U1977">
        <v>0</v>
      </c>
      <c r="V1977">
        <v>0</v>
      </c>
      <c r="W1977">
        <v>0</v>
      </c>
      <c r="X1977">
        <v>0</v>
      </c>
      <c r="Y1977">
        <v>0</v>
      </c>
      <c r="Z1977">
        <v>0</v>
      </c>
      <c r="AA1977">
        <v>3</v>
      </c>
      <c r="AB1977">
        <v>11</v>
      </c>
      <c r="AC1977">
        <v>0</v>
      </c>
    </row>
    <row r="1978" spans="1:29" x14ac:dyDescent="0.3">
      <c r="A1978">
        <v>3790</v>
      </c>
      <c r="B1978">
        <v>1956</v>
      </c>
      <c r="C1978" t="s">
        <v>29</v>
      </c>
      <c r="D1978" t="s">
        <v>31</v>
      </c>
      <c r="E1978">
        <v>34633</v>
      </c>
      <c r="F1978">
        <v>2</v>
      </c>
      <c r="G1978">
        <v>1</v>
      </c>
      <c r="H1978" s="1">
        <v>41662</v>
      </c>
      <c r="I1978">
        <v>31</v>
      </c>
      <c r="J1978">
        <v>8</v>
      </c>
      <c r="K1978">
        <v>1</v>
      </c>
      <c r="L1978">
        <v>5</v>
      </c>
      <c r="M1978">
        <v>0</v>
      </c>
      <c r="N1978">
        <v>0</v>
      </c>
      <c r="O1978">
        <v>1</v>
      </c>
      <c r="P1978">
        <v>1</v>
      </c>
      <c r="Q1978">
        <v>1</v>
      </c>
      <c r="R1978">
        <v>0</v>
      </c>
      <c r="S1978">
        <v>2</v>
      </c>
      <c r="T1978">
        <v>6</v>
      </c>
      <c r="U1978">
        <v>0</v>
      </c>
      <c r="V1978">
        <v>0</v>
      </c>
      <c r="W1978">
        <v>0</v>
      </c>
      <c r="X1978">
        <v>0</v>
      </c>
      <c r="Y1978">
        <v>0</v>
      </c>
      <c r="Z1978">
        <v>0</v>
      </c>
      <c r="AA1978">
        <v>3</v>
      </c>
      <c r="AB1978">
        <v>11</v>
      </c>
      <c r="AC1978">
        <v>0</v>
      </c>
    </row>
    <row r="1979" spans="1:29" x14ac:dyDescent="0.3">
      <c r="A1979">
        <v>6866</v>
      </c>
      <c r="B1979">
        <v>1969</v>
      </c>
      <c r="C1979" t="s">
        <v>34</v>
      </c>
      <c r="D1979" t="s">
        <v>31</v>
      </c>
      <c r="E1979">
        <v>35924</v>
      </c>
      <c r="F1979">
        <v>1</v>
      </c>
      <c r="G1979">
        <v>1</v>
      </c>
      <c r="H1979" s="1">
        <v>41721</v>
      </c>
      <c r="I1979">
        <v>56</v>
      </c>
      <c r="J1979">
        <v>8</v>
      </c>
      <c r="K1979">
        <v>0</v>
      </c>
      <c r="L1979">
        <v>14</v>
      </c>
      <c r="M1979">
        <v>2</v>
      </c>
      <c r="N1979">
        <v>3</v>
      </c>
      <c r="O1979">
        <v>7</v>
      </c>
      <c r="P1979">
        <v>1</v>
      </c>
      <c r="Q1979">
        <v>1</v>
      </c>
      <c r="R1979">
        <v>0</v>
      </c>
      <c r="S1979">
        <v>3</v>
      </c>
      <c r="T1979">
        <v>5</v>
      </c>
      <c r="U1979">
        <v>0</v>
      </c>
      <c r="V1979">
        <v>0</v>
      </c>
      <c r="W1979">
        <v>0</v>
      </c>
      <c r="X1979">
        <v>0</v>
      </c>
      <c r="Y1979">
        <v>0</v>
      </c>
      <c r="Z1979">
        <v>0</v>
      </c>
      <c r="AA1979">
        <v>3</v>
      </c>
      <c r="AB1979">
        <v>11</v>
      </c>
      <c r="AC1979">
        <v>0</v>
      </c>
    </row>
    <row r="1980" spans="1:29" x14ac:dyDescent="0.3">
      <c r="A1980">
        <v>4712</v>
      </c>
      <c r="B1980">
        <v>1991</v>
      </c>
      <c r="C1980" t="s">
        <v>37</v>
      </c>
      <c r="D1980" t="s">
        <v>31</v>
      </c>
      <c r="E1980">
        <v>20193</v>
      </c>
      <c r="F1980">
        <v>0</v>
      </c>
      <c r="G1980">
        <v>0</v>
      </c>
      <c r="H1980" s="1">
        <v>41241</v>
      </c>
      <c r="I1980">
        <v>18</v>
      </c>
      <c r="J1980">
        <v>8</v>
      </c>
      <c r="K1980">
        <v>8</v>
      </c>
      <c r="L1980">
        <v>22</v>
      </c>
      <c r="M1980">
        <v>24</v>
      </c>
      <c r="N1980">
        <v>11</v>
      </c>
      <c r="O1980">
        <v>9</v>
      </c>
      <c r="P1980">
        <v>1</v>
      </c>
      <c r="Q1980">
        <v>1</v>
      </c>
      <c r="R1980">
        <v>1</v>
      </c>
      <c r="S1980">
        <v>4</v>
      </c>
      <c r="T1980">
        <v>4</v>
      </c>
      <c r="U1980">
        <v>0</v>
      </c>
      <c r="V1980">
        <v>0</v>
      </c>
      <c r="W1980">
        <v>0</v>
      </c>
      <c r="X1980">
        <v>0</v>
      </c>
      <c r="Y1980">
        <v>0</v>
      </c>
      <c r="Z1980">
        <v>0</v>
      </c>
      <c r="AA1980">
        <v>3</v>
      </c>
      <c r="AB1980">
        <v>11</v>
      </c>
      <c r="AC1980">
        <v>0</v>
      </c>
    </row>
    <row r="1981" spans="1:29" x14ac:dyDescent="0.3">
      <c r="A1981">
        <v>7419</v>
      </c>
      <c r="B1981">
        <v>1968</v>
      </c>
      <c r="C1981" t="s">
        <v>34</v>
      </c>
      <c r="D1981" t="s">
        <v>35</v>
      </c>
      <c r="E1981">
        <v>27071</v>
      </c>
      <c r="F1981">
        <v>1</v>
      </c>
      <c r="G1981">
        <v>0</v>
      </c>
      <c r="H1981" s="1">
        <v>41752</v>
      </c>
      <c r="I1981">
        <v>90</v>
      </c>
      <c r="J1981">
        <v>8</v>
      </c>
      <c r="K1981">
        <v>3</v>
      </c>
      <c r="L1981">
        <v>19</v>
      </c>
      <c r="M1981">
        <v>0</v>
      </c>
      <c r="N1981">
        <v>2</v>
      </c>
      <c r="O1981">
        <v>3</v>
      </c>
      <c r="P1981">
        <v>2</v>
      </c>
      <c r="Q1981">
        <v>2</v>
      </c>
      <c r="R1981">
        <v>0</v>
      </c>
      <c r="S1981">
        <v>3</v>
      </c>
      <c r="T1981">
        <v>6</v>
      </c>
      <c r="U1981">
        <v>0</v>
      </c>
      <c r="V1981">
        <v>0</v>
      </c>
      <c r="W1981">
        <v>0</v>
      </c>
      <c r="X1981">
        <v>0</v>
      </c>
      <c r="Y1981">
        <v>0</v>
      </c>
      <c r="Z1981">
        <v>0</v>
      </c>
      <c r="AA1981">
        <v>3</v>
      </c>
      <c r="AB1981">
        <v>11</v>
      </c>
      <c r="AC1981">
        <v>0</v>
      </c>
    </row>
    <row r="1982" spans="1:29" x14ac:dyDescent="0.3">
      <c r="A1982">
        <v>1458</v>
      </c>
      <c r="B1982">
        <v>1982</v>
      </c>
      <c r="C1982" t="s">
        <v>34</v>
      </c>
      <c r="D1982" t="s">
        <v>33</v>
      </c>
      <c r="E1982">
        <v>21059</v>
      </c>
      <c r="F1982">
        <v>1</v>
      </c>
      <c r="G1982">
        <v>0</v>
      </c>
      <c r="H1982" s="1">
        <v>41646</v>
      </c>
      <c r="I1982">
        <v>40</v>
      </c>
      <c r="J1982">
        <v>8</v>
      </c>
      <c r="K1982">
        <v>3</v>
      </c>
      <c r="L1982">
        <v>19</v>
      </c>
      <c r="M1982">
        <v>3</v>
      </c>
      <c r="N1982">
        <v>3</v>
      </c>
      <c r="O1982">
        <v>8</v>
      </c>
      <c r="P1982">
        <v>3</v>
      </c>
      <c r="Q1982">
        <v>3</v>
      </c>
      <c r="R1982">
        <v>0</v>
      </c>
      <c r="S1982">
        <v>3</v>
      </c>
      <c r="T1982">
        <v>6</v>
      </c>
      <c r="U1982">
        <v>0</v>
      </c>
      <c r="V1982">
        <v>0</v>
      </c>
      <c r="W1982">
        <v>0</v>
      </c>
      <c r="X1982">
        <v>0</v>
      </c>
      <c r="Y1982">
        <v>0</v>
      </c>
      <c r="Z1982">
        <v>0</v>
      </c>
      <c r="AA1982">
        <v>3</v>
      </c>
      <c r="AB1982">
        <v>11</v>
      </c>
      <c r="AC1982">
        <v>0</v>
      </c>
    </row>
    <row r="1983" spans="1:29" x14ac:dyDescent="0.3">
      <c r="A1983">
        <v>1403</v>
      </c>
      <c r="B1983">
        <v>1975</v>
      </c>
      <c r="C1983" t="s">
        <v>37</v>
      </c>
      <c r="D1983" t="s">
        <v>31</v>
      </c>
      <c r="E1983">
        <v>34984</v>
      </c>
      <c r="F1983">
        <v>1</v>
      </c>
      <c r="G1983">
        <v>1</v>
      </c>
      <c r="H1983" s="1">
        <v>41158</v>
      </c>
      <c r="I1983">
        <v>40</v>
      </c>
      <c r="J1983">
        <v>8</v>
      </c>
      <c r="K1983">
        <v>4</v>
      </c>
      <c r="L1983">
        <v>15</v>
      </c>
      <c r="M1983">
        <v>3</v>
      </c>
      <c r="N1983">
        <v>5</v>
      </c>
      <c r="O1983">
        <v>3</v>
      </c>
      <c r="P1983">
        <v>2</v>
      </c>
      <c r="Q1983">
        <v>1</v>
      </c>
      <c r="R1983">
        <v>0</v>
      </c>
      <c r="S1983">
        <v>3</v>
      </c>
      <c r="T1983">
        <v>7</v>
      </c>
      <c r="U1983">
        <v>0</v>
      </c>
      <c r="V1983">
        <v>0</v>
      </c>
      <c r="W1983">
        <v>0</v>
      </c>
      <c r="X1983">
        <v>0</v>
      </c>
      <c r="Y1983">
        <v>0</v>
      </c>
      <c r="Z1983">
        <v>0</v>
      </c>
      <c r="AA1983">
        <v>3</v>
      </c>
      <c r="AB1983">
        <v>11</v>
      </c>
      <c r="AC1983">
        <v>0</v>
      </c>
    </row>
    <row r="1984" spans="1:29" x14ac:dyDescent="0.3">
      <c r="A1984">
        <v>9291</v>
      </c>
      <c r="B1984">
        <v>1959</v>
      </c>
      <c r="C1984" t="s">
        <v>34</v>
      </c>
      <c r="D1984" t="s">
        <v>33</v>
      </c>
      <c r="E1984">
        <v>34242</v>
      </c>
      <c r="F1984">
        <v>0</v>
      </c>
      <c r="G1984">
        <v>1</v>
      </c>
      <c r="H1984" s="1">
        <v>41721</v>
      </c>
      <c r="I1984">
        <v>25</v>
      </c>
      <c r="J1984">
        <v>8</v>
      </c>
      <c r="K1984">
        <v>2</v>
      </c>
      <c r="L1984">
        <v>4</v>
      </c>
      <c r="M1984">
        <v>0</v>
      </c>
      <c r="N1984">
        <v>0</v>
      </c>
      <c r="O1984">
        <v>1</v>
      </c>
      <c r="P1984">
        <v>1</v>
      </c>
      <c r="Q1984">
        <v>0</v>
      </c>
      <c r="R1984">
        <v>0</v>
      </c>
      <c r="S1984">
        <v>3</v>
      </c>
      <c r="T1984">
        <v>5</v>
      </c>
      <c r="U1984">
        <v>0</v>
      </c>
      <c r="V1984">
        <v>0</v>
      </c>
      <c r="W1984">
        <v>0</v>
      </c>
      <c r="X1984">
        <v>0</v>
      </c>
      <c r="Y1984">
        <v>0</v>
      </c>
      <c r="Z1984">
        <v>0</v>
      </c>
      <c r="AA1984">
        <v>3</v>
      </c>
      <c r="AB1984">
        <v>11</v>
      </c>
      <c r="AC1984">
        <v>0</v>
      </c>
    </row>
    <row r="1985" spans="1:29" x14ac:dyDescent="0.3">
      <c r="A1985">
        <v>8514</v>
      </c>
      <c r="B1985">
        <v>1976</v>
      </c>
      <c r="C1985" t="s">
        <v>29</v>
      </c>
      <c r="D1985" t="s">
        <v>31</v>
      </c>
      <c r="E1985">
        <v>29478</v>
      </c>
      <c r="F1985">
        <v>1</v>
      </c>
      <c r="G1985">
        <v>0</v>
      </c>
      <c r="H1985" s="1">
        <v>41656</v>
      </c>
      <c r="I1985">
        <v>59</v>
      </c>
      <c r="J1985">
        <v>8</v>
      </c>
      <c r="K1985">
        <v>0</v>
      </c>
      <c r="L1985">
        <v>7</v>
      </c>
      <c r="M1985">
        <v>3</v>
      </c>
      <c r="N1985">
        <v>1</v>
      </c>
      <c r="O1985">
        <v>1</v>
      </c>
      <c r="P1985">
        <v>1</v>
      </c>
      <c r="Q1985">
        <v>1</v>
      </c>
      <c r="R1985">
        <v>0</v>
      </c>
      <c r="S1985">
        <v>3</v>
      </c>
      <c r="T1985">
        <v>6</v>
      </c>
      <c r="U1985">
        <v>0</v>
      </c>
      <c r="V1985">
        <v>0</v>
      </c>
      <c r="W1985">
        <v>0</v>
      </c>
      <c r="X1985">
        <v>0</v>
      </c>
      <c r="Y1985">
        <v>0</v>
      </c>
      <c r="Z1985">
        <v>0</v>
      </c>
      <c r="AA1985">
        <v>3</v>
      </c>
      <c r="AB1985">
        <v>11</v>
      </c>
      <c r="AC1985">
        <v>0</v>
      </c>
    </row>
    <row r="1986" spans="1:29" x14ac:dyDescent="0.3">
      <c r="A1986">
        <v>2375</v>
      </c>
      <c r="B1986">
        <v>1972</v>
      </c>
      <c r="C1986" t="s">
        <v>29</v>
      </c>
      <c r="D1986" t="s">
        <v>31</v>
      </c>
      <c r="E1986">
        <v>30261</v>
      </c>
      <c r="F1986">
        <v>1</v>
      </c>
      <c r="G1986">
        <v>2</v>
      </c>
      <c r="H1986" s="1">
        <v>41177</v>
      </c>
      <c r="I1986">
        <v>75</v>
      </c>
      <c r="J1986">
        <v>8</v>
      </c>
      <c r="K1986">
        <v>0</v>
      </c>
      <c r="L1986">
        <v>5</v>
      </c>
      <c r="M1986">
        <v>0</v>
      </c>
      <c r="N1986">
        <v>3</v>
      </c>
      <c r="O1986">
        <v>6</v>
      </c>
      <c r="P1986">
        <v>1</v>
      </c>
      <c r="Q1986">
        <v>0</v>
      </c>
      <c r="R1986">
        <v>0</v>
      </c>
      <c r="S1986">
        <v>3</v>
      </c>
      <c r="T1986">
        <v>8</v>
      </c>
      <c r="U1986">
        <v>0</v>
      </c>
      <c r="V1986">
        <v>0</v>
      </c>
      <c r="W1986">
        <v>0</v>
      </c>
      <c r="X1986">
        <v>0</v>
      </c>
      <c r="Y1986">
        <v>0</v>
      </c>
      <c r="Z1986">
        <v>0</v>
      </c>
      <c r="AA1986">
        <v>3</v>
      </c>
      <c r="AB1986">
        <v>11</v>
      </c>
      <c r="AC1986">
        <v>0</v>
      </c>
    </row>
    <row r="1987" spans="1:29" x14ac:dyDescent="0.3">
      <c r="A1987">
        <v>4643</v>
      </c>
      <c r="B1987">
        <v>1973</v>
      </c>
      <c r="C1987" t="s">
        <v>29</v>
      </c>
      <c r="D1987" t="s">
        <v>33</v>
      </c>
      <c r="E1987">
        <v>27803</v>
      </c>
      <c r="F1987">
        <v>1</v>
      </c>
      <c r="G1987">
        <v>0</v>
      </c>
      <c r="H1987" s="1">
        <v>41147</v>
      </c>
      <c r="I1987">
        <v>40</v>
      </c>
      <c r="J1987">
        <v>8</v>
      </c>
      <c r="K1987">
        <v>26</v>
      </c>
      <c r="L1987">
        <v>46</v>
      </c>
      <c r="M1987">
        <v>38</v>
      </c>
      <c r="N1987">
        <v>9</v>
      </c>
      <c r="O1987">
        <v>49</v>
      </c>
      <c r="P1987">
        <v>2</v>
      </c>
      <c r="Q1987">
        <v>3</v>
      </c>
      <c r="R1987">
        <v>0</v>
      </c>
      <c r="S1987">
        <v>4</v>
      </c>
      <c r="T1987">
        <v>8</v>
      </c>
      <c r="U1987">
        <v>0</v>
      </c>
      <c r="V1987">
        <v>0</v>
      </c>
      <c r="W1987">
        <v>0</v>
      </c>
      <c r="X1987">
        <v>0</v>
      </c>
      <c r="Y1987">
        <v>0</v>
      </c>
      <c r="Z1987">
        <v>0</v>
      </c>
      <c r="AA1987">
        <v>3</v>
      </c>
      <c r="AB1987">
        <v>11</v>
      </c>
      <c r="AC1987">
        <v>0</v>
      </c>
    </row>
    <row r="1988" spans="1:29" x14ac:dyDescent="0.3">
      <c r="A1988">
        <v>9235</v>
      </c>
      <c r="B1988">
        <v>1957</v>
      </c>
      <c r="C1988" t="s">
        <v>29</v>
      </c>
      <c r="D1988" t="s">
        <v>30</v>
      </c>
      <c r="F1988">
        <v>1</v>
      </c>
      <c r="G1988">
        <v>1</v>
      </c>
      <c r="H1988" s="1">
        <v>41786</v>
      </c>
      <c r="I1988">
        <v>45</v>
      </c>
      <c r="J1988">
        <v>7</v>
      </c>
      <c r="K1988">
        <v>0</v>
      </c>
      <c r="L1988">
        <v>8</v>
      </c>
      <c r="M1988">
        <v>2</v>
      </c>
      <c r="N1988">
        <v>0</v>
      </c>
      <c r="O1988">
        <v>1</v>
      </c>
      <c r="P1988">
        <v>1</v>
      </c>
      <c r="Q1988">
        <v>1</v>
      </c>
      <c r="R1988">
        <v>0</v>
      </c>
      <c r="S1988">
        <v>2</v>
      </c>
      <c r="T1988">
        <v>7</v>
      </c>
      <c r="U1988">
        <v>0</v>
      </c>
      <c r="V1988">
        <v>0</v>
      </c>
      <c r="W1988">
        <v>0</v>
      </c>
      <c r="X1988">
        <v>0</v>
      </c>
      <c r="Y1988">
        <v>0</v>
      </c>
      <c r="Z1988">
        <v>0</v>
      </c>
      <c r="AA1988">
        <v>3</v>
      </c>
      <c r="AB1988">
        <v>11</v>
      </c>
      <c r="AC1988">
        <v>0</v>
      </c>
    </row>
    <row r="1989" spans="1:29" x14ac:dyDescent="0.3">
      <c r="A1989">
        <v>5610</v>
      </c>
      <c r="B1989">
        <v>1965</v>
      </c>
      <c r="C1989" t="s">
        <v>29</v>
      </c>
      <c r="D1989" t="s">
        <v>31</v>
      </c>
      <c r="E1989">
        <v>33456</v>
      </c>
      <c r="F1989">
        <v>1</v>
      </c>
      <c r="G1989">
        <v>1</v>
      </c>
      <c r="H1989" s="1">
        <v>41750</v>
      </c>
      <c r="I1989">
        <v>58</v>
      </c>
      <c r="J1989">
        <v>7</v>
      </c>
      <c r="K1989">
        <v>3</v>
      </c>
      <c r="L1989">
        <v>10</v>
      </c>
      <c r="M1989">
        <v>8</v>
      </c>
      <c r="N1989">
        <v>1</v>
      </c>
      <c r="O1989">
        <v>7</v>
      </c>
      <c r="P1989">
        <v>2</v>
      </c>
      <c r="Q1989">
        <v>1</v>
      </c>
      <c r="R1989">
        <v>0</v>
      </c>
      <c r="S1989">
        <v>3</v>
      </c>
      <c r="T1989">
        <v>7</v>
      </c>
      <c r="U1989">
        <v>0</v>
      </c>
      <c r="V1989">
        <v>0</v>
      </c>
      <c r="W1989">
        <v>0</v>
      </c>
      <c r="X1989">
        <v>0</v>
      </c>
      <c r="Y1989">
        <v>0</v>
      </c>
      <c r="Z1989">
        <v>0</v>
      </c>
      <c r="AA1989">
        <v>3</v>
      </c>
      <c r="AB1989">
        <v>11</v>
      </c>
      <c r="AC1989">
        <v>0</v>
      </c>
    </row>
    <row r="1990" spans="1:29" x14ac:dyDescent="0.3">
      <c r="A1990">
        <v>5176</v>
      </c>
      <c r="B1990">
        <v>1988</v>
      </c>
      <c r="C1990" t="s">
        <v>29</v>
      </c>
      <c r="D1990" t="s">
        <v>31</v>
      </c>
      <c r="E1990">
        <v>29604</v>
      </c>
      <c r="F1990">
        <v>1</v>
      </c>
      <c r="G1990">
        <v>0</v>
      </c>
      <c r="H1990" s="1">
        <v>41616</v>
      </c>
      <c r="I1990">
        <v>88</v>
      </c>
      <c r="J1990">
        <v>7</v>
      </c>
      <c r="K1990">
        <v>6</v>
      </c>
      <c r="L1990">
        <v>13</v>
      </c>
      <c r="M1990">
        <v>7</v>
      </c>
      <c r="N1990">
        <v>6</v>
      </c>
      <c r="O1990">
        <v>14</v>
      </c>
      <c r="P1990">
        <v>1</v>
      </c>
      <c r="Q1990">
        <v>1</v>
      </c>
      <c r="R1990">
        <v>0</v>
      </c>
      <c r="S1990">
        <v>3</v>
      </c>
      <c r="T1990">
        <v>9</v>
      </c>
      <c r="U1990">
        <v>1</v>
      </c>
      <c r="V1990">
        <v>0</v>
      </c>
      <c r="W1990">
        <v>0</v>
      </c>
      <c r="X1990">
        <v>0</v>
      </c>
      <c r="Y1990">
        <v>0</v>
      </c>
      <c r="Z1990">
        <v>0</v>
      </c>
      <c r="AA1990">
        <v>3</v>
      </c>
      <c r="AB1990">
        <v>11</v>
      </c>
      <c r="AC1990">
        <v>0</v>
      </c>
    </row>
    <row r="1991" spans="1:29" x14ac:dyDescent="0.3">
      <c r="A1991">
        <v>2557</v>
      </c>
      <c r="B1991">
        <v>1970</v>
      </c>
      <c r="C1991" t="s">
        <v>34</v>
      </c>
      <c r="D1991" t="s">
        <v>30</v>
      </c>
      <c r="E1991">
        <v>29548</v>
      </c>
      <c r="F1991">
        <v>1</v>
      </c>
      <c r="G1991">
        <v>0</v>
      </c>
      <c r="H1991" s="1">
        <v>41515</v>
      </c>
      <c r="I1991">
        <v>52</v>
      </c>
      <c r="J1991">
        <v>7</v>
      </c>
      <c r="K1991">
        <v>1</v>
      </c>
      <c r="L1991">
        <v>6</v>
      </c>
      <c r="M1991">
        <v>3</v>
      </c>
      <c r="N1991">
        <v>1</v>
      </c>
      <c r="O1991">
        <v>11</v>
      </c>
      <c r="P1991">
        <v>1</v>
      </c>
      <c r="Q1991">
        <v>1</v>
      </c>
      <c r="R1991">
        <v>1</v>
      </c>
      <c r="S1991">
        <v>2</v>
      </c>
      <c r="T1991">
        <v>4</v>
      </c>
      <c r="U1991">
        <v>1</v>
      </c>
      <c r="V1991">
        <v>0</v>
      </c>
      <c r="W1991">
        <v>0</v>
      </c>
      <c r="X1991">
        <v>0</v>
      </c>
      <c r="Y1991">
        <v>0</v>
      </c>
      <c r="Z1991">
        <v>0</v>
      </c>
      <c r="AA1991">
        <v>3</v>
      </c>
      <c r="AB1991">
        <v>11</v>
      </c>
      <c r="AC1991">
        <v>0</v>
      </c>
    </row>
    <row r="1992" spans="1:29" x14ac:dyDescent="0.3">
      <c r="A1992">
        <v>2815</v>
      </c>
      <c r="B1992">
        <v>1975</v>
      </c>
      <c r="C1992" t="s">
        <v>29</v>
      </c>
      <c r="D1992" t="s">
        <v>33</v>
      </c>
      <c r="E1992">
        <v>33183</v>
      </c>
      <c r="F1992">
        <v>1</v>
      </c>
      <c r="G1992">
        <v>0</v>
      </c>
      <c r="H1992" s="1">
        <v>41694</v>
      </c>
      <c r="I1992">
        <v>46</v>
      </c>
      <c r="J1992">
        <v>7</v>
      </c>
      <c r="K1992">
        <v>5</v>
      </c>
      <c r="L1992">
        <v>39</v>
      </c>
      <c r="M1992">
        <v>17</v>
      </c>
      <c r="N1992">
        <v>15</v>
      </c>
      <c r="O1992">
        <v>37</v>
      </c>
      <c r="P1992">
        <v>2</v>
      </c>
      <c r="Q1992">
        <v>4</v>
      </c>
      <c r="R1992">
        <v>0</v>
      </c>
      <c r="S1992">
        <v>3</v>
      </c>
      <c r="T1992">
        <v>7</v>
      </c>
      <c r="U1992">
        <v>0</v>
      </c>
      <c r="V1992">
        <v>0</v>
      </c>
      <c r="W1992">
        <v>0</v>
      </c>
      <c r="X1992">
        <v>0</v>
      </c>
      <c r="Y1992">
        <v>0</v>
      </c>
      <c r="Z1992">
        <v>0</v>
      </c>
      <c r="AA1992">
        <v>3</v>
      </c>
      <c r="AB1992">
        <v>11</v>
      </c>
      <c r="AC1992">
        <v>0</v>
      </c>
    </row>
    <row r="1993" spans="1:29" x14ac:dyDescent="0.3">
      <c r="A1993">
        <v>8420</v>
      </c>
      <c r="B1993">
        <v>1970</v>
      </c>
      <c r="C1993" t="s">
        <v>37</v>
      </c>
      <c r="D1993" t="s">
        <v>33</v>
      </c>
      <c r="E1993">
        <v>15315</v>
      </c>
      <c r="F1993">
        <v>0</v>
      </c>
      <c r="G1993">
        <v>0</v>
      </c>
      <c r="H1993" s="1">
        <v>41489</v>
      </c>
      <c r="I1993">
        <v>27</v>
      </c>
      <c r="J1993">
        <v>7</v>
      </c>
      <c r="K1993">
        <v>4</v>
      </c>
      <c r="L1993">
        <v>13</v>
      </c>
      <c r="M1993">
        <v>15</v>
      </c>
      <c r="N1993">
        <v>8</v>
      </c>
      <c r="O1993">
        <v>17</v>
      </c>
      <c r="P1993">
        <v>2</v>
      </c>
      <c r="Q1993">
        <v>2</v>
      </c>
      <c r="R1993">
        <v>0</v>
      </c>
      <c r="S1993">
        <v>4</v>
      </c>
      <c r="T1993">
        <v>5</v>
      </c>
      <c r="U1993">
        <v>0</v>
      </c>
      <c r="V1993">
        <v>0</v>
      </c>
      <c r="W1993">
        <v>0</v>
      </c>
      <c r="X1993">
        <v>0</v>
      </c>
      <c r="Y1993">
        <v>0</v>
      </c>
      <c r="Z1993">
        <v>0</v>
      </c>
      <c r="AA1993">
        <v>3</v>
      </c>
      <c r="AB1993">
        <v>11</v>
      </c>
      <c r="AC1993">
        <v>0</v>
      </c>
    </row>
    <row r="1994" spans="1:29" x14ac:dyDescent="0.3">
      <c r="A1994">
        <v>4692</v>
      </c>
      <c r="B1994">
        <v>1976</v>
      </c>
      <c r="C1994" t="s">
        <v>29</v>
      </c>
      <c r="D1994" t="s">
        <v>33</v>
      </c>
      <c r="E1994">
        <v>7500</v>
      </c>
      <c r="F1994">
        <v>1</v>
      </c>
      <c r="G1994">
        <v>0</v>
      </c>
      <c r="H1994" s="1">
        <v>41122</v>
      </c>
      <c r="I1994">
        <v>19</v>
      </c>
      <c r="J1994">
        <v>7</v>
      </c>
      <c r="K1994">
        <v>0</v>
      </c>
      <c r="L1994">
        <v>12</v>
      </c>
      <c r="M1994">
        <v>13</v>
      </c>
      <c r="N1994">
        <v>7</v>
      </c>
      <c r="O1994">
        <v>32</v>
      </c>
      <c r="P1994">
        <v>5</v>
      </c>
      <c r="Q1994">
        <v>4</v>
      </c>
      <c r="R1994">
        <v>1</v>
      </c>
      <c r="S1994">
        <v>2</v>
      </c>
      <c r="T1994">
        <v>9</v>
      </c>
      <c r="U1994">
        <v>1</v>
      </c>
      <c r="V1994">
        <v>0</v>
      </c>
      <c r="W1994">
        <v>0</v>
      </c>
      <c r="X1994">
        <v>0</v>
      </c>
      <c r="Y1994">
        <v>0</v>
      </c>
      <c r="Z1994">
        <v>0</v>
      </c>
      <c r="AA1994">
        <v>3</v>
      </c>
      <c r="AB1994">
        <v>11</v>
      </c>
      <c r="AC1994">
        <v>1</v>
      </c>
    </row>
    <row r="1995" spans="1:29" x14ac:dyDescent="0.3">
      <c r="A1995">
        <v>2986</v>
      </c>
      <c r="B1995">
        <v>1976</v>
      </c>
      <c r="C1995" t="s">
        <v>29</v>
      </c>
      <c r="D1995" t="s">
        <v>33</v>
      </c>
      <c r="E1995">
        <v>30772</v>
      </c>
      <c r="F1995">
        <v>1</v>
      </c>
      <c r="G1995">
        <v>1</v>
      </c>
      <c r="H1995" s="1">
        <v>41710</v>
      </c>
      <c r="I1995">
        <v>89</v>
      </c>
      <c r="J1995">
        <v>7</v>
      </c>
      <c r="K1995">
        <v>2</v>
      </c>
      <c r="L1995">
        <v>4</v>
      </c>
      <c r="M1995">
        <v>2</v>
      </c>
      <c r="N1995">
        <v>1</v>
      </c>
      <c r="O1995">
        <v>4</v>
      </c>
      <c r="P1995">
        <v>1</v>
      </c>
      <c r="Q1995">
        <v>1</v>
      </c>
      <c r="R1995">
        <v>0</v>
      </c>
      <c r="S1995">
        <v>2</v>
      </c>
      <c r="T1995">
        <v>6</v>
      </c>
      <c r="U1995">
        <v>0</v>
      </c>
      <c r="V1995">
        <v>0</v>
      </c>
      <c r="W1995">
        <v>0</v>
      </c>
      <c r="X1995">
        <v>0</v>
      </c>
      <c r="Y1995">
        <v>0</v>
      </c>
      <c r="Z1995">
        <v>0</v>
      </c>
      <c r="AA1995">
        <v>3</v>
      </c>
      <c r="AB1995">
        <v>11</v>
      </c>
      <c r="AC1995">
        <v>0</v>
      </c>
    </row>
    <row r="1996" spans="1:29" x14ac:dyDescent="0.3">
      <c r="A1996">
        <v>1143</v>
      </c>
      <c r="B1996">
        <v>1972</v>
      </c>
      <c r="C1996" t="s">
        <v>29</v>
      </c>
      <c r="D1996" t="s">
        <v>33</v>
      </c>
      <c r="E1996">
        <v>22063</v>
      </c>
      <c r="F1996">
        <v>1</v>
      </c>
      <c r="G1996">
        <v>0</v>
      </c>
      <c r="H1996" s="1">
        <v>41494</v>
      </c>
      <c r="I1996">
        <v>43</v>
      </c>
      <c r="J1996">
        <v>7</v>
      </c>
      <c r="K1996">
        <v>10</v>
      </c>
      <c r="L1996">
        <v>13</v>
      </c>
      <c r="M1996">
        <v>3</v>
      </c>
      <c r="N1996">
        <v>11</v>
      </c>
      <c r="O1996">
        <v>11</v>
      </c>
      <c r="P1996">
        <v>2</v>
      </c>
      <c r="Q1996">
        <v>2</v>
      </c>
      <c r="R1996">
        <v>0</v>
      </c>
      <c r="S1996">
        <v>3</v>
      </c>
      <c r="T1996">
        <v>7</v>
      </c>
      <c r="U1996">
        <v>0</v>
      </c>
      <c r="V1996">
        <v>0</v>
      </c>
      <c r="W1996">
        <v>0</v>
      </c>
      <c r="X1996">
        <v>0</v>
      </c>
      <c r="Y1996">
        <v>0</v>
      </c>
      <c r="Z1996">
        <v>0</v>
      </c>
      <c r="AA1996">
        <v>3</v>
      </c>
      <c r="AB1996">
        <v>11</v>
      </c>
      <c r="AC1996">
        <v>0</v>
      </c>
    </row>
    <row r="1997" spans="1:29" x14ac:dyDescent="0.3">
      <c r="A1997">
        <v>905</v>
      </c>
      <c r="B1997">
        <v>1986</v>
      </c>
      <c r="C1997" t="s">
        <v>29</v>
      </c>
      <c r="D1997" t="s">
        <v>35</v>
      </c>
      <c r="E1997">
        <v>21846</v>
      </c>
      <c r="F1997">
        <v>1</v>
      </c>
      <c r="G1997">
        <v>0</v>
      </c>
      <c r="H1997" s="1">
        <v>41569</v>
      </c>
      <c r="I1997">
        <v>38</v>
      </c>
      <c r="J1997">
        <v>7</v>
      </c>
      <c r="K1997">
        <v>17</v>
      </c>
      <c r="L1997">
        <v>18</v>
      </c>
      <c r="M1997">
        <v>6</v>
      </c>
      <c r="N1997">
        <v>10</v>
      </c>
      <c r="O1997">
        <v>26</v>
      </c>
      <c r="P1997">
        <v>4</v>
      </c>
      <c r="Q1997">
        <v>4</v>
      </c>
      <c r="R1997">
        <v>0</v>
      </c>
      <c r="S1997">
        <v>3</v>
      </c>
      <c r="T1997">
        <v>8</v>
      </c>
      <c r="U1997">
        <v>0</v>
      </c>
      <c r="V1997">
        <v>0</v>
      </c>
      <c r="W1997">
        <v>0</v>
      </c>
      <c r="X1997">
        <v>0</v>
      </c>
      <c r="Y1997">
        <v>0</v>
      </c>
      <c r="Z1997">
        <v>0</v>
      </c>
      <c r="AA1997">
        <v>3</v>
      </c>
      <c r="AB1997">
        <v>11</v>
      </c>
      <c r="AC1997">
        <v>0</v>
      </c>
    </row>
    <row r="1998" spans="1:29" x14ac:dyDescent="0.3">
      <c r="A1998">
        <v>8700</v>
      </c>
      <c r="B1998">
        <v>1986</v>
      </c>
      <c r="C1998" t="s">
        <v>36</v>
      </c>
      <c r="D1998" t="s">
        <v>30</v>
      </c>
      <c r="E1998">
        <v>14906</v>
      </c>
      <c r="F1998">
        <v>0</v>
      </c>
      <c r="G1998">
        <v>0</v>
      </c>
      <c r="H1998" s="1">
        <v>41265</v>
      </c>
      <c r="I1998">
        <v>86</v>
      </c>
      <c r="J1998">
        <v>7</v>
      </c>
      <c r="K1998">
        <v>7</v>
      </c>
      <c r="L1998">
        <v>14</v>
      </c>
      <c r="M1998">
        <v>7</v>
      </c>
      <c r="N1998">
        <v>16</v>
      </c>
      <c r="O1998">
        <v>15</v>
      </c>
      <c r="P1998">
        <v>3</v>
      </c>
      <c r="Q1998">
        <v>2</v>
      </c>
      <c r="R1998">
        <v>1</v>
      </c>
      <c r="S1998">
        <v>3</v>
      </c>
      <c r="T1998">
        <v>7</v>
      </c>
      <c r="U1998">
        <v>0</v>
      </c>
      <c r="V1998">
        <v>0</v>
      </c>
      <c r="W1998">
        <v>0</v>
      </c>
      <c r="X1998">
        <v>0</v>
      </c>
      <c r="Y1998">
        <v>0</v>
      </c>
      <c r="Z1998">
        <v>0</v>
      </c>
      <c r="AA1998">
        <v>3</v>
      </c>
      <c r="AB1998">
        <v>11</v>
      </c>
      <c r="AC1998">
        <v>0</v>
      </c>
    </row>
    <row r="1999" spans="1:29" x14ac:dyDescent="0.3">
      <c r="A1999">
        <v>3081</v>
      </c>
      <c r="B1999">
        <v>1978</v>
      </c>
      <c r="C1999" t="s">
        <v>32</v>
      </c>
      <c r="D1999" t="s">
        <v>33</v>
      </c>
      <c r="E1999">
        <v>41014</v>
      </c>
      <c r="F1999">
        <v>1</v>
      </c>
      <c r="G1999">
        <v>0</v>
      </c>
      <c r="H1999" s="1">
        <v>41386</v>
      </c>
      <c r="I1999">
        <v>65</v>
      </c>
      <c r="J1999">
        <v>7</v>
      </c>
      <c r="K1999">
        <v>2</v>
      </c>
      <c r="L1999">
        <v>6</v>
      </c>
      <c r="M1999">
        <v>2</v>
      </c>
      <c r="N1999">
        <v>0</v>
      </c>
      <c r="O1999">
        <v>3</v>
      </c>
      <c r="P1999">
        <v>1</v>
      </c>
      <c r="Q1999">
        <v>1</v>
      </c>
      <c r="R1999">
        <v>0</v>
      </c>
      <c r="S1999">
        <v>2</v>
      </c>
      <c r="T1999">
        <v>7</v>
      </c>
      <c r="U1999">
        <v>0</v>
      </c>
      <c r="V1999">
        <v>0</v>
      </c>
      <c r="W1999">
        <v>0</v>
      </c>
      <c r="X1999">
        <v>0</v>
      </c>
      <c r="Y1999">
        <v>0</v>
      </c>
      <c r="Z1999">
        <v>0</v>
      </c>
      <c r="AA1999">
        <v>3</v>
      </c>
      <c r="AB1999">
        <v>11</v>
      </c>
      <c r="AC1999">
        <v>0</v>
      </c>
    </row>
    <row r="2000" spans="1:29" x14ac:dyDescent="0.3">
      <c r="A2000">
        <v>10065</v>
      </c>
      <c r="B2000">
        <v>1970</v>
      </c>
      <c r="C2000" t="s">
        <v>37</v>
      </c>
      <c r="D2000" t="s">
        <v>33</v>
      </c>
      <c r="E2000">
        <v>15315</v>
      </c>
      <c r="F2000">
        <v>0</v>
      </c>
      <c r="G2000">
        <v>0</v>
      </c>
      <c r="H2000" s="1">
        <v>41489</v>
      </c>
      <c r="I2000">
        <v>27</v>
      </c>
      <c r="J2000">
        <v>7</v>
      </c>
      <c r="K2000">
        <v>4</v>
      </c>
      <c r="L2000">
        <v>13</v>
      </c>
      <c r="M2000">
        <v>15</v>
      </c>
      <c r="N2000">
        <v>8</v>
      </c>
      <c r="O2000">
        <v>17</v>
      </c>
      <c r="P2000">
        <v>2</v>
      </c>
      <c r="Q2000">
        <v>2</v>
      </c>
      <c r="R2000">
        <v>0</v>
      </c>
      <c r="S2000">
        <v>4</v>
      </c>
      <c r="T2000">
        <v>5</v>
      </c>
      <c r="U2000">
        <v>0</v>
      </c>
      <c r="V2000">
        <v>0</v>
      </c>
      <c r="W2000">
        <v>0</v>
      </c>
      <c r="X2000">
        <v>0</v>
      </c>
      <c r="Y2000">
        <v>0</v>
      </c>
      <c r="Z2000">
        <v>0</v>
      </c>
      <c r="AA2000">
        <v>3</v>
      </c>
      <c r="AB2000">
        <v>11</v>
      </c>
      <c r="AC2000">
        <v>0</v>
      </c>
    </row>
    <row r="2001" spans="1:29" x14ac:dyDescent="0.3">
      <c r="A2001">
        <v>5043</v>
      </c>
      <c r="B2001">
        <v>1951</v>
      </c>
      <c r="C2001" t="s">
        <v>36</v>
      </c>
      <c r="D2001" t="s">
        <v>33</v>
      </c>
      <c r="E2001">
        <v>26997</v>
      </c>
      <c r="F2001">
        <v>0</v>
      </c>
      <c r="G2001">
        <v>0</v>
      </c>
      <c r="H2001" s="1">
        <v>41218</v>
      </c>
      <c r="I2001">
        <v>89</v>
      </c>
      <c r="J2001">
        <v>7</v>
      </c>
      <c r="K2001">
        <v>23</v>
      </c>
      <c r="L2001">
        <v>78</v>
      </c>
      <c r="M2001">
        <v>133</v>
      </c>
      <c r="N2001">
        <v>49</v>
      </c>
      <c r="O2001">
        <v>144</v>
      </c>
      <c r="P2001">
        <v>2</v>
      </c>
      <c r="Q2001">
        <v>4</v>
      </c>
      <c r="R2001">
        <v>2</v>
      </c>
      <c r="S2001">
        <v>5</v>
      </c>
      <c r="T2001">
        <v>7</v>
      </c>
      <c r="U2001">
        <v>0</v>
      </c>
      <c r="V2001">
        <v>0</v>
      </c>
      <c r="W2001">
        <v>0</v>
      </c>
      <c r="X2001">
        <v>0</v>
      </c>
      <c r="Y2001">
        <v>0</v>
      </c>
      <c r="Z2001">
        <v>0</v>
      </c>
      <c r="AA2001">
        <v>3</v>
      </c>
      <c r="AB2001">
        <v>11</v>
      </c>
      <c r="AC2001">
        <v>0</v>
      </c>
    </row>
    <row r="2002" spans="1:29" x14ac:dyDescent="0.3">
      <c r="A2002">
        <v>6398</v>
      </c>
      <c r="B2002">
        <v>1974</v>
      </c>
      <c r="C2002" t="s">
        <v>36</v>
      </c>
      <c r="D2002" t="s">
        <v>33</v>
      </c>
      <c r="E2002">
        <v>18393</v>
      </c>
      <c r="F2002">
        <v>1</v>
      </c>
      <c r="G2002">
        <v>0</v>
      </c>
      <c r="H2002" s="1">
        <v>41727</v>
      </c>
      <c r="I2002">
        <v>2</v>
      </c>
      <c r="J2002">
        <v>7</v>
      </c>
      <c r="K2002">
        <v>10</v>
      </c>
      <c r="L2002">
        <v>13</v>
      </c>
      <c r="M2002">
        <v>16</v>
      </c>
      <c r="N2002">
        <v>0</v>
      </c>
      <c r="O2002">
        <v>4</v>
      </c>
      <c r="P2002">
        <v>2</v>
      </c>
      <c r="Q2002">
        <v>3</v>
      </c>
      <c r="R2002">
        <v>0</v>
      </c>
      <c r="S2002">
        <v>3</v>
      </c>
      <c r="T2002">
        <v>8</v>
      </c>
      <c r="U2002">
        <v>0</v>
      </c>
      <c r="V2002">
        <v>0</v>
      </c>
      <c r="W2002">
        <v>0</v>
      </c>
      <c r="X2002">
        <v>0</v>
      </c>
      <c r="Y2002">
        <v>0</v>
      </c>
      <c r="Z2002">
        <v>0</v>
      </c>
      <c r="AA2002">
        <v>3</v>
      </c>
      <c r="AB2002">
        <v>11</v>
      </c>
      <c r="AC2002">
        <v>0</v>
      </c>
    </row>
    <row r="2003" spans="1:29" x14ac:dyDescent="0.3">
      <c r="A2003">
        <v>5824</v>
      </c>
      <c r="B2003">
        <v>1972</v>
      </c>
      <c r="C2003" t="s">
        <v>32</v>
      </c>
      <c r="D2003" t="s">
        <v>31</v>
      </c>
      <c r="E2003">
        <v>34578</v>
      </c>
      <c r="F2003">
        <v>2</v>
      </c>
      <c r="G2003">
        <v>1</v>
      </c>
      <c r="H2003" s="1">
        <v>41740</v>
      </c>
      <c r="I2003">
        <v>1</v>
      </c>
      <c r="J2003">
        <v>7</v>
      </c>
      <c r="K2003">
        <v>0</v>
      </c>
      <c r="L2003">
        <v>1</v>
      </c>
      <c r="M2003">
        <v>0</v>
      </c>
      <c r="N2003">
        <v>0</v>
      </c>
      <c r="O2003">
        <v>0</v>
      </c>
      <c r="P2003">
        <v>1</v>
      </c>
      <c r="Q2003">
        <v>1</v>
      </c>
      <c r="R2003">
        <v>0</v>
      </c>
      <c r="S2003">
        <v>2</v>
      </c>
      <c r="T2003">
        <v>6</v>
      </c>
      <c r="U2003">
        <v>0</v>
      </c>
      <c r="V2003">
        <v>0</v>
      </c>
      <c r="W2003">
        <v>0</v>
      </c>
      <c r="X2003">
        <v>0</v>
      </c>
      <c r="Y2003">
        <v>0</v>
      </c>
      <c r="Z2003">
        <v>0</v>
      </c>
      <c r="AA2003">
        <v>3</v>
      </c>
      <c r="AB2003">
        <v>11</v>
      </c>
      <c r="AC2003">
        <v>0</v>
      </c>
    </row>
    <row r="2004" spans="1:29" x14ac:dyDescent="0.3">
      <c r="A2004">
        <v>8418</v>
      </c>
      <c r="B2004">
        <v>1958</v>
      </c>
      <c r="C2004" t="s">
        <v>37</v>
      </c>
      <c r="D2004" t="s">
        <v>30</v>
      </c>
      <c r="E2004">
        <v>38741</v>
      </c>
      <c r="F2004">
        <v>1</v>
      </c>
      <c r="G2004">
        <v>1</v>
      </c>
      <c r="H2004" s="1">
        <v>41728</v>
      </c>
      <c r="I2004">
        <v>60</v>
      </c>
      <c r="J2004">
        <v>7</v>
      </c>
      <c r="K2004">
        <v>10</v>
      </c>
      <c r="L2004">
        <v>17</v>
      </c>
      <c r="M2004">
        <v>8</v>
      </c>
      <c r="N2004">
        <v>6</v>
      </c>
      <c r="O2004">
        <v>13</v>
      </c>
      <c r="P2004">
        <v>2</v>
      </c>
      <c r="Q2004">
        <v>2</v>
      </c>
      <c r="R2004">
        <v>0</v>
      </c>
      <c r="S2004">
        <v>3</v>
      </c>
      <c r="T2004">
        <v>7</v>
      </c>
      <c r="U2004">
        <v>0</v>
      </c>
      <c r="V2004">
        <v>0</v>
      </c>
      <c r="W2004">
        <v>0</v>
      </c>
      <c r="X2004">
        <v>0</v>
      </c>
      <c r="Y2004">
        <v>0</v>
      </c>
      <c r="Z2004">
        <v>0</v>
      </c>
      <c r="AA2004">
        <v>3</v>
      </c>
      <c r="AB2004">
        <v>11</v>
      </c>
      <c r="AC2004">
        <v>0</v>
      </c>
    </row>
    <row r="2005" spans="1:29" x14ac:dyDescent="0.3">
      <c r="A2005">
        <v>3536</v>
      </c>
      <c r="B2005">
        <v>1960</v>
      </c>
      <c r="C2005" t="s">
        <v>29</v>
      </c>
      <c r="D2005" t="s">
        <v>31</v>
      </c>
      <c r="E2005">
        <v>19740</v>
      </c>
      <c r="F2005">
        <v>0</v>
      </c>
      <c r="G2005">
        <v>1</v>
      </c>
      <c r="H2005" s="1">
        <v>41357</v>
      </c>
      <c r="I2005">
        <v>65</v>
      </c>
      <c r="J2005">
        <v>7</v>
      </c>
      <c r="K2005">
        <v>11</v>
      </c>
      <c r="L2005">
        <v>3</v>
      </c>
      <c r="M2005">
        <v>10</v>
      </c>
      <c r="N2005">
        <v>4</v>
      </c>
      <c r="O2005">
        <v>20</v>
      </c>
      <c r="P2005">
        <v>2</v>
      </c>
      <c r="Q2005">
        <v>1</v>
      </c>
      <c r="R2005">
        <v>1</v>
      </c>
      <c r="S2005">
        <v>3</v>
      </c>
      <c r="T2005">
        <v>5</v>
      </c>
      <c r="U2005">
        <v>0</v>
      </c>
      <c r="V2005">
        <v>0</v>
      </c>
      <c r="W2005">
        <v>0</v>
      </c>
      <c r="X2005">
        <v>0</v>
      </c>
      <c r="Y2005">
        <v>0</v>
      </c>
      <c r="Z2005">
        <v>0</v>
      </c>
      <c r="AA2005">
        <v>3</v>
      </c>
      <c r="AB2005">
        <v>11</v>
      </c>
      <c r="AC2005">
        <v>0</v>
      </c>
    </row>
    <row r="2006" spans="1:29" x14ac:dyDescent="0.3">
      <c r="A2006">
        <v>8135</v>
      </c>
      <c r="B2006">
        <v>1986</v>
      </c>
      <c r="C2006" t="s">
        <v>34</v>
      </c>
      <c r="D2006" t="s">
        <v>33</v>
      </c>
      <c r="E2006">
        <v>27161</v>
      </c>
      <c r="F2006">
        <v>1</v>
      </c>
      <c r="G2006">
        <v>0</v>
      </c>
      <c r="H2006" s="1">
        <v>41575</v>
      </c>
      <c r="I2006">
        <v>41</v>
      </c>
      <c r="J2006">
        <v>7</v>
      </c>
      <c r="K2006">
        <v>4</v>
      </c>
      <c r="L2006">
        <v>23</v>
      </c>
      <c r="M2006">
        <v>7</v>
      </c>
      <c r="N2006">
        <v>0</v>
      </c>
      <c r="O2006">
        <v>11</v>
      </c>
      <c r="P2006">
        <v>1</v>
      </c>
      <c r="Q2006">
        <v>1</v>
      </c>
      <c r="R2006">
        <v>0</v>
      </c>
      <c r="S2006">
        <v>3</v>
      </c>
      <c r="T2006">
        <v>7</v>
      </c>
      <c r="U2006">
        <v>0</v>
      </c>
      <c r="V2006">
        <v>0</v>
      </c>
      <c r="W2006">
        <v>0</v>
      </c>
      <c r="X2006">
        <v>0</v>
      </c>
      <c r="Y2006">
        <v>0</v>
      </c>
      <c r="Z2006">
        <v>0</v>
      </c>
      <c r="AA2006">
        <v>3</v>
      </c>
      <c r="AB2006">
        <v>11</v>
      </c>
      <c r="AC2006">
        <v>0</v>
      </c>
    </row>
    <row r="2007" spans="1:29" x14ac:dyDescent="0.3">
      <c r="A2007">
        <v>10141</v>
      </c>
      <c r="B2007">
        <v>1960</v>
      </c>
      <c r="C2007" t="s">
        <v>34</v>
      </c>
      <c r="D2007" t="s">
        <v>35</v>
      </c>
      <c r="E2007">
        <v>39228</v>
      </c>
      <c r="F2007">
        <v>0</v>
      </c>
      <c r="G2007">
        <v>0</v>
      </c>
      <c r="H2007" s="1">
        <v>41404</v>
      </c>
      <c r="I2007">
        <v>1</v>
      </c>
      <c r="J2007">
        <v>7</v>
      </c>
      <c r="K2007">
        <v>1</v>
      </c>
      <c r="L2007">
        <v>6</v>
      </c>
      <c r="M2007">
        <v>0</v>
      </c>
      <c r="N2007">
        <v>3</v>
      </c>
      <c r="O2007">
        <v>3</v>
      </c>
      <c r="P2007">
        <v>1</v>
      </c>
      <c r="Q2007">
        <v>0</v>
      </c>
      <c r="R2007">
        <v>0</v>
      </c>
      <c r="S2007">
        <v>3</v>
      </c>
      <c r="T2007">
        <v>4</v>
      </c>
      <c r="U2007">
        <v>0</v>
      </c>
      <c r="V2007">
        <v>0</v>
      </c>
      <c r="W2007">
        <v>0</v>
      </c>
      <c r="X2007">
        <v>0</v>
      </c>
      <c r="Y2007">
        <v>0</v>
      </c>
      <c r="Z2007">
        <v>0</v>
      </c>
      <c r="AA2007">
        <v>3</v>
      </c>
      <c r="AB2007">
        <v>11</v>
      </c>
      <c r="AC2007">
        <v>0</v>
      </c>
    </row>
    <row r="2008" spans="1:29" x14ac:dyDescent="0.3">
      <c r="A2008">
        <v>4860</v>
      </c>
      <c r="B2008">
        <v>1970</v>
      </c>
      <c r="C2008" t="s">
        <v>29</v>
      </c>
      <c r="D2008" t="s">
        <v>30</v>
      </c>
      <c r="E2008">
        <v>24206</v>
      </c>
      <c r="F2008">
        <v>1</v>
      </c>
      <c r="G2008">
        <v>0</v>
      </c>
      <c r="H2008" s="1">
        <v>41341</v>
      </c>
      <c r="I2008">
        <v>66</v>
      </c>
      <c r="J2008">
        <v>7</v>
      </c>
      <c r="K2008">
        <v>2</v>
      </c>
      <c r="L2008">
        <v>8</v>
      </c>
      <c r="M2008">
        <v>3</v>
      </c>
      <c r="N2008">
        <v>2</v>
      </c>
      <c r="O2008">
        <v>3</v>
      </c>
      <c r="P2008">
        <v>1</v>
      </c>
      <c r="Q2008">
        <v>1</v>
      </c>
      <c r="R2008">
        <v>0</v>
      </c>
      <c r="S2008">
        <v>3</v>
      </c>
      <c r="T2008">
        <v>6</v>
      </c>
      <c r="U2008">
        <v>0</v>
      </c>
      <c r="V2008">
        <v>0</v>
      </c>
      <c r="W2008">
        <v>0</v>
      </c>
      <c r="X2008">
        <v>0</v>
      </c>
      <c r="Y2008">
        <v>0</v>
      </c>
      <c r="Z2008">
        <v>0</v>
      </c>
      <c r="AA2008">
        <v>3</v>
      </c>
      <c r="AB2008">
        <v>11</v>
      </c>
      <c r="AC2008">
        <v>0</v>
      </c>
    </row>
    <row r="2009" spans="1:29" x14ac:dyDescent="0.3">
      <c r="A2009">
        <v>11091</v>
      </c>
      <c r="B2009">
        <v>1953</v>
      </c>
      <c r="C2009" t="s">
        <v>29</v>
      </c>
      <c r="D2009" t="s">
        <v>31</v>
      </c>
      <c r="E2009">
        <v>34587</v>
      </c>
      <c r="F2009">
        <v>1</v>
      </c>
      <c r="G2009">
        <v>1</v>
      </c>
      <c r="H2009" s="1">
        <v>41775</v>
      </c>
      <c r="I2009">
        <v>68</v>
      </c>
      <c r="J2009">
        <v>7</v>
      </c>
      <c r="K2009">
        <v>2</v>
      </c>
      <c r="L2009">
        <v>9</v>
      </c>
      <c r="M2009">
        <v>2</v>
      </c>
      <c r="N2009">
        <v>0</v>
      </c>
      <c r="O2009">
        <v>2</v>
      </c>
      <c r="P2009">
        <v>2</v>
      </c>
      <c r="Q2009">
        <v>1</v>
      </c>
      <c r="R2009">
        <v>0</v>
      </c>
      <c r="S2009">
        <v>3</v>
      </c>
      <c r="T2009">
        <v>4</v>
      </c>
      <c r="U2009">
        <v>0</v>
      </c>
      <c r="V2009">
        <v>0</v>
      </c>
      <c r="W2009">
        <v>0</v>
      </c>
      <c r="X2009">
        <v>0</v>
      </c>
      <c r="Y2009">
        <v>0</v>
      </c>
      <c r="Z2009">
        <v>0</v>
      </c>
      <c r="AA2009">
        <v>3</v>
      </c>
      <c r="AB2009">
        <v>11</v>
      </c>
      <c r="AC2009">
        <v>0</v>
      </c>
    </row>
    <row r="2010" spans="1:29" x14ac:dyDescent="0.3">
      <c r="A2010">
        <v>387</v>
      </c>
      <c r="B2010">
        <v>1976</v>
      </c>
      <c r="C2010" t="s">
        <v>36</v>
      </c>
      <c r="D2010" t="s">
        <v>33</v>
      </c>
      <c r="E2010">
        <v>7500</v>
      </c>
      <c r="F2010">
        <v>0</v>
      </c>
      <c r="G2010">
        <v>0</v>
      </c>
      <c r="H2010" s="1">
        <v>41226</v>
      </c>
      <c r="I2010">
        <v>59</v>
      </c>
      <c r="J2010">
        <v>6</v>
      </c>
      <c r="K2010">
        <v>16</v>
      </c>
      <c r="L2010">
        <v>11</v>
      </c>
      <c r="M2010">
        <v>11</v>
      </c>
      <c r="N2010">
        <v>1</v>
      </c>
      <c r="O2010">
        <v>16</v>
      </c>
      <c r="P2010">
        <v>1</v>
      </c>
      <c r="Q2010">
        <v>2</v>
      </c>
      <c r="R2010">
        <v>0</v>
      </c>
      <c r="S2010">
        <v>3</v>
      </c>
      <c r="T2010">
        <v>8</v>
      </c>
      <c r="U2010">
        <v>0</v>
      </c>
      <c r="V2010">
        <v>0</v>
      </c>
      <c r="W2010">
        <v>0</v>
      </c>
      <c r="X2010">
        <v>0</v>
      </c>
      <c r="Y2010">
        <v>0</v>
      </c>
      <c r="Z2010">
        <v>0</v>
      </c>
      <c r="AA2010">
        <v>3</v>
      </c>
      <c r="AB2010">
        <v>11</v>
      </c>
      <c r="AC2010">
        <v>0</v>
      </c>
    </row>
    <row r="2011" spans="1:29" x14ac:dyDescent="0.3">
      <c r="A2011">
        <v>7892</v>
      </c>
      <c r="B2011">
        <v>1969</v>
      </c>
      <c r="C2011" t="s">
        <v>29</v>
      </c>
      <c r="D2011" t="s">
        <v>30</v>
      </c>
      <c r="E2011">
        <v>18589</v>
      </c>
      <c r="F2011">
        <v>0</v>
      </c>
      <c r="G2011">
        <v>0</v>
      </c>
      <c r="H2011" s="1">
        <v>41276</v>
      </c>
      <c r="I2011">
        <v>89</v>
      </c>
      <c r="J2011">
        <v>6</v>
      </c>
      <c r="K2011">
        <v>4</v>
      </c>
      <c r="L2011">
        <v>25</v>
      </c>
      <c r="M2011">
        <v>15</v>
      </c>
      <c r="N2011">
        <v>12</v>
      </c>
      <c r="O2011">
        <v>13</v>
      </c>
      <c r="P2011">
        <v>2</v>
      </c>
      <c r="Q2011">
        <v>2</v>
      </c>
      <c r="R2011">
        <v>1</v>
      </c>
      <c r="S2011">
        <v>3</v>
      </c>
      <c r="T2011">
        <v>7</v>
      </c>
      <c r="U2011">
        <v>0</v>
      </c>
      <c r="V2011">
        <v>0</v>
      </c>
      <c r="W2011">
        <v>0</v>
      </c>
      <c r="X2011">
        <v>0</v>
      </c>
      <c r="Y2011">
        <v>0</v>
      </c>
      <c r="Z2011">
        <v>0</v>
      </c>
      <c r="AA2011">
        <v>3</v>
      </c>
      <c r="AB2011">
        <v>11</v>
      </c>
      <c r="AC2011">
        <v>0</v>
      </c>
    </row>
    <row r="2012" spans="1:29" x14ac:dyDescent="0.3">
      <c r="A2012">
        <v>10755</v>
      </c>
      <c r="B2012">
        <v>1976</v>
      </c>
      <c r="C2012" t="s">
        <v>37</v>
      </c>
      <c r="D2012" t="s">
        <v>33</v>
      </c>
      <c r="E2012">
        <v>23718</v>
      </c>
      <c r="F2012">
        <v>1</v>
      </c>
      <c r="G2012">
        <v>0</v>
      </c>
      <c r="H2012" s="1">
        <v>41519</v>
      </c>
      <c r="I2012">
        <v>76</v>
      </c>
      <c r="J2012">
        <v>6</v>
      </c>
      <c r="K2012">
        <v>3</v>
      </c>
      <c r="L2012">
        <v>14</v>
      </c>
      <c r="M2012">
        <v>15</v>
      </c>
      <c r="N2012">
        <v>7</v>
      </c>
      <c r="O2012">
        <v>36</v>
      </c>
      <c r="P2012">
        <v>3</v>
      </c>
      <c r="Q2012">
        <v>3</v>
      </c>
      <c r="R2012">
        <v>1</v>
      </c>
      <c r="S2012">
        <v>2</v>
      </c>
      <c r="T2012">
        <v>7</v>
      </c>
      <c r="U2012">
        <v>0</v>
      </c>
      <c r="V2012">
        <v>0</v>
      </c>
      <c r="W2012">
        <v>0</v>
      </c>
      <c r="X2012">
        <v>0</v>
      </c>
      <c r="Y2012">
        <v>0</v>
      </c>
      <c r="Z2012">
        <v>0</v>
      </c>
      <c r="AA2012">
        <v>3</v>
      </c>
      <c r="AB2012">
        <v>11</v>
      </c>
      <c r="AC2012">
        <v>0</v>
      </c>
    </row>
    <row r="2013" spans="1:29" x14ac:dyDescent="0.3">
      <c r="A2013">
        <v>3120</v>
      </c>
      <c r="B2013">
        <v>1981</v>
      </c>
      <c r="C2013" t="s">
        <v>29</v>
      </c>
      <c r="D2013" t="s">
        <v>31</v>
      </c>
      <c r="E2013">
        <v>38547</v>
      </c>
      <c r="F2013">
        <v>1</v>
      </c>
      <c r="G2013">
        <v>0</v>
      </c>
      <c r="H2013" s="1">
        <v>41514</v>
      </c>
      <c r="I2013">
        <v>49</v>
      </c>
      <c r="J2013">
        <v>6</v>
      </c>
      <c r="K2013">
        <v>1</v>
      </c>
      <c r="L2013">
        <v>10</v>
      </c>
      <c r="M2013">
        <v>0</v>
      </c>
      <c r="N2013">
        <v>1</v>
      </c>
      <c r="O2013">
        <v>4</v>
      </c>
      <c r="P2013">
        <v>1</v>
      </c>
      <c r="Q2013">
        <v>1</v>
      </c>
      <c r="R2013">
        <v>0</v>
      </c>
      <c r="S2013">
        <v>2</v>
      </c>
      <c r="T2013">
        <v>8</v>
      </c>
      <c r="U2013">
        <v>0</v>
      </c>
      <c r="V2013">
        <v>0</v>
      </c>
      <c r="W2013">
        <v>0</v>
      </c>
      <c r="X2013">
        <v>0</v>
      </c>
      <c r="Y2013">
        <v>0</v>
      </c>
      <c r="Z2013">
        <v>1</v>
      </c>
      <c r="AA2013">
        <v>3</v>
      </c>
      <c r="AB2013">
        <v>11</v>
      </c>
      <c r="AC2013">
        <v>0</v>
      </c>
    </row>
    <row r="2014" spans="1:29" x14ac:dyDescent="0.3">
      <c r="A2014">
        <v>624</v>
      </c>
      <c r="B2014">
        <v>1984</v>
      </c>
      <c r="C2014" t="s">
        <v>34</v>
      </c>
      <c r="D2014" t="s">
        <v>30</v>
      </c>
      <c r="E2014">
        <v>18890</v>
      </c>
      <c r="F2014">
        <v>0</v>
      </c>
      <c r="G2014">
        <v>0</v>
      </c>
      <c r="H2014" s="1">
        <v>41223</v>
      </c>
      <c r="I2014">
        <v>5</v>
      </c>
      <c r="J2014">
        <v>6</v>
      </c>
      <c r="K2014">
        <v>4</v>
      </c>
      <c r="L2014">
        <v>1</v>
      </c>
      <c r="M2014">
        <v>7</v>
      </c>
      <c r="N2014">
        <v>2</v>
      </c>
      <c r="O2014">
        <v>15</v>
      </c>
      <c r="P2014">
        <v>1</v>
      </c>
      <c r="Q2014">
        <v>0</v>
      </c>
      <c r="R2014">
        <v>1</v>
      </c>
      <c r="S2014">
        <v>2</v>
      </c>
      <c r="T2014">
        <v>6</v>
      </c>
      <c r="U2014">
        <v>1</v>
      </c>
      <c r="V2014">
        <v>0</v>
      </c>
      <c r="W2014">
        <v>0</v>
      </c>
      <c r="X2014">
        <v>0</v>
      </c>
      <c r="Y2014">
        <v>0</v>
      </c>
      <c r="Z2014">
        <v>0</v>
      </c>
      <c r="AA2014">
        <v>3</v>
      </c>
      <c r="AB2014">
        <v>11</v>
      </c>
      <c r="AC2014">
        <v>1</v>
      </c>
    </row>
    <row r="2015" spans="1:29" x14ac:dyDescent="0.3">
      <c r="A2015">
        <v>2874</v>
      </c>
      <c r="B2015">
        <v>1988</v>
      </c>
      <c r="C2015" t="s">
        <v>37</v>
      </c>
      <c r="D2015" t="s">
        <v>35</v>
      </c>
      <c r="E2015">
        <v>35388</v>
      </c>
      <c r="F2015">
        <v>1</v>
      </c>
      <c r="G2015">
        <v>0</v>
      </c>
      <c r="H2015" s="1">
        <v>41340</v>
      </c>
      <c r="I2015">
        <v>20</v>
      </c>
      <c r="J2015">
        <v>6</v>
      </c>
      <c r="K2015">
        <v>4</v>
      </c>
      <c r="L2015">
        <v>7</v>
      </c>
      <c r="M2015">
        <v>4</v>
      </c>
      <c r="N2015">
        <v>3</v>
      </c>
      <c r="O2015">
        <v>8</v>
      </c>
      <c r="P2015">
        <v>1</v>
      </c>
      <c r="Q2015">
        <v>1</v>
      </c>
      <c r="R2015">
        <v>0</v>
      </c>
      <c r="S2015">
        <v>3</v>
      </c>
      <c r="T2015">
        <v>7</v>
      </c>
      <c r="U2015">
        <v>0</v>
      </c>
      <c r="V2015">
        <v>0</v>
      </c>
      <c r="W2015">
        <v>0</v>
      </c>
      <c r="X2015">
        <v>0</v>
      </c>
      <c r="Y2015">
        <v>0</v>
      </c>
      <c r="Z2015">
        <v>0</v>
      </c>
      <c r="AA2015">
        <v>3</v>
      </c>
      <c r="AB2015">
        <v>11</v>
      </c>
      <c r="AC2015">
        <v>0</v>
      </c>
    </row>
    <row r="2016" spans="1:29" x14ac:dyDescent="0.3">
      <c r="A2016">
        <v>8213</v>
      </c>
      <c r="B2016">
        <v>1980</v>
      </c>
      <c r="C2016" t="s">
        <v>37</v>
      </c>
      <c r="D2016" t="s">
        <v>31</v>
      </c>
      <c r="E2016">
        <v>14515</v>
      </c>
      <c r="F2016">
        <v>1</v>
      </c>
      <c r="G2016">
        <v>0</v>
      </c>
      <c r="H2016" s="1">
        <v>41222</v>
      </c>
      <c r="I2016">
        <v>71</v>
      </c>
      <c r="J2016">
        <v>6</v>
      </c>
      <c r="K2016">
        <v>4</v>
      </c>
      <c r="L2016">
        <v>9</v>
      </c>
      <c r="M2016">
        <v>6</v>
      </c>
      <c r="N2016">
        <v>36</v>
      </c>
      <c r="O2016">
        <v>35</v>
      </c>
      <c r="P2016">
        <v>4</v>
      </c>
      <c r="Q2016">
        <v>2</v>
      </c>
      <c r="R2016">
        <v>2</v>
      </c>
      <c r="S2016">
        <v>3</v>
      </c>
      <c r="T2016">
        <v>7</v>
      </c>
      <c r="U2016">
        <v>0</v>
      </c>
      <c r="V2016">
        <v>0</v>
      </c>
      <c r="W2016">
        <v>0</v>
      </c>
      <c r="X2016">
        <v>0</v>
      </c>
      <c r="Y2016">
        <v>0</v>
      </c>
      <c r="Z2016">
        <v>0</v>
      </c>
      <c r="AA2016">
        <v>3</v>
      </c>
      <c r="AB2016">
        <v>11</v>
      </c>
      <c r="AC2016">
        <v>1</v>
      </c>
    </row>
    <row r="2017" spans="1:29" x14ac:dyDescent="0.3">
      <c r="A2017">
        <v>5371</v>
      </c>
      <c r="B2017">
        <v>1989</v>
      </c>
      <c r="C2017" t="s">
        <v>29</v>
      </c>
      <c r="D2017" t="s">
        <v>30</v>
      </c>
      <c r="E2017">
        <v>21474</v>
      </c>
      <c r="F2017">
        <v>1</v>
      </c>
      <c r="G2017">
        <v>0</v>
      </c>
      <c r="H2017" s="1">
        <v>41737</v>
      </c>
      <c r="I2017">
        <v>0</v>
      </c>
      <c r="J2017">
        <v>6</v>
      </c>
      <c r="K2017">
        <v>16</v>
      </c>
      <c r="L2017">
        <v>24</v>
      </c>
      <c r="M2017">
        <v>11</v>
      </c>
      <c r="N2017">
        <v>0</v>
      </c>
      <c r="O2017">
        <v>34</v>
      </c>
      <c r="P2017">
        <v>2</v>
      </c>
      <c r="Q2017">
        <v>3</v>
      </c>
      <c r="R2017">
        <v>1</v>
      </c>
      <c r="S2017">
        <v>2</v>
      </c>
      <c r="T2017">
        <v>7</v>
      </c>
      <c r="U2017">
        <v>1</v>
      </c>
      <c r="V2017">
        <v>0</v>
      </c>
      <c r="W2017">
        <v>0</v>
      </c>
      <c r="X2017">
        <v>0</v>
      </c>
      <c r="Y2017">
        <v>0</v>
      </c>
      <c r="Z2017">
        <v>0</v>
      </c>
      <c r="AA2017">
        <v>3</v>
      </c>
      <c r="AB2017">
        <v>11</v>
      </c>
      <c r="AC2017">
        <v>1</v>
      </c>
    </row>
    <row r="2018" spans="1:29" x14ac:dyDescent="0.3">
      <c r="A2018">
        <v>891</v>
      </c>
      <c r="B2018">
        <v>1951</v>
      </c>
      <c r="C2018" t="s">
        <v>34</v>
      </c>
      <c r="D2018" t="s">
        <v>31</v>
      </c>
      <c r="E2018">
        <v>29298</v>
      </c>
      <c r="F2018">
        <v>1</v>
      </c>
      <c r="G2018">
        <v>1</v>
      </c>
      <c r="H2018" s="1">
        <v>41524</v>
      </c>
      <c r="I2018">
        <v>60</v>
      </c>
      <c r="J2018">
        <v>6</v>
      </c>
      <c r="K2018">
        <v>0</v>
      </c>
      <c r="L2018">
        <v>2</v>
      </c>
      <c r="M2018">
        <v>2</v>
      </c>
      <c r="N2018">
        <v>0</v>
      </c>
      <c r="O2018">
        <v>1</v>
      </c>
      <c r="P2018">
        <v>1</v>
      </c>
      <c r="Q2018">
        <v>1</v>
      </c>
      <c r="R2018">
        <v>0</v>
      </c>
      <c r="S2018">
        <v>2</v>
      </c>
      <c r="T2018">
        <v>5</v>
      </c>
      <c r="U2018">
        <v>0</v>
      </c>
      <c r="V2018">
        <v>0</v>
      </c>
      <c r="W2018">
        <v>0</v>
      </c>
      <c r="X2018">
        <v>0</v>
      </c>
      <c r="Y2018">
        <v>0</v>
      </c>
      <c r="Z2018">
        <v>0</v>
      </c>
      <c r="AA2018">
        <v>3</v>
      </c>
      <c r="AB2018">
        <v>11</v>
      </c>
      <c r="AC2018">
        <v>0</v>
      </c>
    </row>
    <row r="2019" spans="1:29" x14ac:dyDescent="0.3">
      <c r="A2019">
        <v>4992</v>
      </c>
      <c r="B2019">
        <v>1975</v>
      </c>
      <c r="C2019" t="s">
        <v>34</v>
      </c>
      <c r="D2019" t="s">
        <v>31</v>
      </c>
      <c r="E2019">
        <v>17459</v>
      </c>
      <c r="F2019">
        <v>1</v>
      </c>
      <c r="G2019">
        <v>0</v>
      </c>
      <c r="H2019" s="1">
        <v>41536</v>
      </c>
      <c r="I2019">
        <v>12</v>
      </c>
      <c r="J2019">
        <v>6</v>
      </c>
      <c r="K2019">
        <v>4</v>
      </c>
      <c r="L2019">
        <v>16</v>
      </c>
      <c r="M2019">
        <v>3</v>
      </c>
      <c r="N2019">
        <v>10</v>
      </c>
      <c r="O2019">
        <v>30</v>
      </c>
      <c r="P2019">
        <v>3</v>
      </c>
      <c r="Q2019">
        <v>3</v>
      </c>
      <c r="R2019">
        <v>1</v>
      </c>
      <c r="S2019">
        <v>2</v>
      </c>
      <c r="T2019">
        <v>7</v>
      </c>
      <c r="U2019">
        <v>0</v>
      </c>
      <c r="V2019">
        <v>0</v>
      </c>
      <c r="W2019">
        <v>0</v>
      </c>
      <c r="X2019">
        <v>0</v>
      </c>
      <c r="Y2019">
        <v>0</v>
      </c>
      <c r="Z2019">
        <v>0</v>
      </c>
      <c r="AA2019">
        <v>3</v>
      </c>
      <c r="AB2019">
        <v>11</v>
      </c>
      <c r="AC2019">
        <v>1</v>
      </c>
    </row>
    <row r="2020" spans="1:29" x14ac:dyDescent="0.3">
      <c r="A2020">
        <v>10826</v>
      </c>
      <c r="B2020">
        <v>1959</v>
      </c>
      <c r="C2020" t="s">
        <v>29</v>
      </c>
      <c r="D2020" t="s">
        <v>33</v>
      </c>
      <c r="E2020">
        <v>18690</v>
      </c>
      <c r="F2020">
        <v>0</v>
      </c>
      <c r="G2020">
        <v>0</v>
      </c>
      <c r="H2020" s="1">
        <v>41271</v>
      </c>
      <c r="I2020">
        <v>77</v>
      </c>
      <c r="J2020">
        <v>6</v>
      </c>
      <c r="K2020">
        <v>1</v>
      </c>
      <c r="L2020">
        <v>7</v>
      </c>
      <c r="M2020">
        <v>23</v>
      </c>
      <c r="N2020">
        <v>4</v>
      </c>
      <c r="O2020">
        <v>19</v>
      </c>
      <c r="P2020">
        <v>1</v>
      </c>
      <c r="Q2020">
        <v>1</v>
      </c>
      <c r="R2020">
        <v>1</v>
      </c>
      <c r="S2020">
        <v>2</v>
      </c>
      <c r="T2020">
        <v>8</v>
      </c>
      <c r="U2020">
        <v>0</v>
      </c>
      <c r="V2020">
        <v>0</v>
      </c>
      <c r="W2020">
        <v>0</v>
      </c>
      <c r="X2020">
        <v>0</v>
      </c>
      <c r="Y2020">
        <v>0</v>
      </c>
      <c r="Z2020">
        <v>0</v>
      </c>
      <c r="AA2020">
        <v>3</v>
      </c>
      <c r="AB2020">
        <v>11</v>
      </c>
      <c r="AC2020">
        <v>0</v>
      </c>
    </row>
    <row r="2021" spans="1:29" x14ac:dyDescent="0.3">
      <c r="A2021">
        <v>1388</v>
      </c>
      <c r="B2021">
        <v>1975</v>
      </c>
      <c r="C2021" t="s">
        <v>29</v>
      </c>
      <c r="D2021" t="s">
        <v>30</v>
      </c>
      <c r="E2021">
        <v>33249</v>
      </c>
      <c r="F2021">
        <v>1</v>
      </c>
      <c r="G2021">
        <v>0</v>
      </c>
      <c r="H2021" s="1">
        <v>41325</v>
      </c>
      <c r="I2021">
        <v>11</v>
      </c>
      <c r="J2021">
        <v>6</v>
      </c>
      <c r="K2021">
        <v>10</v>
      </c>
      <c r="L2021">
        <v>21</v>
      </c>
      <c r="M2021">
        <v>19</v>
      </c>
      <c r="N2021">
        <v>14</v>
      </c>
      <c r="O2021">
        <v>42</v>
      </c>
      <c r="P2021">
        <v>2</v>
      </c>
      <c r="Q2021">
        <v>2</v>
      </c>
      <c r="R2021">
        <v>1</v>
      </c>
      <c r="S2021">
        <v>3</v>
      </c>
      <c r="T2021">
        <v>6</v>
      </c>
      <c r="U2021">
        <v>0</v>
      </c>
      <c r="V2021">
        <v>0</v>
      </c>
      <c r="W2021">
        <v>0</v>
      </c>
      <c r="X2021">
        <v>0</v>
      </c>
      <c r="Y2021">
        <v>0</v>
      </c>
      <c r="Z2021">
        <v>0</v>
      </c>
      <c r="AA2021">
        <v>3</v>
      </c>
      <c r="AB2021">
        <v>11</v>
      </c>
      <c r="AC2021">
        <v>0</v>
      </c>
    </row>
    <row r="2022" spans="1:29" x14ac:dyDescent="0.3">
      <c r="A2022">
        <v>4329</v>
      </c>
      <c r="B2022">
        <v>1984</v>
      </c>
      <c r="C2022" t="s">
        <v>32</v>
      </c>
      <c r="D2022" t="s">
        <v>33</v>
      </c>
      <c r="E2022">
        <v>18988</v>
      </c>
      <c r="F2022">
        <v>1</v>
      </c>
      <c r="G2022">
        <v>0</v>
      </c>
      <c r="H2022" s="1">
        <v>41782</v>
      </c>
      <c r="I2022">
        <v>43</v>
      </c>
      <c r="J2022">
        <v>6</v>
      </c>
      <c r="K2022">
        <v>0</v>
      </c>
      <c r="L2022">
        <v>6</v>
      </c>
      <c r="M2022">
        <v>2</v>
      </c>
      <c r="N2022">
        <v>1</v>
      </c>
      <c r="O2022">
        <v>1</v>
      </c>
      <c r="P2022">
        <v>2</v>
      </c>
      <c r="Q2022">
        <v>1</v>
      </c>
      <c r="R2022">
        <v>0</v>
      </c>
      <c r="S2022">
        <v>3</v>
      </c>
      <c r="T2022">
        <v>7</v>
      </c>
      <c r="U2022">
        <v>0</v>
      </c>
      <c r="V2022">
        <v>0</v>
      </c>
      <c r="W2022">
        <v>0</v>
      </c>
      <c r="X2022">
        <v>0</v>
      </c>
      <c r="Y2022">
        <v>0</v>
      </c>
      <c r="Z2022">
        <v>0</v>
      </c>
      <c r="AA2022">
        <v>3</v>
      </c>
      <c r="AB2022">
        <v>11</v>
      </c>
      <c r="AC2022">
        <v>0</v>
      </c>
    </row>
    <row r="2023" spans="1:29" x14ac:dyDescent="0.3">
      <c r="A2023">
        <v>10839</v>
      </c>
      <c r="B2023">
        <v>1976</v>
      </c>
      <c r="C2023" t="s">
        <v>29</v>
      </c>
      <c r="D2023" t="s">
        <v>31</v>
      </c>
      <c r="E2023">
        <v>36283</v>
      </c>
      <c r="F2023">
        <v>1</v>
      </c>
      <c r="G2023">
        <v>1</v>
      </c>
      <c r="H2023" s="1">
        <v>41743</v>
      </c>
      <c r="I2023">
        <v>42</v>
      </c>
      <c r="J2023">
        <v>6</v>
      </c>
      <c r="K2023">
        <v>5</v>
      </c>
      <c r="L2023">
        <v>5</v>
      </c>
      <c r="M2023">
        <v>8</v>
      </c>
      <c r="N2023">
        <v>0</v>
      </c>
      <c r="O2023">
        <v>5</v>
      </c>
      <c r="P2023">
        <v>2</v>
      </c>
      <c r="Q2023">
        <v>1</v>
      </c>
      <c r="R2023">
        <v>0</v>
      </c>
      <c r="S2023">
        <v>3</v>
      </c>
      <c r="T2023">
        <v>4</v>
      </c>
      <c r="U2023">
        <v>0</v>
      </c>
      <c r="V2023">
        <v>0</v>
      </c>
      <c r="W2023">
        <v>0</v>
      </c>
      <c r="X2023">
        <v>0</v>
      </c>
      <c r="Y2023">
        <v>0</v>
      </c>
      <c r="Z2023">
        <v>0</v>
      </c>
      <c r="AA2023">
        <v>3</v>
      </c>
      <c r="AB2023">
        <v>11</v>
      </c>
      <c r="AC2023">
        <v>0</v>
      </c>
    </row>
    <row r="2024" spans="1:29" x14ac:dyDescent="0.3">
      <c r="A2024">
        <v>10219</v>
      </c>
      <c r="B2024">
        <v>1972</v>
      </c>
      <c r="C2024" t="s">
        <v>29</v>
      </c>
      <c r="D2024" t="s">
        <v>31</v>
      </c>
      <c r="E2024">
        <v>31590</v>
      </c>
      <c r="F2024">
        <v>1</v>
      </c>
      <c r="G2024">
        <v>0</v>
      </c>
      <c r="H2024" s="1">
        <v>41443</v>
      </c>
      <c r="I2024">
        <v>40</v>
      </c>
      <c r="J2024">
        <v>6</v>
      </c>
      <c r="K2024">
        <v>2</v>
      </c>
      <c r="L2024">
        <v>15</v>
      </c>
      <c r="M2024">
        <v>6</v>
      </c>
      <c r="N2024">
        <v>6</v>
      </c>
      <c r="O2024">
        <v>3</v>
      </c>
      <c r="P2024">
        <v>1</v>
      </c>
      <c r="Q2024">
        <v>1</v>
      </c>
      <c r="R2024">
        <v>0</v>
      </c>
      <c r="S2024">
        <v>3</v>
      </c>
      <c r="T2024">
        <v>8</v>
      </c>
      <c r="U2024">
        <v>0</v>
      </c>
      <c r="V2024">
        <v>0</v>
      </c>
      <c r="W2024">
        <v>0</v>
      </c>
      <c r="X2024">
        <v>0</v>
      </c>
      <c r="Y2024">
        <v>0</v>
      </c>
      <c r="Z2024">
        <v>0</v>
      </c>
      <c r="AA2024">
        <v>3</v>
      </c>
      <c r="AB2024">
        <v>11</v>
      </c>
      <c r="AC2024">
        <v>0</v>
      </c>
    </row>
    <row r="2025" spans="1:29" x14ac:dyDescent="0.3">
      <c r="A2025">
        <v>4259</v>
      </c>
      <c r="B2025">
        <v>1986</v>
      </c>
      <c r="C2025" t="s">
        <v>34</v>
      </c>
      <c r="D2025" t="s">
        <v>30</v>
      </c>
      <c r="E2025">
        <v>19485</v>
      </c>
      <c r="F2025">
        <v>2</v>
      </c>
      <c r="G2025">
        <v>0</v>
      </c>
      <c r="H2025" s="1">
        <v>41541</v>
      </c>
      <c r="I2025">
        <v>80</v>
      </c>
      <c r="J2025">
        <v>6</v>
      </c>
      <c r="K2025">
        <v>0</v>
      </c>
      <c r="L2025">
        <v>4</v>
      </c>
      <c r="M2025">
        <v>0</v>
      </c>
      <c r="N2025">
        <v>0</v>
      </c>
      <c r="O2025">
        <v>0</v>
      </c>
      <c r="P2025">
        <v>1</v>
      </c>
      <c r="Q2025">
        <v>1</v>
      </c>
      <c r="R2025">
        <v>0</v>
      </c>
      <c r="S2025">
        <v>2</v>
      </c>
      <c r="T2025">
        <v>7</v>
      </c>
      <c r="U2025">
        <v>0</v>
      </c>
      <c r="V2025">
        <v>0</v>
      </c>
      <c r="W2025">
        <v>0</v>
      </c>
      <c r="X2025">
        <v>0</v>
      </c>
      <c r="Y2025">
        <v>0</v>
      </c>
      <c r="Z2025">
        <v>0</v>
      </c>
      <c r="AA2025">
        <v>3</v>
      </c>
      <c r="AB2025">
        <v>11</v>
      </c>
      <c r="AC2025">
        <v>0</v>
      </c>
    </row>
    <row r="2026" spans="1:29" x14ac:dyDescent="0.3">
      <c r="A2026">
        <v>8443</v>
      </c>
      <c r="B2026">
        <v>1972</v>
      </c>
      <c r="C2026" t="s">
        <v>29</v>
      </c>
      <c r="D2026" t="s">
        <v>30</v>
      </c>
      <c r="E2026">
        <v>24762</v>
      </c>
      <c r="F2026">
        <v>1</v>
      </c>
      <c r="G2026">
        <v>0</v>
      </c>
      <c r="H2026" s="1">
        <v>41680</v>
      </c>
      <c r="I2026">
        <v>16</v>
      </c>
      <c r="J2026">
        <v>6</v>
      </c>
      <c r="K2026">
        <v>10</v>
      </c>
      <c r="L2026">
        <v>12</v>
      </c>
      <c r="M2026">
        <v>3</v>
      </c>
      <c r="N2026">
        <v>15</v>
      </c>
      <c r="O2026">
        <v>40</v>
      </c>
      <c r="P2026">
        <v>3</v>
      </c>
      <c r="Q2026">
        <v>3</v>
      </c>
      <c r="R2026">
        <v>1</v>
      </c>
      <c r="S2026">
        <v>2</v>
      </c>
      <c r="T2026">
        <v>8</v>
      </c>
      <c r="U2026">
        <v>1</v>
      </c>
      <c r="V2026">
        <v>0</v>
      </c>
      <c r="W2026">
        <v>0</v>
      </c>
      <c r="X2026">
        <v>0</v>
      </c>
      <c r="Y2026">
        <v>0</v>
      </c>
      <c r="Z2026">
        <v>0</v>
      </c>
      <c r="AA2026">
        <v>3</v>
      </c>
      <c r="AB2026">
        <v>11</v>
      </c>
      <c r="AC2026">
        <v>1</v>
      </c>
    </row>
    <row r="2027" spans="1:29" x14ac:dyDescent="0.3">
      <c r="A2027">
        <v>6515</v>
      </c>
      <c r="B2027">
        <v>1977</v>
      </c>
      <c r="C2027" t="s">
        <v>29</v>
      </c>
      <c r="D2027" t="s">
        <v>31</v>
      </c>
      <c r="E2027">
        <v>39771</v>
      </c>
      <c r="F2027">
        <v>1</v>
      </c>
      <c r="G2027">
        <v>0</v>
      </c>
      <c r="H2027" s="1">
        <v>41614</v>
      </c>
      <c r="I2027">
        <v>92</v>
      </c>
      <c r="J2027">
        <v>6</v>
      </c>
      <c r="K2027">
        <v>2</v>
      </c>
      <c r="L2027">
        <v>18</v>
      </c>
      <c r="M2027">
        <v>2</v>
      </c>
      <c r="N2027">
        <v>8</v>
      </c>
      <c r="O2027">
        <v>14</v>
      </c>
      <c r="P2027">
        <v>1</v>
      </c>
      <c r="Q2027">
        <v>2</v>
      </c>
      <c r="R2027">
        <v>0</v>
      </c>
      <c r="S2027">
        <v>3</v>
      </c>
      <c r="T2027">
        <v>4</v>
      </c>
      <c r="U2027">
        <v>0</v>
      </c>
      <c r="V2027">
        <v>0</v>
      </c>
      <c r="W2027">
        <v>0</v>
      </c>
      <c r="X2027">
        <v>0</v>
      </c>
      <c r="Y2027">
        <v>0</v>
      </c>
      <c r="Z2027">
        <v>0</v>
      </c>
      <c r="AA2027">
        <v>3</v>
      </c>
      <c r="AB2027">
        <v>11</v>
      </c>
      <c r="AC2027">
        <v>0</v>
      </c>
    </row>
    <row r="2028" spans="1:29" x14ac:dyDescent="0.3">
      <c r="A2028">
        <v>1109</v>
      </c>
      <c r="B2028">
        <v>1982</v>
      </c>
      <c r="C2028" t="s">
        <v>34</v>
      </c>
      <c r="D2028" t="s">
        <v>31</v>
      </c>
      <c r="E2028">
        <v>27590</v>
      </c>
      <c r="F2028">
        <v>1</v>
      </c>
      <c r="G2028">
        <v>0</v>
      </c>
      <c r="H2028" s="1">
        <v>41387</v>
      </c>
      <c r="I2028">
        <v>38</v>
      </c>
      <c r="J2028">
        <v>6</v>
      </c>
      <c r="K2028">
        <v>0</v>
      </c>
      <c r="L2028">
        <v>5</v>
      </c>
      <c r="M2028">
        <v>0</v>
      </c>
      <c r="N2028">
        <v>0</v>
      </c>
      <c r="O2028">
        <v>1</v>
      </c>
      <c r="P2028">
        <v>1</v>
      </c>
      <c r="Q2028">
        <v>1</v>
      </c>
      <c r="R2028">
        <v>0</v>
      </c>
      <c r="S2028">
        <v>2</v>
      </c>
      <c r="T2028">
        <v>7</v>
      </c>
      <c r="U2028">
        <v>0</v>
      </c>
      <c r="V2028">
        <v>0</v>
      </c>
      <c r="W2028">
        <v>0</v>
      </c>
      <c r="X2028">
        <v>0</v>
      </c>
      <c r="Y2028">
        <v>0</v>
      </c>
      <c r="Z2028">
        <v>0</v>
      </c>
      <c r="AA2028">
        <v>3</v>
      </c>
      <c r="AB2028">
        <v>11</v>
      </c>
      <c r="AC2028">
        <v>0</v>
      </c>
    </row>
    <row r="2029" spans="1:29" x14ac:dyDescent="0.3">
      <c r="A2029">
        <v>606</v>
      </c>
      <c r="B2029">
        <v>1967</v>
      </c>
      <c r="C2029" t="s">
        <v>29</v>
      </c>
      <c r="D2029" t="s">
        <v>30</v>
      </c>
      <c r="E2029">
        <v>25930</v>
      </c>
      <c r="F2029">
        <v>1</v>
      </c>
      <c r="G2029">
        <v>1</v>
      </c>
      <c r="H2029" s="1">
        <v>41557</v>
      </c>
      <c r="I2029">
        <v>87</v>
      </c>
      <c r="J2029">
        <v>6</v>
      </c>
      <c r="K2029">
        <v>1</v>
      </c>
      <c r="L2029">
        <v>2</v>
      </c>
      <c r="M2029">
        <v>2</v>
      </c>
      <c r="N2029">
        <v>0</v>
      </c>
      <c r="O2029">
        <v>4</v>
      </c>
      <c r="P2029">
        <v>1</v>
      </c>
      <c r="Q2029">
        <v>1</v>
      </c>
      <c r="R2029">
        <v>0</v>
      </c>
      <c r="S2029">
        <v>2</v>
      </c>
      <c r="T2029">
        <v>7</v>
      </c>
      <c r="U2029">
        <v>0</v>
      </c>
      <c r="V2029">
        <v>0</v>
      </c>
      <c r="W2029">
        <v>0</v>
      </c>
      <c r="X2029">
        <v>0</v>
      </c>
      <c r="Y2029">
        <v>0</v>
      </c>
      <c r="Z2029">
        <v>0</v>
      </c>
      <c r="AA2029">
        <v>3</v>
      </c>
      <c r="AB2029">
        <v>11</v>
      </c>
      <c r="AC2029">
        <v>0</v>
      </c>
    </row>
    <row r="2030" spans="1:29" x14ac:dyDescent="0.3">
      <c r="A2030">
        <v>3839</v>
      </c>
      <c r="B2030">
        <v>1958</v>
      </c>
      <c r="C2030" t="s">
        <v>36</v>
      </c>
      <c r="D2030" t="s">
        <v>30</v>
      </c>
      <c r="E2030">
        <v>15056</v>
      </c>
      <c r="F2030">
        <v>1</v>
      </c>
      <c r="G2030">
        <v>1</v>
      </c>
      <c r="H2030" s="1">
        <v>41397</v>
      </c>
      <c r="I2030">
        <v>76</v>
      </c>
      <c r="J2030">
        <v>6</v>
      </c>
      <c r="K2030">
        <v>12</v>
      </c>
      <c r="L2030">
        <v>3</v>
      </c>
      <c r="M2030">
        <v>21</v>
      </c>
      <c r="N2030">
        <v>6</v>
      </c>
      <c r="O2030">
        <v>40</v>
      </c>
      <c r="P2030">
        <v>5</v>
      </c>
      <c r="Q2030">
        <v>2</v>
      </c>
      <c r="R2030">
        <v>2</v>
      </c>
      <c r="S2030">
        <v>3</v>
      </c>
      <c r="T2030">
        <v>5</v>
      </c>
      <c r="U2030">
        <v>0</v>
      </c>
      <c r="V2030">
        <v>0</v>
      </c>
      <c r="W2030">
        <v>0</v>
      </c>
      <c r="X2030">
        <v>0</v>
      </c>
      <c r="Y2030">
        <v>0</v>
      </c>
      <c r="Z2030">
        <v>0</v>
      </c>
      <c r="AA2030">
        <v>3</v>
      </c>
      <c r="AB2030">
        <v>11</v>
      </c>
      <c r="AC2030">
        <v>0</v>
      </c>
    </row>
    <row r="2031" spans="1:29" x14ac:dyDescent="0.3">
      <c r="A2031">
        <v>7527</v>
      </c>
      <c r="B2031">
        <v>1968</v>
      </c>
      <c r="C2031" t="s">
        <v>34</v>
      </c>
      <c r="D2031" t="s">
        <v>35</v>
      </c>
      <c r="E2031">
        <v>23748</v>
      </c>
      <c r="F2031">
        <v>1</v>
      </c>
      <c r="G2031">
        <v>0</v>
      </c>
      <c r="H2031" s="1">
        <v>41234</v>
      </c>
      <c r="I2031">
        <v>97</v>
      </c>
      <c r="J2031">
        <v>6</v>
      </c>
      <c r="K2031">
        <v>6</v>
      </c>
      <c r="L2031">
        <v>29</v>
      </c>
      <c r="M2031">
        <v>12</v>
      </c>
      <c r="N2031">
        <v>15</v>
      </c>
      <c r="O2031">
        <v>8</v>
      </c>
      <c r="P2031">
        <v>3</v>
      </c>
      <c r="Q2031">
        <v>2</v>
      </c>
      <c r="R2031">
        <v>1</v>
      </c>
      <c r="S2031">
        <v>3</v>
      </c>
      <c r="T2031">
        <v>8</v>
      </c>
      <c r="U2031">
        <v>0</v>
      </c>
      <c r="V2031">
        <v>0</v>
      </c>
      <c r="W2031">
        <v>0</v>
      </c>
      <c r="X2031">
        <v>0</v>
      </c>
      <c r="Y2031">
        <v>0</v>
      </c>
      <c r="Z2031">
        <v>0</v>
      </c>
      <c r="AA2031">
        <v>3</v>
      </c>
      <c r="AB2031">
        <v>11</v>
      </c>
      <c r="AC2031">
        <v>0</v>
      </c>
    </row>
    <row r="2032" spans="1:29" x14ac:dyDescent="0.3">
      <c r="A2032">
        <v>10641</v>
      </c>
      <c r="B2032">
        <v>1978</v>
      </c>
      <c r="C2032" t="s">
        <v>29</v>
      </c>
      <c r="D2032" t="s">
        <v>30</v>
      </c>
      <c r="E2032">
        <v>7500</v>
      </c>
      <c r="F2032">
        <v>1</v>
      </c>
      <c r="G2032">
        <v>1</v>
      </c>
      <c r="H2032" s="1">
        <v>41270</v>
      </c>
      <c r="I2032">
        <v>5</v>
      </c>
      <c r="J2032">
        <v>6</v>
      </c>
      <c r="K2032">
        <v>5</v>
      </c>
      <c r="L2032">
        <v>4</v>
      </c>
      <c r="M2032">
        <v>13</v>
      </c>
      <c r="N2032">
        <v>4</v>
      </c>
      <c r="O2032">
        <v>25</v>
      </c>
      <c r="P2032">
        <v>4</v>
      </c>
      <c r="Q2032">
        <v>2</v>
      </c>
      <c r="R2032">
        <v>1</v>
      </c>
      <c r="S2032">
        <v>3</v>
      </c>
      <c r="T2032">
        <v>6</v>
      </c>
      <c r="U2032">
        <v>0</v>
      </c>
      <c r="V2032">
        <v>0</v>
      </c>
      <c r="W2032">
        <v>0</v>
      </c>
      <c r="X2032">
        <v>0</v>
      </c>
      <c r="Y2032">
        <v>0</v>
      </c>
      <c r="Z2032">
        <v>0</v>
      </c>
      <c r="AA2032">
        <v>3</v>
      </c>
      <c r="AB2032">
        <v>11</v>
      </c>
      <c r="AC2032">
        <v>0</v>
      </c>
    </row>
    <row r="2033" spans="1:29" x14ac:dyDescent="0.3">
      <c r="A2033">
        <v>4832</v>
      </c>
      <c r="B2033">
        <v>1979</v>
      </c>
      <c r="C2033" t="s">
        <v>29</v>
      </c>
      <c r="D2033" t="s">
        <v>33</v>
      </c>
      <c r="E2033">
        <v>27244</v>
      </c>
      <c r="F2033">
        <v>1</v>
      </c>
      <c r="G2033">
        <v>0</v>
      </c>
      <c r="H2033" s="1">
        <v>41705</v>
      </c>
      <c r="I2033">
        <v>84</v>
      </c>
      <c r="J2033">
        <v>6</v>
      </c>
      <c r="K2033">
        <v>5</v>
      </c>
      <c r="L2033">
        <v>17</v>
      </c>
      <c r="M2033">
        <v>3</v>
      </c>
      <c r="N2033">
        <v>24</v>
      </c>
      <c r="O2033">
        <v>46</v>
      </c>
      <c r="P2033">
        <v>2</v>
      </c>
      <c r="Q2033">
        <v>2</v>
      </c>
      <c r="R2033">
        <v>2</v>
      </c>
      <c r="S2033">
        <v>2</v>
      </c>
      <c r="T2033">
        <v>7</v>
      </c>
      <c r="U2033">
        <v>0</v>
      </c>
      <c r="V2033">
        <v>0</v>
      </c>
      <c r="W2033">
        <v>0</v>
      </c>
      <c r="X2033">
        <v>0</v>
      </c>
      <c r="Y2033">
        <v>0</v>
      </c>
      <c r="Z2033">
        <v>0</v>
      </c>
      <c r="AA2033">
        <v>3</v>
      </c>
      <c r="AB2033">
        <v>11</v>
      </c>
      <c r="AC2033">
        <v>0</v>
      </c>
    </row>
    <row r="2034" spans="1:29" x14ac:dyDescent="0.3">
      <c r="A2034">
        <v>979</v>
      </c>
      <c r="B2034">
        <v>1975</v>
      </c>
      <c r="C2034" t="s">
        <v>29</v>
      </c>
      <c r="D2034" t="s">
        <v>30</v>
      </c>
      <c r="E2034">
        <v>33249</v>
      </c>
      <c r="F2034">
        <v>1</v>
      </c>
      <c r="G2034">
        <v>0</v>
      </c>
      <c r="H2034" s="1">
        <v>41325</v>
      </c>
      <c r="I2034">
        <v>11</v>
      </c>
      <c r="J2034">
        <v>6</v>
      </c>
      <c r="K2034">
        <v>10</v>
      </c>
      <c r="L2034">
        <v>21</v>
      </c>
      <c r="M2034">
        <v>19</v>
      </c>
      <c r="N2034">
        <v>14</v>
      </c>
      <c r="O2034">
        <v>42</v>
      </c>
      <c r="P2034">
        <v>2</v>
      </c>
      <c r="Q2034">
        <v>2</v>
      </c>
      <c r="R2034">
        <v>1</v>
      </c>
      <c r="S2034">
        <v>3</v>
      </c>
      <c r="T2034">
        <v>6</v>
      </c>
      <c r="U2034">
        <v>0</v>
      </c>
      <c r="V2034">
        <v>0</v>
      </c>
      <c r="W2034">
        <v>0</v>
      </c>
      <c r="X2034">
        <v>0</v>
      </c>
      <c r="Y2034">
        <v>0</v>
      </c>
      <c r="Z2034">
        <v>0</v>
      </c>
      <c r="AA2034">
        <v>3</v>
      </c>
      <c r="AB2034">
        <v>11</v>
      </c>
      <c r="AC2034">
        <v>0</v>
      </c>
    </row>
    <row r="2035" spans="1:29" x14ac:dyDescent="0.3">
      <c r="A2035">
        <v>10390</v>
      </c>
      <c r="B2035">
        <v>1959</v>
      </c>
      <c r="C2035" t="s">
        <v>37</v>
      </c>
      <c r="D2035" t="s">
        <v>33</v>
      </c>
      <c r="E2035">
        <v>26887</v>
      </c>
      <c r="F2035">
        <v>0</v>
      </c>
      <c r="G2035">
        <v>1</v>
      </c>
      <c r="H2035" s="1">
        <v>41315</v>
      </c>
      <c r="I2035">
        <v>27</v>
      </c>
      <c r="J2035">
        <v>6</v>
      </c>
      <c r="K2035">
        <v>7</v>
      </c>
      <c r="L2035">
        <v>4</v>
      </c>
      <c r="M2035">
        <v>3</v>
      </c>
      <c r="N2035">
        <v>4</v>
      </c>
      <c r="O2035">
        <v>6</v>
      </c>
      <c r="P2035">
        <v>1</v>
      </c>
      <c r="Q2035">
        <v>1</v>
      </c>
      <c r="R2035">
        <v>0</v>
      </c>
      <c r="S2035">
        <v>3</v>
      </c>
      <c r="T2035">
        <v>6</v>
      </c>
      <c r="U2035">
        <v>0</v>
      </c>
      <c r="V2035">
        <v>0</v>
      </c>
      <c r="W2035">
        <v>0</v>
      </c>
      <c r="X2035">
        <v>0</v>
      </c>
      <c r="Y2035">
        <v>0</v>
      </c>
      <c r="Z2035">
        <v>0</v>
      </c>
      <c r="AA2035">
        <v>3</v>
      </c>
      <c r="AB2035">
        <v>11</v>
      </c>
      <c r="AC2035">
        <v>0</v>
      </c>
    </row>
    <row r="2036" spans="1:29" x14ac:dyDescent="0.3">
      <c r="A2036">
        <v>1384</v>
      </c>
      <c r="B2036">
        <v>1992</v>
      </c>
      <c r="C2036" t="s">
        <v>36</v>
      </c>
      <c r="D2036" t="s">
        <v>33</v>
      </c>
      <c r="E2036">
        <v>17256</v>
      </c>
      <c r="F2036">
        <v>1</v>
      </c>
      <c r="G2036">
        <v>0</v>
      </c>
      <c r="H2036" s="1">
        <v>41601</v>
      </c>
      <c r="I2036">
        <v>10</v>
      </c>
      <c r="J2036">
        <v>6</v>
      </c>
      <c r="K2036">
        <v>4</v>
      </c>
      <c r="L2036">
        <v>14</v>
      </c>
      <c r="M2036">
        <v>8</v>
      </c>
      <c r="N2036">
        <v>8</v>
      </c>
      <c r="O2036">
        <v>22</v>
      </c>
      <c r="P2036">
        <v>2</v>
      </c>
      <c r="Q2036">
        <v>2</v>
      </c>
      <c r="R2036">
        <v>1</v>
      </c>
      <c r="S2036">
        <v>2</v>
      </c>
      <c r="T2036">
        <v>8</v>
      </c>
      <c r="U2036">
        <v>1</v>
      </c>
      <c r="V2036">
        <v>0</v>
      </c>
      <c r="W2036">
        <v>0</v>
      </c>
      <c r="X2036">
        <v>0</v>
      </c>
      <c r="Y2036">
        <v>0</v>
      </c>
      <c r="Z2036">
        <v>0</v>
      </c>
      <c r="AA2036">
        <v>3</v>
      </c>
      <c r="AB2036">
        <v>11</v>
      </c>
      <c r="AC2036">
        <v>0</v>
      </c>
    </row>
    <row r="2037" spans="1:29" x14ac:dyDescent="0.3">
      <c r="A2037">
        <v>4086</v>
      </c>
      <c r="B2037">
        <v>1959</v>
      </c>
      <c r="C2037" t="s">
        <v>29</v>
      </c>
      <c r="D2037" t="s">
        <v>33</v>
      </c>
      <c r="E2037">
        <v>18690</v>
      </c>
      <c r="F2037">
        <v>0</v>
      </c>
      <c r="G2037">
        <v>0</v>
      </c>
      <c r="H2037" s="1">
        <v>41271</v>
      </c>
      <c r="I2037">
        <v>77</v>
      </c>
      <c r="J2037">
        <v>6</v>
      </c>
      <c r="K2037">
        <v>1</v>
      </c>
      <c r="L2037">
        <v>7</v>
      </c>
      <c r="M2037">
        <v>23</v>
      </c>
      <c r="N2037">
        <v>4</v>
      </c>
      <c r="O2037">
        <v>19</v>
      </c>
      <c r="P2037">
        <v>1</v>
      </c>
      <c r="Q2037">
        <v>1</v>
      </c>
      <c r="R2037">
        <v>1</v>
      </c>
      <c r="S2037">
        <v>2</v>
      </c>
      <c r="T2037">
        <v>8</v>
      </c>
      <c r="U2037">
        <v>0</v>
      </c>
      <c r="V2037">
        <v>0</v>
      </c>
      <c r="W2037">
        <v>0</v>
      </c>
      <c r="X2037">
        <v>0</v>
      </c>
      <c r="Y2037">
        <v>0</v>
      </c>
      <c r="Z2037">
        <v>0</v>
      </c>
      <c r="AA2037">
        <v>3</v>
      </c>
      <c r="AB2037">
        <v>11</v>
      </c>
      <c r="AC2037">
        <v>0</v>
      </c>
    </row>
    <row r="2038" spans="1:29" x14ac:dyDescent="0.3">
      <c r="A2038">
        <v>5423</v>
      </c>
      <c r="B2038">
        <v>1983</v>
      </c>
      <c r="C2038" t="s">
        <v>29</v>
      </c>
      <c r="D2038" t="s">
        <v>31</v>
      </c>
      <c r="E2038">
        <v>28359</v>
      </c>
      <c r="F2038">
        <v>1</v>
      </c>
      <c r="G2038">
        <v>0</v>
      </c>
      <c r="H2038" s="1">
        <v>41574</v>
      </c>
      <c r="I2038">
        <v>35</v>
      </c>
      <c r="J2038">
        <v>6</v>
      </c>
      <c r="K2038">
        <v>0</v>
      </c>
      <c r="L2038">
        <v>5</v>
      </c>
      <c r="M2038">
        <v>2</v>
      </c>
      <c r="N2038">
        <v>1</v>
      </c>
      <c r="O2038">
        <v>2</v>
      </c>
      <c r="P2038">
        <v>1</v>
      </c>
      <c r="Q2038">
        <v>1</v>
      </c>
      <c r="R2038">
        <v>0</v>
      </c>
      <c r="S2038">
        <v>2</v>
      </c>
      <c r="T2038">
        <v>7</v>
      </c>
      <c r="U2038">
        <v>0</v>
      </c>
      <c r="V2038">
        <v>0</v>
      </c>
      <c r="W2038">
        <v>0</v>
      </c>
      <c r="X2038">
        <v>0</v>
      </c>
      <c r="Y2038">
        <v>0</v>
      </c>
      <c r="Z2038">
        <v>0</v>
      </c>
      <c r="AA2038">
        <v>3</v>
      </c>
      <c r="AB2038">
        <v>11</v>
      </c>
      <c r="AC2038">
        <v>0</v>
      </c>
    </row>
    <row r="2039" spans="1:29" x14ac:dyDescent="0.3">
      <c r="A2039">
        <v>7788</v>
      </c>
      <c r="B2039">
        <v>1983</v>
      </c>
      <c r="C2039" t="s">
        <v>32</v>
      </c>
      <c r="D2039" t="s">
        <v>33</v>
      </c>
      <c r="E2039">
        <v>23536</v>
      </c>
      <c r="F2039">
        <v>1</v>
      </c>
      <c r="G2039">
        <v>0</v>
      </c>
      <c r="H2039" s="1">
        <v>41794</v>
      </c>
      <c r="I2039">
        <v>53</v>
      </c>
      <c r="J2039">
        <v>6</v>
      </c>
      <c r="K2039">
        <v>0</v>
      </c>
      <c r="L2039">
        <v>3</v>
      </c>
      <c r="M2039">
        <v>0</v>
      </c>
      <c r="N2039">
        <v>0</v>
      </c>
      <c r="O2039">
        <v>1</v>
      </c>
      <c r="P2039">
        <v>1</v>
      </c>
      <c r="Q2039">
        <v>0</v>
      </c>
      <c r="R2039">
        <v>0</v>
      </c>
      <c r="S2039">
        <v>3</v>
      </c>
      <c r="T2039">
        <v>3</v>
      </c>
      <c r="U2039">
        <v>0</v>
      </c>
      <c r="V2039">
        <v>0</v>
      </c>
      <c r="W2039">
        <v>0</v>
      </c>
      <c r="X2039">
        <v>0</v>
      </c>
      <c r="Y2039">
        <v>0</v>
      </c>
      <c r="Z2039">
        <v>0</v>
      </c>
      <c r="AA2039">
        <v>3</v>
      </c>
      <c r="AB2039">
        <v>11</v>
      </c>
      <c r="AC2039">
        <v>0</v>
      </c>
    </row>
    <row r="2040" spans="1:29" x14ac:dyDescent="0.3">
      <c r="A2040">
        <v>5294</v>
      </c>
      <c r="B2040">
        <v>1989</v>
      </c>
      <c r="C2040" t="s">
        <v>29</v>
      </c>
      <c r="D2040" t="s">
        <v>30</v>
      </c>
      <c r="E2040">
        <v>18358</v>
      </c>
      <c r="F2040">
        <v>1</v>
      </c>
      <c r="G2040">
        <v>0</v>
      </c>
      <c r="H2040" s="1">
        <v>41598</v>
      </c>
      <c r="I2040">
        <v>49</v>
      </c>
      <c r="J2040">
        <v>6</v>
      </c>
      <c r="K2040">
        <v>8</v>
      </c>
      <c r="L2040">
        <v>19</v>
      </c>
      <c r="M2040">
        <v>16</v>
      </c>
      <c r="N2040">
        <v>4</v>
      </c>
      <c r="O2040">
        <v>4</v>
      </c>
      <c r="P2040">
        <v>3</v>
      </c>
      <c r="Q2040">
        <v>3</v>
      </c>
      <c r="R2040">
        <v>0</v>
      </c>
      <c r="S2040">
        <v>4</v>
      </c>
      <c r="T2040">
        <v>7</v>
      </c>
      <c r="U2040">
        <v>0</v>
      </c>
      <c r="V2040">
        <v>0</v>
      </c>
      <c r="W2040">
        <v>0</v>
      </c>
      <c r="X2040">
        <v>0</v>
      </c>
      <c r="Y2040">
        <v>0</v>
      </c>
      <c r="Z2040">
        <v>0</v>
      </c>
      <c r="AA2040">
        <v>3</v>
      </c>
      <c r="AB2040">
        <v>11</v>
      </c>
      <c r="AC2040">
        <v>0</v>
      </c>
    </row>
    <row r="2041" spans="1:29" x14ac:dyDescent="0.3">
      <c r="A2041">
        <v>7349</v>
      </c>
      <c r="B2041">
        <v>1973</v>
      </c>
      <c r="C2041" t="s">
        <v>36</v>
      </c>
      <c r="D2041" t="s">
        <v>31</v>
      </c>
      <c r="E2041">
        <v>9722</v>
      </c>
      <c r="F2041">
        <v>1</v>
      </c>
      <c r="G2041">
        <v>0</v>
      </c>
      <c r="H2041" s="1">
        <v>41184</v>
      </c>
      <c r="I2041">
        <v>7</v>
      </c>
      <c r="J2041">
        <v>6</v>
      </c>
      <c r="K2041">
        <v>17</v>
      </c>
      <c r="L2041">
        <v>16</v>
      </c>
      <c r="M2041">
        <v>6</v>
      </c>
      <c r="N2041">
        <v>16</v>
      </c>
      <c r="O2041">
        <v>42</v>
      </c>
      <c r="P2041">
        <v>4</v>
      </c>
      <c r="Q2041">
        <v>3</v>
      </c>
      <c r="R2041">
        <v>1</v>
      </c>
      <c r="S2041">
        <v>3</v>
      </c>
      <c r="T2041">
        <v>8</v>
      </c>
      <c r="U2041">
        <v>0</v>
      </c>
      <c r="V2041">
        <v>0</v>
      </c>
      <c r="W2041">
        <v>0</v>
      </c>
      <c r="X2041">
        <v>0</v>
      </c>
      <c r="Y2041">
        <v>0</v>
      </c>
      <c r="Z2041">
        <v>0</v>
      </c>
      <c r="AA2041">
        <v>3</v>
      </c>
      <c r="AB2041">
        <v>11</v>
      </c>
      <c r="AC2041">
        <v>1</v>
      </c>
    </row>
    <row r="2042" spans="1:29" x14ac:dyDescent="0.3">
      <c r="A2042">
        <v>10304</v>
      </c>
      <c r="B2042">
        <v>1959</v>
      </c>
      <c r="C2042" t="s">
        <v>29</v>
      </c>
      <c r="D2042" t="s">
        <v>33</v>
      </c>
      <c r="E2042">
        <v>18690</v>
      </c>
      <c r="F2042">
        <v>0</v>
      </c>
      <c r="G2042">
        <v>0</v>
      </c>
      <c r="H2042" s="1">
        <v>41271</v>
      </c>
      <c r="I2042">
        <v>77</v>
      </c>
      <c r="J2042">
        <v>6</v>
      </c>
      <c r="K2042">
        <v>1</v>
      </c>
      <c r="L2042">
        <v>7</v>
      </c>
      <c r="M2042">
        <v>23</v>
      </c>
      <c r="N2042">
        <v>4</v>
      </c>
      <c r="O2042">
        <v>19</v>
      </c>
      <c r="P2042">
        <v>1</v>
      </c>
      <c r="Q2042">
        <v>1</v>
      </c>
      <c r="R2042">
        <v>1</v>
      </c>
      <c r="S2042">
        <v>2</v>
      </c>
      <c r="T2042">
        <v>8</v>
      </c>
      <c r="U2042">
        <v>0</v>
      </c>
      <c r="V2042">
        <v>0</v>
      </c>
      <c r="W2042">
        <v>0</v>
      </c>
      <c r="X2042">
        <v>0</v>
      </c>
      <c r="Y2042">
        <v>0</v>
      </c>
      <c r="Z2042">
        <v>0</v>
      </c>
      <c r="AA2042">
        <v>3</v>
      </c>
      <c r="AB2042">
        <v>11</v>
      </c>
      <c r="AC2042">
        <v>0</v>
      </c>
    </row>
    <row r="2043" spans="1:29" x14ac:dyDescent="0.3">
      <c r="A2043">
        <v>7679</v>
      </c>
      <c r="B2043">
        <v>1985</v>
      </c>
      <c r="C2043" t="s">
        <v>32</v>
      </c>
      <c r="D2043" t="s">
        <v>30</v>
      </c>
      <c r="E2043">
        <v>30298</v>
      </c>
      <c r="F2043">
        <v>0</v>
      </c>
      <c r="G2043">
        <v>0</v>
      </c>
      <c r="H2043" s="1">
        <v>41778</v>
      </c>
      <c r="I2043">
        <v>48</v>
      </c>
      <c r="J2043">
        <v>6</v>
      </c>
      <c r="K2043">
        <v>3</v>
      </c>
      <c r="L2043">
        <v>12</v>
      </c>
      <c r="M2043">
        <v>6</v>
      </c>
      <c r="N2043">
        <v>1</v>
      </c>
      <c r="O2043">
        <v>0</v>
      </c>
      <c r="P2043">
        <v>1</v>
      </c>
      <c r="Q2043">
        <v>1</v>
      </c>
      <c r="R2043">
        <v>1</v>
      </c>
      <c r="S2043">
        <v>3</v>
      </c>
      <c r="T2043">
        <v>3</v>
      </c>
      <c r="U2043">
        <v>0</v>
      </c>
      <c r="V2043">
        <v>0</v>
      </c>
      <c r="W2043">
        <v>0</v>
      </c>
      <c r="X2043">
        <v>0</v>
      </c>
      <c r="Y2043">
        <v>0</v>
      </c>
      <c r="Z2043">
        <v>0</v>
      </c>
      <c r="AA2043">
        <v>3</v>
      </c>
      <c r="AB2043">
        <v>11</v>
      </c>
      <c r="AC2043">
        <v>0</v>
      </c>
    </row>
    <row r="2044" spans="1:29" x14ac:dyDescent="0.3">
      <c r="A2044">
        <v>4619</v>
      </c>
      <c r="B2044">
        <v>1945</v>
      </c>
      <c r="C2044" t="s">
        <v>32</v>
      </c>
      <c r="D2044" t="s">
        <v>30</v>
      </c>
      <c r="E2044">
        <v>113734</v>
      </c>
      <c r="F2044">
        <v>0</v>
      </c>
      <c r="G2044">
        <v>0</v>
      </c>
      <c r="H2044" s="1">
        <v>41787</v>
      </c>
      <c r="I2044">
        <v>9</v>
      </c>
      <c r="J2044">
        <v>6</v>
      </c>
      <c r="K2044">
        <v>2</v>
      </c>
      <c r="L2044">
        <v>3</v>
      </c>
      <c r="M2044">
        <v>1</v>
      </c>
      <c r="N2044">
        <v>262</v>
      </c>
      <c r="O2044">
        <v>3</v>
      </c>
      <c r="P2044">
        <v>0</v>
      </c>
      <c r="Q2044">
        <v>27</v>
      </c>
      <c r="R2044">
        <v>0</v>
      </c>
      <c r="S2044">
        <v>0</v>
      </c>
      <c r="T2044">
        <v>1</v>
      </c>
      <c r="U2044">
        <v>0</v>
      </c>
      <c r="V2044">
        <v>0</v>
      </c>
      <c r="W2044">
        <v>0</v>
      </c>
      <c r="X2044">
        <v>0</v>
      </c>
      <c r="Y2044">
        <v>0</v>
      </c>
      <c r="Z2044">
        <v>0</v>
      </c>
      <c r="AA2044">
        <v>3</v>
      </c>
      <c r="AB2044">
        <v>11</v>
      </c>
      <c r="AC2044">
        <v>0</v>
      </c>
    </row>
    <row r="2045" spans="1:29" x14ac:dyDescent="0.3">
      <c r="A2045">
        <v>4547</v>
      </c>
      <c r="B2045">
        <v>1960</v>
      </c>
      <c r="C2045" t="s">
        <v>29</v>
      </c>
      <c r="D2045" t="s">
        <v>31</v>
      </c>
      <c r="E2045">
        <v>13672</v>
      </c>
      <c r="F2045">
        <v>1</v>
      </c>
      <c r="G2045">
        <v>1</v>
      </c>
      <c r="H2045" s="1">
        <v>41381</v>
      </c>
      <c r="I2045">
        <v>86</v>
      </c>
      <c r="J2045">
        <v>6</v>
      </c>
      <c r="K2045">
        <v>2</v>
      </c>
      <c r="L2045">
        <v>9</v>
      </c>
      <c r="M2045">
        <v>2</v>
      </c>
      <c r="N2045">
        <v>1</v>
      </c>
      <c r="O2045">
        <v>5</v>
      </c>
      <c r="P2045">
        <v>2</v>
      </c>
      <c r="Q2045">
        <v>1</v>
      </c>
      <c r="R2045">
        <v>0</v>
      </c>
      <c r="S2045">
        <v>3</v>
      </c>
      <c r="T2045">
        <v>8</v>
      </c>
      <c r="U2045">
        <v>0</v>
      </c>
      <c r="V2045">
        <v>0</v>
      </c>
      <c r="W2045">
        <v>0</v>
      </c>
      <c r="X2045">
        <v>0</v>
      </c>
      <c r="Y2045">
        <v>0</v>
      </c>
      <c r="Z2045">
        <v>0</v>
      </c>
      <c r="AA2045">
        <v>3</v>
      </c>
      <c r="AB2045">
        <v>11</v>
      </c>
      <c r="AC2045">
        <v>0</v>
      </c>
    </row>
    <row r="2046" spans="1:29" x14ac:dyDescent="0.3">
      <c r="A2046">
        <v>8416</v>
      </c>
      <c r="B2046">
        <v>1981</v>
      </c>
      <c r="C2046" t="s">
        <v>29</v>
      </c>
      <c r="D2046" t="s">
        <v>33</v>
      </c>
      <c r="E2046">
        <v>29009</v>
      </c>
      <c r="F2046">
        <v>1</v>
      </c>
      <c r="G2046">
        <v>0</v>
      </c>
      <c r="H2046" s="1">
        <v>41607</v>
      </c>
      <c r="I2046">
        <v>19</v>
      </c>
      <c r="J2046">
        <v>6</v>
      </c>
      <c r="K2046">
        <v>6</v>
      </c>
      <c r="L2046">
        <v>15</v>
      </c>
      <c r="M2046">
        <v>10</v>
      </c>
      <c r="N2046">
        <v>5</v>
      </c>
      <c r="O2046">
        <v>2</v>
      </c>
      <c r="P2046">
        <v>2</v>
      </c>
      <c r="Q2046">
        <v>2</v>
      </c>
      <c r="R2046">
        <v>0</v>
      </c>
      <c r="S2046">
        <v>3</v>
      </c>
      <c r="T2046">
        <v>6</v>
      </c>
      <c r="U2046">
        <v>0</v>
      </c>
      <c r="V2046">
        <v>0</v>
      </c>
      <c r="W2046">
        <v>0</v>
      </c>
      <c r="X2046">
        <v>0</v>
      </c>
      <c r="Y2046">
        <v>0</v>
      </c>
      <c r="Z2046">
        <v>0</v>
      </c>
      <c r="AA2046">
        <v>3</v>
      </c>
      <c r="AB2046">
        <v>11</v>
      </c>
      <c r="AC2046">
        <v>0</v>
      </c>
    </row>
    <row r="2047" spans="1:29" x14ac:dyDescent="0.3">
      <c r="A2047">
        <v>1994</v>
      </c>
      <c r="B2047">
        <v>1983</v>
      </c>
      <c r="C2047" t="s">
        <v>29</v>
      </c>
      <c r="D2047" t="s">
        <v>33</v>
      </c>
      <c r="F2047">
        <v>1</v>
      </c>
      <c r="G2047">
        <v>0</v>
      </c>
      <c r="H2047" s="1">
        <v>41593</v>
      </c>
      <c r="I2047">
        <v>11</v>
      </c>
      <c r="J2047">
        <v>5</v>
      </c>
      <c r="K2047">
        <v>5</v>
      </c>
      <c r="L2047">
        <v>6</v>
      </c>
      <c r="M2047">
        <v>0</v>
      </c>
      <c r="N2047">
        <v>2</v>
      </c>
      <c r="O2047">
        <v>1</v>
      </c>
      <c r="P2047">
        <v>1</v>
      </c>
      <c r="Q2047">
        <v>1</v>
      </c>
      <c r="R2047">
        <v>0</v>
      </c>
      <c r="S2047">
        <v>2</v>
      </c>
      <c r="T2047">
        <v>7</v>
      </c>
      <c r="U2047">
        <v>0</v>
      </c>
      <c r="V2047">
        <v>0</v>
      </c>
      <c r="W2047">
        <v>0</v>
      </c>
      <c r="X2047">
        <v>0</v>
      </c>
      <c r="Y2047">
        <v>0</v>
      </c>
      <c r="Z2047">
        <v>0</v>
      </c>
      <c r="AA2047">
        <v>3</v>
      </c>
      <c r="AB2047">
        <v>11</v>
      </c>
      <c r="AC2047">
        <v>0</v>
      </c>
    </row>
    <row r="2048" spans="1:29" x14ac:dyDescent="0.3">
      <c r="A2048">
        <v>5255</v>
      </c>
      <c r="B2048">
        <v>1986</v>
      </c>
      <c r="C2048" t="s">
        <v>29</v>
      </c>
      <c r="D2048" t="s">
        <v>30</v>
      </c>
      <c r="F2048">
        <v>1</v>
      </c>
      <c r="G2048">
        <v>0</v>
      </c>
      <c r="H2048" s="1">
        <v>41325</v>
      </c>
      <c r="I2048">
        <v>19</v>
      </c>
      <c r="J2048">
        <v>5</v>
      </c>
      <c r="K2048">
        <v>1</v>
      </c>
      <c r="L2048">
        <v>3</v>
      </c>
      <c r="M2048">
        <v>3</v>
      </c>
      <c r="N2048">
        <v>263</v>
      </c>
      <c r="O2048">
        <v>362</v>
      </c>
      <c r="P2048">
        <v>0</v>
      </c>
      <c r="Q2048">
        <v>27</v>
      </c>
      <c r="R2048">
        <v>0</v>
      </c>
      <c r="S2048">
        <v>0</v>
      </c>
      <c r="T2048">
        <v>1</v>
      </c>
      <c r="U2048">
        <v>0</v>
      </c>
      <c r="V2048">
        <v>0</v>
      </c>
      <c r="W2048">
        <v>0</v>
      </c>
      <c r="X2048">
        <v>0</v>
      </c>
      <c r="Y2048">
        <v>0</v>
      </c>
      <c r="Z2048">
        <v>0</v>
      </c>
      <c r="AA2048">
        <v>3</v>
      </c>
      <c r="AB2048">
        <v>11</v>
      </c>
      <c r="AC2048">
        <v>0</v>
      </c>
    </row>
    <row r="2049" spans="1:29" x14ac:dyDescent="0.3">
      <c r="A2049">
        <v>7516</v>
      </c>
      <c r="B2049">
        <v>1983</v>
      </c>
      <c r="C2049" t="s">
        <v>29</v>
      </c>
      <c r="D2049" t="s">
        <v>33</v>
      </c>
      <c r="E2049">
        <v>30096</v>
      </c>
      <c r="F2049">
        <v>1</v>
      </c>
      <c r="G2049">
        <v>0</v>
      </c>
      <c r="H2049" s="1">
        <v>41781</v>
      </c>
      <c r="I2049">
        <v>30</v>
      </c>
      <c r="J2049">
        <v>5</v>
      </c>
      <c r="K2049">
        <v>3</v>
      </c>
      <c r="L2049">
        <v>11</v>
      </c>
      <c r="M2049">
        <v>12</v>
      </c>
      <c r="N2049">
        <v>5</v>
      </c>
      <c r="O2049">
        <v>9</v>
      </c>
      <c r="P2049">
        <v>1</v>
      </c>
      <c r="Q2049">
        <v>2</v>
      </c>
      <c r="R2049">
        <v>0</v>
      </c>
      <c r="S2049">
        <v>3</v>
      </c>
      <c r="T2049">
        <v>6</v>
      </c>
      <c r="U2049">
        <v>0</v>
      </c>
      <c r="V2049">
        <v>0</v>
      </c>
      <c r="W2049">
        <v>0</v>
      </c>
      <c r="X2049">
        <v>0</v>
      </c>
      <c r="Y2049">
        <v>0</v>
      </c>
      <c r="Z2049">
        <v>0</v>
      </c>
      <c r="AA2049">
        <v>3</v>
      </c>
      <c r="AB2049">
        <v>11</v>
      </c>
      <c r="AC2049">
        <v>0</v>
      </c>
    </row>
    <row r="2050" spans="1:29" x14ac:dyDescent="0.3">
      <c r="A2050">
        <v>92</v>
      </c>
      <c r="B2050">
        <v>1988</v>
      </c>
      <c r="C2050" t="s">
        <v>29</v>
      </c>
      <c r="D2050" t="s">
        <v>39</v>
      </c>
      <c r="E2050">
        <v>34176</v>
      </c>
      <c r="F2050">
        <v>1</v>
      </c>
      <c r="G2050">
        <v>0</v>
      </c>
      <c r="H2050" s="1">
        <v>41771</v>
      </c>
      <c r="I2050">
        <v>12</v>
      </c>
      <c r="J2050">
        <v>5</v>
      </c>
      <c r="K2050">
        <v>7</v>
      </c>
      <c r="L2050">
        <v>24</v>
      </c>
      <c r="M2050">
        <v>19</v>
      </c>
      <c r="N2050">
        <v>14</v>
      </c>
      <c r="O2050">
        <v>20</v>
      </c>
      <c r="P2050">
        <v>4</v>
      </c>
      <c r="Q2050">
        <v>3</v>
      </c>
      <c r="R2050">
        <v>0</v>
      </c>
      <c r="S2050">
        <v>4</v>
      </c>
      <c r="T2050">
        <v>6</v>
      </c>
      <c r="U2050">
        <v>0</v>
      </c>
      <c r="V2050">
        <v>0</v>
      </c>
      <c r="W2050">
        <v>0</v>
      </c>
      <c r="X2050">
        <v>0</v>
      </c>
      <c r="Y2050">
        <v>0</v>
      </c>
      <c r="Z2050">
        <v>0</v>
      </c>
      <c r="AA2050">
        <v>3</v>
      </c>
      <c r="AB2050">
        <v>11</v>
      </c>
      <c r="AC2050">
        <v>0</v>
      </c>
    </row>
    <row r="2051" spans="1:29" x14ac:dyDescent="0.3">
      <c r="A2051">
        <v>2795</v>
      </c>
      <c r="B2051">
        <v>1958</v>
      </c>
      <c r="C2051" t="s">
        <v>34</v>
      </c>
      <c r="D2051" t="s">
        <v>30</v>
      </c>
      <c r="E2051">
        <v>30523</v>
      </c>
      <c r="F2051">
        <v>2</v>
      </c>
      <c r="G2051">
        <v>1</v>
      </c>
      <c r="H2051" s="1">
        <v>41456</v>
      </c>
      <c r="I2051">
        <v>0</v>
      </c>
      <c r="J2051">
        <v>5</v>
      </c>
      <c r="K2051">
        <v>0</v>
      </c>
      <c r="L2051">
        <v>3</v>
      </c>
      <c r="M2051">
        <v>0</v>
      </c>
      <c r="N2051">
        <v>0</v>
      </c>
      <c r="O2051">
        <v>5</v>
      </c>
      <c r="P2051">
        <v>1</v>
      </c>
      <c r="Q2051">
        <v>1</v>
      </c>
      <c r="R2051">
        <v>0</v>
      </c>
      <c r="S2051">
        <v>2</v>
      </c>
      <c r="T2051">
        <v>7</v>
      </c>
      <c r="U2051">
        <v>0</v>
      </c>
      <c r="V2051">
        <v>0</v>
      </c>
      <c r="W2051">
        <v>0</v>
      </c>
      <c r="X2051">
        <v>0</v>
      </c>
      <c r="Y2051">
        <v>0</v>
      </c>
      <c r="Z2051">
        <v>0</v>
      </c>
      <c r="AA2051">
        <v>3</v>
      </c>
      <c r="AB2051">
        <v>11</v>
      </c>
      <c r="AC2051">
        <v>0</v>
      </c>
    </row>
    <row r="2052" spans="1:29" x14ac:dyDescent="0.3">
      <c r="A2052">
        <v>89</v>
      </c>
      <c r="B2052">
        <v>1975</v>
      </c>
      <c r="C2052" t="s">
        <v>37</v>
      </c>
      <c r="D2052" t="s">
        <v>33</v>
      </c>
      <c r="E2052">
        <v>22212</v>
      </c>
      <c r="F2052">
        <v>1</v>
      </c>
      <c r="G2052">
        <v>0</v>
      </c>
      <c r="H2052" s="1">
        <v>41617</v>
      </c>
      <c r="I2052">
        <v>49</v>
      </c>
      <c r="J2052">
        <v>5</v>
      </c>
      <c r="K2052">
        <v>9</v>
      </c>
      <c r="L2052">
        <v>20</v>
      </c>
      <c r="M2052">
        <v>6</v>
      </c>
      <c r="N2052">
        <v>8</v>
      </c>
      <c r="O2052">
        <v>21</v>
      </c>
      <c r="P2052">
        <v>2</v>
      </c>
      <c r="Q2052">
        <v>2</v>
      </c>
      <c r="R2052">
        <v>0</v>
      </c>
      <c r="S2052">
        <v>4</v>
      </c>
      <c r="T2052">
        <v>6</v>
      </c>
      <c r="U2052">
        <v>0</v>
      </c>
      <c r="V2052">
        <v>0</v>
      </c>
      <c r="W2052">
        <v>0</v>
      </c>
      <c r="X2052">
        <v>0</v>
      </c>
      <c r="Y2052">
        <v>0</v>
      </c>
      <c r="Z2052">
        <v>0</v>
      </c>
      <c r="AA2052">
        <v>3</v>
      </c>
      <c r="AB2052">
        <v>11</v>
      </c>
      <c r="AC2052">
        <v>0</v>
      </c>
    </row>
    <row r="2053" spans="1:29" x14ac:dyDescent="0.3">
      <c r="A2053">
        <v>7297</v>
      </c>
      <c r="B2053">
        <v>1973</v>
      </c>
      <c r="C2053" t="s">
        <v>29</v>
      </c>
      <c r="D2053" t="s">
        <v>30</v>
      </c>
      <c r="E2053">
        <v>7500</v>
      </c>
      <c r="F2053">
        <v>1</v>
      </c>
      <c r="G2053">
        <v>0</v>
      </c>
      <c r="H2053" s="1">
        <v>41634</v>
      </c>
      <c r="I2053">
        <v>54</v>
      </c>
      <c r="J2053">
        <v>5</v>
      </c>
      <c r="K2053">
        <v>3</v>
      </c>
      <c r="L2053">
        <v>10</v>
      </c>
      <c r="M2053">
        <v>12</v>
      </c>
      <c r="N2053">
        <v>7</v>
      </c>
      <c r="O2053">
        <v>20</v>
      </c>
      <c r="P2053">
        <v>4</v>
      </c>
      <c r="Q2053">
        <v>3</v>
      </c>
      <c r="R2053">
        <v>1</v>
      </c>
      <c r="S2053">
        <v>3</v>
      </c>
      <c r="T2053">
        <v>7</v>
      </c>
      <c r="U2053">
        <v>0</v>
      </c>
      <c r="V2053">
        <v>0</v>
      </c>
      <c r="W2053">
        <v>0</v>
      </c>
      <c r="X2053">
        <v>0</v>
      </c>
      <c r="Y2053">
        <v>0</v>
      </c>
      <c r="Z2053">
        <v>0</v>
      </c>
      <c r="AA2053">
        <v>3</v>
      </c>
      <c r="AB2053">
        <v>11</v>
      </c>
      <c r="AC2053">
        <v>0</v>
      </c>
    </row>
    <row r="2054" spans="1:29" x14ac:dyDescent="0.3">
      <c r="A2054">
        <v>6354</v>
      </c>
      <c r="B2054">
        <v>1984</v>
      </c>
      <c r="C2054" t="s">
        <v>29</v>
      </c>
      <c r="D2054" t="s">
        <v>31</v>
      </c>
      <c r="E2054">
        <v>15345</v>
      </c>
      <c r="F2054">
        <v>1</v>
      </c>
      <c r="G2054">
        <v>0</v>
      </c>
      <c r="H2054" s="1">
        <v>41152</v>
      </c>
      <c r="I2054">
        <v>51</v>
      </c>
      <c r="J2054">
        <v>5</v>
      </c>
      <c r="K2054">
        <v>2</v>
      </c>
      <c r="L2054">
        <v>16</v>
      </c>
      <c r="M2054">
        <v>3</v>
      </c>
      <c r="N2054">
        <v>2</v>
      </c>
      <c r="O2054">
        <v>19</v>
      </c>
      <c r="P2054">
        <v>2</v>
      </c>
      <c r="Q2054">
        <v>1</v>
      </c>
      <c r="R2054">
        <v>1</v>
      </c>
      <c r="S2054">
        <v>2</v>
      </c>
      <c r="T2054">
        <v>8</v>
      </c>
      <c r="U2054">
        <v>0</v>
      </c>
      <c r="V2054">
        <v>0</v>
      </c>
      <c r="W2054">
        <v>0</v>
      </c>
      <c r="X2054">
        <v>0</v>
      </c>
      <c r="Y2054">
        <v>0</v>
      </c>
      <c r="Z2054">
        <v>0</v>
      </c>
      <c r="AA2054">
        <v>3</v>
      </c>
      <c r="AB2054">
        <v>11</v>
      </c>
      <c r="AC2054">
        <v>1</v>
      </c>
    </row>
    <row r="2055" spans="1:29" x14ac:dyDescent="0.3">
      <c r="A2055">
        <v>3129</v>
      </c>
      <c r="B2055">
        <v>1983</v>
      </c>
      <c r="C2055" t="s">
        <v>29</v>
      </c>
      <c r="D2055" t="s">
        <v>33</v>
      </c>
      <c r="E2055">
        <v>30096</v>
      </c>
      <c r="F2055">
        <v>1</v>
      </c>
      <c r="G2055">
        <v>0</v>
      </c>
      <c r="H2055" s="1">
        <v>41781</v>
      </c>
      <c r="I2055">
        <v>30</v>
      </c>
      <c r="J2055">
        <v>5</v>
      </c>
      <c r="K2055">
        <v>3</v>
      </c>
      <c r="L2055">
        <v>11</v>
      </c>
      <c r="M2055">
        <v>12</v>
      </c>
      <c r="N2055">
        <v>5</v>
      </c>
      <c r="O2055">
        <v>9</v>
      </c>
      <c r="P2055">
        <v>1</v>
      </c>
      <c r="Q2055">
        <v>2</v>
      </c>
      <c r="R2055">
        <v>0</v>
      </c>
      <c r="S2055">
        <v>3</v>
      </c>
      <c r="T2055">
        <v>6</v>
      </c>
      <c r="U2055">
        <v>0</v>
      </c>
      <c r="V2055">
        <v>0</v>
      </c>
      <c r="W2055">
        <v>0</v>
      </c>
      <c r="X2055">
        <v>0</v>
      </c>
      <c r="Y2055">
        <v>0</v>
      </c>
      <c r="Z2055">
        <v>0</v>
      </c>
      <c r="AA2055">
        <v>3</v>
      </c>
      <c r="AB2055">
        <v>11</v>
      </c>
      <c r="AC2055">
        <v>0</v>
      </c>
    </row>
    <row r="2056" spans="1:29" x14ac:dyDescent="0.3">
      <c r="A2056">
        <v>5012</v>
      </c>
      <c r="B2056">
        <v>1989</v>
      </c>
      <c r="C2056" t="s">
        <v>29</v>
      </c>
      <c r="D2056" t="s">
        <v>33</v>
      </c>
      <c r="E2056">
        <v>28691</v>
      </c>
      <c r="F2056">
        <v>1</v>
      </c>
      <c r="G2056">
        <v>0</v>
      </c>
      <c r="H2056" s="1">
        <v>41459</v>
      </c>
      <c r="I2056">
        <v>56</v>
      </c>
      <c r="J2056">
        <v>5</v>
      </c>
      <c r="K2056">
        <v>4</v>
      </c>
      <c r="L2056">
        <v>13</v>
      </c>
      <c r="M2056">
        <v>8</v>
      </c>
      <c r="N2056">
        <v>0</v>
      </c>
      <c r="O2056">
        <v>4</v>
      </c>
      <c r="P2056">
        <v>1</v>
      </c>
      <c r="Q2056">
        <v>1</v>
      </c>
      <c r="R2056">
        <v>0</v>
      </c>
      <c r="S2056">
        <v>3</v>
      </c>
      <c r="T2056">
        <v>8</v>
      </c>
      <c r="U2056">
        <v>0</v>
      </c>
      <c r="V2056">
        <v>0</v>
      </c>
      <c r="W2056">
        <v>0</v>
      </c>
      <c r="X2056">
        <v>0</v>
      </c>
      <c r="Y2056">
        <v>0</v>
      </c>
      <c r="Z2056">
        <v>0</v>
      </c>
      <c r="AA2056">
        <v>3</v>
      </c>
      <c r="AB2056">
        <v>11</v>
      </c>
      <c r="AC2056">
        <v>0</v>
      </c>
    </row>
    <row r="2057" spans="1:29" x14ac:dyDescent="0.3">
      <c r="A2057">
        <v>8477</v>
      </c>
      <c r="B2057">
        <v>1956</v>
      </c>
      <c r="C2057" t="s">
        <v>29</v>
      </c>
      <c r="D2057" t="s">
        <v>35</v>
      </c>
      <c r="E2057">
        <v>26150</v>
      </c>
      <c r="F2057">
        <v>2</v>
      </c>
      <c r="G2057">
        <v>1</v>
      </c>
      <c r="H2057" s="1">
        <v>41344</v>
      </c>
      <c r="I2057">
        <v>61</v>
      </c>
      <c r="J2057">
        <v>5</v>
      </c>
      <c r="K2057">
        <v>1</v>
      </c>
      <c r="L2057">
        <v>13</v>
      </c>
      <c r="M2057">
        <v>3</v>
      </c>
      <c r="N2057">
        <v>5</v>
      </c>
      <c r="O2057">
        <v>1</v>
      </c>
      <c r="P2057">
        <v>1</v>
      </c>
      <c r="Q2057">
        <v>1</v>
      </c>
      <c r="R2057">
        <v>0</v>
      </c>
      <c r="S2057">
        <v>3</v>
      </c>
      <c r="T2057">
        <v>7</v>
      </c>
      <c r="U2057">
        <v>0</v>
      </c>
      <c r="V2057">
        <v>0</v>
      </c>
      <c r="W2057">
        <v>0</v>
      </c>
      <c r="X2057">
        <v>0</v>
      </c>
      <c r="Y2057">
        <v>0</v>
      </c>
      <c r="Z2057">
        <v>0</v>
      </c>
      <c r="AA2057">
        <v>3</v>
      </c>
      <c r="AB2057">
        <v>11</v>
      </c>
      <c r="AC2057">
        <v>0</v>
      </c>
    </row>
    <row r="2058" spans="1:29" x14ac:dyDescent="0.3">
      <c r="A2058">
        <v>8650</v>
      </c>
      <c r="B2058">
        <v>1978</v>
      </c>
      <c r="C2058" t="s">
        <v>29</v>
      </c>
      <c r="D2058" t="s">
        <v>38</v>
      </c>
      <c r="E2058">
        <v>54162</v>
      </c>
      <c r="F2058">
        <v>1</v>
      </c>
      <c r="G2058">
        <v>1</v>
      </c>
      <c r="H2058" s="1">
        <v>41351</v>
      </c>
      <c r="I2058">
        <v>31</v>
      </c>
      <c r="J2058">
        <v>5</v>
      </c>
      <c r="K2058">
        <v>6</v>
      </c>
      <c r="L2058">
        <v>10</v>
      </c>
      <c r="M2058">
        <v>6</v>
      </c>
      <c r="N2058">
        <v>5</v>
      </c>
      <c r="O2058">
        <v>10</v>
      </c>
      <c r="P2058">
        <v>1</v>
      </c>
      <c r="Q2058">
        <v>1</v>
      </c>
      <c r="R2058">
        <v>0</v>
      </c>
      <c r="S2058">
        <v>3</v>
      </c>
      <c r="T2058">
        <v>4</v>
      </c>
      <c r="U2058">
        <v>0</v>
      </c>
      <c r="V2058">
        <v>0</v>
      </c>
      <c r="W2058">
        <v>0</v>
      </c>
      <c r="X2058">
        <v>0</v>
      </c>
      <c r="Y2058">
        <v>0</v>
      </c>
      <c r="Z2058">
        <v>0</v>
      </c>
      <c r="AA2058">
        <v>3</v>
      </c>
      <c r="AB2058">
        <v>11</v>
      </c>
      <c r="AC2058">
        <v>0</v>
      </c>
    </row>
    <row r="2059" spans="1:29" x14ac:dyDescent="0.3">
      <c r="A2059">
        <v>3312</v>
      </c>
      <c r="B2059">
        <v>1988</v>
      </c>
      <c r="C2059" t="s">
        <v>29</v>
      </c>
      <c r="D2059" t="s">
        <v>30</v>
      </c>
      <c r="E2059">
        <v>34176</v>
      </c>
      <c r="F2059">
        <v>1</v>
      </c>
      <c r="G2059">
        <v>0</v>
      </c>
      <c r="H2059" s="1">
        <v>41771</v>
      </c>
      <c r="I2059">
        <v>12</v>
      </c>
      <c r="J2059">
        <v>5</v>
      </c>
      <c r="K2059">
        <v>7</v>
      </c>
      <c r="L2059">
        <v>24</v>
      </c>
      <c r="M2059">
        <v>19</v>
      </c>
      <c r="N2059">
        <v>14</v>
      </c>
      <c r="O2059">
        <v>20</v>
      </c>
      <c r="P2059">
        <v>4</v>
      </c>
      <c r="Q2059">
        <v>3</v>
      </c>
      <c r="R2059">
        <v>0</v>
      </c>
      <c r="S2059">
        <v>4</v>
      </c>
      <c r="T2059">
        <v>6</v>
      </c>
      <c r="U2059">
        <v>0</v>
      </c>
      <c r="V2059">
        <v>0</v>
      </c>
      <c r="W2059">
        <v>0</v>
      </c>
      <c r="X2059">
        <v>0</v>
      </c>
      <c r="Y2059">
        <v>0</v>
      </c>
      <c r="Z2059">
        <v>0</v>
      </c>
      <c r="AA2059">
        <v>3</v>
      </c>
      <c r="AB2059">
        <v>11</v>
      </c>
      <c r="AC2059">
        <v>0</v>
      </c>
    </row>
    <row r="2060" spans="1:29" x14ac:dyDescent="0.3">
      <c r="A2060">
        <v>1968</v>
      </c>
      <c r="B2060">
        <v>1971</v>
      </c>
      <c r="C2060" t="s">
        <v>29</v>
      </c>
      <c r="D2060" t="s">
        <v>38</v>
      </c>
      <c r="E2060">
        <v>45684</v>
      </c>
      <c r="F2060">
        <v>1</v>
      </c>
      <c r="G2060">
        <v>0</v>
      </c>
      <c r="H2060" s="1">
        <v>41610</v>
      </c>
      <c r="I2060">
        <v>37</v>
      </c>
      <c r="J2060">
        <v>5</v>
      </c>
      <c r="K2060">
        <v>1</v>
      </c>
      <c r="L2060">
        <v>5</v>
      </c>
      <c r="M2060">
        <v>10</v>
      </c>
      <c r="N2060">
        <v>0</v>
      </c>
      <c r="O2060">
        <v>7</v>
      </c>
      <c r="P2060">
        <v>1</v>
      </c>
      <c r="Q2060">
        <v>1</v>
      </c>
      <c r="R2060">
        <v>0</v>
      </c>
      <c r="S2060">
        <v>2</v>
      </c>
      <c r="T2060">
        <v>7</v>
      </c>
      <c r="U2060">
        <v>0</v>
      </c>
      <c r="V2060">
        <v>0</v>
      </c>
      <c r="W2060">
        <v>0</v>
      </c>
      <c r="X2060">
        <v>0</v>
      </c>
      <c r="Y2060">
        <v>0</v>
      </c>
      <c r="Z2060">
        <v>0</v>
      </c>
      <c r="AA2060">
        <v>3</v>
      </c>
      <c r="AB2060">
        <v>11</v>
      </c>
      <c r="AC2060">
        <v>0</v>
      </c>
    </row>
    <row r="2061" spans="1:29" x14ac:dyDescent="0.3">
      <c r="A2061">
        <v>5263</v>
      </c>
      <c r="B2061">
        <v>1977</v>
      </c>
      <c r="C2061" t="s">
        <v>37</v>
      </c>
      <c r="D2061" t="s">
        <v>33</v>
      </c>
      <c r="E2061">
        <v>31056</v>
      </c>
      <c r="F2061">
        <v>1</v>
      </c>
      <c r="G2061">
        <v>0</v>
      </c>
      <c r="H2061" s="1">
        <v>41296</v>
      </c>
      <c r="I2061">
        <v>99</v>
      </c>
      <c r="J2061">
        <v>5</v>
      </c>
      <c r="K2061">
        <v>10</v>
      </c>
      <c r="L2061">
        <v>13</v>
      </c>
      <c r="M2061">
        <v>3</v>
      </c>
      <c r="N2061">
        <v>8</v>
      </c>
      <c r="O2061">
        <v>16</v>
      </c>
      <c r="P2061">
        <v>1</v>
      </c>
      <c r="Q2061">
        <v>1</v>
      </c>
      <c r="R2061">
        <v>0</v>
      </c>
      <c r="S2061">
        <v>3</v>
      </c>
      <c r="T2061">
        <v>8</v>
      </c>
      <c r="U2061">
        <v>0</v>
      </c>
      <c r="V2061">
        <v>0</v>
      </c>
      <c r="W2061">
        <v>0</v>
      </c>
      <c r="X2061">
        <v>0</v>
      </c>
      <c r="Y2061">
        <v>0</v>
      </c>
      <c r="Z2061">
        <v>0</v>
      </c>
      <c r="AA2061">
        <v>3</v>
      </c>
      <c r="AB2061">
        <v>11</v>
      </c>
      <c r="AC2061">
        <v>0</v>
      </c>
    </row>
    <row r="2062" spans="1:29" x14ac:dyDescent="0.3">
      <c r="A2062">
        <v>9523</v>
      </c>
      <c r="B2062">
        <v>1982</v>
      </c>
      <c r="C2062" t="s">
        <v>29</v>
      </c>
      <c r="D2062" t="s">
        <v>31</v>
      </c>
      <c r="E2062">
        <v>40479</v>
      </c>
      <c r="F2062">
        <v>1</v>
      </c>
      <c r="G2062">
        <v>0</v>
      </c>
      <c r="H2062" s="1">
        <v>41503</v>
      </c>
      <c r="I2062">
        <v>95</v>
      </c>
      <c r="J2062">
        <v>5</v>
      </c>
      <c r="K2062">
        <v>0</v>
      </c>
      <c r="L2062">
        <v>8</v>
      </c>
      <c r="M2062">
        <v>2</v>
      </c>
      <c r="N2062">
        <v>0</v>
      </c>
      <c r="O2062">
        <v>0</v>
      </c>
      <c r="P2062">
        <v>1</v>
      </c>
      <c r="Q2062">
        <v>0</v>
      </c>
      <c r="R2062">
        <v>0</v>
      </c>
      <c r="S2062">
        <v>3</v>
      </c>
      <c r="T2062">
        <v>4</v>
      </c>
      <c r="U2062">
        <v>0</v>
      </c>
      <c r="V2062">
        <v>0</v>
      </c>
      <c r="W2062">
        <v>0</v>
      </c>
      <c r="X2062">
        <v>0</v>
      </c>
      <c r="Y2062">
        <v>0</v>
      </c>
      <c r="Z2062">
        <v>0</v>
      </c>
      <c r="AA2062">
        <v>3</v>
      </c>
      <c r="AB2062">
        <v>11</v>
      </c>
      <c r="AC2062">
        <v>0</v>
      </c>
    </row>
    <row r="2063" spans="1:29" x14ac:dyDescent="0.3">
      <c r="A2063">
        <v>10710</v>
      </c>
      <c r="B2063">
        <v>1979</v>
      </c>
      <c r="C2063" t="s">
        <v>29</v>
      </c>
      <c r="D2063" t="s">
        <v>33</v>
      </c>
      <c r="E2063">
        <v>7500</v>
      </c>
      <c r="F2063">
        <v>0</v>
      </c>
      <c r="G2063">
        <v>1</v>
      </c>
      <c r="H2063" s="1">
        <v>41150</v>
      </c>
      <c r="I2063">
        <v>61</v>
      </c>
      <c r="J2063">
        <v>5</v>
      </c>
      <c r="K2063">
        <v>2</v>
      </c>
      <c r="L2063">
        <v>3</v>
      </c>
      <c r="M2063">
        <v>3</v>
      </c>
      <c r="N2063">
        <v>0</v>
      </c>
      <c r="O2063">
        <v>5</v>
      </c>
      <c r="P2063">
        <v>1</v>
      </c>
      <c r="Q2063">
        <v>1</v>
      </c>
      <c r="R2063">
        <v>0</v>
      </c>
      <c r="S2063">
        <v>2</v>
      </c>
      <c r="T2063">
        <v>8</v>
      </c>
      <c r="U2063">
        <v>0</v>
      </c>
      <c r="V2063">
        <v>0</v>
      </c>
      <c r="W2063">
        <v>0</v>
      </c>
      <c r="X2063">
        <v>0</v>
      </c>
      <c r="Y2063">
        <v>0</v>
      </c>
      <c r="Z2063">
        <v>0</v>
      </c>
      <c r="AA2063">
        <v>3</v>
      </c>
      <c r="AB2063">
        <v>11</v>
      </c>
      <c r="AC2063">
        <v>0</v>
      </c>
    </row>
    <row r="2064" spans="1:29" x14ac:dyDescent="0.3">
      <c r="A2064">
        <v>8686</v>
      </c>
      <c r="B2064">
        <v>1979</v>
      </c>
      <c r="C2064" t="s">
        <v>36</v>
      </c>
      <c r="D2064" t="s">
        <v>31</v>
      </c>
      <c r="E2064">
        <v>23724</v>
      </c>
      <c r="F2064">
        <v>1</v>
      </c>
      <c r="G2064">
        <v>0</v>
      </c>
      <c r="H2064" s="1">
        <v>41282</v>
      </c>
      <c r="I2064">
        <v>65</v>
      </c>
      <c r="J2064">
        <v>5</v>
      </c>
      <c r="K2064">
        <v>23</v>
      </c>
      <c r="L2064">
        <v>15</v>
      </c>
      <c r="M2064">
        <v>0</v>
      </c>
      <c r="N2064">
        <v>18</v>
      </c>
      <c r="O2064">
        <v>14</v>
      </c>
      <c r="P2064">
        <v>2</v>
      </c>
      <c r="Q2064">
        <v>2</v>
      </c>
      <c r="R2064">
        <v>0</v>
      </c>
      <c r="S2064">
        <v>3</v>
      </c>
      <c r="T2064">
        <v>8</v>
      </c>
      <c r="U2064">
        <v>0</v>
      </c>
      <c r="V2064">
        <v>0</v>
      </c>
      <c r="W2064">
        <v>0</v>
      </c>
      <c r="X2064">
        <v>0</v>
      </c>
      <c r="Y2064">
        <v>0</v>
      </c>
      <c r="Z2064">
        <v>0</v>
      </c>
      <c r="AA2064">
        <v>3</v>
      </c>
      <c r="AB2064">
        <v>11</v>
      </c>
      <c r="AC2064">
        <v>0</v>
      </c>
    </row>
    <row r="2065" spans="1:29" x14ac:dyDescent="0.3">
      <c r="A2065">
        <v>2292</v>
      </c>
      <c r="B2065">
        <v>1985</v>
      </c>
      <c r="C2065" t="s">
        <v>29</v>
      </c>
      <c r="D2065" t="s">
        <v>30</v>
      </c>
      <c r="E2065">
        <v>22327</v>
      </c>
      <c r="F2065">
        <v>1</v>
      </c>
      <c r="G2065">
        <v>0</v>
      </c>
      <c r="H2065" s="1">
        <v>41488</v>
      </c>
      <c r="I2065">
        <v>94</v>
      </c>
      <c r="J2065">
        <v>5</v>
      </c>
      <c r="K2065">
        <v>4</v>
      </c>
      <c r="L2065">
        <v>8</v>
      </c>
      <c r="M2065">
        <v>2</v>
      </c>
      <c r="N2065">
        <v>0</v>
      </c>
      <c r="O2065">
        <v>5</v>
      </c>
      <c r="P2065">
        <v>1</v>
      </c>
      <c r="Q2065">
        <v>1</v>
      </c>
      <c r="R2065">
        <v>0</v>
      </c>
      <c r="S2065">
        <v>3</v>
      </c>
      <c r="T2065">
        <v>5</v>
      </c>
      <c r="U2065">
        <v>0</v>
      </c>
      <c r="V2065">
        <v>0</v>
      </c>
      <c r="W2065">
        <v>0</v>
      </c>
      <c r="X2065">
        <v>0</v>
      </c>
      <c r="Y2065">
        <v>0</v>
      </c>
      <c r="Z2065">
        <v>0</v>
      </c>
      <c r="AA2065">
        <v>3</v>
      </c>
      <c r="AB2065">
        <v>11</v>
      </c>
      <c r="AC2065">
        <v>0</v>
      </c>
    </row>
    <row r="2066" spans="1:29" x14ac:dyDescent="0.3">
      <c r="A2066">
        <v>6918</v>
      </c>
      <c r="B2066">
        <v>1989</v>
      </c>
      <c r="C2066" t="s">
        <v>29</v>
      </c>
      <c r="D2066" t="s">
        <v>33</v>
      </c>
      <c r="E2066">
        <v>28691</v>
      </c>
      <c r="F2066">
        <v>1</v>
      </c>
      <c r="G2066">
        <v>0</v>
      </c>
      <c r="H2066" s="1">
        <v>41459</v>
      </c>
      <c r="I2066">
        <v>56</v>
      </c>
      <c r="J2066">
        <v>5</v>
      </c>
      <c r="K2066">
        <v>4</v>
      </c>
      <c r="L2066">
        <v>13</v>
      </c>
      <c r="M2066">
        <v>8</v>
      </c>
      <c r="N2066">
        <v>0</v>
      </c>
      <c r="O2066">
        <v>4</v>
      </c>
      <c r="P2066">
        <v>1</v>
      </c>
      <c r="Q2066">
        <v>1</v>
      </c>
      <c r="R2066">
        <v>0</v>
      </c>
      <c r="S2066">
        <v>3</v>
      </c>
      <c r="T2066">
        <v>8</v>
      </c>
      <c r="U2066">
        <v>0</v>
      </c>
      <c r="V2066">
        <v>0</v>
      </c>
      <c r="W2066">
        <v>0</v>
      </c>
      <c r="X2066">
        <v>0</v>
      </c>
      <c r="Y2066">
        <v>0</v>
      </c>
      <c r="Z2066">
        <v>0</v>
      </c>
      <c r="AA2066">
        <v>3</v>
      </c>
      <c r="AB2066">
        <v>11</v>
      </c>
      <c r="AC2066">
        <v>0</v>
      </c>
    </row>
    <row r="2067" spans="1:29" x14ac:dyDescent="0.3">
      <c r="A2067">
        <v>4298</v>
      </c>
      <c r="B2067">
        <v>1973</v>
      </c>
      <c r="C2067" t="s">
        <v>32</v>
      </c>
      <c r="D2067" t="s">
        <v>31</v>
      </c>
      <c r="E2067">
        <v>20427</v>
      </c>
      <c r="F2067">
        <v>1</v>
      </c>
      <c r="G2067">
        <v>0</v>
      </c>
      <c r="H2067" s="1">
        <v>41722</v>
      </c>
      <c r="I2067">
        <v>63</v>
      </c>
      <c r="J2067">
        <v>5</v>
      </c>
      <c r="K2067">
        <v>0</v>
      </c>
      <c r="L2067">
        <v>4</v>
      </c>
      <c r="M2067">
        <v>0</v>
      </c>
      <c r="N2067">
        <v>0</v>
      </c>
      <c r="O2067">
        <v>1</v>
      </c>
      <c r="P2067">
        <v>1</v>
      </c>
      <c r="Q2067">
        <v>1</v>
      </c>
      <c r="R2067">
        <v>0</v>
      </c>
      <c r="S2067">
        <v>2</v>
      </c>
      <c r="T2067">
        <v>8</v>
      </c>
      <c r="U2067">
        <v>0</v>
      </c>
      <c r="V2067">
        <v>0</v>
      </c>
      <c r="W2067">
        <v>0</v>
      </c>
      <c r="X2067">
        <v>0</v>
      </c>
      <c r="Y2067">
        <v>0</v>
      </c>
      <c r="Z2067">
        <v>0</v>
      </c>
      <c r="AA2067">
        <v>3</v>
      </c>
      <c r="AB2067">
        <v>11</v>
      </c>
      <c r="AC2067">
        <v>0</v>
      </c>
    </row>
    <row r="2068" spans="1:29" x14ac:dyDescent="0.3">
      <c r="A2068">
        <v>3231</v>
      </c>
      <c r="B2068">
        <v>1973</v>
      </c>
      <c r="C2068" t="s">
        <v>29</v>
      </c>
      <c r="D2068" t="s">
        <v>33</v>
      </c>
      <c r="E2068">
        <v>37971</v>
      </c>
      <c r="F2068">
        <v>1</v>
      </c>
      <c r="G2068">
        <v>0</v>
      </c>
      <c r="H2068" s="1">
        <v>41603</v>
      </c>
      <c r="I2068">
        <v>97</v>
      </c>
      <c r="J2068">
        <v>5</v>
      </c>
      <c r="K2068">
        <v>4</v>
      </c>
      <c r="L2068">
        <v>10</v>
      </c>
      <c r="M2068">
        <v>2</v>
      </c>
      <c r="N2068">
        <v>2</v>
      </c>
      <c r="O2068">
        <v>7</v>
      </c>
      <c r="P2068">
        <v>1</v>
      </c>
      <c r="Q2068">
        <v>1</v>
      </c>
      <c r="R2068">
        <v>0</v>
      </c>
      <c r="S2068">
        <v>3</v>
      </c>
      <c r="T2068">
        <v>8</v>
      </c>
      <c r="U2068">
        <v>0</v>
      </c>
      <c r="V2068">
        <v>0</v>
      </c>
      <c r="W2068">
        <v>0</v>
      </c>
      <c r="X2068">
        <v>0</v>
      </c>
      <c r="Y2068">
        <v>0</v>
      </c>
      <c r="Z2068">
        <v>0</v>
      </c>
      <c r="AA2068">
        <v>3</v>
      </c>
      <c r="AB2068">
        <v>11</v>
      </c>
      <c r="AC2068">
        <v>0</v>
      </c>
    </row>
    <row r="2069" spans="1:29" x14ac:dyDescent="0.3">
      <c r="A2069">
        <v>6770</v>
      </c>
      <c r="B2069">
        <v>1985</v>
      </c>
      <c r="C2069" t="s">
        <v>29</v>
      </c>
      <c r="D2069" t="s">
        <v>33</v>
      </c>
      <c r="E2069">
        <v>21355</v>
      </c>
      <c r="F2069">
        <v>1</v>
      </c>
      <c r="G2069">
        <v>0</v>
      </c>
      <c r="H2069" s="1">
        <v>41506</v>
      </c>
      <c r="I2069">
        <v>5</v>
      </c>
      <c r="J2069">
        <v>5</v>
      </c>
      <c r="K2069">
        <v>13</v>
      </c>
      <c r="L2069">
        <v>14</v>
      </c>
      <c r="M2069">
        <v>0</v>
      </c>
      <c r="N2069">
        <v>5</v>
      </c>
      <c r="O2069">
        <v>31</v>
      </c>
      <c r="P2069">
        <v>2</v>
      </c>
      <c r="Q2069">
        <v>2</v>
      </c>
      <c r="R2069">
        <v>1</v>
      </c>
      <c r="S2069">
        <v>2</v>
      </c>
      <c r="T2069">
        <v>6</v>
      </c>
      <c r="U2069">
        <v>1</v>
      </c>
      <c r="V2069">
        <v>0</v>
      </c>
      <c r="W2069">
        <v>0</v>
      </c>
      <c r="X2069">
        <v>0</v>
      </c>
      <c r="Y2069">
        <v>0</v>
      </c>
      <c r="Z2069">
        <v>0</v>
      </c>
      <c r="AA2069">
        <v>3</v>
      </c>
      <c r="AB2069">
        <v>11</v>
      </c>
      <c r="AC2069">
        <v>1</v>
      </c>
    </row>
    <row r="2070" spans="1:29" x14ac:dyDescent="0.3">
      <c r="A2070">
        <v>4345</v>
      </c>
      <c r="B2070">
        <v>1964</v>
      </c>
      <c r="C2070" t="s">
        <v>37</v>
      </c>
      <c r="D2070" t="s">
        <v>30</v>
      </c>
      <c r="F2070">
        <v>1</v>
      </c>
      <c r="G2070">
        <v>1</v>
      </c>
      <c r="H2070" s="1">
        <v>41651</v>
      </c>
      <c r="I2070">
        <v>49</v>
      </c>
      <c r="J2070">
        <v>5</v>
      </c>
      <c r="K2070">
        <v>1</v>
      </c>
      <c r="L2070">
        <v>9</v>
      </c>
      <c r="M2070">
        <v>2</v>
      </c>
      <c r="N2070">
        <v>0</v>
      </c>
      <c r="O2070">
        <v>4</v>
      </c>
      <c r="P2070">
        <v>1</v>
      </c>
      <c r="Q2070">
        <v>1</v>
      </c>
      <c r="R2070">
        <v>0</v>
      </c>
      <c r="S2070">
        <v>2</v>
      </c>
      <c r="T2070">
        <v>7</v>
      </c>
      <c r="U2070">
        <v>0</v>
      </c>
      <c r="V2070">
        <v>0</v>
      </c>
      <c r="W2070">
        <v>0</v>
      </c>
      <c r="X2070">
        <v>0</v>
      </c>
      <c r="Y2070">
        <v>0</v>
      </c>
      <c r="Z2070">
        <v>0</v>
      </c>
      <c r="AA2070">
        <v>3</v>
      </c>
      <c r="AB2070">
        <v>11</v>
      </c>
      <c r="AC2070">
        <v>0</v>
      </c>
    </row>
    <row r="2071" spans="1:29" x14ac:dyDescent="0.3">
      <c r="A2071">
        <v>361</v>
      </c>
      <c r="B2071">
        <v>1969</v>
      </c>
      <c r="C2071" t="s">
        <v>34</v>
      </c>
      <c r="D2071" t="s">
        <v>33</v>
      </c>
      <c r="E2071">
        <v>43142</v>
      </c>
      <c r="F2071">
        <v>1</v>
      </c>
      <c r="G2071">
        <v>1</v>
      </c>
      <c r="H2071" s="1">
        <v>41688</v>
      </c>
      <c r="I2071">
        <v>84</v>
      </c>
      <c r="J2071">
        <v>5</v>
      </c>
      <c r="K2071">
        <v>1</v>
      </c>
      <c r="L2071">
        <v>7</v>
      </c>
      <c r="M2071">
        <v>2</v>
      </c>
      <c r="N2071">
        <v>1</v>
      </c>
      <c r="O2071">
        <v>4</v>
      </c>
      <c r="P2071">
        <v>1</v>
      </c>
      <c r="Q2071">
        <v>1</v>
      </c>
      <c r="R2071">
        <v>0</v>
      </c>
      <c r="S2071">
        <v>2</v>
      </c>
      <c r="T2071">
        <v>7</v>
      </c>
      <c r="U2071">
        <v>0</v>
      </c>
      <c r="V2071">
        <v>0</v>
      </c>
      <c r="W2071">
        <v>0</v>
      </c>
      <c r="X2071">
        <v>0</v>
      </c>
      <c r="Y2071">
        <v>0</v>
      </c>
      <c r="Z2071">
        <v>0</v>
      </c>
      <c r="AA2071">
        <v>3</v>
      </c>
      <c r="AB2071">
        <v>11</v>
      </c>
      <c r="AC2071">
        <v>0</v>
      </c>
    </row>
    <row r="2072" spans="1:29" x14ac:dyDescent="0.3">
      <c r="A2072">
        <v>2518</v>
      </c>
      <c r="B2072">
        <v>1986</v>
      </c>
      <c r="C2072" t="s">
        <v>37</v>
      </c>
      <c r="D2072" t="s">
        <v>31</v>
      </c>
      <c r="E2072">
        <v>20491</v>
      </c>
      <c r="F2072">
        <v>0</v>
      </c>
      <c r="G2072">
        <v>0</v>
      </c>
      <c r="H2072" s="1">
        <v>41299</v>
      </c>
      <c r="I2072">
        <v>16</v>
      </c>
      <c r="J2072">
        <v>5</v>
      </c>
      <c r="K2072">
        <v>4</v>
      </c>
      <c r="L2072">
        <v>5</v>
      </c>
      <c r="M2072">
        <v>4</v>
      </c>
      <c r="N2072">
        <v>2</v>
      </c>
      <c r="O2072">
        <v>10</v>
      </c>
      <c r="P2072">
        <v>1</v>
      </c>
      <c r="Q2072">
        <v>0</v>
      </c>
      <c r="R2072">
        <v>1</v>
      </c>
      <c r="S2072">
        <v>2</v>
      </c>
      <c r="T2072">
        <v>7</v>
      </c>
      <c r="U2072">
        <v>0</v>
      </c>
      <c r="V2072">
        <v>0</v>
      </c>
      <c r="W2072">
        <v>0</v>
      </c>
      <c r="X2072">
        <v>0</v>
      </c>
      <c r="Y2072">
        <v>0</v>
      </c>
      <c r="Z2072">
        <v>0</v>
      </c>
      <c r="AA2072">
        <v>3</v>
      </c>
      <c r="AB2072">
        <v>11</v>
      </c>
      <c r="AC2072">
        <v>0</v>
      </c>
    </row>
    <row r="2073" spans="1:29" x14ac:dyDescent="0.3">
      <c r="A2073">
        <v>3745</v>
      </c>
      <c r="B2073">
        <v>1988</v>
      </c>
      <c r="C2073" t="s">
        <v>37</v>
      </c>
      <c r="D2073" t="s">
        <v>33</v>
      </c>
      <c r="E2073">
        <v>23331</v>
      </c>
      <c r="F2073">
        <v>1</v>
      </c>
      <c r="G2073">
        <v>0</v>
      </c>
      <c r="H2073" s="1">
        <v>41156</v>
      </c>
      <c r="I2073">
        <v>92</v>
      </c>
      <c r="J2073">
        <v>5</v>
      </c>
      <c r="K2073">
        <v>36</v>
      </c>
      <c r="L2073">
        <v>7</v>
      </c>
      <c r="M2073">
        <v>0</v>
      </c>
      <c r="N2073">
        <v>10</v>
      </c>
      <c r="O2073">
        <v>45</v>
      </c>
      <c r="P2073">
        <v>2</v>
      </c>
      <c r="Q2073">
        <v>3</v>
      </c>
      <c r="R2073">
        <v>0</v>
      </c>
      <c r="S2073">
        <v>3</v>
      </c>
      <c r="T2073">
        <v>8</v>
      </c>
      <c r="U2073">
        <v>0</v>
      </c>
      <c r="V2073">
        <v>0</v>
      </c>
      <c r="W2073">
        <v>0</v>
      </c>
      <c r="X2073">
        <v>0</v>
      </c>
      <c r="Y2073">
        <v>0</v>
      </c>
      <c r="Z2073">
        <v>0</v>
      </c>
      <c r="AA2073">
        <v>3</v>
      </c>
      <c r="AB2073">
        <v>11</v>
      </c>
      <c r="AC2073">
        <v>0</v>
      </c>
    </row>
    <row r="2074" spans="1:29" x14ac:dyDescent="0.3">
      <c r="A2074">
        <v>9530</v>
      </c>
      <c r="B2074">
        <v>1988</v>
      </c>
      <c r="C2074" t="s">
        <v>29</v>
      </c>
      <c r="D2074" t="s">
        <v>33</v>
      </c>
      <c r="E2074">
        <v>24645</v>
      </c>
      <c r="F2074">
        <v>1</v>
      </c>
      <c r="G2074">
        <v>0</v>
      </c>
      <c r="H2074" s="1">
        <v>41214</v>
      </c>
      <c r="I2074">
        <v>16</v>
      </c>
      <c r="J2074">
        <v>5</v>
      </c>
      <c r="K2074">
        <v>3</v>
      </c>
      <c r="L2074">
        <v>4</v>
      </c>
      <c r="M2074">
        <v>4</v>
      </c>
      <c r="N2074">
        <v>1</v>
      </c>
      <c r="O2074">
        <v>0</v>
      </c>
      <c r="P2074">
        <v>1</v>
      </c>
      <c r="Q2074">
        <v>1</v>
      </c>
      <c r="R2074">
        <v>0</v>
      </c>
      <c r="S2074">
        <v>2</v>
      </c>
      <c r="T2074">
        <v>8</v>
      </c>
      <c r="U2074">
        <v>0</v>
      </c>
      <c r="V2074">
        <v>0</v>
      </c>
      <c r="W2074">
        <v>0</v>
      </c>
      <c r="X2074">
        <v>0</v>
      </c>
      <c r="Y2074">
        <v>0</v>
      </c>
      <c r="Z2074">
        <v>0</v>
      </c>
      <c r="AA2074">
        <v>3</v>
      </c>
      <c r="AB2074">
        <v>11</v>
      </c>
      <c r="AC2074">
        <v>0</v>
      </c>
    </row>
    <row r="2075" spans="1:29" x14ac:dyDescent="0.3">
      <c r="A2075">
        <v>1773</v>
      </c>
      <c r="B2075">
        <v>1978</v>
      </c>
      <c r="C2075" t="s">
        <v>37</v>
      </c>
      <c r="D2075" t="s">
        <v>33</v>
      </c>
      <c r="E2075">
        <v>12393</v>
      </c>
      <c r="F2075">
        <v>0</v>
      </c>
      <c r="G2075">
        <v>0</v>
      </c>
      <c r="H2075" s="1">
        <v>41247</v>
      </c>
      <c r="I2075">
        <v>38</v>
      </c>
      <c r="J2075">
        <v>5</v>
      </c>
      <c r="K2075">
        <v>6</v>
      </c>
      <c r="L2075">
        <v>15</v>
      </c>
      <c r="M2075">
        <v>11</v>
      </c>
      <c r="N2075">
        <v>7</v>
      </c>
      <c r="O2075">
        <v>13</v>
      </c>
      <c r="P2075">
        <v>1</v>
      </c>
      <c r="Q2075">
        <v>2</v>
      </c>
      <c r="R2075">
        <v>0</v>
      </c>
      <c r="S2075">
        <v>3</v>
      </c>
      <c r="T2075">
        <v>9</v>
      </c>
      <c r="U2075">
        <v>0</v>
      </c>
      <c r="V2075">
        <v>0</v>
      </c>
      <c r="W2075">
        <v>0</v>
      </c>
      <c r="X2075">
        <v>0</v>
      </c>
      <c r="Y2075">
        <v>0</v>
      </c>
      <c r="Z2075">
        <v>0</v>
      </c>
      <c r="AA2075">
        <v>3</v>
      </c>
      <c r="AB2075">
        <v>11</v>
      </c>
      <c r="AC2075">
        <v>0</v>
      </c>
    </row>
    <row r="2076" spans="1:29" x14ac:dyDescent="0.3">
      <c r="A2076">
        <v>10207</v>
      </c>
      <c r="B2076">
        <v>1978</v>
      </c>
      <c r="C2076" t="s">
        <v>29</v>
      </c>
      <c r="D2076" t="s">
        <v>31</v>
      </c>
      <c r="E2076">
        <v>22775</v>
      </c>
      <c r="F2076">
        <v>1</v>
      </c>
      <c r="G2076">
        <v>0</v>
      </c>
      <c r="H2076" s="1">
        <v>41444</v>
      </c>
      <c r="I2076">
        <v>40</v>
      </c>
      <c r="J2076">
        <v>5</v>
      </c>
      <c r="K2076">
        <v>1</v>
      </c>
      <c r="L2076">
        <v>8</v>
      </c>
      <c r="M2076">
        <v>0</v>
      </c>
      <c r="N2076">
        <v>0</v>
      </c>
      <c r="O2076">
        <v>1</v>
      </c>
      <c r="P2076">
        <v>1</v>
      </c>
      <c r="Q2076">
        <v>1</v>
      </c>
      <c r="R2076">
        <v>0</v>
      </c>
      <c r="S2076">
        <v>2</v>
      </c>
      <c r="T2076">
        <v>8</v>
      </c>
      <c r="U2076">
        <v>0</v>
      </c>
      <c r="V2076">
        <v>0</v>
      </c>
      <c r="W2076">
        <v>0</v>
      </c>
      <c r="X2076">
        <v>0</v>
      </c>
      <c r="Y2076">
        <v>0</v>
      </c>
      <c r="Z2076">
        <v>0</v>
      </c>
      <c r="AA2076">
        <v>3</v>
      </c>
      <c r="AB2076">
        <v>11</v>
      </c>
      <c r="AC2076">
        <v>0</v>
      </c>
    </row>
    <row r="2077" spans="1:29" x14ac:dyDescent="0.3">
      <c r="A2077">
        <v>7629</v>
      </c>
      <c r="B2077">
        <v>1977</v>
      </c>
      <c r="C2077" t="s">
        <v>29</v>
      </c>
      <c r="D2077" t="s">
        <v>33</v>
      </c>
      <c r="E2077">
        <v>22108</v>
      </c>
      <c r="F2077">
        <v>1</v>
      </c>
      <c r="G2077">
        <v>1</v>
      </c>
      <c r="H2077" s="1">
        <v>41767</v>
      </c>
      <c r="I2077">
        <v>46</v>
      </c>
      <c r="J2077">
        <v>5</v>
      </c>
      <c r="K2077">
        <v>3</v>
      </c>
      <c r="L2077">
        <v>9</v>
      </c>
      <c r="M2077">
        <v>6</v>
      </c>
      <c r="N2077">
        <v>2</v>
      </c>
      <c r="O2077">
        <v>6</v>
      </c>
      <c r="P2077">
        <v>2</v>
      </c>
      <c r="Q2077">
        <v>2</v>
      </c>
      <c r="R2077">
        <v>0</v>
      </c>
      <c r="S2077">
        <v>3</v>
      </c>
      <c r="T2077">
        <v>7</v>
      </c>
      <c r="U2077">
        <v>0</v>
      </c>
      <c r="V2077">
        <v>0</v>
      </c>
      <c r="W2077">
        <v>0</v>
      </c>
      <c r="X2077">
        <v>0</v>
      </c>
      <c r="Y2077">
        <v>0</v>
      </c>
      <c r="Z2077">
        <v>0</v>
      </c>
      <c r="AA2077">
        <v>3</v>
      </c>
      <c r="AB2077">
        <v>11</v>
      </c>
      <c r="AC2077">
        <v>0</v>
      </c>
    </row>
    <row r="2078" spans="1:29" x14ac:dyDescent="0.3">
      <c r="A2078">
        <v>2634</v>
      </c>
      <c r="B2078">
        <v>1979</v>
      </c>
      <c r="C2078" t="s">
        <v>34</v>
      </c>
      <c r="D2078" t="s">
        <v>30</v>
      </c>
      <c r="E2078">
        <v>16653</v>
      </c>
      <c r="F2078">
        <v>1</v>
      </c>
      <c r="G2078">
        <v>0</v>
      </c>
      <c r="H2078" s="1">
        <v>41747</v>
      </c>
      <c r="I2078">
        <v>10</v>
      </c>
      <c r="J2078">
        <v>5</v>
      </c>
      <c r="K2078">
        <v>7</v>
      </c>
      <c r="L2078">
        <v>31</v>
      </c>
      <c r="M2078">
        <v>15</v>
      </c>
      <c r="N2078">
        <v>4</v>
      </c>
      <c r="O2078">
        <v>7</v>
      </c>
      <c r="P2078">
        <v>3</v>
      </c>
      <c r="Q2078">
        <v>2</v>
      </c>
      <c r="R2078">
        <v>1</v>
      </c>
      <c r="S2078">
        <v>3</v>
      </c>
      <c r="T2078">
        <v>6</v>
      </c>
      <c r="U2078">
        <v>0</v>
      </c>
      <c r="V2078">
        <v>0</v>
      </c>
      <c r="W2078">
        <v>0</v>
      </c>
      <c r="X2078">
        <v>0</v>
      </c>
      <c r="Y2078">
        <v>0</v>
      </c>
      <c r="Z2078">
        <v>0</v>
      </c>
      <c r="AA2078">
        <v>3</v>
      </c>
      <c r="AB2078">
        <v>11</v>
      </c>
      <c r="AC2078">
        <v>1</v>
      </c>
    </row>
    <row r="2079" spans="1:29" x14ac:dyDescent="0.3">
      <c r="A2079">
        <v>4328</v>
      </c>
      <c r="B2079">
        <v>1986</v>
      </c>
      <c r="C2079" t="s">
        <v>37</v>
      </c>
      <c r="D2079" t="s">
        <v>33</v>
      </c>
      <c r="E2079">
        <v>21955</v>
      </c>
      <c r="F2079">
        <v>1</v>
      </c>
      <c r="G2079">
        <v>0</v>
      </c>
      <c r="H2079" s="1">
        <v>41524</v>
      </c>
      <c r="I2079">
        <v>81</v>
      </c>
      <c r="J2079">
        <v>5</v>
      </c>
      <c r="K2079">
        <v>1</v>
      </c>
      <c r="L2079">
        <v>7</v>
      </c>
      <c r="M2079">
        <v>17</v>
      </c>
      <c r="N2079">
        <v>14</v>
      </c>
      <c r="O2079">
        <v>11</v>
      </c>
      <c r="P2079">
        <v>2</v>
      </c>
      <c r="Q2079">
        <v>2</v>
      </c>
      <c r="R2079">
        <v>1</v>
      </c>
      <c r="S2079">
        <v>3</v>
      </c>
      <c r="T2079">
        <v>6</v>
      </c>
      <c r="U2079">
        <v>0</v>
      </c>
      <c r="V2079">
        <v>0</v>
      </c>
      <c r="W2079">
        <v>0</v>
      </c>
      <c r="X2079">
        <v>0</v>
      </c>
      <c r="Y2079">
        <v>0</v>
      </c>
      <c r="Z2079">
        <v>0</v>
      </c>
      <c r="AA2079">
        <v>3</v>
      </c>
      <c r="AB2079">
        <v>11</v>
      </c>
      <c r="AC2079">
        <v>0</v>
      </c>
    </row>
    <row r="2080" spans="1:29" x14ac:dyDescent="0.3">
      <c r="A2080">
        <v>8566</v>
      </c>
      <c r="B2080">
        <v>1961</v>
      </c>
      <c r="C2080" t="s">
        <v>32</v>
      </c>
      <c r="D2080" t="s">
        <v>31</v>
      </c>
      <c r="E2080">
        <v>32583</v>
      </c>
      <c r="F2080">
        <v>1</v>
      </c>
      <c r="G2080">
        <v>1</v>
      </c>
      <c r="H2080" s="1">
        <v>41805</v>
      </c>
      <c r="I2080">
        <v>10</v>
      </c>
      <c r="J2080">
        <v>5</v>
      </c>
      <c r="K2080">
        <v>0</v>
      </c>
      <c r="L2080">
        <v>3</v>
      </c>
      <c r="M2080">
        <v>0</v>
      </c>
      <c r="N2080">
        <v>0</v>
      </c>
      <c r="O2080">
        <v>1</v>
      </c>
      <c r="P2080">
        <v>1</v>
      </c>
      <c r="Q2080">
        <v>1</v>
      </c>
      <c r="R2080">
        <v>0</v>
      </c>
      <c r="S2080">
        <v>2</v>
      </c>
      <c r="T2080">
        <v>7</v>
      </c>
      <c r="U2080">
        <v>0</v>
      </c>
      <c r="V2080">
        <v>0</v>
      </c>
      <c r="W2080">
        <v>0</v>
      </c>
      <c r="X2080">
        <v>0</v>
      </c>
      <c r="Y2080">
        <v>0</v>
      </c>
      <c r="Z2080">
        <v>0</v>
      </c>
      <c r="AA2080">
        <v>3</v>
      </c>
      <c r="AB2080">
        <v>11</v>
      </c>
      <c r="AC2080">
        <v>0</v>
      </c>
    </row>
    <row r="2081" spans="1:29" x14ac:dyDescent="0.3">
      <c r="A2081">
        <v>9931</v>
      </c>
      <c r="B2081">
        <v>1963</v>
      </c>
      <c r="C2081" t="s">
        <v>32</v>
      </c>
      <c r="D2081" t="s">
        <v>33</v>
      </c>
      <c r="E2081">
        <v>4023</v>
      </c>
      <c r="F2081">
        <v>1</v>
      </c>
      <c r="G2081">
        <v>1</v>
      </c>
      <c r="H2081" s="1">
        <v>41813</v>
      </c>
      <c r="I2081">
        <v>29</v>
      </c>
      <c r="J2081">
        <v>5</v>
      </c>
      <c r="K2081">
        <v>0</v>
      </c>
      <c r="L2081">
        <v>1</v>
      </c>
      <c r="M2081">
        <v>1</v>
      </c>
      <c r="N2081">
        <v>1</v>
      </c>
      <c r="O2081">
        <v>1</v>
      </c>
      <c r="P2081">
        <v>15</v>
      </c>
      <c r="Q2081">
        <v>0</v>
      </c>
      <c r="R2081">
        <v>0</v>
      </c>
      <c r="S2081">
        <v>0</v>
      </c>
      <c r="T2081">
        <v>19</v>
      </c>
      <c r="U2081">
        <v>0</v>
      </c>
      <c r="V2081">
        <v>0</v>
      </c>
      <c r="W2081">
        <v>0</v>
      </c>
      <c r="X2081">
        <v>0</v>
      </c>
      <c r="Y2081">
        <v>0</v>
      </c>
      <c r="Z2081">
        <v>0</v>
      </c>
      <c r="AA2081">
        <v>3</v>
      </c>
      <c r="AB2081">
        <v>11</v>
      </c>
      <c r="AC2081">
        <v>0</v>
      </c>
    </row>
    <row r="2082" spans="1:29" x14ac:dyDescent="0.3">
      <c r="A2082">
        <v>10001</v>
      </c>
      <c r="B2082">
        <v>1985</v>
      </c>
      <c r="C2082" t="s">
        <v>37</v>
      </c>
      <c r="D2082" t="s">
        <v>31</v>
      </c>
      <c r="E2082">
        <v>7500</v>
      </c>
      <c r="F2082">
        <v>1</v>
      </c>
      <c r="G2082">
        <v>0</v>
      </c>
      <c r="H2082" s="1">
        <v>41122</v>
      </c>
      <c r="I2082">
        <v>98</v>
      </c>
      <c r="J2082">
        <v>5</v>
      </c>
      <c r="K2082">
        <v>17</v>
      </c>
      <c r="L2082">
        <v>17</v>
      </c>
      <c r="M2082">
        <v>13</v>
      </c>
      <c r="N2082">
        <v>14</v>
      </c>
      <c r="O2082">
        <v>34</v>
      </c>
      <c r="P2082">
        <v>4</v>
      </c>
      <c r="Q2082">
        <v>2</v>
      </c>
      <c r="R2082">
        <v>1</v>
      </c>
      <c r="S2082">
        <v>3</v>
      </c>
      <c r="T2082">
        <v>9</v>
      </c>
      <c r="U2082">
        <v>0</v>
      </c>
      <c r="V2082">
        <v>0</v>
      </c>
      <c r="W2082">
        <v>0</v>
      </c>
      <c r="X2082">
        <v>0</v>
      </c>
      <c r="Y2082">
        <v>0</v>
      </c>
      <c r="Z2082">
        <v>0</v>
      </c>
      <c r="AA2082">
        <v>3</v>
      </c>
      <c r="AB2082">
        <v>11</v>
      </c>
      <c r="AC2082">
        <v>0</v>
      </c>
    </row>
    <row r="2083" spans="1:29" x14ac:dyDescent="0.3">
      <c r="A2083">
        <v>6147</v>
      </c>
      <c r="B2083">
        <v>1971</v>
      </c>
      <c r="C2083" t="s">
        <v>29</v>
      </c>
      <c r="D2083" t="s">
        <v>35</v>
      </c>
      <c r="E2083">
        <v>25818</v>
      </c>
      <c r="F2083">
        <v>1</v>
      </c>
      <c r="G2083">
        <v>0</v>
      </c>
      <c r="H2083" s="1">
        <v>41200</v>
      </c>
      <c r="I2083">
        <v>51</v>
      </c>
      <c r="J2083">
        <v>5</v>
      </c>
      <c r="K2083">
        <v>2</v>
      </c>
      <c r="L2083">
        <v>8</v>
      </c>
      <c r="M2083">
        <v>2</v>
      </c>
      <c r="N2083">
        <v>2</v>
      </c>
      <c r="O2083">
        <v>9</v>
      </c>
      <c r="P2083">
        <v>1</v>
      </c>
      <c r="Q2083">
        <v>0</v>
      </c>
      <c r="R2083">
        <v>1</v>
      </c>
      <c r="S2083">
        <v>2</v>
      </c>
      <c r="T2083">
        <v>7</v>
      </c>
      <c r="U2083">
        <v>0</v>
      </c>
      <c r="V2083">
        <v>0</v>
      </c>
      <c r="W2083">
        <v>0</v>
      </c>
      <c r="X2083">
        <v>0</v>
      </c>
      <c r="Y2083">
        <v>0</v>
      </c>
      <c r="Z2083">
        <v>0</v>
      </c>
      <c r="AA2083">
        <v>3</v>
      </c>
      <c r="AB2083">
        <v>11</v>
      </c>
      <c r="AC2083">
        <v>0</v>
      </c>
    </row>
    <row r="2084" spans="1:29" x14ac:dyDescent="0.3">
      <c r="A2084">
        <v>7620</v>
      </c>
      <c r="B2084">
        <v>1990</v>
      </c>
      <c r="C2084" t="s">
        <v>36</v>
      </c>
      <c r="D2084" t="s">
        <v>30</v>
      </c>
      <c r="E2084">
        <v>16185</v>
      </c>
      <c r="F2084">
        <v>1</v>
      </c>
      <c r="G2084">
        <v>0</v>
      </c>
      <c r="H2084" s="1">
        <v>41491</v>
      </c>
      <c r="I2084">
        <v>71</v>
      </c>
      <c r="J2084">
        <v>5</v>
      </c>
      <c r="K2084">
        <v>11</v>
      </c>
      <c r="L2084">
        <v>16</v>
      </c>
      <c r="M2084">
        <v>21</v>
      </c>
      <c r="N2084">
        <v>8</v>
      </c>
      <c r="O2084">
        <v>45</v>
      </c>
      <c r="P2084">
        <v>2</v>
      </c>
      <c r="Q2084">
        <v>2</v>
      </c>
      <c r="R2084">
        <v>2</v>
      </c>
      <c r="S2084">
        <v>2</v>
      </c>
      <c r="T2084">
        <v>8</v>
      </c>
      <c r="U2084">
        <v>0</v>
      </c>
      <c r="V2084">
        <v>0</v>
      </c>
      <c r="W2084">
        <v>0</v>
      </c>
      <c r="X2084">
        <v>0</v>
      </c>
      <c r="Y2084">
        <v>0</v>
      </c>
      <c r="Z2084">
        <v>0</v>
      </c>
      <c r="AA2084">
        <v>3</v>
      </c>
      <c r="AB2084">
        <v>11</v>
      </c>
      <c r="AC2084">
        <v>0</v>
      </c>
    </row>
    <row r="2085" spans="1:29" x14ac:dyDescent="0.3">
      <c r="A2085">
        <v>4838</v>
      </c>
      <c r="B2085">
        <v>1978</v>
      </c>
      <c r="C2085" t="s">
        <v>29</v>
      </c>
      <c r="D2085" t="s">
        <v>31</v>
      </c>
      <c r="E2085">
        <v>22775</v>
      </c>
      <c r="F2085">
        <v>1</v>
      </c>
      <c r="G2085">
        <v>0</v>
      </c>
      <c r="H2085" s="1">
        <v>41444</v>
      </c>
      <c r="I2085">
        <v>40</v>
      </c>
      <c r="J2085">
        <v>5</v>
      </c>
      <c r="K2085">
        <v>1</v>
      </c>
      <c r="L2085">
        <v>8</v>
      </c>
      <c r="M2085">
        <v>0</v>
      </c>
      <c r="N2085">
        <v>0</v>
      </c>
      <c r="O2085">
        <v>1</v>
      </c>
      <c r="P2085">
        <v>1</v>
      </c>
      <c r="Q2085">
        <v>1</v>
      </c>
      <c r="R2085">
        <v>0</v>
      </c>
      <c r="S2085">
        <v>2</v>
      </c>
      <c r="T2085">
        <v>8</v>
      </c>
      <c r="U2085">
        <v>0</v>
      </c>
      <c r="V2085">
        <v>0</v>
      </c>
      <c r="W2085">
        <v>0</v>
      </c>
      <c r="X2085">
        <v>0</v>
      </c>
      <c r="Y2085">
        <v>0</v>
      </c>
      <c r="Z2085">
        <v>0</v>
      </c>
      <c r="AA2085">
        <v>3</v>
      </c>
      <c r="AB2085">
        <v>11</v>
      </c>
      <c r="AC2085">
        <v>0</v>
      </c>
    </row>
    <row r="2086" spans="1:29" x14ac:dyDescent="0.3">
      <c r="A2086">
        <v>8080</v>
      </c>
      <c r="B2086">
        <v>1986</v>
      </c>
      <c r="C2086" t="s">
        <v>29</v>
      </c>
      <c r="D2086" t="s">
        <v>30</v>
      </c>
      <c r="E2086">
        <v>26816</v>
      </c>
      <c r="F2086">
        <v>0</v>
      </c>
      <c r="G2086">
        <v>0</v>
      </c>
      <c r="H2086" s="1">
        <v>41138</v>
      </c>
      <c r="I2086">
        <v>50</v>
      </c>
      <c r="J2086">
        <v>5</v>
      </c>
      <c r="K2086">
        <v>1</v>
      </c>
      <c r="L2086">
        <v>6</v>
      </c>
      <c r="M2086">
        <v>3</v>
      </c>
      <c r="N2086">
        <v>4</v>
      </c>
      <c r="O2086">
        <v>3</v>
      </c>
      <c r="P2086">
        <v>1</v>
      </c>
      <c r="Q2086">
        <v>0</v>
      </c>
      <c r="R2086">
        <v>0</v>
      </c>
      <c r="S2086">
        <v>3</v>
      </c>
      <c r="T2086">
        <v>4</v>
      </c>
      <c r="U2086">
        <v>0</v>
      </c>
      <c r="V2086">
        <v>0</v>
      </c>
      <c r="W2086">
        <v>0</v>
      </c>
      <c r="X2086">
        <v>0</v>
      </c>
      <c r="Y2086">
        <v>0</v>
      </c>
      <c r="Z2086">
        <v>0</v>
      </c>
      <c r="AA2086">
        <v>3</v>
      </c>
      <c r="AB2086">
        <v>11</v>
      </c>
      <c r="AC2086">
        <v>0</v>
      </c>
    </row>
    <row r="2087" spans="1:29" x14ac:dyDescent="0.3">
      <c r="A2087">
        <v>2278</v>
      </c>
      <c r="B2087">
        <v>1985</v>
      </c>
      <c r="C2087" t="s">
        <v>37</v>
      </c>
      <c r="D2087" t="s">
        <v>30</v>
      </c>
      <c r="E2087">
        <v>33812</v>
      </c>
      <c r="F2087">
        <v>1</v>
      </c>
      <c r="G2087">
        <v>0</v>
      </c>
      <c r="H2087" s="1">
        <v>41216</v>
      </c>
      <c r="I2087">
        <v>86</v>
      </c>
      <c r="J2087">
        <v>4</v>
      </c>
      <c r="K2087">
        <v>17</v>
      </c>
      <c r="L2087">
        <v>19</v>
      </c>
      <c r="M2087">
        <v>30</v>
      </c>
      <c r="N2087">
        <v>24</v>
      </c>
      <c r="O2087">
        <v>39</v>
      </c>
      <c r="P2087">
        <v>2</v>
      </c>
      <c r="Q2087">
        <v>2</v>
      </c>
      <c r="R2087">
        <v>1</v>
      </c>
      <c r="S2087">
        <v>3</v>
      </c>
      <c r="T2087">
        <v>6</v>
      </c>
      <c r="U2087">
        <v>0</v>
      </c>
      <c r="V2087">
        <v>0</v>
      </c>
      <c r="W2087">
        <v>0</v>
      </c>
      <c r="X2087">
        <v>0</v>
      </c>
      <c r="Y2087">
        <v>0</v>
      </c>
      <c r="Z2087">
        <v>0</v>
      </c>
      <c r="AA2087">
        <v>3</v>
      </c>
      <c r="AB2087">
        <v>11</v>
      </c>
      <c r="AC2087">
        <v>0</v>
      </c>
    </row>
    <row r="2088" spans="1:29" x14ac:dyDescent="0.3">
      <c r="A2088">
        <v>2261</v>
      </c>
      <c r="B2088">
        <v>1969</v>
      </c>
      <c r="C2088" t="s">
        <v>29</v>
      </c>
      <c r="D2088" t="s">
        <v>33</v>
      </c>
      <c r="E2088">
        <v>26304</v>
      </c>
      <c r="F2088">
        <v>1</v>
      </c>
      <c r="G2088">
        <v>0</v>
      </c>
      <c r="H2088" s="1">
        <v>41448</v>
      </c>
      <c r="I2088">
        <v>5</v>
      </c>
      <c r="J2088">
        <v>4</v>
      </c>
      <c r="K2088">
        <v>1</v>
      </c>
      <c r="L2088">
        <v>5</v>
      </c>
      <c r="M2088">
        <v>2</v>
      </c>
      <c r="N2088">
        <v>0</v>
      </c>
      <c r="O2088">
        <v>4</v>
      </c>
      <c r="P2088">
        <v>1</v>
      </c>
      <c r="Q2088">
        <v>1</v>
      </c>
      <c r="R2088">
        <v>0</v>
      </c>
      <c r="S2088">
        <v>2</v>
      </c>
      <c r="T2088">
        <v>7</v>
      </c>
      <c r="U2088">
        <v>0</v>
      </c>
      <c r="V2088">
        <v>0</v>
      </c>
      <c r="W2088">
        <v>0</v>
      </c>
      <c r="X2088">
        <v>0</v>
      </c>
      <c r="Y2088">
        <v>0</v>
      </c>
      <c r="Z2088">
        <v>0</v>
      </c>
      <c r="AA2088">
        <v>3</v>
      </c>
      <c r="AB2088">
        <v>11</v>
      </c>
      <c r="AC2088">
        <v>0</v>
      </c>
    </row>
    <row r="2089" spans="1:29" x14ac:dyDescent="0.3">
      <c r="A2089">
        <v>3726</v>
      </c>
      <c r="B2089">
        <v>1986</v>
      </c>
      <c r="C2089" t="s">
        <v>32</v>
      </c>
      <c r="D2089" t="s">
        <v>31</v>
      </c>
      <c r="E2089">
        <v>34320</v>
      </c>
      <c r="F2089">
        <v>1</v>
      </c>
      <c r="G2089">
        <v>0</v>
      </c>
      <c r="H2089" s="1">
        <v>41686</v>
      </c>
      <c r="I2089">
        <v>66</v>
      </c>
      <c r="J2089">
        <v>4</v>
      </c>
      <c r="K2089">
        <v>1</v>
      </c>
      <c r="L2089">
        <v>9</v>
      </c>
      <c r="M2089">
        <v>3</v>
      </c>
      <c r="N2089">
        <v>0</v>
      </c>
      <c r="O2089">
        <v>0</v>
      </c>
      <c r="P2089">
        <v>1</v>
      </c>
      <c r="Q2089">
        <v>1</v>
      </c>
      <c r="R2089">
        <v>0</v>
      </c>
      <c r="S2089">
        <v>2</v>
      </c>
      <c r="T2089">
        <v>8</v>
      </c>
      <c r="U2089">
        <v>0</v>
      </c>
      <c r="V2089">
        <v>0</v>
      </c>
      <c r="W2089">
        <v>0</v>
      </c>
      <c r="X2089">
        <v>0</v>
      </c>
      <c r="Y2089">
        <v>0</v>
      </c>
      <c r="Z2089">
        <v>0</v>
      </c>
      <c r="AA2089">
        <v>3</v>
      </c>
      <c r="AB2089">
        <v>11</v>
      </c>
      <c r="AC2089">
        <v>0</v>
      </c>
    </row>
    <row r="2090" spans="1:29" x14ac:dyDescent="0.3">
      <c r="A2090">
        <v>4669</v>
      </c>
      <c r="B2090">
        <v>1981</v>
      </c>
      <c r="C2090" t="s">
        <v>36</v>
      </c>
      <c r="D2090" t="s">
        <v>33</v>
      </c>
      <c r="E2090">
        <v>24480</v>
      </c>
      <c r="F2090">
        <v>1</v>
      </c>
      <c r="G2090">
        <v>0</v>
      </c>
      <c r="H2090" s="1">
        <v>41316</v>
      </c>
      <c r="I2090">
        <v>46</v>
      </c>
      <c r="J2090">
        <v>4</v>
      </c>
      <c r="K2090">
        <v>19</v>
      </c>
      <c r="L2090">
        <v>9</v>
      </c>
      <c r="M2090">
        <v>28</v>
      </c>
      <c r="N2090">
        <v>25</v>
      </c>
      <c r="O2090">
        <v>17</v>
      </c>
      <c r="P2090">
        <v>3</v>
      </c>
      <c r="Q2090">
        <v>3</v>
      </c>
      <c r="R2090">
        <v>0</v>
      </c>
      <c r="S2090">
        <v>4</v>
      </c>
      <c r="T2090">
        <v>7</v>
      </c>
      <c r="U2090">
        <v>0</v>
      </c>
      <c r="V2090">
        <v>0</v>
      </c>
      <c r="W2090">
        <v>0</v>
      </c>
      <c r="X2090">
        <v>0</v>
      </c>
      <c r="Y2090">
        <v>0</v>
      </c>
      <c r="Z2090">
        <v>0</v>
      </c>
      <c r="AA2090">
        <v>3</v>
      </c>
      <c r="AB2090">
        <v>11</v>
      </c>
      <c r="AC2090">
        <v>0</v>
      </c>
    </row>
    <row r="2091" spans="1:29" x14ac:dyDescent="0.3">
      <c r="A2091">
        <v>948</v>
      </c>
      <c r="B2091">
        <v>1971</v>
      </c>
      <c r="C2091" t="s">
        <v>29</v>
      </c>
      <c r="D2091" t="s">
        <v>30</v>
      </c>
      <c r="E2091">
        <v>10245</v>
      </c>
      <c r="F2091">
        <v>1</v>
      </c>
      <c r="G2091">
        <v>0</v>
      </c>
      <c r="H2091" s="1">
        <v>41409</v>
      </c>
      <c r="I2091">
        <v>32</v>
      </c>
      <c r="J2091">
        <v>4</v>
      </c>
      <c r="K2091">
        <v>7</v>
      </c>
      <c r="L2091">
        <v>7</v>
      </c>
      <c r="M2091">
        <v>6</v>
      </c>
      <c r="N2091">
        <v>4</v>
      </c>
      <c r="O2091">
        <v>13</v>
      </c>
      <c r="P2091">
        <v>3</v>
      </c>
      <c r="Q2091">
        <v>1</v>
      </c>
      <c r="R2091">
        <v>2</v>
      </c>
      <c r="S2091">
        <v>2</v>
      </c>
      <c r="T2091">
        <v>5</v>
      </c>
      <c r="U2091">
        <v>0</v>
      </c>
      <c r="V2091">
        <v>0</v>
      </c>
      <c r="W2091">
        <v>0</v>
      </c>
      <c r="X2091">
        <v>0</v>
      </c>
      <c r="Y2091">
        <v>0</v>
      </c>
      <c r="Z2091">
        <v>0</v>
      </c>
      <c r="AA2091">
        <v>3</v>
      </c>
      <c r="AB2091">
        <v>11</v>
      </c>
      <c r="AC2091">
        <v>0</v>
      </c>
    </row>
    <row r="2092" spans="1:29" x14ac:dyDescent="0.3">
      <c r="A2092">
        <v>7301</v>
      </c>
      <c r="B2092">
        <v>1982</v>
      </c>
      <c r="C2092" t="s">
        <v>37</v>
      </c>
      <c r="D2092" t="s">
        <v>30</v>
      </c>
      <c r="E2092">
        <v>23616</v>
      </c>
      <c r="F2092">
        <v>1</v>
      </c>
      <c r="G2092">
        <v>0</v>
      </c>
      <c r="H2092" s="1">
        <v>41230</v>
      </c>
      <c r="I2092">
        <v>76</v>
      </c>
      <c r="J2092">
        <v>4</v>
      </c>
      <c r="K2092">
        <v>22</v>
      </c>
      <c r="L2092">
        <v>11</v>
      </c>
      <c r="M2092">
        <v>3</v>
      </c>
      <c r="N2092">
        <v>7</v>
      </c>
      <c r="O2092">
        <v>32</v>
      </c>
      <c r="P2092">
        <v>2</v>
      </c>
      <c r="Q2092">
        <v>3</v>
      </c>
      <c r="R2092">
        <v>0</v>
      </c>
      <c r="S2092">
        <v>3</v>
      </c>
      <c r="T2092">
        <v>8</v>
      </c>
      <c r="U2092">
        <v>0</v>
      </c>
      <c r="V2092">
        <v>0</v>
      </c>
      <c r="W2092">
        <v>0</v>
      </c>
      <c r="X2092">
        <v>0</v>
      </c>
      <c r="Y2092">
        <v>0</v>
      </c>
      <c r="Z2092">
        <v>0</v>
      </c>
      <c r="AA2092">
        <v>3</v>
      </c>
      <c r="AB2092">
        <v>11</v>
      </c>
      <c r="AC2092">
        <v>1</v>
      </c>
    </row>
    <row r="2093" spans="1:29" x14ac:dyDescent="0.3">
      <c r="A2093">
        <v>9213</v>
      </c>
      <c r="B2093">
        <v>1970</v>
      </c>
      <c r="C2093" t="s">
        <v>29</v>
      </c>
      <c r="D2093" t="s">
        <v>38</v>
      </c>
      <c r="E2093">
        <v>31880</v>
      </c>
      <c r="F2093">
        <v>1</v>
      </c>
      <c r="G2093">
        <v>0</v>
      </c>
      <c r="H2093" s="1">
        <v>41213</v>
      </c>
      <c r="I2093">
        <v>13</v>
      </c>
      <c r="J2093">
        <v>4</v>
      </c>
      <c r="K2093">
        <v>1</v>
      </c>
      <c r="L2093">
        <v>5</v>
      </c>
      <c r="M2093">
        <v>2</v>
      </c>
      <c r="N2093">
        <v>0</v>
      </c>
      <c r="O2093">
        <v>3</v>
      </c>
      <c r="P2093">
        <v>1</v>
      </c>
      <c r="Q2093">
        <v>1</v>
      </c>
      <c r="R2093">
        <v>0</v>
      </c>
      <c r="S2093">
        <v>2</v>
      </c>
      <c r="T2093">
        <v>8</v>
      </c>
      <c r="U2093">
        <v>0</v>
      </c>
      <c r="V2093">
        <v>0</v>
      </c>
      <c r="W2093">
        <v>0</v>
      </c>
      <c r="X2093">
        <v>0</v>
      </c>
      <c r="Y2093">
        <v>0</v>
      </c>
      <c r="Z2093">
        <v>0</v>
      </c>
      <c r="AA2093">
        <v>3</v>
      </c>
      <c r="AB2093">
        <v>11</v>
      </c>
      <c r="AC2093">
        <v>0</v>
      </c>
    </row>
    <row r="2094" spans="1:29" x14ac:dyDescent="0.3">
      <c r="A2094">
        <v>9081</v>
      </c>
      <c r="B2094">
        <v>1988</v>
      </c>
      <c r="C2094" t="s">
        <v>29</v>
      </c>
      <c r="D2094" t="s">
        <v>30</v>
      </c>
      <c r="E2094">
        <v>20518</v>
      </c>
      <c r="F2094">
        <v>1</v>
      </c>
      <c r="G2094">
        <v>0</v>
      </c>
      <c r="H2094" s="1">
        <v>41777</v>
      </c>
      <c r="I2094">
        <v>58</v>
      </c>
      <c r="J2094">
        <v>4</v>
      </c>
      <c r="K2094">
        <v>1</v>
      </c>
      <c r="L2094">
        <v>6</v>
      </c>
      <c r="M2094">
        <v>4</v>
      </c>
      <c r="N2094">
        <v>1</v>
      </c>
      <c r="O2094">
        <v>9</v>
      </c>
      <c r="P2094">
        <v>1</v>
      </c>
      <c r="Q2094">
        <v>1</v>
      </c>
      <c r="R2094">
        <v>1</v>
      </c>
      <c r="S2094">
        <v>2</v>
      </c>
      <c r="T2094">
        <v>5</v>
      </c>
      <c r="U2094">
        <v>0</v>
      </c>
      <c r="V2094">
        <v>0</v>
      </c>
      <c r="W2094">
        <v>0</v>
      </c>
      <c r="X2094">
        <v>0</v>
      </c>
      <c r="Y2094">
        <v>0</v>
      </c>
      <c r="Z2094">
        <v>0</v>
      </c>
      <c r="AA2094">
        <v>3</v>
      </c>
      <c r="AB2094">
        <v>11</v>
      </c>
      <c r="AC2094">
        <v>0</v>
      </c>
    </row>
    <row r="2095" spans="1:29" x14ac:dyDescent="0.3">
      <c r="A2095">
        <v>6919</v>
      </c>
      <c r="B2095">
        <v>1978</v>
      </c>
      <c r="C2095" t="s">
        <v>37</v>
      </c>
      <c r="D2095" t="s">
        <v>33</v>
      </c>
      <c r="E2095">
        <v>26224</v>
      </c>
      <c r="F2095">
        <v>1</v>
      </c>
      <c r="G2095">
        <v>0</v>
      </c>
      <c r="H2095" s="1">
        <v>41429</v>
      </c>
      <c r="I2095">
        <v>39</v>
      </c>
      <c r="J2095">
        <v>4</v>
      </c>
      <c r="K2095">
        <v>7</v>
      </c>
      <c r="L2095">
        <v>15</v>
      </c>
      <c r="M2095">
        <v>13</v>
      </c>
      <c r="N2095">
        <v>9</v>
      </c>
      <c r="O2095">
        <v>15</v>
      </c>
      <c r="P2095">
        <v>3</v>
      </c>
      <c r="Q2095">
        <v>2</v>
      </c>
      <c r="R2095">
        <v>1</v>
      </c>
      <c r="S2095">
        <v>3</v>
      </c>
      <c r="T2095">
        <v>6</v>
      </c>
      <c r="U2095">
        <v>0</v>
      </c>
      <c r="V2095">
        <v>0</v>
      </c>
      <c r="W2095">
        <v>0</v>
      </c>
      <c r="X2095">
        <v>0</v>
      </c>
      <c r="Y2095">
        <v>0</v>
      </c>
      <c r="Z2095">
        <v>0</v>
      </c>
      <c r="AA2095">
        <v>3</v>
      </c>
      <c r="AB2095">
        <v>11</v>
      </c>
      <c r="AC2095">
        <v>0</v>
      </c>
    </row>
    <row r="2096" spans="1:29" x14ac:dyDescent="0.3">
      <c r="A2096">
        <v>8162</v>
      </c>
      <c r="B2096">
        <v>1956</v>
      </c>
      <c r="C2096" t="s">
        <v>34</v>
      </c>
      <c r="D2096" t="s">
        <v>31</v>
      </c>
      <c r="E2096">
        <v>14661</v>
      </c>
      <c r="F2096">
        <v>0</v>
      </c>
      <c r="G2096">
        <v>0</v>
      </c>
      <c r="H2096" s="1">
        <v>41275</v>
      </c>
      <c r="I2096">
        <v>88</v>
      </c>
      <c r="J2096">
        <v>4</v>
      </c>
      <c r="K2096">
        <v>1</v>
      </c>
      <c r="L2096">
        <v>11</v>
      </c>
      <c r="M2096">
        <v>6</v>
      </c>
      <c r="N2096">
        <v>2</v>
      </c>
      <c r="O2096">
        <v>2</v>
      </c>
      <c r="P2096">
        <v>1</v>
      </c>
      <c r="Q2096">
        <v>1</v>
      </c>
      <c r="R2096">
        <v>0</v>
      </c>
      <c r="S2096">
        <v>3</v>
      </c>
      <c r="T2096">
        <v>6</v>
      </c>
      <c r="U2096">
        <v>0</v>
      </c>
      <c r="V2096">
        <v>0</v>
      </c>
      <c r="W2096">
        <v>0</v>
      </c>
      <c r="X2096">
        <v>0</v>
      </c>
      <c r="Y2096">
        <v>0</v>
      </c>
      <c r="Z2096">
        <v>0</v>
      </c>
      <c r="AA2096">
        <v>3</v>
      </c>
      <c r="AB2096">
        <v>11</v>
      </c>
      <c r="AC2096">
        <v>0</v>
      </c>
    </row>
    <row r="2097" spans="1:29" x14ac:dyDescent="0.3">
      <c r="A2097">
        <v>8315</v>
      </c>
      <c r="B2097">
        <v>1995</v>
      </c>
      <c r="C2097" t="s">
        <v>29</v>
      </c>
      <c r="D2097" t="s">
        <v>30</v>
      </c>
      <c r="E2097">
        <v>34824</v>
      </c>
      <c r="F2097">
        <v>0</v>
      </c>
      <c r="G2097">
        <v>0</v>
      </c>
      <c r="H2097" s="1">
        <v>41724</v>
      </c>
      <c r="I2097">
        <v>65</v>
      </c>
      <c r="J2097">
        <v>4</v>
      </c>
      <c r="K2097">
        <v>2</v>
      </c>
      <c r="L2097">
        <v>11</v>
      </c>
      <c r="M2097">
        <v>2</v>
      </c>
      <c r="N2097">
        <v>0</v>
      </c>
      <c r="O2097">
        <v>4</v>
      </c>
      <c r="P2097">
        <v>1</v>
      </c>
      <c r="Q2097">
        <v>1</v>
      </c>
      <c r="R2097">
        <v>0</v>
      </c>
      <c r="S2097">
        <v>2</v>
      </c>
      <c r="T2097">
        <v>6</v>
      </c>
      <c r="U2097">
        <v>0</v>
      </c>
      <c r="V2097">
        <v>0</v>
      </c>
      <c r="W2097">
        <v>0</v>
      </c>
      <c r="X2097">
        <v>0</v>
      </c>
      <c r="Y2097">
        <v>0</v>
      </c>
      <c r="Z2097">
        <v>0</v>
      </c>
      <c r="AA2097">
        <v>3</v>
      </c>
      <c r="AB2097">
        <v>11</v>
      </c>
      <c r="AC2097">
        <v>0</v>
      </c>
    </row>
    <row r="2098" spans="1:29" x14ac:dyDescent="0.3">
      <c r="A2098">
        <v>2281</v>
      </c>
      <c r="B2098">
        <v>1970</v>
      </c>
      <c r="C2098" t="s">
        <v>29</v>
      </c>
      <c r="D2098" t="s">
        <v>30</v>
      </c>
      <c r="E2098">
        <v>33697</v>
      </c>
      <c r="F2098">
        <v>1</v>
      </c>
      <c r="G2098">
        <v>0</v>
      </c>
      <c r="H2098" s="1">
        <v>41532</v>
      </c>
      <c r="I2098">
        <v>34</v>
      </c>
      <c r="J2098">
        <v>4</v>
      </c>
      <c r="K2098">
        <v>3</v>
      </c>
      <c r="L2098">
        <v>7</v>
      </c>
      <c r="M2098">
        <v>0</v>
      </c>
      <c r="N2098">
        <v>3</v>
      </c>
      <c r="O2098">
        <v>11</v>
      </c>
      <c r="P2098">
        <v>1</v>
      </c>
      <c r="Q2098">
        <v>1</v>
      </c>
      <c r="R2098">
        <v>0</v>
      </c>
      <c r="S2098">
        <v>2</v>
      </c>
      <c r="T2098">
        <v>7</v>
      </c>
      <c r="U2098">
        <v>1</v>
      </c>
      <c r="V2098">
        <v>0</v>
      </c>
      <c r="W2098">
        <v>0</v>
      </c>
      <c r="X2098">
        <v>0</v>
      </c>
      <c r="Y2098">
        <v>0</v>
      </c>
      <c r="Z2098">
        <v>0</v>
      </c>
      <c r="AA2098">
        <v>3</v>
      </c>
      <c r="AB2098">
        <v>11</v>
      </c>
      <c r="AC2098">
        <v>0</v>
      </c>
    </row>
    <row r="2099" spans="1:29" x14ac:dyDescent="0.3">
      <c r="A2099">
        <v>4211</v>
      </c>
      <c r="B2099">
        <v>1986</v>
      </c>
      <c r="C2099" t="s">
        <v>36</v>
      </c>
      <c r="D2099" t="s">
        <v>33</v>
      </c>
      <c r="E2099">
        <v>20425</v>
      </c>
      <c r="F2099">
        <v>1</v>
      </c>
      <c r="G2099">
        <v>0</v>
      </c>
      <c r="H2099" s="1">
        <v>41211</v>
      </c>
      <c r="I2099">
        <v>5</v>
      </c>
      <c r="J2099">
        <v>4</v>
      </c>
      <c r="K2099">
        <v>12</v>
      </c>
      <c r="L2099">
        <v>5</v>
      </c>
      <c r="M2099">
        <v>3</v>
      </c>
      <c r="N2099">
        <v>16</v>
      </c>
      <c r="O2099">
        <v>17</v>
      </c>
      <c r="P2099">
        <v>2</v>
      </c>
      <c r="Q2099">
        <v>2</v>
      </c>
      <c r="R2099">
        <v>0</v>
      </c>
      <c r="S2099">
        <v>3</v>
      </c>
      <c r="T2099">
        <v>7</v>
      </c>
      <c r="U2099">
        <v>0</v>
      </c>
      <c r="V2099">
        <v>0</v>
      </c>
      <c r="W2099">
        <v>0</v>
      </c>
      <c r="X2099">
        <v>0</v>
      </c>
      <c r="Y2099">
        <v>0</v>
      </c>
      <c r="Z2099">
        <v>0</v>
      </c>
      <c r="AA2099">
        <v>3</v>
      </c>
      <c r="AB2099">
        <v>11</v>
      </c>
      <c r="AC2099">
        <v>0</v>
      </c>
    </row>
    <row r="2100" spans="1:29" x14ac:dyDescent="0.3">
      <c r="A2100">
        <v>3479</v>
      </c>
      <c r="B2100">
        <v>1950</v>
      </c>
      <c r="C2100" t="s">
        <v>29</v>
      </c>
      <c r="D2100" t="s">
        <v>30</v>
      </c>
      <c r="E2100">
        <v>16813</v>
      </c>
      <c r="F2100">
        <v>0</v>
      </c>
      <c r="G2100">
        <v>0</v>
      </c>
      <c r="H2100" s="1">
        <v>41474</v>
      </c>
      <c r="I2100">
        <v>49</v>
      </c>
      <c r="J2100">
        <v>4</v>
      </c>
      <c r="K2100">
        <v>8</v>
      </c>
      <c r="L2100">
        <v>11</v>
      </c>
      <c r="M2100">
        <v>12</v>
      </c>
      <c r="N2100">
        <v>2</v>
      </c>
      <c r="O2100">
        <v>13</v>
      </c>
      <c r="P2100">
        <v>1</v>
      </c>
      <c r="Q2100">
        <v>2</v>
      </c>
      <c r="R2100">
        <v>0</v>
      </c>
      <c r="S2100">
        <v>3</v>
      </c>
      <c r="T2100">
        <v>7</v>
      </c>
      <c r="U2100">
        <v>1</v>
      </c>
      <c r="V2100">
        <v>0</v>
      </c>
      <c r="W2100">
        <v>0</v>
      </c>
      <c r="X2100">
        <v>0</v>
      </c>
      <c r="Y2100">
        <v>0</v>
      </c>
      <c r="Z2100">
        <v>0</v>
      </c>
      <c r="AA2100">
        <v>3</v>
      </c>
      <c r="AB2100">
        <v>11</v>
      </c>
      <c r="AC2100">
        <v>0</v>
      </c>
    </row>
    <row r="2101" spans="1:29" x14ac:dyDescent="0.3">
      <c r="A2101">
        <v>2447</v>
      </c>
      <c r="B2101">
        <v>1979</v>
      </c>
      <c r="C2101" t="s">
        <v>29</v>
      </c>
      <c r="D2101" t="s">
        <v>31</v>
      </c>
      <c r="E2101">
        <v>30545</v>
      </c>
      <c r="F2101">
        <v>1</v>
      </c>
      <c r="G2101">
        <v>0</v>
      </c>
      <c r="H2101" s="1">
        <v>41199</v>
      </c>
      <c r="I2101">
        <v>71</v>
      </c>
      <c r="J2101">
        <v>4</v>
      </c>
      <c r="K2101">
        <v>12</v>
      </c>
      <c r="L2101">
        <v>15</v>
      </c>
      <c r="M2101">
        <v>19</v>
      </c>
      <c r="N2101">
        <v>7</v>
      </c>
      <c r="O2101">
        <v>12</v>
      </c>
      <c r="P2101">
        <v>2</v>
      </c>
      <c r="Q2101">
        <v>2</v>
      </c>
      <c r="R2101">
        <v>0</v>
      </c>
      <c r="S2101">
        <v>3</v>
      </c>
      <c r="T2101">
        <v>7</v>
      </c>
      <c r="U2101">
        <v>0</v>
      </c>
      <c r="V2101">
        <v>0</v>
      </c>
      <c r="W2101">
        <v>0</v>
      </c>
      <c r="X2101">
        <v>0</v>
      </c>
      <c r="Y2101">
        <v>0</v>
      </c>
      <c r="Z2101">
        <v>0</v>
      </c>
      <c r="AA2101">
        <v>3</v>
      </c>
      <c r="AB2101">
        <v>11</v>
      </c>
      <c r="AC2101">
        <v>0</v>
      </c>
    </row>
    <row r="2102" spans="1:29" x14ac:dyDescent="0.3">
      <c r="A2102">
        <v>3623</v>
      </c>
      <c r="B2102">
        <v>1976</v>
      </c>
      <c r="C2102" t="s">
        <v>29</v>
      </c>
      <c r="D2102" t="s">
        <v>31</v>
      </c>
      <c r="E2102">
        <v>21675</v>
      </c>
      <c r="F2102">
        <v>1</v>
      </c>
      <c r="G2102">
        <v>0</v>
      </c>
      <c r="H2102" s="1">
        <v>41801</v>
      </c>
      <c r="I2102">
        <v>55</v>
      </c>
      <c r="J2102">
        <v>4</v>
      </c>
      <c r="K2102">
        <v>0</v>
      </c>
      <c r="L2102">
        <v>16</v>
      </c>
      <c r="M2102">
        <v>17</v>
      </c>
      <c r="N2102">
        <v>4</v>
      </c>
      <c r="O2102">
        <v>4</v>
      </c>
      <c r="P2102">
        <v>3</v>
      </c>
      <c r="Q2102">
        <v>4</v>
      </c>
      <c r="R2102">
        <v>0</v>
      </c>
      <c r="S2102">
        <v>3</v>
      </c>
      <c r="T2102">
        <v>7</v>
      </c>
      <c r="U2102">
        <v>0</v>
      </c>
      <c r="V2102">
        <v>0</v>
      </c>
      <c r="W2102">
        <v>0</v>
      </c>
      <c r="X2102">
        <v>0</v>
      </c>
      <c r="Y2102">
        <v>0</v>
      </c>
      <c r="Z2102">
        <v>0</v>
      </c>
      <c r="AA2102">
        <v>3</v>
      </c>
      <c r="AB2102">
        <v>11</v>
      </c>
      <c r="AC2102">
        <v>0</v>
      </c>
    </row>
    <row r="2103" spans="1:29" x14ac:dyDescent="0.3">
      <c r="A2103">
        <v>5184</v>
      </c>
      <c r="B2103">
        <v>1995</v>
      </c>
      <c r="C2103" t="s">
        <v>29</v>
      </c>
      <c r="D2103" t="s">
        <v>30</v>
      </c>
      <c r="E2103">
        <v>34824</v>
      </c>
      <c r="F2103">
        <v>0</v>
      </c>
      <c r="G2103">
        <v>0</v>
      </c>
      <c r="H2103" s="1">
        <v>41724</v>
      </c>
      <c r="I2103">
        <v>65</v>
      </c>
      <c r="J2103">
        <v>4</v>
      </c>
      <c r="K2103">
        <v>2</v>
      </c>
      <c r="L2103">
        <v>11</v>
      </c>
      <c r="M2103">
        <v>2</v>
      </c>
      <c r="N2103">
        <v>0</v>
      </c>
      <c r="O2103">
        <v>4</v>
      </c>
      <c r="P2103">
        <v>1</v>
      </c>
      <c r="Q2103">
        <v>1</v>
      </c>
      <c r="R2103">
        <v>0</v>
      </c>
      <c r="S2103">
        <v>2</v>
      </c>
      <c r="T2103">
        <v>6</v>
      </c>
      <c r="U2103">
        <v>0</v>
      </c>
      <c r="V2103">
        <v>0</v>
      </c>
      <c r="W2103">
        <v>0</v>
      </c>
      <c r="X2103">
        <v>0</v>
      </c>
      <c r="Y2103">
        <v>0</v>
      </c>
      <c r="Z2103">
        <v>0</v>
      </c>
      <c r="AA2103">
        <v>3</v>
      </c>
      <c r="AB2103">
        <v>11</v>
      </c>
      <c r="AC2103">
        <v>0</v>
      </c>
    </row>
    <row r="2104" spans="1:29" x14ac:dyDescent="0.3">
      <c r="A2104">
        <v>5527</v>
      </c>
      <c r="B2104">
        <v>1987</v>
      </c>
      <c r="C2104" t="s">
        <v>29</v>
      </c>
      <c r="D2104" t="s">
        <v>31</v>
      </c>
      <c r="E2104">
        <v>22434</v>
      </c>
      <c r="F2104">
        <v>1</v>
      </c>
      <c r="G2104">
        <v>0</v>
      </c>
      <c r="H2104" s="1">
        <v>41318</v>
      </c>
      <c r="I2104">
        <v>25</v>
      </c>
      <c r="J2104">
        <v>4</v>
      </c>
      <c r="K2104">
        <v>12</v>
      </c>
      <c r="L2104">
        <v>11</v>
      </c>
      <c r="M2104">
        <v>3</v>
      </c>
      <c r="N2104">
        <v>13</v>
      </c>
      <c r="O2104">
        <v>15</v>
      </c>
      <c r="P2104">
        <v>2</v>
      </c>
      <c r="Q2104">
        <v>2</v>
      </c>
      <c r="R2104">
        <v>0</v>
      </c>
      <c r="S2104">
        <v>3</v>
      </c>
      <c r="T2104">
        <v>8</v>
      </c>
      <c r="U2104">
        <v>0</v>
      </c>
      <c r="V2104">
        <v>0</v>
      </c>
      <c r="W2104">
        <v>0</v>
      </c>
      <c r="X2104">
        <v>0</v>
      </c>
      <c r="Y2104">
        <v>0</v>
      </c>
      <c r="Z2104">
        <v>0</v>
      </c>
      <c r="AA2104">
        <v>3</v>
      </c>
      <c r="AB2104">
        <v>11</v>
      </c>
      <c r="AC2104">
        <v>0</v>
      </c>
    </row>
    <row r="2105" spans="1:29" x14ac:dyDescent="0.3">
      <c r="A2105">
        <v>4240</v>
      </c>
      <c r="B2105">
        <v>1978</v>
      </c>
      <c r="C2105" t="s">
        <v>29</v>
      </c>
      <c r="D2105" t="s">
        <v>33</v>
      </c>
      <c r="E2105">
        <v>17345</v>
      </c>
      <c r="F2105">
        <v>1</v>
      </c>
      <c r="G2105">
        <v>0</v>
      </c>
      <c r="H2105" s="1">
        <v>41216</v>
      </c>
      <c r="I2105">
        <v>79</v>
      </c>
      <c r="J2105">
        <v>4</v>
      </c>
      <c r="K2105">
        <v>9</v>
      </c>
      <c r="L2105">
        <v>16</v>
      </c>
      <c r="M2105">
        <v>17</v>
      </c>
      <c r="N2105">
        <v>0</v>
      </c>
      <c r="O2105">
        <v>12</v>
      </c>
      <c r="P2105">
        <v>2</v>
      </c>
      <c r="Q2105">
        <v>2</v>
      </c>
      <c r="R2105">
        <v>1</v>
      </c>
      <c r="S2105">
        <v>2</v>
      </c>
      <c r="T2105">
        <v>8</v>
      </c>
      <c r="U2105">
        <v>0</v>
      </c>
      <c r="V2105">
        <v>0</v>
      </c>
      <c r="W2105">
        <v>0</v>
      </c>
      <c r="X2105">
        <v>0</v>
      </c>
      <c r="Y2105">
        <v>0</v>
      </c>
      <c r="Z2105">
        <v>0</v>
      </c>
      <c r="AA2105">
        <v>3</v>
      </c>
      <c r="AB2105">
        <v>11</v>
      </c>
      <c r="AC2105">
        <v>0</v>
      </c>
    </row>
    <row r="2106" spans="1:29" x14ac:dyDescent="0.3">
      <c r="A2106">
        <v>3628</v>
      </c>
      <c r="B2106">
        <v>1987</v>
      </c>
      <c r="C2106" t="s">
        <v>36</v>
      </c>
      <c r="D2106" t="s">
        <v>30</v>
      </c>
      <c r="E2106">
        <v>15038</v>
      </c>
      <c r="F2106">
        <v>1</v>
      </c>
      <c r="G2106">
        <v>0</v>
      </c>
      <c r="H2106" s="1">
        <v>41303</v>
      </c>
      <c r="I2106">
        <v>93</v>
      </c>
      <c r="J2106">
        <v>4</v>
      </c>
      <c r="K2106">
        <v>8</v>
      </c>
      <c r="L2106">
        <v>11</v>
      </c>
      <c r="M2106">
        <v>19</v>
      </c>
      <c r="N2106">
        <v>12</v>
      </c>
      <c r="O2106">
        <v>26</v>
      </c>
      <c r="P2106">
        <v>2</v>
      </c>
      <c r="Q2106">
        <v>2</v>
      </c>
      <c r="R2106">
        <v>1</v>
      </c>
      <c r="S2106">
        <v>2</v>
      </c>
      <c r="T2106">
        <v>9</v>
      </c>
      <c r="U2106">
        <v>0</v>
      </c>
      <c r="V2106">
        <v>0</v>
      </c>
      <c r="W2106">
        <v>0</v>
      </c>
      <c r="X2106">
        <v>0</v>
      </c>
      <c r="Y2106">
        <v>0</v>
      </c>
      <c r="Z2106">
        <v>0</v>
      </c>
      <c r="AA2106">
        <v>3</v>
      </c>
      <c r="AB2106">
        <v>11</v>
      </c>
      <c r="AC2106">
        <v>0</v>
      </c>
    </row>
    <row r="2107" spans="1:29" x14ac:dyDescent="0.3">
      <c r="A2107">
        <v>5740</v>
      </c>
      <c r="B2107">
        <v>1970</v>
      </c>
      <c r="C2107" t="s">
        <v>37</v>
      </c>
      <c r="D2107" t="s">
        <v>35</v>
      </c>
      <c r="E2107">
        <v>25959</v>
      </c>
      <c r="F2107">
        <v>1</v>
      </c>
      <c r="G2107">
        <v>1</v>
      </c>
      <c r="H2107" s="1">
        <v>41319</v>
      </c>
      <c r="I2107">
        <v>1</v>
      </c>
      <c r="J2107">
        <v>4</v>
      </c>
      <c r="K2107">
        <v>2</v>
      </c>
      <c r="L2107">
        <v>12</v>
      </c>
      <c r="M2107">
        <v>7</v>
      </c>
      <c r="N2107">
        <v>5</v>
      </c>
      <c r="O2107">
        <v>26</v>
      </c>
      <c r="P2107">
        <v>2</v>
      </c>
      <c r="Q2107">
        <v>1</v>
      </c>
      <c r="R2107">
        <v>2</v>
      </c>
      <c r="S2107">
        <v>2</v>
      </c>
      <c r="T2107">
        <v>6</v>
      </c>
      <c r="U2107">
        <v>0</v>
      </c>
      <c r="V2107">
        <v>0</v>
      </c>
      <c r="W2107">
        <v>0</v>
      </c>
      <c r="X2107">
        <v>0</v>
      </c>
      <c r="Y2107">
        <v>0</v>
      </c>
      <c r="Z2107">
        <v>0</v>
      </c>
      <c r="AA2107">
        <v>3</v>
      </c>
      <c r="AB2107">
        <v>11</v>
      </c>
      <c r="AC2107">
        <v>1</v>
      </c>
    </row>
    <row r="2108" spans="1:29" x14ac:dyDescent="0.3">
      <c r="A2108">
        <v>10914</v>
      </c>
      <c r="B2108">
        <v>1970</v>
      </c>
      <c r="C2108" t="s">
        <v>29</v>
      </c>
      <c r="D2108" t="s">
        <v>30</v>
      </c>
      <c r="E2108">
        <v>24163</v>
      </c>
      <c r="F2108">
        <v>1</v>
      </c>
      <c r="G2108">
        <v>1</v>
      </c>
      <c r="H2108" s="1">
        <v>41559</v>
      </c>
      <c r="I2108">
        <v>3</v>
      </c>
      <c r="J2108">
        <v>4</v>
      </c>
      <c r="K2108">
        <v>1</v>
      </c>
      <c r="L2108">
        <v>7</v>
      </c>
      <c r="M2108">
        <v>2</v>
      </c>
      <c r="N2108">
        <v>1</v>
      </c>
      <c r="O2108">
        <v>2</v>
      </c>
      <c r="P2108">
        <v>2</v>
      </c>
      <c r="Q2108">
        <v>1</v>
      </c>
      <c r="R2108">
        <v>0</v>
      </c>
      <c r="S2108">
        <v>3</v>
      </c>
      <c r="T2108">
        <v>4</v>
      </c>
      <c r="U2108">
        <v>0</v>
      </c>
      <c r="V2108">
        <v>0</v>
      </c>
      <c r="W2108">
        <v>0</v>
      </c>
      <c r="X2108">
        <v>0</v>
      </c>
      <c r="Y2108">
        <v>0</v>
      </c>
      <c r="Z2108">
        <v>0</v>
      </c>
      <c r="AA2108">
        <v>3</v>
      </c>
      <c r="AB2108">
        <v>11</v>
      </c>
      <c r="AC2108">
        <v>0</v>
      </c>
    </row>
    <row r="2109" spans="1:29" x14ac:dyDescent="0.3">
      <c r="A2109">
        <v>9392</v>
      </c>
      <c r="B2109">
        <v>1971</v>
      </c>
      <c r="C2109" t="s">
        <v>29</v>
      </c>
      <c r="D2109" t="s">
        <v>30</v>
      </c>
      <c r="E2109">
        <v>26954</v>
      </c>
      <c r="F2109">
        <v>1</v>
      </c>
      <c r="G2109">
        <v>0</v>
      </c>
      <c r="H2109" s="1">
        <v>41767</v>
      </c>
      <c r="I2109">
        <v>17</v>
      </c>
      <c r="J2109">
        <v>4</v>
      </c>
      <c r="K2109">
        <v>1</v>
      </c>
      <c r="L2109">
        <v>11</v>
      </c>
      <c r="M2109">
        <v>0</v>
      </c>
      <c r="N2109">
        <v>0</v>
      </c>
      <c r="O2109">
        <v>1</v>
      </c>
      <c r="P2109">
        <v>1</v>
      </c>
      <c r="Q2109">
        <v>1</v>
      </c>
      <c r="R2109">
        <v>0</v>
      </c>
      <c r="S2109">
        <v>2</v>
      </c>
      <c r="T2109">
        <v>7</v>
      </c>
      <c r="U2109">
        <v>0</v>
      </c>
      <c r="V2109">
        <v>0</v>
      </c>
      <c r="W2109">
        <v>0</v>
      </c>
      <c r="X2109">
        <v>0</v>
      </c>
      <c r="Y2109">
        <v>0</v>
      </c>
      <c r="Z2109">
        <v>0</v>
      </c>
      <c r="AA2109">
        <v>3</v>
      </c>
      <c r="AB2109">
        <v>11</v>
      </c>
      <c r="AC2109">
        <v>0</v>
      </c>
    </row>
    <row r="2110" spans="1:29" x14ac:dyDescent="0.3">
      <c r="A2110">
        <v>7128</v>
      </c>
      <c r="B2110">
        <v>1977</v>
      </c>
      <c r="C2110" t="s">
        <v>32</v>
      </c>
      <c r="D2110" t="s">
        <v>30</v>
      </c>
      <c r="E2110">
        <v>42997</v>
      </c>
      <c r="F2110">
        <v>1</v>
      </c>
      <c r="G2110">
        <v>1</v>
      </c>
      <c r="H2110" s="1">
        <v>41615</v>
      </c>
      <c r="I2110">
        <v>91</v>
      </c>
      <c r="J2110">
        <v>4</v>
      </c>
      <c r="K2110">
        <v>0</v>
      </c>
      <c r="L2110">
        <v>5</v>
      </c>
      <c r="M2110">
        <v>0</v>
      </c>
      <c r="N2110">
        <v>1</v>
      </c>
      <c r="O2110">
        <v>5</v>
      </c>
      <c r="P2110">
        <v>1</v>
      </c>
      <c r="Q2110">
        <v>1</v>
      </c>
      <c r="R2110">
        <v>0</v>
      </c>
      <c r="S2110">
        <v>2</v>
      </c>
      <c r="T2110">
        <v>7</v>
      </c>
      <c r="U2110">
        <v>0</v>
      </c>
      <c r="V2110">
        <v>0</v>
      </c>
      <c r="W2110">
        <v>0</v>
      </c>
      <c r="X2110">
        <v>0</v>
      </c>
      <c r="Y2110">
        <v>0</v>
      </c>
      <c r="Z2110">
        <v>0</v>
      </c>
      <c r="AA2110">
        <v>3</v>
      </c>
      <c r="AB2110">
        <v>11</v>
      </c>
      <c r="AC2110">
        <v>0</v>
      </c>
    </row>
    <row r="2111" spans="1:29" x14ac:dyDescent="0.3">
      <c r="A2111">
        <v>1878</v>
      </c>
      <c r="B2111">
        <v>1985</v>
      </c>
      <c r="C2111" t="s">
        <v>37</v>
      </c>
      <c r="D2111" t="s">
        <v>33</v>
      </c>
      <c r="E2111">
        <v>23148</v>
      </c>
      <c r="F2111">
        <v>0</v>
      </c>
      <c r="G2111">
        <v>0</v>
      </c>
      <c r="H2111" s="1">
        <v>41688</v>
      </c>
      <c r="I2111">
        <v>83</v>
      </c>
      <c r="J2111">
        <v>4</v>
      </c>
      <c r="K2111">
        <v>6</v>
      </c>
      <c r="L2111">
        <v>8</v>
      </c>
      <c r="M2111">
        <v>6</v>
      </c>
      <c r="N2111">
        <v>3</v>
      </c>
      <c r="O2111">
        <v>10</v>
      </c>
      <c r="P2111">
        <v>1</v>
      </c>
      <c r="Q2111">
        <v>2</v>
      </c>
      <c r="R2111">
        <v>0</v>
      </c>
      <c r="S2111">
        <v>3</v>
      </c>
      <c r="T2111">
        <v>7</v>
      </c>
      <c r="U2111">
        <v>0</v>
      </c>
      <c r="V2111">
        <v>0</v>
      </c>
      <c r="W2111">
        <v>0</v>
      </c>
      <c r="X2111">
        <v>0</v>
      </c>
      <c r="Y2111">
        <v>0</v>
      </c>
      <c r="Z2111">
        <v>0</v>
      </c>
      <c r="AA2111">
        <v>3</v>
      </c>
      <c r="AB2111">
        <v>11</v>
      </c>
      <c r="AC2111">
        <v>0</v>
      </c>
    </row>
    <row r="2112" spans="1:29" x14ac:dyDescent="0.3">
      <c r="A2112">
        <v>9668</v>
      </c>
      <c r="B2112">
        <v>1971</v>
      </c>
      <c r="C2112" t="s">
        <v>29</v>
      </c>
      <c r="D2112" t="s">
        <v>33</v>
      </c>
      <c r="E2112">
        <v>18793</v>
      </c>
      <c r="F2112">
        <v>1</v>
      </c>
      <c r="G2112">
        <v>0</v>
      </c>
      <c r="H2112" s="1">
        <v>41286</v>
      </c>
      <c r="I2112">
        <v>14</v>
      </c>
      <c r="J2112">
        <v>4</v>
      </c>
      <c r="K2112">
        <v>16</v>
      </c>
      <c r="L2112">
        <v>20</v>
      </c>
      <c r="M2112">
        <v>0</v>
      </c>
      <c r="N2112">
        <v>17</v>
      </c>
      <c r="O2112">
        <v>20</v>
      </c>
      <c r="P2112">
        <v>3</v>
      </c>
      <c r="Q2112">
        <v>2</v>
      </c>
      <c r="R2112">
        <v>0</v>
      </c>
      <c r="S2112">
        <v>4</v>
      </c>
      <c r="T2112">
        <v>8</v>
      </c>
      <c r="U2112">
        <v>0</v>
      </c>
      <c r="V2112">
        <v>0</v>
      </c>
      <c r="W2112">
        <v>0</v>
      </c>
      <c r="X2112">
        <v>0</v>
      </c>
      <c r="Y2112">
        <v>0</v>
      </c>
      <c r="Z2112">
        <v>0</v>
      </c>
      <c r="AA2112">
        <v>3</v>
      </c>
      <c r="AB2112">
        <v>11</v>
      </c>
      <c r="AC2112">
        <v>0</v>
      </c>
    </row>
    <row r="2113" spans="1:29" x14ac:dyDescent="0.3">
      <c r="A2113">
        <v>10757</v>
      </c>
      <c r="B2113">
        <v>1967</v>
      </c>
      <c r="C2113" t="s">
        <v>32</v>
      </c>
      <c r="D2113" t="s">
        <v>35</v>
      </c>
      <c r="E2113">
        <v>28420</v>
      </c>
      <c r="F2113">
        <v>1</v>
      </c>
      <c r="G2113">
        <v>0</v>
      </c>
      <c r="H2113" s="1">
        <v>41632</v>
      </c>
      <c r="I2113">
        <v>36</v>
      </c>
      <c r="J2113">
        <v>4</v>
      </c>
      <c r="K2113">
        <v>2</v>
      </c>
      <c r="L2113">
        <v>5</v>
      </c>
      <c r="M2113">
        <v>2</v>
      </c>
      <c r="N2113">
        <v>0</v>
      </c>
      <c r="O2113">
        <v>0</v>
      </c>
      <c r="P2113">
        <v>1</v>
      </c>
      <c r="Q2113">
        <v>1</v>
      </c>
      <c r="R2113">
        <v>0</v>
      </c>
      <c r="S2113">
        <v>2</v>
      </c>
      <c r="T2113">
        <v>6</v>
      </c>
      <c r="U2113">
        <v>0</v>
      </c>
      <c r="V2113">
        <v>0</v>
      </c>
      <c r="W2113">
        <v>0</v>
      </c>
      <c r="X2113">
        <v>0</v>
      </c>
      <c r="Y2113">
        <v>0</v>
      </c>
      <c r="Z2113">
        <v>0</v>
      </c>
      <c r="AA2113">
        <v>3</v>
      </c>
      <c r="AB2113">
        <v>11</v>
      </c>
      <c r="AC2113">
        <v>0</v>
      </c>
    </row>
    <row r="2114" spans="1:29" x14ac:dyDescent="0.3">
      <c r="A2114">
        <v>1407</v>
      </c>
      <c r="B2114">
        <v>1986</v>
      </c>
      <c r="C2114" t="s">
        <v>36</v>
      </c>
      <c r="D2114" t="s">
        <v>33</v>
      </c>
      <c r="E2114">
        <v>20425</v>
      </c>
      <c r="F2114">
        <v>1</v>
      </c>
      <c r="G2114">
        <v>0</v>
      </c>
      <c r="H2114" s="1">
        <v>41211</v>
      </c>
      <c r="I2114">
        <v>5</v>
      </c>
      <c r="J2114">
        <v>4</v>
      </c>
      <c r="K2114">
        <v>12</v>
      </c>
      <c r="L2114">
        <v>5</v>
      </c>
      <c r="M2114">
        <v>3</v>
      </c>
      <c r="N2114">
        <v>16</v>
      </c>
      <c r="O2114">
        <v>17</v>
      </c>
      <c r="P2114">
        <v>2</v>
      </c>
      <c r="Q2114">
        <v>2</v>
      </c>
      <c r="R2114">
        <v>0</v>
      </c>
      <c r="S2114">
        <v>3</v>
      </c>
      <c r="T2114">
        <v>7</v>
      </c>
      <c r="U2114">
        <v>0</v>
      </c>
      <c r="V2114">
        <v>0</v>
      </c>
      <c r="W2114">
        <v>0</v>
      </c>
      <c r="X2114">
        <v>0</v>
      </c>
      <c r="Y2114">
        <v>0</v>
      </c>
      <c r="Z2114">
        <v>0</v>
      </c>
      <c r="AA2114">
        <v>3</v>
      </c>
      <c r="AB2114">
        <v>11</v>
      </c>
      <c r="AC2114">
        <v>0</v>
      </c>
    </row>
    <row r="2115" spans="1:29" x14ac:dyDescent="0.3">
      <c r="A2115">
        <v>10067</v>
      </c>
      <c r="B2115">
        <v>1976</v>
      </c>
      <c r="C2115" t="s">
        <v>37</v>
      </c>
      <c r="D2115" t="s">
        <v>31</v>
      </c>
      <c r="E2115">
        <v>25176</v>
      </c>
      <c r="F2115">
        <v>1</v>
      </c>
      <c r="G2115">
        <v>1</v>
      </c>
      <c r="H2115" s="1">
        <v>41496</v>
      </c>
      <c r="I2115">
        <v>79</v>
      </c>
      <c r="J2115">
        <v>4</v>
      </c>
      <c r="K2115">
        <v>0</v>
      </c>
      <c r="L2115">
        <v>4</v>
      </c>
      <c r="M2115">
        <v>0</v>
      </c>
      <c r="N2115">
        <v>0</v>
      </c>
      <c r="O2115">
        <v>5</v>
      </c>
      <c r="P2115">
        <v>1</v>
      </c>
      <c r="Q2115">
        <v>1</v>
      </c>
      <c r="R2115">
        <v>0</v>
      </c>
      <c r="S2115">
        <v>2</v>
      </c>
      <c r="T2115">
        <v>7</v>
      </c>
      <c r="U2115">
        <v>0</v>
      </c>
      <c r="V2115">
        <v>0</v>
      </c>
      <c r="W2115">
        <v>0</v>
      </c>
      <c r="X2115">
        <v>0</v>
      </c>
      <c r="Y2115">
        <v>0</v>
      </c>
      <c r="Z2115">
        <v>0</v>
      </c>
      <c r="AA2115">
        <v>3</v>
      </c>
      <c r="AB2115">
        <v>11</v>
      </c>
      <c r="AC2115">
        <v>0</v>
      </c>
    </row>
    <row r="2116" spans="1:29" x14ac:dyDescent="0.3">
      <c r="A2116">
        <v>10104</v>
      </c>
      <c r="B2116">
        <v>1974</v>
      </c>
      <c r="C2116" t="s">
        <v>29</v>
      </c>
      <c r="D2116" t="s">
        <v>31</v>
      </c>
      <c r="E2116">
        <v>33590</v>
      </c>
      <c r="F2116">
        <v>2</v>
      </c>
      <c r="G2116">
        <v>1</v>
      </c>
      <c r="H2116" s="1">
        <v>41581</v>
      </c>
      <c r="I2116">
        <v>65</v>
      </c>
      <c r="J2116">
        <v>4</v>
      </c>
      <c r="K2116">
        <v>0</v>
      </c>
      <c r="L2116">
        <v>2</v>
      </c>
      <c r="M2116">
        <v>0</v>
      </c>
      <c r="N2116">
        <v>0</v>
      </c>
      <c r="O2116">
        <v>2</v>
      </c>
      <c r="P2116">
        <v>1</v>
      </c>
      <c r="Q2116">
        <v>1</v>
      </c>
      <c r="R2116">
        <v>0</v>
      </c>
      <c r="S2116">
        <v>2</v>
      </c>
      <c r="T2116">
        <v>7</v>
      </c>
      <c r="U2116">
        <v>0</v>
      </c>
      <c r="V2116">
        <v>0</v>
      </c>
      <c r="W2116">
        <v>0</v>
      </c>
      <c r="X2116">
        <v>0</v>
      </c>
      <c r="Y2116">
        <v>0</v>
      </c>
      <c r="Z2116">
        <v>0</v>
      </c>
      <c r="AA2116">
        <v>3</v>
      </c>
      <c r="AB2116">
        <v>11</v>
      </c>
      <c r="AC2116">
        <v>0</v>
      </c>
    </row>
    <row r="2117" spans="1:29" x14ac:dyDescent="0.3">
      <c r="A2117">
        <v>9727</v>
      </c>
      <c r="B2117">
        <v>1957</v>
      </c>
      <c r="C2117" t="s">
        <v>29</v>
      </c>
      <c r="D2117" t="s">
        <v>33</v>
      </c>
      <c r="E2117">
        <v>23539</v>
      </c>
      <c r="F2117">
        <v>0</v>
      </c>
      <c r="G2117">
        <v>0</v>
      </c>
      <c r="H2117" s="1">
        <v>41698</v>
      </c>
      <c r="I2117">
        <v>13</v>
      </c>
      <c r="J2117">
        <v>4</v>
      </c>
      <c r="K2117">
        <v>24</v>
      </c>
      <c r="L2117">
        <v>11</v>
      </c>
      <c r="M2117">
        <v>16</v>
      </c>
      <c r="N2117">
        <v>1</v>
      </c>
      <c r="O2117">
        <v>25</v>
      </c>
      <c r="P2117">
        <v>1</v>
      </c>
      <c r="Q2117">
        <v>2</v>
      </c>
      <c r="R2117">
        <v>0</v>
      </c>
      <c r="S2117">
        <v>4</v>
      </c>
      <c r="T2117">
        <v>6</v>
      </c>
      <c r="U2117">
        <v>0</v>
      </c>
      <c r="V2117">
        <v>0</v>
      </c>
      <c r="W2117">
        <v>0</v>
      </c>
      <c r="X2117">
        <v>0</v>
      </c>
      <c r="Y2117">
        <v>0</v>
      </c>
      <c r="Z2117">
        <v>0</v>
      </c>
      <c r="AA2117">
        <v>3</v>
      </c>
      <c r="AB2117">
        <v>11</v>
      </c>
      <c r="AC2117">
        <v>0</v>
      </c>
    </row>
    <row r="2118" spans="1:29" x14ac:dyDescent="0.3">
      <c r="A2118">
        <v>1646</v>
      </c>
      <c r="B2118">
        <v>1972</v>
      </c>
      <c r="C2118" t="s">
        <v>36</v>
      </c>
      <c r="D2118" t="s">
        <v>33</v>
      </c>
      <c r="E2118">
        <v>25224</v>
      </c>
      <c r="F2118">
        <v>1</v>
      </c>
      <c r="G2118">
        <v>0</v>
      </c>
      <c r="H2118" s="1">
        <v>41714</v>
      </c>
      <c r="I2118">
        <v>36</v>
      </c>
      <c r="J2118">
        <v>4</v>
      </c>
      <c r="K2118">
        <v>9</v>
      </c>
      <c r="L2118">
        <v>12</v>
      </c>
      <c r="M2118">
        <v>11</v>
      </c>
      <c r="N2118">
        <v>2</v>
      </c>
      <c r="O2118">
        <v>8</v>
      </c>
      <c r="P2118">
        <v>2</v>
      </c>
      <c r="Q2118">
        <v>1</v>
      </c>
      <c r="R2118">
        <v>1</v>
      </c>
      <c r="S2118">
        <v>3</v>
      </c>
      <c r="T2118">
        <v>3</v>
      </c>
      <c r="U2118">
        <v>0</v>
      </c>
      <c r="V2118">
        <v>0</v>
      </c>
      <c r="W2118">
        <v>0</v>
      </c>
      <c r="X2118">
        <v>0</v>
      </c>
      <c r="Y2118">
        <v>0</v>
      </c>
      <c r="Z2118">
        <v>0</v>
      </c>
      <c r="AA2118">
        <v>3</v>
      </c>
      <c r="AB2118">
        <v>11</v>
      </c>
      <c r="AC2118">
        <v>0</v>
      </c>
    </row>
    <row r="2119" spans="1:29" x14ac:dyDescent="0.3">
      <c r="A2119">
        <v>692</v>
      </c>
      <c r="B2119">
        <v>1954</v>
      </c>
      <c r="C2119" t="s">
        <v>29</v>
      </c>
      <c r="D2119" t="s">
        <v>31</v>
      </c>
      <c r="E2119">
        <v>36807</v>
      </c>
      <c r="F2119">
        <v>1</v>
      </c>
      <c r="G2119">
        <v>1</v>
      </c>
      <c r="H2119" s="1">
        <v>41263</v>
      </c>
      <c r="I2119">
        <v>88</v>
      </c>
      <c r="J2119">
        <v>4</v>
      </c>
      <c r="K2119">
        <v>2</v>
      </c>
      <c r="L2119">
        <v>5</v>
      </c>
      <c r="M2119">
        <v>0</v>
      </c>
      <c r="N2119">
        <v>0</v>
      </c>
      <c r="O2119">
        <v>5</v>
      </c>
      <c r="P2119">
        <v>1</v>
      </c>
      <c r="Q2119">
        <v>1</v>
      </c>
      <c r="R2119">
        <v>0</v>
      </c>
      <c r="S2119">
        <v>2</v>
      </c>
      <c r="T2119">
        <v>6</v>
      </c>
      <c r="U2119">
        <v>0</v>
      </c>
      <c r="V2119">
        <v>0</v>
      </c>
      <c r="W2119">
        <v>0</v>
      </c>
      <c r="X2119">
        <v>0</v>
      </c>
      <c r="Y2119">
        <v>0</v>
      </c>
      <c r="Z2119">
        <v>0</v>
      </c>
      <c r="AA2119">
        <v>3</v>
      </c>
      <c r="AB2119">
        <v>11</v>
      </c>
      <c r="AC2119">
        <v>0</v>
      </c>
    </row>
    <row r="2120" spans="1:29" x14ac:dyDescent="0.3">
      <c r="A2120">
        <v>2569</v>
      </c>
      <c r="B2120">
        <v>1987</v>
      </c>
      <c r="C2120" t="s">
        <v>29</v>
      </c>
      <c r="D2120" t="s">
        <v>33</v>
      </c>
      <c r="E2120">
        <v>17323</v>
      </c>
      <c r="F2120">
        <v>0</v>
      </c>
      <c r="G2120">
        <v>0</v>
      </c>
      <c r="H2120" s="1">
        <v>41192</v>
      </c>
      <c r="I2120">
        <v>38</v>
      </c>
      <c r="J2120">
        <v>3</v>
      </c>
      <c r="K2120">
        <v>14</v>
      </c>
      <c r="L2120">
        <v>17</v>
      </c>
      <c r="M2120">
        <v>6</v>
      </c>
      <c r="N2120">
        <v>1</v>
      </c>
      <c r="O2120">
        <v>5</v>
      </c>
      <c r="P2120">
        <v>1</v>
      </c>
      <c r="Q2120">
        <v>1</v>
      </c>
      <c r="R2120">
        <v>0</v>
      </c>
      <c r="S2120">
        <v>3</v>
      </c>
      <c r="T2120">
        <v>8</v>
      </c>
      <c r="U2120">
        <v>0</v>
      </c>
      <c r="V2120">
        <v>0</v>
      </c>
      <c r="W2120">
        <v>0</v>
      </c>
      <c r="X2120">
        <v>0</v>
      </c>
      <c r="Y2120">
        <v>0</v>
      </c>
      <c r="Z2120">
        <v>0</v>
      </c>
      <c r="AA2120">
        <v>3</v>
      </c>
      <c r="AB2120">
        <v>11</v>
      </c>
      <c r="AC2120">
        <v>0</v>
      </c>
    </row>
    <row r="2121" spans="1:29" x14ac:dyDescent="0.3">
      <c r="A2121">
        <v>2139</v>
      </c>
      <c r="B2121">
        <v>1975</v>
      </c>
      <c r="C2121" t="s">
        <v>34</v>
      </c>
      <c r="D2121" t="s">
        <v>33</v>
      </c>
      <c r="E2121">
        <v>7500</v>
      </c>
      <c r="F2121">
        <v>1</v>
      </c>
      <c r="G2121">
        <v>0</v>
      </c>
      <c r="H2121" s="1">
        <v>41549</v>
      </c>
      <c r="I2121">
        <v>19</v>
      </c>
      <c r="J2121">
        <v>3</v>
      </c>
      <c r="K2121">
        <v>1</v>
      </c>
      <c r="L2121">
        <v>10</v>
      </c>
      <c r="M2121">
        <v>3</v>
      </c>
      <c r="N2121">
        <v>2</v>
      </c>
      <c r="O2121">
        <v>12</v>
      </c>
      <c r="P2121">
        <v>3</v>
      </c>
      <c r="Q2121">
        <v>2</v>
      </c>
      <c r="R2121">
        <v>0</v>
      </c>
      <c r="S2121">
        <v>3</v>
      </c>
      <c r="T2121">
        <v>5</v>
      </c>
      <c r="U2121">
        <v>0</v>
      </c>
      <c r="V2121">
        <v>0</v>
      </c>
      <c r="W2121">
        <v>0</v>
      </c>
      <c r="X2121">
        <v>0</v>
      </c>
      <c r="Y2121">
        <v>0</v>
      </c>
      <c r="Z2121">
        <v>0</v>
      </c>
      <c r="AA2121">
        <v>3</v>
      </c>
      <c r="AB2121">
        <v>11</v>
      </c>
      <c r="AC2121">
        <v>0</v>
      </c>
    </row>
    <row r="2122" spans="1:29" x14ac:dyDescent="0.3">
      <c r="A2122">
        <v>9909</v>
      </c>
      <c r="B2122">
        <v>1996</v>
      </c>
      <c r="C2122" t="s">
        <v>37</v>
      </c>
      <c r="D2122" t="s">
        <v>33</v>
      </c>
      <c r="E2122">
        <v>7500</v>
      </c>
      <c r="F2122">
        <v>0</v>
      </c>
      <c r="G2122">
        <v>0</v>
      </c>
      <c r="H2122" s="1">
        <v>41222</v>
      </c>
      <c r="I2122">
        <v>24</v>
      </c>
      <c r="J2122">
        <v>3</v>
      </c>
      <c r="K2122">
        <v>18</v>
      </c>
      <c r="L2122">
        <v>14</v>
      </c>
      <c r="M2122">
        <v>15</v>
      </c>
      <c r="N2122">
        <v>22</v>
      </c>
      <c r="O2122">
        <v>50</v>
      </c>
      <c r="P2122">
        <v>3</v>
      </c>
      <c r="Q2122">
        <v>3</v>
      </c>
      <c r="R2122">
        <v>1</v>
      </c>
      <c r="S2122">
        <v>3</v>
      </c>
      <c r="T2122">
        <v>9</v>
      </c>
      <c r="U2122">
        <v>0</v>
      </c>
      <c r="V2122">
        <v>0</v>
      </c>
      <c r="W2122">
        <v>0</v>
      </c>
      <c r="X2122">
        <v>0</v>
      </c>
      <c r="Y2122">
        <v>0</v>
      </c>
      <c r="Z2122">
        <v>0</v>
      </c>
      <c r="AA2122">
        <v>3</v>
      </c>
      <c r="AB2122">
        <v>11</v>
      </c>
      <c r="AC2122">
        <v>1</v>
      </c>
    </row>
    <row r="2123" spans="1:29" x14ac:dyDescent="0.3">
      <c r="A2123">
        <v>1606</v>
      </c>
      <c r="B2123">
        <v>1971</v>
      </c>
      <c r="C2123" t="s">
        <v>29</v>
      </c>
      <c r="D2123" t="s">
        <v>31</v>
      </c>
      <c r="E2123">
        <v>38590</v>
      </c>
      <c r="F2123">
        <v>1</v>
      </c>
      <c r="G2123">
        <v>0</v>
      </c>
      <c r="H2123" s="1">
        <v>41409</v>
      </c>
      <c r="I2123">
        <v>65</v>
      </c>
      <c r="J2123">
        <v>3</v>
      </c>
      <c r="K2123">
        <v>1</v>
      </c>
      <c r="L2123">
        <v>8</v>
      </c>
      <c r="M2123">
        <v>4</v>
      </c>
      <c r="N2123">
        <v>3</v>
      </c>
      <c r="O2123">
        <v>3</v>
      </c>
      <c r="P2123">
        <v>1</v>
      </c>
      <c r="Q2123">
        <v>1</v>
      </c>
      <c r="R2123">
        <v>0</v>
      </c>
      <c r="S2123">
        <v>2</v>
      </c>
      <c r="T2123">
        <v>8</v>
      </c>
      <c r="U2123">
        <v>0</v>
      </c>
      <c r="V2123">
        <v>0</v>
      </c>
      <c r="W2123">
        <v>0</v>
      </c>
      <c r="X2123">
        <v>0</v>
      </c>
      <c r="Y2123">
        <v>0</v>
      </c>
      <c r="Z2123">
        <v>0</v>
      </c>
      <c r="AA2123">
        <v>3</v>
      </c>
      <c r="AB2123">
        <v>11</v>
      </c>
      <c r="AC2123">
        <v>0</v>
      </c>
    </row>
    <row r="2124" spans="1:29" x14ac:dyDescent="0.3">
      <c r="A2124">
        <v>6340</v>
      </c>
      <c r="B2124">
        <v>1985</v>
      </c>
      <c r="C2124" t="s">
        <v>29</v>
      </c>
      <c r="D2124" t="s">
        <v>30</v>
      </c>
      <c r="E2124">
        <v>29938</v>
      </c>
      <c r="F2124">
        <v>1</v>
      </c>
      <c r="G2124">
        <v>0</v>
      </c>
      <c r="H2124" s="1">
        <v>41574</v>
      </c>
      <c r="I2124">
        <v>52</v>
      </c>
      <c r="J2124">
        <v>3</v>
      </c>
      <c r="K2124">
        <v>3</v>
      </c>
      <c r="L2124">
        <v>7</v>
      </c>
      <c r="M2124">
        <v>0</v>
      </c>
      <c r="N2124">
        <v>2</v>
      </c>
      <c r="O2124">
        <v>11</v>
      </c>
      <c r="P2124">
        <v>2</v>
      </c>
      <c r="Q2124">
        <v>1</v>
      </c>
      <c r="R2124">
        <v>0</v>
      </c>
      <c r="S2124">
        <v>3</v>
      </c>
      <c r="T2124">
        <v>6</v>
      </c>
      <c r="U2124">
        <v>0</v>
      </c>
      <c r="V2124">
        <v>0</v>
      </c>
      <c r="W2124">
        <v>0</v>
      </c>
      <c r="X2124">
        <v>0</v>
      </c>
      <c r="Y2124">
        <v>0</v>
      </c>
      <c r="Z2124">
        <v>0</v>
      </c>
      <c r="AA2124">
        <v>3</v>
      </c>
      <c r="AB2124">
        <v>11</v>
      </c>
      <c r="AC2124">
        <v>0</v>
      </c>
    </row>
    <row r="2125" spans="1:29" x14ac:dyDescent="0.3">
      <c r="A2125">
        <v>10032</v>
      </c>
      <c r="B2125">
        <v>1976</v>
      </c>
      <c r="C2125" t="s">
        <v>29</v>
      </c>
      <c r="D2125" t="s">
        <v>35</v>
      </c>
      <c r="E2125">
        <v>12571</v>
      </c>
      <c r="F2125">
        <v>1</v>
      </c>
      <c r="G2125">
        <v>0</v>
      </c>
      <c r="H2125" s="1">
        <v>41657</v>
      </c>
      <c r="I2125">
        <v>86</v>
      </c>
      <c r="J2125">
        <v>3</v>
      </c>
      <c r="K2125">
        <v>5</v>
      </c>
      <c r="L2125">
        <v>14</v>
      </c>
      <c r="M2125">
        <v>2</v>
      </c>
      <c r="N2125">
        <v>12</v>
      </c>
      <c r="O2125">
        <v>17</v>
      </c>
      <c r="P2125">
        <v>4</v>
      </c>
      <c r="Q2125">
        <v>3</v>
      </c>
      <c r="R2125">
        <v>1</v>
      </c>
      <c r="S2125">
        <v>3</v>
      </c>
      <c r="T2125">
        <v>6</v>
      </c>
      <c r="U2125">
        <v>0</v>
      </c>
      <c r="V2125">
        <v>0</v>
      </c>
      <c r="W2125">
        <v>0</v>
      </c>
      <c r="X2125">
        <v>0</v>
      </c>
      <c r="Y2125">
        <v>0</v>
      </c>
      <c r="Z2125">
        <v>0</v>
      </c>
      <c r="AA2125">
        <v>3</v>
      </c>
      <c r="AB2125">
        <v>11</v>
      </c>
      <c r="AC2125">
        <v>0</v>
      </c>
    </row>
    <row r="2126" spans="1:29" x14ac:dyDescent="0.3">
      <c r="A2126">
        <v>520</v>
      </c>
      <c r="B2126">
        <v>1974</v>
      </c>
      <c r="C2126" t="s">
        <v>29</v>
      </c>
      <c r="D2126" t="s">
        <v>33</v>
      </c>
      <c r="E2126">
        <v>34421</v>
      </c>
      <c r="F2126">
        <v>1</v>
      </c>
      <c r="G2126">
        <v>0</v>
      </c>
      <c r="H2126" s="1">
        <v>41456</v>
      </c>
      <c r="I2126">
        <v>81</v>
      </c>
      <c r="J2126">
        <v>3</v>
      </c>
      <c r="K2126">
        <v>3</v>
      </c>
      <c r="L2126">
        <v>7</v>
      </c>
      <c r="M2126">
        <v>6</v>
      </c>
      <c r="N2126">
        <v>2</v>
      </c>
      <c r="O2126">
        <v>9</v>
      </c>
      <c r="P2126">
        <v>1</v>
      </c>
      <c r="Q2126">
        <v>1</v>
      </c>
      <c r="R2126">
        <v>0</v>
      </c>
      <c r="S2126">
        <v>2</v>
      </c>
      <c r="T2126">
        <v>7</v>
      </c>
      <c r="U2126">
        <v>0</v>
      </c>
      <c r="V2126">
        <v>0</v>
      </c>
      <c r="W2126">
        <v>0</v>
      </c>
      <c r="X2126">
        <v>0</v>
      </c>
      <c r="Y2126">
        <v>0</v>
      </c>
      <c r="Z2126">
        <v>0</v>
      </c>
      <c r="AA2126">
        <v>3</v>
      </c>
      <c r="AB2126">
        <v>11</v>
      </c>
      <c r="AC2126">
        <v>0</v>
      </c>
    </row>
    <row r="2127" spans="1:29" x14ac:dyDescent="0.3">
      <c r="A2127">
        <v>1726</v>
      </c>
      <c r="B2127">
        <v>1970</v>
      </c>
      <c r="C2127" t="s">
        <v>29</v>
      </c>
      <c r="D2127" t="s">
        <v>30</v>
      </c>
      <c r="E2127">
        <v>22585</v>
      </c>
      <c r="F2127">
        <v>0</v>
      </c>
      <c r="G2127">
        <v>0</v>
      </c>
      <c r="H2127" s="1">
        <v>41351</v>
      </c>
      <c r="I2127">
        <v>23</v>
      </c>
      <c r="J2127">
        <v>3</v>
      </c>
      <c r="K2127">
        <v>9</v>
      </c>
      <c r="L2127">
        <v>15</v>
      </c>
      <c r="M2127">
        <v>13</v>
      </c>
      <c r="N2127">
        <v>2</v>
      </c>
      <c r="O2127">
        <v>39</v>
      </c>
      <c r="P2127">
        <v>1</v>
      </c>
      <c r="Q2127">
        <v>1</v>
      </c>
      <c r="R2127">
        <v>1</v>
      </c>
      <c r="S2127">
        <v>2</v>
      </c>
      <c r="T2127">
        <v>9</v>
      </c>
      <c r="U2127">
        <v>1</v>
      </c>
      <c r="V2127">
        <v>0</v>
      </c>
      <c r="W2127">
        <v>0</v>
      </c>
      <c r="X2127">
        <v>0</v>
      </c>
      <c r="Y2127">
        <v>0</v>
      </c>
      <c r="Z2127">
        <v>0</v>
      </c>
      <c r="AA2127">
        <v>3</v>
      </c>
      <c r="AB2127">
        <v>11</v>
      </c>
      <c r="AC2127">
        <v>1</v>
      </c>
    </row>
    <row r="2128" spans="1:29" x14ac:dyDescent="0.3">
      <c r="A2128">
        <v>1517</v>
      </c>
      <c r="B2128">
        <v>1969</v>
      </c>
      <c r="C2128" t="s">
        <v>29</v>
      </c>
      <c r="D2128" t="s">
        <v>30</v>
      </c>
      <c r="E2128">
        <v>30822</v>
      </c>
      <c r="F2128">
        <v>1</v>
      </c>
      <c r="G2128">
        <v>0</v>
      </c>
      <c r="H2128" s="1">
        <v>41439</v>
      </c>
      <c r="I2128">
        <v>92</v>
      </c>
      <c r="J2128">
        <v>3</v>
      </c>
      <c r="K2128">
        <v>9</v>
      </c>
      <c r="L2128">
        <v>13</v>
      </c>
      <c r="M2128">
        <v>2</v>
      </c>
      <c r="N2128">
        <v>12</v>
      </c>
      <c r="O2128">
        <v>12</v>
      </c>
      <c r="P2128">
        <v>1</v>
      </c>
      <c r="Q2128">
        <v>1</v>
      </c>
      <c r="R2128">
        <v>0</v>
      </c>
      <c r="S2128">
        <v>3</v>
      </c>
      <c r="T2128">
        <v>7</v>
      </c>
      <c r="U2128">
        <v>0</v>
      </c>
      <c r="V2128">
        <v>0</v>
      </c>
      <c r="W2128">
        <v>0</v>
      </c>
      <c r="X2128">
        <v>0</v>
      </c>
      <c r="Y2128">
        <v>0</v>
      </c>
      <c r="Z2128">
        <v>0</v>
      </c>
      <c r="AA2128">
        <v>3</v>
      </c>
      <c r="AB2128">
        <v>11</v>
      </c>
      <c r="AC2128">
        <v>0</v>
      </c>
    </row>
    <row r="2129" spans="1:29" x14ac:dyDescent="0.3">
      <c r="A2129">
        <v>9543</v>
      </c>
      <c r="B2129">
        <v>1985</v>
      </c>
      <c r="C2129" t="s">
        <v>29</v>
      </c>
      <c r="D2129" t="s">
        <v>33</v>
      </c>
      <c r="E2129">
        <v>19986</v>
      </c>
      <c r="F2129">
        <v>1</v>
      </c>
      <c r="G2129">
        <v>0</v>
      </c>
      <c r="H2129" s="1">
        <v>41592</v>
      </c>
      <c r="I2129">
        <v>74</v>
      </c>
      <c r="J2129">
        <v>3</v>
      </c>
      <c r="K2129">
        <v>6</v>
      </c>
      <c r="L2129">
        <v>5</v>
      </c>
      <c r="M2129">
        <v>0</v>
      </c>
      <c r="N2129">
        <v>2</v>
      </c>
      <c r="O2129">
        <v>6</v>
      </c>
      <c r="P2129">
        <v>1</v>
      </c>
      <c r="Q2129">
        <v>0</v>
      </c>
      <c r="R2129">
        <v>0</v>
      </c>
      <c r="S2129">
        <v>3</v>
      </c>
      <c r="T2129">
        <v>7</v>
      </c>
      <c r="U2129">
        <v>0</v>
      </c>
      <c r="V2129">
        <v>0</v>
      </c>
      <c r="W2129">
        <v>0</v>
      </c>
      <c r="X2129">
        <v>0</v>
      </c>
      <c r="Y2129">
        <v>0</v>
      </c>
      <c r="Z2129">
        <v>0</v>
      </c>
      <c r="AA2129">
        <v>3</v>
      </c>
      <c r="AB2129">
        <v>11</v>
      </c>
      <c r="AC2129">
        <v>0</v>
      </c>
    </row>
    <row r="2130" spans="1:29" x14ac:dyDescent="0.3">
      <c r="A2130">
        <v>5029</v>
      </c>
      <c r="B2130">
        <v>1946</v>
      </c>
      <c r="C2130" t="s">
        <v>29</v>
      </c>
      <c r="D2130" t="s">
        <v>33</v>
      </c>
      <c r="E2130">
        <v>18100</v>
      </c>
      <c r="F2130">
        <v>0</v>
      </c>
      <c r="G2130">
        <v>0</v>
      </c>
      <c r="H2130" s="1">
        <v>41492</v>
      </c>
      <c r="I2130">
        <v>14</v>
      </c>
      <c r="J2130">
        <v>3</v>
      </c>
      <c r="K2130">
        <v>1</v>
      </c>
      <c r="L2130">
        <v>2</v>
      </c>
      <c r="M2130">
        <v>4</v>
      </c>
      <c r="N2130">
        <v>3</v>
      </c>
      <c r="O2130">
        <v>1</v>
      </c>
      <c r="P2130">
        <v>1</v>
      </c>
      <c r="Q2130">
        <v>0</v>
      </c>
      <c r="R2130">
        <v>0</v>
      </c>
      <c r="S2130">
        <v>3</v>
      </c>
      <c r="T2130">
        <v>5</v>
      </c>
      <c r="U2130">
        <v>0</v>
      </c>
      <c r="V2130">
        <v>0</v>
      </c>
      <c r="W2130">
        <v>0</v>
      </c>
      <c r="X2130">
        <v>0</v>
      </c>
      <c r="Y2130">
        <v>0</v>
      </c>
      <c r="Z2130">
        <v>0</v>
      </c>
      <c r="AA2130">
        <v>3</v>
      </c>
      <c r="AB2130">
        <v>11</v>
      </c>
      <c r="AC2130">
        <v>0</v>
      </c>
    </row>
    <row r="2131" spans="1:29" x14ac:dyDescent="0.3">
      <c r="A2131">
        <v>7093</v>
      </c>
      <c r="B2131">
        <v>1985</v>
      </c>
      <c r="C2131" t="s">
        <v>29</v>
      </c>
      <c r="D2131" t="s">
        <v>33</v>
      </c>
      <c r="E2131">
        <v>19986</v>
      </c>
      <c r="F2131">
        <v>1</v>
      </c>
      <c r="G2131">
        <v>0</v>
      </c>
      <c r="H2131" s="1">
        <v>41592</v>
      </c>
      <c r="I2131">
        <v>74</v>
      </c>
      <c r="J2131">
        <v>3</v>
      </c>
      <c r="K2131">
        <v>6</v>
      </c>
      <c r="L2131">
        <v>5</v>
      </c>
      <c r="M2131">
        <v>0</v>
      </c>
      <c r="N2131">
        <v>2</v>
      </c>
      <c r="O2131">
        <v>6</v>
      </c>
      <c r="P2131">
        <v>1</v>
      </c>
      <c r="Q2131">
        <v>0</v>
      </c>
      <c r="R2131">
        <v>0</v>
      </c>
      <c r="S2131">
        <v>3</v>
      </c>
      <c r="T2131">
        <v>7</v>
      </c>
      <c r="U2131">
        <v>0</v>
      </c>
      <c r="V2131">
        <v>0</v>
      </c>
      <c r="W2131">
        <v>0</v>
      </c>
      <c r="X2131">
        <v>0</v>
      </c>
      <c r="Y2131">
        <v>0</v>
      </c>
      <c r="Z2131">
        <v>0</v>
      </c>
      <c r="AA2131">
        <v>3</v>
      </c>
      <c r="AB2131">
        <v>11</v>
      </c>
      <c r="AC2131">
        <v>0</v>
      </c>
    </row>
    <row r="2132" spans="1:29" x14ac:dyDescent="0.3">
      <c r="A2132">
        <v>2964</v>
      </c>
      <c r="B2132">
        <v>1981</v>
      </c>
      <c r="C2132" t="s">
        <v>29</v>
      </c>
      <c r="D2132" t="s">
        <v>33</v>
      </c>
      <c r="E2132">
        <v>26872</v>
      </c>
      <c r="F2132">
        <v>0</v>
      </c>
      <c r="G2132">
        <v>0</v>
      </c>
      <c r="H2132" s="1">
        <v>41563</v>
      </c>
      <c r="I2132">
        <v>0</v>
      </c>
      <c r="J2132">
        <v>3</v>
      </c>
      <c r="K2132">
        <v>10</v>
      </c>
      <c r="L2132">
        <v>8</v>
      </c>
      <c r="M2132">
        <v>3</v>
      </c>
      <c r="N2132">
        <v>16</v>
      </c>
      <c r="O2132">
        <v>32</v>
      </c>
      <c r="P2132">
        <v>1</v>
      </c>
      <c r="Q2132">
        <v>1</v>
      </c>
      <c r="R2132">
        <v>1</v>
      </c>
      <c r="S2132">
        <v>2</v>
      </c>
      <c r="T2132">
        <v>6</v>
      </c>
      <c r="U2132">
        <v>0</v>
      </c>
      <c r="V2132">
        <v>0</v>
      </c>
      <c r="W2132">
        <v>0</v>
      </c>
      <c r="X2132">
        <v>0</v>
      </c>
      <c r="Y2132">
        <v>0</v>
      </c>
      <c r="Z2132">
        <v>0</v>
      </c>
      <c r="AA2132">
        <v>3</v>
      </c>
      <c r="AB2132">
        <v>11</v>
      </c>
      <c r="AC2132">
        <v>0</v>
      </c>
    </row>
    <row r="2133" spans="1:29" x14ac:dyDescent="0.3">
      <c r="A2133">
        <v>6646</v>
      </c>
      <c r="B2133">
        <v>1984</v>
      </c>
      <c r="C2133" t="s">
        <v>29</v>
      </c>
      <c r="D2133" t="s">
        <v>31</v>
      </c>
      <c r="E2133">
        <v>16529</v>
      </c>
      <c r="F2133">
        <v>1</v>
      </c>
      <c r="G2133">
        <v>0</v>
      </c>
      <c r="H2133" s="1">
        <v>41699</v>
      </c>
      <c r="I2133">
        <v>23</v>
      </c>
      <c r="J2133">
        <v>3</v>
      </c>
      <c r="K2133">
        <v>0</v>
      </c>
      <c r="L2133">
        <v>5</v>
      </c>
      <c r="M2133">
        <v>13</v>
      </c>
      <c r="N2133">
        <v>0</v>
      </c>
      <c r="O2133">
        <v>1</v>
      </c>
      <c r="P2133">
        <v>1</v>
      </c>
      <c r="Q2133">
        <v>1</v>
      </c>
      <c r="R2133">
        <v>0</v>
      </c>
      <c r="S2133">
        <v>3</v>
      </c>
      <c r="T2133">
        <v>6</v>
      </c>
      <c r="U2133">
        <v>0</v>
      </c>
      <c r="V2133">
        <v>0</v>
      </c>
      <c r="W2133">
        <v>0</v>
      </c>
      <c r="X2133">
        <v>0</v>
      </c>
      <c r="Y2133">
        <v>0</v>
      </c>
      <c r="Z2133">
        <v>0</v>
      </c>
      <c r="AA2133">
        <v>3</v>
      </c>
      <c r="AB2133">
        <v>11</v>
      </c>
      <c r="AC2133">
        <v>0</v>
      </c>
    </row>
    <row r="2134" spans="1:29" x14ac:dyDescent="0.3">
      <c r="A2134">
        <v>9850</v>
      </c>
      <c r="B2134">
        <v>1972</v>
      </c>
      <c r="C2134" t="s">
        <v>37</v>
      </c>
      <c r="D2134" t="s">
        <v>33</v>
      </c>
      <c r="E2134">
        <v>24884</v>
      </c>
      <c r="F2134">
        <v>1</v>
      </c>
      <c r="G2134">
        <v>0</v>
      </c>
      <c r="H2134" s="1">
        <v>41242</v>
      </c>
      <c r="I2134">
        <v>32</v>
      </c>
      <c r="J2134">
        <v>3</v>
      </c>
      <c r="K2134">
        <v>6</v>
      </c>
      <c r="L2134">
        <v>7</v>
      </c>
      <c r="M2134">
        <v>0</v>
      </c>
      <c r="N2134">
        <v>0</v>
      </c>
      <c r="O2134">
        <v>3</v>
      </c>
      <c r="P2134">
        <v>1</v>
      </c>
      <c r="Q2134">
        <v>0</v>
      </c>
      <c r="R2134">
        <v>0</v>
      </c>
      <c r="S2134">
        <v>3</v>
      </c>
      <c r="T2134">
        <v>7</v>
      </c>
      <c r="U2134">
        <v>0</v>
      </c>
      <c r="V2134">
        <v>0</v>
      </c>
      <c r="W2134">
        <v>0</v>
      </c>
      <c r="X2134">
        <v>0</v>
      </c>
      <c r="Y2134">
        <v>0</v>
      </c>
      <c r="Z2134">
        <v>0</v>
      </c>
      <c r="AA2134">
        <v>3</v>
      </c>
      <c r="AB2134">
        <v>11</v>
      </c>
      <c r="AC2134">
        <v>0</v>
      </c>
    </row>
    <row r="2135" spans="1:29" x14ac:dyDescent="0.3">
      <c r="A2135">
        <v>4817</v>
      </c>
      <c r="B2135">
        <v>1956</v>
      </c>
      <c r="C2135" t="s">
        <v>29</v>
      </c>
      <c r="D2135" t="s">
        <v>35</v>
      </c>
      <c r="E2135">
        <v>22304</v>
      </c>
      <c r="F2135">
        <v>0</v>
      </c>
      <c r="G2135">
        <v>0</v>
      </c>
      <c r="H2135" s="1">
        <v>41125</v>
      </c>
      <c r="I2135">
        <v>91</v>
      </c>
      <c r="J2135">
        <v>3</v>
      </c>
      <c r="K2135">
        <v>2</v>
      </c>
      <c r="L2135">
        <v>7</v>
      </c>
      <c r="M2135">
        <v>0</v>
      </c>
      <c r="N2135">
        <v>4</v>
      </c>
      <c r="O2135">
        <v>2</v>
      </c>
      <c r="P2135">
        <v>1</v>
      </c>
      <c r="Q2135">
        <v>1</v>
      </c>
      <c r="R2135">
        <v>0</v>
      </c>
      <c r="S2135">
        <v>2</v>
      </c>
      <c r="T2135">
        <v>8</v>
      </c>
      <c r="U2135">
        <v>0</v>
      </c>
      <c r="V2135">
        <v>0</v>
      </c>
      <c r="W2135">
        <v>0</v>
      </c>
      <c r="X2135">
        <v>0</v>
      </c>
      <c r="Y2135">
        <v>0</v>
      </c>
      <c r="Z2135">
        <v>0</v>
      </c>
      <c r="AA2135">
        <v>3</v>
      </c>
      <c r="AB2135">
        <v>11</v>
      </c>
      <c r="AC2135">
        <v>0</v>
      </c>
    </row>
    <row r="2136" spans="1:29" x14ac:dyDescent="0.3">
      <c r="A2136">
        <v>2296</v>
      </c>
      <c r="B2136">
        <v>1975</v>
      </c>
      <c r="C2136" t="s">
        <v>34</v>
      </c>
      <c r="D2136" t="s">
        <v>33</v>
      </c>
      <c r="E2136">
        <v>37368</v>
      </c>
      <c r="F2136">
        <v>1</v>
      </c>
      <c r="G2136">
        <v>0</v>
      </c>
      <c r="H2136" s="1">
        <v>41624</v>
      </c>
      <c r="I2136">
        <v>4</v>
      </c>
      <c r="J2136">
        <v>3</v>
      </c>
      <c r="K2136">
        <v>2</v>
      </c>
      <c r="L2136">
        <v>11</v>
      </c>
      <c r="M2136">
        <v>2</v>
      </c>
      <c r="N2136">
        <v>2</v>
      </c>
      <c r="O2136">
        <v>10</v>
      </c>
      <c r="P2136">
        <v>1</v>
      </c>
      <c r="Q2136">
        <v>1</v>
      </c>
      <c r="R2136">
        <v>0</v>
      </c>
      <c r="S2136">
        <v>2</v>
      </c>
      <c r="T2136">
        <v>6</v>
      </c>
      <c r="U2136">
        <v>1</v>
      </c>
      <c r="V2136">
        <v>0</v>
      </c>
      <c r="W2136">
        <v>0</v>
      </c>
      <c r="X2136">
        <v>0</v>
      </c>
      <c r="Y2136">
        <v>0</v>
      </c>
      <c r="Z2136">
        <v>0</v>
      </c>
      <c r="AA2136">
        <v>3</v>
      </c>
      <c r="AB2136">
        <v>11</v>
      </c>
      <c r="AC2136">
        <v>0</v>
      </c>
    </row>
    <row r="2137" spans="1:29" x14ac:dyDescent="0.3">
      <c r="A2137">
        <v>2428</v>
      </c>
      <c r="B2137">
        <v>1970</v>
      </c>
      <c r="C2137" t="s">
        <v>29</v>
      </c>
      <c r="D2137" t="s">
        <v>33</v>
      </c>
      <c r="E2137">
        <v>28164</v>
      </c>
      <c r="F2137">
        <v>1</v>
      </c>
      <c r="G2137">
        <v>0</v>
      </c>
      <c r="H2137" s="1">
        <v>41398</v>
      </c>
      <c r="I2137">
        <v>23</v>
      </c>
      <c r="J2137">
        <v>3</v>
      </c>
      <c r="K2137">
        <v>18</v>
      </c>
      <c r="L2137">
        <v>26</v>
      </c>
      <c r="M2137">
        <v>11</v>
      </c>
      <c r="N2137">
        <v>8</v>
      </c>
      <c r="O2137">
        <v>12</v>
      </c>
      <c r="P2137">
        <v>3</v>
      </c>
      <c r="Q2137">
        <v>2</v>
      </c>
      <c r="R2137">
        <v>0</v>
      </c>
      <c r="S2137">
        <v>4</v>
      </c>
      <c r="T2137">
        <v>7</v>
      </c>
      <c r="U2137">
        <v>0</v>
      </c>
      <c r="V2137">
        <v>0</v>
      </c>
      <c r="W2137">
        <v>0</v>
      </c>
      <c r="X2137">
        <v>0</v>
      </c>
      <c r="Y2137">
        <v>0</v>
      </c>
      <c r="Z2137">
        <v>0</v>
      </c>
      <c r="AA2137">
        <v>3</v>
      </c>
      <c r="AB2137">
        <v>11</v>
      </c>
      <c r="AC2137">
        <v>0</v>
      </c>
    </row>
    <row r="2138" spans="1:29" x14ac:dyDescent="0.3">
      <c r="A2138">
        <v>3887</v>
      </c>
      <c r="B2138">
        <v>1970</v>
      </c>
      <c r="C2138" t="s">
        <v>29</v>
      </c>
      <c r="D2138" t="s">
        <v>30</v>
      </c>
      <c r="E2138">
        <v>27242</v>
      </c>
      <c r="F2138">
        <v>1</v>
      </c>
      <c r="G2138">
        <v>0</v>
      </c>
      <c r="H2138" s="1">
        <v>41224</v>
      </c>
      <c r="I2138">
        <v>2</v>
      </c>
      <c r="J2138">
        <v>3</v>
      </c>
      <c r="K2138">
        <v>17</v>
      </c>
      <c r="L2138">
        <v>26</v>
      </c>
      <c r="M2138">
        <v>20</v>
      </c>
      <c r="N2138">
        <v>1</v>
      </c>
      <c r="O2138">
        <v>39</v>
      </c>
      <c r="P2138">
        <v>2</v>
      </c>
      <c r="Q2138">
        <v>2</v>
      </c>
      <c r="R2138">
        <v>0</v>
      </c>
      <c r="S2138">
        <v>3</v>
      </c>
      <c r="T2138">
        <v>9</v>
      </c>
      <c r="U2138">
        <v>0</v>
      </c>
      <c r="V2138">
        <v>0</v>
      </c>
      <c r="W2138">
        <v>0</v>
      </c>
      <c r="X2138">
        <v>0</v>
      </c>
      <c r="Y2138">
        <v>0</v>
      </c>
      <c r="Z2138">
        <v>0</v>
      </c>
      <c r="AA2138">
        <v>3</v>
      </c>
      <c r="AB2138">
        <v>11</v>
      </c>
      <c r="AC2138">
        <v>1</v>
      </c>
    </row>
    <row r="2139" spans="1:29" x14ac:dyDescent="0.3">
      <c r="A2139">
        <v>4037</v>
      </c>
      <c r="B2139">
        <v>1976</v>
      </c>
      <c r="C2139" t="s">
        <v>29</v>
      </c>
      <c r="D2139" t="s">
        <v>35</v>
      </c>
      <c r="E2139">
        <v>31859</v>
      </c>
      <c r="F2139">
        <v>1</v>
      </c>
      <c r="G2139">
        <v>0</v>
      </c>
      <c r="H2139" s="1">
        <v>41439</v>
      </c>
      <c r="I2139">
        <v>77</v>
      </c>
      <c r="J2139">
        <v>3</v>
      </c>
      <c r="K2139">
        <v>1</v>
      </c>
      <c r="L2139">
        <v>3</v>
      </c>
      <c r="M2139">
        <v>8</v>
      </c>
      <c r="N2139">
        <v>0</v>
      </c>
      <c r="O2139">
        <v>5</v>
      </c>
      <c r="P2139">
        <v>1</v>
      </c>
      <c r="Q2139">
        <v>1</v>
      </c>
      <c r="R2139">
        <v>0</v>
      </c>
      <c r="S2139">
        <v>2</v>
      </c>
      <c r="T2139">
        <v>7</v>
      </c>
      <c r="U2139">
        <v>0</v>
      </c>
      <c r="V2139">
        <v>0</v>
      </c>
      <c r="W2139">
        <v>0</v>
      </c>
      <c r="X2139">
        <v>0</v>
      </c>
      <c r="Y2139">
        <v>0</v>
      </c>
      <c r="Z2139">
        <v>0</v>
      </c>
      <c r="AA2139">
        <v>3</v>
      </c>
      <c r="AB2139">
        <v>11</v>
      </c>
      <c r="AC2139">
        <v>0</v>
      </c>
    </row>
    <row r="2140" spans="1:29" x14ac:dyDescent="0.3">
      <c r="A2140">
        <v>8079</v>
      </c>
      <c r="B2140">
        <v>1982</v>
      </c>
      <c r="C2140" t="s">
        <v>29</v>
      </c>
      <c r="D2140" t="s">
        <v>33</v>
      </c>
      <c r="E2140">
        <v>22448</v>
      </c>
      <c r="F2140">
        <v>1</v>
      </c>
      <c r="G2140">
        <v>0</v>
      </c>
      <c r="H2140" s="1">
        <v>41696</v>
      </c>
      <c r="I2140">
        <v>86</v>
      </c>
      <c r="J2140">
        <v>3</v>
      </c>
      <c r="K2140">
        <v>1</v>
      </c>
      <c r="L2140">
        <v>8</v>
      </c>
      <c r="M2140">
        <v>23</v>
      </c>
      <c r="N2140">
        <v>2</v>
      </c>
      <c r="O2140">
        <v>18</v>
      </c>
      <c r="P2140">
        <v>3</v>
      </c>
      <c r="Q2140">
        <v>2</v>
      </c>
      <c r="R2140">
        <v>1</v>
      </c>
      <c r="S2140">
        <v>3</v>
      </c>
      <c r="T2140">
        <v>3</v>
      </c>
      <c r="U2140">
        <v>0</v>
      </c>
      <c r="V2140">
        <v>0</v>
      </c>
      <c r="W2140">
        <v>0</v>
      </c>
      <c r="X2140">
        <v>0</v>
      </c>
      <c r="Y2140">
        <v>0</v>
      </c>
      <c r="Z2140">
        <v>0</v>
      </c>
      <c r="AA2140">
        <v>3</v>
      </c>
      <c r="AB2140">
        <v>11</v>
      </c>
      <c r="AC2140">
        <v>0</v>
      </c>
    </row>
    <row r="2141" spans="1:29" x14ac:dyDescent="0.3">
      <c r="A2141">
        <v>3878</v>
      </c>
      <c r="B2141">
        <v>1980</v>
      </c>
      <c r="C2141" t="s">
        <v>37</v>
      </c>
      <c r="D2141" t="s">
        <v>30</v>
      </c>
      <c r="E2141">
        <v>31859</v>
      </c>
      <c r="F2141">
        <v>1</v>
      </c>
      <c r="G2141">
        <v>0</v>
      </c>
      <c r="H2141" s="1">
        <v>41697</v>
      </c>
      <c r="I2141">
        <v>3</v>
      </c>
      <c r="J2141">
        <v>3</v>
      </c>
      <c r="K2141">
        <v>4</v>
      </c>
      <c r="L2141">
        <v>7</v>
      </c>
      <c r="M2141">
        <v>15</v>
      </c>
      <c r="N2141">
        <v>8</v>
      </c>
      <c r="O2141">
        <v>11</v>
      </c>
      <c r="P2141">
        <v>1</v>
      </c>
      <c r="Q2141">
        <v>1</v>
      </c>
      <c r="R2141">
        <v>0</v>
      </c>
      <c r="S2141">
        <v>3</v>
      </c>
      <c r="T2141">
        <v>7</v>
      </c>
      <c r="U2141">
        <v>0</v>
      </c>
      <c r="V2141">
        <v>0</v>
      </c>
      <c r="W2141">
        <v>0</v>
      </c>
      <c r="X2141">
        <v>0</v>
      </c>
      <c r="Y2141">
        <v>0</v>
      </c>
      <c r="Z2141">
        <v>0</v>
      </c>
      <c r="AA2141">
        <v>3</v>
      </c>
      <c r="AB2141">
        <v>11</v>
      </c>
      <c r="AC2141">
        <v>0</v>
      </c>
    </row>
    <row r="2142" spans="1:29" x14ac:dyDescent="0.3">
      <c r="A2142">
        <v>5394</v>
      </c>
      <c r="B2142">
        <v>1979</v>
      </c>
      <c r="C2142" t="s">
        <v>36</v>
      </c>
      <c r="D2142" t="s">
        <v>30</v>
      </c>
      <c r="E2142">
        <v>16014</v>
      </c>
      <c r="F2142">
        <v>1</v>
      </c>
      <c r="G2142">
        <v>1</v>
      </c>
      <c r="H2142" s="1">
        <v>41350</v>
      </c>
      <c r="I2142">
        <v>42</v>
      </c>
      <c r="J2142">
        <v>3</v>
      </c>
      <c r="K2142">
        <v>9</v>
      </c>
      <c r="L2142">
        <v>4</v>
      </c>
      <c r="M2142">
        <v>7</v>
      </c>
      <c r="N2142">
        <v>8</v>
      </c>
      <c r="O2142">
        <v>7</v>
      </c>
      <c r="P2142">
        <v>4</v>
      </c>
      <c r="Q2142">
        <v>1</v>
      </c>
      <c r="R2142">
        <v>1</v>
      </c>
      <c r="S2142">
        <v>4</v>
      </c>
      <c r="T2142">
        <v>3</v>
      </c>
      <c r="U2142">
        <v>0</v>
      </c>
      <c r="V2142">
        <v>0</v>
      </c>
      <c r="W2142">
        <v>0</v>
      </c>
      <c r="X2142">
        <v>0</v>
      </c>
      <c r="Y2142">
        <v>0</v>
      </c>
      <c r="Z2142">
        <v>0</v>
      </c>
      <c r="AA2142">
        <v>3</v>
      </c>
      <c r="AB2142">
        <v>11</v>
      </c>
      <c r="AC2142">
        <v>0</v>
      </c>
    </row>
    <row r="2143" spans="1:29" x14ac:dyDescent="0.3">
      <c r="A2143">
        <v>9467</v>
      </c>
      <c r="B2143">
        <v>1984</v>
      </c>
      <c r="C2143" t="s">
        <v>29</v>
      </c>
      <c r="D2143" t="s">
        <v>30</v>
      </c>
      <c r="E2143">
        <v>34738</v>
      </c>
      <c r="F2143">
        <v>1</v>
      </c>
      <c r="G2143">
        <v>0</v>
      </c>
      <c r="H2143" s="1">
        <v>41770</v>
      </c>
      <c r="I2143">
        <v>51</v>
      </c>
      <c r="J2143">
        <v>3</v>
      </c>
      <c r="K2143">
        <v>2</v>
      </c>
      <c r="L2143">
        <v>10</v>
      </c>
      <c r="M2143">
        <v>3</v>
      </c>
      <c r="N2143">
        <v>0</v>
      </c>
      <c r="O2143">
        <v>2</v>
      </c>
      <c r="P2143">
        <v>1</v>
      </c>
      <c r="Q2143">
        <v>1</v>
      </c>
      <c r="R2143">
        <v>0</v>
      </c>
      <c r="S2143">
        <v>3</v>
      </c>
      <c r="T2143">
        <v>6</v>
      </c>
      <c r="U2143">
        <v>0</v>
      </c>
      <c r="V2143">
        <v>0</v>
      </c>
      <c r="W2143">
        <v>0</v>
      </c>
      <c r="X2143">
        <v>0</v>
      </c>
      <c r="Y2143">
        <v>0</v>
      </c>
      <c r="Z2143">
        <v>0</v>
      </c>
      <c r="AA2143">
        <v>3</v>
      </c>
      <c r="AB2143">
        <v>11</v>
      </c>
      <c r="AC2143">
        <v>0</v>
      </c>
    </row>
    <row r="2144" spans="1:29" x14ac:dyDescent="0.3">
      <c r="A2144">
        <v>10913</v>
      </c>
      <c r="B2144">
        <v>1984</v>
      </c>
      <c r="C2144" t="s">
        <v>34</v>
      </c>
      <c r="D2144" t="s">
        <v>30</v>
      </c>
      <c r="E2144">
        <v>31385</v>
      </c>
      <c r="F2144">
        <v>1</v>
      </c>
      <c r="G2144">
        <v>0</v>
      </c>
      <c r="H2144" s="1">
        <v>41248</v>
      </c>
      <c r="I2144">
        <v>56</v>
      </c>
      <c r="J2144">
        <v>3</v>
      </c>
      <c r="K2144">
        <v>2</v>
      </c>
      <c r="L2144">
        <v>12</v>
      </c>
      <c r="M2144">
        <v>0</v>
      </c>
      <c r="N2144">
        <v>1</v>
      </c>
      <c r="O2144">
        <v>9</v>
      </c>
      <c r="P2144">
        <v>1</v>
      </c>
      <c r="Q2144">
        <v>1</v>
      </c>
      <c r="R2144">
        <v>0</v>
      </c>
      <c r="S2144">
        <v>2</v>
      </c>
      <c r="T2144">
        <v>8</v>
      </c>
      <c r="U2144">
        <v>1</v>
      </c>
      <c r="V2144">
        <v>0</v>
      </c>
      <c r="W2144">
        <v>0</v>
      </c>
      <c r="X2144">
        <v>0</v>
      </c>
      <c r="Y2144">
        <v>0</v>
      </c>
      <c r="Z2144">
        <v>0</v>
      </c>
      <c r="AA2144">
        <v>3</v>
      </c>
      <c r="AB2144">
        <v>11</v>
      </c>
      <c r="AC2144">
        <v>1</v>
      </c>
    </row>
    <row r="2145" spans="1:29" x14ac:dyDescent="0.3">
      <c r="A2145">
        <v>7042</v>
      </c>
      <c r="B2145">
        <v>1983</v>
      </c>
      <c r="C2145" t="s">
        <v>29</v>
      </c>
      <c r="D2145" t="s">
        <v>33</v>
      </c>
      <c r="E2145">
        <v>36790</v>
      </c>
      <c r="F2145">
        <v>0</v>
      </c>
      <c r="G2145">
        <v>0</v>
      </c>
      <c r="H2145" s="1">
        <v>41334</v>
      </c>
      <c r="I2145">
        <v>14</v>
      </c>
      <c r="J2145">
        <v>3</v>
      </c>
      <c r="K2145">
        <v>3</v>
      </c>
      <c r="L2145">
        <v>14</v>
      </c>
      <c r="M2145">
        <v>15</v>
      </c>
      <c r="N2145">
        <v>21</v>
      </c>
      <c r="O2145">
        <v>10</v>
      </c>
      <c r="P2145">
        <v>1</v>
      </c>
      <c r="Q2145">
        <v>2</v>
      </c>
      <c r="R2145">
        <v>1</v>
      </c>
      <c r="S2145">
        <v>2</v>
      </c>
      <c r="T2145">
        <v>9</v>
      </c>
      <c r="U2145">
        <v>0</v>
      </c>
      <c r="V2145">
        <v>0</v>
      </c>
      <c r="W2145">
        <v>0</v>
      </c>
      <c r="X2145">
        <v>0</v>
      </c>
      <c r="Y2145">
        <v>0</v>
      </c>
      <c r="Z2145">
        <v>0</v>
      </c>
      <c r="AA2145">
        <v>3</v>
      </c>
      <c r="AB2145">
        <v>11</v>
      </c>
      <c r="AC2145">
        <v>1</v>
      </c>
    </row>
    <row r="2146" spans="1:29" x14ac:dyDescent="0.3">
      <c r="A2146">
        <v>954</v>
      </c>
      <c r="B2146">
        <v>1960</v>
      </c>
      <c r="C2146" t="s">
        <v>36</v>
      </c>
      <c r="D2146" t="s">
        <v>38</v>
      </c>
      <c r="E2146">
        <v>22123</v>
      </c>
      <c r="F2146">
        <v>0</v>
      </c>
      <c r="G2146">
        <v>0</v>
      </c>
      <c r="H2146" s="1">
        <v>41725</v>
      </c>
      <c r="I2146">
        <v>77</v>
      </c>
      <c r="J2146">
        <v>3</v>
      </c>
      <c r="K2146">
        <v>3</v>
      </c>
      <c r="L2146">
        <v>24</v>
      </c>
      <c r="M2146">
        <v>34</v>
      </c>
      <c r="N2146">
        <v>7</v>
      </c>
      <c r="O2146">
        <v>31</v>
      </c>
      <c r="P2146">
        <v>1</v>
      </c>
      <c r="Q2146">
        <v>2</v>
      </c>
      <c r="R2146">
        <v>1</v>
      </c>
      <c r="S2146">
        <v>3</v>
      </c>
      <c r="T2146">
        <v>5</v>
      </c>
      <c r="U2146">
        <v>0</v>
      </c>
      <c r="V2146">
        <v>0</v>
      </c>
      <c r="W2146">
        <v>0</v>
      </c>
      <c r="X2146">
        <v>0</v>
      </c>
      <c r="Y2146">
        <v>0</v>
      </c>
      <c r="Z2146">
        <v>0</v>
      </c>
      <c r="AA2146">
        <v>3</v>
      </c>
      <c r="AB2146">
        <v>11</v>
      </c>
      <c r="AC2146">
        <v>0</v>
      </c>
    </row>
    <row r="2147" spans="1:29" x14ac:dyDescent="0.3">
      <c r="A2147">
        <v>3850</v>
      </c>
      <c r="B2147">
        <v>1963</v>
      </c>
      <c r="C2147" t="s">
        <v>36</v>
      </c>
      <c r="D2147" t="s">
        <v>31</v>
      </c>
      <c r="E2147">
        <v>14918</v>
      </c>
      <c r="F2147">
        <v>0</v>
      </c>
      <c r="G2147">
        <v>1</v>
      </c>
      <c r="H2147" s="1">
        <v>41250</v>
      </c>
      <c r="I2147">
        <v>52</v>
      </c>
      <c r="J2147">
        <v>3</v>
      </c>
      <c r="K2147">
        <v>3</v>
      </c>
      <c r="L2147">
        <v>3</v>
      </c>
      <c r="M2147">
        <v>15</v>
      </c>
      <c r="N2147">
        <v>4</v>
      </c>
      <c r="O2147">
        <v>15</v>
      </c>
      <c r="P2147">
        <v>1</v>
      </c>
      <c r="Q2147">
        <v>1</v>
      </c>
      <c r="R2147">
        <v>0</v>
      </c>
      <c r="S2147">
        <v>3</v>
      </c>
      <c r="T2147">
        <v>6</v>
      </c>
      <c r="U2147">
        <v>0</v>
      </c>
      <c r="V2147">
        <v>0</v>
      </c>
      <c r="W2147">
        <v>0</v>
      </c>
      <c r="X2147">
        <v>0</v>
      </c>
      <c r="Y2147">
        <v>0</v>
      </c>
      <c r="Z2147">
        <v>0</v>
      </c>
      <c r="AA2147">
        <v>3</v>
      </c>
      <c r="AB2147">
        <v>11</v>
      </c>
      <c r="AC2147">
        <v>0</v>
      </c>
    </row>
    <row r="2148" spans="1:29" x14ac:dyDescent="0.3">
      <c r="A2148">
        <v>10084</v>
      </c>
      <c r="B2148">
        <v>1972</v>
      </c>
      <c r="C2148" t="s">
        <v>29</v>
      </c>
      <c r="D2148" t="s">
        <v>33</v>
      </c>
      <c r="E2148">
        <v>24434</v>
      </c>
      <c r="F2148">
        <v>2</v>
      </c>
      <c r="G2148">
        <v>0</v>
      </c>
      <c r="H2148" s="1">
        <v>41777</v>
      </c>
      <c r="I2148">
        <v>9</v>
      </c>
      <c r="J2148">
        <v>3</v>
      </c>
      <c r="K2148">
        <v>2</v>
      </c>
      <c r="L2148">
        <v>8</v>
      </c>
      <c r="M2148">
        <v>20</v>
      </c>
      <c r="N2148">
        <v>0</v>
      </c>
      <c r="O2148">
        <v>17</v>
      </c>
      <c r="P2148">
        <v>2</v>
      </c>
      <c r="Q2148">
        <v>2</v>
      </c>
      <c r="R2148">
        <v>1</v>
      </c>
      <c r="S2148">
        <v>2</v>
      </c>
      <c r="T2148">
        <v>7</v>
      </c>
      <c r="U2148">
        <v>0</v>
      </c>
      <c r="V2148">
        <v>0</v>
      </c>
      <c r="W2148">
        <v>0</v>
      </c>
      <c r="X2148">
        <v>0</v>
      </c>
      <c r="Y2148">
        <v>0</v>
      </c>
      <c r="Z2148">
        <v>0</v>
      </c>
      <c r="AA2148">
        <v>3</v>
      </c>
      <c r="AB2148">
        <v>11</v>
      </c>
      <c r="AC2148">
        <v>0</v>
      </c>
    </row>
    <row r="2149" spans="1:29" x14ac:dyDescent="0.3">
      <c r="A2149">
        <v>8372</v>
      </c>
      <c r="B2149">
        <v>1974</v>
      </c>
      <c r="C2149" t="s">
        <v>29</v>
      </c>
      <c r="D2149" t="s">
        <v>33</v>
      </c>
      <c r="E2149">
        <v>34421</v>
      </c>
      <c r="F2149">
        <v>1</v>
      </c>
      <c r="G2149">
        <v>0</v>
      </c>
      <c r="H2149" s="1">
        <v>41456</v>
      </c>
      <c r="I2149">
        <v>81</v>
      </c>
      <c r="J2149">
        <v>3</v>
      </c>
      <c r="K2149">
        <v>3</v>
      </c>
      <c r="L2149">
        <v>7</v>
      </c>
      <c r="M2149">
        <v>6</v>
      </c>
      <c r="N2149">
        <v>2</v>
      </c>
      <c r="O2149">
        <v>9</v>
      </c>
      <c r="P2149">
        <v>1</v>
      </c>
      <c r="Q2149">
        <v>1</v>
      </c>
      <c r="R2149">
        <v>0</v>
      </c>
      <c r="S2149">
        <v>2</v>
      </c>
      <c r="T2149">
        <v>7</v>
      </c>
      <c r="U2149">
        <v>0</v>
      </c>
      <c r="V2149">
        <v>0</v>
      </c>
      <c r="W2149">
        <v>0</v>
      </c>
      <c r="X2149">
        <v>0</v>
      </c>
      <c r="Y2149">
        <v>0</v>
      </c>
      <c r="Z2149">
        <v>0</v>
      </c>
      <c r="AA2149">
        <v>3</v>
      </c>
      <c r="AB2149">
        <v>11</v>
      </c>
      <c r="AC2149">
        <v>0</v>
      </c>
    </row>
    <row r="2150" spans="1:29" x14ac:dyDescent="0.3">
      <c r="A2150">
        <v>5846</v>
      </c>
      <c r="B2150">
        <v>1977</v>
      </c>
      <c r="C2150" t="s">
        <v>29</v>
      </c>
      <c r="D2150" t="s">
        <v>35</v>
      </c>
      <c r="E2150">
        <v>40246</v>
      </c>
      <c r="F2150">
        <v>1</v>
      </c>
      <c r="G2150">
        <v>0</v>
      </c>
      <c r="H2150" s="1">
        <v>41262</v>
      </c>
      <c r="I2150">
        <v>68</v>
      </c>
      <c r="J2150">
        <v>2</v>
      </c>
      <c r="K2150">
        <v>1</v>
      </c>
      <c r="L2150">
        <v>6</v>
      </c>
      <c r="M2150">
        <v>2</v>
      </c>
      <c r="N2150">
        <v>1</v>
      </c>
      <c r="O2150">
        <v>1</v>
      </c>
      <c r="P2150">
        <v>1</v>
      </c>
      <c r="Q2150">
        <v>1</v>
      </c>
      <c r="R2150">
        <v>0</v>
      </c>
      <c r="S2150">
        <v>2</v>
      </c>
      <c r="T2150">
        <v>6</v>
      </c>
      <c r="U2150">
        <v>0</v>
      </c>
      <c r="V2150">
        <v>0</v>
      </c>
      <c r="W2150">
        <v>0</v>
      </c>
      <c r="X2150">
        <v>0</v>
      </c>
      <c r="Y2150">
        <v>0</v>
      </c>
      <c r="Z2150">
        <v>0</v>
      </c>
      <c r="AA2150">
        <v>3</v>
      </c>
      <c r="AB2150">
        <v>11</v>
      </c>
      <c r="AC2150">
        <v>0</v>
      </c>
    </row>
    <row r="2151" spans="1:29" x14ac:dyDescent="0.3">
      <c r="A2151">
        <v>10837</v>
      </c>
      <c r="B2151">
        <v>1975</v>
      </c>
      <c r="C2151" t="s">
        <v>29</v>
      </c>
      <c r="D2151" t="s">
        <v>33</v>
      </c>
      <c r="E2151">
        <v>23957</v>
      </c>
      <c r="F2151">
        <v>1</v>
      </c>
      <c r="G2151">
        <v>0</v>
      </c>
      <c r="H2151" s="1">
        <v>41210</v>
      </c>
      <c r="I2151">
        <v>47</v>
      </c>
      <c r="J2151">
        <v>2</v>
      </c>
      <c r="K2151">
        <v>1</v>
      </c>
      <c r="L2151">
        <v>18</v>
      </c>
      <c r="M2151">
        <v>20</v>
      </c>
      <c r="N2151">
        <v>11</v>
      </c>
      <c r="O2151">
        <v>16</v>
      </c>
      <c r="P2151">
        <v>1</v>
      </c>
      <c r="Q2151">
        <v>2</v>
      </c>
      <c r="R2151">
        <v>0</v>
      </c>
      <c r="S2151">
        <v>3</v>
      </c>
      <c r="T2151">
        <v>6</v>
      </c>
      <c r="U2151">
        <v>0</v>
      </c>
      <c r="V2151">
        <v>0</v>
      </c>
      <c r="W2151">
        <v>0</v>
      </c>
      <c r="X2151">
        <v>0</v>
      </c>
      <c r="Y2151">
        <v>0</v>
      </c>
      <c r="Z2151">
        <v>0</v>
      </c>
      <c r="AA2151">
        <v>3</v>
      </c>
      <c r="AB2151">
        <v>11</v>
      </c>
      <c r="AC2151">
        <v>1</v>
      </c>
    </row>
    <row r="2152" spans="1:29" x14ac:dyDescent="0.3">
      <c r="A2152">
        <v>10492</v>
      </c>
      <c r="B2152">
        <v>1959</v>
      </c>
      <c r="C2152" t="s">
        <v>29</v>
      </c>
      <c r="D2152" t="s">
        <v>31</v>
      </c>
      <c r="E2152">
        <v>38285</v>
      </c>
      <c r="F2152">
        <v>2</v>
      </c>
      <c r="G2152">
        <v>1</v>
      </c>
      <c r="H2152" s="1">
        <v>41814</v>
      </c>
      <c r="I2152">
        <v>96</v>
      </c>
      <c r="J2152">
        <v>2</v>
      </c>
      <c r="K2152">
        <v>0</v>
      </c>
      <c r="L2152">
        <v>5</v>
      </c>
      <c r="M2152">
        <v>2</v>
      </c>
      <c r="N2152">
        <v>0</v>
      </c>
      <c r="O2152">
        <v>1</v>
      </c>
      <c r="P2152">
        <v>1</v>
      </c>
      <c r="Q2152">
        <v>0</v>
      </c>
      <c r="R2152">
        <v>0</v>
      </c>
      <c r="S2152">
        <v>3</v>
      </c>
      <c r="T2152">
        <v>2</v>
      </c>
      <c r="U2152">
        <v>0</v>
      </c>
      <c r="V2152">
        <v>0</v>
      </c>
      <c r="W2152">
        <v>0</v>
      </c>
      <c r="X2152">
        <v>0</v>
      </c>
      <c r="Y2152">
        <v>0</v>
      </c>
      <c r="Z2152">
        <v>0</v>
      </c>
      <c r="AA2152">
        <v>3</v>
      </c>
      <c r="AB2152">
        <v>11</v>
      </c>
      <c r="AC2152">
        <v>0</v>
      </c>
    </row>
    <row r="2153" spans="1:29" x14ac:dyDescent="0.3">
      <c r="A2153">
        <v>4432</v>
      </c>
      <c r="B2153">
        <v>1976</v>
      </c>
      <c r="C2153" t="s">
        <v>29</v>
      </c>
      <c r="D2153" t="s">
        <v>35</v>
      </c>
      <c r="E2153">
        <v>31615</v>
      </c>
      <c r="F2153">
        <v>1</v>
      </c>
      <c r="G2153">
        <v>0</v>
      </c>
      <c r="H2153" s="1">
        <v>41349</v>
      </c>
      <c r="I2153">
        <v>82</v>
      </c>
      <c r="J2153">
        <v>2</v>
      </c>
      <c r="K2153">
        <v>3</v>
      </c>
      <c r="L2153">
        <v>20</v>
      </c>
      <c r="M2153">
        <v>6</v>
      </c>
      <c r="N2153">
        <v>11</v>
      </c>
      <c r="O2153">
        <v>9</v>
      </c>
      <c r="P2153">
        <v>2</v>
      </c>
      <c r="Q2153">
        <v>2</v>
      </c>
      <c r="R2153">
        <v>0</v>
      </c>
      <c r="S2153">
        <v>3</v>
      </c>
      <c r="T2153">
        <v>7</v>
      </c>
      <c r="U2153">
        <v>0</v>
      </c>
      <c r="V2153">
        <v>0</v>
      </c>
      <c r="W2153">
        <v>0</v>
      </c>
      <c r="X2153">
        <v>0</v>
      </c>
      <c r="Y2153">
        <v>0</v>
      </c>
      <c r="Z2153">
        <v>0</v>
      </c>
      <c r="AA2153">
        <v>3</v>
      </c>
      <c r="AB2153">
        <v>11</v>
      </c>
      <c r="AC2153">
        <v>0</v>
      </c>
    </row>
    <row r="2154" spans="1:29" x14ac:dyDescent="0.3">
      <c r="A2154">
        <v>798</v>
      </c>
      <c r="B2154">
        <v>1987</v>
      </c>
      <c r="C2154" t="s">
        <v>29</v>
      </c>
      <c r="D2154" t="s">
        <v>30</v>
      </c>
      <c r="E2154">
        <v>23442</v>
      </c>
      <c r="F2154">
        <v>1</v>
      </c>
      <c r="G2154">
        <v>0</v>
      </c>
      <c r="H2154" s="1">
        <v>41267</v>
      </c>
      <c r="I2154">
        <v>71</v>
      </c>
      <c r="J2154">
        <v>2</v>
      </c>
      <c r="K2154">
        <v>0</v>
      </c>
      <c r="L2154">
        <v>6</v>
      </c>
      <c r="M2154">
        <v>8</v>
      </c>
      <c r="N2154">
        <v>6</v>
      </c>
      <c r="O2154">
        <v>5</v>
      </c>
      <c r="P2154">
        <v>1</v>
      </c>
      <c r="Q2154">
        <v>1</v>
      </c>
      <c r="R2154">
        <v>0</v>
      </c>
      <c r="S2154">
        <v>3</v>
      </c>
      <c r="T2154">
        <v>7</v>
      </c>
      <c r="U2154">
        <v>0</v>
      </c>
      <c r="V2154">
        <v>0</v>
      </c>
      <c r="W2154">
        <v>0</v>
      </c>
      <c r="X2154">
        <v>0</v>
      </c>
      <c r="Y2154">
        <v>0</v>
      </c>
      <c r="Z2154">
        <v>0</v>
      </c>
      <c r="AA2154">
        <v>3</v>
      </c>
      <c r="AB2154">
        <v>11</v>
      </c>
      <c r="AC2154">
        <v>0</v>
      </c>
    </row>
    <row r="2155" spans="1:29" x14ac:dyDescent="0.3">
      <c r="A2155">
        <v>6504</v>
      </c>
      <c r="B2155">
        <v>1975</v>
      </c>
      <c r="C2155" t="s">
        <v>37</v>
      </c>
      <c r="D2155" t="s">
        <v>31</v>
      </c>
      <c r="E2155">
        <v>19789</v>
      </c>
      <c r="F2155">
        <v>1</v>
      </c>
      <c r="G2155">
        <v>0</v>
      </c>
      <c r="H2155" s="1">
        <v>41598</v>
      </c>
      <c r="I2155">
        <v>24</v>
      </c>
      <c r="J2155">
        <v>2</v>
      </c>
      <c r="K2155">
        <v>5</v>
      </c>
      <c r="L2155">
        <v>9</v>
      </c>
      <c r="M2155">
        <v>28</v>
      </c>
      <c r="N2155">
        <v>6</v>
      </c>
      <c r="O2155">
        <v>28</v>
      </c>
      <c r="P2155">
        <v>3</v>
      </c>
      <c r="Q2155">
        <v>2</v>
      </c>
      <c r="R2155">
        <v>1</v>
      </c>
      <c r="S2155">
        <v>3</v>
      </c>
      <c r="T2155">
        <v>5</v>
      </c>
      <c r="U2155">
        <v>1</v>
      </c>
      <c r="V2155">
        <v>0</v>
      </c>
      <c r="W2155">
        <v>0</v>
      </c>
      <c r="X2155">
        <v>0</v>
      </c>
      <c r="Y2155">
        <v>0</v>
      </c>
      <c r="Z2155">
        <v>0</v>
      </c>
      <c r="AA2155">
        <v>3</v>
      </c>
      <c r="AB2155">
        <v>11</v>
      </c>
      <c r="AC2155">
        <v>0</v>
      </c>
    </row>
    <row r="2156" spans="1:29" x14ac:dyDescent="0.3">
      <c r="A2156">
        <v>6528</v>
      </c>
      <c r="B2156">
        <v>1982</v>
      </c>
      <c r="C2156" t="s">
        <v>34</v>
      </c>
      <c r="D2156" t="s">
        <v>31</v>
      </c>
      <c r="E2156">
        <v>18492</v>
      </c>
      <c r="F2156">
        <v>1</v>
      </c>
      <c r="G2156">
        <v>0</v>
      </c>
      <c r="H2156" s="1">
        <v>41795</v>
      </c>
      <c r="I2156">
        <v>75</v>
      </c>
      <c r="J2156">
        <v>2</v>
      </c>
      <c r="K2156">
        <v>2</v>
      </c>
      <c r="L2156">
        <v>2</v>
      </c>
      <c r="M2156">
        <v>2</v>
      </c>
      <c r="N2156">
        <v>1</v>
      </c>
      <c r="O2156">
        <v>1</v>
      </c>
      <c r="P2156">
        <v>1</v>
      </c>
      <c r="Q2156">
        <v>1</v>
      </c>
      <c r="R2156">
        <v>0</v>
      </c>
      <c r="S2156">
        <v>2</v>
      </c>
      <c r="T2156">
        <v>8</v>
      </c>
      <c r="U2156">
        <v>0</v>
      </c>
      <c r="V2156">
        <v>0</v>
      </c>
      <c r="W2156">
        <v>0</v>
      </c>
      <c r="X2156">
        <v>0</v>
      </c>
      <c r="Y2156">
        <v>0</v>
      </c>
      <c r="Z2156">
        <v>0</v>
      </c>
      <c r="AA2156">
        <v>3</v>
      </c>
      <c r="AB2156">
        <v>11</v>
      </c>
      <c r="AC2156">
        <v>0</v>
      </c>
    </row>
    <row r="2157" spans="1:29" x14ac:dyDescent="0.3">
      <c r="A2157">
        <v>5987</v>
      </c>
      <c r="B2157">
        <v>1989</v>
      </c>
      <c r="C2157" t="s">
        <v>37</v>
      </c>
      <c r="D2157" t="s">
        <v>31</v>
      </c>
      <c r="E2157">
        <v>10404</v>
      </c>
      <c r="F2157">
        <v>1</v>
      </c>
      <c r="G2157">
        <v>0</v>
      </c>
      <c r="H2157" s="1">
        <v>41763</v>
      </c>
      <c r="I2157">
        <v>52</v>
      </c>
      <c r="J2157">
        <v>2</v>
      </c>
      <c r="K2157">
        <v>2</v>
      </c>
      <c r="L2157">
        <v>11</v>
      </c>
      <c r="M2157">
        <v>10</v>
      </c>
      <c r="N2157">
        <v>6</v>
      </c>
      <c r="O2157">
        <v>12</v>
      </c>
      <c r="P2157">
        <v>2</v>
      </c>
      <c r="Q2157">
        <v>1</v>
      </c>
      <c r="R2157">
        <v>0</v>
      </c>
      <c r="S2157">
        <v>4</v>
      </c>
      <c r="T2157">
        <v>5</v>
      </c>
      <c r="U2157">
        <v>0</v>
      </c>
      <c r="V2157">
        <v>0</v>
      </c>
      <c r="W2157">
        <v>0</v>
      </c>
      <c r="X2157">
        <v>0</v>
      </c>
      <c r="Y2157">
        <v>0</v>
      </c>
      <c r="Z2157">
        <v>0</v>
      </c>
      <c r="AA2157">
        <v>3</v>
      </c>
      <c r="AB2157">
        <v>11</v>
      </c>
      <c r="AC2157">
        <v>0</v>
      </c>
    </row>
    <row r="2158" spans="1:29" x14ac:dyDescent="0.3">
      <c r="A2158">
        <v>1581</v>
      </c>
      <c r="B2158">
        <v>1980</v>
      </c>
      <c r="C2158" t="s">
        <v>29</v>
      </c>
      <c r="D2158" t="s">
        <v>33</v>
      </c>
      <c r="E2158">
        <v>37406</v>
      </c>
      <c r="F2158">
        <v>1</v>
      </c>
      <c r="G2158">
        <v>0</v>
      </c>
      <c r="H2158" s="1">
        <v>41557</v>
      </c>
      <c r="I2158">
        <v>18</v>
      </c>
      <c r="J2158">
        <v>2</v>
      </c>
      <c r="K2158">
        <v>0</v>
      </c>
      <c r="L2158">
        <v>8</v>
      </c>
      <c r="M2158">
        <v>2</v>
      </c>
      <c r="N2158">
        <v>2</v>
      </c>
      <c r="O2158">
        <v>3</v>
      </c>
      <c r="P2158">
        <v>1</v>
      </c>
      <c r="Q2158">
        <v>1</v>
      </c>
      <c r="R2158">
        <v>0</v>
      </c>
      <c r="S2158">
        <v>2</v>
      </c>
      <c r="T2158">
        <v>8</v>
      </c>
      <c r="U2158">
        <v>0</v>
      </c>
      <c r="V2158">
        <v>0</v>
      </c>
      <c r="W2158">
        <v>0</v>
      </c>
      <c r="X2158">
        <v>0</v>
      </c>
      <c r="Y2158">
        <v>0</v>
      </c>
      <c r="Z2158">
        <v>0</v>
      </c>
      <c r="AA2158">
        <v>3</v>
      </c>
      <c r="AB2158">
        <v>11</v>
      </c>
      <c r="AC2158">
        <v>1</v>
      </c>
    </row>
    <row r="2159" spans="1:29" x14ac:dyDescent="0.3">
      <c r="A2159">
        <v>6682</v>
      </c>
      <c r="B2159">
        <v>1973</v>
      </c>
      <c r="C2159" t="s">
        <v>36</v>
      </c>
      <c r="D2159" t="s">
        <v>33</v>
      </c>
      <c r="E2159">
        <v>18978</v>
      </c>
      <c r="F2159">
        <v>1</v>
      </c>
      <c r="G2159">
        <v>0</v>
      </c>
      <c r="H2159" s="1">
        <v>41254</v>
      </c>
      <c r="I2159">
        <v>41</v>
      </c>
      <c r="J2159">
        <v>2</v>
      </c>
      <c r="K2159">
        <v>8</v>
      </c>
      <c r="L2159">
        <v>1</v>
      </c>
      <c r="M2159">
        <v>4</v>
      </c>
      <c r="N2159">
        <v>7</v>
      </c>
      <c r="O2159">
        <v>15</v>
      </c>
      <c r="P2159">
        <v>1</v>
      </c>
      <c r="Q2159">
        <v>1</v>
      </c>
      <c r="R2159">
        <v>0</v>
      </c>
      <c r="S2159">
        <v>3</v>
      </c>
      <c r="T2159">
        <v>8</v>
      </c>
      <c r="U2159">
        <v>0</v>
      </c>
      <c r="V2159">
        <v>0</v>
      </c>
      <c r="W2159">
        <v>0</v>
      </c>
      <c r="X2159">
        <v>0</v>
      </c>
      <c r="Y2159">
        <v>0</v>
      </c>
      <c r="Z2159">
        <v>0</v>
      </c>
      <c r="AA2159">
        <v>3</v>
      </c>
      <c r="AB2159">
        <v>11</v>
      </c>
      <c r="AC2159">
        <v>0</v>
      </c>
    </row>
    <row r="2160" spans="1:29" x14ac:dyDescent="0.3">
      <c r="A2160">
        <v>1777</v>
      </c>
      <c r="B2160">
        <v>1980</v>
      </c>
      <c r="C2160" t="s">
        <v>36</v>
      </c>
      <c r="D2160" t="s">
        <v>33</v>
      </c>
      <c r="E2160">
        <v>25965</v>
      </c>
      <c r="F2160">
        <v>0</v>
      </c>
      <c r="G2160">
        <v>0</v>
      </c>
      <c r="H2160" s="1">
        <v>41159</v>
      </c>
      <c r="I2160">
        <v>29</v>
      </c>
      <c r="J2160">
        <v>2</v>
      </c>
      <c r="K2160">
        <v>2</v>
      </c>
      <c r="L2160">
        <v>11</v>
      </c>
      <c r="M2160">
        <v>41</v>
      </c>
      <c r="N2160">
        <v>7</v>
      </c>
      <c r="O2160">
        <v>11</v>
      </c>
      <c r="P2160">
        <v>1</v>
      </c>
      <c r="Q2160">
        <v>2</v>
      </c>
      <c r="R2160">
        <v>0</v>
      </c>
      <c r="S2160">
        <v>3</v>
      </c>
      <c r="T2160">
        <v>8</v>
      </c>
      <c r="U2160">
        <v>0</v>
      </c>
      <c r="V2160">
        <v>0</v>
      </c>
      <c r="W2160">
        <v>0</v>
      </c>
      <c r="X2160">
        <v>0</v>
      </c>
      <c r="Y2160">
        <v>0</v>
      </c>
      <c r="Z2160">
        <v>0</v>
      </c>
      <c r="AA2160">
        <v>3</v>
      </c>
      <c r="AB2160">
        <v>11</v>
      </c>
      <c r="AC2160">
        <v>0</v>
      </c>
    </row>
    <row r="2161" spans="1:29" x14ac:dyDescent="0.3">
      <c r="A2161">
        <v>9316</v>
      </c>
      <c r="B2161">
        <v>1952</v>
      </c>
      <c r="C2161" t="s">
        <v>36</v>
      </c>
      <c r="D2161" t="s">
        <v>31</v>
      </c>
      <c r="E2161">
        <v>13084</v>
      </c>
      <c r="F2161">
        <v>0</v>
      </c>
      <c r="G2161">
        <v>0</v>
      </c>
      <c r="H2161" s="1">
        <v>41580</v>
      </c>
      <c r="I2161">
        <v>29</v>
      </c>
      <c r="J2161">
        <v>2</v>
      </c>
      <c r="K2161">
        <v>0</v>
      </c>
      <c r="L2161">
        <v>7</v>
      </c>
      <c r="M2161">
        <v>3</v>
      </c>
      <c r="N2161">
        <v>7</v>
      </c>
      <c r="O2161">
        <v>10</v>
      </c>
      <c r="P2161">
        <v>1</v>
      </c>
      <c r="Q2161">
        <v>1</v>
      </c>
      <c r="R2161">
        <v>0</v>
      </c>
      <c r="S2161">
        <v>3</v>
      </c>
      <c r="T2161">
        <v>6</v>
      </c>
      <c r="U2161">
        <v>0</v>
      </c>
      <c r="V2161">
        <v>0</v>
      </c>
      <c r="W2161">
        <v>0</v>
      </c>
      <c r="X2161">
        <v>0</v>
      </c>
      <c r="Y2161">
        <v>0</v>
      </c>
      <c r="Z2161">
        <v>0</v>
      </c>
      <c r="AA2161">
        <v>3</v>
      </c>
      <c r="AB2161">
        <v>11</v>
      </c>
      <c r="AC2161">
        <v>0</v>
      </c>
    </row>
    <row r="2162" spans="1:29" x14ac:dyDescent="0.3">
      <c r="A2162">
        <v>7235</v>
      </c>
      <c r="B2162">
        <v>1975</v>
      </c>
      <c r="C2162" t="s">
        <v>37</v>
      </c>
      <c r="D2162" t="s">
        <v>33</v>
      </c>
      <c r="E2162">
        <v>17003</v>
      </c>
      <c r="F2162">
        <v>1</v>
      </c>
      <c r="G2162">
        <v>0</v>
      </c>
      <c r="H2162" s="1">
        <v>41617</v>
      </c>
      <c r="I2162">
        <v>37</v>
      </c>
      <c r="J2162">
        <v>2</v>
      </c>
      <c r="K2162">
        <v>5</v>
      </c>
      <c r="L2162">
        <v>12</v>
      </c>
      <c r="M2162">
        <v>4</v>
      </c>
      <c r="N2162">
        <v>8</v>
      </c>
      <c r="O2162">
        <v>7</v>
      </c>
      <c r="P2162">
        <v>3</v>
      </c>
      <c r="Q2162">
        <v>2</v>
      </c>
      <c r="R2162">
        <v>0</v>
      </c>
      <c r="S2162">
        <v>4</v>
      </c>
      <c r="T2162">
        <v>5</v>
      </c>
      <c r="U2162">
        <v>0</v>
      </c>
      <c r="V2162">
        <v>0</v>
      </c>
      <c r="W2162">
        <v>0</v>
      </c>
      <c r="X2162">
        <v>0</v>
      </c>
      <c r="Y2162">
        <v>0</v>
      </c>
      <c r="Z2162">
        <v>0</v>
      </c>
      <c r="AA2162">
        <v>3</v>
      </c>
      <c r="AB2162">
        <v>11</v>
      </c>
      <c r="AC2162">
        <v>0</v>
      </c>
    </row>
    <row r="2163" spans="1:29" x14ac:dyDescent="0.3">
      <c r="A2163">
        <v>49</v>
      </c>
      <c r="B2163">
        <v>1970</v>
      </c>
      <c r="C2163" t="s">
        <v>29</v>
      </c>
      <c r="D2163" t="s">
        <v>30</v>
      </c>
      <c r="E2163">
        <v>20587</v>
      </c>
      <c r="F2163">
        <v>1</v>
      </c>
      <c r="G2163">
        <v>0</v>
      </c>
      <c r="H2163" s="1">
        <v>41770</v>
      </c>
      <c r="I2163">
        <v>39</v>
      </c>
      <c r="J2163">
        <v>2</v>
      </c>
      <c r="K2163">
        <v>3</v>
      </c>
      <c r="L2163">
        <v>6</v>
      </c>
      <c r="M2163">
        <v>4</v>
      </c>
      <c r="N2163">
        <v>1</v>
      </c>
      <c r="O2163">
        <v>9</v>
      </c>
      <c r="P2163">
        <v>1</v>
      </c>
      <c r="Q2163">
        <v>1</v>
      </c>
      <c r="R2163">
        <v>1</v>
      </c>
      <c r="S2163">
        <v>2</v>
      </c>
      <c r="T2163">
        <v>7</v>
      </c>
      <c r="U2163">
        <v>0</v>
      </c>
      <c r="V2163">
        <v>0</v>
      </c>
      <c r="W2163">
        <v>0</v>
      </c>
      <c r="X2163">
        <v>0</v>
      </c>
      <c r="Y2163">
        <v>0</v>
      </c>
      <c r="Z2163">
        <v>0</v>
      </c>
      <c r="AA2163">
        <v>3</v>
      </c>
      <c r="AB2163">
        <v>11</v>
      </c>
      <c r="AC2163">
        <v>0</v>
      </c>
    </row>
    <row r="2164" spans="1:29" x14ac:dyDescent="0.3">
      <c r="A2164">
        <v>11003</v>
      </c>
      <c r="B2164">
        <v>1980</v>
      </c>
      <c r="C2164" t="s">
        <v>37</v>
      </c>
      <c r="D2164" t="s">
        <v>31</v>
      </c>
      <c r="E2164">
        <v>25130</v>
      </c>
      <c r="F2164">
        <v>1</v>
      </c>
      <c r="G2164">
        <v>0</v>
      </c>
      <c r="H2164" s="1">
        <v>41549</v>
      </c>
      <c r="I2164">
        <v>10</v>
      </c>
      <c r="J2164">
        <v>2</v>
      </c>
      <c r="K2164">
        <v>5</v>
      </c>
      <c r="L2164">
        <v>7</v>
      </c>
      <c r="M2164">
        <v>0</v>
      </c>
      <c r="N2164">
        <v>18</v>
      </c>
      <c r="O2164">
        <v>18</v>
      </c>
      <c r="P2164">
        <v>2</v>
      </c>
      <c r="Q2164">
        <v>2</v>
      </c>
      <c r="R2164">
        <v>0</v>
      </c>
      <c r="S2164">
        <v>3</v>
      </c>
      <c r="T2164">
        <v>7</v>
      </c>
      <c r="U2164">
        <v>0</v>
      </c>
      <c r="V2164">
        <v>0</v>
      </c>
      <c r="W2164">
        <v>0</v>
      </c>
      <c r="X2164">
        <v>0</v>
      </c>
      <c r="Y2164">
        <v>0</v>
      </c>
      <c r="Z2164">
        <v>0</v>
      </c>
      <c r="AA2164">
        <v>3</v>
      </c>
      <c r="AB2164">
        <v>11</v>
      </c>
      <c r="AC2164">
        <v>0</v>
      </c>
    </row>
    <row r="2165" spans="1:29" x14ac:dyDescent="0.3">
      <c r="A2165">
        <v>11121</v>
      </c>
      <c r="B2165">
        <v>1981</v>
      </c>
      <c r="C2165" t="s">
        <v>29</v>
      </c>
      <c r="D2165" t="s">
        <v>33</v>
      </c>
      <c r="E2165">
        <v>19419</v>
      </c>
      <c r="F2165">
        <v>1</v>
      </c>
      <c r="G2165">
        <v>0</v>
      </c>
      <c r="H2165" s="1">
        <v>41223</v>
      </c>
      <c r="I2165">
        <v>76</v>
      </c>
      <c r="J2165">
        <v>2</v>
      </c>
      <c r="K2165">
        <v>14</v>
      </c>
      <c r="L2165">
        <v>28</v>
      </c>
      <c r="M2165">
        <v>16</v>
      </c>
      <c r="N2165">
        <v>3</v>
      </c>
      <c r="O2165">
        <v>7</v>
      </c>
      <c r="P2165">
        <v>4</v>
      </c>
      <c r="Q2165">
        <v>4</v>
      </c>
      <c r="R2165">
        <v>0</v>
      </c>
      <c r="S2165">
        <v>3</v>
      </c>
      <c r="T2165">
        <v>9</v>
      </c>
      <c r="U2165">
        <v>0</v>
      </c>
      <c r="V2165">
        <v>0</v>
      </c>
      <c r="W2165">
        <v>0</v>
      </c>
      <c r="X2165">
        <v>0</v>
      </c>
      <c r="Y2165">
        <v>0</v>
      </c>
      <c r="Z2165">
        <v>0</v>
      </c>
      <c r="AA2165">
        <v>3</v>
      </c>
      <c r="AB2165">
        <v>11</v>
      </c>
      <c r="AC2165">
        <v>0</v>
      </c>
    </row>
    <row r="2166" spans="1:29" x14ac:dyDescent="0.3">
      <c r="A2166">
        <v>3955</v>
      </c>
      <c r="B2166">
        <v>1965</v>
      </c>
      <c r="C2166" t="s">
        <v>29</v>
      </c>
      <c r="D2166" t="s">
        <v>35</v>
      </c>
      <c r="E2166">
        <v>4861</v>
      </c>
      <c r="F2166">
        <v>0</v>
      </c>
      <c r="G2166">
        <v>0</v>
      </c>
      <c r="H2166" s="1">
        <v>41812</v>
      </c>
      <c r="I2166">
        <v>20</v>
      </c>
      <c r="J2166">
        <v>2</v>
      </c>
      <c r="K2166">
        <v>1</v>
      </c>
      <c r="L2166">
        <v>1</v>
      </c>
      <c r="M2166">
        <v>1</v>
      </c>
      <c r="N2166">
        <v>0</v>
      </c>
      <c r="O2166">
        <v>1</v>
      </c>
      <c r="P2166">
        <v>0</v>
      </c>
      <c r="Q2166">
        <v>0</v>
      </c>
      <c r="R2166">
        <v>0</v>
      </c>
      <c r="S2166">
        <v>0</v>
      </c>
      <c r="T2166">
        <v>14</v>
      </c>
      <c r="U2166">
        <v>0</v>
      </c>
      <c r="V2166">
        <v>0</v>
      </c>
      <c r="W2166">
        <v>0</v>
      </c>
      <c r="X2166">
        <v>0</v>
      </c>
      <c r="Y2166">
        <v>0</v>
      </c>
      <c r="Z2166">
        <v>0</v>
      </c>
      <c r="AA2166">
        <v>3</v>
      </c>
      <c r="AB2166">
        <v>11</v>
      </c>
      <c r="AC2166">
        <v>0</v>
      </c>
    </row>
    <row r="2167" spans="1:29" x14ac:dyDescent="0.3">
      <c r="A2167">
        <v>880</v>
      </c>
      <c r="B2167">
        <v>1966</v>
      </c>
      <c r="C2167" t="s">
        <v>36</v>
      </c>
      <c r="D2167" t="s">
        <v>31</v>
      </c>
      <c r="E2167">
        <v>22634</v>
      </c>
      <c r="F2167">
        <v>0</v>
      </c>
      <c r="G2167">
        <v>0</v>
      </c>
      <c r="H2167" s="1">
        <v>41290</v>
      </c>
      <c r="I2167">
        <v>47</v>
      </c>
      <c r="J2167">
        <v>2</v>
      </c>
      <c r="K2167">
        <v>23</v>
      </c>
      <c r="L2167">
        <v>11</v>
      </c>
      <c r="M2167">
        <v>8</v>
      </c>
      <c r="N2167">
        <v>6</v>
      </c>
      <c r="O2167">
        <v>46</v>
      </c>
      <c r="P2167">
        <v>1</v>
      </c>
      <c r="Q2167">
        <v>2</v>
      </c>
      <c r="R2167">
        <v>1</v>
      </c>
      <c r="S2167">
        <v>2</v>
      </c>
      <c r="T2167">
        <v>8</v>
      </c>
      <c r="U2167">
        <v>0</v>
      </c>
      <c r="V2167">
        <v>0</v>
      </c>
      <c r="W2167">
        <v>0</v>
      </c>
      <c r="X2167">
        <v>0</v>
      </c>
      <c r="Y2167">
        <v>0</v>
      </c>
      <c r="Z2167">
        <v>0</v>
      </c>
      <c r="AA2167">
        <v>3</v>
      </c>
      <c r="AB2167">
        <v>11</v>
      </c>
      <c r="AC2167">
        <v>0</v>
      </c>
    </row>
    <row r="2168" spans="1:29" x14ac:dyDescent="0.3">
      <c r="A2168">
        <v>1176</v>
      </c>
      <c r="B2168">
        <v>1973</v>
      </c>
      <c r="C2168" t="s">
        <v>29</v>
      </c>
      <c r="D2168" t="s">
        <v>33</v>
      </c>
      <c r="E2168">
        <v>26228</v>
      </c>
      <c r="F2168">
        <v>1</v>
      </c>
      <c r="G2168">
        <v>0</v>
      </c>
      <c r="H2168" s="1">
        <v>41539</v>
      </c>
      <c r="I2168">
        <v>50</v>
      </c>
      <c r="J2168">
        <v>2</v>
      </c>
      <c r="K2168">
        <v>6</v>
      </c>
      <c r="L2168">
        <v>4</v>
      </c>
      <c r="M2168">
        <v>3</v>
      </c>
      <c r="N2168">
        <v>1</v>
      </c>
      <c r="O2168">
        <v>9</v>
      </c>
      <c r="P2168">
        <v>1</v>
      </c>
      <c r="Q2168">
        <v>1</v>
      </c>
      <c r="R2168">
        <v>0</v>
      </c>
      <c r="S2168">
        <v>2</v>
      </c>
      <c r="T2168">
        <v>8</v>
      </c>
      <c r="U2168">
        <v>0</v>
      </c>
      <c r="V2168">
        <v>0</v>
      </c>
      <c r="W2168">
        <v>0</v>
      </c>
      <c r="X2168">
        <v>0</v>
      </c>
      <c r="Y2168">
        <v>0</v>
      </c>
      <c r="Z2168">
        <v>0</v>
      </c>
      <c r="AA2168">
        <v>3</v>
      </c>
      <c r="AB2168">
        <v>11</v>
      </c>
      <c r="AC2168">
        <v>0</v>
      </c>
    </row>
    <row r="2169" spans="1:29" x14ac:dyDescent="0.3">
      <c r="A2169">
        <v>5181</v>
      </c>
      <c r="B2169">
        <v>1982</v>
      </c>
      <c r="C2169" t="s">
        <v>36</v>
      </c>
      <c r="D2169" t="s">
        <v>30</v>
      </c>
      <c r="E2169">
        <v>24367</v>
      </c>
      <c r="F2169">
        <v>1</v>
      </c>
      <c r="G2169">
        <v>0</v>
      </c>
      <c r="H2169" s="1">
        <v>41353</v>
      </c>
      <c r="I2169">
        <v>58</v>
      </c>
      <c r="J2169">
        <v>2</v>
      </c>
      <c r="K2169">
        <v>4</v>
      </c>
      <c r="L2169">
        <v>2</v>
      </c>
      <c r="M2169">
        <v>0</v>
      </c>
      <c r="N2169">
        <v>11</v>
      </c>
      <c r="O2169">
        <v>5</v>
      </c>
      <c r="P2169">
        <v>1</v>
      </c>
      <c r="Q2169">
        <v>1</v>
      </c>
      <c r="R2169">
        <v>0</v>
      </c>
      <c r="S2169">
        <v>2</v>
      </c>
      <c r="T2169">
        <v>9</v>
      </c>
      <c r="U2169">
        <v>0</v>
      </c>
      <c r="V2169">
        <v>0</v>
      </c>
      <c r="W2169">
        <v>0</v>
      </c>
      <c r="X2169">
        <v>0</v>
      </c>
      <c r="Y2169">
        <v>0</v>
      </c>
      <c r="Z2169">
        <v>0</v>
      </c>
      <c r="AA2169">
        <v>3</v>
      </c>
      <c r="AB2169">
        <v>11</v>
      </c>
      <c r="AC2169">
        <v>0</v>
      </c>
    </row>
    <row r="2170" spans="1:29" x14ac:dyDescent="0.3">
      <c r="A2170">
        <v>524</v>
      </c>
      <c r="B2170">
        <v>1966</v>
      </c>
      <c r="C2170" t="s">
        <v>36</v>
      </c>
      <c r="D2170" t="s">
        <v>31</v>
      </c>
      <c r="E2170">
        <v>22634</v>
      </c>
      <c r="F2170">
        <v>0</v>
      </c>
      <c r="G2170">
        <v>0</v>
      </c>
      <c r="H2170" s="1">
        <v>41290</v>
      </c>
      <c r="I2170">
        <v>47</v>
      </c>
      <c r="J2170">
        <v>2</v>
      </c>
      <c r="K2170">
        <v>23</v>
      </c>
      <c r="L2170">
        <v>11</v>
      </c>
      <c r="M2170">
        <v>8</v>
      </c>
      <c r="N2170">
        <v>6</v>
      </c>
      <c r="O2170">
        <v>46</v>
      </c>
      <c r="P2170">
        <v>1</v>
      </c>
      <c r="Q2170">
        <v>2</v>
      </c>
      <c r="R2170">
        <v>1</v>
      </c>
      <c r="S2170">
        <v>2</v>
      </c>
      <c r="T2170">
        <v>8</v>
      </c>
      <c r="U2170">
        <v>0</v>
      </c>
      <c r="V2170">
        <v>0</v>
      </c>
      <c r="W2170">
        <v>0</v>
      </c>
      <c r="X2170">
        <v>0</v>
      </c>
      <c r="Y2170">
        <v>0</v>
      </c>
      <c r="Z2170">
        <v>0</v>
      </c>
      <c r="AA2170">
        <v>3</v>
      </c>
      <c r="AB2170">
        <v>11</v>
      </c>
      <c r="AC2170">
        <v>0</v>
      </c>
    </row>
    <row r="2171" spans="1:29" x14ac:dyDescent="0.3">
      <c r="A2171">
        <v>10033</v>
      </c>
      <c r="B2171">
        <v>1973</v>
      </c>
      <c r="C2171" t="s">
        <v>37</v>
      </c>
      <c r="D2171" t="s">
        <v>35</v>
      </c>
      <c r="E2171">
        <v>31163</v>
      </c>
      <c r="F2171">
        <v>1</v>
      </c>
      <c r="G2171">
        <v>0</v>
      </c>
      <c r="H2171" s="1">
        <v>41683</v>
      </c>
      <c r="I2171">
        <v>54</v>
      </c>
      <c r="J2171">
        <v>2</v>
      </c>
      <c r="K2171">
        <v>3</v>
      </c>
      <c r="L2171">
        <v>10</v>
      </c>
      <c r="M2171">
        <v>11</v>
      </c>
      <c r="N2171">
        <v>2</v>
      </c>
      <c r="O2171">
        <v>10</v>
      </c>
      <c r="P2171">
        <v>1</v>
      </c>
      <c r="Q2171">
        <v>1</v>
      </c>
      <c r="R2171">
        <v>0</v>
      </c>
      <c r="S2171">
        <v>3</v>
      </c>
      <c r="T2171">
        <v>6</v>
      </c>
      <c r="U2171">
        <v>0</v>
      </c>
      <c r="V2171">
        <v>0</v>
      </c>
      <c r="W2171">
        <v>0</v>
      </c>
      <c r="X2171">
        <v>0</v>
      </c>
      <c r="Y2171">
        <v>0</v>
      </c>
      <c r="Z2171">
        <v>0</v>
      </c>
      <c r="AA2171">
        <v>3</v>
      </c>
      <c r="AB2171">
        <v>11</v>
      </c>
      <c r="AC2171">
        <v>0</v>
      </c>
    </row>
    <row r="2172" spans="1:29" x14ac:dyDescent="0.3">
      <c r="A2172">
        <v>10403</v>
      </c>
      <c r="B2172">
        <v>1978</v>
      </c>
      <c r="C2172" t="s">
        <v>29</v>
      </c>
      <c r="D2172" t="s">
        <v>31</v>
      </c>
      <c r="E2172">
        <v>16531</v>
      </c>
      <c r="F2172">
        <v>1</v>
      </c>
      <c r="G2172">
        <v>0</v>
      </c>
      <c r="H2172" s="1">
        <v>41808</v>
      </c>
      <c r="I2172">
        <v>43</v>
      </c>
      <c r="J2172">
        <v>2</v>
      </c>
      <c r="K2172">
        <v>13</v>
      </c>
      <c r="L2172">
        <v>6</v>
      </c>
      <c r="M2172">
        <v>7</v>
      </c>
      <c r="N2172">
        <v>5</v>
      </c>
      <c r="O2172">
        <v>11</v>
      </c>
      <c r="P2172">
        <v>3</v>
      </c>
      <c r="Q2172">
        <v>3</v>
      </c>
      <c r="R2172">
        <v>0</v>
      </c>
      <c r="S2172">
        <v>3</v>
      </c>
      <c r="T2172">
        <v>7</v>
      </c>
      <c r="U2172">
        <v>0</v>
      </c>
      <c r="V2172">
        <v>0</v>
      </c>
      <c r="W2172">
        <v>0</v>
      </c>
      <c r="X2172">
        <v>0</v>
      </c>
      <c r="Y2172">
        <v>0</v>
      </c>
      <c r="Z2172">
        <v>0</v>
      </c>
      <c r="AA2172">
        <v>3</v>
      </c>
      <c r="AB2172">
        <v>11</v>
      </c>
      <c r="AC2172">
        <v>0</v>
      </c>
    </row>
    <row r="2173" spans="1:29" x14ac:dyDescent="0.3">
      <c r="A2173">
        <v>3102</v>
      </c>
      <c r="B2173">
        <v>1981</v>
      </c>
      <c r="C2173" t="s">
        <v>37</v>
      </c>
      <c r="D2173" t="s">
        <v>31</v>
      </c>
      <c r="E2173">
        <v>19414</v>
      </c>
      <c r="F2173">
        <v>1</v>
      </c>
      <c r="G2173">
        <v>0</v>
      </c>
      <c r="H2173" s="1">
        <v>41563</v>
      </c>
      <c r="I2173">
        <v>32</v>
      </c>
      <c r="J2173">
        <v>2</v>
      </c>
      <c r="K2173">
        <v>3</v>
      </c>
      <c r="L2173">
        <v>12</v>
      </c>
      <c r="M2173">
        <v>3</v>
      </c>
      <c r="N2173">
        <v>5</v>
      </c>
      <c r="O2173">
        <v>7</v>
      </c>
      <c r="P2173">
        <v>1</v>
      </c>
      <c r="Q2173">
        <v>1</v>
      </c>
      <c r="R2173">
        <v>0</v>
      </c>
      <c r="S2173">
        <v>3</v>
      </c>
      <c r="T2173">
        <v>8</v>
      </c>
      <c r="U2173">
        <v>0</v>
      </c>
      <c r="V2173">
        <v>0</v>
      </c>
      <c r="W2173">
        <v>0</v>
      </c>
      <c r="X2173">
        <v>0</v>
      </c>
      <c r="Y2173">
        <v>0</v>
      </c>
      <c r="Z2173">
        <v>0</v>
      </c>
      <c r="AA2173">
        <v>3</v>
      </c>
      <c r="AB2173">
        <v>11</v>
      </c>
      <c r="AC2173">
        <v>0</v>
      </c>
    </row>
    <row r="2174" spans="1:29" x14ac:dyDescent="0.3">
      <c r="A2174">
        <v>5868</v>
      </c>
      <c r="B2174">
        <v>1980</v>
      </c>
      <c r="C2174" t="s">
        <v>29</v>
      </c>
      <c r="D2174" t="s">
        <v>33</v>
      </c>
      <c r="E2174">
        <v>19107</v>
      </c>
      <c r="F2174">
        <v>1</v>
      </c>
      <c r="G2174">
        <v>0</v>
      </c>
      <c r="H2174" s="1">
        <v>41508</v>
      </c>
      <c r="I2174">
        <v>49</v>
      </c>
      <c r="J2174">
        <v>2</v>
      </c>
      <c r="K2174">
        <v>4</v>
      </c>
      <c r="L2174">
        <v>9</v>
      </c>
      <c r="M2174">
        <v>10</v>
      </c>
      <c r="N2174">
        <v>5</v>
      </c>
      <c r="O2174">
        <v>16</v>
      </c>
      <c r="P2174">
        <v>2</v>
      </c>
      <c r="Q2174">
        <v>1</v>
      </c>
      <c r="R2174">
        <v>0</v>
      </c>
      <c r="S2174">
        <v>3</v>
      </c>
      <c r="T2174">
        <v>7</v>
      </c>
      <c r="U2174">
        <v>0</v>
      </c>
      <c r="V2174">
        <v>0</v>
      </c>
      <c r="W2174">
        <v>0</v>
      </c>
      <c r="X2174">
        <v>0</v>
      </c>
      <c r="Y2174">
        <v>0</v>
      </c>
      <c r="Z2174">
        <v>0</v>
      </c>
      <c r="AA2174">
        <v>3</v>
      </c>
      <c r="AB2174">
        <v>11</v>
      </c>
      <c r="AC2174">
        <v>0</v>
      </c>
    </row>
    <row r="2175" spans="1:29" x14ac:dyDescent="0.3">
      <c r="A2175">
        <v>5751</v>
      </c>
      <c r="B2175">
        <v>1973</v>
      </c>
      <c r="C2175" t="s">
        <v>37</v>
      </c>
      <c r="D2175" t="s">
        <v>35</v>
      </c>
      <c r="E2175">
        <v>31163</v>
      </c>
      <c r="F2175">
        <v>1</v>
      </c>
      <c r="G2175">
        <v>0</v>
      </c>
      <c r="H2175" s="1">
        <v>41683</v>
      </c>
      <c r="I2175">
        <v>54</v>
      </c>
      <c r="J2175">
        <v>2</v>
      </c>
      <c r="K2175">
        <v>3</v>
      </c>
      <c r="L2175">
        <v>10</v>
      </c>
      <c r="M2175">
        <v>11</v>
      </c>
      <c r="N2175">
        <v>2</v>
      </c>
      <c r="O2175">
        <v>10</v>
      </c>
      <c r="P2175">
        <v>1</v>
      </c>
      <c r="Q2175">
        <v>1</v>
      </c>
      <c r="R2175">
        <v>0</v>
      </c>
      <c r="S2175">
        <v>3</v>
      </c>
      <c r="T2175">
        <v>6</v>
      </c>
      <c r="U2175">
        <v>0</v>
      </c>
      <c r="V2175">
        <v>0</v>
      </c>
      <c r="W2175">
        <v>0</v>
      </c>
      <c r="X2175">
        <v>0</v>
      </c>
      <c r="Y2175">
        <v>0</v>
      </c>
      <c r="Z2175">
        <v>0</v>
      </c>
      <c r="AA2175">
        <v>3</v>
      </c>
      <c r="AB2175">
        <v>11</v>
      </c>
      <c r="AC2175">
        <v>0</v>
      </c>
    </row>
    <row r="2176" spans="1:29" x14ac:dyDescent="0.3">
      <c r="A2176">
        <v>3865</v>
      </c>
      <c r="B2176">
        <v>1977</v>
      </c>
      <c r="C2176" t="s">
        <v>37</v>
      </c>
      <c r="D2176" t="s">
        <v>31</v>
      </c>
      <c r="E2176">
        <v>20981</v>
      </c>
      <c r="F2176">
        <v>0</v>
      </c>
      <c r="G2176">
        <v>0</v>
      </c>
      <c r="H2176" s="1">
        <v>41394</v>
      </c>
      <c r="I2176">
        <v>14</v>
      </c>
      <c r="J2176">
        <v>2</v>
      </c>
      <c r="K2176">
        <v>12</v>
      </c>
      <c r="L2176">
        <v>10</v>
      </c>
      <c r="M2176">
        <v>6</v>
      </c>
      <c r="N2176">
        <v>13</v>
      </c>
      <c r="O2176">
        <v>30</v>
      </c>
      <c r="P2176">
        <v>1</v>
      </c>
      <c r="Q2176">
        <v>3</v>
      </c>
      <c r="R2176">
        <v>1</v>
      </c>
      <c r="S2176">
        <v>2</v>
      </c>
      <c r="T2176">
        <v>8</v>
      </c>
      <c r="U2176">
        <v>0</v>
      </c>
      <c r="V2176">
        <v>0</v>
      </c>
      <c r="W2176">
        <v>0</v>
      </c>
      <c r="X2176">
        <v>0</v>
      </c>
      <c r="Y2176">
        <v>0</v>
      </c>
      <c r="Z2176">
        <v>0</v>
      </c>
      <c r="AA2176">
        <v>3</v>
      </c>
      <c r="AB2176">
        <v>11</v>
      </c>
      <c r="AC2176">
        <v>1</v>
      </c>
    </row>
    <row r="2177" spans="1:29" x14ac:dyDescent="0.3">
      <c r="A2177">
        <v>11110</v>
      </c>
      <c r="B2177">
        <v>1973</v>
      </c>
      <c r="C2177" t="s">
        <v>29</v>
      </c>
      <c r="D2177" t="s">
        <v>30</v>
      </c>
      <c r="E2177">
        <v>3502</v>
      </c>
      <c r="F2177">
        <v>1</v>
      </c>
      <c r="G2177">
        <v>0</v>
      </c>
      <c r="H2177" s="1">
        <v>41377</v>
      </c>
      <c r="I2177">
        <v>56</v>
      </c>
      <c r="J2177">
        <v>2</v>
      </c>
      <c r="K2177">
        <v>1</v>
      </c>
      <c r="L2177">
        <v>1</v>
      </c>
      <c r="M2177">
        <v>0</v>
      </c>
      <c r="N2177">
        <v>0</v>
      </c>
      <c r="O2177">
        <v>1</v>
      </c>
      <c r="P2177">
        <v>0</v>
      </c>
      <c r="Q2177">
        <v>0</v>
      </c>
      <c r="R2177">
        <v>0</v>
      </c>
      <c r="S2177">
        <v>0</v>
      </c>
      <c r="T2177">
        <v>14</v>
      </c>
      <c r="U2177">
        <v>0</v>
      </c>
      <c r="V2177">
        <v>0</v>
      </c>
      <c r="W2177">
        <v>0</v>
      </c>
      <c r="X2177">
        <v>0</v>
      </c>
      <c r="Y2177">
        <v>0</v>
      </c>
      <c r="Z2177">
        <v>0</v>
      </c>
      <c r="AA2177">
        <v>3</v>
      </c>
      <c r="AB2177">
        <v>11</v>
      </c>
      <c r="AC2177">
        <v>0</v>
      </c>
    </row>
    <row r="2178" spans="1:29" x14ac:dyDescent="0.3">
      <c r="A2178">
        <v>10069</v>
      </c>
      <c r="B2178">
        <v>1988</v>
      </c>
      <c r="C2178" t="s">
        <v>36</v>
      </c>
      <c r="D2178" t="s">
        <v>31</v>
      </c>
      <c r="E2178">
        <v>13724</v>
      </c>
      <c r="F2178">
        <v>1</v>
      </c>
      <c r="G2178">
        <v>0</v>
      </c>
      <c r="H2178" s="1">
        <v>41152</v>
      </c>
      <c r="I2178">
        <v>43</v>
      </c>
      <c r="J2178">
        <v>2</v>
      </c>
      <c r="K2178">
        <v>7</v>
      </c>
      <c r="L2178">
        <v>5</v>
      </c>
      <c r="M2178">
        <v>2</v>
      </c>
      <c r="N2178">
        <v>15</v>
      </c>
      <c r="O2178">
        <v>27</v>
      </c>
      <c r="P2178">
        <v>1</v>
      </c>
      <c r="Q2178">
        <v>2</v>
      </c>
      <c r="R2178">
        <v>0</v>
      </c>
      <c r="S2178">
        <v>2</v>
      </c>
      <c r="T2178">
        <v>9</v>
      </c>
      <c r="U2178">
        <v>1</v>
      </c>
      <c r="V2178">
        <v>0</v>
      </c>
      <c r="W2178">
        <v>0</v>
      </c>
      <c r="X2178">
        <v>0</v>
      </c>
      <c r="Y2178">
        <v>0</v>
      </c>
      <c r="Z2178">
        <v>0</v>
      </c>
      <c r="AA2178">
        <v>3</v>
      </c>
      <c r="AB2178">
        <v>11</v>
      </c>
      <c r="AC2178">
        <v>0</v>
      </c>
    </row>
    <row r="2179" spans="1:29" x14ac:dyDescent="0.3">
      <c r="A2179">
        <v>4055</v>
      </c>
      <c r="B2179">
        <v>1992</v>
      </c>
      <c r="C2179" t="s">
        <v>36</v>
      </c>
      <c r="D2179" t="s">
        <v>30</v>
      </c>
      <c r="E2179">
        <v>18746</v>
      </c>
      <c r="F2179">
        <v>1</v>
      </c>
      <c r="G2179">
        <v>0</v>
      </c>
      <c r="H2179" s="1">
        <v>41788</v>
      </c>
      <c r="I2179">
        <v>41</v>
      </c>
      <c r="J2179">
        <v>2</v>
      </c>
      <c r="K2179">
        <v>10</v>
      </c>
      <c r="L2179">
        <v>11</v>
      </c>
      <c r="M2179">
        <v>12</v>
      </c>
      <c r="N2179">
        <v>9</v>
      </c>
      <c r="O2179">
        <v>20</v>
      </c>
      <c r="P2179">
        <v>2</v>
      </c>
      <c r="Q2179">
        <v>3</v>
      </c>
      <c r="R2179">
        <v>0</v>
      </c>
      <c r="S2179">
        <v>3</v>
      </c>
      <c r="T2179">
        <v>6</v>
      </c>
      <c r="U2179">
        <v>0</v>
      </c>
      <c r="V2179">
        <v>0</v>
      </c>
      <c r="W2179">
        <v>0</v>
      </c>
      <c r="X2179">
        <v>0</v>
      </c>
      <c r="Y2179">
        <v>0</v>
      </c>
      <c r="Z2179">
        <v>0</v>
      </c>
      <c r="AA2179">
        <v>3</v>
      </c>
      <c r="AB2179">
        <v>11</v>
      </c>
      <c r="AC2179">
        <v>0</v>
      </c>
    </row>
    <row r="2180" spans="1:29" x14ac:dyDescent="0.3">
      <c r="A2180">
        <v>6742</v>
      </c>
      <c r="B2180">
        <v>1979</v>
      </c>
      <c r="C2180" t="s">
        <v>29</v>
      </c>
      <c r="D2180" t="s">
        <v>33</v>
      </c>
      <c r="E2180">
        <v>17688</v>
      </c>
      <c r="F2180">
        <v>1</v>
      </c>
      <c r="G2180">
        <v>0</v>
      </c>
      <c r="H2180" s="1">
        <v>41287</v>
      </c>
      <c r="I2180">
        <v>82</v>
      </c>
      <c r="J2180">
        <v>2</v>
      </c>
      <c r="K2180">
        <v>2</v>
      </c>
      <c r="L2180">
        <v>1</v>
      </c>
      <c r="M2180">
        <v>3</v>
      </c>
      <c r="N2180">
        <v>1</v>
      </c>
      <c r="O2180">
        <v>2</v>
      </c>
      <c r="P2180">
        <v>1</v>
      </c>
      <c r="Q2180">
        <v>1</v>
      </c>
      <c r="R2180">
        <v>0</v>
      </c>
      <c r="S2180">
        <v>2</v>
      </c>
      <c r="T2180">
        <v>8</v>
      </c>
      <c r="U2180">
        <v>0</v>
      </c>
      <c r="V2180">
        <v>0</v>
      </c>
      <c r="W2180">
        <v>0</v>
      </c>
      <c r="X2180">
        <v>0</v>
      </c>
      <c r="Y2180">
        <v>0</v>
      </c>
      <c r="Z2180">
        <v>1</v>
      </c>
      <c r="AA2180">
        <v>3</v>
      </c>
      <c r="AB2180">
        <v>11</v>
      </c>
      <c r="AC2180">
        <v>0</v>
      </c>
    </row>
    <row r="2181" spans="1:29" x14ac:dyDescent="0.3">
      <c r="A2181">
        <v>10595</v>
      </c>
      <c r="B2181">
        <v>1990</v>
      </c>
      <c r="C2181" t="s">
        <v>29</v>
      </c>
      <c r="D2181" t="s">
        <v>33</v>
      </c>
      <c r="E2181">
        <v>30093</v>
      </c>
      <c r="F2181">
        <v>0</v>
      </c>
      <c r="G2181">
        <v>0</v>
      </c>
      <c r="H2181" s="1">
        <v>41463</v>
      </c>
      <c r="I2181">
        <v>19</v>
      </c>
      <c r="J2181">
        <v>2</v>
      </c>
      <c r="K2181">
        <v>6</v>
      </c>
      <c r="L2181">
        <v>28</v>
      </c>
      <c r="M2181">
        <v>13</v>
      </c>
      <c r="N2181">
        <v>4</v>
      </c>
      <c r="O2181">
        <v>16</v>
      </c>
      <c r="P2181">
        <v>1</v>
      </c>
      <c r="Q2181">
        <v>2</v>
      </c>
      <c r="R2181">
        <v>0</v>
      </c>
      <c r="S2181">
        <v>3</v>
      </c>
      <c r="T2181">
        <v>7</v>
      </c>
      <c r="U2181">
        <v>0</v>
      </c>
      <c r="V2181">
        <v>0</v>
      </c>
      <c r="W2181">
        <v>0</v>
      </c>
      <c r="X2181">
        <v>0</v>
      </c>
      <c r="Y2181">
        <v>0</v>
      </c>
      <c r="Z2181">
        <v>0</v>
      </c>
      <c r="AA2181">
        <v>3</v>
      </c>
      <c r="AB2181">
        <v>11</v>
      </c>
      <c r="AC2181">
        <v>0</v>
      </c>
    </row>
    <row r="2182" spans="1:29" x14ac:dyDescent="0.3">
      <c r="A2182">
        <v>5010</v>
      </c>
      <c r="B2182">
        <v>1988</v>
      </c>
      <c r="C2182" t="s">
        <v>29</v>
      </c>
      <c r="D2182" t="s">
        <v>30</v>
      </c>
      <c r="E2182">
        <v>25008</v>
      </c>
      <c r="F2182">
        <v>1</v>
      </c>
      <c r="G2182">
        <v>0</v>
      </c>
      <c r="H2182" s="1">
        <v>41672</v>
      </c>
      <c r="I2182">
        <v>72</v>
      </c>
      <c r="J2182">
        <v>2</v>
      </c>
      <c r="K2182">
        <v>8</v>
      </c>
      <c r="L2182">
        <v>8</v>
      </c>
      <c r="M2182">
        <v>6</v>
      </c>
      <c r="N2182">
        <v>1</v>
      </c>
      <c r="O2182">
        <v>9</v>
      </c>
      <c r="P2182">
        <v>2</v>
      </c>
      <c r="Q2182">
        <v>1</v>
      </c>
      <c r="R2182">
        <v>0</v>
      </c>
      <c r="S2182">
        <v>3</v>
      </c>
      <c r="T2182">
        <v>8</v>
      </c>
      <c r="U2182">
        <v>0</v>
      </c>
      <c r="V2182">
        <v>0</v>
      </c>
      <c r="W2182">
        <v>0</v>
      </c>
      <c r="X2182">
        <v>0</v>
      </c>
      <c r="Y2182">
        <v>0</v>
      </c>
      <c r="Z2182">
        <v>0</v>
      </c>
      <c r="AA2182">
        <v>3</v>
      </c>
      <c r="AB2182">
        <v>11</v>
      </c>
      <c r="AC2182">
        <v>0</v>
      </c>
    </row>
    <row r="2183" spans="1:29" x14ac:dyDescent="0.3">
      <c r="A2183">
        <v>11148</v>
      </c>
      <c r="B2183">
        <v>1975</v>
      </c>
      <c r="C2183" t="s">
        <v>29</v>
      </c>
      <c r="D2183" t="s">
        <v>31</v>
      </c>
      <c r="E2183">
        <v>22280</v>
      </c>
      <c r="F2183">
        <v>1</v>
      </c>
      <c r="G2183">
        <v>0</v>
      </c>
      <c r="H2183" s="1">
        <v>41413</v>
      </c>
      <c r="I2183">
        <v>85</v>
      </c>
      <c r="J2183">
        <v>2</v>
      </c>
      <c r="K2183">
        <v>1</v>
      </c>
      <c r="L2183">
        <v>4</v>
      </c>
      <c r="M2183">
        <v>3</v>
      </c>
      <c r="N2183">
        <v>1</v>
      </c>
      <c r="O2183">
        <v>2</v>
      </c>
      <c r="P2183">
        <v>1</v>
      </c>
      <c r="Q2183">
        <v>1</v>
      </c>
      <c r="R2183">
        <v>0</v>
      </c>
      <c r="S2183">
        <v>2</v>
      </c>
      <c r="T2183">
        <v>8</v>
      </c>
      <c r="U2183">
        <v>0</v>
      </c>
      <c r="V2183">
        <v>0</v>
      </c>
      <c r="W2183">
        <v>0</v>
      </c>
      <c r="X2183">
        <v>0</v>
      </c>
      <c r="Y2183">
        <v>0</v>
      </c>
      <c r="Z2183">
        <v>0</v>
      </c>
      <c r="AA2183">
        <v>3</v>
      </c>
      <c r="AB2183">
        <v>11</v>
      </c>
      <c r="AC2183">
        <v>0</v>
      </c>
    </row>
    <row r="2184" spans="1:29" x14ac:dyDescent="0.3">
      <c r="A2184">
        <v>3112</v>
      </c>
      <c r="B2184">
        <v>1977</v>
      </c>
      <c r="C2184" t="s">
        <v>34</v>
      </c>
      <c r="D2184" t="s">
        <v>33</v>
      </c>
      <c r="E2184">
        <v>22701</v>
      </c>
      <c r="F2184">
        <v>1</v>
      </c>
      <c r="G2184">
        <v>0</v>
      </c>
      <c r="H2184" s="1">
        <v>41522</v>
      </c>
      <c r="I2184">
        <v>2</v>
      </c>
      <c r="J2184">
        <v>2</v>
      </c>
      <c r="K2184">
        <v>4</v>
      </c>
      <c r="L2184">
        <v>9</v>
      </c>
      <c r="M2184">
        <v>0</v>
      </c>
      <c r="N2184">
        <v>4</v>
      </c>
      <c r="O2184">
        <v>5</v>
      </c>
      <c r="P2184">
        <v>1</v>
      </c>
      <c r="Q2184">
        <v>1</v>
      </c>
      <c r="R2184">
        <v>0</v>
      </c>
      <c r="S2184">
        <v>3</v>
      </c>
      <c r="T2184">
        <v>5</v>
      </c>
      <c r="U2184">
        <v>0</v>
      </c>
      <c r="V2184">
        <v>0</v>
      </c>
      <c r="W2184">
        <v>0</v>
      </c>
      <c r="X2184">
        <v>0</v>
      </c>
      <c r="Y2184">
        <v>0</v>
      </c>
      <c r="Z2184">
        <v>0</v>
      </c>
      <c r="AA2184">
        <v>3</v>
      </c>
      <c r="AB2184">
        <v>11</v>
      </c>
      <c r="AC2184">
        <v>0</v>
      </c>
    </row>
    <row r="2185" spans="1:29" x14ac:dyDescent="0.3">
      <c r="A2185">
        <v>2478</v>
      </c>
      <c r="B2185">
        <v>1973</v>
      </c>
      <c r="C2185" t="s">
        <v>29</v>
      </c>
      <c r="D2185" t="s">
        <v>33</v>
      </c>
      <c r="E2185">
        <v>25410</v>
      </c>
      <c r="F2185">
        <v>1</v>
      </c>
      <c r="G2185">
        <v>0</v>
      </c>
      <c r="H2185" s="1">
        <v>41517</v>
      </c>
      <c r="I2185">
        <v>48</v>
      </c>
      <c r="J2185">
        <v>2</v>
      </c>
      <c r="K2185">
        <v>2</v>
      </c>
      <c r="L2185">
        <v>4</v>
      </c>
      <c r="M2185">
        <v>13</v>
      </c>
      <c r="N2185">
        <v>13</v>
      </c>
      <c r="O2185">
        <v>4</v>
      </c>
      <c r="P2185">
        <v>1</v>
      </c>
      <c r="Q2185">
        <v>1</v>
      </c>
      <c r="R2185">
        <v>0</v>
      </c>
      <c r="S2185">
        <v>4</v>
      </c>
      <c r="T2185">
        <v>4</v>
      </c>
      <c r="U2185">
        <v>0</v>
      </c>
      <c r="V2185">
        <v>0</v>
      </c>
      <c r="W2185">
        <v>0</v>
      </c>
      <c r="X2185">
        <v>0</v>
      </c>
      <c r="Y2185">
        <v>0</v>
      </c>
      <c r="Z2185">
        <v>0</v>
      </c>
      <c r="AA2185">
        <v>3</v>
      </c>
      <c r="AB2185">
        <v>11</v>
      </c>
      <c r="AC2185">
        <v>0</v>
      </c>
    </row>
    <row r="2186" spans="1:29" x14ac:dyDescent="0.3">
      <c r="A2186">
        <v>5802</v>
      </c>
      <c r="B2186">
        <v>1972</v>
      </c>
      <c r="C2186" t="s">
        <v>36</v>
      </c>
      <c r="D2186" t="s">
        <v>33</v>
      </c>
      <c r="E2186">
        <v>14188</v>
      </c>
      <c r="F2186">
        <v>0</v>
      </c>
      <c r="G2186">
        <v>0</v>
      </c>
      <c r="H2186" s="1">
        <v>41333</v>
      </c>
      <c r="I2186">
        <v>40</v>
      </c>
      <c r="J2186">
        <v>2</v>
      </c>
      <c r="K2186">
        <v>7</v>
      </c>
      <c r="L2186">
        <v>11</v>
      </c>
      <c r="M2186">
        <v>16</v>
      </c>
      <c r="N2186">
        <v>12</v>
      </c>
      <c r="O2186">
        <v>27</v>
      </c>
      <c r="P2186">
        <v>1</v>
      </c>
      <c r="Q2186">
        <v>2</v>
      </c>
      <c r="R2186">
        <v>0</v>
      </c>
      <c r="S2186">
        <v>4</v>
      </c>
      <c r="T2186">
        <v>6</v>
      </c>
      <c r="U2186">
        <v>0</v>
      </c>
      <c r="V2186">
        <v>0</v>
      </c>
      <c r="W2186">
        <v>0</v>
      </c>
      <c r="X2186">
        <v>0</v>
      </c>
      <c r="Y2186">
        <v>0</v>
      </c>
      <c r="Z2186">
        <v>0</v>
      </c>
      <c r="AA2186">
        <v>3</v>
      </c>
      <c r="AB2186">
        <v>11</v>
      </c>
      <c r="AC2186">
        <v>0</v>
      </c>
    </row>
    <row r="2187" spans="1:29" x14ac:dyDescent="0.3">
      <c r="A2187">
        <v>11181</v>
      </c>
      <c r="B2187">
        <v>1949</v>
      </c>
      <c r="C2187" t="s">
        <v>32</v>
      </c>
      <c r="D2187" t="s">
        <v>33</v>
      </c>
      <c r="E2187">
        <v>156924</v>
      </c>
      <c r="F2187">
        <v>0</v>
      </c>
      <c r="G2187">
        <v>0</v>
      </c>
      <c r="H2187" s="1">
        <v>41515</v>
      </c>
      <c r="I2187">
        <v>85</v>
      </c>
      <c r="J2187">
        <v>2</v>
      </c>
      <c r="K2187">
        <v>1</v>
      </c>
      <c r="L2187">
        <v>2</v>
      </c>
      <c r="M2187">
        <v>1</v>
      </c>
      <c r="N2187">
        <v>1</v>
      </c>
      <c r="O2187">
        <v>1</v>
      </c>
      <c r="P2187">
        <v>0</v>
      </c>
      <c r="Q2187">
        <v>0</v>
      </c>
      <c r="R2187">
        <v>0</v>
      </c>
      <c r="S2187">
        <v>0</v>
      </c>
      <c r="T2187">
        <v>0</v>
      </c>
      <c r="U2187">
        <v>0</v>
      </c>
      <c r="V2187">
        <v>0</v>
      </c>
      <c r="W2187">
        <v>0</v>
      </c>
      <c r="X2187">
        <v>0</v>
      </c>
      <c r="Y2187">
        <v>0</v>
      </c>
      <c r="Z2187">
        <v>0</v>
      </c>
      <c r="AA2187">
        <v>3</v>
      </c>
      <c r="AB2187">
        <v>11</v>
      </c>
      <c r="AC2187">
        <v>0</v>
      </c>
    </row>
    <row r="2188" spans="1:29" x14ac:dyDescent="0.3">
      <c r="A2188">
        <v>4973</v>
      </c>
      <c r="B2188">
        <v>1970</v>
      </c>
      <c r="C2188" t="s">
        <v>29</v>
      </c>
      <c r="D2188" t="s">
        <v>30</v>
      </c>
      <c r="E2188">
        <v>20587</v>
      </c>
      <c r="F2188">
        <v>1</v>
      </c>
      <c r="G2188">
        <v>0</v>
      </c>
      <c r="H2188" s="1">
        <v>41770</v>
      </c>
      <c r="I2188">
        <v>39</v>
      </c>
      <c r="J2188">
        <v>2</v>
      </c>
      <c r="K2188">
        <v>3</v>
      </c>
      <c r="L2188">
        <v>6</v>
      </c>
      <c r="M2188">
        <v>4</v>
      </c>
      <c r="N2188">
        <v>1</v>
      </c>
      <c r="O2188">
        <v>9</v>
      </c>
      <c r="P2188">
        <v>1</v>
      </c>
      <c r="Q2188">
        <v>1</v>
      </c>
      <c r="R2188">
        <v>1</v>
      </c>
      <c r="S2188">
        <v>2</v>
      </c>
      <c r="T2188">
        <v>7</v>
      </c>
      <c r="U2188">
        <v>0</v>
      </c>
      <c r="V2188">
        <v>0</v>
      </c>
      <c r="W2188">
        <v>0</v>
      </c>
      <c r="X2188">
        <v>0</v>
      </c>
      <c r="Y2188">
        <v>0</v>
      </c>
      <c r="Z2188">
        <v>0</v>
      </c>
      <c r="AA2188">
        <v>3</v>
      </c>
      <c r="AB2188">
        <v>11</v>
      </c>
      <c r="AC2188">
        <v>0</v>
      </c>
    </row>
    <row r="2189" spans="1:29" x14ac:dyDescent="0.3">
      <c r="A2189">
        <v>10432</v>
      </c>
      <c r="B2189">
        <v>1974</v>
      </c>
      <c r="C2189" t="s">
        <v>29</v>
      </c>
      <c r="D2189" t="s">
        <v>35</v>
      </c>
      <c r="E2189">
        <v>19346</v>
      </c>
      <c r="F2189">
        <v>1</v>
      </c>
      <c r="G2189">
        <v>0</v>
      </c>
      <c r="H2189" s="1">
        <v>41669</v>
      </c>
      <c r="I2189">
        <v>26</v>
      </c>
      <c r="J2189">
        <v>2</v>
      </c>
      <c r="K2189">
        <v>0</v>
      </c>
      <c r="L2189">
        <v>9</v>
      </c>
      <c r="M2189">
        <v>3</v>
      </c>
      <c r="N2189">
        <v>6</v>
      </c>
      <c r="O2189">
        <v>2</v>
      </c>
      <c r="P2189">
        <v>1</v>
      </c>
      <c r="Q2189">
        <v>1</v>
      </c>
      <c r="R2189">
        <v>0</v>
      </c>
      <c r="S2189">
        <v>3</v>
      </c>
      <c r="T2189">
        <v>8</v>
      </c>
      <c r="U2189">
        <v>0</v>
      </c>
      <c r="V2189">
        <v>0</v>
      </c>
      <c r="W2189">
        <v>0</v>
      </c>
      <c r="X2189">
        <v>0</v>
      </c>
      <c r="Y2189">
        <v>0</v>
      </c>
      <c r="Z2189">
        <v>0</v>
      </c>
      <c r="AA2189">
        <v>3</v>
      </c>
      <c r="AB2189">
        <v>11</v>
      </c>
      <c r="AC2189">
        <v>0</v>
      </c>
    </row>
    <row r="2190" spans="1:29" x14ac:dyDescent="0.3">
      <c r="A2190">
        <v>11187</v>
      </c>
      <c r="B2190">
        <v>1978</v>
      </c>
      <c r="C2190" t="s">
        <v>36</v>
      </c>
      <c r="D2190" t="s">
        <v>30</v>
      </c>
      <c r="E2190">
        <v>26487</v>
      </c>
      <c r="F2190">
        <v>1</v>
      </c>
      <c r="G2190">
        <v>0</v>
      </c>
      <c r="H2190" s="1">
        <v>41414</v>
      </c>
      <c r="I2190">
        <v>23</v>
      </c>
      <c r="J2190">
        <v>2</v>
      </c>
      <c r="K2190">
        <v>8</v>
      </c>
      <c r="L2190">
        <v>10</v>
      </c>
      <c r="M2190">
        <v>12</v>
      </c>
      <c r="N2190">
        <v>14</v>
      </c>
      <c r="O2190">
        <v>23</v>
      </c>
      <c r="P2190">
        <v>3</v>
      </c>
      <c r="Q2190">
        <v>2</v>
      </c>
      <c r="R2190">
        <v>1</v>
      </c>
      <c r="S2190">
        <v>3</v>
      </c>
      <c r="T2190">
        <v>5</v>
      </c>
      <c r="U2190">
        <v>0</v>
      </c>
      <c r="V2190">
        <v>0</v>
      </c>
      <c r="W2190">
        <v>0</v>
      </c>
      <c r="X2190">
        <v>0</v>
      </c>
      <c r="Y2190">
        <v>0</v>
      </c>
      <c r="Z2190">
        <v>0</v>
      </c>
      <c r="AA2190">
        <v>3</v>
      </c>
      <c r="AB2190">
        <v>11</v>
      </c>
      <c r="AC2190">
        <v>0</v>
      </c>
    </row>
    <row r="2191" spans="1:29" x14ac:dyDescent="0.3">
      <c r="A2191">
        <v>10659</v>
      </c>
      <c r="B2191">
        <v>1979</v>
      </c>
      <c r="C2191" t="s">
        <v>37</v>
      </c>
      <c r="D2191" t="s">
        <v>31</v>
      </c>
      <c r="E2191">
        <v>7500</v>
      </c>
      <c r="F2191">
        <v>1</v>
      </c>
      <c r="G2191">
        <v>0</v>
      </c>
      <c r="H2191" s="1">
        <v>41401</v>
      </c>
      <c r="I2191">
        <v>7</v>
      </c>
      <c r="J2191">
        <v>2</v>
      </c>
      <c r="K2191">
        <v>8</v>
      </c>
      <c r="L2191">
        <v>11</v>
      </c>
      <c r="M2191">
        <v>3</v>
      </c>
      <c r="N2191">
        <v>8</v>
      </c>
      <c r="O2191">
        <v>21</v>
      </c>
      <c r="P2191">
        <v>4</v>
      </c>
      <c r="Q2191">
        <v>3</v>
      </c>
      <c r="R2191">
        <v>2</v>
      </c>
      <c r="S2191">
        <v>2</v>
      </c>
      <c r="T2191">
        <v>7</v>
      </c>
      <c r="U2191">
        <v>0</v>
      </c>
      <c r="V2191">
        <v>0</v>
      </c>
      <c r="W2191">
        <v>0</v>
      </c>
      <c r="X2191">
        <v>0</v>
      </c>
      <c r="Y2191">
        <v>0</v>
      </c>
      <c r="Z2191">
        <v>0</v>
      </c>
      <c r="AA2191">
        <v>3</v>
      </c>
      <c r="AB2191">
        <v>11</v>
      </c>
      <c r="AC2191">
        <v>0</v>
      </c>
    </row>
    <row r="2192" spans="1:29" x14ac:dyDescent="0.3">
      <c r="A2192">
        <v>5376</v>
      </c>
      <c r="B2192">
        <v>1979</v>
      </c>
      <c r="C2192" t="s">
        <v>29</v>
      </c>
      <c r="D2192" t="s">
        <v>33</v>
      </c>
      <c r="E2192">
        <v>2447</v>
      </c>
      <c r="F2192">
        <v>1</v>
      </c>
      <c r="G2192">
        <v>0</v>
      </c>
      <c r="H2192" s="1">
        <v>41280</v>
      </c>
      <c r="I2192">
        <v>42</v>
      </c>
      <c r="J2192">
        <v>1</v>
      </c>
      <c r="K2192">
        <v>1</v>
      </c>
      <c r="L2192">
        <v>1725</v>
      </c>
      <c r="M2192">
        <v>1</v>
      </c>
      <c r="N2192">
        <v>1</v>
      </c>
      <c r="O2192">
        <v>1</v>
      </c>
      <c r="P2192">
        <v>15</v>
      </c>
      <c r="Q2192">
        <v>0</v>
      </c>
      <c r="R2192">
        <v>28</v>
      </c>
      <c r="S2192">
        <v>0</v>
      </c>
      <c r="T2192">
        <v>1</v>
      </c>
      <c r="U2192">
        <v>0</v>
      </c>
      <c r="V2192">
        <v>0</v>
      </c>
      <c r="W2192">
        <v>0</v>
      </c>
      <c r="X2192">
        <v>0</v>
      </c>
      <c r="Y2192">
        <v>0</v>
      </c>
      <c r="Z2192">
        <v>0</v>
      </c>
      <c r="AA2192">
        <v>3</v>
      </c>
      <c r="AB2192">
        <v>11</v>
      </c>
      <c r="AC2192">
        <v>0</v>
      </c>
    </row>
    <row r="2193" spans="1:29" x14ac:dyDescent="0.3">
      <c r="A2193">
        <v>8082</v>
      </c>
      <c r="B2193">
        <v>1971</v>
      </c>
      <c r="C2193" t="s">
        <v>29</v>
      </c>
      <c r="D2193" t="s">
        <v>33</v>
      </c>
      <c r="E2193">
        <v>25721</v>
      </c>
      <c r="F2193">
        <v>1</v>
      </c>
      <c r="G2193">
        <v>0</v>
      </c>
      <c r="H2193" s="1">
        <v>41415</v>
      </c>
      <c r="I2193">
        <v>75</v>
      </c>
      <c r="J2193">
        <v>1</v>
      </c>
      <c r="K2193">
        <v>3</v>
      </c>
      <c r="L2193">
        <v>6</v>
      </c>
      <c r="M2193">
        <v>3</v>
      </c>
      <c r="N2193">
        <v>6</v>
      </c>
      <c r="O2193">
        <v>15</v>
      </c>
      <c r="P2193">
        <v>1</v>
      </c>
      <c r="Q2193">
        <v>1</v>
      </c>
      <c r="R2193">
        <v>1</v>
      </c>
      <c r="S2193">
        <v>2</v>
      </c>
      <c r="T2193">
        <v>7</v>
      </c>
      <c r="U2193">
        <v>0</v>
      </c>
      <c r="V2193">
        <v>0</v>
      </c>
      <c r="W2193">
        <v>0</v>
      </c>
      <c r="X2193">
        <v>0</v>
      </c>
      <c r="Y2193">
        <v>0</v>
      </c>
      <c r="Z2193">
        <v>0</v>
      </c>
      <c r="AA2193">
        <v>3</v>
      </c>
      <c r="AB2193">
        <v>11</v>
      </c>
      <c r="AC2193">
        <v>1</v>
      </c>
    </row>
    <row r="2194" spans="1:29" x14ac:dyDescent="0.3">
      <c r="A2194">
        <v>10401</v>
      </c>
      <c r="B2194">
        <v>1976</v>
      </c>
      <c r="C2194" t="s">
        <v>37</v>
      </c>
      <c r="D2194" t="s">
        <v>31</v>
      </c>
      <c r="E2194">
        <v>26326</v>
      </c>
      <c r="F2194">
        <v>0</v>
      </c>
      <c r="G2194">
        <v>0</v>
      </c>
      <c r="H2194" s="1">
        <v>41521</v>
      </c>
      <c r="I2194">
        <v>12</v>
      </c>
      <c r="J2194">
        <v>1</v>
      </c>
      <c r="K2194">
        <v>0</v>
      </c>
      <c r="L2194">
        <v>5</v>
      </c>
      <c r="M2194">
        <v>0</v>
      </c>
      <c r="N2194">
        <v>3</v>
      </c>
      <c r="O2194">
        <v>9</v>
      </c>
      <c r="P2194">
        <v>1</v>
      </c>
      <c r="Q2194">
        <v>0</v>
      </c>
      <c r="R2194">
        <v>0</v>
      </c>
      <c r="S2194">
        <v>3</v>
      </c>
      <c r="T2194">
        <v>3</v>
      </c>
      <c r="U2194">
        <v>0</v>
      </c>
      <c r="V2194">
        <v>0</v>
      </c>
      <c r="W2194">
        <v>0</v>
      </c>
      <c r="X2194">
        <v>0</v>
      </c>
      <c r="Y2194">
        <v>0</v>
      </c>
      <c r="Z2194">
        <v>1</v>
      </c>
      <c r="AA2194">
        <v>3</v>
      </c>
      <c r="AB2194">
        <v>11</v>
      </c>
      <c r="AC2194">
        <v>0</v>
      </c>
    </row>
    <row r="2195" spans="1:29" x14ac:dyDescent="0.3">
      <c r="A2195">
        <v>8373</v>
      </c>
      <c r="B2195">
        <v>1979</v>
      </c>
      <c r="C2195" t="s">
        <v>36</v>
      </c>
      <c r="D2195" t="s">
        <v>31</v>
      </c>
      <c r="E2195">
        <v>24594</v>
      </c>
      <c r="F2195">
        <v>1</v>
      </c>
      <c r="G2195">
        <v>0</v>
      </c>
      <c r="H2195" s="1">
        <v>41618</v>
      </c>
      <c r="I2195">
        <v>94</v>
      </c>
      <c r="J2195">
        <v>1</v>
      </c>
      <c r="K2195">
        <v>3</v>
      </c>
      <c r="L2195">
        <v>6</v>
      </c>
      <c r="M2195">
        <v>10</v>
      </c>
      <c r="N2195">
        <v>0</v>
      </c>
      <c r="O2195">
        <v>9</v>
      </c>
      <c r="P2195">
        <v>1</v>
      </c>
      <c r="Q2195">
        <v>1</v>
      </c>
      <c r="R2195">
        <v>0</v>
      </c>
      <c r="S2195">
        <v>3</v>
      </c>
      <c r="T2195">
        <v>5</v>
      </c>
      <c r="U2195">
        <v>0</v>
      </c>
      <c r="V2195">
        <v>0</v>
      </c>
      <c r="W2195">
        <v>0</v>
      </c>
      <c r="X2195">
        <v>0</v>
      </c>
      <c r="Y2195">
        <v>0</v>
      </c>
      <c r="Z2195">
        <v>0</v>
      </c>
      <c r="AA2195">
        <v>3</v>
      </c>
      <c r="AB2195">
        <v>11</v>
      </c>
      <c r="AC2195">
        <v>0</v>
      </c>
    </row>
    <row r="2196" spans="1:29" x14ac:dyDescent="0.3">
      <c r="A2196">
        <v>9862</v>
      </c>
      <c r="B2196">
        <v>1969</v>
      </c>
      <c r="C2196" t="s">
        <v>29</v>
      </c>
      <c r="D2196" t="s">
        <v>31</v>
      </c>
      <c r="E2196">
        <v>21918</v>
      </c>
      <c r="F2196">
        <v>1</v>
      </c>
      <c r="G2196">
        <v>0</v>
      </c>
      <c r="H2196" s="1">
        <v>41592</v>
      </c>
      <c r="I2196">
        <v>37</v>
      </c>
      <c r="J2196">
        <v>1</v>
      </c>
      <c r="K2196">
        <v>6</v>
      </c>
      <c r="L2196">
        <v>7</v>
      </c>
      <c r="M2196">
        <v>11</v>
      </c>
      <c r="N2196">
        <v>5</v>
      </c>
      <c r="O2196">
        <v>3</v>
      </c>
      <c r="P2196">
        <v>2</v>
      </c>
      <c r="Q2196">
        <v>2</v>
      </c>
      <c r="R2196">
        <v>0</v>
      </c>
      <c r="S2196">
        <v>3</v>
      </c>
      <c r="T2196">
        <v>6</v>
      </c>
      <c r="U2196">
        <v>0</v>
      </c>
      <c r="V2196">
        <v>0</v>
      </c>
      <c r="W2196">
        <v>0</v>
      </c>
      <c r="X2196">
        <v>0</v>
      </c>
      <c r="Y2196">
        <v>0</v>
      </c>
      <c r="Z2196">
        <v>0</v>
      </c>
      <c r="AA2196">
        <v>3</v>
      </c>
      <c r="AB2196">
        <v>11</v>
      </c>
      <c r="AC2196">
        <v>0</v>
      </c>
    </row>
    <row r="2197" spans="1:29" x14ac:dyDescent="0.3">
      <c r="A2197">
        <v>2563</v>
      </c>
      <c r="B2197">
        <v>1961</v>
      </c>
      <c r="C2197" t="s">
        <v>36</v>
      </c>
      <c r="D2197" t="s">
        <v>33</v>
      </c>
      <c r="E2197">
        <v>28249</v>
      </c>
      <c r="F2197">
        <v>0</v>
      </c>
      <c r="G2197">
        <v>0</v>
      </c>
      <c r="H2197" s="1">
        <v>41805</v>
      </c>
      <c r="I2197">
        <v>80</v>
      </c>
      <c r="J2197">
        <v>1</v>
      </c>
      <c r="K2197">
        <v>9</v>
      </c>
      <c r="L2197">
        <v>7</v>
      </c>
      <c r="M2197">
        <v>2</v>
      </c>
      <c r="N2197">
        <v>14</v>
      </c>
      <c r="O2197">
        <v>10</v>
      </c>
      <c r="P2197">
        <v>1</v>
      </c>
      <c r="Q2197">
        <v>2</v>
      </c>
      <c r="R2197">
        <v>0</v>
      </c>
      <c r="S2197">
        <v>3</v>
      </c>
      <c r="T2197">
        <v>6</v>
      </c>
      <c r="U2197">
        <v>0</v>
      </c>
      <c r="V2197">
        <v>0</v>
      </c>
      <c r="W2197">
        <v>0</v>
      </c>
      <c r="X2197">
        <v>0</v>
      </c>
      <c r="Y2197">
        <v>0</v>
      </c>
      <c r="Z2197">
        <v>0</v>
      </c>
      <c r="AA2197">
        <v>3</v>
      </c>
      <c r="AB2197">
        <v>11</v>
      </c>
      <c r="AC2197">
        <v>0</v>
      </c>
    </row>
    <row r="2198" spans="1:29" x14ac:dyDescent="0.3">
      <c r="A2198">
        <v>9733</v>
      </c>
      <c r="B2198">
        <v>1978</v>
      </c>
      <c r="C2198" t="s">
        <v>36</v>
      </c>
      <c r="D2198" t="s">
        <v>31</v>
      </c>
      <c r="E2198">
        <v>24882</v>
      </c>
      <c r="F2198">
        <v>1</v>
      </c>
      <c r="G2198">
        <v>0</v>
      </c>
      <c r="H2198" s="1">
        <v>41161</v>
      </c>
      <c r="I2198">
        <v>52</v>
      </c>
      <c r="J2198">
        <v>1</v>
      </c>
      <c r="K2198">
        <v>4</v>
      </c>
      <c r="L2198">
        <v>10</v>
      </c>
      <c r="M2198">
        <v>29</v>
      </c>
      <c r="N2198">
        <v>0</v>
      </c>
      <c r="O2198">
        <v>36</v>
      </c>
      <c r="P2198">
        <v>1</v>
      </c>
      <c r="Q2198">
        <v>1</v>
      </c>
      <c r="R2198">
        <v>1</v>
      </c>
      <c r="S2198">
        <v>2</v>
      </c>
      <c r="T2198">
        <v>6</v>
      </c>
      <c r="U2198">
        <v>1</v>
      </c>
      <c r="V2198">
        <v>0</v>
      </c>
      <c r="W2198">
        <v>0</v>
      </c>
      <c r="X2198">
        <v>0</v>
      </c>
      <c r="Y2198">
        <v>0</v>
      </c>
      <c r="Z2198">
        <v>0</v>
      </c>
      <c r="AA2198">
        <v>3</v>
      </c>
      <c r="AB2198">
        <v>11</v>
      </c>
      <c r="AC2198">
        <v>0</v>
      </c>
    </row>
    <row r="2199" spans="1:29" x14ac:dyDescent="0.3">
      <c r="A2199">
        <v>10264</v>
      </c>
      <c r="B2199">
        <v>1979</v>
      </c>
      <c r="C2199" t="s">
        <v>29</v>
      </c>
      <c r="D2199" t="s">
        <v>35</v>
      </c>
      <c r="E2199">
        <v>15287</v>
      </c>
      <c r="F2199">
        <v>1</v>
      </c>
      <c r="G2199">
        <v>0</v>
      </c>
      <c r="H2199" s="1">
        <v>41192</v>
      </c>
      <c r="I2199">
        <v>60</v>
      </c>
      <c r="J2199">
        <v>1</v>
      </c>
      <c r="K2199">
        <v>2</v>
      </c>
      <c r="L2199">
        <v>8</v>
      </c>
      <c r="M2199">
        <v>4</v>
      </c>
      <c r="N2199">
        <v>3</v>
      </c>
      <c r="O2199">
        <v>13</v>
      </c>
      <c r="P2199">
        <v>2</v>
      </c>
      <c r="Q2199">
        <v>1</v>
      </c>
      <c r="R2199">
        <v>1</v>
      </c>
      <c r="S2199">
        <v>2</v>
      </c>
      <c r="T2199">
        <v>7</v>
      </c>
      <c r="U2199">
        <v>1</v>
      </c>
      <c r="V2199">
        <v>0</v>
      </c>
      <c r="W2199">
        <v>0</v>
      </c>
      <c r="X2199">
        <v>0</v>
      </c>
      <c r="Y2199">
        <v>0</v>
      </c>
      <c r="Z2199">
        <v>0</v>
      </c>
      <c r="AA2199">
        <v>3</v>
      </c>
      <c r="AB2199">
        <v>11</v>
      </c>
      <c r="AC2199">
        <v>1</v>
      </c>
    </row>
    <row r="2200" spans="1:29" x14ac:dyDescent="0.3">
      <c r="A2200">
        <v>6609</v>
      </c>
      <c r="B2200">
        <v>1966</v>
      </c>
      <c r="C2200" t="s">
        <v>29</v>
      </c>
      <c r="D2200" t="s">
        <v>38</v>
      </c>
      <c r="E2200">
        <v>27038</v>
      </c>
      <c r="F2200">
        <v>0</v>
      </c>
      <c r="G2200">
        <v>0</v>
      </c>
      <c r="H2200" s="1">
        <v>41170</v>
      </c>
      <c r="I2200">
        <v>64</v>
      </c>
      <c r="J2200">
        <v>1</v>
      </c>
      <c r="K2200">
        <v>26</v>
      </c>
      <c r="L2200">
        <v>25</v>
      </c>
      <c r="M2200">
        <v>17</v>
      </c>
      <c r="N2200">
        <v>23</v>
      </c>
      <c r="O2200">
        <v>15</v>
      </c>
      <c r="P2200">
        <v>1</v>
      </c>
      <c r="Q2200">
        <v>3</v>
      </c>
      <c r="R2200">
        <v>0</v>
      </c>
      <c r="S2200">
        <v>3</v>
      </c>
      <c r="T2200">
        <v>9</v>
      </c>
      <c r="U2200">
        <v>0</v>
      </c>
      <c r="V2200">
        <v>0</v>
      </c>
      <c r="W2200">
        <v>0</v>
      </c>
      <c r="X2200">
        <v>0</v>
      </c>
      <c r="Y2200">
        <v>0</v>
      </c>
      <c r="Z2200">
        <v>0</v>
      </c>
      <c r="AA2200">
        <v>3</v>
      </c>
      <c r="AB2200">
        <v>11</v>
      </c>
      <c r="AC2200">
        <v>1</v>
      </c>
    </row>
    <row r="2201" spans="1:29" x14ac:dyDescent="0.3">
      <c r="A2201">
        <v>8234</v>
      </c>
      <c r="B2201">
        <v>1973</v>
      </c>
      <c r="C2201" t="s">
        <v>36</v>
      </c>
      <c r="D2201" t="s">
        <v>31</v>
      </c>
      <c r="E2201">
        <v>27190</v>
      </c>
      <c r="F2201">
        <v>1</v>
      </c>
      <c r="G2201">
        <v>0</v>
      </c>
      <c r="H2201" s="1">
        <v>41501</v>
      </c>
      <c r="I2201">
        <v>13</v>
      </c>
      <c r="J2201">
        <v>1</v>
      </c>
      <c r="K2201">
        <v>6</v>
      </c>
      <c r="L2201">
        <v>7</v>
      </c>
      <c r="M2201">
        <v>0</v>
      </c>
      <c r="N2201">
        <v>1</v>
      </c>
      <c r="O2201">
        <v>3</v>
      </c>
      <c r="P2201">
        <v>1</v>
      </c>
      <c r="Q2201">
        <v>1</v>
      </c>
      <c r="R2201">
        <v>0</v>
      </c>
      <c r="S2201">
        <v>2</v>
      </c>
      <c r="T2201">
        <v>8</v>
      </c>
      <c r="U2201">
        <v>1</v>
      </c>
      <c r="V2201">
        <v>0</v>
      </c>
      <c r="W2201">
        <v>0</v>
      </c>
      <c r="X2201">
        <v>0</v>
      </c>
      <c r="Y2201">
        <v>0</v>
      </c>
      <c r="Z2201">
        <v>0</v>
      </c>
      <c r="AA2201">
        <v>3</v>
      </c>
      <c r="AB2201">
        <v>11</v>
      </c>
      <c r="AC2201">
        <v>1</v>
      </c>
    </row>
    <row r="2202" spans="1:29" x14ac:dyDescent="0.3">
      <c r="A2202">
        <v>456</v>
      </c>
      <c r="B2202">
        <v>1986</v>
      </c>
      <c r="C2202" t="s">
        <v>37</v>
      </c>
      <c r="D2202" t="s">
        <v>33</v>
      </c>
      <c r="E2202">
        <v>7500</v>
      </c>
      <c r="F2202">
        <v>1</v>
      </c>
      <c r="G2202">
        <v>0</v>
      </c>
      <c r="H2202" s="1">
        <v>41312</v>
      </c>
      <c r="I2202">
        <v>96</v>
      </c>
      <c r="J2202">
        <v>1</v>
      </c>
      <c r="K2202">
        <v>11</v>
      </c>
      <c r="L2202">
        <v>5</v>
      </c>
      <c r="M2202">
        <v>4</v>
      </c>
      <c r="N2202">
        <v>6</v>
      </c>
      <c r="O2202">
        <v>9</v>
      </c>
      <c r="P2202">
        <v>2</v>
      </c>
      <c r="Q2202">
        <v>2</v>
      </c>
      <c r="R2202">
        <v>0</v>
      </c>
      <c r="S2202">
        <v>3</v>
      </c>
      <c r="T2202">
        <v>8</v>
      </c>
      <c r="U2202">
        <v>0</v>
      </c>
      <c r="V2202">
        <v>0</v>
      </c>
      <c r="W2202">
        <v>0</v>
      </c>
      <c r="X2202">
        <v>0</v>
      </c>
      <c r="Y2202">
        <v>0</v>
      </c>
      <c r="Z2202">
        <v>0</v>
      </c>
      <c r="AA2202">
        <v>3</v>
      </c>
      <c r="AB2202">
        <v>11</v>
      </c>
      <c r="AC2202">
        <v>0</v>
      </c>
    </row>
    <row r="2203" spans="1:29" x14ac:dyDescent="0.3">
      <c r="A2203">
        <v>3665</v>
      </c>
      <c r="B2203">
        <v>1977</v>
      </c>
      <c r="C2203" t="s">
        <v>37</v>
      </c>
      <c r="D2203" t="s">
        <v>31</v>
      </c>
      <c r="E2203">
        <v>25315</v>
      </c>
      <c r="F2203">
        <v>1</v>
      </c>
      <c r="G2203">
        <v>0</v>
      </c>
      <c r="H2203" s="1">
        <v>41585</v>
      </c>
      <c r="I2203">
        <v>46</v>
      </c>
      <c r="J2203">
        <v>1</v>
      </c>
      <c r="K2203">
        <v>9</v>
      </c>
      <c r="L2203">
        <v>8</v>
      </c>
      <c r="M2203">
        <v>11</v>
      </c>
      <c r="N2203">
        <v>3</v>
      </c>
      <c r="O2203">
        <v>22</v>
      </c>
      <c r="P2203">
        <v>3</v>
      </c>
      <c r="Q2203">
        <v>3</v>
      </c>
      <c r="R2203">
        <v>0</v>
      </c>
      <c r="S2203">
        <v>3</v>
      </c>
      <c r="T2203">
        <v>8</v>
      </c>
      <c r="U2203">
        <v>0</v>
      </c>
      <c r="V2203">
        <v>0</v>
      </c>
      <c r="W2203">
        <v>0</v>
      </c>
      <c r="X2203">
        <v>0</v>
      </c>
      <c r="Y2203">
        <v>0</v>
      </c>
      <c r="Z2203">
        <v>0</v>
      </c>
      <c r="AA2203">
        <v>3</v>
      </c>
      <c r="AB2203">
        <v>11</v>
      </c>
      <c r="AC2203">
        <v>0</v>
      </c>
    </row>
    <row r="2204" spans="1:29" x14ac:dyDescent="0.3">
      <c r="A2204">
        <v>5555</v>
      </c>
      <c r="B2204">
        <v>1975</v>
      </c>
      <c r="C2204" t="s">
        <v>29</v>
      </c>
      <c r="D2204" t="s">
        <v>35</v>
      </c>
      <c r="E2204">
        <v>153924</v>
      </c>
      <c r="F2204">
        <v>0</v>
      </c>
      <c r="G2204">
        <v>0</v>
      </c>
      <c r="H2204" s="1">
        <v>41677</v>
      </c>
      <c r="I2204">
        <v>81</v>
      </c>
      <c r="J2204">
        <v>1</v>
      </c>
      <c r="K2204">
        <v>1</v>
      </c>
      <c r="L2204">
        <v>1</v>
      </c>
      <c r="M2204">
        <v>1</v>
      </c>
      <c r="N2204">
        <v>1</v>
      </c>
      <c r="O2204">
        <v>1</v>
      </c>
      <c r="P2204">
        <v>0</v>
      </c>
      <c r="Q2204">
        <v>0</v>
      </c>
      <c r="R2204">
        <v>0</v>
      </c>
      <c r="S2204">
        <v>0</v>
      </c>
      <c r="T2204">
        <v>0</v>
      </c>
      <c r="U2204">
        <v>0</v>
      </c>
      <c r="V2204">
        <v>0</v>
      </c>
      <c r="W2204">
        <v>0</v>
      </c>
      <c r="X2204">
        <v>0</v>
      </c>
      <c r="Y2204">
        <v>0</v>
      </c>
      <c r="Z2204">
        <v>0</v>
      </c>
      <c r="AA2204">
        <v>3</v>
      </c>
      <c r="AB2204">
        <v>11</v>
      </c>
      <c r="AC2204">
        <v>0</v>
      </c>
    </row>
    <row r="2205" spans="1:29" x14ac:dyDescent="0.3">
      <c r="A2205">
        <v>1987</v>
      </c>
      <c r="B2205">
        <v>1987</v>
      </c>
      <c r="C2205" t="s">
        <v>36</v>
      </c>
      <c r="D2205" t="s">
        <v>30</v>
      </c>
      <c r="E2205">
        <v>21063</v>
      </c>
      <c r="F2205">
        <v>1</v>
      </c>
      <c r="G2205">
        <v>0</v>
      </c>
      <c r="H2205" s="1">
        <v>41542</v>
      </c>
      <c r="I2205">
        <v>34</v>
      </c>
      <c r="J2205">
        <v>1</v>
      </c>
      <c r="K2205">
        <v>10</v>
      </c>
      <c r="L2205">
        <v>11</v>
      </c>
      <c r="M2205">
        <v>19</v>
      </c>
      <c r="N2205">
        <v>3</v>
      </c>
      <c r="O2205">
        <v>15</v>
      </c>
      <c r="P2205">
        <v>2</v>
      </c>
      <c r="Q2205">
        <v>2</v>
      </c>
      <c r="R2205">
        <v>0</v>
      </c>
      <c r="S2205">
        <v>3</v>
      </c>
      <c r="T2205">
        <v>6</v>
      </c>
      <c r="U2205">
        <v>0</v>
      </c>
      <c r="V2205">
        <v>0</v>
      </c>
      <c r="W2205">
        <v>0</v>
      </c>
      <c r="X2205">
        <v>0</v>
      </c>
      <c r="Y2205">
        <v>0</v>
      </c>
      <c r="Z2205">
        <v>0</v>
      </c>
      <c r="AA2205">
        <v>3</v>
      </c>
      <c r="AB2205">
        <v>11</v>
      </c>
      <c r="AC2205">
        <v>0</v>
      </c>
    </row>
    <row r="2206" spans="1:29" x14ac:dyDescent="0.3">
      <c r="A2206">
        <v>6961</v>
      </c>
      <c r="B2206">
        <v>1974</v>
      </c>
      <c r="C2206" t="s">
        <v>29</v>
      </c>
      <c r="D2206" t="s">
        <v>33</v>
      </c>
      <c r="E2206">
        <v>26751</v>
      </c>
      <c r="F2206">
        <v>2</v>
      </c>
      <c r="G2206">
        <v>0</v>
      </c>
      <c r="H2206" s="1">
        <v>41781</v>
      </c>
      <c r="I2206">
        <v>26</v>
      </c>
      <c r="J2206">
        <v>1</v>
      </c>
      <c r="K2206">
        <v>1</v>
      </c>
      <c r="L2206">
        <v>5</v>
      </c>
      <c r="M2206">
        <v>0</v>
      </c>
      <c r="N2206">
        <v>3</v>
      </c>
      <c r="O2206">
        <v>1</v>
      </c>
      <c r="P2206">
        <v>1</v>
      </c>
      <c r="Q2206">
        <v>1</v>
      </c>
      <c r="R2206">
        <v>0</v>
      </c>
      <c r="S2206">
        <v>2</v>
      </c>
      <c r="T2206">
        <v>8</v>
      </c>
      <c r="U2206">
        <v>0</v>
      </c>
      <c r="V2206">
        <v>0</v>
      </c>
      <c r="W2206">
        <v>0</v>
      </c>
      <c r="X2206">
        <v>0</v>
      </c>
      <c r="Y2206">
        <v>0</v>
      </c>
      <c r="Z2206">
        <v>0</v>
      </c>
      <c r="AA2206">
        <v>3</v>
      </c>
      <c r="AB2206">
        <v>11</v>
      </c>
      <c r="AC2206">
        <v>0</v>
      </c>
    </row>
    <row r="2207" spans="1:29" x14ac:dyDescent="0.3">
      <c r="A2207">
        <v>1940</v>
      </c>
      <c r="B2207">
        <v>1986</v>
      </c>
      <c r="C2207" t="s">
        <v>29</v>
      </c>
      <c r="D2207" t="s">
        <v>33</v>
      </c>
      <c r="E2207">
        <v>25252</v>
      </c>
      <c r="F2207">
        <v>1</v>
      </c>
      <c r="G2207">
        <v>0</v>
      </c>
      <c r="H2207" s="1">
        <v>41467</v>
      </c>
      <c r="I2207">
        <v>26</v>
      </c>
      <c r="J2207">
        <v>1</v>
      </c>
      <c r="K2207">
        <v>3</v>
      </c>
      <c r="L2207">
        <v>4</v>
      </c>
      <c r="M2207">
        <v>2</v>
      </c>
      <c r="N2207">
        <v>2</v>
      </c>
      <c r="O2207">
        <v>6</v>
      </c>
      <c r="P2207">
        <v>1</v>
      </c>
      <c r="Q2207">
        <v>1</v>
      </c>
      <c r="R2207">
        <v>0</v>
      </c>
      <c r="S2207">
        <v>2</v>
      </c>
      <c r="T2207">
        <v>8</v>
      </c>
      <c r="U2207">
        <v>0</v>
      </c>
      <c r="V2207">
        <v>0</v>
      </c>
      <c r="W2207">
        <v>0</v>
      </c>
      <c r="X2207">
        <v>0</v>
      </c>
      <c r="Y2207">
        <v>0</v>
      </c>
      <c r="Z2207">
        <v>0</v>
      </c>
      <c r="AA2207">
        <v>3</v>
      </c>
      <c r="AB2207">
        <v>11</v>
      </c>
      <c r="AC2207">
        <v>0</v>
      </c>
    </row>
    <row r="2208" spans="1:29" x14ac:dyDescent="0.3">
      <c r="A2208">
        <v>4290</v>
      </c>
      <c r="B2208">
        <v>1972</v>
      </c>
      <c r="C2208" t="s">
        <v>29</v>
      </c>
      <c r="D2208" t="s">
        <v>33</v>
      </c>
      <c r="E2208">
        <v>30467</v>
      </c>
      <c r="F2208">
        <v>1</v>
      </c>
      <c r="G2208">
        <v>0</v>
      </c>
      <c r="H2208" s="1">
        <v>41717</v>
      </c>
      <c r="I2208">
        <v>8</v>
      </c>
      <c r="J2208">
        <v>1</v>
      </c>
      <c r="K2208">
        <v>3</v>
      </c>
      <c r="L2208">
        <v>8</v>
      </c>
      <c r="M2208">
        <v>2</v>
      </c>
      <c r="N2208">
        <v>5</v>
      </c>
      <c r="O2208">
        <v>5</v>
      </c>
      <c r="P2208">
        <v>1</v>
      </c>
      <c r="Q2208">
        <v>1</v>
      </c>
      <c r="R2208">
        <v>0</v>
      </c>
      <c r="S2208">
        <v>2</v>
      </c>
      <c r="T2208">
        <v>7</v>
      </c>
      <c r="U2208">
        <v>0</v>
      </c>
      <c r="V2208">
        <v>0</v>
      </c>
      <c r="W2208">
        <v>0</v>
      </c>
      <c r="X2208">
        <v>0</v>
      </c>
      <c r="Y2208">
        <v>0</v>
      </c>
      <c r="Z2208">
        <v>0</v>
      </c>
      <c r="AA2208">
        <v>3</v>
      </c>
      <c r="AB2208">
        <v>11</v>
      </c>
      <c r="AC2208">
        <v>0</v>
      </c>
    </row>
    <row r="2209" spans="1:29" x14ac:dyDescent="0.3">
      <c r="A2209">
        <v>5692</v>
      </c>
      <c r="B2209">
        <v>1989</v>
      </c>
      <c r="C2209" t="s">
        <v>36</v>
      </c>
      <c r="D2209" t="s">
        <v>33</v>
      </c>
      <c r="E2209">
        <v>25443</v>
      </c>
      <c r="F2209">
        <v>1</v>
      </c>
      <c r="G2209">
        <v>0</v>
      </c>
      <c r="H2209" s="1">
        <v>41265</v>
      </c>
      <c r="I2209">
        <v>82</v>
      </c>
      <c r="J2209">
        <v>1</v>
      </c>
      <c r="K2209">
        <v>4</v>
      </c>
      <c r="L2209">
        <v>3</v>
      </c>
      <c r="M2209">
        <v>8</v>
      </c>
      <c r="N2209">
        <v>9</v>
      </c>
      <c r="O2209">
        <v>7</v>
      </c>
      <c r="P2209">
        <v>1</v>
      </c>
      <c r="Q2209">
        <v>1</v>
      </c>
      <c r="R2209">
        <v>0</v>
      </c>
      <c r="S2209">
        <v>3</v>
      </c>
      <c r="T2209">
        <v>8</v>
      </c>
      <c r="U2209">
        <v>0</v>
      </c>
      <c r="V2209">
        <v>0</v>
      </c>
      <c r="W2209">
        <v>0</v>
      </c>
      <c r="X2209">
        <v>0</v>
      </c>
      <c r="Y2209">
        <v>0</v>
      </c>
      <c r="Z2209">
        <v>0</v>
      </c>
      <c r="AA2209">
        <v>3</v>
      </c>
      <c r="AB2209">
        <v>11</v>
      </c>
      <c r="AC2209">
        <v>0</v>
      </c>
    </row>
    <row r="2210" spans="1:29" x14ac:dyDescent="0.3">
      <c r="A2210">
        <v>8977</v>
      </c>
      <c r="B2210">
        <v>1985</v>
      </c>
      <c r="C2210" t="s">
        <v>36</v>
      </c>
      <c r="D2210" t="s">
        <v>30</v>
      </c>
      <c r="E2210">
        <v>16581</v>
      </c>
      <c r="F2210">
        <v>0</v>
      </c>
      <c r="G2210">
        <v>0</v>
      </c>
      <c r="H2210" s="1">
        <v>41286</v>
      </c>
      <c r="I2210">
        <v>51</v>
      </c>
      <c r="J2210">
        <v>1</v>
      </c>
      <c r="K2210">
        <v>3</v>
      </c>
      <c r="L2210">
        <v>4</v>
      </c>
      <c r="M2210">
        <v>2</v>
      </c>
      <c r="N2210">
        <v>3</v>
      </c>
      <c r="O2210">
        <v>11</v>
      </c>
      <c r="P2210">
        <v>1</v>
      </c>
      <c r="Q2210">
        <v>0</v>
      </c>
      <c r="R2210">
        <v>0</v>
      </c>
      <c r="S2210">
        <v>3</v>
      </c>
      <c r="T2210">
        <v>4</v>
      </c>
      <c r="U2210">
        <v>0</v>
      </c>
      <c r="V2210">
        <v>0</v>
      </c>
      <c r="W2210">
        <v>0</v>
      </c>
      <c r="X2210">
        <v>0</v>
      </c>
      <c r="Y2210">
        <v>0</v>
      </c>
      <c r="Z2210">
        <v>0</v>
      </c>
      <c r="AA2210">
        <v>3</v>
      </c>
      <c r="AB2210">
        <v>11</v>
      </c>
      <c r="AC2210">
        <v>0</v>
      </c>
    </row>
    <row r="2211" spans="1:29" x14ac:dyDescent="0.3">
      <c r="A2211">
        <v>4066</v>
      </c>
      <c r="B2211">
        <v>1978</v>
      </c>
      <c r="C2211" t="s">
        <v>37</v>
      </c>
      <c r="D2211" t="s">
        <v>35</v>
      </c>
      <c r="E2211">
        <v>21282</v>
      </c>
      <c r="F2211">
        <v>1</v>
      </c>
      <c r="G2211">
        <v>0</v>
      </c>
      <c r="H2211" s="1">
        <v>41770</v>
      </c>
      <c r="I2211">
        <v>76</v>
      </c>
      <c r="J2211">
        <v>1</v>
      </c>
      <c r="K2211">
        <v>5</v>
      </c>
      <c r="L2211">
        <v>8</v>
      </c>
      <c r="M2211">
        <v>4</v>
      </c>
      <c r="N2211">
        <v>8</v>
      </c>
      <c r="O2211">
        <v>20</v>
      </c>
      <c r="P2211">
        <v>2</v>
      </c>
      <c r="Q2211">
        <v>2</v>
      </c>
      <c r="R2211">
        <v>1</v>
      </c>
      <c r="S2211">
        <v>2</v>
      </c>
      <c r="T2211">
        <v>6</v>
      </c>
      <c r="U2211">
        <v>0</v>
      </c>
      <c r="V2211">
        <v>0</v>
      </c>
      <c r="W2211">
        <v>0</v>
      </c>
      <c r="X2211">
        <v>0</v>
      </c>
      <c r="Y2211">
        <v>0</v>
      </c>
      <c r="Z2211">
        <v>0</v>
      </c>
      <c r="AA2211">
        <v>3</v>
      </c>
      <c r="AB2211">
        <v>11</v>
      </c>
      <c r="AC2211">
        <v>0</v>
      </c>
    </row>
    <row r="2212" spans="1:29" x14ac:dyDescent="0.3">
      <c r="A2212">
        <v>234</v>
      </c>
      <c r="B2212">
        <v>1979</v>
      </c>
      <c r="C2212" t="s">
        <v>29</v>
      </c>
      <c r="D2212" t="s">
        <v>35</v>
      </c>
      <c r="E2212">
        <v>15287</v>
      </c>
      <c r="F2212">
        <v>1</v>
      </c>
      <c r="G2212">
        <v>0</v>
      </c>
      <c r="H2212" s="1">
        <v>41192</v>
      </c>
      <c r="I2212">
        <v>60</v>
      </c>
      <c r="J2212">
        <v>1</v>
      </c>
      <c r="K2212">
        <v>2</v>
      </c>
      <c r="L2212">
        <v>8</v>
      </c>
      <c r="M2212">
        <v>4</v>
      </c>
      <c r="N2212">
        <v>3</v>
      </c>
      <c r="O2212">
        <v>13</v>
      </c>
      <c r="P2212">
        <v>2</v>
      </c>
      <c r="Q2212">
        <v>1</v>
      </c>
      <c r="R2212">
        <v>1</v>
      </c>
      <c r="S2212">
        <v>2</v>
      </c>
      <c r="T2212">
        <v>7</v>
      </c>
      <c r="U2212">
        <v>1</v>
      </c>
      <c r="V2212">
        <v>0</v>
      </c>
      <c r="W2212">
        <v>0</v>
      </c>
      <c r="X2212">
        <v>0</v>
      </c>
      <c r="Y2212">
        <v>0</v>
      </c>
      <c r="Z2212">
        <v>0</v>
      </c>
      <c r="AA2212">
        <v>3</v>
      </c>
      <c r="AB2212">
        <v>11</v>
      </c>
      <c r="AC2212">
        <v>1</v>
      </c>
    </row>
    <row r="2213" spans="1:29" x14ac:dyDescent="0.3">
      <c r="A2213">
        <v>3068</v>
      </c>
      <c r="B2213">
        <v>1990</v>
      </c>
      <c r="C2213" t="s">
        <v>29</v>
      </c>
      <c r="D2213" t="s">
        <v>33</v>
      </c>
      <c r="E2213">
        <v>18351</v>
      </c>
      <c r="F2213">
        <v>0</v>
      </c>
      <c r="G2213">
        <v>0</v>
      </c>
      <c r="H2213" s="1">
        <v>41576</v>
      </c>
      <c r="I2213">
        <v>1</v>
      </c>
      <c r="J2213">
        <v>1</v>
      </c>
      <c r="K2213">
        <v>12</v>
      </c>
      <c r="L2213">
        <v>9</v>
      </c>
      <c r="M2213">
        <v>0</v>
      </c>
      <c r="N2213">
        <v>14</v>
      </c>
      <c r="O2213">
        <v>7</v>
      </c>
      <c r="P2213">
        <v>1</v>
      </c>
      <c r="Q2213">
        <v>2</v>
      </c>
      <c r="R2213">
        <v>0</v>
      </c>
      <c r="S2213">
        <v>3</v>
      </c>
      <c r="T2213">
        <v>7</v>
      </c>
      <c r="U2213">
        <v>0</v>
      </c>
      <c r="V2213">
        <v>0</v>
      </c>
      <c r="W2213">
        <v>0</v>
      </c>
      <c r="X2213">
        <v>0</v>
      </c>
      <c r="Y2213">
        <v>0</v>
      </c>
      <c r="Z2213">
        <v>0</v>
      </c>
      <c r="AA2213">
        <v>3</v>
      </c>
      <c r="AB2213">
        <v>11</v>
      </c>
      <c r="AC2213">
        <v>0</v>
      </c>
    </row>
    <row r="2214" spans="1:29" x14ac:dyDescent="0.3">
      <c r="A2214">
        <v>10395</v>
      </c>
      <c r="B2214">
        <v>1986</v>
      </c>
      <c r="C2214" t="s">
        <v>36</v>
      </c>
      <c r="D2214" t="s">
        <v>30</v>
      </c>
      <c r="E2214">
        <v>8940</v>
      </c>
      <c r="F2214">
        <v>1</v>
      </c>
      <c r="G2214">
        <v>0</v>
      </c>
      <c r="H2214" s="1">
        <v>41143</v>
      </c>
      <c r="I2214">
        <v>25</v>
      </c>
      <c r="J2214">
        <v>1</v>
      </c>
      <c r="K2214">
        <v>45</v>
      </c>
      <c r="L2214">
        <v>3</v>
      </c>
      <c r="M2214">
        <v>4</v>
      </c>
      <c r="N2214">
        <v>6</v>
      </c>
      <c r="O2214">
        <v>42</v>
      </c>
      <c r="P2214">
        <v>3</v>
      </c>
      <c r="Q2214">
        <v>3</v>
      </c>
      <c r="R2214">
        <v>1</v>
      </c>
      <c r="S2214">
        <v>3</v>
      </c>
      <c r="T2214">
        <v>8</v>
      </c>
      <c r="U2214">
        <v>0</v>
      </c>
      <c r="V2214">
        <v>0</v>
      </c>
      <c r="W2214">
        <v>0</v>
      </c>
      <c r="X2214">
        <v>0</v>
      </c>
      <c r="Y2214">
        <v>0</v>
      </c>
      <c r="Z2214">
        <v>0</v>
      </c>
      <c r="AA2214">
        <v>3</v>
      </c>
      <c r="AB2214">
        <v>11</v>
      </c>
      <c r="AC2214">
        <v>0</v>
      </c>
    </row>
    <row r="2215" spans="1:29" x14ac:dyDescent="0.3">
      <c r="A2215">
        <v>11086</v>
      </c>
      <c r="B2215">
        <v>1984</v>
      </c>
      <c r="C2215" t="s">
        <v>36</v>
      </c>
      <c r="D2215" t="s">
        <v>30</v>
      </c>
      <c r="E2215">
        <v>25707</v>
      </c>
      <c r="F2215">
        <v>1</v>
      </c>
      <c r="G2215">
        <v>0</v>
      </c>
      <c r="H2215" s="1">
        <v>41657</v>
      </c>
      <c r="I2215">
        <v>18</v>
      </c>
      <c r="J2215">
        <v>1</v>
      </c>
      <c r="K2215">
        <v>6</v>
      </c>
      <c r="L2215">
        <v>2</v>
      </c>
      <c r="M2215">
        <v>3</v>
      </c>
      <c r="N2215">
        <v>6</v>
      </c>
      <c r="O2215">
        <v>3</v>
      </c>
      <c r="P2215">
        <v>1</v>
      </c>
      <c r="Q2215">
        <v>1</v>
      </c>
      <c r="R2215">
        <v>0</v>
      </c>
      <c r="S2215">
        <v>3</v>
      </c>
      <c r="T2215">
        <v>7</v>
      </c>
      <c r="U2215">
        <v>0</v>
      </c>
      <c r="V2215">
        <v>0</v>
      </c>
      <c r="W2215">
        <v>0</v>
      </c>
      <c r="X2215">
        <v>0</v>
      </c>
      <c r="Y2215">
        <v>0</v>
      </c>
      <c r="Z2215">
        <v>0</v>
      </c>
      <c r="AA2215">
        <v>3</v>
      </c>
      <c r="AB2215">
        <v>11</v>
      </c>
      <c r="AC2215">
        <v>0</v>
      </c>
    </row>
    <row r="2216" spans="1:29" x14ac:dyDescent="0.3">
      <c r="A2216">
        <v>6862</v>
      </c>
      <c r="B2216">
        <v>1971</v>
      </c>
      <c r="C2216" t="s">
        <v>29</v>
      </c>
      <c r="D2216" t="s">
        <v>35</v>
      </c>
      <c r="E2216">
        <v>1730</v>
      </c>
      <c r="F2216">
        <v>0</v>
      </c>
      <c r="G2216">
        <v>0</v>
      </c>
      <c r="H2216" s="1">
        <v>41777</v>
      </c>
      <c r="I2216">
        <v>65</v>
      </c>
      <c r="J2216">
        <v>1</v>
      </c>
      <c r="K2216">
        <v>1</v>
      </c>
      <c r="L2216">
        <v>3</v>
      </c>
      <c r="M2216">
        <v>1</v>
      </c>
      <c r="N2216">
        <v>1</v>
      </c>
      <c r="O2216">
        <v>1</v>
      </c>
      <c r="P2216">
        <v>15</v>
      </c>
      <c r="Q2216">
        <v>0</v>
      </c>
      <c r="R2216">
        <v>0</v>
      </c>
      <c r="S2216">
        <v>0</v>
      </c>
      <c r="T2216">
        <v>20</v>
      </c>
      <c r="U2216">
        <v>0</v>
      </c>
      <c r="V2216">
        <v>0</v>
      </c>
      <c r="W2216">
        <v>0</v>
      </c>
      <c r="X2216">
        <v>0</v>
      </c>
      <c r="Y2216">
        <v>0</v>
      </c>
      <c r="Z2216">
        <v>0</v>
      </c>
      <c r="AA2216">
        <v>3</v>
      </c>
      <c r="AB2216">
        <v>11</v>
      </c>
      <c r="AC2216">
        <v>0</v>
      </c>
    </row>
    <row r="2217" spans="1:29" x14ac:dyDescent="0.3">
      <c r="A2217">
        <v>4808</v>
      </c>
      <c r="B2217">
        <v>1956</v>
      </c>
      <c r="C2217" t="s">
        <v>29</v>
      </c>
      <c r="D2217" t="s">
        <v>33</v>
      </c>
      <c r="E2217">
        <v>15759</v>
      </c>
      <c r="F2217">
        <v>0</v>
      </c>
      <c r="G2217">
        <v>0</v>
      </c>
      <c r="H2217" s="1">
        <v>41522</v>
      </c>
      <c r="I2217">
        <v>12</v>
      </c>
      <c r="J2217">
        <v>1</v>
      </c>
      <c r="K2217">
        <v>2</v>
      </c>
      <c r="L2217">
        <v>5</v>
      </c>
      <c r="M2217">
        <v>6</v>
      </c>
      <c r="N2217">
        <v>0</v>
      </c>
      <c r="O2217">
        <v>3</v>
      </c>
      <c r="P2217">
        <v>1</v>
      </c>
      <c r="Q2217">
        <v>1</v>
      </c>
      <c r="R2217">
        <v>0</v>
      </c>
      <c r="S2217">
        <v>2</v>
      </c>
      <c r="T2217">
        <v>7</v>
      </c>
      <c r="U2217">
        <v>0</v>
      </c>
      <c r="V2217">
        <v>0</v>
      </c>
      <c r="W2217">
        <v>0</v>
      </c>
      <c r="X2217">
        <v>0</v>
      </c>
      <c r="Y2217">
        <v>0</v>
      </c>
      <c r="Z2217">
        <v>0</v>
      </c>
      <c r="AA2217">
        <v>3</v>
      </c>
      <c r="AB2217">
        <v>11</v>
      </c>
      <c r="AC2217">
        <v>0</v>
      </c>
    </row>
    <row r="2218" spans="1:29" x14ac:dyDescent="0.3">
      <c r="A2218">
        <v>8369</v>
      </c>
      <c r="B2218">
        <v>1987</v>
      </c>
      <c r="C2218" t="s">
        <v>29</v>
      </c>
      <c r="D2218" t="s">
        <v>31</v>
      </c>
      <c r="E2218">
        <v>18227</v>
      </c>
      <c r="F2218">
        <v>1</v>
      </c>
      <c r="G2218">
        <v>0</v>
      </c>
      <c r="H2218" s="1">
        <v>41221</v>
      </c>
      <c r="I2218">
        <v>21</v>
      </c>
      <c r="J2218">
        <v>1</v>
      </c>
      <c r="K2218">
        <v>2</v>
      </c>
      <c r="L2218">
        <v>7</v>
      </c>
      <c r="M2218">
        <v>4</v>
      </c>
      <c r="N2218">
        <v>3</v>
      </c>
      <c r="O2218">
        <v>11</v>
      </c>
      <c r="P2218">
        <v>1</v>
      </c>
      <c r="Q2218">
        <v>0</v>
      </c>
      <c r="R2218">
        <v>1</v>
      </c>
      <c r="S2218">
        <v>2</v>
      </c>
      <c r="T2218">
        <v>8</v>
      </c>
      <c r="U2218">
        <v>0</v>
      </c>
      <c r="V2218">
        <v>0</v>
      </c>
      <c r="W2218">
        <v>0</v>
      </c>
      <c r="X2218">
        <v>0</v>
      </c>
      <c r="Y2218">
        <v>0</v>
      </c>
      <c r="Z2218">
        <v>0</v>
      </c>
      <c r="AA2218">
        <v>3</v>
      </c>
      <c r="AB2218">
        <v>11</v>
      </c>
      <c r="AC2218">
        <v>0</v>
      </c>
    </row>
    <row r="2219" spans="1:29" x14ac:dyDescent="0.3">
      <c r="A2219">
        <v>3829</v>
      </c>
      <c r="B2219">
        <v>1979</v>
      </c>
      <c r="C2219" t="s">
        <v>36</v>
      </c>
      <c r="D2219" t="s">
        <v>31</v>
      </c>
      <c r="E2219">
        <v>24594</v>
      </c>
      <c r="F2219">
        <v>1</v>
      </c>
      <c r="G2219">
        <v>0</v>
      </c>
      <c r="H2219" s="1">
        <v>41618</v>
      </c>
      <c r="I2219">
        <v>94</v>
      </c>
      <c r="J2219">
        <v>1</v>
      </c>
      <c r="K2219">
        <v>3</v>
      </c>
      <c r="L2219">
        <v>6</v>
      </c>
      <c r="M2219">
        <v>10</v>
      </c>
      <c r="N2219">
        <v>0</v>
      </c>
      <c r="O2219">
        <v>9</v>
      </c>
      <c r="P2219">
        <v>1</v>
      </c>
      <c r="Q2219">
        <v>1</v>
      </c>
      <c r="R2219">
        <v>0</v>
      </c>
      <c r="S2219">
        <v>3</v>
      </c>
      <c r="T2219">
        <v>5</v>
      </c>
      <c r="U2219">
        <v>0</v>
      </c>
      <c r="V2219">
        <v>0</v>
      </c>
      <c r="W2219">
        <v>0</v>
      </c>
      <c r="X2219">
        <v>0</v>
      </c>
      <c r="Y2219">
        <v>0</v>
      </c>
      <c r="Z2219">
        <v>0</v>
      </c>
      <c r="AA2219">
        <v>3</v>
      </c>
      <c r="AB2219">
        <v>11</v>
      </c>
      <c r="AC2219">
        <v>0</v>
      </c>
    </row>
    <row r="2220" spans="1:29" x14ac:dyDescent="0.3">
      <c r="A2220">
        <v>4931</v>
      </c>
      <c r="B2220">
        <v>1977</v>
      </c>
      <c r="C2220" t="s">
        <v>29</v>
      </c>
      <c r="D2220" t="s">
        <v>31</v>
      </c>
      <c r="E2220">
        <v>157146</v>
      </c>
      <c r="F2220">
        <v>0</v>
      </c>
      <c r="G2220">
        <v>0</v>
      </c>
      <c r="H2220" s="1">
        <v>41393</v>
      </c>
      <c r="I2220">
        <v>13</v>
      </c>
      <c r="J2220">
        <v>1</v>
      </c>
      <c r="K2220">
        <v>0</v>
      </c>
      <c r="L2220">
        <v>1725</v>
      </c>
      <c r="M2220">
        <v>2</v>
      </c>
      <c r="N2220">
        <v>1</v>
      </c>
      <c r="O2220">
        <v>1</v>
      </c>
      <c r="P2220">
        <v>0</v>
      </c>
      <c r="Q2220">
        <v>0</v>
      </c>
      <c r="R2220">
        <v>28</v>
      </c>
      <c r="S2220">
        <v>0</v>
      </c>
      <c r="T2220">
        <v>1</v>
      </c>
      <c r="U2220">
        <v>0</v>
      </c>
      <c r="V2220">
        <v>0</v>
      </c>
      <c r="W2220">
        <v>0</v>
      </c>
      <c r="X2220">
        <v>0</v>
      </c>
      <c r="Y2220">
        <v>0</v>
      </c>
      <c r="Z2220">
        <v>0</v>
      </c>
      <c r="AA2220">
        <v>3</v>
      </c>
      <c r="AB2220">
        <v>11</v>
      </c>
      <c r="AC2220">
        <v>0</v>
      </c>
    </row>
    <row r="2221" spans="1:29" x14ac:dyDescent="0.3">
      <c r="A2221">
        <v>6347</v>
      </c>
      <c r="B2221">
        <v>1979</v>
      </c>
      <c r="C2221" t="s">
        <v>36</v>
      </c>
      <c r="D2221" t="s">
        <v>30</v>
      </c>
      <c r="E2221">
        <v>15862</v>
      </c>
      <c r="F2221">
        <v>1</v>
      </c>
      <c r="G2221">
        <v>0</v>
      </c>
      <c r="H2221" s="1">
        <v>41452</v>
      </c>
      <c r="I2221">
        <v>26</v>
      </c>
      <c r="J2221">
        <v>1</v>
      </c>
      <c r="K2221">
        <v>1</v>
      </c>
      <c r="L2221">
        <v>4</v>
      </c>
      <c r="M2221">
        <v>11</v>
      </c>
      <c r="N2221">
        <v>9</v>
      </c>
      <c r="O2221">
        <v>10</v>
      </c>
      <c r="P2221">
        <v>1</v>
      </c>
      <c r="Q2221">
        <v>1</v>
      </c>
      <c r="R2221">
        <v>0</v>
      </c>
      <c r="S2221">
        <v>3</v>
      </c>
      <c r="T2221">
        <v>8</v>
      </c>
      <c r="U2221">
        <v>0</v>
      </c>
      <c r="V2221">
        <v>0</v>
      </c>
      <c r="W2221">
        <v>0</v>
      </c>
      <c r="X2221">
        <v>0</v>
      </c>
      <c r="Y2221">
        <v>0</v>
      </c>
      <c r="Z2221">
        <v>0</v>
      </c>
      <c r="AA2221">
        <v>3</v>
      </c>
      <c r="AB2221">
        <v>11</v>
      </c>
      <c r="AC2221">
        <v>0</v>
      </c>
    </row>
    <row r="2222" spans="1:29" x14ac:dyDescent="0.3">
      <c r="A2222">
        <v>10398</v>
      </c>
      <c r="B2222">
        <v>1981</v>
      </c>
      <c r="C2222" t="s">
        <v>37</v>
      </c>
      <c r="D2222" t="s">
        <v>30</v>
      </c>
      <c r="E2222">
        <v>24336</v>
      </c>
      <c r="F2222">
        <v>1</v>
      </c>
      <c r="G2222">
        <v>0</v>
      </c>
      <c r="H2222" s="1">
        <v>41148</v>
      </c>
      <c r="I2222">
        <v>82</v>
      </c>
      <c r="J2222">
        <v>1</v>
      </c>
      <c r="K2222">
        <v>6</v>
      </c>
      <c r="L2222">
        <v>2</v>
      </c>
      <c r="M2222">
        <v>8</v>
      </c>
      <c r="N2222">
        <v>2</v>
      </c>
      <c r="O2222">
        <v>12</v>
      </c>
      <c r="P2222">
        <v>1</v>
      </c>
      <c r="Q2222">
        <v>1</v>
      </c>
      <c r="R2222">
        <v>0</v>
      </c>
      <c r="S2222">
        <v>2</v>
      </c>
      <c r="T2222">
        <v>7</v>
      </c>
      <c r="U2222">
        <v>0</v>
      </c>
      <c r="V2222">
        <v>0</v>
      </c>
      <c r="W2222">
        <v>0</v>
      </c>
      <c r="X2222">
        <v>0</v>
      </c>
      <c r="Y2222">
        <v>0</v>
      </c>
      <c r="Z2222">
        <v>0</v>
      </c>
      <c r="AA2222">
        <v>3</v>
      </c>
      <c r="AB2222">
        <v>11</v>
      </c>
      <c r="AC2222">
        <v>0</v>
      </c>
    </row>
    <row r="2223" spans="1:29" x14ac:dyDescent="0.3">
      <c r="A2223">
        <v>10250</v>
      </c>
      <c r="B2223">
        <v>1947</v>
      </c>
      <c r="C2223" t="s">
        <v>36</v>
      </c>
      <c r="D2223" t="s">
        <v>31</v>
      </c>
      <c r="E2223">
        <v>28389</v>
      </c>
      <c r="F2223">
        <v>0</v>
      </c>
      <c r="G2223">
        <v>0</v>
      </c>
      <c r="H2223" s="1">
        <v>41233</v>
      </c>
      <c r="I2223">
        <v>49</v>
      </c>
      <c r="J2223">
        <v>1</v>
      </c>
      <c r="K2223">
        <v>5</v>
      </c>
      <c r="L2223">
        <v>3</v>
      </c>
      <c r="M2223">
        <v>7</v>
      </c>
      <c r="N2223">
        <v>4</v>
      </c>
      <c r="O2223">
        <v>8</v>
      </c>
      <c r="P2223">
        <v>1</v>
      </c>
      <c r="Q2223">
        <v>1</v>
      </c>
      <c r="R2223">
        <v>0</v>
      </c>
      <c r="S2223">
        <v>2</v>
      </c>
      <c r="T2223">
        <v>7</v>
      </c>
      <c r="U2223">
        <v>0</v>
      </c>
      <c r="V2223">
        <v>0</v>
      </c>
      <c r="W2223">
        <v>0</v>
      </c>
      <c r="X2223">
        <v>0</v>
      </c>
      <c r="Y2223">
        <v>0</v>
      </c>
      <c r="Z2223">
        <v>0</v>
      </c>
      <c r="AA2223">
        <v>3</v>
      </c>
      <c r="AB2223">
        <v>11</v>
      </c>
      <c r="AC2223">
        <v>0</v>
      </c>
    </row>
    <row r="2224" spans="1:29" x14ac:dyDescent="0.3">
      <c r="A2224">
        <v>8312</v>
      </c>
      <c r="B2224">
        <v>1961</v>
      </c>
      <c r="C2224" t="s">
        <v>36</v>
      </c>
      <c r="D2224" t="s">
        <v>33</v>
      </c>
      <c r="E2224">
        <v>28249</v>
      </c>
      <c r="F2224">
        <v>0</v>
      </c>
      <c r="G2224">
        <v>0</v>
      </c>
      <c r="H2224" s="1">
        <v>41805</v>
      </c>
      <c r="I2224">
        <v>80</v>
      </c>
      <c r="J2224">
        <v>1</v>
      </c>
      <c r="K2224">
        <v>9</v>
      </c>
      <c r="L2224">
        <v>7</v>
      </c>
      <c r="M2224">
        <v>2</v>
      </c>
      <c r="N2224">
        <v>14</v>
      </c>
      <c r="O2224">
        <v>10</v>
      </c>
      <c r="P2224">
        <v>1</v>
      </c>
      <c r="Q2224">
        <v>2</v>
      </c>
      <c r="R2224">
        <v>0</v>
      </c>
      <c r="S2224">
        <v>3</v>
      </c>
      <c r="T2224">
        <v>6</v>
      </c>
      <c r="U2224">
        <v>0</v>
      </c>
      <c r="V2224">
        <v>0</v>
      </c>
      <c r="W2224">
        <v>0</v>
      </c>
      <c r="X2224">
        <v>0</v>
      </c>
      <c r="Y2224">
        <v>0</v>
      </c>
      <c r="Z2224">
        <v>0</v>
      </c>
      <c r="AA2224">
        <v>3</v>
      </c>
      <c r="AB2224">
        <v>11</v>
      </c>
      <c r="AC2224">
        <v>0</v>
      </c>
    </row>
    <row r="2225" spans="1:29" x14ac:dyDescent="0.3">
      <c r="A2225">
        <v>9612</v>
      </c>
      <c r="B2225">
        <v>1987</v>
      </c>
      <c r="C2225" t="s">
        <v>37</v>
      </c>
      <c r="D2225" t="s">
        <v>30</v>
      </c>
      <c r="E2225">
        <v>23830</v>
      </c>
      <c r="F2225">
        <v>0</v>
      </c>
      <c r="G2225">
        <v>0</v>
      </c>
      <c r="H2225" s="1">
        <v>41677</v>
      </c>
      <c r="I2225">
        <v>3</v>
      </c>
      <c r="J2225">
        <v>1</v>
      </c>
      <c r="K2225">
        <v>8</v>
      </c>
      <c r="L2225">
        <v>6</v>
      </c>
      <c r="M2225">
        <v>4</v>
      </c>
      <c r="N2225">
        <v>8</v>
      </c>
      <c r="O2225">
        <v>16</v>
      </c>
      <c r="P2225">
        <v>1</v>
      </c>
      <c r="Q2225">
        <v>1</v>
      </c>
      <c r="R2225">
        <v>0</v>
      </c>
      <c r="S2225">
        <v>3</v>
      </c>
      <c r="T2225">
        <v>7</v>
      </c>
      <c r="U2225">
        <v>0</v>
      </c>
      <c r="V2225">
        <v>0</v>
      </c>
      <c r="W2225">
        <v>0</v>
      </c>
      <c r="X2225">
        <v>0</v>
      </c>
      <c r="Y2225">
        <v>0</v>
      </c>
      <c r="Z2225">
        <v>0</v>
      </c>
      <c r="AA2225">
        <v>3</v>
      </c>
      <c r="AB2225">
        <v>11</v>
      </c>
      <c r="AC2225">
        <v>0</v>
      </c>
    </row>
    <row r="2226" spans="1:29" x14ac:dyDescent="0.3">
      <c r="A2226">
        <v>8462</v>
      </c>
      <c r="B2226">
        <v>1978</v>
      </c>
      <c r="C2226" t="s">
        <v>36</v>
      </c>
      <c r="D2226" t="s">
        <v>31</v>
      </c>
      <c r="E2226">
        <v>24882</v>
      </c>
      <c r="F2226">
        <v>1</v>
      </c>
      <c r="G2226">
        <v>0</v>
      </c>
      <c r="H2226" s="1">
        <v>41161</v>
      </c>
      <c r="I2226">
        <v>52</v>
      </c>
      <c r="J2226">
        <v>1</v>
      </c>
      <c r="K2226">
        <v>4</v>
      </c>
      <c r="L2226">
        <v>10</v>
      </c>
      <c r="M2226">
        <v>29</v>
      </c>
      <c r="N2226">
        <v>0</v>
      </c>
      <c r="O2226">
        <v>36</v>
      </c>
      <c r="P2226">
        <v>1</v>
      </c>
      <c r="Q2226">
        <v>1</v>
      </c>
      <c r="R2226">
        <v>1</v>
      </c>
      <c r="S2226">
        <v>2</v>
      </c>
      <c r="T2226">
        <v>6</v>
      </c>
      <c r="U2226">
        <v>1</v>
      </c>
      <c r="V2226">
        <v>0</v>
      </c>
      <c r="W2226">
        <v>0</v>
      </c>
      <c r="X2226">
        <v>0</v>
      </c>
      <c r="Y2226">
        <v>0</v>
      </c>
      <c r="Z2226">
        <v>0</v>
      </c>
      <c r="AA2226">
        <v>3</v>
      </c>
      <c r="AB2226">
        <v>11</v>
      </c>
      <c r="AC2226">
        <v>0</v>
      </c>
    </row>
    <row r="2227" spans="1:29" x14ac:dyDescent="0.3">
      <c r="A2227">
        <v>642</v>
      </c>
      <c r="B2227">
        <v>1980</v>
      </c>
      <c r="C2227" t="s">
        <v>36</v>
      </c>
      <c r="D2227" t="s">
        <v>33</v>
      </c>
      <c r="E2227">
        <v>16005</v>
      </c>
      <c r="F2227">
        <v>1</v>
      </c>
      <c r="G2227">
        <v>0</v>
      </c>
      <c r="H2227" s="1">
        <v>41135</v>
      </c>
      <c r="I2227">
        <v>69</v>
      </c>
      <c r="J2227">
        <v>1</v>
      </c>
      <c r="K2227">
        <v>3</v>
      </c>
      <c r="L2227">
        <v>2</v>
      </c>
      <c r="M2227">
        <v>20</v>
      </c>
      <c r="N2227">
        <v>30</v>
      </c>
      <c r="O2227">
        <v>47</v>
      </c>
      <c r="P2227">
        <v>3</v>
      </c>
      <c r="Q2227">
        <v>2</v>
      </c>
      <c r="R2227">
        <v>1</v>
      </c>
      <c r="S2227">
        <v>2</v>
      </c>
      <c r="T2227">
        <v>8</v>
      </c>
      <c r="U2227">
        <v>0</v>
      </c>
      <c r="V2227">
        <v>0</v>
      </c>
      <c r="W2227">
        <v>0</v>
      </c>
      <c r="X2227">
        <v>0</v>
      </c>
      <c r="Y2227">
        <v>0</v>
      </c>
      <c r="Z2227">
        <v>0</v>
      </c>
      <c r="AA2227">
        <v>3</v>
      </c>
      <c r="AB2227">
        <v>11</v>
      </c>
      <c r="AC2227">
        <v>0</v>
      </c>
    </row>
    <row r="2228" spans="1:29" x14ac:dyDescent="0.3">
      <c r="A2228">
        <v>7600</v>
      </c>
      <c r="B2228">
        <v>1992</v>
      </c>
      <c r="C2228" t="s">
        <v>36</v>
      </c>
      <c r="D2228" t="s">
        <v>30</v>
      </c>
      <c r="E2228">
        <v>15253</v>
      </c>
      <c r="F2228">
        <v>1</v>
      </c>
      <c r="G2228">
        <v>0</v>
      </c>
      <c r="H2228" s="1">
        <v>41575</v>
      </c>
      <c r="I2228">
        <v>13</v>
      </c>
      <c r="J2228">
        <v>1</v>
      </c>
      <c r="K2228">
        <v>3</v>
      </c>
      <c r="L2228">
        <v>3</v>
      </c>
      <c r="M2228">
        <v>8</v>
      </c>
      <c r="N2228">
        <v>1</v>
      </c>
      <c r="O2228">
        <v>13</v>
      </c>
      <c r="P2228">
        <v>2</v>
      </c>
      <c r="Q2228">
        <v>1</v>
      </c>
      <c r="R2228">
        <v>0</v>
      </c>
      <c r="S2228">
        <v>3</v>
      </c>
      <c r="T2228">
        <v>7</v>
      </c>
      <c r="U2228">
        <v>0</v>
      </c>
      <c r="V2228">
        <v>0</v>
      </c>
      <c r="W2228">
        <v>0</v>
      </c>
      <c r="X2228">
        <v>0</v>
      </c>
      <c r="Y2228">
        <v>0</v>
      </c>
      <c r="Z2228">
        <v>0</v>
      </c>
      <c r="AA2228">
        <v>3</v>
      </c>
      <c r="AB2228">
        <v>11</v>
      </c>
      <c r="AC2228">
        <v>0</v>
      </c>
    </row>
    <row r="2229" spans="1:29" x14ac:dyDescent="0.3">
      <c r="A2229">
        <v>5342</v>
      </c>
      <c r="B2229">
        <v>1976</v>
      </c>
      <c r="C2229" t="s">
        <v>36</v>
      </c>
      <c r="D2229" t="s">
        <v>35</v>
      </c>
      <c r="E2229">
        <v>9548</v>
      </c>
      <c r="F2229">
        <v>1</v>
      </c>
      <c r="G2229">
        <v>0</v>
      </c>
      <c r="H2229" s="1">
        <v>41129</v>
      </c>
      <c r="I2229">
        <v>31</v>
      </c>
      <c r="J2229">
        <v>0</v>
      </c>
      <c r="K2229">
        <v>1</v>
      </c>
      <c r="L2229">
        <v>3</v>
      </c>
      <c r="M2229">
        <v>10</v>
      </c>
      <c r="N2229">
        <v>6</v>
      </c>
      <c r="O2229">
        <v>9</v>
      </c>
      <c r="P2229">
        <v>2</v>
      </c>
      <c r="Q2229">
        <v>1</v>
      </c>
      <c r="R2229">
        <v>0</v>
      </c>
      <c r="S2229">
        <v>3</v>
      </c>
      <c r="T2229">
        <v>8</v>
      </c>
      <c r="U2229">
        <v>0</v>
      </c>
      <c r="V2229">
        <v>0</v>
      </c>
      <c r="W2229">
        <v>0</v>
      </c>
      <c r="X2229">
        <v>0</v>
      </c>
      <c r="Y2229">
        <v>0</v>
      </c>
      <c r="Z2229">
        <v>0</v>
      </c>
      <c r="AA2229">
        <v>3</v>
      </c>
      <c r="AB2229">
        <v>11</v>
      </c>
      <c r="AC2229">
        <v>0</v>
      </c>
    </row>
    <row r="2230" spans="1:29" x14ac:dyDescent="0.3">
      <c r="A2230">
        <v>9617</v>
      </c>
      <c r="B2230">
        <v>1951</v>
      </c>
      <c r="C2230" t="s">
        <v>29</v>
      </c>
      <c r="D2230" t="s">
        <v>30</v>
      </c>
      <c r="E2230">
        <v>15033</v>
      </c>
      <c r="F2230">
        <v>0</v>
      </c>
      <c r="G2230">
        <v>0</v>
      </c>
      <c r="H2230" s="1">
        <v>41745</v>
      </c>
      <c r="I2230">
        <v>37</v>
      </c>
      <c r="J2230">
        <v>0</v>
      </c>
      <c r="K2230">
        <v>4</v>
      </c>
      <c r="L2230">
        <v>5</v>
      </c>
      <c r="M2230">
        <v>6</v>
      </c>
      <c r="N2230">
        <v>0</v>
      </c>
      <c r="O2230">
        <v>4</v>
      </c>
      <c r="P2230">
        <v>1</v>
      </c>
      <c r="Q2230">
        <v>1</v>
      </c>
      <c r="R2230">
        <v>0</v>
      </c>
      <c r="S2230">
        <v>3</v>
      </c>
      <c r="T2230">
        <v>3</v>
      </c>
      <c r="U2230">
        <v>0</v>
      </c>
      <c r="V2230">
        <v>0</v>
      </c>
      <c r="W2230">
        <v>0</v>
      </c>
      <c r="X2230">
        <v>0</v>
      </c>
      <c r="Y2230">
        <v>0</v>
      </c>
      <c r="Z2230">
        <v>0</v>
      </c>
      <c r="AA2230">
        <v>3</v>
      </c>
      <c r="AB2230">
        <v>11</v>
      </c>
      <c r="AC2230">
        <v>0</v>
      </c>
    </row>
    <row r="2231" spans="1:29" x14ac:dyDescent="0.3">
      <c r="A2231">
        <v>2106</v>
      </c>
      <c r="B2231">
        <v>1974</v>
      </c>
      <c r="C2231" t="s">
        <v>37</v>
      </c>
      <c r="D2231" t="s">
        <v>33</v>
      </c>
      <c r="E2231">
        <v>20130</v>
      </c>
      <c r="F2231">
        <v>0</v>
      </c>
      <c r="G2231">
        <v>0</v>
      </c>
      <c r="H2231" s="1">
        <v>41715</v>
      </c>
      <c r="I2231">
        <v>99</v>
      </c>
      <c r="J2231">
        <v>0</v>
      </c>
      <c r="K2231">
        <v>6</v>
      </c>
      <c r="L2231">
        <v>3</v>
      </c>
      <c r="M2231">
        <v>7</v>
      </c>
      <c r="N2231">
        <v>6</v>
      </c>
      <c r="O2231">
        <v>12</v>
      </c>
      <c r="P2231">
        <v>1</v>
      </c>
      <c r="Q2231">
        <v>1</v>
      </c>
      <c r="R2231">
        <v>0</v>
      </c>
      <c r="S2231">
        <v>3</v>
      </c>
      <c r="T2231">
        <v>8</v>
      </c>
      <c r="U2231">
        <v>0</v>
      </c>
      <c r="V2231">
        <v>0</v>
      </c>
      <c r="W2231">
        <v>0</v>
      </c>
      <c r="X2231">
        <v>0</v>
      </c>
      <c r="Y2231">
        <v>0</v>
      </c>
      <c r="Z2231">
        <v>0</v>
      </c>
      <c r="AA2231">
        <v>3</v>
      </c>
      <c r="AB2231">
        <v>11</v>
      </c>
      <c r="AC2231">
        <v>0</v>
      </c>
    </row>
    <row r="2232" spans="1:29" x14ac:dyDescent="0.3">
      <c r="A2232">
        <v>10364</v>
      </c>
      <c r="B2232">
        <v>1959</v>
      </c>
      <c r="C2232" t="s">
        <v>29</v>
      </c>
      <c r="D2232" t="s">
        <v>35</v>
      </c>
      <c r="E2232">
        <v>23295</v>
      </c>
      <c r="F2232">
        <v>0</v>
      </c>
      <c r="G2232">
        <v>0</v>
      </c>
      <c r="H2232" s="1">
        <v>41468</v>
      </c>
      <c r="I2232">
        <v>72</v>
      </c>
      <c r="J2232">
        <v>0</v>
      </c>
      <c r="K2232">
        <v>0</v>
      </c>
      <c r="L2232">
        <v>1</v>
      </c>
      <c r="M2232">
        <v>2</v>
      </c>
      <c r="N2232">
        <v>12</v>
      </c>
      <c r="O2232">
        <v>5</v>
      </c>
      <c r="P2232">
        <v>1</v>
      </c>
      <c r="Q2232">
        <v>1</v>
      </c>
      <c r="R2232">
        <v>0</v>
      </c>
      <c r="S2232">
        <v>2</v>
      </c>
      <c r="T2232">
        <v>8</v>
      </c>
      <c r="U2232">
        <v>0</v>
      </c>
      <c r="V2232">
        <v>0</v>
      </c>
      <c r="W2232">
        <v>0</v>
      </c>
      <c r="X2232">
        <v>0</v>
      </c>
      <c r="Y2232">
        <v>0</v>
      </c>
      <c r="Z2232">
        <v>0</v>
      </c>
      <c r="AA2232">
        <v>3</v>
      </c>
      <c r="AB2232">
        <v>11</v>
      </c>
      <c r="AC2232">
        <v>0</v>
      </c>
    </row>
    <row r="2233" spans="1:29" x14ac:dyDescent="0.3">
      <c r="A2233">
        <v>6516</v>
      </c>
      <c r="B2233">
        <v>1989</v>
      </c>
      <c r="C2233" t="s">
        <v>36</v>
      </c>
      <c r="D2233" t="s">
        <v>33</v>
      </c>
      <c r="E2233">
        <v>17487</v>
      </c>
      <c r="F2233">
        <v>1</v>
      </c>
      <c r="G2233">
        <v>0</v>
      </c>
      <c r="H2233" s="1">
        <v>41351</v>
      </c>
      <c r="I2233">
        <v>37</v>
      </c>
      <c r="J2233">
        <v>0</v>
      </c>
      <c r="K2233">
        <v>0</v>
      </c>
      <c r="L2233">
        <v>1</v>
      </c>
      <c r="M2233">
        <v>7</v>
      </c>
      <c r="N2233">
        <v>4</v>
      </c>
      <c r="O2233">
        <v>6</v>
      </c>
      <c r="P2233">
        <v>1</v>
      </c>
      <c r="Q2233">
        <v>1</v>
      </c>
      <c r="R2233">
        <v>0</v>
      </c>
      <c r="S2233">
        <v>2</v>
      </c>
      <c r="T2233">
        <v>7</v>
      </c>
      <c r="U2233">
        <v>0</v>
      </c>
      <c r="V2233">
        <v>0</v>
      </c>
      <c r="W2233">
        <v>0</v>
      </c>
      <c r="X2233">
        <v>0</v>
      </c>
      <c r="Y2233">
        <v>0</v>
      </c>
      <c r="Z2233">
        <v>0</v>
      </c>
      <c r="AA2233">
        <v>3</v>
      </c>
      <c r="AB2233">
        <v>11</v>
      </c>
      <c r="AC2233">
        <v>0</v>
      </c>
    </row>
    <row r="2234" spans="1:29" x14ac:dyDescent="0.3">
      <c r="A2234">
        <v>9553</v>
      </c>
      <c r="B2234">
        <v>1987</v>
      </c>
      <c r="C2234" t="s">
        <v>29</v>
      </c>
      <c r="D2234" t="s">
        <v>33</v>
      </c>
      <c r="E2234">
        <v>7500</v>
      </c>
      <c r="F2234">
        <v>0</v>
      </c>
      <c r="G2234">
        <v>0</v>
      </c>
      <c r="H2234" s="1">
        <v>41283</v>
      </c>
      <c r="I2234">
        <v>94</v>
      </c>
      <c r="J2234">
        <v>0</v>
      </c>
      <c r="K2234">
        <v>2</v>
      </c>
      <c r="L2234">
        <v>3</v>
      </c>
      <c r="M2234">
        <v>4</v>
      </c>
      <c r="N2234">
        <v>1</v>
      </c>
      <c r="O2234">
        <v>5</v>
      </c>
      <c r="P2234">
        <v>1</v>
      </c>
      <c r="Q2234">
        <v>0</v>
      </c>
      <c r="R2234">
        <v>0</v>
      </c>
      <c r="S2234">
        <v>3</v>
      </c>
      <c r="T2234">
        <v>6</v>
      </c>
      <c r="U2234">
        <v>0</v>
      </c>
      <c r="V2234">
        <v>0</v>
      </c>
      <c r="W2234">
        <v>0</v>
      </c>
      <c r="X2234">
        <v>0</v>
      </c>
      <c r="Y2234">
        <v>0</v>
      </c>
      <c r="Z2234">
        <v>0</v>
      </c>
      <c r="AA2234">
        <v>3</v>
      </c>
      <c r="AB2234">
        <v>11</v>
      </c>
      <c r="AC2234">
        <v>0</v>
      </c>
    </row>
    <row r="2235" spans="1:29" x14ac:dyDescent="0.3">
      <c r="A2235">
        <v>9960</v>
      </c>
      <c r="B2235">
        <v>1991</v>
      </c>
      <c r="C2235" t="s">
        <v>36</v>
      </c>
      <c r="D2235" t="s">
        <v>30</v>
      </c>
      <c r="E2235">
        <v>26868</v>
      </c>
      <c r="F2235">
        <v>1</v>
      </c>
      <c r="G2235">
        <v>0</v>
      </c>
      <c r="H2235" s="1">
        <v>41759</v>
      </c>
      <c r="I2235">
        <v>52</v>
      </c>
      <c r="J2235">
        <v>0</v>
      </c>
      <c r="K2235">
        <v>0</v>
      </c>
      <c r="L2235">
        <v>1</v>
      </c>
      <c r="M2235">
        <v>8</v>
      </c>
      <c r="N2235">
        <v>3</v>
      </c>
      <c r="O2235">
        <v>2</v>
      </c>
      <c r="P2235">
        <v>1</v>
      </c>
      <c r="Q2235">
        <v>1</v>
      </c>
      <c r="R2235">
        <v>0</v>
      </c>
      <c r="S2235">
        <v>2</v>
      </c>
      <c r="T2235">
        <v>7</v>
      </c>
      <c r="U2235">
        <v>0</v>
      </c>
      <c r="V2235">
        <v>0</v>
      </c>
      <c r="W2235">
        <v>0</v>
      </c>
      <c r="X2235">
        <v>0</v>
      </c>
      <c r="Y2235">
        <v>0</v>
      </c>
      <c r="Z2235">
        <v>0</v>
      </c>
      <c r="AA2235">
        <v>3</v>
      </c>
      <c r="AB2235">
        <v>11</v>
      </c>
      <c r="AC2235">
        <v>0</v>
      </c>
    </row>
    <row r="2236" spans="1:29" x14ac:dyDescent="0.3">
      <c r="A2236">
        <v>193</v>
      </c>
      <c r="B2236">
        <v>1996</v>
      </c>
      <c r="C2236" t="s">
        <v>36</v>
      </c>
      <c r="D2236" t="s">
        <v>33</v>
      </c>
      <c r="E2236">
        <v>14421</v>
      </c>
      <c r="F2236">
        <v>0</v>
      </c>
      <c r="G2236">
        <v>0</v>
      </c>
      <c r="H2236" s="1">
        <v>41687</v>
      </c>
      <c r="I2236">
        <v>81</v>
      </c>
      <c r="J2236">
        <v>0</v>
      </c>
      <c r="K2236">
        <v>0</v>
      </c>
      <c r="L2236">
        <v>2</v>
      </c>
      <c r="M2236">
        <v>3</v>
      </c>
      <c r="N2236">
        <v>3</v>
      </c>
      <c r="O2236">
        <v>8</v>
      </c>
      <c r="P2236">
        <v>1</v>
      </c>
      <c r="Q2236">
        <v>1</v>
      </c>
      <c r="R2236">
        <v>0</v>
      </c>
      <c r="S2236">
        <v>2</v>
      </c>
      <c r="T2236">
        <v>5</v>
      </c>
      <c r="U2236">
        <v>1</v>
      </c>
      <c r="V2236">
        <v>0</v>
      </c>
      <c r="W2236">
        <v>0</v>
      </c>
      <c r="X2236">
        <v>0</v>
      </c>
      <c r="Y2236">
        <v>0</v>
      </c>
      <c r="Z2236">
        <v>0</v>
      </c>
      <c r="AA2236">
        <v>3</v>
      </c>
      <c r="AB2236">
        <v>11</v>
      </c>
      <c r="AC2236">
        <v>0</v>
      </c>
    </row>
    <row r="2237" spans="1:29" x14ac:dyDescent="0.3">
      <c r="A2237">
        <v>3363</v>
      </c>
      <c r="B2237">
        <v>1974</v>
      </c>
      <c r="C2237" t="s">
        <v>37</v>
      </c>
      <c r="D2237" t="s">
        <v>33</v>
      </c>
      <c r="E2237">
        <v>20130</v>
      </c>
      <c r="F2237">
        <v>0</v>
      </c>
      <c r="G2237">
        <v>0</v>
      </c>
      <c r="H2237" s="1">
        <v>41715</v>
      </c>
      <c r="I2237">
        <v>99</v>
      </c>
      <c r="J2237">
        <v>0</v>
      </c>
      <c r="K2237">
        <v>6</v>
      </c>
      <c r="L2237">
        <v>3</v>
      </c>
      <c r="M2237">
        <v>7</v>
      </c>
      <c r="N2237">
        <v>6</v>
      </c>
      <c r="O2237">
        <v>12</v>
      </c>
      <c r="P2237">
        <v>1</v>
      </c>
      <c r="Q2237">
        <v>1</v>
      </c>
      <c r="R2237">
        <v>0</v>
      </c>
      <c r="S2237">
        <v>3</v>
      </c>
      <c r="T2237">
        <v>8</v>
      </c>
      <c r="U2237">
        <v>0</v>
      </c>
      <c r="V2237">
        <v>0</v>
      </c>
      <c r="W2237">
        <v>0</v>
      </c>
      <c r="X2237">
        <v>0</v>
      </c>
      <c r="Y2237">
        <v>0</v>
      </c>
      <c r="Z2237">
        <v>0</v>
      </c>
      <c r="AA2237">
        <v>3</v>
      </c>
      <c r="AB2237">
        <v>11</v>
      </c>
      <c r="AC2237">
        <v>0</v>
      </c>
    </row>
    <row r="2238" spans="1:29" x14ac:dyDescent="0.3">
      <c r="A2238">
        <v>5150</v>
      </c>
      <c r="B2238">
        <v>1979</v>
      </c>
      <c r="C2238" t="s">
        <v>36</v>
      </c>
      <c r="D2238" t="s">
        <v>30</v>
      </c>
      <c r="E2238">
        <v>20194</v>
      </c>
      <c r="F2238">
        <v>1</v>
      </c>
      <c r="G2238">
        <v>0</v>
      </c>
      <c r="H2238" s="1">
        <v>41260</v>
      </c>
      <c r="I2238">
        <v>64</v>
      </c>
      <c r="J2238">
        <v>0</v>
      </c>
      <c r="K2238">
        <v>4</v>
      </c>
      <c r="L2238">
        <v>7</v>
      </c>
      <c r="M2238">
        <v>11</v>
      </c>
      <c r="N2238">
        <v>10</v>
      </c>
      <c r="O2238">
        <v>15</v>
      </c>
      <c r="P2238">
        <v>2</v>
      </c>
      <c r="Q2238">
        <v>2</v>
      </c>
      <c r="R2238">
        <v>0</v>
      </c>
      <c r="S2238">
        <v>3</v>
      </c>
      <c r="T2238">
        <v>6</v>
      </c>
      <c r="U2238">
        <v>0</v>
      </c>
      <c r="V2238">
        <v>0</v>
      </c>
      <c r="W2238">
        <v>0</v>
      </c>
      <c r="X2238">
        <v>0</v>
      </c>
      <c r="Y2238">
        <v>0</v>
      </c>
      <c r="Z2238">
        <v>0</v>
      </c>
      <c r="AA2238">
        <v>3</v>
      </c>
      <c r="AB2238">
        <v>11</v>
      </c>
      <c r="AC2238">
        <v>0</v>
      </c>
    </row>
    <row r="2239" spans="1:29" x14ac:dyDescent="0.3">
      <c r="A2239">
        <v>10241</v>
      </c>
      <c r="B2239">
        <v>1975</v>
      </c>
      <c r="C2239" t="s">
        <v>37</v>
      </c>
      <c r="D2239" t="s">
        <v>35</v>
      </c>
      <c r="E2239">
        <v>11448</v>
      </c>
      <c r="F2239">
        <v>0</v>
      </c>
      <c r="G2239">
        <v>0</v>
      </c>
      <c r="H2239" s="1">
        <v>41623</v>
      </c>
      <c r="I2239">
        <v>16</v>
      </c>
      <c r="J2239">
        <v>0</v>
      </c>
      <c r="K2239">
        <v>0</v>
      </c>
      <c r="L2239">
        <v>0</v>
      </c>
      <c r="M2239">
        <v>6</v>
      </c>
      <c r="N2239">
        <v>2</v>
      </c>
      <c r="O2239">
        <v>6</v>
      </c>
      <c r="P2239">
        <v>1</v>
      </c>
      <c r="Q2239">
        <v>1</v>
      </c>
      <c r="R2239">
        <v>0</v>
      </c>
      <c r="S2239">
        <v>2</v>
      </c>
      <c r="T2239">
        <v>6</v>
      </c>
      <c r="U2239">
        <v>0</v>
      </c>
      <c r="V2239">
        <v>0</v>
      </c>
      <c r="W2239">
        <v>0</v>
      </c>
      <c r="X2239">
        <v>0</v>
      </c>
      <c r="Y2239">
        <v>0</v>
      </c>
      <c r="Z2239">
        <v>0</v>
      </c>
      <c r="AA2239">
        <v>3</v>
      </c>
      <c r="AB2239">
        <v>11</v>
      </c>
      <c r="AC2239">
        <v>0</v>
      </c>
    </row>
    <row r="2240" spans="1:29" x14ac:dyDescent="0.3">
      <c r="A2240">
        <v>2686</v>
      </c>
      <c r="B2240">
        <v>1969</v>
      </c>
      <c r="C2240" t="s">
        <v>36</v>
      </c>
      <c r="D2240" t="s">
        <v>31</v>
      </c>
      <c r="E2240">
        <v>22390</v>
      </c>
      <c r="F2240">
        <v>0</v>
      </c>
      <c r="G2240">
        <v>0</v>
      </c>
      <c r="H2240" s="1">
        <v>41568</v>
      </c>
      <c r="I2240">
        <v>49</v>
      </c>
      <c r="J2240">
        <v>0</v>
      </c>
      <c r="K2240">
        <v>1</v>
      </c>
      <c r="L2240">
        <v>4</v>
      </c>
      <c r="M2240">
        <v>15</v>
      </c>
      <c r="N2240">
        <v>1</v>
      </c>
      <c r="O2240">
        <v>5</v>
      </c>
      <c r="P2240">
        <v>1</v>
      </c>
      <c r="Q2240">
        <v>1</v>
      </c>
      <c r="R2240">
        <v>0</v>
      </c>
      <c r="S2240">
        <v>2</v>
      </c>
      <c r="T2240">
        <v>7</v>
      </c>
      <c r="U2240">
        <v>0</v>
      </c>
      <c r="V2240">
        <v>0</v>
      </c>
      <c r="W2240">
        <v>0</v>
      </c>
      <c r="X2240">
        <v>0</v>
      </c>
      <c r="Y2240">
        <v>0</v>
      </c>
      <c r="Z2240">
        <v>0</v>
      </c>
      <c r="AA2240">
        <v>3</v>
      </c>
      <c r="AB2240">
        <v>11</v>
      </c>
      <c r="AC2240">
        <v>0</v>
      </c>
    </row>
    <row r="2241" spans="1:29" x14ac:dyDescent="0.3">
      <c r="A2241">
        <v>87</v>
      </c>
      <c r="B2241">
        <v>1981</v>
      </c>
      <c r="C2241" t="s">
        <v>37</v>
      </c>
      <c r="D2241" t="s">
        <v>33</v>
      </c>
      <c r="E2241">
        <v>27733</v>
      </c>
      <c r="F2241">
        <v>1</v>
      </c>
      <c r="G2241">
        <v>0</v>
      </c>
      <c r="H2241" s="1">
        <v>41512</v>
      </c>
      <c r="I2241">
        <v>16</v>
      </c>
      <c r="J2241">
        <v>0</v>
      </c>
      <c r="K2241">
        <v>7</v>
      </c>
      <c r="L2241">
        <v>5</v>
      </c>
      <c r="M2241">
        <v>26</v>
      </c>
      <c r="N2241">
        <v>2</v>
      </c>
      <c r="O2241">
        <v>17</v>
      </c>
      <c r="P2241">
        <v>2</v>
      </c>
      <c r="Q2241">
        <v>2</v>
      </c>
      <c r="R2241">
        <v>0</v>
      </c>
      <c r="S2241">
        <v>3</v>
      </c>
      <c r="T2241">
        <v>7</v>
      </c>
      <c r="U2241">
        <v>0</v>
      </c>
      <c r="V2241">
        <v>0</v>
      </c>
      <c r="W2241">
        <v>0</v>
      </c>
      <c r="X2241">
        <v>0</v>
      </c>
      <c r="Y2241">
        <v>0</v>
      </c>
      <c r="Z2241">
        <v>0</v>
      </c>
      <c r="AA2241">
        <v>3</v>
      </c>
      <c r="AB2241">
        <v>11</v>
      </c>
      <c r="AC2241">
        <v>0</v>
      </c>
    </row>
    <row r="2244" spans="1:29" x14ac:dyDescent="0.3">
      <c r="H2244" s="1">
        <f>MIN(H2:H2241)</f>
        <v>41120</v>
      </c>
    </row>
    <row r="2245" spans="1:29" x14ac:dyDescent="0.3">
      <c r="H2245" s="1">
        <f>MAX(H2:H2241)</f>
        <v>41819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03"/>
  <sheetViews>
    <sheetView topLeftCell="A3" zoomScale="89" zoomScaleNormal="100" workbookViewId="0">
      <selection activeCell="K9" sqref="K9"/>
    </sheetView>
  </sheetViews>
  <sheetFormatPr defaultRowHeight="14.4" x14ac:dyDescent="0.3"/>
  <cols>
    <col min="1" max="1" width="11.109375" customWidth="1"/>
    <col min="2" max="2" width="21.88671875" customWidth="1"/>
    <col min="15" max="15" width="9.5546875" bestFit="1" customWidth="1"/>
    <col min="18" max="18" width="13.77734375" customWidth="1"/>
    <col min="47" max="47" width="12.21875" customWidth="1"/>
  </cols>
  <sheetData>
    <row r="1" spans="1:133" ht="21" x14ac:dyDescent="0.4">
      <c r="A1" s="40" t="s">
        <v>137</v>
      </c>
    </row>
    <row r="2" spans="1:133" x14ac:dyDescent="0.3">
      <c r="A2" s="13" t="s">
        <v>80</v>
      </c>
      <c r="K2" s="13" t="s">
        <v>98</v>
      </c>
    </row>
    <row r="3" spans="1:133" x14ac:dyDescent="0.3">
      <c r="A3" s="13" t="s">
        <v>62</v>
      </c>
      <c r="K3" s="13" t="s">
        <v>109</v>
      </c>
    </row>
    <row r="4" spans="1:133" x14ac:dyDescent="0.3">
      <c r="A4" s="19" t="s">
        <v>87</v>
      </c>
      <c r="K4" s="13" t="s">
        <v>114</v>
      </c>
    </row>
    <row r="5" spans="1:133" x14ac:dyDescent="0.3">
      <c r="A5" s="19" t="s">
        <v>85</v>
      </c>
      <c r="K5" s="13" t="s">
        <v>111</v>
      </c>
    </row>
    <row r="6" spans="1:133" x14ac:dyDescent="0.3">
      <c r="A6" t="s">
        <v>86</v>
      </c>
      <c r="K6" s="13" t="s">
        <v>116</v>
      </c>
    </row>
    <row r="7" spans="1:133" x14ac:dyDescent="0.3">
      <c r="A7" s="13" t="s">
        <v>108</v>
      </c>
    </row>
    <row r="8" spans="1:133" x14ac:dyDescent="0.3">
      <c r="A8" s="13" t="s">
        <v>63</v>
      </c>
      <c r="K8" s="13" t="s">
        <v>134</v>
      </c>
    </row>
    <row r="9" spans="1:133" x14ac:dyDescent="0.3">
      <c r="A9" s="13" t="s">
        <v>78</v>
      </c>
      <c r="K9" s="13" t="s">
        <v>149</v>
      </c>
    </row>
    <row r="10" spans="1:133" x14ac:dyDescent="0.3">
      <c r="A10" s="13" t="s">
        <v>79</v>
      </c>
    </row>
    <row r="11" spans="1:133" x14ac:dyDescent="0.3">
      <c r="A11" s="13" t="s">
        <v>90</v>
      </c>
    </row>
    <row r="12" spans="1:133" x14ac:dyDescent="0.3">
      <c r="A12" s="13" t="s">
        <v>92</v>
      </c>
    </row>
    <row r="13" spans="1:133" x14ac:dyDescent="0.3">
      <c r="A13" s="13" t="s">
        <v>94</v>
      </c>
    </row>
    <row r="14" spans="1:133" x14ac:dyDescent="0.3">
      <c r="A14" s="13" t="s">
        <v>95</v>
      </c>
    </row>
    <row r="15" spans="1:133" x14ac:dyDescent="0.3">
      <c r="A15" s="13"/>
    </row>
    <row r="16" spans="1:133" s="13" customFormat="1" x14ac:dyDescent="0.3">
      <c r="A16" s="53" t="s">
        <v>1</v>
      </c>
      <c r="B16" s="54"/>
      <c r="C16" s="54"/>
      <c r="D16" s="54"/>
      <c r="E16" s="54"/>
      <c r="F16" s="54"/>
      <c r="G16" s="55"/>
      <c r="I16" s="56" t="s">
        <v>2</v>
      </c>
      <c r="J16" s="57"/>
      <c r="L16" s="56" t="s">
        <v>3</v>
      </c>
      <c r="M16" s="57"/>
      <c r="O16"/>
      <c r="P16"/>
      <c r="Z16" s="56" t="s">
        <v>5</v>
      </c>
      <c r="AA16" s="57"/>
      <c r="AC16" s="56" t="s">
        <v>6</v>
      </c>
      <c r="AD16" s="57"/>
      <c r="AF16"/>
      <c r="AI16"/>
      <c r="AJ16"/>
      <c r="AS16"/>
      <c r="AT16"/>
      <c r="BG16"/>
      <c r="BP16"/>
      <c r="BQ16"/>
      <c r="BR16"/>
      <c r="BS16"/>
      <c r="BT16"/>
      <c r="BU16"/>
      <c r="BV16"/>
      <c r="CD16"/>
      <c r="CE16"/>
      <c r="CF16"/>
      <c r="CG16"/>
      <c r="CP16"/>
      <c r="CQ16"/>
      <c r="CR16"/>
      <c r="CS16"/>
      <c r="DB16"/>
      <c r="DC16"/>
      <c r="DD16"/>
      <c r="DE16"/>
      <c r="DN16"/>
      <c r="DO16"/>
      <c r="DP16"/>
      <c r="DQ16"/>
      <c r="DZ16"/>
      <c r="EA16"/>
      <c r="EB16"/>
      <c r="EC16"/>
    </row>
    <row r="17" spans="1:34" x14ac:dyDescent="0.3">
      <c r="A17" s="5"/>
      <c r="B17" s="2"/>
      <c r="C17" s="6"/>
      <c r="D17" s="4" t="s">
        <v>57</v>
      </c>
      <c r="E17" s="4"/>
      <c r="F17" s="4" t="s">
        <v>57</v>
      </c>
      <c r="G17" s="7" t="s">
        <v>56</v>
      </c>
      <c r="I17" s="14" t="s">
        <v>29</v>
      </c>
      <c r="J17" s="15">
        <f>COUNTIFS('1. Data (OG)'!$C$2:$C$2241, '2. Descriptive Analysis'!I17)</f>
        <v>1127</v>
      </c>
      <c r="L17" s="14" t="s">
        <v>30</v>
      </c>
      <c r="M17" s="15">
        <f>COUNTIFS('1. Data (OG)'!$D$2:$D$2241, '2. Descriptive Analysis'!L17)</f>
        <v>480</v>
      </c>
      <c r="Z17" s="14">
        <v>0</v>
      </c>
      <c r="AA17" s="15">
        <f>COUNTIFS('1. Data (OG)'!$F$2:$F$2241, Z17)</f>
        <v>1293</v>
      </c>
      <c r="AC17" s="14">
        <v>0</v>
      </c>
      <c r="AD17" s="15">
        <f>COUNTIFS('1. Data (OG)'!$G$2:$G$2241, '2. Descriptive Analysis'!AC17)</f>
        <v>1158</v>
      </c>
    </row>
    <row r="18" spans="1:34" x14ac:dyDescent="0.3">
      <c r="A18" s="5" t="s">
        <v>42</v>
      </c>
      <c r="B18" s="2">
        <v>1968.8058035714287</v>
      </c>
      <c r="C18" s="6"/>
      <c r="D18" s="2">
        <v>1893</v>
      </c>
      <c r="E18" s="2"/>
      <c r="F18" s="3">
        <v>1893</v>
      </c>
      <c r="G18" s="8">
        <v>1</v>
      </c>
      <c r="I18" s="14" t="s">
        <v>32</v>
      </c>
      <c r="J18" s="15">
        <f>COUNTIFS('1. Data (OG)'!$C$2:$C$2241, '2. Descriptive Analysis'!I18)</f>
        <v>486</v>
      </c>
      <c r="L18" s="14" t="s">
        <v>31</v>
      </c>
      <c r="M18" s="15">
        <f>COUNTIFS('1. Data (OG)'!$D$2:$D$2241, '2. Descriptive Analysis'!L18)</f>
        <v>580</v>
      </c>
      <c r="Z18" s="14">
        <v>1</v>
      </c>
      <c r="AA18" s="15">
        <f>COUNTIFS('1. Data (OG)'!$F$2:$F$2241, Z18)</f>
        <v>899</v>
      </c>
      <c r="AC18" s="14">
        <v>1</v>
      </c>
      <c r="AD18" s="15">
        <f>COUNTIFS('1. Data (OG)'!$G$2:$G$2241, '2. Descriptive Analysis'!AC18)</f>
        <v>1030</v>
      </c>
    </row>
    <row r="19" spans="1:34" x14ac:dyDescent="0.3">
      <c r="A19" s="5" t="s">
        <v>43</v>
      </c>
      <c r="B19" s="2">
        <v>0.25320968226122792</v>
      </c>
      <c r="C19" s="6"/>
      <c r="D19" s="2">
        <v>1903</v>
      </c>
      <c r="E19" s="2"/>
      <c r="F19" s="3">
        <v>1903</v>
      </c>
      <c r="G19" s="8">
        <v>2</v>
      </c>
      <c r="I19" s="14" t="s">
        <v>34</v>
      </c>
      <c r="J19" s="15">
        <f>COUNTIFS('1. Data (OG)'!$C$2:$C$2241, '2. Descriptive Analysis'!I19)</f>
        <v>370</v>
      </c>
      <c r="L19" s="14" t="s">
        <v>33</v>
      </c>
      <c r="M19" s="15">
        <f>COUNTIFS('1. Data (OG)'!$D$2:$D$2241, '2. Descriptive Analysis'!L19)</f>
        <v>864</v>
      </c>
      <c r="Z19" s="14">
        <v>2</v>
      </c>
      <c r="AA19" s="15">
        <f>COUNTIFS('1. Data (OG)'!$F$2:$F$2241, Z19)</f>
        <v>48</v>
      </c>
      <c r="AC19" s="14">
        <v>2</v>
      </c>
      <c r="AD19" s="15">
        <f>COUNTIFS('1. Data (OG)'!$G$2:$G$2241, '2. Descriptive Analysis'!AC19)</f>
        <v>52</v>
      </c>
    </row>
    <row r="20" spans="1:34" x14ac:dyDescent="0.3">
      <c r="A20" s="5" t="s">
        <v>44</v>
      </c>
      <c r="B20" s="2">
        <v>1970</v>
      </c>
      <c r="C20" s="6"/>
      <c r="D20" s="2">
        <v>1913</v>
      </c>
      <c r="E20" s="2"/>
      <c r="F20" s="3">
        <v>1913</v>
      </c>
      <c r="G20" s="8">
        <v>0</v>
      </c>
      <c r="I20" s="14" t="s">
        <v>36</v>
      </c>
      <c r="J20" s="15">
        <f>COUNTIFS('1. Data (OG)'!$C$2:$C$2241, '2. Descriptive Analysis'!I20)</f>
        <v>54</v>
      </c>
      <c r="L20" s="14" t="s">
        <v>35</v>
      </c>
      <c r="M20" s="15">
        <f>COUNTIFS('1. Data (OG)'!$D$2:$D$2241, '2. Descriptive Analysis'!L20)</f>
        <v>232</v>
      </c>
      <c r="Z20" s="16" t="s">
        <v>61</v>
      </c>
      <c r="AA20" s="17">
        <f>AA17+AA18+AA19</f>
        <v>2240</v>
      </c>
      <c r="AC20" s="16" t="s">
        <v>61</v>
      </c>
      <c r="AD20" s="17">
        <f>AD17+AD18+AD19</f>
        <v>2240</v>
      </c>
    </row>
    <row r="21" spans="1:34" x14ac:dyDescent="0.3">
      <c r="A21" s="5" t="s">
        <v>45</v>
      </c>
      <c r="B21" s="2">
        <v>1976</v>
      </c>
      <c r="C21" s="6"/>
      <c r="D21" s="2">
        <v>1923</v>
      </c>
      <c r="E21" s="2"/>
      <c r="F21" s="3">
        <v>1923</v>
      </c>
      <c r="G21" s="8">
        <v>0</v>
      </c>
      <c r="I21" s="16" t="s">
        <v>37</v>
      </c>
      <c r="J21" s="17">
        <f>COUNTIFS('1. Data (OG)'!$C$2:$C$2241, '2. Descriptive Analysis'!I21)</f>
        <v>203</v>
      </c>
      <c r="L21" s="14" t="s">
        <v>38</v>
      </c>
      <c r="M21" s="15">
        <f>COUNTIFS('1. Data (OG)'!$D$2:$D$2241, '2. Descriptive Analysis'!L21)</f>
        <v>77</v>
      </c>
    </row>
    <row r="22" spans="1:34" x14ac:dyDescent="0.3">
      <c r="A22" s="5" t="s">
        <v>46</v>
      </c>
      <c r="B22" s="2">
        <v>11.984069456885825</v>
      </c>
      <c r="C22" s="6"/>
      <c r="D22" s="2">
        <v>1933</v>
      </c>
      <c r="E22" s="2"/>
      <c r="F22" s="3">
        <v>1933</v>
      </c>
      <c r="G22" s="8">
        <v>0</v>
      </c>
      <c r="L22" s="14" t="s">
        <v>39</v>
      </c>
      <c r="M22" s="15">
        <f>COUNTIFS('1. Data (OG)'!$D$2:$D$2241, '2. Descriptive Analysis'!L22)</f>
        <v>3</v>
      </c>
    </row>
    <row r="23" spans="1:34" x14ac:dyDescent="0.3">
      <c r="A23" s="5" t="s">
        <v>47</v>
      </c>
      <c r="B23" s="2">
        <v>143.61792074746373</v>
      </c>
      <c r="C23" s="6"/>
      <c r="D23" s="2">
        <v>1943</v>
      </c>
      <c r="E23" s="2"/>
      <c r="F23" s="3">
        <v>1943</v>
      </c>
      <c r="G23" s="8">
        <v>9</v>
      </c>
      <c r="I23" s="13" t="s">
        <v>60</v>
      </c>
      <c r="L23" s="14" t="s">
        <v>40</v>
      </c>
      <c r="M23" s="15">
        <f>COUNTIFS('1. Data (OG)'!$D$2:$D$2241, '2. Descriptive Analysis'!L23)</f>
        <v>2</v>
      </c>
    </row>
    <row r="24" spans="1:34" x14ac:dyDescent="0.3">
      <c r="A24" s="5" t="s">
        <v>48</v>
      </c>
      <c r="B24" s="2">
        <v>0.71746444245916052</v>
      </c>
      <c r="C24" s="6"/>
      <c r="D24" s="2">
        <v>1953</v>
      </c>
      <c r="E24" s="2"/>
      <c r="F24" s="3">
        <v>1953</v>
      </c>
      <c r="G24" s="8">
        <v>257</v>
      </c>
      <c r="L24" s="16" t="s">
        <v>41</v>
      </c>
      <c r="M24" s="17">
        <f>COUNTIFS('1. Data (OG)'!$D$2:$D$2241, '2. Descriptive Analysis'!L24)</f>
        <v>2</v>
      </c>
    </row>
    <row r="25" spans="1:34" x14ac:dyDescent="0.3">
      <c r="A25" s="5" t="s">
        <v>49</v>
      </c>
      <c r="B25" s="2">
        <v>-0.34994385918269355</v>
      </c>
      <c r="C25" s="6"/>
      <c r="D25" s="2">
        <v>1963</v>
      </c>
      <c r="E25" s="2"/>
      <c r="F25" s="3">
        <v>1963</v>
      </c>
      <c r="G25" s="8">
        <v>475</v>
      </c>
    </row>
    <row r="26" spans="1:34" x14ac:dyDescent="0.3">
      <c r="A26" s="5" t="s">
        <v>50</v>
      </c>
      <c r="B26" s="2">
        <v>103</v>
      </c>
      <c r="C26" s="6"/>
      <c r="D26" s="2">
        <v>1973</v>
      </c>
      <c r="E26" s="2"/>
      <c r="F26" s="3">
        <v>1973</v>
      </c>
      <c r="G26" s="8">
        <v>649</v>
      </c>
      <c r="L26" s="13" t="s">
        <v>59</v>
      </c>
    </row>
    <row r="27" spans="1:34" ht="15.6" customHeight="1" x14ac:dyDescent="0.3">
      <c r="A27" s="5" t="s">
        <v>51</v>
      </c>
      <c r="B27" s="2">
        <v>1893</v>
      </c>
      <c r="C27" s="6"/>
      <c r="D27" s="2">
        <v>1983</v>
      </c>
      <c r="E27" s="2"/>
      <c r="F27" s="3">
        <v>1983</v>
      </c>
      <c r="G27" s="8">
        <v>588</v>
      </c>
    </row>
    <row r="28" spans="1:34" ht="15" customHeight="1" x14ac:dyDescent="0.3">
      <c r="A28" s="5" t="s">
        <v>52</v>
      </c>
      <c r="B28" s="2">
        <v>1996</v>
      </c>
      <c r="C28" s="6"/>
      <c r="D28" s="2">
        <v>1993</v>
      </c>
      <c r="E28" s="2"/>
      <c r="F28" s="3">
        <v>1993</v>
      </c>
      <c r="G28" s="8">
        <v>249</v>
      </c>
      <c r="AG28" s="2"/>
      <c r="AH28" s="2"/>
    </row>
    <row r="29" spans="1:34" x14ac:dyDescent="0.3">
      <c r="A29" s="5" t="s">
        <v>53</v>
      </c>
      <c r="B29" s="2">
        <v>4410125</v>
      </c>
      <c r="C29" s="6"/>
      <c r="D29" s="2">
        <v>2003</v>
      </c>
      <c r="E29" s="2"/>
      <c r="F29" s="3">
        <v>2003</v>
      </c>
      <c r="G29" s="8">
        <v>10</v>
      </c>
      <c r="AG29" s="2"/>
      <c r="AH29" s="2"/>
    </row>
    <row r="30" spans="1:34" x14ac:dyDescent="0.3">
      <c r="A30" s="9" t="s">
        <v>54</v>
      </c>
      <c r="B30" s="10">
        <v>2240</v>
      </c>
      <c r="C30" s="11"/>
      <c r="D30" s="10"/>
      <c r="E30" s="10"/>
      <c r="F30" s="10" t="s">
        <v>55</v>
      </c>
      <c r="G30" s="12">
        <v>0</v>
      </c>
      <c r="AG30" s="2"/>
      <c r="AH30" s="2"/>
    </row>
    <row r="31" spans="1:34" x14ac:dyDescent="0.3">
      <c r="D31" s="2"/>
      <c r="E31" s="2"/>
      <c r="F31" s="3"/>
      <c r="G31" s="2"/>
      <c r="AG31" s="2"/>
      <c r="AH31" s="2"/>
    </row>
    <row r="32" spans="1:34" x14ac:dyDescent="0.3">
      <c r="A32" s="13" t="s">
        <v>58</v>
      </c>
      <c r="D32" s="2"/>
      <c r="E32" s="2"/>
      <c r="F32" s="3"/>
      <c r="G32" s="2"/>
      <c r="AG32" s="2"/>
      <c r="AH32" s="2"/>
    </row>
    <row r="33" spans="4:66" x14ac:dyDescent="0.3">
      <c r="D33" s="2"/>
      <c r="E33" s="2"/>
      <c r="F33" s="3"/>
      <c r="G33" s="2"/>
      <c r="AG33" s="2"/>
      <c r="AH33" s="2"/>
    </row>
    <row r="34" spans="4:66" x14ac:dyDescent="0.3">
      <c r="D34" s="2"/>
      <c r="E34" s="2"/>
      <c r="F34" s="3"/>
      <c r="G34" s="2"/>
      <c r="Q34" s="13"/>
      <c r="AG34" s="2"/>
      <c r="AH34" s="2"/>
      <c r="AL34" s="13"/>
    </row>
    <row r="35" spans="4:66" x14ac:dyDescent="0.3">
      <c r="D35" s="2"/>
      <c r="E35" s="2"/>
      <c r="F35" s="3"/>
      <c r="G35" s="2"/>
      <c r="AG35" s="2"/>
      <c r="AH35" s="2"/>
    </row>
    <row r="36" spans="4:66" x14ac:dyDescent="0.3">
      <c r="D36" s="2"/>
      <c r="E36" s="2"/>
      <c r="F36" s="3"/>
      <c r="G36" s="2"/>
      <c r="S36" s="13"/>
      <c r="AG36" s="2"/>
      <c r="AH36" s="2"/>
    </row>
    <row r="37" spans="4:66" x14ac:dyDescent="0.3">
      <c r="D37" s="2"/>
      <c r="E37" s="2"/>
      <c r="F37" s="3"/>
      <c r="G37" s="2"/>
      <c r="S37" s="13"/>
      <c r="AG37" s="2"/>
      <c r="AH37" s="2"/>
    </row>
    <row r="38" spans="4:66" x14ac:dyDescent="0.3">
      <c r="D38" s="2"/>
      <c r="E38" s="2"/>
      <c r="F38" s="3"/>
      <c r="G38" s="2"/>
      <c r="S38" s="13"/>
      <c r="AG38" s="2"/>
      <c r="AH38" s="2"/>
    </row>
    <row r="39" spans="4:66" x14ac:dyDescent="0.3">
      <c r="D39" s="2"/>
      <c r="E39" s="2"/>
      <c r="F39" s="3"/>
      <c r="G39" s="2"/>
      <c r="AG39" s="2"/>
      <c r="AH39" s="2"/>
    </row>
    <row r="40" spans="4:66" x14ac:dyDescent="0.3">
      <c r="D40" s="2"/>
      <c r="E40" s="2"/>
      <c r="F40" s="3"/>
      <c r="G40" s="2"/>
      <c r="R40" s="13" t="s">
        <v>64</v>
      </c>
      <c r="AG40" s="2"/>
      <c r="AH40" s="2"/>
    </row>
    <row r="41" spans="4:66" x14ac:dyDescent="0.3">
      <c r="D41" s="2"/>
      <c r="E41" s="2"/>
      <c r="F41" s="3"/>
      <c r="G41" s="2"/>
      <c r="AG41" s="2"/>
      <c r="AH41" s="2"/>
    </row>
    <row r="42" spans="4:66" x14ac:dyDescent="0.3">
      <c r="D42" s="2"/>
      <c r="E42" s="2"/>
      <c r="F42" s="3"/>
      <c r="G42" s="2"/>
      <c r="AG42" s="2"/>
      <c r="AH42" s="2"/>
      <c r="AL42" s="13"/>
      <c r="BN42" s="13"/>
    </row>
    <row r="43" spans="4:66" x14ac:dyDescent="0.3">
      <c r="D43" s="2"/>
      <c r="E43" s="2"/>
      <c r="F43" s="3"/>
      <c r="G43" s="2"/>
      <c r="AG43" s="2"/>
      <c r="AH43" s="2"/>
    </row>
    <row r="44" spans="4:66" x14ac:dyDescent="0.3">
      <c r="D44" s="2"/>
      <c r="E44" s="2"/>
      <c r="F44" s="3"/>
      <c r="G44" s="2"/>
      <c r="AG44" s="2"/>
      <c r="AH44" s="2"/>
    </row>
    <row r="45" spans="4:66" x14ac:dyDescent="0.3">
      <c r="D45" s="2"/>
      <c r="E45" s="2"/>
      <c r="F45" s="3"/>
      <c r="G45" s="2"/>
      <c r="AG45" s="2"/>
      <c r="AH45" s="2"/>
    </row>
    <row r="46" spans="4:66" x14ac:dyDescent="0.3">
      <c r="D46" s="2"/>
      <c r="E46" s="2"/>
      <c r="F46" s="3"/>
      <c r="G46" s="2"/>
      <c r="AG46" s="2"/>
      <c r="AH46" s="2"/>
    </row>
    <row r="47" spans="4:66" x14ac:dyDescent="0.3">
      <c r="D47" s="2"/>
      <c r="E47" s="2"/>
      <c r="F47" s="3"/>
      <c r="G47" s="2"/>
      <c r="AG47" s="2"/>
      <c r="AH47" s="2"/>
    </row>
    <row r="48" spans="4:66" x14ac:dyDescent="0.3">
      <c r="D48" s="2"/>
      <c r="E48" s="2"/>
      <c r="F48" s="3"/>
      <c r="G48" s="2"/>
      <c r="AG48" s="2"/>
      <c r="AH48" s="2"/>
    </row>
    <row r="49" spans="4:34" x14ac:dyDescent="0.3">
      <c r="D49" s="2"/>
      <c r="E49" s="2"/>
      <c r="F49" s="3"/>
      <c r="G49" s="2"/>
      <c r="AG49" s="2"/>
      <c r="AH49" s="2"/>
    </row>
    <row r="50" spans="4:34" x14ac:dyDescent="0.3">
      <c r="D50" s="2"/>
      <c r="E50" s="2"/>
      <c r="F50" s="3"/>
      <c r="G50" s="2"/>
      <c r="AG50" s="2"/>
      <c r="AH50" s="2"/>
    </row>
    <row r="51" spans="4:34" x14ac:dyDescent="0.3">
      <c r="D51" s="2"/>
      <c r="E51" s="2"/>
      <c r="F51" s="3"/>
      <c r="G51" s="2"/>
      <c r="AG51" s="2"/>
      <c r="AH51" s="2"/>
    </row>
    <row r="52" spans="4:34" x14ac:dyDescent="0.3">
      <c r="D52" s="2"/>
      <c r="E52" s="2"/>
      <c r="F52" s="3"/>
      <c r="G52" s="2"/>
      <c r="AG52" s="2"/>
      <c r="AH52" s="2"/>
    </row>
    <row r="53" spans="4:34" x14ac:dyDescent="0.3">
      <c r="D53" s="2"/>
      <c r="E53" s="2"/>
      <c r="F53" s="3"/>
      <c r="G53" s="2"/>
      <c r="AG53" s="2"/>
      <c r="AH53" s="2"/>
    </row>
    <row r="54" spans="4:34" x14ac:dyDescent="0.3">
      <c r="D54" s="2"/>
      <c r="E54" s="2"/>
      <c r="F54" s="3"/>
      <c r="G54" s="2"/>
      <c r="AG54" s="2"/>
      <c r="AH54" s="2"/>
    </row>
    <row r="55" spans="4:34" x14ac:dyDescent="0.3">
      <c r="D55" s="2"/>
      <c r="E55" s="2"/>
      <c r="F55" s="3"/>
      <c r="G55" s="2"/>
      <c r="AG55" s="2"/>
      <c r="AH55" s="2"/>
    </row>
    <row r="56" spans="4:34" x14ac:dyDescent="0.3">
      <c r="D56" s="2"/>
      <c r="E56" s="2"/>
      <c r="F56" s="3"/>
      <c r="G56" s="2"/>
      <c r="AG56" s="2"/>
      <c r="AH56" s="2"/>
    </row>
    <row r="57" spans="4:34" x14ac:dyDescent="0.3">
      <c r="D57" s="2"/>
      <c r="E57" s="2"/>
      <c r="F57" s="3"/>
      <c r="G57" s="2"/>
      <c r="AG57" s="2"/>
      <c r="AH57" s="2"/>
    </row>
    <row r="58" spans="4:34" x14ac:dyDescent="0.3">
      <c r="D58" s="2"/>
      <c r="E58" s="2"/>
      <c r="F58" s="3"/>
      <c r="G58" s="2"/>
      <c r="AG58" s="2"/>
      <c r="AH58" s="2"/>
    </row>
    <row r="59" spans="4:34" x14ac:dyDescent="0.3">
      <c r="D59" s="2"/>
      <c r="E59" s="2"/>
      <c r="F59" s="3"/>
      <c r="G59" s="2"/>
      <c r="AG59" s="2"/>
      <c r="AH59" s="2"/>
    </row>
    <row r="60" spans="4:34" x14ac:dyDescent="0.3">
      <c r="D60" s="2"/>
      <c r="E60" s="2"/>
      <c r="F60" s="3"/>
      <c r="G60" s="2"/>
      <c r="AG60" s="2"/>
      <c r="AH60" s="2"/>
    </row>
    <row r="61" spans="4:34" x14ac:dyDescent="0.3">
      <c r="D61" s="2"/>
      <c r="E61" s="2"/>
      <c r="F61" s="3"/>
      <c r="G61" s="2"/>
      <c r="AG61" s="2"/>
      <c r="AH61" s="2"/>
    </row>
    <row r="62" spans="4:34" x14ac:dyDescent="0.3">
      <c r="D62" s="2"/>
      <c r="E62" s="2"/>
      <c r="F62" s="3"/>
      <c r="G62" s="2"/>
      <c r="AG62" s="2"/>
      <c r="AH62" s="2"/>
    </row>
    <row r="63" spans="4:34" x14ac:dyDescent="0.3">
      <c r="D63" s="2"/>
      <c r="E63" s="2"/>
      <c r="F63" s="3"/>
      <c r="G63" s="2"/>
      <c r="AG63" s="2"/>
      <c r="AH63" s="2"/>
    </row>
    <row r="64" spans="4:34" ht="15" thickBot="1" x14ac:dyDescent="0.35">
      <c r="D64" s="2"/>
      <c r="E64" s="2"/>
      <c r="F64" s="3"/>
      <c r="G64" s="2"/>
      <c r="AG64" s="18"/>
      <c r="AH64" s="18"/>
    </row>
    <row r="65" spans="4:7" x14ac:dyDescent="0.3">
      <c r="D65" s="6"/>
      <c r="E65" s="6"/>
      <c r="F65" s="6"/>
      <c r="G65" s="6"/>
    </row>
    <row r="86" spans="2:8" x14ac:dyDescent="0.3">
      <c r="C86" t="s">
        <v>9</v>
      </c>
      <c r="D86" t="s">
        <v>10</v>
      </c>
      <c r="E86" t="s">
        <v>66</v>
      </c>
      <c r="F86" t="s">
        <v>67</v>
      </c>
      <c r="G86" t="s">
        <v>68</v>
      </c>
      <c r="H86" t="s">
        <v>69</v>
      </c>
    </row>
    <row r="87" spans="2:8" x14ac:dyDescent="0.3">
      <c r="B87" t="s">
        <v>65</v>
      </c>
      <c r="C87">
        <f>COUNTIFS('1. Data (OG)'!J2:J2241, "&gt; 1224")</f>
        <v>35</v>
      </c>
      <c r="D87">
        <f>COUNTIFS('1. Data (OG)'!K2:K2241, "&gt; 81")</f>
        <v>227</v>
      </c>
      <c r="E87">
        <f>COUNTIFS('1. Data (OG)'!L2:L2241, "&gt; 555")</f>
        <v>175</v>
      </c>
      <c r="F87">
        <f>COUNTIFS('1. Data (OG)'!M2:M2241, "&gt; 120")</f>
        <v>223</v>
      </c>
      <c r="G87">
        <f>COUNTIFS('1. Data (OG)'!N2:N2241, "&gt; 81")</f>
        <v>248</v>
      </c>
      <c r="H87">
        <f>COUNTIFS('1. Data (OG)'!O2:O2241, "&gt; 126")</f>
        <v>207</v>
      </c>
    </row>
    <row r="88" spans="2:8" x14ac:dyDescent="0.3">
      <c r="C88" s="20">
        <f t="shared" ref="C88:H88" si="0">C87/2240</f>
        <v>1.5625E-2</v>
      </c>
      <c r="D88" s="20">
        <f t="shared" si="0"/>
        <v>0.10133928571428572</v>
      </c>
      <c r="E88" s="20">
        <f t="shared" si="0"/>
        <v>7.8125E-2</v>
      </c>
      <c r="F88" s="20">
        <f t="shared" si="0"/>
        <v>9.9553571428571422E-2</v>
      </c>
      <c r="G88" s="20">
        <f t="shared" si="0"/>
        <v>0.11071428571428571</v>
      </c>
      <c r="H88" s="20">
        <f t="shared" si="0"/>
        <v>9.241071428571429E-2</v>
      </c>
    </row>
    <row r="89" spans="2:8" x14ac:dyDescent="0.3">
      <c r="B89" t="s">
        <v>70</v>
      </c>
      <c r="C89">
        <f>_xlfn.QUARTILE.INC('1. Data (OG)'!J2:J2241, 1)</f>
        <v>23.75</v>
      </c>
      <c r="D89">
        <f>_xlfn.QUARTILE.INC('1. Data (OG)'!K2:K2241, 1)</f>
        <v>1</v>
      </c>
      <c r="E89">
        <f>_xlfn.QUARTILE.INC('1. Data (OG)'!L2:L2241, 1)</f>
        <v>16</v>
      </c>
      <c r="F89">
        <f>_xlfn.QUARTILE.INC('1. Data (OG)'!M2:M2241, 1)</f>
        <v>3</v>
      </c>
      <c r="G89">
        <f>_xlfn.QUARTILE.INC('1. Data (OG)'!N2:N2241, 1)</f>
        <v>1</v>
      </c>
      <c r="H89">
        <f>_xlfn.QUARTILE.INC('1. Data (OG)'!O2:O2241, 1)</f>
        <v>9</v>
      </c>
    </row>
    <row r="90" spans="2:8" x14ac:dyDescent="0.3">
      <c r="B90" t="s">
        <v>71</v>
      </c>
      <c r="C90">
        <f>_xlfn.QUARTILE.INC('1. Data (OG)'!J2:J2241, 3)</f>
        <v>504.25</v>
      </c>
      <c r="D90">
        <f>_xlfn.QUARTILE.INC('1. Data (OG)'!K2:K2241, 3)</f>
        <v>33</v>
      </c>
      <c r="E90">
        <f>_xlfn.QUARTILE.INC('1. Data (OG)'!L2:L2241, 3)</f>
        <v>232</v>
      </c>
      <c r="F90">
        <f>_xlfn.QUARTILE.INC('1. Data (OG)'!M2:M2241, 3)</f>
        <v>50</v>
      </c>
      <c r="G90">
        <f>_xlfn.QUARTILE.INC('1. Data (OG)'!N2:N2241, 3)</f>
        <v>33</v>
      </c>
      <c r="H90">
        <f>_xlfn.QUARTILE.INC('1. Data (OG)'!O2:O2241, 3)</f>
        <v>56</v>
      </c>
    </row>
    <row r="91" spans="2:8" x14ac:dyDescent="0.3">
      <c r="B91" t="s">
        <v>72</v>
      </c>
      <c r="C91">
        <f t="shared" ref="C91:H91" si="1">C90-C89</f>
        <v>480.5</v>
      </c>
      <c r="D91">
        <f t="shared" si="1"/>
        <v>32</v>
      </c>
      <c r="E91">
        <f t="shared" si="1"/>
        <v>216</v>
      </c>
      <c r="F91">
        <f t="shared" si="1"/>
        <v>47</v>
      </c>
      <c r="G91">
        <f t="shared" si="1"/>
        <v>32</v>
      </c>
      <c r="H91">
        <f t="shared" si="1"/>
        <v>47</v>
      </c>
    </row>
    <row r="92" spans="2:8" x14ac:dyDescent="0.3">
      <c r="B92" t="s">
        <v>74</v>
      </c>
      <c r="C92">
        <f t="shared" ref="C92:H92" si="2">1.5*C91</f>
        <v>720.75</v>
      </c>
      <c r="D92">
        <f t="shared" si="2"/>
        <v>48</v>
      </c>
      <c r="E92">
        <f t="shared" si="2"/>
        <v>324</v>
      </c>
      <c r="F92">
        <f t="shared" si="2"/>
        <v>70.5</v>
      </c>
      <c r="G92">
        <f t="shared" si="2"/>
        <v>48</v>
      </c>
      <c r="H92">
        <f t="shared" si="2"/>
        <v>70.5</v>
      </c>
    </row>
    <row r="93" spans="2:8" x14ac:dyDescent="0.3">
      <c r="B93" t="s">
        <v>73</v>
      </c>
      <c r="C93">
        <f t="shared" ref="C93:H93" si="3">3*C91</f>
        <v>1441.5</v>
      </c>
      <c r="D93">
        <f t="shared" si="3"/>
        <v>96</v>
      </c>
      <c r="E93">
        <f t="shared" si="3"/>
        <v>648</v>
      </c>
      <c r="F93">
        <f t="shared" si="3"/>
        <v>141</v>
      </c>
      <c r="G93">
        <f t="shared" si="3"/>
        <v>96</v>
      </c>
      <c r="H93">
        <f t="shared" si="3"/>
        <v>141</v>
      </c>
    </row>
    <row r="94" spans="2:8" x14ac:dyDescent="0.3">
      <c r="B94" t="s">
        <v>75</v>
      </c>
      <c r="C94">
        <f t="shared" ref="C94:H94" si="4">C90+C92</f>
        <v>1225</v>
      </c>
      <c r="D94">
        <f t="shared" si="4"/>
        <v>81</v>
      </c>
      <c r="E94">
        <f t="shared" si="4"/>
        <v>556</v>
      </c>
      <c r="F94">
        <f t="shared" si="4"/>
        <v>120.5</v>
      </c>
      <c r="G94">
        <f t="shared" si="4"/>
        <v>81</v>
      </c>
      <c r="H94">
        <f t="shared" si="4"/>
        <v>126.5</v>
      </c>
    </row>
    <row r="95" spans="2:8" x14ac:dyDescent="0.3">
      <c r="B95" t="s">
        <v>76</v>
      </c>
      <c r="C95">
        <f t="shared" ref="C95:H95" si="5">C90+C93</f>
        <v>1945.75</v>
      </c>
      <c r="D95">
        <f t="shared" si="5"/>
        <v>129</v>
      </c>
      <c r="E95">
        <f t="shared" si="5"/>
        <v>880</v>
      </c>
      <c r="F95">
        <f t="shared" si="5"/>
        <v>191</v>
      </c>
      <c r="G95">
        <f t="shared" si="5"/>
        <v>129</v>
      </c>
      <c r="H95">
        <f t="shared" si="5"/>
        <v>197</v>
      </c>
    </row>
    <row r="96" spans="2:8" x14ac:dyDescent="0.3">
      <c r="B96" t="s">
        <v>77</v>
      </c>
      <c r="C96">
        <f>COUNTIFS('1. Data (OG)'!J2:J2241, "&gt;"&amp;C95 )</f>
        <v>0</v>
      </c>
      <c r="D96">
        <f>COUNTIFS('1. Data (OG)'!K2:K2241, "&gt;"&amp;D95 )</f>
        <v>96</v>
      </c>
      <c r="E96">
        <f>COUNTIFS('1. Data (OG)'!L2:L2241, "&gt;"&amp;E95 )</f>
        <v>29</v>
      </c>
      <c r="F96">
        <f>COUNTIFS('1. Data (OG)'!M2:M2241, "&gt;"&amp;F95 )</f>
        <v>72</v>
      </c>
      <c r="G96">
        <f>COUNTIFS('1. Data (OG)'!N2:N2241, "&gt;"&amp;G95 )</f>
        <v>106</v>
      </c>
      <c r="H96">
        <f>COUNTIFS('1. Data (OG)'!O2:O2241, "&gt;"&amp;H95 )</f>
        <v>49</v>
      </c>
    </row>
    <row r="98" spans="2:8" x14ac:dyDescent="0.3">
      <c r="B98" t="s">
        <v>44</v>
      </c>
      <c r="C98">
        <f>_xlfn.QUARTILE.INC('1. Data (OG)'!J2:J2241, 2)</f>
        <v>173.5</v>
      </c>
      <c r="D98">
        <f>_xlfn.QUARTILE.INC('1. Data (OG)'!K2:K2241, 2)</f>
        <v>8</v>
      </c>
      <c r="E98">
        <f>_xlfn.QUARTILE.INC('1. Data (OG)'!L2:L2241, 2)</f>
        <v>67</v>
      </c>
      <c r="F98">
        <f>_xlfn.QUARTILE.INC('1. Data (OG)'!M2:M2241, 2)</f>
        <v>12</v>
      </c>
      <c r="G98">
        <f>_xlfn.QUARTILE.INC('1. Data (OG)'!N2:N2241, 2)</f>
        <v>8</v>
      </c>
      <c r="H98">
        <f>_xlfn.QUARTILE.INC('1. Data (OG)'!O2:O2241, 2)</f>
        <v>24</v>
      </c>
    </row>
    <row r="99" spans="2:8" x14ac:dyDescent="0.3">
      <c r="B99" t="s">
        <v>42</v>
      </c>
      <c r="C99">
        <f>AVERAGE('1. Data (OG)'!J2:J2241)</f>
        <v>303.93571428571431</v>
      </c>
      <c r="D99">
        <f>AVERAGE('1. Data (OG)'!K2:K2241)</f>
        <v>26.302232142857143</v>
      </c>
      <c r="E99">
        <f>AVERAGE('1. Data (OG)'!L2:L2241)</f>
        <v>166.95</v>
      </c>
      <c r="F99">
        <f>AVERAGE('1. Data (OG)'!M2:M2241)</f>
        <v>37.525446428571428</v>
      </c>
      <c r="G99">
        <f>AVERAGE('1. Data (OG)'!N2:N2241)</f>
        <v>27.062946428571429</v>
      </c>
      <c r="H99">
        <f>AVERAGE('1. Data (OG)'!O2:O2241)</f>
        <v>44.021875000000001</v>
      </c>
    </row>
    <row r="101" spans="2:8" x14ac:dyDescent="0.3">
      <c r="B101" s="13" t="s">
        <v>112</v>
      </c>
    </row>
    <row r="103" spans="2:8" x14ac:dyDescent="0.3">
      <c r="B103" s="13" t="s">
        <v>247</v>
      </c>
    </row>
  </sheetData>
  <sortState ref="EB2:EB16">
    <sortCondition ref="EB2"/>
  </sortState>
  <mergeCells count="5">
    <mergeCell ref="A16:G16"/>
    <mergeCell ref="AC16:AD16"/>
    <mergeCell ref="I16:J16"/>
    <mergeCell ref="L16:M16"/>
    <mergeCell ref="Z16:AA1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239"/>
  <sheetViews>
    <sheetView topLeftCell="W1" zoomScaleNormal="100" workbookViewId="0">
      <pane ySplit="1" topLeftCell="A2" activePane="bottomLeft" state="frozen"/>
      <selection pane="bottomLeft" activeCell="AD1" sqref="AD1:AD2229"/>
    </sheetView>
  </sheetViews>
  <sheetFormatPr defaultRowHeight="14.4" x14ac:dyDescent="0.3"/>
  <cols>
    <col min="1" max="1" width="6" bestFit="1" customWidth="1"/>
    <col min="2" max="2" width="12.5546875" customWidth="1"/>
    <col min="3" max="4" width="11.5546875" customWidth="1"/>
    <col min="5" max="5" width="11.33203125" customWidth="1"/>
    <col min="6" max="6" width="15.109375" customWidth="1"/>
    <col min="7" max="11" width="9.21875" customWidth="1"/>
    <col min="12" max="12" width="10.44140625" customWidth="1"/>
    <col min="13" max="15" width="11.88671875" customWidth="1"/>
    <col min="16" max="16" width="13.88671875" customWidth="1"/>
    <col min="17" max="17" width="13.88671875" style="22" customWidth="1"/>
    <col min="18" max="18" width="9.88671875" customWidth="1"/>
    <col min="19" max="19" width="11.5546875" customWidth="1"/>
    <col min="20" max="20" width="11" customWidth="1"/>
    <col min="21" max="21" width="18.33203125" customWidth="1"/>
    <col min="22" max="22" width="17.109375" customWidth="1"/>
    <col min="23" max="23" width="19" customWidth="1"/>
    <col min="24" max="26" width="15.109375" customWidth="1"/>
    <col min="27" max="27" width="15.109375" style="27" customWidth="1"/>
    <col min="28" max="28" width="19.88671875" customWidth="1"/>
    <col min="29" max="29" width="19.33203125" customWidth="1"/>
    <col min="30" max="30" width="21.77734375" customWidth="1"/>
    <col min="31" max="33" width="19.88671875" customWidth="1"/>
    <col min="34" max="34" width="21" customWidth="1"/>
    <col min="35" max="39" width="15.6640625" customWidth="1"/>
    <col min="40" max="40" width="17.109375" customWidth="1"/>
    <col min="42" max="43" width="10.88671875" customWidth="1"/>
    <col min="46" max="46" width="11.5546875" bestFit="1" customWidth="1"/>
  </cols>
  <sheetData>
    <row r="1" spans="1:39" x14ac:dyDescent="0.3">
      <c r="A1" t="s">
        <v>0</v>
      </c>
      <c r="B1" t="s">
        <v>1</v>
      </c>
      <c r="C1" t="s">
        <v>96</v>
      </c>
      <c r="D1" t="s">
        <v>97</v>
      </c>
      <c r="E1" t="s">
        <v>88</v>
      </c>
      <c r="F1" t="s">
        <v>89</v>
      </c>
      <c r="G1" t="s">
        <v>4</v>
      </c>
      <c r="H1" t="s">
        <v>145</v>
      </c>
      <c r="I1" t="s">
        <v>153</v>
      </c>
      <c r="J1" t="s">
        <v>5</v>
      </c>
      <c r="K1" t="s">
        <v>6</v>
      </c>
      <c r="L1" t="s">
        <v>81</v>
      </c>
      <c r="M1" t="s">
        <v>91</v>
      </c>
      <c r="N1" t="s">
        <v>7</v>
      </c>
      <c r="O1" s="22" t="s">
        <v>93</v>
      </c>
      <c r="P1" t="s">
        <v>8</v>
      </c>
      <c r="Q1" t="s">
        <v>9</v>
      </c>
      <c r="R1" t="s">
        <v>10</v>
      </c>
      <c r="S1" t="s">
        <v>11</v>
      </c>
      <c r="T1" t="s">
        <v>12</v>
      </c>
      <c r="U1" t="s">
        <v>13</v>
      </c>
      <c r="V1" t="s">
        <v>14</v>
      </c>
      <c r="W1" t="s">
        <v>82</v>
      </c>
      <c r="X1" s="27" t="s">
        <v>110</v>
      </c>
      <c r="Y1" s="27" t="s">
        <v>158</v>
      </c>
      <c r="Z1" t="s">
        <v>15</v>
      </c>
      <c r="AA1" t="s">
        <v>16</v>
      </c>
      <c r="AB1" t="s">
        <v>17</v>
      </c>
      <c r="AC1" t="s">
        <v>18</v>
      </c>
      <c r="AD1" t="s">
        <v>83</v>
      </c>
      <c r="AE1" t="s">
        <v>135</v>
      </c>
      <c r="AF1" t="s">
        <v>19</v>
      </c>
      <c r="AG1" t="s">
        <v>23</v>
      </c>
      <c r="AH1" t="s">
        <v>24</v>
      </c>
      <c r="AI1" t="s">
        <v>20</v>
      </c>
      <c r="AJ1" t="s">
        <v>21</v>
      </c>
      <c r="AK1" t="s">
        <v>22</v>
      </c>
      <c r="AL1" t="s">
        <v>84</v>
      </c>
      <c r="AM1" t="s">
        <v>25</v>
      </c>
    </row>
    <row r="2" spans="1:39" x14ac:dyDescent="0.3">
      <c r="A2">
        <v>5735</v>
      </c>
      <c r="B2">
        <v>1991</v>
      </c>
      <c r="C2">
        <f>2014-marketing_campaign32[[#This Row],[Year_Birth]]</f>
        <v>23</v>
      </c>
      <c r="D2" t="str">
        <f>IF(AND(marketing_campaign32[[#This Row],[Age]]&gt;17, marketing_campaign32[[#This Row],[Age]]&lt;40), "Adult", IF(AND(marketing_campaign32[[#This Row],[Age]]&gt;=40, marketing_campaign32[[#This Row],[Age]]&lt;59), "Middle Age", "Old Age"))</f>
        <v>Adult</v>
      </c>
      <c r="E2">
        <v>3</v>
      </c>
      <c r="F2">
        <v>1</v>
      </c>
      <c r="G2">
        <v>90638</v>
      </c>
      <c r="H2" t="s">
        <v>146</v>
      </c>
      <c r="I2">
        <v>3</v>
      </c>
      <c r="J2">
        <v>0</v>
      </c>
      <c r="K2">
        <v>0</v>
      </c>
      <c r="L2">
        <f t="shared" ref="L2:L65" si="0">J2+K2</f>
        <v>0</v>
      </c>
      <c r="M2">
        <f>marketing_campaign32[[#This Row],[TotalKids]]+marketing_campaign32[[#This Row],[Marital_Number]]</f>
        <v>1</v>
      </c>
      <c r="N2" s="1">
        <v>41683</v>
      </c>
      <c r="O2" s="22">
        <f>MAX($N$2:$N$2229)-marketing_campaign32[[#This Row],[Dt_Customer]]</f>
        <v>136</v>
      </c>
      <c r="P2">
        <v>29</v>
      </c>
      <c r="Q2">
        <v>1156</v>
      </c>
      <c r="R2">
        <v>120</v>
      </c>
      <c r="S2">
        <v>915</v>
      </c>
      <c r="T2">
        <v>94</v>
      </c>
      <c r="U2">
        <v>144</v>
      </c>
      <c r="V2">
        <v>96</v>
      </c>
      <c r="W2">
        <f t="shared" ref="W2:W65" si="1">Q2+R2+S2+T2+U2+V2</f>
        <v>2525</v>
      </c>
      <c r="X2" s="27">
        <f>marketing_campaign32[[#This Row],[TotalSpend]]/marketing_campaign32[[#This Row],[Income]]</f>
        <v>2.7858072773009113E-2</v>
      </c>
      <c r="Y2" s="27" t="str">
        <f>IF(marketing_campaign32[[#This Row],[TotalSpend]]&gt;1196, "High Spend", "Low Spend")</f>
        <v>High Spend</v>
      </c>
      <c r="Z2">
        <v>1</v>
      </c>
      <c r="AA2">
        <v>3</v>
      </c>
      <c r="AB2">
        <v>4</v>
      </c>
      <c r="AC2">
        <v>10</v>
      </c>
      <c r="AD2">
        <f t="shared" ref="AD2:AD65" si="2">AA2+AB2+AC2</f>
        <v>17</v>
      </c>
      <c r="AE2" s="30">
        <f>IFERROR(marketing_campaign32[[#This Row],[TotalSpend]]/marketing_campaign32[[#This Row],[TotalPurchase]], 0)</f>
        <v>148.52941176470588</v>
      </c>
      <c r="AF2">
        <v>1</v>
      </c>
      <c r="AG2">
        <v>0</v>
      </c>
      <c r="AH2">
        <v>0</v>
      </c>
      <c r="AI2">
        <v>0</v>
      </c>
      <c r="AJ2">
        <v>0</v>
      </c>
      <c r="AK2">
        <v>1</v>
      </c>
      <c r="AL2">
        <v>0</v>
      </c>
      <c r="AM2">
        <v>0</v>
      </c>
    </row>
    <row r="3" spans="1:39" x14ac:dyDescent="0.3">
      <c r="A3">
        <v>5350</v>
      </c>
      <c r="B3">
        <v>1991</v>
      </c>
      <c r="C3">
        <f>2014-marketing_campaign32[[#This Row],[Year_Birth]]</f>
        <v>23</v>
      </c>
      <c r="D3" t="str">
        <f>IF(AND(marketing_campaign32[[#This Row],[Age]]&gt;17, marketing_campaign32[[#This Row],[Age]]&lt;40), "Adult", IF(AND(marketing_campaign32[[#This Row],[Age]]&gt;=40, marketing_campaign32[[#This Row],[Age]]&lt;59), "Middle Age", "Old Age"))</f>
        <v>Adult</v>
      </c>
      <c r="E3">
        <v>3</v>
      </c>
      <c r="F3">
        <v>1</v>
      </c>
      <c r="G3">
        <v>90638</v>
      </c>
      <c r="H3" t="s">
        <v>146</v>
      </c>
      <c r="I3">
        <v>3</v>
      </c>
      <c r="J3">
        <v>0</v>
      </c>
      <c r="K3">
        <v>0</v>
      </c>
      <c r="L3">
        <f t="shared" si="0"/>
        <v>0</v>
      </c>
      <c r="M3">
        <f>marketing_campaign32[[#This Row],[TotalKids]]+marketing_campaign32[[#This Row],[Marital_Number]]</f>
        <v>1</v>
      </c>
      <c r="N3" s="1">
        <v>41683</v>
      </c>
      <c r="O3" s="22">
        <f>MAX($N$2:$N$2229)-marketing_campaign32[[#This Row],[Dt_Customer]]</f>
        <v>136</v>
      </c>
      <c r="P3">
        <v>29</v>
      </c>
      <c r="Q3">
        <v>1156</v>
      </c>
      <c r="R3">
        <v>120</v>
      </c>
      <c r="S3">
        <v>915</v>
      </c>
      <c r="T3">
        <v>94</v>
      </c>
      <c r="U3">
        <v>144</v>
      </c>
      <c r="V3">
        <v>96</v>
      </c>
      <c r="W3">
        <f t="shared" si="1"/>
        <v>2525</v>
      </c>
      <c r="X3" s="27">
        <f>marketing_campaign32[[#This Row],[TotalSpend]]/marketing_campaign32[[#This Row],[Income]]</f>
        <v>2.7858072773009113E-2</v>
      </c>
      <c r="Y3" s="27" t="str">
        <f>IF(marketing_campaign32[[#This Row],[TotalSpend]]&gt;1196, "High Spend", "Low Spend")</f>
        <v>High Spend</v>
      </c>
      <c r="Z3">
        <v>1</v>
      </c>
      <c r="AA3">
        <v>3</v>
      </c>
      <c r="AB3">
        <v>4</v>
      </c>
      <c r="AC3">
        <v>10</v>
      </c>
      <c r="AD3">
        <f t="shared" si="2"/>
        <v>17</v>
      </c>
      <c r="AE3" s="30">
        <f>IFERROR(marketing_campaign32[[#This Row],[TotalSpend]]/marketing_campaign32[[#This Row],[TotalPurchase]], 0)</f>
        <v>148.52941176470588</v>
      </c>
      <c r="AF3">
        <v>1</v>
      </c>
      <c r="AG3">
        <v>0</v>
      </c>
      <c r="AH3">
        <v>0</v>
      </c>
      <c r="AI3">
        <v>0</v>
      </c>
      <c r="AJ3">
        <v>0</v>
      </c>
      <c r="AK3">
        <v>1</v>
      </c>
      <c r="AL3">
        <v>1</v>
      </c>
      <c r="AM3">
        <v>0</v>
      </c>
    </row>
    <row r="4" spans="1:39" x14ac:dyDescent="0.3">
      <c r="A4">
        <v>1763</v>
      </c>
      <c r="B4">
        <v>1988</v>
      </c>
      <c r="C4">
        <f>2014-marketing_campaign32[[#This Row],[Year_Birth]]</f>
        <v>26</v>
      </c>
      <c r="D4" t="str">
        <f>IF(AND(marketing_campaign32[[#This Row],[Age]]&gt;17, marketing_campaign32[[#This Row],[Age]]&lt;40), "Adult", IF(AND(marketing_campaign32[[#This Row],[Age]]&gt;=40, marketing_campaign32[[#This Row],[Age]]&lt;59), "Middle Age", "Old Age"))</f>
        <v>Adult</v>
      </c>
      <c r="E4">
        <v>2</v>
      </c>
      <c r="F4">
        <v>2</v>
      </c>
      <c r="G4">
        <v>87679</v>
      </c>
      <c r="H4" t="s">
        <v>146</v>
      </c>
      <c r="I4">
        <v>3</v>
      </c>
      <c r="J4">
        <v>0</v>
      </c>
      <c r="K4">
        <v>0</v>
      </c>
      <c r="L4">
        <f t="shared" si="0"/>
        <v>0</v>
      </c>
      <c r="M4">
        <f>marketing_campaign32[[#This Row],[TotalKids]]+marketing_campaign32[[#This Row],[Marital_Number]]</f>
        <v>2</v>
      </c>
      <c r="N4" s="1">
        <v>41482</v>
      </c>
      <c r="O4" s="22">
        <f>MAX($N$2:$N$2229)-marketing_campaign32[[#This Row],[Dt_Customer]]</f>
        <v>337</v>
      </c>
      <c r="P4">
        <v>62</v>
      </c>
      <c r="Q4">
        <v>1259</v>
      </c>
      <c r="R4">
        <v>172</v>
      </c>
      <c r="S4">
        <v>815</v>
      </c>
      <c r="T4">
        <v>97</v>
      </c>
      <c r="U4">
        <v>148</v>
      </c>
      <c r="V4">
        <v>33</v>
      </c>
      <c r="W4">
        <f t="shared" si="1"/>
        <v>2524</v>
      </c>
      <c r="X4" s="27">
        <f>marketing_campaign32[[#This Row],[TotalSpend]]/marketing_campaign32[[#This Row],[Income]]</f>
        <v>2.8786824667252135E-2</v>
      </c>
      <c r="Y4" s="27" t="str">
        <f>IF(marketing_campaign32[[#This Row],[TotalSpend]]&gt;1196, "High Spend", "Low Spend")</f>
        <v>High Spend</v>
      </c>
      <c r="Z4">
        <v>1</v>
      </c>
      <c r="AA4">
        <v>7</v>
      </c>
      <c r="AB4">
        <v>11</v>
      </c>
      <c r="AC4">
        <v>10</v>
      </c>
      <c r="AD4">
        <f t="shared" si="2"/>
        <v>28</v>
      </c>
      <c r="AE4" s="30">
        <f>IFERROR(marketing_campaign32[[#This Row],[TotalSpend]]/marketing_campaign32[[#This Row],[TotalPurchase]], 0)</f>
        <v>90.142857142857139</v>
      </c>
      <c r="AF4">
        <v>4</v>
      </c>
      <c r="AG4">
        <v>1</v>
      </c>
      <c r="AH4">
        <v>0</v>
      </c>
      <c r="AI4">
        <v>1</v>
      </c>
      <c r="AJ4">
        <v>0</v>
      </c>
      <c r="AK4">
        <v>1</v>
      </c>
      <c r="AL4">
        <v>1</v>
      </c>
      <c r="AM4">
        <v>0</v>
      </c>
    </row>
    <row r="5" spans="1:39" x14ac:dyDescent="0.3">
      <c r="A5">
        <v>4580</v>
      </c>
      <c r="B5">
        <v>1969</v>
      </c>
      <c r="C5">
        <f>2014-marketing_campaign32[[#This Row],[Year_Birth]]</f>
        <v>45</v>
      </c>
      <c r="D5" t="str">
        <f>IF(AND(marketing_campaign32[[#This Row],[Age]]&gt;17, marketing_campaign32[[#This Row],[Age]]&lt;40), "Adult", IF(AND(marketing_campaign32[[#This Row],[Age]]&gt;=40, marketing_campaign32[[#This Row],[Age]]&lt;59), "Middle Age", "Old Age"))</f>
        <v>Middle Age</v>
      </c>
      <c r="E5">
        <v>2</v>
      </c>
      <c r="F5">
        <v>2</v>
      </c>
      <c r="G5">
        <v>75759</v>
      </c>
      <c r="H5" t="s">
        <v>146</v>
      </c>
      <c r="I5">
        <v>3</v>
      </c>
      <c r="J5">
        <v>0</v>
      </c>
      <c r="K5">
        <v>0</v>
      </c>
      <c r="L5">
        <f t="shared" si="0"/>
        <v>0</v>
      </c>
      <c r="M5">
        <f>marketing_campaign32[[#This Row],[TotalKids]]+marketing_campaign32[[#This Row],[Marital_Number]]</f>
        <v>2</v>
      </c>
      <c r="N5" s="1">
        <v>41572</v>
      </c>
      <c r="O5" s="22">
        <f>MAX($N$2:$N$2229)-marketing_campaign32[[#This Row],[Dt_Customer]]</f>
        <v>247</v>
      </c>
      <c r="P5">
        <v>46</v>
      </c>
      <c r="Q5">
        <v>1394</v>
      </c>
      <c r="R5">
        <v>22</v>
      </c>
      <c r="S5">
        <v>708</v>
      </c>
      <c r="T5">
        <v>89</v>
      </c>
      <c r="U5">
        <v>91</v>
      </c>
      <c r="V5">
        <v>182</v>
      </c>
      <c r="W5">
        <f t="shared" si="1"/>
        <v>2486</v>
      </c>
      <c r="X5" s="27">
        <f>marketing_campaign32[[#This Row],[TotalSpend]]/marketing_campaign32[[#This Row],[Income]]</f>
        <v>3.2814583085837984E-2</v>
      </c>
      <c r="Y5" s="27" t="str">
        <f>IF(marketing_campaign32[[#This Row],[TotalSpend]]&gt;1196, "High Spend", "Low Spend")</f>
        <v>High Spend</v>
      </c>
      <c r="Z5">
        <v>1</v>
      </c>
      <c r="AA5">
        <v>9</v>
      </c>
      <c r="AB5">
        <v>7</v>
      </c>
      <c r="AC5">
        <v>9</v>
      </c>
      <c r="AD5">
        <f t="shared" si="2"/>
        <v>25</v>
      </c>
      <c r="AE5" s="30">
        <f>IFERROR(marketing_campaign32[[#This Row],[TotalSpend]]/marketing_campaign32[[#This Row],[TotalPurchase]], 0)</f>
        <v>99.44</v>
      </c>
      <c r="AF5">
        <v>5</v>
      </c>
      <c r="AG5">
        <v>1</v>
      </c>
      <c r="AH5">
        <v>0</v>
      </c>
      <c r="AI5">
        <v>1</v>
      </c>
      <c r="AJ5">
        <v>0</v>
      </c>
      <c r="AK5">
        <v>1</v>
      </c>
      <c r="AL5">
        <v>1</v>
      </c>
      <c r="AM5">
        <v>0</v>
      </c>
    </row>
    <row r="6" spans="1:39" x14ac:dyDescent="0.3">
      <c r="A6">
        <v>4475</v>
      </c>
      <c r="B6">
        <v>1949</v>
      </c>
      <c r="C6">
        <f>2014-marketing_campaign32[[#This Row],[Year_Birth]]</f>
        <v>65</v>
      </c>
      <c r="D6" t="str">
        <f>IF(AND(marketing_campaign32[[#This Row],[Age]]&gt;17, marketing_campaign32[[#This Row],[Age]]&lt;40), "Adult", IF(AND(marketing_campaign32[[#This Row],[Age]]&gt;=40, marketing_campaign32[[#This Row],[Age]]&lt;59), "Middle Age", "Old Age"))</f>
        <v>Old Age</v>
      </c>
      <c r="E6">
        <v>3</v>
      </c>
      <c r="F6">
        <v>2</v>
      </c>
      <c r="G6">
        <v>69098</v>
      </c>
      <c r="H6" t="s">
        <v>146</v>
      </c>
      <c r="I6">
        <v>3</v>
      </c>
      <c r="J6">
        <v>0</v>
      </c>
      <c r="K6">
        <v>0</v>
      </c>
      <c r="L6">
        <f t="shared" si="0"/>
        <v>0</v>
      </c>
      <c r="M6">
        <f>marketing_campaign32[[#This Row],[TotalKids]]+marketing_campaign32[[#This Row],[Marital_Number]]</f>
        <v>2</v>
      </c>
      <c r="N6" s="1">
        <v>41321</v>
      </c>
      <c r="O6" s="22">
        <f>MAX($N$2:$N$2229)-marketing_campaign32[[#This Row],[Dt_Customer]]</f>
        <v>498</v>
      </c>
      <c r="P6">
        <v>82</v>
      </c>
      <c r="Q6">
        <v>1315</v>
      </c>
      <c r="R6">
        <v>22</v>
      </c>
      <c r="S6">
        <v>780</v>
      </c>
      <c r="T6">
        <v>145</v>
      </c>
      <c r="U6">
        <v>0</v>
      </c>
      <c r="V6">
        <v>178</v>
      </c>
      <c r="W6">
        <f t="shared" si="1"/>
        <v>2440</v>
      </c>
      <c r="X6" s="27">
        <f>marketing_campaign32[[#This Row],[TotalSpend]]/marketing_campaign32[[#This Row],[Income]]</f>
        <v>3.5312165330400304E-2</v>
      </c>
      <c r="Y6" s="27" t="str">
        <f>IF(marketing_campaign32[[#This Row],[TotalSpend]]&gt;1196, "High Spend", "Low Spend")</f>
        <v>High Spend</v>
      </c>
      <c r="Z6">
        <v>1</v>
      </c>
      <c r="AA6">
        <v>7</v>
      </c>
      <c r="AB6">
        <v>8</v>
      </c>
      <c r="AC6">
        <v>9</v>
      </c>
      <c r="AD6">
        <f t="shared" si="2"/>
        <v>24</v>
      </c>
      <c r="AE6" s="30">
        <f>IFERROR(marketing_campaign32[[#This Row],[TotalSpend]]/marketing_campaign32[[#This Row],[TotalPurchase]], 0)</f>
        <v>101.66666666666667</v>
      </c>
      <c r="AF6">
        <v>5</v>
      </c>
      <c r="AG6">
        <v>0</v>
      </c>
      <c r="AH6">
        <v>0</v>
      </c>
      <c r="AI6">
        <v>0</v>
      </c>
      <c r="AJ6">
        <v>0</v>
      </c>
      <c r="AK6">
        <v>0</v>
      </c>
      <c r="AL6">
        <v>0</v>
      </c>
      <c r="AM6">
        <v>0</v>
      </c>
    </row>
    <row r="7" spans="1:39" x14ac:dyDescent="0.3">
      <c r="A7">
        <v>5453</v>
      </c>
      <c r="B7">
        <v>1956</v>
      </c>
      <c r="C7">
        <f>2014-marketing_campaign32[[#This Row],[Year_Birth]]</f>
        <v>58</v>
      </c>
      <c r="D7" t="str">
        <f>IF(AND(marketing_campaign32[[#This Row],[Age]]&gt;17, marketing_campaign32[[#This Row],[Age]]&lt;40), "Adult", IF(AND(marketing_campaign32[[#This Row],[Age]]&gt;=40, marketing_campaign32[[#This Row],[Age]]&lt;59), "Middle Age", "Old Age"))</f>
        <v>Middle Age</v>
      </c>
      <c r="E7">
        <v>3</v>
      </c>
      <c r="F7">
        <v>2</v>
      </c>
      <c r="G7">
        <v>90226</v>
      </c>
      <c r="H7" t="s">
        <v>146</v>
      </c>
      <c r="I7">
        <v>3</v>
      </c>
      <c r="J7">
        <v>0</v>
      </c>
      <c r="K7">
        <v>0</v>
      </c>
      <c r="L7">
        <f t="shared" si="0"/>
        <v>0</v>
      </c>
      <c r="M7">
        <f>marketing_campaign32[[#This Row],[TotalKids]]+marketing_campaign32[[#This Row],[Marital_Number]]</f>
        <v>2</v>
      </c>
      <c r="N7" s="1">
        <v>41178</v>
      </c>
      <c r="O7" s="22">
        <f>MAX($N$2:$N$2229)-marketing_campaign32[[#This Row],[Dt_Customer]]</f>
        <v>641</v>
      </c>
      <c r="P7">
        <v>26</v>
      </c>
      <c r="Q7">
        <v>1083</v>
      </c>
      <c r="R7">
        <v>108</v>
      </c>
      <c r="S7">
        <v>649</v>
      </c>
      <c r="T7">
        <v>253</v>
      </c>
      <c r="U7">
        <v>151</v>
      </c>
      <c r="V7">
        <v>108</v>
      </c>
      <c r="W7">
        <f t="shared" si="1"/>
        <v>2352</v>
      </c>
      <c r="X7" s="27">
        <f>marketing_campaign32[[#This Row],[TotalSpend]]/marketing_campaign32[[#This Row],[Income]]</f>
        <v>2.6067874005275642E-2</v>
      </c>
      <c r="Y7" s="27" t="str">
        <f>IF(marketing_campaign32[[#This Row],[TotalSpend]]&gt;1196, "High Spend", "Low Spend")</f>
        <v>High Spend</v>
      </c>
      <c r="Z7">
        <v>1</v>
      </c>
      <c r="AA7">
        <v>4</v>
      </c>
      <c r="AB7">
        <v>7</v>
      </c>
      <c r="AC7">
        <v>12</v>
      </c>
      <c r="AD7">
        <f t="shared" si="2"/>
        <v>23</v>
      </c>
      <c r="AE7" s="30">
        <f>IFERROR(marketing_campaign32[[#This Row],[TotalSpend]]/marketing_campaign32[[#This Row],[TotalPurchase]], 0)</f>
        <v>102.26086956521739</v>
      </c>
      <c r="AF7">
        <v>2</v>
      </c>
      <c r="AG7">
        <v>1</v>
      </c>
      <c r="AH7">
        <v>0</v>
      </c>
      <c r="AI7">
        <v>0</v>
      </c>
      <c r="AJ7">
        <v>0</v>
      </c>
      <c r="AK7">
        <v>0</v>
      </c>
      <c r="AL7">
        <v>0</v>
      </c>
      <c r="AM7">
        <v>0</v>
      </c>
    </row>
    <row r="8" spans="1:39" x14ac:dyDescent="0.3">
      <c r="A8">
        <v>10133</v>
      </c>
      <c r="B8">
        <v>1970</v>
      </c>
      <c r="C8">
        <f>2014-marketing_campaign32[[#This Row],[Year_Birth]]</f>
        <v>44</v>
      </c>
      <c r="D8" t="str">
        <f>IF(AND(marketing_campaign32[[#This Row],[Age]]&gt;17, marketing_campaign32[[#This Row],[Age]]&lt;40), "Adult", IF(AND(marketing_campaign32[[#This Row],[Age]]&gt;=40, marketing_campaign32[[#This Row],[Age]]&lt;59), "Middle Age", "Old Age"))</f>
        <v>Middle Age</v>
      </c>
      <c r="E8">
        <v>2</v>
      </c>
      <c r="F8">
        <v>1</v>
      </c>
      <c r="G8">
        <v>93790</v>
      </c>
      <c r="H8" t="s">
        <v>146</v>
      </c>
      <c r="I8">
        <v>3</v>
      </c>
      <c r="J8">
        <v>0</v>
      </c>
      <c r="K8">
        <v>0</v>
      </c>
      <c r="L8">
        <f t="shared" si="0"/>
        <v>0</v>
      </c>
      <c r="M8">
        <f>marketing_campaign32[[#This Row],[TotalKids]]+marketing_campaign32[[#This Row],[Marital_Number]]</f>
        <v>1</v>
      </c>
      <c r="N8" s="1">
        <v>41682</v>
      </c>
      <c r="O8" s="22">
        <f>MAX($N$2:$N$2229)-marketing_campaign32[[#This Row],[Dt_Customer]]</f>
        <v>137</v>
      </c>
      <c r="P8">
        <v>16</v>
      </c>
      <c r="Q8">
        <v>1302</v>
      </c>
      <c r="R8">
        <v>68</v>
      </c>
      <c r="S8">
        <v>731</v>
      </c>
      <c r="T8">
        <v>89</v>
      </c>
      <c r="U8">
        <v>114</v>
      </c>
      <c r="V8">
        <v>45</v>
      </c>
      <c r="W8">
        <f t="shared" si="1"/>
        <v>2349</v>
      </c>
      <c r="X8" s="27">
        <f>marketing_campaign32[[#This Row],[TotalSpend]]/marketing_campaign32[[#This Row],[Income]]</f>
        <v>2.5045313999360271E-2</v>
      </c>
      <c r="Y8" s="27" t="str">
        <f>IF(marketing_campaign32[[#This Row],[TotalSpend]]&gt;1196, "High Spend", "Low Spend")</f>
        <v>High Spend</v>
      </c>
      <c r="Z8">
        <v>0</v>
      </c>
      <c r="AA8">
        <v>6</v>
      </c>
      <c r="AB8">
        <v>7</v>
      </c>
      <c r="AC8">
        <v>12</v>
      </c>
      <c r="AD8">
        <f t="shared" si="2"/>
        <v>25</v>
      </c>
      <c r="AE8" s="30">
        <f>IFERROR(marketing_campaign32[[#This Row],[TotalSpend]]/marketing_campaign32[[#This Row],[TotalPurchase]], 0)</f>
        <v>93.96</v>
      </c>
      <c r="AF8">
        <v>2</v>
      </c>
      <c r="AG8">
        <v>1</v>
      </c>
      <c r="AH8">
        <v>0</v>
      </c>
      <c r="AI8">
        <v>0</v>
      </c>
      <c r="AJ8">
        <v>1</v>
      </c>
      <c r="AK8">
        <v>1</v>
      </c>
      <c r="AL8">
        <v>1</v>
      </c>
      <c r="AM8">
        <v>0</v>
      </c>
    </row>
    <row r="9" spans="1:39" x14ac:dyDescent="0.3">
      <c r="A9">
        <v>9010</v>
      </c>
      <c r="B9">
        <v>1972</v>
      </c>
      <c r="C9">
        <f>2014-marketing_campaign32[[#This Row],[Year_Birth]]</f>
        <v>42</v>
      </c>
      <c r="D9" t="str">
        <f>IF(AND(marketing_campaign32[[#This Row],[Age]]&gt;17, marketing_campaign32[[#This Row],[Age]]&lt;40), "Adult", IF(AND(marketing_campaign32[[#This Row],[Age]]&gt;=40, marketing_campaign32[[#This Row],[Age]]&lt;59), "Middle Age", "Old Age"))</f>
        <v>Middle Age</v>
      </c>
      <c r="E9">
        <v>3</v>
      </c>
      <c r="F9">
        <v>2</v>
      </c>
      <c r="G9">
        <v>83151</v>
      </c>
      <c r="H9" t="s">
        <v>146</v>
      </c>
      <c r="I9">
        <v>3</v>
      </c>
      <c r="J9">
        <v>0</v>
      </c>
      <c r="K9">
        <v>0</v>
      </c>
      <c r="L9">
        <f t="shared" si="0"/>
        <v>0</v>
      </c>
      <c r="M9">
        <f>marketing_campaign32[[#This Row],[TotalKids]]+marketing_campaign32[[#This Row],[Marital_Number]]</f>
        <v>2</v>
      </c>
      <c r="N9" s="1">
        <v>41315</v>
      </c>
      <c r="O9" s="22">
        <f>MAX($N$2:$N$2229)-marketing_campaign32[[#This Row],[Dt_Customer]]</f>
        <v>504</v>
      </c>
      <c r="P9">
        <v>80</v>
      </c>
      <c r="Q9">
        <v>968</v>
      </c>
      <c r="R9">
        <v>147</v>
      </c>
      <c r="S9">
        <v>842</v>
      </c>
      <c r="T9">
        <v>137</v>
      </c>
      <c r="U9">
        <v>42</v>
      </c>
      <c r="V9">
        <v>210</v>
      </c>
      <c r="W9">
        <f t="shared" si="1"/>
        <v>2346</v>
      </c>
      <c r="X9" s="27">
        <f>marketing_campaign32[[#This Row],[TotalSpend]]/marketing_campaign32[[#This Row],[Income]]</f>
        <v>2.8213731644838907E-2</v>
      </c>
      <c r="Y9" s="27" t="str">
        <f>IF(marketing_campaign32[[#This Row],[TotalSpend]]&gt;1196, "High Spend", "Low Spend")</f>
        <v>High Spend</v>
      </c>
      <c r="Z9">
        <v>1</v>
      </c>
      <c r="AA9">
        <v>5</v>
      </c>
      <c r="AB9">
        <v>7</v>
      </c>
      <c r="AC9">
        <v>10</v>
      </c>
      <c r="AD9">
        <f t="shared" si="2"/>
        <v>22</v>
      </c>
      <c r="AE9" s="30">
        <f>IFERROR(marketing_campaign32[[#This Row],[TotalSpend]]/marketing_campaign32[[#This Row],[TotalPurchase]], 0)</f>
        <v>106.63636363636364</v>
      </c>
      <c r="AF9">
        <v>2</v>
      </c>
      <c r="AG9">
        <v>1</v>
      </c>
      <c r="AH9">
        <v>0</v>
      </c>
      <c r="AI9">
        <v>1</v>
      </c>
      <c r="AJ9">
        <v>0</v>
      </c>
      <c r="AK9">
        <v>1</v>
      </c>
      <c r="AL9">
        <v>1</v>
      </c>
      <c r="AM9">
        <v>0</v>
      </c>
    </row>
    <row r="10" spans="1:39" x14ac:dyDescent="0.3">
      <c r="A10">
        <v>5386</v>
      </c>
      <c r="B10">
        <v>1953</v>
      </c>
      <c r="C10">
        <f>2014-marketing_campaign32[[#This Row],[Year_Birth]]</f>
        <v>61</v>
      </c>
      <c r="D10" t="str">
        <f>IF(AND(marketing_campaign32[[#This Row],[Age]]&gt;17, marketing_campaign32[[#This Row],[Age]]&lt;40), "Adult", IF(AND(marketing_campaign32[[#This Row],[Age]]&gt;=40, marketing_campaign32[[#This Row],[Age]]&lt;59), "Middle Age", "Old Age"))</f>
        <v>Old Age</v>
      </c>
      <c r="E10">
        <v>2</v>
      </c>
      <c r="F10">
        <v>2</v>
      </c>
      <c r="G10">
        <v>94384</v>
      </c>
      <c r="H10" t="s">
        <v>146</v>
      </c>
      <c r="I10">
        <v>3</v>
      </c>
      <c r="J10">
        <v>0</v>
      </c>
      <c r="K10">
        <v>0</v>
      </c>
      <c r="L10">
        <f t="shared" si="0"/>
        <v>0</v>
      </c>
      <c r="M10">
        <f>marketing_campaign32[[#This Row],[TotalKids]]+marketing_campaign32[[#This Row],[Marital_Number]]</f>
        <v>2</v>
      </c>
      <c r="N10" s="1">
        <v>41337</v>
      </c>
      <c r="O10" s="22">
        <f>MAX($N$2:$N$2229)-marketing_campaign32[[#This Row],[Dt_Customer]]</f>
        <v>482</v>
      </c>
      <c r="P10">
        <v>62</v>
      </c>
      <c r="Q10">
        <v>1111</v>
      </c>
      <c r="R10">
        <v>24</v>
      </c>
      <c r="S10">
        <v>790</v>
      </c>
      <c r="T10">
        <v>160</v>
      </c>
      <c r="U10">
        <v>45</v>
      </c>
      <c r="V10">
        <v>172</v>
      </c>
      <c r="W10">
        <f t="shared" si="1"/>
        <v>2302</v>
      </c>
      <c r="X10" s="27">
        <f>marketing_campaign32[[#This Row],[TotalSpend]]/marketing_campaign32[[#This Row],[Income]]</f>
        <v>2.438972707238515E-2</v>
      </c>
      <c r="Y10" s="27" t="str">
        <f>IF(marketing_campaign32[[#This Row],[TotalSpend]]&gt;1196, "High Spend", "Low Spend")</f>
        <v>High Spend</v>
      </c>
      <c r="Z10">
        <v>0</v>
      </c>
      <c r="AA10">
        <v>5</v>
      </c>
      <c r="AB10">
        <v>8</v>
      </c>
      <c r="AC10">
        <v>5</v>
      </c>
      <c r="AD10">
        <f t="shared" si="2"/>
        <v>18</v>
      </c>
      <c r="AE10" s="30">
        <f>IFERROR(marketing_campaign32[[#This Row],[TotalSpend]]/marketing_campaign32[[#This Row],[TotalPurchase]], 0)</f>
        <v>127.88888888888889</v>
      </c>
      <c r="AF10">
        <v>2</v>
      </c>
      <c r="AG10">
        <v>1</v>
      </c>
      <c r="AH10">
        <v>0</v>
      </c>
      <c r="AI10">
        <v>0</v>
      </c>
      <c r="AJ10">
        <v>1</v>
      </c>
      <c r="AK10">
        <v>1</v>
      </c>
      <c r="AL10">
        <v>1</v>
      </c>
      <c r="AM10">
        <v>0</v>
      </c>
    </row>
    <row r="11" spans="1:39" x14ac:dyDescent="0.3">
      <c r="A11">
        <v>6024</v>
      </c>
      <c r="B11">
        <v>1953</v>
      </c>
      <c r="C11">
        <f>2014-marketing_campaign32[[#This Row],[Year_Birth]]</f>
        <v>61</v>
      </c>
      <c r="D11" t="str">
        <f>IF(AND(marketing_campaign32[[#This Row],[Age]]&gt;17, marketing_campaign32[[#This Row],[Age]]&lt;40), "Adult", IF(AND(marketing_campaign32[[#This Row],[Age]]&gt;=40, marketing_campaign32[[#This Row],[Age]]&lt;59), "Middle Age", "Old Age"))</f>
        <v>Old Age</v>
      </c>
      <c r="E11">
        <v>2</v>
      </c>
      <c r="F11">
        <v>2</v>
      </c>
      <c r="G11">
        <v>94384</v>
      </c>
      <c r="H11" t="s">
        <v>146</v>
      </c>
      <c r="I11">
        <v>3</v>
      </c>
      <c r="J11">
        <v>0</v>
      </c>
      <c r="K11">
        <v>0</v>
      </c>
      <c r="L11">
        <f t="shared" si="0"/>
        <v>0</v>
      </c>
      <c r="M11">
        <f>marketing_campaign32[[#This Row],[TotalKids]]+marketing_campaign32[[#This Row],[Marital_Number]]</f>
        <v>2</v>
      </c>
      <c r="N11" s="1">
        <v>41337</v>
      </c>
      <c r="O11" s="22">
        <f>MAX($N$2:$N$2229)-marketing_campaign32[[#This Row],[Dt_Customer]]</f>
        <v>482</v>
      </c>
      <c r="P11">
        <v>62</v>
      </c>
      <c r="Q11">
        <v>1111</v>
      </c>
      <c r="R11">
        <v>24</v>
      </c>
      <c r="S11">
        <v>790</v>
      </c>
      <c r="T11">
        <v>160</v>
      </c>
      <c r="U11">
        <v>45</v>
      </c>
      <c r="V11">
        <v>172</v>
      </c>
      <c r="W11">
        <f t="shared" si="1"/>
        <v>2302</v>
      </c>
      <c r="X11" s="27">
        <f>marketing_campaign32[[#This Row],[TotalSpend]]/marketing_campaign32[[#This Row],[Income]]</f>
        <v>2.438972707238515E-2</v>
      </c>
      <c r="Y11" s="27" t="str">
        <f>IF(marketing_campaign32[[#This Row],[TotalSpend]]&gt;1196, "High Spend", "Low Spend")</f>
        <v>High Spend</v>
      </c>
      <c r="Z11">
        <v>0</v>
      </c>
      <c r="AA11">
        <v>5</v>
      </c>
      <c r="AB11">
        <v>8</v>
      </c>
      <c r="AC11">
        <v>5</v>
      </c>
      <c r="AD11">
        <f t="shared" si="2"/>
        <v>18</v>
      </c>
      <c r="AE11" s="30">
        <f>IFERROR(marketing_campaign32[[#This Row],[TotalSpend]]/marketing_campaign32[[#This Row],[TotalPurchase]], 0)</f>
        <v>127.88888888888889</v>
      </c>
      <c r="AF11">
        <v>2</v>
      </c>
      <c r="AG11">
        <v>1</v>
      </c>
      <c r="AH11">
        <v>0</v>
      </c>
      <c r="AI11">
        <v>0</v>
      </c>
      <c r="AJ11">
        <v>1</v>
      </c>
      <c r="AK11">
        <v>1</v>
      </c>
      <c r="AL11">
        <v>1</v>
      </c>
      <c r="AM11">
        <v>0</v>
      </c>
    </row>
    <row r="12" spans="1:39" x14ac:dyDescent="0.3">
      <c r="A12">
        <v>1553</v>
      </c>
      <c r="B12">
        <v>1946</v>
      </c>
      <c r="C12">
        <f>2014-marketing_campaign32[[#This Row],[Year_Birth]]</f>
        <v>68</v>
      </c>
      <c r="D12" t="str">
        <f>IF(AND(marketing_campaign32[[#This Row],[Age]]&gt;17, marketing_campaign32[[#This Row],[Age]]&lt;40), "Adult", IF(AND(marketing_campaign32[[#This Row],[Age]]&gt;=40, marketing_campaign32[[#This Row],[Age]]&lt;59), "Middle Age", "Old Age"))</f>
        <v>Old Age</v>
      </c>
      <c r="E12">
        <v>2</v>
      </c>
      <c r="F12">
        <v>2</v>
      </c>
      <c r="G12">
        <v>82657</v>
      </c>
      <c r="H12" t="s">
        <v>146</v>
      </c>
      <c r="I12">
        <v>3</v>
      </c>
      <c r="J12">
        <v>0</v>
      </c>
      <c r="K12">
        <v>0</v>
      </c>
      <c r="L12">
        <f t="shared" si="0"/>
        <v>0</v>
      </c>
      <c r="M12">
        <f>marketing_campaign32[[#This Row],[TotalKids]]+marketing_campaign32[[#This Row],[Marital_Number]]</f>
        <v>2</v>
      </c>
      <c r="N12" s="1">
        <v>41544</v>
      </c>
      <c r="O12" s="22">
        <f>MAX($N$2:$N$2229)-marketing_campaign32[[#This Row],[Dt_Customer]]</f>
        <v>275</v>
      </c>
      <c r="P12">
        <v>71</v>
      </c>
      <c r="Q12">
        <v>966</v>
      </c>
      <c r="R12">
        <v>168</v>
      </c>
      <c r="S12">
        <v>672</v>
      </c>
      <c r="T12">
        <v>246</v>
      </c>
      <c r="U12">
        <v>105</v>
      </c>
      <c r="V12">
        <v>126</v>
      </c>
      <c r="W12">
        <f t="shared" si="1"/>
        <v>2283</v>
      </c>
      <c r="X12" s="27">
        <f>marketing_campaign32[[#This Row],[TotalSpend]]/marketing_campaign32[[#This Row],[Income]]</f>
        <v>2.762016526126039E-2</v>
      </c>
      <c r="Y12" s="27" t="str">
        <f>IF(marketing_campaign32[[#This Row],[TotalSpend]]&gt;1196, "High Spend", "Low Spend")</f>
        <v>High Spend</v>
      </c>
      <c r="Z12">
        <v>1</v>
      </c>
      <c r="AA12">
        <v>7</v>
      </c>
      <c r="AB12">
        <v>5</v>
      </c>
      <c r="AC12">
        <v>10</v>
      </c>
      <c r="AD12">
        <f t="shared" si="2"/>
        <v>22</v>
      </c>
      <c r="AE12" s="30">
        <f>IFERROR(marketing_campaign32[[#This Row],[TotalSpend]]/marketing_campaign32[[#This Row],[TotalPurchase]], 0)</f>
        <v>103.77272727272727</v>
      </c>
      <c r="AF12">
        <v>4</v>
      </c>
      <c r="AG12">
        <v>1</v>
      </c>
      <c r="AH12">
        <v>0</v>
      </c>
      <c r="AI12">
        <v>0</v>
      </c>
      <c r="AJ12">
        <v>1</v>
      </c>
      <c r="AK12">
        <v>0</v>
      </c>
      <c r="AL12">
        <v>0</v>
      </c>
      <c r="AM12">
        <v>0</v>
      </c>
    </row>
    <row r="13" spans="1:39" x14ac:dyDescent="0.3">
      <c r="A13">
        <v>2147</v>
      </c>
      <c r="B13">
        <v>1969</v>
      </c>
      <c r="C13">
        <f>2014-marketing_campaign32[[#This Row],[Year_Birth]]</f>
        <v>45</v>
      </c>
      <c r="D13" t="str">
        <f>IF(AND(marketing_campaign32[[#This Row],[Age]]&gt;17, marketing_campaign32[[#This Row],[Age]]&lt;40), "Adult", IF(AND(marketing_campaign32[[#This Row],[Age]]&gt;=40, marketing_campaign32[[#This Row],[Age]]&lt;59), "Middle Age", "Old Age"))</f>
        <v>Middle Age</v>
      </c>
      <c r="E13">
        <v>2</v>
      </c>
      <c r="F13">
        <v>2</v>
      </c>
      <c r="G13">
        <v>76653</v>
      </c>
      <c r="H13" t="s">
        <v>146</v>
      </c>
      <c r="I13">
        <v>3</v>
      </c>
      <c r="J13">
        <v>0</v>
      </c>
      <c r="K13">
        <v>0</v>
      </c>
      <c r="L13">
        <f t="shared" si="0"/>
        <v>0</v>
      </c>
      <c r="M13">
        <f>marketing_campaign32[[#This Row],[TotalKids]]+marketing_campaign32[[#This Row],[Marital_Number]]</f>
        <v>2</v>
      </c>
      <c r="N13" s="1">
        <v>41502</v>
      </c>
      <c r="O13" s="22">
        <f>MAX($N$2:$N$2229)-marketing_campaign32[[#This Row],[Dt_Customer]]</f>
        <v>317</v>
      </c>
      <c r="P13">
        <v>91</v>
      </c>
      <c r="Q13">
        <v>736</v>
      </c>
      <c r="R13">
        <v>63</v>
      </c>
      <c r="S13">
        <v>946</v>
      </c>
      <c r="T13">
        <v>219</v>
      </c>
      <c r="U13">
        <v>189</v>
      </c>
      <c r="V13">
        <v>126</v>
      </c>
      <c r="W13">
        <f t="shared" si="1"/>
        <v>2279</v>
      </c>
      <c r="X13" s="27">
        <f>marketing_campaign32[[#This Row],[TotalSpend]]/marketing_campaign32[[#This Row],[Income]]</f>
        <v>2.9731386899403807E-2</v>
      </c>
      <c r="Y13" s="27" t="str">
        <f>IF(marketing_campaign32[[#This Row],[TotalSpend]]&gt;1196, "High Spend", "Low Spend")</f>
        <v>High Spend</v>
      </c>
      <c r="Z13">
        <v>1</v>
      </c>
      <c r="AA13">
        <v>4</v>
      </c>
      <c r="AB13">
        <v>7</v>
      </c>
      <c r="AC13">
        <v>11</v>
      </c>
      <c r="AD13">
        <f t="shared" si="2"/>
        <v>22</v>
      </c>
      <c r="AE13" s="30">
        <f>IFERROR(marketing_campaign32[[#This Row],[TotalSpend]]/marketing_campaign32[[#This Row],[TotalPurchase]], 0)</f>
        <v>103.59090909090909</v>
      </c>
      <c r="AF13">
        <v>2</v>
      </c>
      <c r="AG13">
        <v>1</v>
      </c>
      <c r="AH13">
        <v>0</v>
      </c>
      <c r="AI13">
        <v>0</v>
      </c>
      <c r="AJ13">
        <v>0</v>
      </c>
      <c r="AK13">
        <v>1</v>
      </c>
      <c r="AL13">
        <v>0</v>
      </c>
      <c r="AM13">
        <v>0</v>
      </c>
    </row>
    <row r="14" spans="1:39" x14ac:dyDescent="0.3">
      <c r="A14">
        <v>2186</v>
      </c>
      <c r="B14">
        <v>1977</v>
      </c>
      <c r="C14">
        <f>2014-marketing_campaign32[[#This Row],[Year_Birth]]</f>
        <v>37</v>
      </c>
      <c r="D14" t="str">
        <f>IF(AND(marketing_campaign32[[#This Row],[Age]]&gt;17, marketing_campaign32[[#This Row],[Age]]&lt;40), "Adult", IF(AND(marketing_campaign32[[#This Row],[Age]]&gt;=40, marketing_campaign32[[#This Row],[Age]]&lt;59), "Middle Age", "Old Age"))</f>
        <v>Adult</v>
      </c>
      <c r="E14">
        <v>3</v>
      </c>
      <c r="F14">
        <v>2</v>
      </c>
      <c r="G14">
        <v>82326</v>
      </c>
      <c r="H14" t="s">
        <v>146</v>
      </c>
      <c r="I14">
        <v>3</v>
      </c>
      <c r="J14">
        <v>0</v>
      </c>
      <c r="K14">
        <v>0</v>
      </c>
      <c r="L14">
        <f t="shared" si="0"/>
        <v>0</v>
      </c>
      <c r="M14">
        <f>marketing_campaign32[[#This Row],[TotalKids]]+marketing_campaign32[[#This Row],[Marital_Number]]</f>
        <v>2</v>
      </c>
      <c r="N14" s="1">
        <v>41708</v>
      </c>
      <c r="O14" s="22">
        <f>MAX($N$2:$N$2229)-marketing_campaign32[[#This Row],[Dt_Customer]]</f>
        <v>111</v>
      </c>
      <c r="P14">
        <v>30</v>
      </c>
      <c r="Q14">
        <v>938</v>
      </c>
      <c r="R14">
        <v>142</v>
      </c>
      <c r="S14">
        <v>754</v>
      </c>
      <c r="T14">
        <v>159</v>
      </c>
      <c r="U14">
        <v>81</v>
      </c>
      <c r="V14">
        <v>183</v>
      </c>
      <c r="W14">
        <f t="shared" si="1"/>
        <v>2257</v>
      </c>
      <c r="X14" s="27">
        <f>marketing_campaign32[[#This Row],[TotalSpend]]/marketing_campaign32[[#This Row],[Income]]</f>
        <v>2.7415397322838472E-2</v>
      </c>
      <c r="Y14" s="27" t="str">
        <f>IF(marketing_campaign32[[#This Row],[TotalSpend]]&gt;1196, "High Spend", "Low Spend")</f>
        <v>High Spend</v>
      </c>
      <c r="Z14">
        <v>1</v>
      </c>
      <c r="AA14">
        <v>5</v>
      </c>
      <c r="AB14">
        <v>10</v>
      </c>
      <c r="AC14">
        <v>6</v>
      </c>
      <c r="AD14">
        <f t="shared" si="2"/>
        <v>21</v>
      </c>
      <c r="AE14" s="30">
        <f>IFERROR(marketing_campaign32[[#This Row],[TotalSpend]]/marketing_campaign32[[#This Row],[TotalPurchase]], 0)</f>
        <v>107.47619047619048</v>
      </c>
      <c r="AF14">
        <v>2</v>
      </c>
      <c r="AG14">
        <v>1</v>
      </c>
      <c r="AH14">
        <v>0</v>
      </c>
      <c r="AI14">
        <v>0</v>
      </c>
      <c r="AJ14">
        <v>1</v>
      </c>
      <c r="AK14">
        <v>1</v>
      </c>
      <c r="AL14">
        <v>1</v>
      </c>
      <c r="AM14">
        <v>0</v>
      </c>
    </row>
    <row r="15" spans="1:39" x14ac:dyDescent="0.3">
      <c r="A15">
        <v>1173</v>
      </c>
      <c r="B15">
        <v>1947</v>
      </c>
      <c r="C15">
        <f>2014-marketing_campaign32[[#This Row],[Year_Birth]]</f>
        <v>67</v>
      </c>
      <c r="D15" t="str">
        <f>IF(AND(marketing_campaign32[[#This Row],[Age]]&gt;17, marketing_campaign32[[#This Row],[Age]]&lt;40), "Adult", IF(AND(marketing_campaign32[[#This Row],[Age]]&gt;=40, marketing_campaign32[[#This Row],[Age]]&lt;59), "Middle Age", "Old Age"))</f>
        <v>Old Age</v>
      </c>
      <c r="E15">
        <v>3</v>
      </c>
      <c r="F15">
        <v>2</v>
      </c>
      <c r="G15">
        <v>77632</v>
      </c>
      <c r="H15" t="s">
        <v>146</v>
      </c>
      <c r="I15">
        <v>3</v>
      </c>
      <c r="J15">
        <v>0</v>
      </c>
      <c r="K15">
        <v>0</v>
      </c>
      <c r="L15">
        <f t="shared" si="0"/>
        <v>0</v>
      </c>
      <c r="M15">
        <f>marketing_campaign32[[#This Row],[TotalKids]]+marketing_campaign32[[#This Row],[Marital_Number]]</f>
        <v>2</v>
      </c>
      <c r="N15" s="1">
        <v>41343</v>
      </c>
      <c r="O15" s="22">
        <f>MAX($N$2:$N$2229)-marketing_campaign32[[#This Row],[Dt_Customer]]</f>
        <v>476</v>
      </c>
      <c r="P15">
        <v>73</v>
      </c>
      <c r="Q15">
        <v>1200</v>
      </c>
      <c r="R15">
        <v>105</v>
      </c>
      <c r="S15">
        <v>758</v>
      </c>
      <c r="T15">
        <v>0</v>
      </c>
      <c r="U15">
        <v>42</v>
      </c>
      <c r="V15">
        <v>147</v>
      </c>
      <c r="W15">
        <f t="shared" si="1"/>
        <v>2252</v>
      </c>
      <c r="X15" s="27">
        <f>marketing_campaign32[[#This Row],[TotalSpend]]/marketing_campaign32[[#This Row],[Income]]</f>
        <v>2.9008656224237428E-2</v>
      </c>
      <c r="Y15" s="27" t="str">
        <f>IF(marketing_campaign32[[#This Row],[TotalSpend]]&gt;1196, "High Spend", "Low Spend")</f>
        <v>High Spend</v>
      </c>
      <c r="Z15">
        <v>1</v>
      </c>
      <c r="AA15">
        <v>4</v>
      </c>
      <c r="AB15">
        <v>2</v>
      </c>
      <c r="AC15">
        <v>6</v>
      </c>
      <c r="AD15">
        <f t="shared" si="2"/>
        <v>12</v>
      </c>
      <c r="AE15" s="30">
        <f>IFERROR(marketing_campaign32[[#This Row],[TotalSpend]]/marketing_campaign32[[#This Row],[TotalPurchase]], 0)</f>
        <v>187.66666666666666</v>
      </c>
      <c r="AF15">
        <v>2</v>
      </c>
      <c r="AG15">
        <v>0</v>
      </c>
      <c r="AH15">
        <v>0</v>
      </c>
      <c r="AI15">
        <v>0</v>
      </c>
      <c r="AJ15">
        <v>1</v>
      </c>
      <c r="AK15">
        <v>1</v>
      </c>
      <c r="AL15">
        <v>1</v>
      </c>
      <c r="AM15">
        <v>0</v>
      </c>
    </row>
    <row r="16" spans="1:39" x14ac:dyDescent="0.3">
      <c r="A16">
        <v>737</v>
      </c>
      <c r="B16">
        <v>1949</v>
      </c>
      <c r="C16">
        <f>2014-marketing_campaign32[[#This Row],[Year_Birth]]</f>
        <v>65</v>
      </c>
      <c r="D16" t="str">
        <f>IF(AND(marketing_campaign32[[#This Row],[Age]]&gt;17, marketing_campaign32[[#This Row],[Age]]&lt;40), "Adult", IF(AND(marketing_campaign32[[#This Row],[Age]]&gt;=40, marketing_campaign32[[#This Row],[Age]]&lt;59), "Middle Age", "Old Age"))</f>
        <v>Old Age</v>
      </c>
      <c r="E16">
        <v>3</v>
      </c>
      <c r="F16">
        <v>2</v>
      </c>
      <c r="G16">
        <v>80360</v>
      </c>
      <c r="H16" t="s">
        <v>146</v>
      </c>
      <c r="I16">
        <v>3</v>
      </c>
      <c r="J16">
        <v>0</v>
      </c>
      <c r="K16">
        <v>0</v>
      </c>
      <c r="L16">
        <f t="shared" si="0"/>
        <v>0</v>
      </c>
      <c r="M16">
        <f>marketing_campaign32[[#This Row],[TotalKids]]+marketing_campaign32[[#This Row],[Marital_Number]]</f>
        <v>2</v>
      </c>
      <c r="N16" s="1">
        <v>41336</v>
      </c>
      <c r="O16" s="22">
        <f>MAX($N$2:$N$2229)-marketing_campaign32[[#This Row],[Dt_Customer]]</f>
        <v>483</v>
      </c>
      <c r="P16">
        <v>56</v>
      </c>
      <c r="Q16">
        <v>1493</v>
      </c>
      <c r="R16">
        <v>86</v>
      </c>
      <c r="S16">
        <v>454</v>
      </c>
      <c r="T16">
        <v>112</v>
      </c>
      <c r="U16">
        <v>43</v>
      </c>
      <c r="V16">
        <v>43</v>
      </c>
      <c r="W16">
        <f t="shared" si="1"/>
        <v>2231</v>
      </c>
      <c r="X16" s="27">
        <f>marketing_campaign32[[#This Row],[TotalSpend]]/marketing_campaign32[[#This Row],[Income]]</f>
        <v>2.776256844201095E-2</v>
      </c>
      <c r="Y16" s="27" t="str">
        <f>IF(marketing_campaign32[[#This Row],[TotalSpend]]&gt;1196, "High Spend", "Low Spend")</f>
        <v>High Spend</v>
      </c>
      <c r="Z16">
        <v>2</v>
      </c>
      <c r="AA16">
        <v>4</v>
      </c>
      <c r="AB16">
        <v>4</v>
      </c>
      <c r="AC16">
        <v>5</v>
      </c>
      <c r="AD16">
        <f t="shared" si="2"/>
        <v>13</v>
      </c>
      <c r="AE16" s="30">
        <f>IFERROR(marketing_campaign32[[#This Row],[TotalSpend]]/marketing_campaign32[[#This Row],[TotalPurchase]], 0)</f>
        <v>171.61538461538461</v>
      </c>
      <c r="AF16">
        <v>2</v>
      </c>
      <c r="AG16">
        <v>1</v>
      </c>
      <c r="AH16">
        <v>0</v>
      </c>
      <c r="AI16">
        <v>0</v>
      </c>
      <c r="AJ16">
        <v>1</v>
      </c>
      <c r="AK16">
        <v>1</v>
      </c>
      <c r="AL16">
        <v>0</v>
      </c>
      <c r="AM16">
        <v>0</v>
      </c>
    </row>
    <row r="17" spans="1:39" x14ac:dyDescent="0.3">
      <c r="A17">
        <v>6248</v>
      </c>
      <c r="B17">
        <v>1947</v>
      </c>
      <c r="C17">
        <f>2014-marketing_campaign32[[#This Row],[Year_Birth]]</f>
        <v>67</v>
      </c>
      <c r="D17" t="str">
        <f>IF(AND(marketing_campaign32[[#This Row],[Age]]&gt;17, marketing_campaign32[[#This Row],[Age]]&lt;40), "Adult", IF(AND(marketing_campaign32[[#This Row],[Age]]&gt;=40, marketing_campaign32[[#This Row],[Age]]&lt;59), "Middle Age", "Old Age"))</f>
        <v>Old Age</v>
      </c>
      <c r="E17">
        <v>3</v>
      </c>
      <c r="F17">
        <v>1</v>
      </c>
      <c r="G17">
        <v>91712</v>
      </c>
      <c r="H17" t="s">
        <v>146</v>
      </c>
      <c r="I17">
        <v>3</v>
      </c>
      <c r="J17">
        <v>0</v>
      </c>
      <c r="K17">
        <v>0</v>
      </c>
      <c r="L17">
        <f t="shared" si="0"/>
        <v>0</v>
      </c>
      <c r="M17">
        <f>marketing_campaign32[[#This Row],[TotalKids]]+marketing_campaign32[[#This Row],[Marital_Number]]</f>
        <v>1</v>
      </c>
      <c r="N17" s="1">
        <v>41564</v>
      </c>
      <c r="O17" s="22">
        <f>MAX($N$2:$N$2229)-marketing_campaign32[[#This Row],[Dt_Customer]]</f>
        <v>255</v>
      </c>
      <c r="P17">
        <v>47</v>
      </c>
      <c r="Q17">
        <v>1276</v>
      </c>
      <c r="R17">
        <v>24</v>
      </c>
      <c r="S17">
        <v>746</v>
      </c>
      <c r="T17">
        <v>94</v>
      </c>
      <c r="U17">
        <v>29</v>
      </c>
      <c r="V17">
        <v>48</v>
      </c>
      <c r="W17">
        <f t="shared" si="1"/>
        <v>2217</v>
      </c>
      <c r="X17" s="27">
        <f>marketing_campaign32[[#This Row],[TotalSpend]]/marketing_campaign32[[#This Row],[Income]]</f>
        <v>2.4173499651081648E-2</v>
      </c>
      <c r="Y17" s="27" t="str">
        <f>IF(marketing_campaign32[[#This Row],[TotalSpend]]&gt;1196, "High Spend", "Low Spend")</f>
        <v>High Spend</v>
      </c>
      <c r="Z17">
        <v>0</v>
      </c>
      <c r="AA17">
        <v>9</v>
      </c>
      <c r="AB17">
        <v>7</v>
      </c>
      <c r="AC17">
        <v>11</v>
      </c>
      <c r="AD17">
        <f t="shared" si="2"/>
        <v>27</v>
      </c>
      <c r="AE17" s="30">
        <f>IFERROR(marketing_campaign32[[#This Row],[TotalSpend]]/marketing_campaign32[[#This Row],[TotalPurchase]], 0)</f>
        <v>82.111111111111114</v>
      </c>
      <c r="AF17">
        <v>3</v>
      </c>
      <c r="AG17">
        <v>0</v>
      </c>
      <c r="AH17">
        <v>0</v>
      </c>
      <c r="AI17">
        <v>0</v>
      </c>
      <c r="AJ17">
        <v>0</v>
      </c>
      <c r="AK17">
        <v>1</v>
      </c>
      <c r="AL17">
        <v>1</v>
      </c>
      <c r="AM17">
        <v>0</v>
      </c>
    </row>
    <row r="18" spans="1:39" x14ac:dyDescent="0.3">
      <c r="A18">
        <v>3334</v>
      </c>
      <c r="B18">
        <v>1951</v>
      </c>
      <c r="C18">
        <f>2014-marketing_campaign32[[#This Row],[Year_Birth]]</f>
        <v>63</v>
      </c>
      <c r="D18" t="str">
        <f>IF(AND(marketing_campaign32[[#This Row],[Age]]&gt;17, marketing_campaign32[[#This Row],[Age]]&lt;40), "Adult", IF(AND(marketing_campaign32[[#This Row],[Age]]&gt;=40, marketing_campaign32[[#This Row],[Age]]&lt;59), "Middle Age", "Old Age"))</f>
        <v>Old Age</v>
      </c>
      <c r="E18">
        <v>2</v>
      </c>
      <c r="F18">
        <v>2</v>
      </c>
      <c r="G18">
        <v>94642</v>
      </c>
      <c r="H18" t="s">
        <v>146</v>
      </c>
      <c r="I18">
        <v>3</v>
      </c>
      <c r="J18">
        <v>0</v>
      </c>
      <c r="K18">
        <v>0</v>
      </c>
      <c r="L18">
        <f t="shared" si="0"/>
        <v>0</v>
      </c>
      <c r="M18">
        <f>marketing_campaign32[[#This Row],[TotalKids]]+marketing_campaign32[[#This Row],[Marital_Number]]</f>
        <v>2</v>
      </c>
      <c r="N18" s="1">
        <v>41682</v>
      </c>
      <c r="O18" s="22">
        <f>MAX($N$2:$N$2229)-marketing_campaign32[[#This Row],[Dt_Customer]]</f>
        <v>137</v>
      </c>
      <c r="P18">
        <v>35</v>
      </c>
      <c r="Q18">
        <v>879</v>
      </c>
      <c r="R18">
        <v>143</v>
      </c>
      <c r="S18">
        <v>797</v>
      </c>
      <c r="T18">
        <v>106</v>
      </c>
      <c r="U18">
        <v>143</v>
      </c>
      <c r="V18">
        <v>143</v>
      </c>
      <c r="W18">
        <f t="shared" si="1"/>
        <v>2211</v>
      </c>
      <c r="X18" s="27">
        <f>marketing_campaign32[[#This Row],[TotalSpend]]/marketing_campaign32[[#This Row],[Income]]</f>
        <v>2.3361721011812938E-2</v>
      </c>
      <c r="Y18" s="27" t="str">
        <f>IF(marketing_campaign32[[#This Row],[TotalSpend]]&gt;1196, "High Spend", "Low Spend")</f>
        <v>High Spend</v>
      </c>
      <c r="Z18">
        <v>0</v>
      </c>
      <c r="AA18">
        <v>5</v>
      </c>
      <c r="AB18">
        <v>7</v>
      </c>
      <c r="AC18">
        <v>9</v>
      </c>
      <c r="AD18">
        <f t="shared" si="2"/>
        <v>21</v>
      </c>
      <c r="AE18" s="30">
        <f>IFERROR(marketing_campaign32[[#This Row],[TotalSpend]]/marketing_campaign32[[#This Row],[TotalPurchase]], 0)</f>
        <v>105.28571428571429</v>
      </c>
      <c r="AF18">
        <v>1</v>
      </c>
      <c r="AG18">
        <v>1</v>
      </c>
      <c r="AH18">
        <v>0</v>
      </c>
      <c r="AI18">
        <v>0</v>
      </c>
      <c r="AJ18">
        <v>0</v>
      </c>
      <c r="AK18">
        <v>1</v>
      </c>
      <c r="AL18">
        <v>0</v>
      </c>
      <c r="AM18">
        <v>0</v>
      </c>
    </row>
    <row r="19" spans="1:39" x14ac:dyDescent="0.3">
      <c r="A19">
        <v>7503</v>
      </c>
      <c r="B19">
        <v>1976</v>
      </c>
      <c r="C19">
        <f>2014-marketing_campaign32[[#This Row],[Year_Birth]]</f>
        <v>38</v>
      </c>
      <c r="D19" t="str">
        <f>IF(AND(marketing_campaign32[[#This Row],[Age]]&gt;17, marketing_campaign32[[#This Row],[Age]]&lt;40), "Adult", IF(AND(marketing_campaign32[[#This Row],[Age]]&gt;=40, marketing_campaign32[[#This Row],[Age]]&lt;59), "Middle Age", "Old Age"))</f>
        <v>Adult</v>
      </c>
      <c r="E19">
        <v>2</v>
      </c>
      <c r="F19">
        <v>1</v>
      </c>
      <c r="G19">
        <v>75825</v>
      </c>
      <c r="H19" t="s">
        <v>146</v>
      </c>
      <c r="I19">
        <v>3</v>
      </c>
      <c r="J19">
        <v>0</v>
      </c>
      <c r="K19">
        <v>0</v>
      </c>
      <c r="L19">
        <f t="shared" si="0"/>
        <v>0</v>
      </c>
      <c r="M19">
        <f>marketing_campaign32[[#This Row],[TotalKids]]+marketing_campaign32[[#This Row],[Marital_Number]]</f>
        <v>1</v>
      </c>
      <c r="N19" s="1">
        <v>41194</v>
      </c>
      <c r="O19" s="22">
        <f>MAX($N$2:$N$2229)-marketing_campaign32[[#This Row],[Dt_Customer]]</f>
        <v>625</v>
      </c>
      <c r="P19">
        <v>40</v>
      </c>
      <c r="Q19">
        <v>1032</v>
      </c>
      <c r="R19">
        <v>105</v>
      </c>
      <c r="S19">
        <v>779</v>
      </c>
      <c r="T19">
        <v>137</v>
      </c>
      <c r="U19">
        <v>105</v>
      </c>
      <c r="V19">
        <v>51</v>
      </c>
      <c r="W19">
        <f t="shared" si="1"/>
        <v>2209</v>
      </c>
      <c r="X19" s="27">
        <f>marketing_campaign32[[#This Row],[TotalSpend]]/marketing_campaign32[[#This Row],[Income]]</f>
        <v>2.913287174414771E-2</v>
      </c>
      <c r="Y19" s="27" t="str">
        <f>IF(marketing_campaign32[[#This Row],[TotalSpend]]&gt;1196, "High Spend", "Low Spend")</f>
        <v>High Spend</v>
      </c>
      <c r="Z19">
        <v>0</v>
      </c>
      <c r="AA19">
        <v>5</v>
      </c>
      <c r="AB19">
        <v>8</v>
      </c>
      <c r="AC19">
        <v>9</v>
      </c>
      <c r="AD19">
        <f t="shared" si="2"/>
        <v>22</v>
      </c>
      <c r="AE19" s="30">
        <f>IFERROR(marketing_campaign32[[#This Row],[TotalSpend]]/marketing_campaign32[[#This Row],[TotalPurchase]], 0)</f>
        <v>100.40909090909091</v>
      </c>
      <c r="AF19">
        <v>4</v>
      </c>
      <c r="AG19">
        <v>0</v>
      </c>
      <c r="AH19">
        <v>0</v>
      </c>
      <c r="AI19">
        <v>1</v>
      </c>
      <c r="AJ19">
        <v>0</v>
      </c>
      <c r="AK19">
        <v>0</v>
      </c>
      <c r="AL19">
        <v>1</v>
      </c>
      <c r="AM19">
        <v>0</v>
      </c>
    </row>
    <row r="20" spans="1:39" x14ac:dyDescent="0.3">
      <c r="A20">
        <v>5236</v>
      </c>
      <c r="B20">
        <v>1979</v>
      </c>
      <c r="C20">
        <f>2014-marketing_campaign32[[#This Row],[Year_Birth]]</f>
        <v>35</v>
      </c>
      <c r="D20" t="str">
        <f>IF(AND(marketing_campaign32[[#This Row],[Age]]&gt;17, marketing_campaign32[[#This Row],[Age]]&lt;40), "Adult", IF(AND(marketing_campaign32[[#This Row],[Age]]&gt;=40, marketing_campaign32[[#This Row],[Age]]&lt;59), "Middle Age", "Old Age"))</f>
        <v>Adult</v>
      </c>
      <c r="E20">
        <v>2</v>
      </c>
      <c r="F20">
        <v>2</v>
      </c>
      <c r="G20">
        <v>77568</v>
      </c>
      <c r="H20" t="s">
        <v>146</v>
      </c>
      <c r="I20">
        <v>3</v>
      </c>
      <c r="J20">
        <v>0</v>
      </c>
      <c r="K20">
        <v>1</v>
      </c>
      <c r="L20">
        <f t="shared" si="0"/>
        <v>1</v>
      </c>
      <c r="M20">
        <f>marketing_campaign32[[#This Row],[TotalKids]]+marketing_campaign32[[#This Row],[Marital_Number]]</f>
        <v>3</v>
      </c>
      <c r="N20" s="1">
        <v>41146</v>
      </c>
      <c r="O20" s="22">
        <f>MAX($N$2:$N$2229)-marketing_campaign32[[#This Row],[Dt_Customer]]</f>
        <v>673</v>
      </c>
      <c r="P20">
        <v>30</v>
      </c>
      <c r="Q20">
        <v>1230</v>
      </c>
      <c r="R20">
        <v>0</v>
      </c>
      <c r="S20">
        <v>396</v>
      </c>
      <c r="T20">
        <v>232</v>
      </c>
      <c r="U20">
        <v>178</v>
      </c>
      <c r="V20">
        <v>158</v>
      </c>
      <c r="W20">
        <f t="shared" si="1"/>
        <v>2194</v>
      </c>
      <c r="X20" s="27">
        <f>marketing_campaign32[[#This Row],[TotalSpend]]/marketing_campaign32[[#This Row],[Income]]</f>
        <v>2.8284859735973597E-2</v>
      </c>
      <c r="Y20" s="27" t="str">
        <f>IF(marketing_campaign32[[#This Row],[TotalSpend]]&gt;1196, "High Spend", "Low Spend")</f>
        <v>High Spend</v>
      </c>
      <c r="Z20">
        <v>1</v>
      </c>
      <c r="AA20">
        <v>10</v>
      </c>
      <c r="AB20">
        <v>2</v>
      </c>
      <c r="AC20">
        <v>8</v>
      </c>
      <c r="AD20">
        <f t="shared" si="2"/>
        <v>20</v>
      </c>
      <c r="AE20" s="30">
        <f>IFERROR(marketing_campaign32[[#This Row],[TotalSpend]]/marketing_campaign32[[#This Row],[TotalPurchase]], 0)</f>
        <v>109.7</v>
      </c>
      <c r="AF20">
        <v>5</v>
      </c>
      <c r="AG20">
        <v>1</v>
      </c>
      <c r="AH20">
        <v>0</v>
      </c>
      <c r="AI20">
        <v>0</v>
      </c>
      <c r="AJ20">
        <v>1</v>
      </c>
      <c r="AK20">
        <v>1</v>
      </c>
      <c r="AL20">
        <v>0</v>
      </c>
      <c r="AM20">
        <v>0</v>
      </c>
    </row>
    <row r="21" spans="1:39" x14ac:dyDescent="0.3">
      <c r="A21">
        <v>477</v>
      </c>
      <c r="B21">
        <v>1986</v>
      </c>
      <c r="C21">
        <f>2014-marketing_campaign32[[#This Row],[Year_Birth]]</f>
        <v>28</v>
      </c>
      <c r="D21" t="str">
        <f>IF(AND(marketing_campaign32[[#This Row],[Age]]&gt;17, marketing_campaign32[[#This Row],[Age]]&lt;40), "Adult", IF(AND(marketing_campaign32[[#This Row],[Age]]&gt;=40, marketing_campaign32[[#This Row],[Age]]&lt;59), "Middle Age", "Old Age"))</f>
        <v>Adult</v>
      </c>
      <c r="E21">
        <v>2</v>
      </c>
      <c r="F21">
        <v>2</v>
      </c>
      <c r="G21">
        <v>83512</v>
      </c>
      <c r="H21" t="s">
        <v>146</v>
      </c>
      <c r="I21">
        <v>3</v>
      </c>
      <c r="J21">
        <v>0</v>
      </c>
      <c r="K21">
        <v>0</v>
      </c>
      <c r="L21">
        <f t="shared" si="0"/>
        <v>0</v>
      </c>
      <c r="M21">
        <f>marketing_campaign32[[#This Row],[TotalKids]]+marketing_campaign32[[#This Row],[Marital_Number]]</f>
        <v>2</v>
      </c>
      <c r="N21" s="1">
        <v>41807</v>
      </c>
      <c r="O21" s="22">
        <f>MAX($N$2:$N$2229)-marketing_campaign32[[#This Row],[Dt_Customer]]</f>
        <v>12</v>
      </c>
      <c r="P21">
        <v>31</v>
      </c>
      <c r="Q21">
        <v>1060</v>
      </c>
      <c r="R21">
        <v>61</v>
      </c>
      <c r="S21">
        <v>835</v>
      </c>
      <c r="T21">
        <v>80</v>
      </c>
      <c r="U21">
        <v>20</v>
      </c>
      <c r="V21">
        <v>101</v>
      </c>
      <c r="W21">
        <f t="shared" si="1"/>
        <v>2157</v>
      </c>
      <c r="X21" s="27">
        <f>marketing_campaign32[[#This Row],[TotalSpend]]/marketing_campaign32[[#This Row],[Income]]</f>
        <v>2.5828623431363159E-2</v>
      </c>
      <c r="Y21" s="27" t="str">
        <f>IF(marketing_campaign32[[#This Row],[TotalSpend]]&gt;1196, "High Spend", "Low Spend")</f>
        <v>High Spend</v>
      </c>
      <c r="Z21">
        <v>1</v>
      </c>
      <c r="AA21">
        <v>4</v>
      </c>
      <c r="AB21">
        <v>7</v>
      </c>
      <c r="AC21">
        <v>10</v>
      </c>
      <c r="AD21">
        <f t="shared" si="2"/>
        <v>21</v>
      </c>
      <c r="AE21" s="30">
        <f>IFERROR(marketing_campaign32[[#This Row],[TotalSpend]]/marketing_campaign32[[#This Row],[TotalPurchase]], 0)</f>
        <v>102.71428571428571</v>
      </c>
      <c r="AF21">
        <v>1</v>
      </c>
      <c r="AG21">
        <v>1</v>
      </c>
      <c r="AH21">
        <v>1</v>
      </c>
      <c r="AI21">
        <v>1</v>
      </c>
      <c r="AJ21">
        <v>0</v>
      </c>
      <c r="AK21">
        <v>1</v>
      </c>
      <c r="AL21">
        <v>1</v>
      </c>
      <c r="AM21">
        <v>0</v>
      </c>
    </row>
    <row r="22" spans="1:39" x14ac:dyDescent="0.3">
      <c r="A22">
        <v>7274</v>
      </c>
      <c r="B22">
        <v>1957</v>
      </c>
      <c r="C22">
        <f>2014-marketing_campaign32[[#This Row],[Year_Birth]]</f>
        <v>57</v>
      </c>
      <c r="D22" t="str">
        <f>IF(AND(marketing_campaign32[[#This Row],[Age]]&gt;17, marketing_campaign32[[#This Row],[Age]]&lt;40), "Adult", IF(AND(marketing_campaign32[[#This Row],[Age]]&gt;=40, marketing_campaign32[[#This Row],[Age]]&lt;59), "Middle Age", "Old Age"))</f>
        <v>Middle Age</v>
      </c>
      <c r="E22">
        <v>2</v>
      </c>
      <c r="F22">
        <v>2</v>
      </c>
      <c r="G22">
        <v>78618</v>
      </c>
      <c r="H22" t="s">
        <v>146</v>
      </c>
      <c r="I22">
        <v>3</v>
      </c>
      <c r="J22">
        <v>0</v>
      </c>
      <c r="K22">
        <v>0</v>
      </c>
      <c r="L22">
        <f t="shared" si="0"/>
        <v>0</v>
      </c>
      <c r="M22">
        <f>marketing_campaign32[[#This Row],[TotalKids]]+marketing_campaign32[[#This Row],[Marital_Number]]</f>
        <v>2</v>
      </c>
      <c r="N22" s="1">
        <v>41180</v>
      </c>
      <c r="O22" s="22">
        <f>MAX($N$2:$N$2229)-marketing_campaign32[[#This Row],[Dt_Customer]]</f>
        <v>639</v>
      </c>
      <c r="P22">
        <v>87</v>
      </c>
      <c r="Q22">
        <v>736</v>
      </c>
      <c r="R22">
        <v>163</v>
      </c>
      <c r="S22">
        <v>818</v>
      </c>
      <c r="T22">
        <v>212</v>
      </c>
      <c r="U22">
        <v>163</v>
      </c>
      <c r="V22">
        <v>61</v>
      </c>
      <c r="W22">
        <f t="shared" si="1"/>
        <v>2153</v>
      </c>
      <c r="X22" s="27">
        <f>marketing_campaign32[[#This Row],[TotalSpend]]/marketing_campaign32[[#This Row],[Income]]</f>
        <v>2.7385585998117478E-2</v>
      </c>
      <c r="Y22" s="27" t="str">
        <f>IF(marketing_campaign32[[#This Row],[TotalSpend]]&gt;1196, "High Spend", "Low Spend")</f>
        <v>High Spend</v>
      </c>
      <c r="Z22">
        <v>1</v>
      </c>
      <c r="AA22">
        <v>4</v>
      </c>
      <c r="AB22">
        <v>7</v>
      </c>
      <c r="AC22">
        <v>10</v>
      </c>
      <c r="AD22">
        <f t="shared" si="2"/>
        <v>21</v>
      </c>
      <c r="AE22" s="30">
        <f>IFERROR(marketing_campaign32[[#This Row],[TotalSpend]]/marketing_campaign32[[#This Row],[TotalPurchase]], 0)</f>
        <v>102.52380952380952</v>
      </c>
      <c r="AF22">
        <v>2</v>
      </c>
      <c r="AG22">
        <v>0</v>
      </c>
      <c r="AH22">
        <v>0</v>
      </c>
      <c r="AI22">
        <v>0</v>
      </c>
      <c r="AJ22">
        <v>1</v>
      </c>
      <c r="AK22">
        <v>0</v>
      </c>
      <c r="AL22">
        <v>0</v>
      </c>
      <c r="AM22">
        <v>0</v>
      </c>
    </row>
    <row r="23" spans="1:39" x14ac:dyDescent="0.3">
      <c r="A23">
        <v>3698</v>
      </c>
      <c r="B23">
        <v>1983</v>
      </c>
      <c r="C23">
        <f>2014-marketing_campaign32[[#This Row],[Year_Birth]]</f>
        <v>31</v>
      </c>
      <c r="D23" t="str">
        <f>IF(AND(marketing_campaign32[[#This Row],[Age]]&gt;17, marketing_campaign32[[#This Row],[Age]]&lt;40), "Adult", IF(AND(marketing_campaign32[[#This Row],[Age]]&gt;=40, marketing_campaign32[[#This Row],[Age]]&lt;59), "Middle Age", "Old Age"))</f>
        <v>Adult</v>
      </c>
      <c r="E23">
        <v>2</v>
      </c>
      <c r="F23">
        <v>2</v>
      </c>
      <c r="G23">
        <v>78687</v>
      </c>
      <c r="H23" t="s">
        <v>146</v>
      </c>
      <c r="I23">
        <v>3</v>
      </c>
      <c r="J23">
        <v>0</v>
      </c>
      <c r="K23">
        <v>0</v>
      </c>
      <c r="L23">
        <f t="shared" si="0"/>
        <v>0</v>
      </c>
      <c r="M23">
        <f>marketing_campaign32[[#This Row],[TotalKids]]+marketing_campaign32[[#This Row],[Marital_Number]]</f>
        <v>2</v>
      </c>
      <c r="N23" s="1">
        <v>41130</v>
      </c>
      <c r="O23" s="22">
        <f>MAX($N$2:$N$2229)-marketing_campaign32[[#This Row],[Dt_Customer]]</f>
        <v>689</v>
      </c>
      <c r="P23">
        <v>13</v>
      </c>
      <c r="Q23">
        <v>817</v>
      </c>
      <c r="R23">
        <v>185</v>
      </c>
      <c r="S23">
        <v>687</v>
      </c>
      <c r="T23">
        <v>145</v>
      </c>
      <c r="U23">
        <v>55</v>
      </c>
      <c r="V23">
        <v>241</v>
      </c>
      <c r="W23">
        <f t="shared" si="1"/>
        <v>2130</v>
      </c>
      <c r="X23" s="27">
        <f>marketing_campaign32[[#This Row],[TotalSpend]]/marketing_campaign32[[#This Row],[Income]]</f>
        <v>2.7069274467192803E-2</v>
      </c>
      <c r="Y23" s="27" t="str">
        <f>IF(marketing_campaign32[[#This Row],[TotalSpend]]&gt;1196, "High Spend", "Low Spend")</f>
        <v>High Spend</v>
      </c>
      <c r="Z23">
        <v>1</v>
      </c>
      <c r="AA23">
        <v>4</v>
      </c>
      <c r="AB23">
        <v>6</v>
      </c>
      <c r="AC23">
        <v>8</v>
      </c>
      <c r="AD23">
        <f t="shared" si="2"/>
        <v>18</v>
      </c>
      <c r="AE23" s="30">
        <f>IFERROR(marketing_campaign32[[#This Row],[TotalSpend]]/marketing_campaign32[[#This Row],[TotalPurchase]], 0)</f>
        <v>118.33333333333333</v>
      </c>
      <c r="AF23">
        <v>2</v>
      </c>
      <c r="AG23">
        <v>0</v>
      </c>
      <c r="AH23">
        <v>0</v>
      </c>
      <c r="AI23">
        <v>0</v>
      </c>
      <c r="AJ23">
        <v>0</v>
      </c>
      <c r="AK23">
        <v>1</v>
      </c>
      <c r="AL23">
        <v>1</v>
      </c>
      <c r="AM23">
        <v>0</v>
      </c>
    </row>
    <row r="24" spans="1:39" x14ac:dyDescent="0.3">
      <c r="A24">
        <v>8867</v>
      </c>
      <c r="B24">
        <v>1988</v>
      </c>
      <c r="C24">
        <f>2014-marketing_campaign32[[#This Row],[Year_Birth]]</f>
        <v>26</v>
      </c>
      <c r="D24" t="str">
        <f>IF(AND(marketing_campaign32[[#This Row],[Age]]&gt;17, marketing_campaign32[[#This Row],[Age]]&lt;40), "Adult", IF(AND(marketing_campaign32[[#This Row],[Age]]&gt;=40, marketing_campaign32[[#This Row],[Age]]&lt;59), "Middle Age", "Old Age"))</f>
        <v>Adult</v>
      </c>
      <c r="E24">
        <v>3</v>
      </c>
      <c r="F24">
        <v>2</v>
      </c>
      <c r="G24">
        <v>67546</v>
      </c>
      <c r="H24" t="s">
        <v>147</v>
      </c>
      <c r="I24">
        <v>2</v>
      </c>
      <c r="J24">
        <v>0</v>
      </c>
      <c r="K24">
        <v>0</v>
      </c>
      <c r="L24">
        <f t="shared" si="0"/>
        <v>0</v>
      </c>
      <c r="M24">
        <f>marketing_campaign32[[#This Row],[TotalKids]]+marketing_campaign32[[#This Row],[Marital_Number]]</f>
        <v>2</v>
      </c>
      <c r="N24" s="1">
        <v>41152</v>
      </c>
      <c r="O24" s="22">
        <f>MAX($N$2:$N$2229)-marketing_campaign32[[#This Row],[Dt_Customer]]</f>
        <v>667</v>
      </c>
      <c r="P24">
        <v>90</v>
      </c>
      <c r="Q24">
        <v>864</v>
      </c>
      <c r="R24">
        <v>134</v>
      </c>
      <c r="S24">
        <v>768</v>
      </c>
      <c r="T24">
        <v>150</v>
      </c>
      <c r="U24">
        <v>38</v>
      </c>
      <c r="V24">
        <v>172</v>
      </c>
      <c r="W24">
        <f t="shared" si="1"/>
        <v>2126</v>
      </c>
      <c r="X24" s="27">
        <f>marketing_campaign32[[#This Row],[TotalSpend]]/marketing_campaign32[[#This Row],[Income]]</f>
        <v>3.1474846771089332E-2</v>
      </c>
      <c r="Y24" s="27" t="str">
        <f>IF(marketing_campaign32[[#This Row],[TotalSpend]]&gt;1196, "High Spend", "Low Spend")</f>
        <v>High Spend</v>
      </c>
      <c r="Z24">
        <v>1</v>
      </c>
      <c r="AA24">
        <v>4</v>
      </c>
      <c r="AB24">
        <v>10</v>
      </c>
      <c r="AC24">
        <v>5</v>
      </c>
      <c r="AD24">
        <f t="shared" si="2"/>
        <v>19</v>
      </c>
      <c r="AE24" s="30">
        <f>IFERROR(marketing_campaign32[[#This Row],[TotalSpend]]/marketing_campaign32[[#This Row],[TotalPurchase]], 0)</f>
        <v>111.89473684210526</v>
      </c>
      <c r="AF24">
        <v>3</v>
      </c>
      <c r="AG24">
        <v>0</v>
      </c>
      <c r="AH24">
        <v>0</v>
      </c>
      <c r="AI24">
        <v>0</v>
      </c>
      <c r="AJ24">
        <v>0</v>
      </c>
      <c r="AK24">
        <v>0</v>
      </c>
      <c r="AL24">
        <v>0</v>
      </c>
      <c r="AM24">
        <v>0</v>
      </c>
    </row>
    <row r="25" spans="1:39" x14ac:dyDescent="0.3">
      <c r="A25">
        <v>2747</v>
      </c>
      <c r="B25">
        <v>1988</v>
      </c>
      <c r="C25">
        <f>2014-marketing_campaign32[[#This Row],[Year_Birth]]</f>
        <v>26</v>
      </c>
      <c r="D25" t="str">
        <f>IF(AND(marketing_campaign32[[#This Row],[Age]]&gt;17, marketing_campaign32[[#This Row],[Age]]&lt;40), "Adult", IF(AND(marketing_campaign32[[#This Row],[Age]]&gt;=40, marketing_campaign32[[#This Row],[Age]]&lt;59), "Middle Age", "Old Age"))</f>
        <v>Adult</v>
      </c>
      <c r="E25">
        <v>3</v>
      </c>
      <c r="F25">
        <v>2</v>
      </c>
      <c r="G25">
        <v>67546</v>
      </c>
      <c r="H25" t="s">
        <v>147</v>
      </c>
      <c r="I25">
        <v>2</v>
      </c>
      <c r="J25">
        <v>0</v>
      </c>
      <c r="K25">
        <v>0</v>
      </c>
      <c r="L25">
        <f t="shared" si="0"/>
        <v>0</v>
      </c>
      <c r="M25">
        <f>marketing_campaign32[[#This Row],[TotalKids]]+marketing_campaign32[[#This Row],[Marital_Number]]</f>
        <v>2</v>
      </c>
      <c r="N25" s="1">
        <v>41152</v>
      </c>
      <c r="O25" s="22">
        <f>MAX($N$2:$N$2229)-marketing_campaign32[[#This Row],[Dt_Customer]]</f>
        <v>667</v>
      </c>
      <c r="P25">
        <v>90</v>
      </c>
      <c r="Q25">
        <v>864</v>
      </c>
      <c r="R25">
        <v>134</v>
      </c>
      <c r="S25">
        <v>768</v>
      </c>
      <c r="T25">
        <v>150</v>
      </c>
      <c r="U25">
        <v>38</v>
      </c>
      <c r="V25">
        <v>172</v>
      </c>
      <c r="W25">
        <f t="shared" si="1"/>
        <v>2126</v>
      </c>
      <c r="X25" s="27">
        <f>marketing_campaign32[[#This Row],[TotalSpend]]/marketing_campaign32[[#This Row],[Income]]</f>
        <v>3.1474846771089332E-2</v>
      </c>
      <c r="Y25" s="27" t="str">
        <f>IF(marketing_campaign32[[#This Row],[TotalSpend]]&gt;1196, "High Spend", "Low Spend")</f>
        <v>High Spend</v>
      </c>
      <c r="Z25">
        <v>1</v>
      </c>
      <c r="AA25">
        <v>4</v>
      </c>
      <c r="AB25">
        <v>10</v>
      </c>
      <c r="AC25">
        <v>5</v>
      </c>
      <c r="AD25">
        <f t="shared" si="2"/>
        <v>19</v>
      </c>
      <c r="AE25" s="30">
        <f>IFERROR(marketing_campaign32[[#This Row],[TotalSpend]]/marketing_campaign32[[#This Row],[TotalPurchase]], 0)</f>
        <v>111.89473684210526</v>
      </c>
      <c r="AF25">
        <v>3</v>
      </c>
      <c r="AG25">
        <v>0</v>
      </c>
      <c r="AH25">
        <v>0</v>
      </c>
      <c r="AI25">
        <v>0</v>
      </c>
      <c r="AJ25">
        <v>0</v>
      </c>
      <c r="AK25">
        <v>0</v>
      </c>
      <c r="AL25">
        <v>0</v>
      </c>
      <c r="AM25">
        <v>0</v>
      </c>
    </row>
    <row r="26" spans="1:39" x14ac:dyDescent="0.3">
      <c r="A26">
        <v>6932</v>
      </c>
      <c r="B26">
        <v>1941</v>
      </c>
      <c r="C26">
        <f>2014-marketing_campaign32[[#This Row],[Year_Birth]]</f>
        <v>73</v>
      </c>
      <c r="D26" t="str">
        <f>IF(AND(marketing_campaign32[[#This Row],[Age]]&gt;17, marketing_campaign32[[#This Row],[Age]]&lt;40), "Adult", IF(AND(marketing_campaign32[[#This Row],[Age]]&gt;=40, marketing_campaign32[[#This Row],[Age]]&lt;59), "Middle Age", "Old Age"))</f>
        <v>Old Age</v>
      </c>
      <c r="E26">
        <v>3</v>
      </c>
      <c r="F26">
        <v>2</v>
      </c>
      <c r="G26">
        <v>93027</v>
      </c>
      <c r="H26" t="s">
        <v>146</v>
      </c>
      <c r="I26">
        <v>3</v>
      </c>
      <c r="J26">
        <v>0</v>
      </c>
      <c r="K26">
        <v>0</v>
      </c>
      <c r="L26">
        <f t="shared" si="0"/>
        <v>0</v>
      </c>
      <c r="M26">
        <f>marketing_campaign32[[#This Row],[TotalKids]]+marketing_campaign32[[#This Row],[Marital_Number]]</f>
        <v>2</v>
      </c>
      <c r="N26" s="1">
        <v>41377</v>
      </c>
      <c r="O26" s="22">
        <f>MAX($N$2:$N$2229)-marketing_campaign32[[#This Row],[Dt_Customer]]</f>
        <v>442</v>
      </c>
      <c r="P26">
        <v>77</v>
      </c>
      <c r="Q26">
        <v>1285</v>
      </c>
      <c r="R26">
        <v>42</v>
      </c>
      <c r="S26">
        <v>716</v>
      </c>
      <c r="T26">
        <v>55</v>
      </c>
      <c r="U26">
        <v>0</v>
      </c>
      <c r="V26">
        <v>21</v>
      </c>
      <c r="W26">
        <f t="shared" si="1"/>
        <v>2119</v>
      </c>
      <c r="X26" s="27">
        <f>marketing_campaign32[[#This Row],[TotalSpend]]/marketing_campaign32[[#This Row],[Income]]</f>
        <v>2.2778333172089823E-2</v>
      </c>
      <c r="Y26" s="27" t="str">
        <f>IF(marketing_campaign32[[#This Row],[TotalSpend]]&gt;1196, "High Spend", "Low Spend")</f>
        <v>High Spend</v>
      </c>
      <c r="Z26">
        <v>0</v>
      </c>
      <c r="AA26">
        <v>7</v>
      </c>
      <c r="AB26">
        <v>10</v>
      </c>
      <c r="AC26">
        <v>5</v>
      </c>
      <c r="AD26">
        <f t="shared" si="2"/>
        <v>22</v>
      </c>
      <c r="AE26" s="30">
        <f>IFERROR(marketing_campaign32[[#This Row],[TotalSpend]]/marketing_campaign32[[#This Row],[TotalPurchase]], 0)</f>
        <v>96.318181818181813</v>
      </c>
      <c r="AF26">
        <v>2</v>
      </c>
      <c r="AG26">
        <v>0</v>
      </c>
      <c r="AH26">
        <v>0</v>
      </c>
      <c r="AI26">
        <v>0</v>
      </c>
      <c r="AJ26">
        <v>0</v>
      </c>
      <c r="AK26">
        <v>1</v>
      </c>
      <c r="AL26">
        <v>0</v>
      </c>
      <c r="AM26">
        <v>0</v>
      </c>
    </row>
    <row r="27" spans="1:39" x14ac:dyDescent="0.3">
      <c r="A27">
        <v>6421</v>
      </c>
      <c r="B27">
        <v>1961</v>
      </c>
      <c r="C27">
        <f>2014-marketing_campaign32[[#This Row],[Year_Birth]]</f>
        <v>53</v>
      </c>
      <c r="D27" t="str">
        <f>IF(AND(marketing_campaign32[[#This Row],[Age]]&gt;17, marketing_campaign32[[#This Row],[Age]]&lt;40), "Adult", IF(AND(marketing_campaign32[[#This Row],[Age]]&gt;=40, marketing_campaign32[[#This Row],[Age]]&lt;59), "Middle Age", "Old Age"))</f>
        <v>Middle Age</v>
      </c>
      <c r="E27">
        <v>2</v>
      </c>
      <c r="F27">
        <v>2</v>
      </c>
      <c r="G27">
        <v>88347</v>
      </c>
      <c r="H27" t="s">
        <v>146</v>
      </c>
      <c r="I27">
        <v>3</v>
      </c>
      <c r="J27">
        <v>0</v>
      </c>
      <c r="K27">
        <v>0</v>
      </c>
      <c r="L27">
        <f t="shared" si="0"/>
        <v>0</v>
      </c>
      <c r="M27">
        <f>marketing_campaign32[[#This Row],[TotalKids]]+marketing_campaign32[[#This Row],[Marital_Number]]</f>
        <v>2</v>
      </c>
      <c r="N27" s="1">
        <v>41458</v>
      </c>
      <c r="O27" s="22">
        <f>MAX($N$2:$N$2229)-marketing_campaign32[[#This Row],[Dt_Customer]]</f>
        <v>361</v>
      </c>
      <c r="P27">
        <v>32</v>
      </c>
      <c r="Q27">
        <v>1050</v>
      </c>
      <c r="R27">
        <v>178</v>
      </c>
      <c r="S27">
        <v>555</v>
      </c>
      <c r="T27">
        <v>77</v>
      </c>
      <c r="U27">
        <v>138</v>
      </c>
      <c r="V27">
        <v>118</v>
      </c>
      <c r="W27">
        <f t="shared" si="1"/>
        <v>2116</v>
      </c>
      <c r="X27" s="27">
        <f>marketing_campaign32[[#This Row],[TotalSpend]]/marketing_campaign32[[#This Row],[Income]]</f>
        <v>2.3951011352960485E-2</v>
      </c>
      <c r="Y27" s="27" t="str">
        <f>IF(marketing_campaign32[[#This Row],[TotalSpend]]&gt;1196, "High Spend", "Low Spend")</f>
        <v>High Spend</v>
      </c>
      <c r="Z27">
        <v>1</v>
      </c>
      <c r="AA27">
        <v>4</v>
      </c>
      <c r="AB27">
        <v>7</v>
      </c>
      <c r="AC27">
        <v>9</v>
      </c>
      <c r="AD27">
        <f t="shared" si="2"/>
        <v>20</v>
      </c>
      <c r="AE27" s="30">
        <f>IFERROR(marketing_campaign32[[#This Row],[TotalSpend]]/marketing_campaign32[[#This Row],[TotalPurchase]], 0)</f>
        <v>105.8</v>
      </c>
      <c r="AF27">
        <v>1</v>
      </c>
      <c r="AG27">
        <v>1</v>
      </c>
      <c r="AH27">
        <v>0</v>
      </c>
      <c r="AI27">
        <v>0</v>
      </c>
      <c r="AJ27">
        <v>0</v>
      </c>
      <c r="AK27">
        <v>0</v>
      </c>
      <c r="AL27">
        <v>0</v>
      </c>
      <c r="AM27">
        <v>0</v>
      </c>
    </row>
    <row r="28" spans="1:39" x14ac:dyDescent="0.3">
      <c r="A28">
        <v>9826</v>
      </c>
      <c r="B28">
        <v>1972</v>
      </c>
      <c r="C28">
        <f>2014-marketing_campaign32[[#This Row],[Year_Birth]]</f>
        <v>42</v>
      </c>
      <c r="D28" t="str">
        <f>IF(AND(marketing_campaign32[[#This Row],[Age]]&gt;17, marketing_campaign32[[#This Row],[Age]]&lt;40), "Adult", IF(AND(marketing_campaign32[[#This Row],[Age]]&gt;=40, marketing_campaign32[[#This Row],[Age]]&lt;59), "Middle Age", "Old Age"))</f>
        <v>Middle Age</v>
      </c>
      <c r="E28">
        <v>3</v>
      </c>
      <c r="F28">
        <v>1</v>
      </c>
      <c r="G28">
        <v>86857</v>
      </c>
      <c r="H28" t="s">
        <v>146</v>
      </c>
      <c r="I28">
        <v>3</v>
      </c>
      <c r="J28">
        <v>0</v>
      </c>
      <c r="K28">
        <v>0</v>
      </c>
      <c r="L28">
        <f t="shared" si="0"/>
        <v>0</v>
      </c>
      <c r="M28">
        <f>marketing_campaign32[[#This Row],[TotalKids]]+marketing_campaign32[[#This Row],[Marital_Number]]</f>
        <v>1</v>
      </c>
      <c r="N28" s="1">
        <v>41164</v>
      </c>
      <c r="O28" s="22">
        <f>MAX($N$2:$N$2229)-marketing_campaign32[[#This Row],[Dt_Customer]]</f>
        <v>655</v>
      </c>
      <c r="P28">
        <v>96</v>
      </c>
      <c r="Q28">
        <v>899</v>
      </c>
      <c r="R28">
        <v>102</v>
      </c>
      <c r="S28">
        <v>838</v>
      </c>
      <c r="T28">
        <v>133</v>
      </c>
      <c r="U28">
        <v>102</v>
      </c>
      <c r="V28">
        <v>40</v>
      </c>
      <c r="W28">
        <f t="shared" si="1"/>
        <v>2114</v>
      </c>
      <c r="X28" s="27">
        <f>marketing_campaign32[[#This Row],[TotalSpend]]/marketing_campaign32[[#This Row],[Income]]</f>
        <v>2.4338855820486546E-2</v>
      </c>
      <c r="Y28" s="27" t="str">
        <f>IF(marketing_campaign32[[#This Row],[TotalSpend]]&gt;1196, "High Spend", "Low Spend")</f>
        <v>High Spend</v>
      </c>
      <c r="Z28">
        <v>1</v>
      </c>
      <c r="AA28">
        <v>5</v>
      </c>
      <c r="AB28">
        <v>6</v>
      </c>
      <c r="AC28">
        <v>10</v>
      </c>
      <c r="AD28">
        <f t="shared" si="2"/>
        <v>21</v>
      </c>
      <c r="AE28" s="30">
        <f>IFERROR(marketing_campaign32[[#This Row],[TotalSpend]]/marketing_campaign32[[#This Row],[TotalPurchase]], 0)</f>
        <v>100.66666666666667</v>
      </c>
      <c r="AF28">
        <v>2</v>
      </c>
      <c r="AG28">
        <v>0</v>
      </c>
      <c r="AH28">
        <v>0</v>
      </c>
      <c r="AI28">
        <v>0</v>
      </c>
      <c r="AJ28">
        <v>0</v>
      </c>
      <c r="AK28">
        <v>0</v>
      </c>
      <c r="AL28">
        <v>1</v>
      </c>
      <c r="AM28">
        <v>0</v>
      </c>
    </row>
    <row r="29" spans="1:39" x14ac:dyDescent="0.3">
      <c r="A29">
        <v>5830</v>
      </c>
      <c r="B29">
        <v>1972</v>
      </c>
      <c r="C29">
        <f>2014-marketing_campaign32[[#This Row],[Year_Birth]]</f>
        <v>42</v>
      </c>
      <c r="D29" t="str">
        <f>IF(AND(marketing_campaign32[[#This Row],[Age]]&gt;17, marketing_campaign32[[#This Row],[Age]]&lt;40), "Adult", IF(AND(marketing_campaign32[[#This Row],[Age]]&gt;=40, marketing_campaign32[[#This Row],[Age]]&lt;59), "Middle Age", "Old Age"))</f>
        <v>Middle Age</v>
      </c>
      <c r="E29">
        <v>3</v>
      </c>
      <c r="F29">
        <v>1</v>
      </c>
      <c r="G29">
        <v>86857</v>
      </c>
      <c r="H29" t="s">
        <v>146</v>
      </c>
      <c r="I29">
        <v>3</v>
      </c>
      <c r="J29">
        <v>0</v>
      </c>
      <c r="K29">
        <v>0</v>
      </c>
      <c r="L29">
        <f t="shared" si="0"/>
        <v>0</v>
      </c>
      <c r="M29">
        <f>marketing_campaign32[[#This Row],[TotalKids]]+marketing_campaign32[[#This Row],[Marital_Number]]</f>
        <v>1</v>
      </c>
      <c r="N29" s="1">
        <v>41164</v>
      </c>
      <c r="O29" s="22">
        <f>MAX($N$2:$N$2229)-marketing_campaign32[[#This Row],[Dt_Customer]]</f>
        <v>655</v>
      </c>
      <c r="P29">
        <v>96</v>
      </c>
      <c r="Q29">
        <v>899</v>
      </c>
      <c r="R29">
        <v>102</v>
      </c>
      <c r="S29">
        <v>838</v>
      </c>
      <c r="T29">
        <v>133</v>
      </c>
      <c r="U29">
        <v>102</v>
      </c>
      <c r="V29">
        <v>40</v>
      </c>
      <c r="W29">
        <f t="shared" si="1"/>
        <v>2114</v>
      </c>
      <c r="X29" s="27">
        <f>marketing_campaign32[[#This Row],[TotalSpend]]/marketing_campaign32[[#This Row],[Income]]</f>
        <v>2.4338855820486546E-2</v>
      </c>
      <c r="Y29" s="27" t="str">
        <f>IF(marketing_campaign32[[#This Row],[TotalSpend]]&gt;1196, "High Spend", "Low Spend")</f>
        <v>High Spend</v>
      </c>
      <c r="Z29">
        <v>1</v>
      </c>
      <c r="AA29">
        <v>5</v>
      </c>
      <c r="AB29">
        <v>6</v>
      </c>
      <c r="AC29">
        <v>10</v>
      </c>
      <c r="AD29">
        <f t="shared" si="2"/>
        <v>21</v>
      </c>
      <c r="AE29" s="30">
        <f>IFERROR(marketing_campaign32[[#This Row],[TotalSpend]]/marketing_campaign32[[#This Row],[TotalPurchase]], 0)</f>
        <v>100.66666666666667</v>
      </c>
      <c r="AF29">
        <v>2</v>
      </c>
      <c r="AG29">
        <v>0</v>
      </c>
      <c r="AH29">
        <v>0</v>
      </c>
      <c r="AI29">
        <v>0</v>
      </c>
      <c r="AJ29">
        <v>0</v>
      </c>
      <c r="AK29">
        <v>0</v>
      </c>
      <c r="AL29">
        <v>1</v>
      </c>
      <c r="AM29">
        <v>0</v>
      </c>
    </row>
    <row r="30" spans="1:39" x14ac:dyDescent="0.3">
      <c r="A30">
        <v>7919</v>
      </c>
      <c r="B30">
        <v>1976</v>
      </c>
      <c r="C30">
        <f>2014-marketing_campaign32[[#This Row],[Year_Birth]]</f>
        <v>38</v>
      </c>
      <c r="D30" t="str">
        <f>IF(AND(marketing_campaign32[[#This Row],[Age]]&gt;17, marketing_campaign32[[#This Row],[Age]]&lt;40), "Adult", IF(AND(marketing_campaign32[[#This Row],[Age]]&gt;=40, marketing_campaign32[[#This Row],[Age]]&lt;59), "Middle Age", "Old Age"))</f>
        <v>Adult</v>
      </c>
      <c r="E30">
        <v>3</v>
      </c>
      <c r="F30">
        <v>2</v>
      </c>
      <c r="G30">
        <v>72335</v>
      </c>
      <c r="H30" t="s">
        <v>146</v>
      </c>
      <c r="I30">
        <v>3</v>
      </c>
      <c r="J30">
        <v>0</v>
      </c>
      <c r="K30">
        <v>0</v>
      </c>
      <c r="L30">
        <f t="shared" si="0"/>
        <v>0</v>
      </c>
      <c r="M30">
        <f>marketing_campaign32[[#This Row],[TotalKids]]+marketing_campaign32[[#This Row],[Marital_Number]]</f>
        <v>2</v>
      </c>
      <c r="N30" s="1">
        <v>41134</v>
      </c>
      <c r="O30" s="22">
        <f>MAX($N$2:$N$2229)-marketing_campaign32[[#This Row],[Dt_Customer]]</f>
        <v>685</v>
      </c>
      <c r="P30">
        <v>2</v>
      </c>
      <c r="Q30">
        <v>1285</v>
      </c>
      <c r="R30">
        <v>105</v>
      </c>
      <c r="S30">
        <v>653</v>
      </c>
      <c r="T30">
        <v>28</v>
      </c>
      <c r="U30">
        <v>21</v>
      </c>
      <c r="V30">
        <v>0</v>
      </c>
      <c r="W30">
        <f t="shared" si="1"/>
        <v>2092</v>
      </c>
      <c r="X30" s="27">
        <f>marketing_campaign32[[#This Row],[TotalSpend]]/marketing_campaign32[[#This Row],[Income]]</f>
        <v>2.8920992603857054E-2</v>
      </c>
      <c r="Y30" s="27" t="str">
        <f>IF(marketing_campaign32[[#This Row],[TotalSpend]]&gt;1196, "High Spend", "Low Spend")</f>
        <v>High Spend</v>
      </c>
      <c r="Z30">
        <v>1</v>
      </c>
      <c r="AA30">
        <v>10</v>
      </c>
      <c r="AB30">
        <v>4</v>
      </c>
      <c r="AC30">
        <v>8</v>
      </c>
      <c r="AD30">
        <f t="shared" si="2"/>
        <v>22</v>
      </c>
      <c r="AE30" s="30">
        <f>IFERROR(marketing_campaign32[[#This Row],[TotalSpend]]/marketing_campaign32[[#This Row],[TotalPurchase]], 0)</f>
        <v>95.090909090909093</v>
      </c>
      <c r="AF30">
        <v>8</v>
      </c>
      <c r="AG30">
        <v>0</v>
      </c>
      <c r="AH30">
        <v>0</v>
      </c>
      <c r="AI30">
        <v>0</v>
      </c>
      <c r="AJ30">
        <v>0</v>
      </c>
      <c r="AK30">
        <v>0</v>
      </c>
      <c r="AL30">
        <v>1</v>
      </c>
      <c r="AM30">
        <v>0</v>
      </c>
    </row>
    <row r="31" spans="1:39" x14ac:dyDescent="0.3">
      <c r="A31">
        <v>3403</v>
      </c>
      <c r="B31">
        <v>1958</v>
      </c>
      <c r="C31">
        <f>2014-marketing_campaign32[[#This Row],[Year_Birth]]</f>
        <v>56</v>
      </c>
      <c r="D31" t="str">
        <f>IF(AND(marketing_campaign32[[#This Row],[Age]]&gt;17, marketing_campaign32[[#This Row],[Age]]&lt;40), "Adult", IF(AND(marketing_campaign32[[#This Row],[Age]]&gt;=40, marketing_campaign32[[#This Row],[Age]]&lt;59), "Middle Age", "Old Age"))</f>
        <v>Middle Age</v>
      </c>
      <c r="E31">
        <v>3</v>
      </c>
      <c r="F31">
        <v>2</v>
      </c>
      <c r="G31">
        <v>78952</v>
      </c>
      <c r="H31" t="s">
        <v>146</v>
      </c>
      <c r="I31">
        <v>3</v>
      </c>
      <c r="J31">
        <v>0</v>
      </c>
      <c r="K31">
        <v>1</v>
      </c>
      <c r="L31">
        <f t="shared" si="0"/>
        <v>1</v>
      </c>
      <c r="M31">
        <f>marketing_campaign32[[#This Row],[TotalKids]]+marketing_campaign32[[#This Row],[Marital_Number]]</f>
        <v>3</v>
      </c>
      <c r="N31" s="1">
        <v>41176</v>
      </c>
      <c r="O31" s="22">
        <f>MAX($N$2:$N$2229)-marketing_campaign32[[#This Row],[Dt_Customer]]</f>
        <v>643</v>
      </c>
      <c r="P31">
        <v>11</v>
      </c>
      <c r="Q31">
        <v>1170</v>
      </c>
      <c r="R31">
        <v>19</v>
      </c>
      <c r="S31">
        <v>594</v>
      </c>
      <c r="T31">
        <v>99</v>
      </c>
      <c r="U31">
        <v>76</v>
      </c>
      <c r="V31">
        <v>134</v>
      </c>
      <c r="W31">
        <f t="shared" si="1"/>
        <v>2092</v>
      </c>
      <c r="X31" s="27">
        <f>marketing_campaign32[[#This Row],[TotalSpend]]/marketing_campaign32[[#This Row],[Income]]</f>
        <v>2.6497112169419395E-2</v>
      </c>
      <c r="Y31" s="27" t="str">
        <f>IF(marketing_campaign32[[#This Row],[TotalSpend]]&gt;1196, "High Spend", "Low Spend")</f>
        <v>High Spend</v>
      </c>
      <c r="Z31">
        <v>2</v>
      </c>
      <c r="AA31">
        <v>2</v>
      </c>
      <c r="AB31">
        <v>5</v>
      </c>
      <c r="AC31">
        <v>12</v>
      </c>
      <c r="AD31">
        <f t="shared" si="2"/>
        <v>19</v>
      </c>
      <c r="AE31" s="30">
        <f>IFERROR(marketing_campaign32[[#This Row],[TotalSpend]]/marketing_campaign32[[#This Row],[TotalPurchase]], 0)</f>
        <v>110.10526315789474</v>
      </c>
      <c r="AF31">
        <v>6</v>
      </c>
      <c r="AG31">
        <v>0</v>
      </c>
      <c r="AH31">
        <v>0</v>
      </c>
      <c r="AI31">
        <v>0</v>
      </c>
      <c r="AJ31">
        <v>0</v>
      </c>
      <c r="AK31">
        <v>0</v>
      </c>
      <c r="AL31">
        <v>0</v>
      </c>
      <c r="AM31">
        <v>0</v>
      </c>
    </row>
    <row r="32" spans="1:39" x14ac:dyDescent="0.3">
      <c r="A32">
        <v>3690</v>
      </c>
      <c r="B32">
        <v>1986</v>
      </c>
      <c r="C32">
        <f>2014-marketing_campaign32[[#This Row],[Year_Birth]]</f>
        <v>28</v>
      </c>
      <c r="D32" t="str">
        <f>IF(AND(marketing_campaign32[[#This Row],[Age]]&gt;17, marketing_campaign32[[#This Row],[Age]]&lt;40), "Adult", IF(AND(marketing_campaign32[[#This Row],[Age]]&gt;=40, marketing_campaign32[[#This Row],[Age]]&lt;59), "Middle Age", "Old Age"))</f>
        <v>Adult</v>
      </c>
      <c r="E32">
        <v>3</v>
      </c>
      <c r="F32">
        <v>2</v>
      </c>
      <c r="G32">
        <v>80141</v>
      </c>
      <c r="H32" t="s">
        <v>146</v>
      </c>
      <c r="I32">
        <v>3</v>
      </c>
      <c r="J32">
        <v>0</v>
      </c>
      <c r="K32">
        <v>0</v>
      </c>
      <c r="L32">
        <f t="shared" si="0"/>
        <v>0</v>
      </c>
      <c r="M32">
        <f>marketing_campaign32[[#This Row],[TotalKids]]+marketing_campaign32[[#This Row],[Marital_Number]]</f>
        <v>2</v>
      </c>
      <c r="N32" s="1">
        <v>41285</v>
      </c>
      <c r="O32" s="22">
        <f>MAX($N$2:$N$2229)-marketing_campaign32[[#This Row],[Dt_Customer]]</f>
        <v>534</v>
      </c>
      <c r="P32">
        <v>20</v>
      </c>
      <c r="Q32">
        <v>1184</v>
      </c>
      <c r="R32">
        <v>102</v>
      </c>
      <c r="S32">
        <v>673</v>
      </c>
      <c r="T32">
        <v>52</v>
      </c>
      <c r="U32">
        <v>40</v>
      </c>
      <c r="V32">
        <v>40</v>
      </c>
      <c r="W32">
        <f t="shared" si="1"/>
        <v>2091</v>
      </c>
      <c r="X32" s="27">
        <f>marketing_campaign32[[#This Row],[TotalSpend]]/marketing_campaign32[[#This Row],[Income]]</f>
        <v>2.609151370709125E-2</v>
      </c>
      <c r="Y32" s="27" t="str">
        <f>IF(marketing_campaign32[[#This Row],[TotalSpend]]&gt;1196, "High Spend", "Low Spend")</f>
        <v>High Spend</v>
      </c>
      <c r="Z32">
        <v>1</v>
      </c>
      <c r="AA32">
        <v>7</v>
      </c>
      <c r="AB32">
        <v>4</v>
      </c>
      <c r="AC32">
        <v>10</v>
      </c>
      <c r="AD32">
        <f t="shared" si="2"/>
        <v>21</v>
      </c>
      <c r="AE32" s="30">
        <f>IFERROR(marketing_campaign32[[#This Row],[TotalSpend]]/marketing_campaign32[[#This Row],[TotalPurchase]], 0)</f>
        <v>99.571428571428569</v>
      </c>
      <c r="AF32">
        <v>6</v>
      </c>
      <c r="AG32">
        <v>0</v>
      </c>
      <c r="AH32">
        <v>0</v>
      </c>
      <c r="AI32">
        <v>0</v>
      </c>
      <c r="AJ32">
        <v>0</v>
      </c>
      <c r="AK32">
        <v>1</v>
      </c>
      <c r="AL32">
        <v>1</v>
      </c>
      <c r="AM32">
        <v>0</v>
      </c>
    </row>
    <row r="33" spans="1:39" x14ac:dyDescent="0.3">
      <c r="A33">
        <v>203</v>
      </c>
      <c r="B33">
        <v>1975</v>
      </c>
      <c r="C33">
        <f>2014-marketing_campaign32[[#This Row],[Year_Birth]]</f>
        <v>39</v>
      </c>
      <c r="D33" t="str">
        <f>IF(AND(marketing_campaign32[[#This Row],[Age]]&gt;17, marketing_campaign32[[#This Row],[Age]]&lt;40), "Adult", IF(AND(marketing_campaign32[[#This Row],[Age]]&gt;=40, marketing_campaign32[[#This Row],[Age]]&lt;59), "Middle Age", "Old Age"))</f>
        <v>Adult</v>
      </c>
      <c r="E33">
        <v>3</v>
      </c>
      <c r="F33">
        <v>1</v>
      </c>
      <c r="G33">
        <v>81169</v>
      </c>
      <c r="H33" t="s">
        <v>146</v>
      </c>
      <c r="I33">
        <v>3</v>
      </c>
      <c r="J33">
        <v>0</v>
      </c>
      <c r="K33">
        <v>0</v>
      </c>
      <c r="L33">
        <f t="shared" si="0"/>
        <v>0</v>
      </c>
      <c r="M33">
        <f>marketing_campaign32[[#This Row],[TotalKids]]+marketing_campaign32[[#This Row],[Marital_Number]]</f>
        <v>1</v>
      </c>
      <c r="N33" s="1">
        <v>41378</v>
      </c>
      <c r="O33" s="22">
        <f>MAX($N$2:$N$2229)-marketing_campaign32[[#This Row],[Dt_Customer]]</f>
        <v>441</v>
      </c>
      <c r="P33">
        <v>47</v>
      </c>
      <c r="Q33">
        <v>1288</v>
      </c>
      <c r="R33">
        <v>20</v>
      </c>
      <c r="S33">
        <v>613</v>
      </c>
      <c r="T33">
        <v>80</v>
      </c>
      <c r="U33">
        <v>61</v>
      </c>
      <c r="V33">
        <v>27</v>
      </c>
      <c r="W33">
        <f t="shared" si="1"/>
        <v>2089</v>
      </c>
      <c r="X33" s="27">
        <f>marketing_campaign32[[#This Row],[TotalSpend]]/marketing_campaign32[[#This Row],[Income]]</f>
        <v>2.5736426468232945E-2</v>
      </c>
      <c r="Y33" s="27" t="str">
        <f>IF(marketing_campaign32[[#This Row],[TotalSpend]]&gt;1196, "High Spend", "Low Spend")</f>
        <v>High Spend</v>
      </c>
      <c r="Z33">
        <v>1</v>
      </c>
      <c r="AA33">
        <v>5</v>
      </c>
      <c r="AB33">
        <v>7</v>
      </c>
      <c r="AC33">
        <v>9</v>
      </c>
      <c r="AD33">
        <f t="shared" si="2"/>
        <v>21</v>
      </c>
      <c r="AE33" s="30">
        <f>IFERROR(marketing_campaign32[[#This Row],[TotalSpend]]/marketing_campaign32[[#This Row],[TotalPurchase]], 0)</f>
        <v>99.476190476190482</v>
      </c>
      <c r="AF33">
        <v>2</v>
      </c>
      <c r="AG33">
        <v>0</v>
      </c>
      <c r="AH33">
        <v>0</v>
      </c>
      <c r="AI33">
        <v>0</v>
      </c>
      <c r="AJ33">
        <v>0</v>
      </c>
      <c r="AK33">
        <v>0</v>
      </c>
      <c r="AL33">
        <v>0</v>
      </c>
      <c r="AM33">
        <v>0</v>
      </c>
    </row>
    <row r="34" spans="1:39" x14ac:dyDescent="0.3">
      <c r="A34">
        <v>313</v>
      </c>
      <c r="B34">
        <v>1968</v>
      </c>
      <c r="C34">
        <f>2014-marketing_campaign32[[#This Row],[Year_Birth]]</f>
        <v>46</v>
      </c>
      <c r="D34" t="str">
        <f>IF(AND(marketing_campaign32[[#This Row],[Age]]&gt;17, marketing_campaign32[[#This Row],[Age]]&lt;40), "Adult", IF(AND(marketing_campaign32[[#This Row],[Age]]&gt;=40, marketing_campaign32[[#This Row],[Age]]&lt;59), "Middle Age", "Old Age"))</f>
        <v>Middle Age</v>
      </c>
      <c r="E34">
        <v>2</v>
      </c>
      <c r="F34">
        <v>1</v>
      </c>
      <c r="G34">
        <v>73455</v>
      </c>
      <c r="H34" t="s">
        <v>146</v>
      </c>
      <c r="I34">
        <v>3</v>
      </c>
      <c r="J34">
        <v>0</v>
      </c>
      <c r="K34">
        <v>0</v>
      </c>
      <c r="L34">
        <f t="shared" si="0"/>
        <v>0</v>
      </c>
      <c r="M34">
        <f>marketing_campaign32[[#This Row],[TotalKids]]+marketing_campaign32[[#This Row],[Marital_Number]]</f>
        <v>1</v>
      </c>
      <c r="N34" s="1">
        <v>41575</v>
      </c>
      <c r="O34" s="22">
        <f>MAX($N$2:$N$2229)-marketing_campaign32[[#This Row],[Dt_Customer]]</f>
        <v>244</v>
      </c>
      <c r="P34">
        <v>98</v>
      </c>
      <c r="Q34">
        <v>901</v>
      </c>
      <c r="R34">
        <v>61</v>
      </c>
      <c r="S34">
        <v>757</v>
      </c>
      <c r="T34">
        <v>186</v>
      </c>
      <c r="U34">
        <v>163</v>
      </c>
      <c r="V34">
        <v>20</v>
      </c>
      <c r="W34">
        <f t="shared" si="1"/>
        <v>2088</v>
      </c>
      <c r="X34" s="27">
        <f>marketing_campaign32[[#This Row],[TotalSpend]]/marketing_campaign32[[#This Row],[Income]]</f>
        <v>2.8425566673473554E-2</v>
      </c>
      <c r="Y34" s="27" t="str">
        <f>IF(marketing_campaign32[[#This Row],[TotalSpend]]&gt;1196, "High Spend", "Low Spend")</f>
        <v>High Spend</v>
      </c>
      <c r="Z34">
        <v>1</v>
      </c>
      <c r="AA34">
        <v>6</v>
      </c>
      <c r="AB34">
        <v>5</v>
      </c>
      <c r="AC34">
        <v>10</v>
      </c>
      <c r="AD34">
        <f t="shared" si="2"/>
        <v>21</v>
      </c>
      <c r="AE34" s="30">
        <f>IFERROR(marketing_campaign32[[#This Row],[TotalSpend]]/marketing_campaign32[[#This Row],[TotalPurchase]], 0)</f>
        <v>99.428571428571431</v>
      </c>
      <c r="AF34">
        <v>3</v>
      </c>
      <c r="AG34">
        <v>0</v>
      </c>
      <c r="AH34">
        <v>0</v>
      </c>
      <c r="AI34">
        <v>0</v>
      </c>
      <c r="AJ34">
        <v>1</v>
      </c>
      <c r="AK34">
        <v>0</v>
      </c>
      <c r="AL34">
        <v>0</v>
      </c>
      <c r="AM34">
        <v>0</v>
      </c>
    </row>
    <row r="35" spans="1:39" x14ac:dyDescent="0.3">
      <c r="A35">
        <v>6072</v>
      </c>
      <c r="B35">
        <v>1970</v>
      </c>
      <c r="C35">
        <f>2014-marketing_campaign32[[#This Row],[Year_Birth]]</f>
        <v>44</v>
      </c>
      <c r="D35" t="str">
        <f>IF(AND(marketing_campaign32[[#This Row],[Age]]&gt;17, marketing_campaign32[[#This Row],[Age]]&lt;40), "Adult", IF(AND(marketing_campaign32[[#This Row],[Age]]&gt;=40, marketing_campaign32[[#This Row],[Age]]&lt;59), "Middle Age", "Old Age"))</f>
        <v>Middle Age</v>
      </c>
      <c r="E35">
        <v>3</v>
      </c>
      <c r="F35">
        <v>1</v>
      </c>
      <c r="G35">
        <v>75345</v>
      </c>
      <c r="H35" t="s">
        <v>146</v>
      </c>
      <c r="I35">
        <v>3</v>
      </c>
      <c r="J35">
        <v>0</v>
      </c>
      <c r="K35">
        <v>0</v>
      </c>
      <c r="L35">
        <f t="shared" si="0"/>
        <v>0</v>
      </c>
      <c r="M35">
        <f>marketing_campaign32[[#This Row],[TotalKids]]+marketing_campaign32[[#This Row],[Marital_Number]]</f>
        <v>1</v>
      </c>
      <c r="N35" s="1">
        <v>41307</v>
      </c>
      <c r="O35" s="22">
        <f>MAX($N$2:$N$2229)-marketing_campaign32[[#This Row],[Dt_Customer]]</f>
        <v>512</v>
      </c>
      <c r="P35">
        <v>16</v>
      </c>
      <c r="Q35">
        <v>918</v>
      </c>
      <c r="R35">
        <v>57</v>
      </c>
      <c r="S35">
        <v>842</v>
      </c>
      <c r="T35">
        <v>99</v>
      </c>
      <c r="U35">
        <v>38</v>
      </c>
      <c r="V35">
        <v>133</v>
      </c>
      <c r="W35">
        <f t="shared" si="1"/>
        <v>2087</v>
      </c>
      <c r="X35" s="27">
        <f>marketing_campaign32[[#This Row],[TotalSpend]]/marketing_campaign32[[#This Row],[Income]]</f>
        <v>2.7699250116132456E-2</v>
      </c>
      <c r="Y35" s="27" t="str">
        <f>IF(marketing_campaign32[[#This Row],[TotalSpend]]&gt;1196, "High Spend", "Low Spend")</f>
        <v>High Spend</v>
      </c>
      <c r="Z35">
        <v>1</v>
      </c>
      <c r="AA35">
        <v>5</v>
      </c>
      <c r="AB35">
        <v>8</v>
      </c>
      <c r="AC35">
        <v>6</v>
      </c>
      <c r="AD35">
        <f t="shared" si="2"/>
        <v>19</v>
      </c>
      <c r="AE35" s="30">
        <f>IFERROR(marketing_campaign32[[#This Row],[TotalSpend]]/marketing_campaign32[[#This Row],[TotalPurchase]], 0)</f>
        <v>109.84210526315789</v>
      </c>
      <c r="AF35">
        <v>3</v>
      </c>
      <c r="AG35">
        <v>1</v>
      </c>
      <c r="AH35">
        <v>0</v>
      </c>
      <c r="AI35">
        <v>0</v>
      </c>
      <c r="AJ35">
        <v>0</v>
      </c>
      <c r="AK35">
        <v>0</v>
      </c>
      <c r="AL35">
        <v>1</v>
      </c>
      <c r="AM35">
        <v>0</v>
      </c>
    </row>
    <row r="36" spans="1:39" x14ac:dyDescent="0.3">
      <c r="A36">
        <v>7627</v>
      </c>
      <c r="B36">
        <v>1975</v>
      </c>
      <c r="C36">
        <f>2014-marketing_campaign32[[#This Row],[Year_Birth]]</f>
        <v>39</v>
      </c>
      <c r="D36" t="str">
        <f>IF(AND(marketing_campaign32[[#This Row],[Age]]&gt;17, marketing_campaign32[[#This Row],[Age]]&lt;40), "Adult", IF(AND(marketing_campaign32[[#This Row],[Age]]&gt;=40, marketing_campaign32[[#This Row],[Age]]&lt;59), "Middle Age", "Old Age"))</f>
        <v>Adult</v>
      </c>
      <c r="E36">
        <v>3</v>
      </c>
      <c r="F36">
        <v>2</v>
      </c>
      <c r="G36">
        <v>92163</v>
      </c>
      <c r="H36" t="s">
        <v>146</v>
      </c>
      <c r="I36">
        <v>3</v>
      </c>
      <c r="J36">
        <v>0</v>
      </c>
      <c r="K36">
        <v>0</v>
      </c>
      <c r="L36">
        <f t="shared" si="0"/>
        <v>0</v>
      </c>
      <c r="M36">
        <f>marketing_campaign32[[#This Row],[TotalKids]]+marketing_campaign32[[#This Row],[Marital_Number]]</f>
        <v>2</v>
      </c>
      <c r="N36" s="1">
        <v>41255</v>
      </c>
      <c r="O36" s="22">
        <f>MAX($N$2:$N$2229)-marketing_campaign32[[#This Row],[Dt_Customer]]</f>
        <v>564</v>
      </c>
      <c r="P36">
        <v>25</v>
      </c>
      <c r="Q36">
        <v>817</v>
      </c>
      <c r="R36">
        <v>183</v>
      </c>
      <c r="S36">
        <v>797</v>
      </c>
      <c r="T36">
        <v>106</v>
      </c>
      <c r="U36">
        <v>163</v>
      </c>
      <c r="V36">
        <v>20</v>
      </c>
      <c r="W36">
        <f t="shared" si="1"/>
        <v>2086</v>
      </c>
      <c r="X36" s="27">
        <f>marketing_campaign32[[#This Row],[TotalSpend]]/marketing_campaign32[[#This Row],[Income]]</f>
        <v>2.2633811833382159E-2</v>
      </c>
      <c r="Y36" s="27" t="str">
        <f>IF(marketing_campaign32[[#This Row],[TotalSpend]]&gt;1196, "High Spend", "Low Spend")</f>
        <v>High Spend</v>
      </c>
      <c r="Z36">
        <v>0</v>
      </c>
      <c r="AA36">
        <v>5</v>
      </c>
      <c r="AB36">
        <v>11</v>
      </c>
      <c r="AC36">
        <v>5</v>
      </c>
      <c r="AD36">
        <f t="shared" si="2"/>
        <v>21</v>
      </c>
      <c r="AE36" s="30">
        <f>IFERROR(marketing_campaign32[[#This Row],[TotalSpend]]/marketing_campaign32[[#This Row],[TotalPurchase]], 0)</f>
        <v>99.333333333333329</v>
      </c>
      <c r="AF36">
        <v>2</v>
      </c>
      <c r="AG36">
        <v>1</v>
      </c>
      <c r="AH36">
        <v>0</v>
      </c>
      <c r="AI36">
        <v>0</v>
      </c>
      <c r="AJ36">
        <v>0</v>
      </c>
      <c r="AK36">
        <v>1</v>
      </c>
      <c r="AL36">
        <v>1</v>
      </c>
      <c r="AM36">
        <v>0</v>
      </c>
    </row>
    <row r="37" spans="1:39" x14ac:dyDescent="0.3">
      <c r="A37">
        <v>821</v>
      </c>
      <c r="B37">
        <v>1992</v>
      </c>
      <c r="C37">
        <f>2014-marketing_campaign32[[#This Row],[Year_Birth]]</f>
        <v>22</v>
      </c>
      <c r="D37" t="str">
        <f>IF(AND(marketing_campaign32[[#This Row],[Age]]&gt;17, marketing_campaign32[[#This Row],[Age]]&lt;40), "Adult", IF(AND(marketing_campaign32[[#This Row],[Age]]&gt;=40, marketing_campaign32[[#This Row],[Age]]&lt;59), "Middle Age", "Old Age"))</f>
        <v>Adult</v>
      </c>
      <c r="E37">
        <v>3</v>
      </c>
      <c r="F37">
        <v>1</v>
      </c>
      <c r="G37">
        <v>92859</v>
      </c>
      <c r="H37" t="s">
        <v>146</v>
      </c>
      <c r="I37">
        <v>3</v>
      </c>
      <c r="J37">
        <v>0</v>
      </c>
      <c r="K37">
        <v>0</v>
      </c>
      <c r="L37">
        <f t="shared" si="0"/>
        <v>0</v>
      </c>
      <c r="M37">
        <f>marketing_campaign32[[#This Row],[TotalKids]]+marketing_campaign32[[#This Row],[Marital_Number]]</f>
        <v>1</v>
      </c>
      <c r="N37" s="1">
        <v>41201</v>
      </c>
      <c r="O37" s="22">
        <f>MAX($N$2:$N$2229)-marketing_campaign32[[#This Row],[Dt_Customer]]</f>
        <v>618</v>
      </c>
      <c r="P37">
        <v>46</v>
      </c>
      <c r="Q37">
        <v>962</v>
      </c>
      <c r="R37">
        <v>61</v>
      </c>
      <c r="S37">
        <v>921</v>
      </c>
      <c r="T37">
        <v>52</v>
      </c>
      <c r="U37">
        <v>61</v>
      </c>
      <c r="V37">
        <v>20</v>
      </c>
      <c r="W37">
        <f t="shared" si="1"/>
        <v>2077</v>
      </c>
      <c r="X37" s="27">
        <f>marketing_campaign32[[#This Row],[TotalSpend]]/marketing_campaign32[[#This Row],[Income]]</f>
        <v>2.2367244962793052E-2</v>
      </c>
      <c r="Y37" s="27" t="str">
        <f>IF(marketing_campaign32[[#This Row],[TotalSpend]]&gt;1196, "High Spend", "Low Spend")</f>
        <v>High Spend</v>
      </c>
      <c r="Z37">
        <v>1</v>
      </c>
      <c r="AA37">
        <v>5</v>
      </c>
      <c r="AB37">
        <v>4</v>
      </c>
      <c r="AC37">
        <v>12</v>
      </c>
      <c r="AD37">
        <f t="shared" si="2"/>
        <v>21</v>
      </c>
      <c r="AE37" s="30">
        <f>IFERROR(marketing_campaign32[[#This Row],[TotalSpend]]/marketing_campaign32[[#This Row],[TotalPurchase]], 0)</f>
        <v>98.904761904761898</v>
      </c>
      <c r="AF37">
        <v>2</v>
      </c>
      <c r="AG37">
        <v>0</v>
      </c>
      <c r="AH37">
        <v>0</v>
      </c>
      <c r="AI37">
        <v>0</v>
      </c>
      <c r="AJ37">
        <v>0</v>
      </c>
      <c r="AK37">
        <v>0</v>
      </c>
      <c r="AL37">
        <v>0</v>
      </c>
      <c r="AM37">
        <v>0</v>
      </c>
    </row>
    <row r="38" spans="1:39" x14ac:dyDescent="0.3">
      <c r="A38">
        <v>4910</v>
      </c>
      <c r="B38">
        <v>1967</v>
      </c>
      <c r="C38">
        <f>2014-marketing_campaign32[[#This Row],[Year_Birth]]</f>
        <v>47</v>
      </c>
      <c r="D38" t="str">
        <f>IF(AND(marketing_campaign32[[#This Row],[Age]]&gt;17, marketing_campaign32[[#This Row],[Age]]&lt;40), "Adult", IF(AND(marketing_campaign32[[#This Row],[Age]]&gt;=40, marketing_campaign32[[#This Row],[Age]]&lt;59), "Middle Age", "Old Age"))</f>
        <v>Middle Age</v>
      </c>
      <c r="E38">
        <v>2</v>
      </c>
      <c r="F38">
        <v>1</v>
      </c>
      <c r="G38">
        <v>68743</v>
      </c>
      <c r="H38" t="s">
        <v>146</v>
      </c>
      <c r="I38">
        <v>3</v>
      </c>
      <c r="J38">
        <v>0</v>
      </c>
      <c r="K38">
        <v>0</v>
      </c>
      <c r="L38">
        <f t="shared" si="0"/>
        <v>0</v>
      </c>
      <c r="M38">
        <f>marketing_campaign32[[#This Row],[TotalKids]]+marketing_campaign32[[#This Row],[Marital_Number]]</f>
        <v>1</v>
      </c>
      <c r="N38" s="1">
        <v>41151</v>
      </c>
      <c r="O38" s="22">
        <f>MAX($N$2:$N$2229)-marketing_campaign32[[#This Row],[Dt_Customer]]</f>
        <v>668</v>
      </c>
      <c r="P38">
        <v>81</v>
      </c>
      <c r="Q38">
        <v>1132</v>
      </c>
      <c r="R38">
        <v>134</v>
      </c>
      <c r="S38">
        <v>384</v>
      </c>
      <c r="T38">
        <v>175</v>
      </c>
      <c r="U38">
        <v>134</v>
      </c>
      <c r="V38">
        <v>115</v>
      </c>
      <c r="W38">
        <f t="shared" si="1"/>
        <v>2074</v>
      </c>
      <c r="X38" s="27">
        <f>marketing_campaign32[[#This Row],[TotalSpend]]/marketing_campaign32[[#This Row],[Income]]</f>
        <v>3.0170344616906448E-2</v>
      </c>
      <c r="Y38" s="27" t="str">
        <f>IF(marketing_campaign32[[#This Row],[TotalSpend]]&gt;1196, "High Spend", "Low Spend")</f>
        <v>High Spend</v>
      </c>
      <c r="Z38">
        <v>1</v>
      </c>
      <c r="AA38">
        <v>11</v>
      </c>
      <c r="AB38">
        <v>5</v>
      </c>
      <c r="AC38">
        <v>13</v>
      </c>
      <c r="AD38">
        <f t="shared" si="2"/>
        <v>29</v>
      </c>
      <c r="AE38" s="30">
        <f>IFERROR(marketing_campaign32[[#This Row],[TotalSpend]]/marketing_campaign32[[#This Row],[TotalPurchase]], 0)</f>
        <v>71.517241379310349</v>
      </c>
      <c r="AF38">
        <v>7</v>
      </c>
      <c r="AG38">
        <v>0</v>
      </c>
      <c r="AH38">
        <v>0</v>
      </c>
      <c r="AI38">
        <v>0</v>
      </c>
      <c r="AJ38">
        <v>0</v>
      </c>
      <c r="AK38">
        <v>0</v>
      </c>
      <c r="AL38">
        <v>0</v>
      </c>
      <c r="AM38">
        <v>0</v>
      </c>
    </row>
    <row r="39" spans="1:39" x14ac:dyDescent="0.3">
      <c r="A39">
        <v>3010</v>
      </c>
      <c r="B39">
        <v>1989</v>
      </c>
      <c r="C39">
        <f>2014-marketing_campaign32[[#This Row],[Year_Birth]]</f>
        <v>25</v>
      </c>
      <c r="D39" t="str">
        <f>IF(AND(marketing_campaign32[[#This Row],[Age]]&gt;17, marketing_campaign32[[#This Row],[Age]]&lt;40), "Adult", IF(AND(marketing_campaign32[[#This Row],[Age]]&gt;=40, marketing_campaign32[[#This Row],[Age]]&lt;59), "Middle Age", "Old Age"))</f>
        <v>Adult</v>
      </c>
      <c r="E39">
        <v>3</v>
      </c>
      <c r="F39">
        <v>2</v>
      </c>
      <c r="G39">
        <v>88420</v>
      </c>
      <c r="H39" t="s">
        <v>146</v>
      </c>
      <c r="I39">
        <v>3</v>
      </c>
      <c r="J39">
        <v>0</v>
      </c>
      <c r="K39">
        <v>0</v>
      </c>
      <c r="L39">
        <f t="shared" si="0"/>
        <v>0</v>
      </c>
      <c r="M39">
        <f>marketing_campaign32[[#This Row],[TotalKids]]+marketing_campaign32[[#This Row],[Marital_Number]]</f>
        <v>2</v>
      </c>
      <c r="N39" s="1">
        <v>41761</v>
      </c>
      <c r="O39" s="22">
        <f>MAX($N$2:$N$2229)-marketing_campaign32[[#This Row],[Dt_Customer]]</f>
        <v>58</v>
      </c>
      <c r="P39">
        <v>87</v>
      </c>
      <c r="Q39">
        <v>957</v>
      </c>
      <c r="R39">
        <v>153</v>
      </c>
      <c r="S39">
        <v>612</v>
      </c>
      <c r="T39">
        <v>99</v>
      </c>
      <c r="U39">
        <v>95</v>
      </c>
      <c r="V39">
        <v>153</v>
      </c>
      <c r="W39">
        <f t="shared" si="1"/>
        <v>2069</v>
      </c>
      <c r="X39" s="27">
        <f>marketing_campaign32[[#This Row],[TotalSpend]]/marketing_campaign32[[#This Row],[Income]]</f>
        <v>2.3399683329563447E-2</v>
      </c>
      <c r="Y39" s="27" t="str">
        <f>IF(marketing_campaign32[[#This Row],[TotalSpend]]&gt;1196, "High Spend", "Low Spend")</f>
        <v>High Spend</v>
      </c>
      <c r="Z39">
        <v>1</v>
      </c>
      <c r="AA39">
        <v>4</v>
      </c>
      <c r="AB39">
        <v>7</v>
      </c>
      <c r="AC39">
        <v>8</v>
      </c>
      <c r="AD39">
        <f t="shared" si="2"/>
        <v>19</v>
      </c>
      <c r="AE39" s="30">
        <f>IFERROR(marketing_campaign32[[#This Row],[TotalSpend]]/marketing_campaign32[[#This Row],[TotalPurchase]], 0)</f>
        <v>108.89473684210526</v>
      </c>
      <c r="AF39">
        <v>1</v>
      </c>
      <c r="AG39">
        <v>1</v>
      </c>
      <c r="AH39">
        <v>0</v>
      </c>
      <c r="AI39">
        <v>1</v>
      </c>
      <c r="AJ39">
        <v>0</v>
      </c>
      <c r="AK39">
        <v>1</v>
      </c>
      <c r="AL39">
        <v>0</v>
      </c>
      <c r="AM39">
        <v>0</v>
      </c>
    </row>
    <row r="40" spans="1:39" x14ac:dyDescent="0.3">
      <c r="A40">
        <v>4947</v>
      </c>
      <c r="B40">
        <v>1966</v>
      </c>
      <c r="C40">
        <f>2014-marketing_campaign32[[#This Row],[Year_Birth]]</f>
        <v>48</v>
      </c>
      <c r="D40" t="str">
        <f>IF(AND(marketing_campaign32[[#This Row],[Age]]&gt;17, marketing_campaign32[[#This Row],[Age]]&lt;40), "Adult", IF(AND(marketing_campaign32[[#This Row],[Age]]&gt;=40, marketing_campaign32[[#This Row],[Age]]&lt;59), "Middle Age", "Old Age"))</f>
        <v>Middle Age</v>
      </c>
      <c r="E40">
        <v>3</v>
      </c>
      <c r="F40">
        <v>1</v>
      </c>
      <c r="G40">
        <v>89572</v>
      </c>
      <c r="H40" t="s">
        <v>146</v>
      </c>
      <c r="I40">
        <v>3</v>
      </c>
      <c r="J40">
        <v>0</v>
      </c>
      <c r="K40">
        <v>0</v>
      </c>
      <c r="L40">
        <f t="shared" si="0"/>
        <v>0</v>
      </c>
      <c r="M40">
        <f>marketing_campaign32[[#This Row],[TotalKids]]+marketing_campaign32[[#This Row],[Marital_Number]]</f>
        <v>1</v>
      </c>
      <c r="N40" s="1">
        <v>41167</v>
      </c>
      <c r="O40" s="22">
        <f>MAX($N$2:$N$2229)-marketing_campaign32[[#This Row],[Dt_Customer]]</f>
        <v>652</v>
      </c>
      <c r="P40">
        <v>44</v>
      </c>
      <c r="Q40">
        <v>606</v>
      </c>
      <c r="R40">
        <v>24</v>
      </c>
      <c r="S40">
        <v>974</v>
      </c>
      <c r="T40">
        <v>197</v>
      </c>
      <c r="U40">
        <v>194</v>
      </c>
      <c r="V40">
        <v>64</v>
      </c>
      <c r="W40">
        <f t="shared" si="1"/>
        <v>2059</v>
      </c>
      <c r="X40" s="27">
        <f>marketing_campaign32[[#This Row],[TotalSpend]]/marketing_campaign32[[#This Row],[Income]]</f>
        <v>2.2987094181217346E-2</v>
      </c>
      <c r="Y40" s="27" t="str">
        <f>IF(marketing_campaign32[[#This Row],[TotalSpend]]&gt;1196, "High Spend", "Low Spend")</f>
        <v>High Spend</v>
      </c>
      <c r="Z40">
        <v>1</v>
      </c>
      <c r="AA40">
        <v>7</v>
      </c>
      <c r="AB40">
        <v>7</v>
      </c>
      <c r="AC40">
        <v>9</v>
      </c>
      <c r="AD40">
        <f t="shared" si="2"/>
        <v>23</v>
      </c>
      <c r="AE40" s="30">
        <f>IFERROR(marketing_campaign32[[#This Row],[TotalSpend]]/marketing_campaign32[[#This Row],[TotalPurchase]], 0)</f>
        <v>89.521739130434781</v>
      </c>
      <c r="AF40">
        <v>4</v>
      </c>
      <c r="AG40">
        <v>1</v>
      </c>
      <c r="AH40">
        <v>0</v>
      </c>
      <c r="AI40">
        <v>0</v>
      </c>
      <c r="AJ40">
        <v>1</v>
      </c>
      <c r="AK40">
        <v>0</v>
      </c>
      <c r="AL40">
        <v>1</v>
      </c>
      <c r="AM40">
        <v>0</v>
      </c>
    </row>
    <row r="41" spans="1:39" x14ac:dyDescent="0.3">
      <c r="A41">
        <v>1103</v>
      </c>
      <c r="B41">
        <v>1976</v>
      </c>
      <c r="C41">
        <f>2014-marketing_campaign32[[#This Row],[Year_Birth]]</f>
        <v>38</v>
      </c>
      <c r="D41" t="str">
        <f>IF(AND(marketing_campaign32[[#This Row],[Age]]&gt;17, marketing_campaign32[[#This Row],[Age]]&lt;40), "Adult", IF(AND(marketing_campaign32[[#This Row],[Age]]&gt;=40, marketing_campaign32[[#This Row],[Age]]&lt;59), "Middle Age", "Old Age"))</f>
        <v>Adult</v>
      </c>
      <c r="E41">
        <v>3</v>
      </c>
      <c r="F41">
        <v>2</v>
      </c>
      <c r="G41">
        <v>81929</v>
      </c>
      <c r="H41" t="s">
        <v>146</v>
      </c>
      <c r="I41">
        <v>3</v>
      </c>
      <c r="J41">
        <v>1</v>
      </c>
      <c r="K41">
        <v>0</v>
      </c>
      <c r="L41">
        <f t="shared" si="0"/>
        <v>1</v>
      </c>
      <c r="M41">
        <f>marketing_campaign32[[#This Row],[TotalKids]]+marketing_campaign32[[#This Row],[Marital_Number]]</f>
        <v>3</v>
      </c>
      <c r="N41" s="1">
        <v>41181</v>
      </c>
      <c r="O41" s="22">
        <f>MAX($N$2:$N$2229)-marketing_campaign32[[#This Row],[Dt_Customer]]</f>
        <v>638</v>
      </c>
      <c r="P41">
        <v>60</v>
      </c>
      <c r="Q41">
        <v>1486</v>
      </c>
      <c r="R41">
        <v>55</v>
      </c>
      <c r="S41">
        <v>278</v>
      </c>
      <c r="T41">
        <v>49</v>
      </c>
      <c r="U41">
        <v>0</v>
      </c>
      <c r="V41">
        <v>185</v>
      </c>
      <c r="W41">
        <f t="shared" si="1"/>
        <v>2053</v>
      </c>
      <c r="X41" s="27">
        <f>marketing_campaign32[[#This Row],[TotalSpend]]/marketing_campaign32[[#This Row],[Income]]</f>
        <v>2.5058282171148191E-2</v>
      </c>
      <c r="Y41" s="27" t="str">
        <f>IF(marketing_campaign32[[#This Row],[TotalSpend]]&gt;1196, "High Spend", "Low Spend")</f>
        <v>High Spend</v>
      </c>
      <c r="Z41">
        <v>2</v>
      </c>
      <c r="AA41">
        <v>4</v>
      </c>
      <c r="AB41">
        <v>4</v>
      </c>
      <c r="AC41">
        <v>10</v>
      </c>
      <c r="AD41">
        <f t="shared" si="2"/>
        <v>18</v>
      </c>
      <c r="AE41" s="30">
        <f>IFERROR(marketing_campaign32[[#This Row],[TotalSpend]]/marketing_campaign32[[#This Row],[TotalPurchase]], 0)</f>
        <v>114.05555555555556</v>
      </c>
      <c r="AF41">
        <v>6</v>
      </c>
      <c r="AG41">
        <v>0</v>
      </c>
      <c r="AH41">
        <v>0</v>
      </c>
      <c r="AI41">
        <v>1</v>
      </c>
      <c r="AJ41">
        <v>0</v>
      </c>
      <c r="AK41">
        <v>1</v>
      </c>
      <c r="AL41">
        <v>1</v>
      </c>
      <c r="AM41">
        <v>0</v>
      </c>
    </row>
    <row r="42" spans="1:39" x14ac:dyDescent="0.3">
      <c r="A42">
        <v>3139</v>
      </c>
      <c r="B42">
        <v>1982</v>
      </c>
      <c r="C42">
        <f>2014-marketing_campaign32[[#This Row],[Year_Birth]]</f>
        <v>32</v>
      </c>
      <c r="D42" t="str">
        <f>IF(AND(marketing_campaign32[[#This Row],[Age]]&gt;17, marketing_campaign32[[#This Row],[Age]]&lt;40), "Adult", IF(AND(marketing_campaign32[[#This Row],[Age]]&gt;=40, marketing_campaign32[[#This Row],[Age]]&lt;59), "Middle Age", "Old Age"))</f>
        <v>Adult</v>
      </c>
      <c r="E42">
        <v>3</v>
      </c>
      <c r="F42">
        <v>1</v>
      </c>
      <c r="G42">
        <v>74116</v>
      </c>
      <c r="H42" t="s">
        <v>146</v>
      </c>
      <c r="I42">
        <v>3</v>
      </c>
      <c r="J42">
        <v>0</v>
      </c>
      <c r="K42">
        <v>0</v>
      </c>
      <c r="L42">
        <f t="shared" si="0"/>
        <v>0</v>
      </c>
      <c r="M42">
        <f>marketing_campaign32[[#This Row],[TotalKids]]+marketing_campaign32[[#This Row],[Marital_Number]]</f>
        <v>1</v>
      </c>
      <c r="N42" s="1">
        <v>41638</v>
      </c>
      <c r="O42" s="22">
        <f>MAX($N$2:$N$2229)-marketing_campaign32[[#This Row],[Dt_Customer]]</f>
        <v>181</v>
      </c>
      <c r="P42">
        <v>53</v>
      </c>
      <c r="Q42">
        <v>871</v>
      </c>
      <c r="R42">
        <v>111</v>
      </c>
      <c r="S42">
        <v>704</v>
      </c>
      <c r="T42">
        <v>145</v>
      </c>
      <c r="U42">
        <v>55</v>
      </c>
      <c r="V42">
        <v>166</v>
      </c>
      <c r="W42">
        <f t="shared" si="1"/>
        <v>2052</v>
      </c>
      <c r="X42" s="27">
        <f>marketing_campaign32[[#This Row],[TotalSpend]]/marketing_campaign32[[#This Row],[Income]]</f>
        <v>2.7686329537481784E-2</v>
      </c>
      <c r="Y42" s="27" t="str">
        <f>IF(marketing_campaign32[[#This Row],[TotalSpend]]&gt;1196, "High Spend", "Low Spend")</f>
        <v>High Spend</v>
      </c>
      <c r="Z42">
        <v>1</v>
      </c>
      <c r="AA42">
        <v>4</v>
      </c>
      <c r="AB42">
        <v>4</v>
      </c>
      <c r="AC42">
        <v>10</v>
      </c>
      <c r="AD42">
        <f t="shared" si="2"/>
        <v>18</v>
      </c>
      <c r="AE42" s="30">
        <f>IFERROR(marketing_campaign32[[#This Row],[TotalSpend]]/marketing_campaign32[[#This Row],[TotalPurchase]], 0)</f>
        <v>114</v>
      </c>
      <c r="AF42">
        <v>2</v>
      </c>
      <c r="AG42">
        <v>0</v>
      </c>
      <c r="AH42">
        <v>0</v>
      </c>
      <c r="AI42">
        <v>0</v>
      </c>
      <c r="AJ42">
        <v>1</v>
      </c>
      <c r="AK42">
        <v>0</v>
      </c>
      <c r="AL42">
        <v>0</v>
      </c>
      <c r="AM42">
        <v>0</v>
      </c>
    </row>
    <row r="43" spans="1:39" x14ac:dyDescent="0.3">
      <c r="A43">
        <v>697</v>
      </c>
      <c r="B43">
        <v>1969</v>
      </c>
      <c r="C43">
        <f>2014-marketing_campaign32[[#This Row],[Year_Birth]]</f>
        <v>45</v>
      </c>
      <c r="D43" t="str">
        <f>IF(AND(marketing_campaign32[[#This Row],[Age]]&gt;17, marketing_campaign32[[#This Row],[Age]]&lt;40), "Adult", IF(AND(marketing_campaign32[[#This Row],[Age]]&gt;=40, marketing_campaign32[[#This Row],[Age]]&lt;59), "Middle Age", "Old Age"))</f>
        <v>Middle Age</v>
      </c>
      <c r="E43">
        <v>2</v>
      </c>
      <c r="F43">
        <v>2</v>
      </c>
      <c r="G43">
        <v>74918</v>
      </c>
      <c r="H43" t="s">
        <v>146</v>
      </c>
      <c r="I43">
        <v>3</v>
      </c>
      <c r="J43">
        <v>0</v>
      </c>
      <c r="K43">
        <v>0</v>
      </c>
      <c r="L43">
        <f t="shared" si="0"/>
        <v>0</v>
      </c>
      <c r="M43">
        <f>marketing_campaign32[[#This Row],[TotalKids]]+marketing_campaign32[[#This Row],[Marital_Number]]</f>
        <v>2</v>
      </c>
      <c r="N43" s="1">
        <v>41345</v>
      </c>
      <c r="O43" s="22">
        <f>MAX($N$2:$N$2229)-marketing_campaign32[[#This Row],[Dt_Customer]]</f>
        <v>474</v>
      </c>
      <c r="P43">
        <v>78</v>
      </c>
      <c r="Q43">
        <v>972</v>
      </c>
      <c r="R43">
        <v>59</v>
      </c>
      <c r="S43">
        <v>913</v>
      </c>
      <c r="T43">
        <v>25</v>
      </c>
      <c r="U43">
        <v>19</v>
      </c>
      <c r="V43">
        <v>59</v>
      </c>
      <c r="W43">
        <f t="shared" si="1"/>
        <v>2047</v>
      </c>
      <c r="X43" s="27">
        <f>marketing_campaign32[[#This Row],[TotalSpend]]/marketing_campaign32[[#This Row],[Income]]</f>
        <v>2.7323206705998557E-2</v>
      </c>
      <c r="Y43" s="27" t="str">
        <f>IF(marketing_campaign32[[#This Row],[TotalSpend]]&gt;1196, "High Spend", "Low Spend")</f>
        <v>High Spend</v>
      </c>
      <c r="Z43">
        <v>1</v>
      </c>
      <c r="AA43">
        <v>5</v>
      </c>
      <c r="AB43">
        <v>9</v>
      </c>
      <c r="AC43">
        <v>6</v>
      </c>
      <c r="AD43">
        <f t="shared" si="2"/>
        <v>20</v>
      </c>
      <c r="AE43" s="30">
        <f>IFERROR(marketing_campaign32[[#This Row],[TotalSpend]]/marketing_campaign32[[#This Row],[TotalPurchase]], 0)</f>
        <v>102.35</v>
      </c>
      <c r="AF43">
        <v>3</v>
      </c>
      <c r="AG43">
        <v>0</v>
      </c>
      <c r="AH43">
        <v>0</v>
      </c>
      <c r="AI43">
        <v>0</v>
      </c>
      <c r="AJ43">
        <v>0</v>
      </c>
      <c r="AK43">
        <v>1</v>
      </c>
      <c r="AL43">
        <v>0</v>
      </c>
      <c r="AM43">
        <v>0</v>
      </c>
    </row>
    <row r="44" spans="1:39" x14ac:dyDescent="0.3">
      <c r="A44">
        <v>1772</v>
      </c>
      <c r="B44">
        <v>1975</v>
      </c>
      <c r="C44">
        <f>2014-marketing_campaign32[[#This Row],[Year_Birth]]</f>
        <v>39</v>
      </c>
      <c r="D44" t="str">
        <f>IF(AND(marketing_campaign32[[#This Row],[Age]]&gt;17, marketing_campaign32[[#This Row],[Age]]&lt;40), "Adult", IF(AND(marketing_campaign32[[#This Row],[Age]]&gt;=40, marketing_campaign32[[#This Row],[Age]]&lt;59), "Middle Age", "Old Age"))</f>
        <v>Adult</v>
      </c>
      <c r="E44">
        <v>3</v>
      </c>
      <c r="F44">
        <v>2</v>
      </c>
      <c r="G44">
        <v>79174</v>
      </c>
      <c r="H44" t="s">
        <v>146</v>
      </c>
      <c r="I44">
        <v>3</v>
      </c>
      <c r="J44">
        <v>0</v>
      </c>
      <c r="K44">
        <v>0</v>
      </c>
      <c r="L44">
        <f t="shared" si="0"/>
        <v>0</v>
      </c>
      <c r="M44">
        <f>marketing_campaign32[[#This Row],[TotalKids]]+marketing_campaign32[[#This Row],[Marital_Number]]</f>
        <v>2</v>
      </c>
      <c r="N44" s="1">
        <v>41285</v>
      </c>
      <c r="O44" s="22">
        <f>MAX($N$2:$N$2229)-marketing_campaign32[[#This Row],[Dt_Customer]]</f>
        <v>534</v>
      </c>
      <c r="P44">
        <v>2</v>
      </c>
      <c r="Q44">
        <v>1074</v>
      </c>
      <c r="R44">
        <v>37</v>
      </c>
      <c r="S44">
        <v>518</v>
      </c>
      <c r="T44">
        <v>193</v>
      </c>
      <c r="U44">
        <v>92</v>
      </c>
      <c r="V44">
        <v>129</v>
      </c>
      <c r="W44">
        <f t="shared" si="1"/>
        <v>2043</v>
      </c>
      <c r="X44" s="27">
        <f>marketing_campaign32[[#This Row],[TotalSpend]]/marketing_campaign32[[#This Row],[Income]]</f>
        <v>2.5803925531108697E-2</v>
      </c>
      <c r="Y44" s="27" t="str">
        <f>IF(marketing_campaign32[[#This Row],[TotalSpend]]&gt;1196, "High Spend", "Low Spend")</f>
        <v>High Spend</v>
      </c>
      <c r="Z44">
        <v>1</v>
      </c>
      <c r="AA44">
        <v>5</v>
      </c>
      <c r="AB44">
        <v>6</v>
      </c>
      <c r="AC44">
        <v>7</v>
      </c>
      <c r="AD44">
        <f t="shared" si="2"/>
        <v>18</v>
      </c>
      <c r="AE44" s="30">
        <f>IFERROR(marketing_campaign32[[#This Row],[TotalSpend]]/marketing_campaign32[[#This Row],[TotalPurchase]], 0)</f>
        <v>113.5</v>
      </c>
      <c r="AF44">
        <v>2</v>
      </c>
      <c r="AG44">
        <v>1</v>
      </c>
      <c r="AH44">
        <v>0</v>
      </c>
      <c r="AI44">
        <v>0</v>
      </c>
      <c r="AJ44">
        <v>0</v>
      </c>
      <c r="AK44">
        <v>1</v>
      </c>
      <c r="AL44">
        <v>1</v>
      </c>
      <c r="AM44">
        <v>0</v>
      </c>
    </row>
    <row r="45" spans="1:39" x14ac:dyDescent="0.3">
      <c r="A45">
        <v>1172</v>
      </c>
      <c r="B45">
        <v>1983</v>
      </c>
      <c r="C45">
        <f>2014-marketing_campaign32[[#This Row],[Year_Birth]]</f>
        <v>31</v>
      </c>
      <c r="D45" t="str">
        <f>IF(AND(marketing_campaign32[[#This Row],[Age]]&gt;17, marketing_campaign32[[#This Row],[Age]]&lt;40), "Adult", IF(AND(marketing_campaign32[[#This Row],[Age]]&gt;=40, marketing_campaign32[[#This Row],[Age]]&lt;59), "Middle Age", "Old Age"))</f>
        <v>Adult</v>
      </c>
      <c r="E45">
        <v>3</v>
      </c>
      <c r="F45">
        <v>2</v>
      </c>
      <c r="G45">
        <v>92491</v>
      </c>
      <c r="H45" t="s">
        <v>146</v>
      </c>
      <c r="I45">
        <v>3</v>
      </c>
      <c r="J45">
        <v>0</v>
      </c>
      <c r="K45">
        <v>0</v>
      </c>
      <c r="L45">
        <f t="shared" si="0"/>
        <v>0</v>
      </c>
      <c r="M45">
        <f>marketing_campaign32[[#This Row],[TotalKids]]+marketing_campaign32[[#This Row],[Marital_Number]]</f>
        <v>2</v>
      </c>
      <c r="N45" s="1">
        <v>41395</v>
      </c>
      <c r="O45" s="22">
        <f>MAX($N$2:$N$2229)-marketing_campaign32[[#This Row],[Dt_Customer]]</f>
        <v>424</v>
      </c>
      <c r="P45">
        <v>71</v>
      </c>
      <c r="Q45">
        <v>979</v>
      </c>
      <c r="R45">
        <v>44</v>
      </c>
      <c r="S45">
        <v>935</v>
      </c>
      <c r="T45">
        <v>29</v>
      </c>
      <c r="U45">
        <v>25</v>
      </c>
      <c r="V45">
        <v>22</v>
      </c>
      <c r="W45">
        <f t="shared" si="1"/>
        <v>2034</v>
      </c>
      <c r="X45" s="27">
        <f>marketing_campaign32[[#This Row],[TotalSpend]]/marketing_campaign32[[#This Row],[Income]]</f>
        <v>2.199132888605378E-2</v>
      </c>
      <c r="Y45" s="27" t="str">
        <f>IF(marketing_campaign32[[#This Row],[TotalSpend]]&gt;1196, "High Spend", "Low Spend")</f>
        <v>High Spend</v>
      </c>
      <c r="Z45">
        <v>1</v>
      </c>
      <c r="AA45">
        <v>7</v>
      </c>
      <c r="AB45">
        <v>5</v>
      </c>
      <c r="AC45">
        <v>12</v>
      </c>
      <c r="AD45">
        <f t="shared" si="2"/>
        <v>24</v>
      </c>
      <c r="AE45" s="30">
        <f>IFERROR(marketing_campaign32[[#This Row],[TotalSpend]]/marketing_campaign32[[#This Row],[TotalPurchase]], 0)</f>
        <v>84.75</v>
      </c>
      <c r="AF45">
        <v>3</v>
      </c>
      <c r="AG45">
        <v>1</v>
      </c>
      <c r="AH45">
        <v>0</v>
      </c>
      <c r="AI45">
        <v>0</v>
      </c>
      <c r="AJ45">
        <v>1</v>
      </c>
      <c r="AK45">
        <v>1</v>
      </c>
      <c r="AL45">
        <v>1</v>
      </c>
      <c r="AM45">
        <v>0</v>
      </c>
    </row>
    <row r="46" spans="1:39" x14ac:dyDescent="0.3">
      <c r="A46">
        <v>4597</v>
      </c>
      <c r="B46">
        <v>1970</v>
      </c>
      <c r="C46">
        <f>2014-marketing_campaign32[[#This Row],[Year_Birth]]</f>
        <v>44</v>
      </c>
      <c r="D46" t="str">
        <f>IF(AND(marketing_campaign32[[#This Row],[Age]]&gt;17, marketing_campaign32[[#This Row],[Age]]&lt;40), "Adult", IF(AND(marketing_campaign32[[#This Row],[Age]]&gt;=40, marketing_campaign32[[#This Row],[Age]]&lt;59), "Middle Age", "Old Age"))</f>
        <v>Middle Age</v>
      </c>
      <c r="E46">
        <v>3</v>
      </c>
      <c r="F46">
        <v>2</v>
      </c>
      <c r="G46">
        <v>82072</v>
      </c>
      <c r="H46" t="s">
        <v>146</v>
      </c>
      <c r="I46">
        <v>3</v>
      </c>
      <c r="J46">
        <v>0</v>
      </c>
      <c r="K46">
        <v>0</v>
      </c>
      <c r="L46">
        <f t="shared" si="0"/>
        <v>0</v>
      </c>
      <c r="M46">
        <f>marketing_campaign32[[#This Row],[TotalKids]]+marketing_campaign32[[#This Row],[Marital_Number]]</f>
        <v>2</v>
      </c>
      <c r="N46" s="1">
        <v>41457</v>
      </c>
      <c r="O46" s="22">
        <f>MAX($N$2:$N$2229)-marketing_campaign32[[#This Row],[Dt_Customer]]</f>
        <v>362</v>
      </c>
      <c r="P46">
        <v>67</v>
      </c>
      <c r="Q46">
        <v>889</v>
      </c>
      <c r="R46">
        <v>55</v>
      </c>
      <c r="S46">
        <v>685</v>
      </c>
      <c r="T46">
        <v>168</v>
      </c>
      <c r="U46">
        <v>92</v>
      </c>
      <c r="V46">
        <v>129</v>
      </c>
      <c r="W46">
        <f t="shared" si="1"/>
        <v>2018</v>
      </c>
      <c r="X46" s="27">
        <f>marketing_campaign32[[#This Row],[TotalSpend]]/marketing_campaign32[[#This Row],[Income]]</f>
        <v>2.4588166487961791E-2</v>
      </c>
      <c r="Y46" s="27" t="str">
        <f>IF(marketing_campaign32[[#This Row],[TotalSpend]]&gt;1196, "High Spend", "Low Spend")</f>
        <v>High Spend</v>
      </c>
      <c r="Z46">
        <v>1</v>
      </c>
      <c r="AA46">
        <v>3</v>
      </c>
      <c r="AB46">
        <v>2</v>
      </c>
      <c r="AC46">
        <v>13</v>
      </c>
      <c r="AD46">
        <f t="shared" si="2"/>
        <v>18</v>
      </c>
      <c r="AE46" s="30">
        <f>IFERROR(marketing_campaign32[[#This Row],[TotalSpend]]/marketing_campaign32[[#This Row],[TotalPurchase]], 0)</f>
        <v>112.11111111111111</v>
      </c>
      <c r="AF46">
        <v>1</v>
      </c>
      <c r="AG46">
        <v>0</v>
      </c>
      <c r="AH46">
        <v>0</v>
      </c>
      <c r="AI46">
        <v>0</v>
      </c>
      <c r="AJ46">
        <v>0</v>
      </c>
      <c r="AK46">
        <v>0</v>
      </c>
      <c r="AL46">
        <v>0</v>
      </c>
      <c r="AM46">
        <v>0</v>
      </c>
    </row>
    <row r="47" spans="1:39" x14ac:dyDescent="0.3">
      <c r="A47">
        <v>2894</v>
      </c>
      <c r="B47">
        <v>1985</v>
      </c>
      <c r="C47">
        <f>2014-marketing_campaign32[[#This Row],[Year_Birth]]</f>
        <v>29</v>
      </c>
      <c r="D47" t="str">
        <f>IF(AND(marketing_campaign32[[#This Row],[Age]]&gt;17, marketing_campaign32[[#This Row],[Age]]&lt;40), "Adult", IF(AND(marketing_campaign32[[#This Row],[Age]]&gt;=40, marketing_campaign32[[#This Row],[Age]]&lt;59), "Middle Age", "Old Age"))</f>
        <v>Adult</v>
      </c>
      <c r="E47">
        <v>2</v>
      </c>
      <c r="F47">
        <v>1</v>
      </c>
      <c r="G47">
        <v>72903</v>
      </c>
      <c r="H47" t="s">
        <v>146</v>
      </c>
      <c r="I47">
        <v>3</v>
      </c>
      <c r="J47">
        <v>0</v>
      </c>
      <c r="K47">
        <v>0</v>
      </c>
      <c r="L47">
        <f t="shared" si="0"/>
        <v>0</v>
      </c>
      <c r="M47">
        <f>marketing_campaign32[[#This Row],[TotalKids]]+marketing_campaign32[[#This Row],[Marital_Number]]</f>
        <v>1</v>
      </c>
      <c r="N47" s="1">
        <v>41576</v>
      </c>
      <c r="O47" s="22">
        <f>MAX($N$2:$N$2229)-marketing_campaign32[[#This Row],[Dt_Customer]]</f>
        <v>243</v>
      </c>
      <c r="P47">
        <v>74</v>
      </c>
      <c r="Q47">
        <v>1067</v>
      </c>
      <c r="R47">
        <v>138</v>
      </c>
      <c r="S47">
        <v>750</v>
      </c>
      <c r="T47">
        <v>0</v>
      </c>
      <c r="U47">
        <v>19</v>
      </c>
      <c r="V47">
        <v>39</v>
      </c>
      <c r="W47">
        <f t="shared" si="1"/>
        <v>2013</v>
      </c>
      <c r="X47" s="27">
        <f>marketing_campaign32[[#This Row],[TotalSpend]]/marketing_campaign32[[#This Row],[Income]]</f>
        <v>2.761203242664911E-2</v>
      </c>
      <c r="Y47" s="27" t="str">
        <f>IF(marketing_campaign32[[#This Row],[TotalSpend]]&gt;1196, "High Spend", "Low Spend")</f>
        <v>High Spend</v>
      </c>
      <c r="Z47">
        <v>1</v>
      </c>
      <c r="AA47">
        <v>7</v>
      </c>
      <c r="AB47">
        <v>5</v>
      </c>
      <c r="AC47">
        <v>8</v>
      </c>
      <c r="AD47">
        <f t="shared" si="2"/>
        <v>20</v>
      </c>
      <c r="AE47" s="30">
        <f>IFERROR(marketing_campaign32[[#This Row],[TotalSpend]]/marketing_campaign32[[#This Row],[TotalPurchase]], 0)</f>
        <v>100.65</v>
      </c>
      <c r="AF47">
        <v>4</v>
      </c>
      <c r="AG47">
        <v>1</v>
      </c>
      <c r="AH47">
        <v>0</v>
      </c>
      <c r="AI47">
        <v>0</v>
      </c>
      <c r="AJ47">
        <v>1</v>
      </c>
      <c r="AK47">
        <v>1</v>
      </c>
      <c r="AL47">
        <v>1</v>
      </c>
      <c r="AM47">
        <v>0</v>
      </c>
    </row>
    <row r="48" spans="1:39" x14ac:dyDescent="0.3">
      <c r="A48">
        <v>5848</v>
      </c>
      <c r="B48">
        <v>1970</v>
      </c>
      <c r="C48">
        <f>2014-marketing_campaign32[[#This Row],[Year_Birth]]</f>
        <v>44</v>
      </c>
      <c r="D48" t="str">
        <f>IF(AND(marketing_campaign32[[#This Row],[Age]]&gt;17, marketing_campaign32[[#This Row],[Age]]&lt;40), "Adult", IF(AND(marketing_campaign32[[#This Row],[Age]]&gt;=40, marketing_campaign32[[#This Row],[Age]]&lt;59), "Middle Age", "Old Age"))</f>
        <v>Middle Age</v>
      </c>
      <c r="E48">
        <v>2</v>
      </c>
      <c r="F48">
        <v>2</v>
      </c>
      <c r="G48">
        <v>81205</v>
      </c>
      <c r="H48" t="s">
        <v>146</v>
      </c>
      <c r="I48">
        <v>3</v>
      </c>
      <c r="J48">
        <v>0</v>
      </c>
      <c r="K48">
        <v>0</v>
      </c>
      <c r="L48">
        <f t="shared" si="0"/>
        <v>0</v>
      </c>
      <c r="M48">
        <f>marketing_campaign32[[#This Row],[TotalKids]]+marketing_campaign32[[#This Row],[Marital_Number]]</f>
        <v>2</v>
      </c>
      <c r="N48" s="1">
        <v>41652</v>
      </c>
      <c r="O48" s="22">
        <f>MAX($N$2:$N$2229)-marketing_campaign32[[#This Row],[Dt_Customer]]</f>
        <v>167</v>
      </c>
      <c r="P48">
        <v>43</v>
      </c>
      <c r="Q48">
        <v>724</v>
      </c>
      <c r="R48">
        <v>74</v>
      </c>
      <c r="S48">
        <v>929</v>
      </c>
      <c r="T48">
        <v>97</v>
      </c>
      <c r="U48">
        <v>55</v>
      </c>
      <c r="V48">
        <v>130</v>
      </c>
      <c r="W48">
        <f t="shared" si="1"/>
        <v>2009</v>
      </c>
      <c r="X48" s="27">
        <f>marketing_campaign32[[#This Row],[TotalSpend]]/marketing_campaign32[[#This Row],[Income]]</f>
        <v>2.4739855920201958E-2</v>
      </c>
      <c r="Y48" s="27" t="str">
        <f>IF(marketing_campaign32[[#This Row],[TotalSpend]]&gt;1196, "High Spend", "Low Spend")</f>
        <v>High Spend</v>
      </c>
      <c r="Z48">
        <v>1</v>
      </c>
      <c r="AA48">
        <v>5</v>
      </c>
      <c r="AB48">
        <v>6</v>
      </c>
      <c r="AC48">
        <v>7</v>
      </c>
      <c r="AD48">
        <f t="shared" si="2"/>
        <v>18</v>
      </c>
      <c r="AE48" s="30">
        <f>IFERROR(marketing_campaign32[[#This Row],[TotalSpend]]/marketing_campaign32[[#This Row],[TotalPurchase]], 0)</f>
        <v>111.61111111111111</v>
      </c>
      <c r="AF48">
        <v>2</v>
      </c>
      <c r="AG48">
        <v>0</v>
      </c>
      <c r="AH48">
        <v>1</v>
      </c>
      <c r="AI48">
        <v>1</v>
      </c>
      <c r="AJ48">
        <v>0</v>
      </c>
      <c r="AK48">
        <v>1</v>
      </c>
      <c r="AL48">
        <v>1</v>
      </c>
      <c r="AM48">
        <v>0</v>
      </c>
    </row>
    <row r="49" spans="1:39" x14ac:dyDescent="0.3">
      <c r="A49">
        <v>4248</v>
      </c>
      <c r="B49">
        <v>1960</v>
      </c>
      <c r="C49">
        <f>2014-marketing_campaign32[[#This Row],[Year_Birth]]</f>
        <v>54</v>
      </c>
      <c r="D49" t="str">
        <f>IF(AND(marketing_campaign32[[#This Row],[Age]]&gt;17, marketing_campaign32[[#This Row],[Age]]&lt;40), "Adult", IF(AND(marketing_campaign32[[#This Row],[Age]]&gt;=40, marketing_campaign32[[#This Row],[Age]]&lt;59), "Middle Age", "Old Age"))</f>
        <v>Middle Age</v>
      </c>
      <c r="E49">
        <v>3</v>
      </c>
      <c r="F49">
        <v>1</v>
      </c>
      <c r="G49">
        <v>98777</v>
      </c>
      <c r="H49" t="s">
        <v>146</v>
      </c>
      <c r="I49">
        <v>3</v>
      </c>
      <c r="J49">
        <v>0</v>
      </c>
      <c r="K49">
        <v>0</v>
      </c>
      <c r="L49">
        <f t="shared" si="0"/>
        <v>0</v>
      </c>
      <c r="M49">
        <f>marketing_campaign32[[#This Row],[TotalKids]]+marketing_campaign32[[#This Row],[Marital_Number]]</f>
        <v>1</v>
      </c>
      <c r="N49" s="1">
        <v>41687</v>
      </c>
      <c r="O49" s="22">
        <f>MAX($N$2:$N$2229)-marketing_campaign32[[#This Row],[Dt_Customer]]</f>
        <v>132</v>
      </c>
      <c r="P49">
        <v>23</v>
      </c>
      <c r="Q49">
        <v>1000</v>
      </c>
      <c r="R49">
        <v>19</v>
      </c>
      <c r="S49">
        <v>711</v>
      </c>
      <c r="T49">
        <v>125</v>
      </c>
      <c r="U49">
        <v>115</v>
      </c>
      <c r="V49">
        <v>38</v>
      </c>
      <c r="W49">
        <f t="shared" si="1"/>
        <v>2008</v>
      </c>
      <c r="X49" s="27">
        <f>marketing_campaign32[[#This Row],[TotalSpend]]/marketing_campaign32[[#This Row],[Income]]</f>
        <v>2.0328619010498396E-2</v>
      </c>
      <c r="Y49" s="27" t="str">
        <f>IF(marketing_campaign32[[#This Row],[TotalSpend]]&gt;1196, "High Spend", "Low Spend")</f>
        <v>High Spend</v>
      </c>
      <c r="Z49">
        <v>0</v>
      </c>
      <c r="AA49">
        <v>4</v>
      </c>
      <c r="AB49">
        <v>6</v>
      </c>
      <c r="AC49">
        <v>9</v>
      </c>
      <c r="AD49">
        <f t="shared" si="2"/>
        <v>19</v>
      </c>
      <c r="AE49" s="30">
        <f>IFERROR(marketing_campaign32[[#This Row],[TotalSpend]]/marketing_campaign32[[#This Row],[TotalPurchase]], 0)</f>
        <v>105.68421052631579</v>
      </c>
      <c r="AF49">
        <v>1</v>
      </c>
      <c r="AG49">
        <v>0</v>
      </c>
      <c r="AH49">
        <v>0</v>
      </c>
      <c r="AI49">
        <v>0</v>
      </c>
      <c r="AJ49">
        <v>1</v>
      </c>
      <c r="AK49">
        <v>0</v>
      </c>
      <c r="AL49">
        <v>0</v>
      </c>
      <c r="AM49">
        <v>0</v>
      </c>
    </row>
    <row r="50" spans="1:39" x14ac:dyDescent="0.3">
      <c r="A50">
        <v>7451</v>
      </c>
      <c r="B50">
        <v>1960</v>
      </c>
      <c r="C50">
        <f>2014-marketing_campaign32[[#This Row],[Year_Birth]]</f>
        <v>54</v>
      </c>
      <c r="D50" t="str">
        <f>IF(AND(marketing_campaign32[[#This Row],[Age]]&gt;17, marketing_campaign32[[#This Row],[Age]]&lt;40), "Adult", IF(AND(marketing_campaign32[[#This Row],[Age]]&gt;=40, marketing_campaign32[[#This Row],[Age]]&lt;59), "Middle Age", "Old Age"))</f>
        <v>Middle Age</v>
      </c>
      <c r="E50">
        <v>3</v>
      </c>
      <c r="F50">
        <v>1</v>
      </c>
      <c r="G50">
        <v>98777</v>
      </c>
      <c r="H50" t="s">
        <v>146</v>
      </c>
      <c r="I50">
        <v>3</v>
      </c>
      <c r="J50">
        <v>0</v>
      </c>
      <c r="K50">
        <v>0</v>
      </c>
      <c r="L50">
        <f t="shared" si="0"/>
        <v>0</v>
      </c>
      <c r="M50">
        <f>marketing_campaign32[[#This Row],[TotalKids]]+marketing_campaign32[[#This Row],[Marital_Number]]</f>
        <v>1</v>
      </c>
      <c r="N50" s="1">
        <v>41687</v>
      </c>
      <c r="O50" s="22">
        <f>MAX($N$2:$N$2229)-marketing_campaign32[[#This Row],[Dt_Customer]]</f>
        <v>132</v>
      </c>
      <c r="P50">
        <v>23</v>
      </c>
      <c r="Q50">
        <v>1000</v>
      </c>
      <c r="R50">
        <v>19</v>
      </c>
      <c r="S50">
        <v>711</v>
      </c>
      <c r="T50">
        <v>125</v>
      </c>
      <c r="U50">
        <v>115</v>
      </c>
      <c r="V50">
        <v>38</v>
      </c>
      <c r="W50">
        <f t="shared" si="1"/>
        <v>2008</v>
      </c>
      <c r="X50" s="27">
        <f>marketing_campaign32[[#This Row],[TotalSpend]]/marketing_campaign32[[#This Row],[Income]]</f>
        <v>2.0328619010498396E-2</v>
      </c>
      <c r="Y50" s="27" t="str">
        <f>IF(marketing_campaign32[[#This Row],[TotalSpend]]&gt;1196, "High Spend", "Low Spend")</f>
        <v>High Spend</v>
      </c>
      <c r="Z50">
        <v>0</v>
      </c>
      <c r="AA50">
        <v>4</v>
      </c>
      <c r="AB50">
        <v>6</v>
      </c>
      <c r="AC50">
        <v>9</v>
      </c>
      <c r="AD50">
        <f t="shared" si="2"/>
        <v>19</v>
      </c>
      <c r="AE50" s="30">
        <f>IFERROR(marketing_campaign32[[#This Row],[TotalSpend]]/marketing_campaign32[[#This Row],[TotalPurchase]], 0)</f>
        <v>105.68421052631579</v>
      </c>
      <c r="AF50">
        <v>1</v>
      </c>
      <c r="AG50">
        <v>0</v>
      </c>
      <c r="AH50">
        <v>0</v>
      </c>
      <c r="AI50">
        <v>0</v>
      </c>
      <c r="AJ50">
        <v>1</v>
      </c>
      <c r="AK50">
        <v>0</v>
      </c>
      <c r="AL50">
        <v>0</v>
      </c>
      <c r="AM50">
        <v>0</v>
      </c>
    </row>
    <row r="51" spans="1:39" x14ac:dyDescent="0.3">
      <c r="A51">
        <v>3104</v>
      </c>
      <c r="B51">
        <v>1961</v>
      </c>
      <c r="C51">
        <f>2014-marketing_campaign32[[#This Row],[Year_Birth]]</f>
        <v>53</v>
      </c>
      <c r="D51" t="str">
        <f>IF(AND(marketing_campaign32[[#This Row],[Age]]&gt;17, marketing_campaign32[[#This Row],[Age]]&lt;40), "Adult", IF(AND(marketing_campaign32[[#This Row],[Age]]&gt;=40, marketing_campaign32[[#This Row],[Age]]&lt;59), "Middle Age", "Old Age"))</f>
        <v>Middle Age</v>
      </c>
      <c r="E51">
        <v>2</v>
      </c>
      <c r="F51">
        <v>1</v>
      </c>
      <c r="G51">
        <v>82332</v>
      </c>
      <c r="H51" t="s">
        <v>146</v>
      </c>
      <c r="I51">
        <v>3</v>
      </c>
      <c r="J51">
        <v>0</v>
      </c>
      <c r="K51">
        <v>0</v>
      </c>
      <c r="L51">
        <f t="shared" si="0"/>
        <v>0</v>
      </c>
      <c r="M51">
        <f>marketing_campaign32[[#This Row],[TotalKids]]+marketing_campaign32[[#This Row],[Marital_Number]]</f>
        <v>1</v>
      </c>
      <c r="N51" s="1">
        <v>41169</v>
      </c>
      <c r="O51" s="22">
        <f>MAX($N$2:$N$2229)-marketing_campaign32[[#This Row],[Dt_Customer]]</f>
        <v>650</v>
      </c>
      <c r="P51">
        <v>89</v>
      </c>
      <c r="Q51">
        <v>830</v>
      </c>
      <c r="R51">
        <v>59</v>
      </c>
      <c r="S51">
        <v>968</v>
      </c>
      <c r="T51">
        <v>51</v>
      </c>
      <c r="U51">
        <v>79</v>
      </c>
      <c r="V51">
        <v>19</v>
      </c>
      <c r="W51">
        <f t="shared" si="1"/>
        <v>2006</v>
      </c>
      <c r="X51" s="27">
        <f>marketing_campaign32[[#This Row],[TotalSpend]]/marketing_campaign32[[#This Row],[Income]]</f>
        <v>2.4364767040761792E-2</v>
      </c>
      <c r="Y51" s="27" t="str">
        <f>IF(marketing_campaign32[[#This Row],[TotalSpend]]&gt;1196, "High Spend", "Low Spend")</f>
        <v>High Spend</v>
      </c>
      <c r="Z51">
        <v>1</v>
      </c>
      <c r="AA51">
        <v>5</v>
      </c>
      <c r="AB51">
        <v>3</v>
      </c>
      <c r="AC51">
        <v>12</v>
      </c>
      <c r="AD51">
        <f t="shared" si="2"/>
        <v>20</v>
      </c>
      <c r="AE51" s="30">
        <f>IFERROR(marketing_campaign32[[#This Row],[TotalSpend]]/marketing_campaign32[[#This Row],[TotalPurchase]], 0)</f>
        <v>100.3</v>
      </c>
      <c r="AF51">
        <v>2</v>
      </c>
      <c r="AG51">
        <v>0</v>
      </c>
      <c r="AH51">
        <v>0</v>
      </c>
      <c r="AI51">
        <v>0</v>
      </c>
      <c r="AJ51">
        <v>0</v>
      </c>
      <c r="AK51">
        <v>1</v>
      </c>
      <c r="AL51">
        <v>1</v>
      </c>
      <c r="AM51">
        <v>0</v>
      </c>
    </row>
    <row r="52" spans="1:39" x14ac:dyDescent="0.3">
      <c r="A52">
        <v>569</v>
      </c>
      <c r="B52">
        <v>1991</v>
      </c>
      <c r="C52">
        <f>2014-marketing_campaign32[[#This Row],[Year_Birth]]</f>
        <v>23</v>
      </c>
      <c r="D52" t="str">
        <f>IF(AND(marketing_campaign32[[#This Row],[Age]]&gt;17, marketing_campaign32[[#This Row],[Age]]&lt;40), "Adult", IF(AND(marketing_campaign32[[#This Row],[Age]]&gt;=40, marketing_campaign32[[#This Row],[Age]]&lt;59), "Middle Age", "Old Age"))</f>
        <v>Adult</v>
      </c>
      <c r="E52">
        <v>2</v>
      </c>
      <c r="F52">
        <v>1</v>
      </c>
      <c r="G52">
        <v>90273</v>
      </c>
      <c r="H52" t="s">
        <v>146</v>
      </c>
      <c r="I52">
        <v>3</v>
      </c>
      <c r="J52">
        <v>0</v>
      </c>
      <c r="K52">
        <v>0</v>
      </c>
      <c r="L52">
        <f t="shared" si="0"/>
        <v>0</v>
      </c>
      <c r="M52">
        <f>marketing_campaign32[[#This Row],[TotalKids]]+marketing_campaign32[[#This Row],[Marital_Number]]</f>
        <v>1</v>
      </c>
      <c r="N52" s="1">
        <v>41622</v>
      </c>
      <c r="O52" s="22">
        <f>MAX($N$2:$N$2229)-marketing_campaign32[[#This Row],[Dt_Customer]]</f>
        <v>197</v>
      </c>
      <c r="P52">
        <v>32</v>
      </c>
      <c r="Q52">
        <v>704</v>
      </c>
      <c r="R52">
        <v>129</v>
      </c>
      <c r="S52">
        <v>853</v>
      </c>
      <c r="T52">
        <v>120</v>
      </c>
      <c r="U52">
        <v>74</v>
      </c>
      <c r="V52">
        <v>111</v>
      </c>
      <c r="W52">
        <f t="shared" si="1"/>
        <v>1991</v>
      </c>
      <c r="X52" s="27">
        <f>marketing_campaign32[[#This Row],[TotalSpend]]/marketing_campaign32[[#This Row],[Income]]</f>
        <v>2.2055321081608011E-2</v>
      </c>
      <c r="Y52" s="27" t="str">
        <f>IF(marketing_campaign32[[#This Row],[TotalSpend]]&gt;1196, "High Spend", "Low Spend")</f>
        <v>High Spend</v>
      </c>
      <c r="Z52">
        <v>1</v>
      </c>
      <c r="AA52">
        <v>5</v>
      </c>
      <c r="AB52">
        <v>6</v>
      </c>
      <c r="AC52">
        <v>7</v>
      </c>
      <c r="AD52">
        <f t="shared" si="2"/>
        <v>18</v>
      </c>
      <c r="AE52" s="30">
        <f>IFERROR(marketing_campaign32[[#This Row],[TotalSpend]]/marketing_campaign32[[#This Row],[TotalPurchase]], 0)</f>
        <v>110.61111111111111</v>
      </c>
      <c r="AF52">
        <v>2</v>
      </c>
      <c r="AG52">
        <v>1</v>
      </c>
      <c r="AH52">
        <v>0</v>
      </c>
      <c r="AI52">
        <v>0</v>
      </c>
      <c r="AJ52">
        <v>1</v>
      </c>
      <c r="AK52">
        <v>1</v>
      </c>
      <c r="AL52">
        <v>1</v>
      </c>
      <c r="AM52">
        <v>0</v>
      </c>
    </row>
    <row r="53" spans="1:39" x14ac:dyDescent="0.3">
      <c r="A53">
        <v>10619</v>
      </c>
      <c r="B53">
        <v>1994</v>
      </c>
      <c r="C53">
        <f>2014-marketing_campaign32[[#This Row],[Year_Birth]]</f>
        <v>20</v>
      </c>
      <c r="D53" t="str">
        <f>IF(AND(marketing_campaign32[[#This Row],[Age]]&gt;17, marketing_campaign32[[#This Row],[Age]]&lt;40), "Adult", IF(AND(marketing_campaign32[[#This Row],[Age]]&gt;=40, marketing_campaign32[[#This Row],[Age]]&lt;59), "Middle Age", "Old Age"))</f>
        <v>Adult</v>
      </c>
      <c r="E53">
        <v>2</v>
      </c>
      <c r="F53">
        <v>1</v>
      </c>
      <c r="G53">
        <v>95529</v>
      </c>
      <c r="H53" t="s">
        <v>146</v>
      </c>
      <c r="I53">
        <v>3</v>
      </c>
      <c r="J53">
        <v>0</v>
      </c>
      <c r="K53">
        <v>0</v>
      </c>
      <c r="L53">
        <f t="shared" si="0"/>
        <v>0</v>
      </c>
      <c r="M53">
        <f>marketing_campaign32[[#This Row],[TotalKids]]+marketing_campaign32[[#This Row],[Marital_Number]]</f>
        <v>1</v>
      </c>
      <c r="N53" s="1">
        <v>41246</v>
      </c>
      <c r="O53" s="22">
        <f>MAX($N$2:$N$2229)-marketing_campaign32[[#This Row],[Dt_Customer]]</f>
        <v>573</v>
      </c>
      <c r="P53">
        <v>29</v>
      </c>
      <c r="Q53">
        <v>770</v>
      </c>
      <c r="R53">
        <v>29</v>
      </c>
      <c r="S53">
        <v>890</v>
      </c>
      <c r="T53">
        <v>250</v>
      </c>
      <c r="U53">
        <v>27</v>
      </c>
      <c r="V53">
        <v>24</v>
      </c>
      <c r="W53">
        <f t="shared" si="1"/>
        <v>1990</v>
      </c>
      <c r="X53" s="27">
        <f>marketing_campaign32[[#This Row],[TotalSpend]]/marketing_campaign32[[#This Row],[Income]]</f>
        <v>2.0831370578567765E-2</v>
      </c>
      <c r="Y53" s="27" t="str">
        <f>IF(marketing_campaign32[[#This Row],[TotalSpend]]&gt;1196, "High Spend", "Low Spend")</f>
        <v>High Spend</v>
      </c>
      <c r="Z53">
        <v>1</v>
      </c>
      <c r="AA53">
        <v>7</v>
      </c>
      <c r="AB53">
        <v>3</v>
      </c>
      <c r="AC53">
        <v>7</v>
      </c>
      <c r="AD53">
        <f t="shared" si="2"/>
        <v>17</v>
      </c>
      <c r="AE53" s="30">
        <f>IFERROR(marketing_campaign32[[#This Row],[TotalSpend]]/marketing_campaign32[[#This Row],[TotalPurchase]], 0)</f>
        <v>117.05882352941177</v>
      </c>
      <c r="AF53">
        <v>3</v>
      </c>
      <c r="AG53">
        <v>0</v>
      </c>
      <c r="AH53">
        <v>0</v>
      </c>
      <c r="AI53">
        <v>0</v>
      </c>
      <c r="AJ53">
        <v>0</v>
      </c>
      <c r="AK53">
        <v>1</v>
      </c>
      <c r="AL53">
        <v>1</v>
      </c>
      <c r="AM53">
        <v>0</v>
      </c>
    </row>
    <row r="54" spans="1:39" x14ac:dyDescent="0.3">
      <c r="A54">
        <v>9220</v>
      </c>
      <c r="B54">
        <v>1971</v>
      </c>
      <c r="C54">
        <f>2014-marketing_campaign32[[#This Row],[Year_Birth]]</f>
        <v>43</v>
      </c>
      <c r="D54" t="str">
        <f>IF(AND(marketing_campaign32[[#This Row],[Age]]&gt;17, marketing_campaign32[[#This Row],[Age]]&lt;40), "Adult", IF(AND(marketing_campaign32[[#This Row],[Age]]&gt;=40, marketing_campaign32[[#This Row],[Age]]&lt;59), "Middle Age", "Old Age"))</f>
        <v>Middle Age</v>
      </c>
      <c r="E54">
        <v>2</v>
      </c>
      <c r="F54">
        <v>1</v>
      </c>
      <c r="G54">
        <v>91700</v>
      </c>
      <c r="H54" t="s">
        <v>146</v>
      </c>
      <c r="I54">
        <v>3</v>
      </c>
      <c r="J54">
        <v>0</v>
      </c>
      <c r="K54">
        <v>0</v>
      </c>
      <c r="L54">
        <f t="shared" si="0"/>
        <v>0</v>
      </c>
      <c r="M54">
        <f>marketing_campaign32[[#This Row],[TotalKids]]+marketing_campaign32[[#This Row],[Marital_Number]]</f>
        <v>1</v>
      </c>
      <c r="N54" s="1">
        <v>41291</v>
      </c>
      <c r="O54" s="22">
        <f>MAX($N$2:$N$2229)-marketing_campaign32[[#This Row],[Dt_Customer]]</f>
        <v>528</v>
      </c>
      <c r="P54">
        <v>58</v>
      </c>
      <c r="Q54">
        <v>576</v>
      </c>
      <c r="R54">
        <v>172</v>
      </c>
      <c r="S54">
        <v>961</v>
      </c>
      <c r="T54">
        <v>125</v>
      </c>
      <c r="U54">
        <v>115</v>
      </c>
      <c r="V54">
        <v>19</v>
      </c>
      <c r="W54">
        <f t="shared" si="1"/>
        <v>1968</v>
      </c>
      <c r="X54" s="27">
        <f>marketing_campaign32[[#This Row],[TotalSpend]]/marketing_campaign32[[#This Row],[Income]]</f>
        <v>2.1461286804798255E-2</v>
      </c>
      <c r="Y54" s="27" t="str">
        <f>IF(marketing_campaign32[[#This Row],[TotalSpend]]&gt;1196, "High Spend", "Low Spend")</f>
        <v>High Spend</v>
      </c>
      <c r="Z54">
        <v>1</v>
      </c>
      <c r="AA54">
        <v>8</v>
      </c>
      <c r="AB54">
        <v>6</v>
      </c>
      <c r="AC54">
        <v>5</v>
      </c>
      <c r="AD54">
        <f t="shared" si="2"/>
        <v>19</v>
      </c>
      <c r="AE54" s="30">
        <f>IFERROR(marketing_campaign32[[#This Row],[TotalSpend]]/marketing_campaign32[[#This Row],[TotalPurchase]], 0)</f>
        <v>103.57894736842105</v>
      </c>
      <c r="AF54">
        <v>3</v>
      </c>
      <c r="AG54">
        <v>0</v>
      </c>
      <c r="AH54">
        <v>0</v>
      </c>
      <c r="AI54">
        <v>0</v>
      </c>
      <c r="AJ54">
        <v>0</v>
      </c>
      <c r="AK54">
        <v>0</v>
      </c>
      <c r="AL54">
        <v>1</v>
      </c>
      <c r="AM54">
        <v>0</v>
      </c>
    </row>
    <row r="55" spans="1:39" x14ac:dyDescent="0.3">
      <c r="A55">
        <v>1127</v>
      </c>
      <c r="B55">
        <v>1973</v>
      </c>
      <c r="C55">
        <f>2014-marketing_campaign32[[#This Row],[Year_Birth]]</f>
        <v>41</v>
      </c>
      <c r="D55" t="str">
        <f>IF(AND(marketing_campaign32[[#This Row],[Age]]&gt;17, marketing_campaign32[[#This Row],[Age]]&lt;40), "Adult", IF(AND(marketing_campaign32[[#This Row],[Age]]&gt;=40, marketing_campaign32[[#This Row],[Age]]&lt;59), "Middle Age", "Old Age"))</f>
        <v>Middle Age</v>
      </c>
      <c r="E55">
        <v>3</v>
      </c>
      <c r="F55">
        <v>2</v>
      </c>
      <c r="G55">
        <v>85844</v>
      </c>
      <c r="H55" t="s">
        <v>146</v>
      </c>
      <c r="I55">
        <v>3</v>
      </c>
      <c r="J55">
        <v>0</v>
      </c>
      <c r="K55">
        <v>0</v>
      </c>
      <c r="L55">
        <f t="shared" si="0"/>
        <v>0</v>
      </c>
      <c r="M55">
        <f>marketing_campaign32[[#This Row],[TotalKids]]+marketing_campaign32[[#This Row],[Marital_Number]]</f>
        <v>2</v>
      </c>
      <c r="N55" s="1">
        <v>41788</v>
      </c>
      <c r="O55" s="22">
        <f>MAX($N$2:$N$2229)-marketing_campaign32[[#This Row],[Dt_Customer]]</f>
        <v>31</v>
      </c>
      <c r="P55">
        <v>62</v>
      </c>
      <c r="Q55">
        <v>938</v>
      </c>
      <c r="R55">
        <v>19</v>
      </c>
      <c r="S55">
        <v>843</v>
      </c>
      <c r="T55">
        <v>25</v>
      </c>
      <c r="U55">
        <v>95</v>
      </c>
      <c r="V55">
        <v>38</v>
      </c>
      <c r="W55">
        <f t="shared" si="1"/>
        <v>1958</v>
      </c>
      <c r="X55" s="27">
        <f>marketing_campaign32[[#This Row],[TotalSpend]]/marketing_campaign32[[#This Row],[Income]]</f>
        <v>2.2808815991799077E-2</v>
      </c>
      <c r="Y55" s="27" t="str">
        <f>IF(marketing_campaign32[[#This Row],[TotalSpend]]&gt;1196, "High Spend", "Low Spend")</f>
        <v>High Spend</v>
      </c>
      <c r="Z55">
        <v>1</v>
      </c>
      <c r="AA55">
        <v>6</v>
      </c>
      <c r="AB55">
        <v>6</v>
      </c>
      <c r="AC55">
        <v>7</v>
      </c>
      <c r="AD55">
        <f t="shared" si="2"/>
        <v>19</v>
      </c>
      <c r="AE55" s="30">
        <f>IFERROR(marketing_campaign32[[#This Row],[TotalSpend]]/marketing_campaign32[[#This Row],[TotalPurchase]], 0)</f>
        <v>103.05263157894737</v>
      </c>
      <c r="AF55">
        <v>2</v>
      </c>
      <c r="AG55">
        <v>0</v>
      </c>
      <c r="AH55">
        <v>0</v>
      </c>
      <c r="AI55">
        <v>0</v>
      </c>
      <c r="AJ55">
        <v>0</v>
      </c>
      <c r="AK55">
        <v>1</v>
      </c>
      <c r="AL55">
        <v>0</v>
      </c>
      <c r="AM55">
        <v>0</v>
      </c>
    </row>
    <row r="56" spans="1:39" x14ac:dyDescent="0.3">
      <c r="A56">
        <v>10949</v>
      </c>
      <c r="B56">
        <v>1963</v>
      </c>
      <c r="C56">
        <f>2014-marketing_campaign32[[#This Row],[Year_Birth]]</f>
        <v>51</v>
      </c>
      <c r="D56" t="str">
        <f>IF(AND(marketing_campaign32[[#This Row],[Age]]&gt;17, marketing_campaign32[[#This Row],[Age]]&lt;40), "Adult", IF(AND(marketing_campaign32[[#This Row],[Age]]&gt;=40, marketing_campaign32[[#This Row],[Age]]&lt;59), "Middle Age", "Old Age"))</f>
        <v>Middle Age</v>
      </c>
      <c r="E56">
        <v>3</v>
      </c>
      <c r="F56">
        <v>1</v>
      </c>
      <c r="G56">
        <v>72968</v>
      </c>
      <c r="H56" t="s">
        <v>146</v>
      </c>
      <c r="I56">
        <v>3</v>
      </c>
      <c r="J56">
        <v>0</v>
      </c>
      <c r="K56">
        <v>0</v>
      </c>
      <c r="L56">
        <f t="shared" si="0"/>
        <v>0</v>
      </c>
      <c r="M56">
        <f>marketing_campaign32[[#This Row],[TotalKids]]+marketing_campaign32[[#This Row],[Marital_Number]]</f>
        <v>1</v>
      </c>
      <c r="N56" s="1">
        <v>41624</v>
      </c>
      <c r="O56" s="22">
        <f>MAX($N$2:$N$2229)-marketing_campaign32[[#This Row],[Dt_Customer]]</f>
        <v>195</v>
      </c>
      <c r="P56">
        <v>8</v>
      </c>
      <c r="Q56">
        <v>1092</v>
      </c>
      <c r="R56">
        <v>37</v>
      </c>
      <c r="S56">
        <v>592</v>
      </c>
      <c r="T56">
        <v>145</v>
      </c>
      <c r="U56">
        <v>37</v>
      </c>
      <c r="V56">
        <v>55</v>
      </c>
      <c r="W56">
        <f t="shared" si="1"/>
        <v>1958</v>
      </c>
      <c r="X56" s="27">
        <f>marketing_campaign32[[#This Row],[TotalSpend]]/marketing_campaign32[[#This Row],[Income]]</f>
        <v>2.6833680517487118E-2</v>
      </c>
      <c r="Y56" s="27" t="str">
        <f>IF(marketing_campaign32[[#This Row],[TotalSpend]]&gt;1196, "High Spend", "Low Spend")</f>
        <v>High Spend</v>
      </c>
      <c r="Z56">
        <v>1</v>
      </c>
      <c r="AA56">
        <v>5</v>
      </c>
      <c r="AB56">
        <v>5</v>
      </c>
      <c r="AC56">
        <v>8</v>
      </c>
      <c r="AD56">
        <f t="shared" si="2"/>
        <v>18</v>
      </c>
      <c r="AE56" s="30">
        <f>IFERROR(marketing_campaign32[[#This Row],[TotalSpend]]/marketing_campaign32[[#This Row],[TotalPurchase]], 0)</f>
        <v>108.77777777777777</v>
      </c>
      <c r="AF56">
        <v>3</v>
      </c>
      <c r="AG56">
        <v>1</v>
      </c>
      <c r="AH56">
        <v>0</v>
      </c>
      <c r="AI56">
        <v>0</v>
      </c>
      <c r="AJ56">
        <v>0</v>
      </c>
      <c r="AK56">
        <v>0</v>
      </c>
      <c r="AL56">
        <v>1</v>
      </c>
      <c r="AM56">
        <v>0</v>
      </c>
    </row>
    <row r="57" spans="1:39" x14ac:dyDescent="0.3">
      <c r="A57">
        <v>6260</v>
      </c>
      <c r="B57">
        <v>1955</v>
      </c>
      <c r="C57">
        <f>2014-marketing_campaign32[[#This Row],[Year_Birth]]</f>
        <v>59</v>
      </c>
      <c r="D57" t="str">
        <f>IF(AND(marketing_campaign32[[#This Row],[Age]]&gt;17, marketing_campaign32[[#This Row],[Age]]&lt;40), "Adult", IF(AND(marketing_campaign32[[#This Row],[Age]]&gt;=40, marketing_campaign32[[#This Row],[Age]]&lt;59), "Middle Age", "Old Age"))</f>
        <v>Old Age</v>
      </c>
      <c r="E57">
        <v>3</v>
      </c>
      <c r="F57">
        <v>2</v>
      </c>
      <c r="G57">
        <v>82384</v>
      </c>
      <c r="H57" t="s">
        <v>146</v>
      </c>
      <c r="I57">
        <v>3</v>
      </c>
      <c r="J57">
        <v>0</v>
      </c>
      <c r="K57">
        <v>0</v>
      </c>
      <c r="L57">
        <f t="shared" si="0"/>
        <v>0</v>
      </c>
      <c r="M57">
        <f>marketing_campaign32[[#This Row],[TotalKids]]+marketing_campaign32[[#This Row],[Marital_Number]]</f>
        <v>2</v>
      </c>
      <c r="N57" s="1">
        <v>41232</v>
      </c>
      <c r="O57" s="22">
        <f>MAX($N$2:$N$2229)-marketing_campaign32[[#This Row],[Dt_Customer]]</f>
        <v>587</v>
      </c>
      <c r="P57">
        <v>55</v>
      </c>
      <c r="Q57">
        <v>984</v>
      </c>
      <c r="R57">
        <v>51</v>
      </c>
      <c r="S57">
        <v>432</v>
      </c>
      <c r="T57">
        <v>180</v>
      </c>
      <c r="U57">
        <v>120</v>
      </c>
      <c r="V57">
        <v>190</v>
      </c>
      <c r="W57">
        <f t="shared" si="1"/>
        <v>1957</v>
      </c>
      <c r="X57" s="27">
        <f>marketing_campaign32[[#This Row],[TotalSpend]]/marketing_campaign32[[#This Row],[Income]]</f>
        <v>2.3754612546125462E-2</v>
      </c>
      <c r="Y57" s="27" t="str">
        <f>IF(marketing_campaign32[[#This Row],[TotalSpend]]&gt;1196, "High Spend", "Low Spend")</f>
        <v>High Spend</v>
      </c>
      <c r="Z57">
        <v>1</v>
      </c>
      <c r="AA57">
        <v>3</v>
      </c>
      <c r="AB57">
        <v>10</v>
      </c>
      <c r="AC57">
        <v>13</v>
      </c>
      <c r="AD57">
        <f t="shared" si="2"/>
        <v>26</v>
      </c>
      <c r="AE57" s="30">
        <f>IFERROR(marketing_campaign32[[#This Row],[TotalSpend]]/marketing_campaign32[[#This Row],[TotalPurchase]], 0)</f>
        <v>75.269230769230774</v>
      </c>
      <c r="AF57">
        <v>1</v>
      </c>
      <c r="AG57">
        <v>0</v>
      </c>
      <c r="AH57">
        <v>0</v>
      </c>
      <c r="AI57">
        <v>0</v>
      </c>
      <c r="AJ57">
        <v>0</v>
      </c>
      <c r="AK57">
        <v>1</v>
      </c>
      <c r="AL57">
        <v>1</v>
      </c>
      <c r="AM57">
        <v>0</v>
      </c>
    </row>
    <row r="58" spans="1:39" x14ac:dyDescent="0.3">
      <c r="A58">
        <v>3174</v>
      </c>
      <c r="B58">
        <v>1959</v>
      </c>
      <c r="C58">
        <f>2014-marketing_campaign32[[#This Row],[Year_Birth]]</f>
        <v>55</v>
      </c>
      <c r="D58" t="str">
        <f>IF(AND(marketing_campaign32[[#This Row],[Age]]&gt;17, marketing_campaign32[[#This Row],[Age]]&lt;40), "Adult", IF(AND(marketing_campaign32[[#This Row],[Age]]&gt;=40, marketing_campaign32[[#This Row],[Age]]&lt;59), "Middle Age", "Old Age"))</f>
        <v>Middle Age</v>
      </c>
      <c r="E58">
        <v>2</v>
      </c>
      <c r="F58">
        <v>2</v>
      </c>
      <c r="G58">
        <v>87771</v>
      </c>
      <c r="H58" t="s">
        <v>146</v>
      </c>
      <c r="I58">
        <v>3</v>
      </c>
      <c r="J58">
        <v>0</v>
      </c>
      <c r="K58">
        <v>1</v>
      </c>
      <c r="L58">
        <f t="shared" si="0"/>
        <v>1</v>
      </c>
      <c r="M58">
        <f>marketing_campaign32[[#This Row],[TotalKids]]+marketing_campaign32[[#This Row],[Marital_Number]]</f>
        <v>3</v>
      </c>
      <c r="N58" s="1">
        <v>41416</v>
      </c>
      <c r="O58" s="22">
        <f>MAX($N$2:$N$2229)-marketing_campaign32[[#This Row],[Dt_Customer]]</f>
        <v>403</v>
      </c>
      <c r="P58">
        <v>61</v>
      </c>
      <c r="Q58">
        <v>1492</v>
      </c>
      <c r="R58">
        <v>38</v>
      </c>
      <c r="S58">
        <v>287</v>
      </c>
      <c r="T58">
        <v>50</v>
      </c>
      <c r="U58">
        <v>57</v>
      </c>
      <c r="V58">
        <v>33</v>
      </c>
      <c r="W58">
        <f t="shared" si="1"/>
        <v>1957</v>
      </c>
      <c r="X58" s="27">
        <f>marketing_campaign32[[#This Row],[TotalSpend]]/marketing_campaign32[[#This Row],[Income]]</f>
        <v>2.2296658349568763E-2</v>
      </c>
      <c r="Y58" s="27" t="str">
        <f>IF(marketing_campaign32[[#This Row],[TotalSpend]]&gt;1196, "High Spend", "Low Spend")</f>
        <v>High Spend</v>
      </c>
      <c r="Z58">
        <v>1</v>
      </c>
      <c r="AA58">
        <v>5</v>
      </c>
      <c r="AB58">
        <v>10</v>
      </c>
      <c r="AC58">
        <v>4</v>
      </c>
      <c r="AD58">
        <f t="shared" si="2"/>
        <v>19</v>
      </c>
      <c r="AE58" s="30">
        <f>IFERROR(marketing_campaign32[[#This Row],[TotalSpend]]/marketing_campaign32[[#This Row],[TotalPurchase]], 0)</f>
        <v>103</v>
      </c>
      <c r="AF58">
        <v>6</v>
      </c>
      <c r="AG58">
        <v>1</v>
      </c>
      <c r="AH58">
        <v>1</v>
      </c>
      <c r="AI58">
        <v>0</v>
      </c>
      <c r="AJ58">
        <v>1</v>
      </c>
      <c r="AK58">
        <v>1</v>
      </c>
      <c r="AL58">
        <v>1</v>
      </c>
      <c r="AM58">
        <v>0</v>
      </c>
    </row>
    <row r="59" spans="1:39" x14ac:dyDescent="0.3">
      <c r="A59">
        <v>5536</v>
      </c>
      <c r="B59">
        <v>1959</v>
      </c>
      <c r="C59">
        <f>2014-marketing_campaign32[[#This Row],[Year_Birth]]</f>
        <v>55</v>
      </c>
      <c r="D59" t="str">
        <f>IF(AND(marketing_campaign32[[#This Row],[Age]]&gt;17, marketing_campaign32[[#This Row],[Age]]&lt;40), "Adult", IF(AND(marketing_campaign32[[#This Row],[Age]]&gt;=40, marketing_campaign32[[#This Row],[Age]]&lt;59), "Middle Age", "Old Age"))</f>
        <v>Middle Age</v>
      </c>
      <c r="E59">
        <v>2</v>
      </c>
      <c r="F59">
        <v>2</v>
      </c>
      <c r="G59">
        <v>87771</v>
      </c>
      <c r="H59" t="s">
        <v>146</v>
      </c>
      <c r="I59">
        <v>3</v>
      </c>
      <c r="J59">
        <v>0</v>
      </c>
      <c r="K59">
        <v>1</v>
      </c>
      <c r="L59">
        <f t="shared" si="0"/>
        <v>1</v>
      </c>
      <c r="M59">
        <f>marketing_campaign32[[#This Row],[TotalKids]]+marketing_campaign32[[#This Row],[Marital_Number]]</f>
        <v>3</v>
      </c>
      <c r="N59" s="1">
        <v>41416</v>
      </c>
      <c r="O59" s="22">
        <f>MAX($N$2:$N$2229)-marketing_campaign32[[#This Row],[Dt_Customer]]</f>
        <v>403</v>
      </c>
      <c r="P59">
        <v>61</v>
      </c>
      <c r="Q59">
        <v>1492</v>
      </c>
      <c r="R59">
        <v>38</v>
      </c>
      <c r="S59">
        <v>287</v>
      </c>
      <c r="T59">
        <v>50</v>
      </c>
      <c r="U59">
        <v>57</v>
      </c>
      <c r="V59">
        <v>33</v>
      </c>
      <c r="W59">
        <f t="shared" si="1"/>
        <v>1957</v>
      </c>
      <c r="X59" s="27">
        <f>marketing_campaign32[[#This Row],[TotalSpend]]/marketing_campaign32[[#This Row],[Income]]</f>
        <v>2.2296658349568763E-2</v>
      </c>
      <c r="Y59" s="27" t="str">
        <f>IF(marketing_campaign32[[#This Row],[TotalSpend]]&gt;1196, "High Spend", "Low Spend")</f>
        <v>High Spend</v>
      </c>
      <c r="Z59">
        <v>1</v>
      </c>
      <c r="AA59">
        <v>5</v>
      </c>
      <c r="AB59">
        <v>10</v>
      </c>
      <c r="AC59">
        <v>4</v>
      </c>
      <c r="AD59">
        <f t="shared" si="2"/>
        <v>19</v>
      </c>
      <c r="AE59" s="30">
        <f>IFERROR(marketing_campaign32[[#This Row],[TotalSpend]]/marketing_campaign32[[#This Row],[TotalPurchase]], 0)</f>
        <v>103</v>
      </c>
      <c r="AF59">
        <v>6</v>
      </c>
      <c r="AG59">
        <v>1</v>
      </c>
      <c r="AH59">
        <v>1</v>
      </c>
      <c r="AI59">
        <v>0</v>
      </c>
      <c r="AJ59">
        <v>1</v>
      </c>
      <c r="AK59">
        <v>1</v>
      </c>
      <c r="AL59">
        <v>1</v>
      </c>
      <c r="AM59">
        <v>0</v>
      </c>
    </row>
    <row r="60" spans="1:39" x14ac:dyDescent="0.3">
      <c r="A60">
        <v>2975</v>
      </c>
      <c r="B60">
        <v>1976</v>
      </c>
      <c r="C60">
        <f>2014-marketing_campaign32[[#This Row],[Year_Birth]]</f>
        <v>38</v>
      </c>
      <c r="D60" t="str">
        <f>IF(AND(marketing_campaign32[[#This Row],[Age]]&gt;17, marketing_campaign32[[#This Row],[Age]]&lt;40), "Adult", IF(AND(marketing_campaign32[[#This Row],[Age]]&gt;=40, marketing_campaign32[[#This Row],[Age]]&lt;59), "Middle Age", "Old Age"))</f>
        <v>Adult</v>
      </c>
      <c r="E60">
        <v>2</v>
      </c>
      <c r="F60">
        <v>2</v>
      </c>
      <c r="G60">
        <v>85606</v>
      </c>
      <c r="H60" t="s">
        <v>146</v>
      </c>
      <c r="I60">
        <v>3</v>
      </c>
      <c r="J60">
        <v>0</v>
      </c>
      <c r="K60">
        <v>1</v>
      </c>
      <c r="L60">
        <f t="shared" si="0"/>
        <v>1</v>
      </c>
      <c r="M60">
        <f>marketing_campaign32[[#This Row],[TotalKids]]+marketing_campaign32[[#This Row],[Marital_Number]]</f>
        <v>3</v>
      </c>
      <c r="N60" s="1">
        <v>41225</v>
      </c>
      <c r="O60" s="22">
        <f>MAX($N$2:$N$2229)-marketing_campaign32[[#This Row],[Dt_Customer]]</f>
        <v>594</v>
      </c>
      <c r="P60">
        <v>89</v>
      </c>
      <c r="Q60">
        <v>717</v>
      </c>
      <c r="R60">
        <v>42</v>
      </c>
      <c r="S60">
        <v>864</v>
      </c>
      <c r="T60">
        <v>219</v>
      </c>
      <c r="U60">
        <v>30</v>
      </c>
      <c r="V60">
        <v>84</v>
      </c>
      <c r="W60">
        <f t="shared" si="1"/>
        <v>1956</v>
      </c>
      <c r="X60" s="27">
        <f>marketing_campaign32[[#This Row],[TotalSpend]]/marketing_campaign32[[#This Row],[Income]]</f>
        <v>2.2848865733710255E-2</v>
      </c>
      <c r="Y60" s="27" t="str">
        <f>IF(marketing_campaign32[[#This Row],[TotalSpend]]&gt;1196, "High Spend", "Low Spend")</f>
        <v>High Spend</v>
      </c>
      <c r="Z60">
        <v>2</v>
      </c>
      <c r="AA60">
        <v>6</v>
      </c>
      <c r="AB60">
        <v>7</v>
      </c>
      <c r="AC60">
        <v>9</v>
      </c>
      <c r="AD60">
        <f t="shared" si="2"/>
        <v>22</v>
      </c>
      <c r="AE60" s="30">
        <f>IFERROR(marketing_campaign32[[#This Row],[TotalSpend]]/marketing_campaign32[[#This Row],[TotalPurchase]], 0)</f>
        <v>88.909090909090907</v>
      </c>
      <c r="AF60">
        <v>3</v>
      </c>
      <c r="AG60">
        <v>1</v>
      </c>
      <c r="AH60">
        <v>0</v>
      </c>
      <c r="AI60">
        <v>0</v>
      </c>
      <c r="AJ60">
        <v>0</v>
      </c>
      <c r="AK60">
        <v>0</v>
      </c>
      <c r="AL60">
        <v>0</v>
      </c>
      <c r="AM60">
        <v>0</v>
      </c>
    </row>
    <row r="61" spans="1:39" x14ac:dyDescent="0.3">
      <c r="A61">
        <v>10936</v>
      </c>
      <c r="B61">
        <v>1965</v>
      </c>
      <c r="C61">
        <f>2014-marketing_campaign32[[#This Row],[Year_Birth]]</f>
        <v>49</v>
      </c>
      <c r="D61" t="str">
        <f>IF(AND(marketing_campaign32[[#This Row],[Age]]&gt;17, marketing_campaign32[[#This Row],[Age]]&lt;40), "Adult", IF(AND(marketing_campaign32[[#This Row],[Age]]&gt;=40, marketing_campaign32[[#This Row],[Age]]&lt;59), "Middle Age", "Old Age"))</f>
        <v>Middle Age</v>
      </c>
      <c r="E61">
        <v>2</v>
      </c>
      <c r="F61">
        <v>2</v>
      </c>
      <c r="G61">
        <v>72190</v>
      </c>
      <c r="H61" t="s">
        <v>146</v>
      </c>
      <c r="I61">
        <v>3</v>
      </c>
      <c r="J61">
        <v>0</v>
      </c>
      <c r="K61">
        <v>0</v>
      </c>
      <c r="L61">
        <f t="shared" si="0"/>
        <v>0</v>
      </c>
      <c r="M61">
        <f>marketing_campaign32[[#This Row],[TotalKids]]+marketing_campaign32[[#This Row],[Marital_Number]]</f>
        <v>2</v>
      </c>
      <c r="N61" s="1">
        <v>41318</v>
      </c>
      <c r="O61" s="22">
        <f>MAX($N$2:$N$2229)-marketing_campaign32[[#This Row],[Dt_Customer]]</f>
        <v>501</v>
      </c>
      <c r="P61">
        <v>79</v>
      </c>
      <c r="Q61">
        <v>597</v>
      </c>
      <c r="R61">
        <v>166</v>
      </c>
      <c r="S61">
        <v>597</v>
      </c>
      <c r="T61">
        <v>172</v>
      </c>
      <c r="U61">
        <v>166</v>
      </c>
      <c r="V61">
        <v>249</v>
      </c>
      <c r="W61">
        <f t="shared" si="1"/>
        <v>1947</v>
      </c>
      <c r="X61" s="27">
        <f>marketing_campaign32[[#This Row],[TotalSpend]]/marketing_campaign32[[#This Row],[Income]]</f>
        <v>2.6970494528328025E-2</v>
      </c>
      <c r="Y61" s="27" t="str">
        <f>IF(marketing_campaign32[[#This Row],[TotalSpend]]&gt;1196, "High Spend", "Low Spend")</f>
        <v>High Spend</v>
      </c>
      <c r="Z61">
        <v>1</v>
      </c>
      <c r="AA61">
        <v>5</v>
      </c>
      <c r="AB61">
        <v>6</v>
      </c>
      <c r="AC61">
        <v>4</v>
      </c>
      <c r="AD61">
        <f t="shared" si="2"/>
        <v>15</v>
      </c>
      <c r="AE61" s="30">
        <f>IFERROR(marketing_campaign32[[#This Row],[TotalSpend]]/marketing_campaign32[[#This Row],[TotalPurchase]], 0)</f>
        <v>129.80000000000001</v>
      </c>
      <c r="AF61">
        <v>3</v>
      </c>
      <c r="AG61">
        <v>0</v>
      </c>
      <c r="AH61">
        <v>0</v>
      </c>
      <c r="AI61">
        <v>0</v>
      </c>
      <c r="AJ61">
        <v>0</v>
      </c>
      <c r="AK61">
        <v>0</v>
      </c>
      <c r="AL61">
        <v>0</v>
      </c>
      <c r="AM61">
        <v>0</v>
      </c>
    </row>
    <row r="62" spans="1:39" x14ac:dyDescent="0.3">
      <c r="A62">
        <v>500</v>
      </c>
      <c r="B62">
        <v>1977</v>
      </c>
      <c r="C62">
        <f>2014-marketing_campaign32[[#This Row],[Year_Birth]]</f>
        <v>37</v>
      </c>
      <c r="D62" t="str">
        <f>IF(AND(marketing_campaign32[[#This Row],[Age]]&gt;17, marketing_campaign32[[#This Row],[Age]]&lt;40), "Adult", IF(AND(marketing_campaign32[[#This Row],[Age]]&gt;=40, marketing_campaign32[[#This Row],[Age]]&lt;59), "Middle Age", "Old Age"))</f>
        <v>Adult</v>
      </c>
      <c r="E62">
        <v>2</v>
      </c>
      <c r="F62">
        <v>2</v>
      </c>
      <c r="G62">
        <v>96876</v>
      </c>
      <c r="H62" t="s">
        <v>146</v>
      </c>
      <c r="I62">
        <v>3</v>
      </c>
      <c r="J62">
        <v>0</v>
      </c>
      <c r="K62">
        <v>0</v>
      </c>
      <c r="L62">
        <f t="shared" si="0"/>
        <v>0</v>
      </c>
      <c r="M62">
        <f>marketing_campaign32[[#This Row],[TotalKids]]+marketing_campaign32[[#This Row],[Marital_Number]]</f>
        <v>2</v>
      </c>
      <c r="N62" s="1">
        <v>41492</v>
      </c>
      <c r="O62" s="22">
        <f>MAX($N$2:$N$2229)-marketing_campaign32[[#This Row],[Dt_Customer]]</f>
        <v>327</v>
      </c>
      <c r="P62">
        <v>79</v>
      </c>
      <c r="Q62">
        <v>908</v>
      </c>
      <c r="R62">
        <v>43</v>
      </c>
      <c r="S62">
        <v>735</v>
      </c>
      <c r="T62">
        <v>40</v>
      </c>
      <c r="U62">
        <v>194</v>
      </c>
      <c r="V62">
        <v>21</v>
      </c>
      <c r="W62">
        <f t="shared" si="1"/>
        <v>1941</v>
      </c>
      <c r="X62" s="27">
        <f>marketing_campaign32[[#This Row],[TotalSpend]]/marketing_campaign32[[#This Row],[Income]]</f>
        <v>2.0035922209835254E-2</v>
      </c>
      <c r="Y62" s="27" t="str">
        <f>IF(marketing_campaign32[[#This Row],[TotalSpend]]&gt;1196, "High Spend", "Low Spend")</f>
        <v>High Spend</v>
      </c>
      <c r="Z62">
        <v>1</v>
      </c>
      <c r="AA62">
        <v>7</v>
      </c>
      <c r="AB62">
        <v>7</v>
      </c>
      <c r="AC62">
        <v>9</v>
      </c>
      <c r="AD62">
        <f t="shared" si="2"/>
        <v>23</v>
      </c>
      <c r="AE62" s="30">
        <f>IFERROR(marketing_campaign32[[#This Row],[TotalSpend]]/marketing_campaign32[[#This Row],[TotalPurchase]], 0)</f>
        <v>84.391304347826093</v>
      </c>
      <c r="AF62">
        <v>2</v>
      </c>
      <c r="AG62">
        <v>1</v>
      </c>
      <c r="AH62">
        <v>0</v>
      </c>
      <c r="AI62">
        <v>0</v>
      </c>
      <c r="AJ62">
        <v>1</v>
      </c>
      <c r="AK62">
        <v>1</v>
      </c>
      <c r="AL62">
        <v>1</v>
      </c>
      <c r="AM62">
        <v>0</v>
      </c>
    </row>
    <row r="63" spans="1:39" x14ac:dyDescent="0.3">
      <c r="A63">
        <v>5955</v>
      </c>
      <c r="B63">
        <v>1962</v>
      </c>
      <c r="C63">
        <f>2014-marketing_campaign32[[#This Row],[Year_Birth]]</f>
        <v>52</v>
      </c>
      <c r="D63" t="str">
        <f>IF(AND(marketing_campaign32[[#This Row],[Age]]&gt;17, marketing_campaign32[[#This Row],[Age]]&lt;40), "Adult", IF(AND(marketing_campaign32[[#This Row],[Age]]&gt;=40, marketing_campaign32[[#This Row],[Age]]&lt;59), "Middle Age", "Old Age"))</f>
        <v>Middle Age</v>
      </c>
      <c r="E63">
        <v>2</v>
      </c>
      <c r="F63">
        <v>2</v>
      </c>
      <c r="G63">
        <v>72025</v>
      </c>
      <c r="H63" t="s">
        <v>146</v>
      </c>
      <c r="I63">
        <v>3</v>
      </c>
      <c r="J63">
        <v>0</v>
      </c>
      <c r="K63">
        <v>0</v>
      </c>
      <c r="L63">
        <f t="shared" si="0"/>
        <v>0</v>
      </c>
      <c r="M63">
        <f>marketing_campaign32[[#This Row],[TotalKids]]+marketing_campaign32[[#This Row],[Marital_Number]]</f>
        <v>2</v>
      </c>
      <c r="N63" s="1">
        <v>41230</v>
      </c>
      <c r="O63" s="22">
        <f>MAX($N$2:$N$2229)-marketing_campaign32[[#This Row],[Dt_Customer]]</f>
        <v>589</v>
      </c>
      <c r="P63">
        <v>27</v>
      </c>
      <c r="Q63">
        <v>833</v>
      </c>
      <c r="R63">
        <v>33</v>
      </c>
      <c r="S63">
        <v>549</v>
      </c>
      <c r="T63">
        <v>151</v>
      </c>
      <c r="U63">
        <v>133</v>
      </c>
      <c r="V63">
        <v>233</v>
      </c>
      <c r="W63">
        <f t="shared" si="1"/>
        <v>1932</v>
      </c>
      <c r="X63" s="27">
        <f>marketing_campaign32[[#This Row],[TotalSpend]]/marketing_campaign32[[#This Row],[Income]]</f>
        <v>2.6824019437695246E-2</v>
      </c>
      <c r="Y63" s="27" t="str">
        <f>IF(marketing_campaign32[[#This Row],[TotalSpend]]&gt;1196, "High Spend", "Low Spend")</f>
        <v>High Spend</v>
      </c>
      <c r="Z63">
        <v>1</v>
      </c>
      <c r="AA63">
        <v>4</v>
      </c>
      <c r="AB63">
        <v>3</v>
      </c>
      <c r="AC63">
        <v>8</v>
      </c>
      <c r="AD63">
        <f t="shared" si="2"/>
        <v>15</v>
      </c>
      <c r="AE63" s="30">
        <f>IFERROR(marketing_campaign32[[#This Row],[TotalSpend]]/marketing_campaign32[[#This Row],[TotalPurchase]], 0)</f>
        <v>128.80000000000001</v>
      </c>
      <c r="AF63">
        <v>3</v>
      </c>
      <c r="AG63">
        <v>0</v>
      </c>
      <c r="AH63">
        <v>0</v>
      </c>
      <c r="AI63">
        <v>0</v>
      </c>
      <c r="AJ63">
        <v>0</v>
      </c>
      <c r="AK63">
        <v>0</v>
      </c>
      <c r="AL63">
        <v>0</v>
      </c>
      <c r="AM63">
        <v>0</v>
      </c>
    </row>
    <row r="64" spans="1:39" x14ac:dyDescent="0.3">
      <c r="A64">
        <v>3919</v>
      </c>
      <c r="B64">
        <v>1976</v>
      </c>
      <c r="C64">
        <f>2014-marketing_campaign32[[#This Row],[Year_Birth]]</f>
        <v>38</v>
      </c>
      <c r="D64" t="str">
        <f>IF(AND(marketing_campaign32[[#This Row],[Age]]&gt;17, marketing_campaign32[[#This Row],[Age]]&lt;40), "Adult", IF(AND(marketing_campaign32[[#This Row],[Age]]&gt;=40, marketing_campaign32[[#This Row],[Age]]&lt;59), "Middle Age", "Old Age"))</f>
        <v>Adult</v>
      </c>
      <c r="E64">
        <v>3</v>
      </c>
      <c r="F64">
        <v>1</v>
      </c>
      <c r="G64">
        <v>72309</v>
      </c>
      <c r="H64" t="s">
        <v>146</v>
      </c>
      <c r="I64">
        <v>3</v>
      </c>
      <c r="J64">
        <v>0</v>
      </c>
      <c r="K64">
        <v>0</v>
      </c>
      <c r="L64">
        <f t="shared" si="0"/>
        <v>0</v>
      </c>
      <c r="M64">
        <f>marketing_campaign32[[#This Row],[TotalKids]]+marketing_campaign32[[#This Row],[Marital_Number]]</f>
        <v>1</v>
      </c>
      <c r="N64" s="1">
        <v>41344</v>
      </c>
      <c r="O64" s="22">
        <f>MAX($N$2:$N$2229)-marketing_campaign32[[#This Row],[Dt_Customer]]</f>
        <v>475</v>
      </c>
      <c r="P64">
        <v>64</v>
      </c>
      <c r="Q64">
        <v>960</v>
      </c>
      <c r="R64">
        <v>0</v>
      </c>
      <c r="S64">
        <v>883</v>
      </c>
      <c r="T64">
        <v>50</v>
      </c>
      <c r="U64">
        <v>38</v>
      </c>
      <c r="V64">
        <v>0</v>
      </c>
      <c r="W64">
        <f t="shared" si="1"/>
        <v>1931</v>
      </c>
      <c r="X64" s="27">
        <f>marketing_campaign32[[#This Row],[TotalSpend]]/marketing_campaign32[[#This Row],[Income]]</f>
        <v>2.670483618913275E-2</v>
      </c>
      <c r="Y64" s="27" t="str">
        <f>IF(marketing_campaign32[[#This Row],[TotalSpend]]&gt;1196, "High Spend", "Low Spend")</f>
        <v>High Spend</v>
      </c>
      <c r="Z64">
        <v>1</v>
      </c>
      <c r="AA64">
        <v>5</v>
      </c>
      <c r="AB64">
        <v>6</v>
      </c>
      <c r="AC64">
        <v>8</v>
      </c>
      <c r="AD64">
        <f t="shared" si="2"/>
        <v>19</v>
      </c>
      <c r="AE64" s="30">
        <f>IFERROR(marketing_campaign32[[#This Row],[TotalSpend]]/marketing_campaign32[[#This Row],[TotalPurchase]], 0)</f>
        <v>101.63157894736842</v>
      </c>
      <c r="AF64">
        <v>3</v>
      </c>
      <c r="AG64">
        <v>1</v>
      </c>
      <c r="AH64">
        <v>0</v>
      </c>
      <c r="AI64">
        <v>0</v>
      </c>
      <c r="AJ64">
        <v>0</v>
      </c>
      <c r="AK64">
        <v>0</v>
      </c>
      <c r="AL64">
        <v>1</v>
      </c>
      <c r="AM64">
        <v>0</v>
      </c>
    </row>
    <row r="65" spans="1:39" x14ac:dyDescent="0.3">
      <c r="A65">
        <v>4530</v>
      </c>
      <c r="B65">
        <v>1948</v>
      </c>
      <c r="C65">
        <f>2014-marketing_campaign32[[#This Row],[Year_Birth]]</f>
        <v>66</v>
      </c>
      <c r="D65" t="str">
        <f>IF(AND(marketing_campaign32[[#This Row],[Age]]&gt;17, marketing_campaign32[[#This Row],[Age]]&lt;40), "Adult", IF(AND(marketing_campaign32[[#This Row],[Age]]&gt;=40, marketing_campaign32[[#This Row],[Age]]&lt;59), "Middle Age", "Old Age"))</f>
        <v>Old Age</v>
      </c>
      <c r="E65">
        <v>3</v>
      </c>
      <c r="F65">
        <v>1</v>
      </c>
      <c r="G65">
        <v>78427</v>
      </c>
      <c r="H65" t="s">
        <v>146</v>
      </c>
      <c r="I65">
        <v>3</v>
      </c>
      <c r="J65">
        <v>0</v>
      </c>
      <c r="K65">
        <v>0</v>
      </c>
      <c r="L65">
        <f t="shared" si="0"/>
        <v>0</v>
      </c>
      <c r="M65">
        <f>marketing_campaign32[[#This Row],[TotalKids]]+marketing_campaign32[[#This Row],[Marital_Number]]</f>
        <v>1</v>
      </c>
      <c r="N65" s="1">
        <v>41206</v>
      </c>
      <c r="O65" s="22">
        <f>MAX($N$2:$N$2229)-marketing_campaign32[[#This Row],[Dt_Customer]]</f>
        <v>613</v>
      </c>
      <c r="P65">
        <v>36</v>
      </c>
      <c r="Q65">
        <v>972</v>
      </c>
      <c r="R65">
        <v>19</v>
      </c>
      <c r="S65">
        <v>595</v>
      </c>
      <c r="T65">
        <v>180</v>
      </c>
      <c r="U65">
        <v>26</v>
      </c>
      <c r="V65">
        <v>138</v>
      </c>
      <c r="W65">
        <f t="shared" si="1"/>
        <v>1930</v>
      </c>
      <c r="X65" s="27">
        <f>marketing_campaign32[[#This Row],[TotalSpend]]/marketing_campaign32[[#This Row],[Income]]</f>
        <v>2.4608871944610911E-2</v>
      </c>
      <c r="Y65" s="27" t="str">
        <f>IF(marketing_campaign32[[#This Row],[TotalSpend]]&gt;1196, "High Spend", "Low Spend")</f>
        <v>High Spend</v>
      </c>
      <c r="Z65">
        <v>3</v>
      </c>
      <c r="AA65">
        <v>3</v>
      </c>
      <c r="AB65">
        <v>7</v>
      </c>
      <c r="AC65">
        <v>10</v>
      </c>
      <c r="AD65">
        <f t="shared" si="2"/>
        <v>20</v>
      </c>
      <c r="AE65" s="30">
        <f>IFERROR(marketing_campaign32[[#This Row],[TotalSpend]]/marketing_campaign32[[#This Row],[TotalPurchase]], 0)</f>
        <v>96.5</v>
      </c>
      <c r="AF65">
        <v>3</v>
      </c>
      <c r="AG65">
        <v>1</v>
      </c>
      <c r="AH65">
        <v>0</v>
      </c>
      <c r="AI65">
        <v>0</v>
      </c>
      <c r="AJ65">
        <v>0</v>
      </c>
      <c r="AK65">
        <v>0</v>
      </c>
      <c r="AL65">
        <v>1</v>
      </c>
      <c r="AM65">
        <v>0</v>
      </c>
    </row>
    <row r="66" spans="1:39" x14ac:dyDescent="0.3">
      <c r="A66">
        <v>6036</v>
      </c>
      <c r="B66">
        <v>1959</v>
      </c>
      <c r="C66">
        <f>2014-marketing_campaign32[[#This Row],[Year_Birth]]</f>
        <v>55</v>
      </c>
      <c r="D66" t="str">
        <f>IF(AND(marketing_campaign32[[#This Row],[Age]]&gt;17, marketing_campaign32[[#This Row],[Age]]&lt;40), "Adult", IF(AND(marketing_campaign32[[#This Row],[Age]]&gt;=40, marketing_campaign32[[#This Row],[Age]]&lt;59), "Middle Age", "Old Age"))</f>
        <v>Middle Age</v>
      </c>
      <c r="E66">
        <v>3</v>
      </c>
      <c r="F66">
        <v>2</v>
      </c>
      <c r="G66">
        <v>89120</v>
      </c>
      <c r="H66" t="s">
        <v>146</v>
      </c>
      <c r="I66">
        <v>3</v>
      </c>
      <c r="J66">
        <v>0</v>
      </c>
      <c r="K66">
        <v>0</v>
      </c>
      <c r="L66">
        <f t="shared" ref="L66:L128" si="3">J66+K66</f>
        <v>0</v>
      </c>
      <c r="M66">
        <f>marketing_campaign32[[#This Row],[TotalKids]]+marketing_campaign32[[#This Row],[Marital_Number]]</f>
        <v>2</v>
      </c>
      <c r="N66" s="1">
        <v>41715</v>
      </c>
      <c r="O66" s="22">
        <f>MAX($N$2:$N$2229)-marketing_campaign32[[#This Row],[Dt_Customer]]</f>
        <v>104</v>
      </c>
      <c r="P66">
        <v>78</v>
      </c>
      <c r="Q66">
        <v>1168</v>
      </c>
      <c r="R66">
        <v>92</v>
      </c>
      <c r="S66">
        <v>408</v>
      </c>
      <c r="T66">
        <v>72</v>
      </c>
      <c r="U66">
        <v>129</v>
      </c>
      <c r="V66">
        <v>55</v>
      </c>
      <c r="W66">
        <f t="shared" ref="W66:W128" si="4">Q66+R66+S66+T66+U66+V66</f>
        <v>1924</v>
      </c>
      <c r="X66" s="27">
        <f>marketing_campaign32[[#This Row],[TotalSpend]]/marketing_campaign32[[#This Row],[Income]]</f>
        <v>2.1588868940754038E-2</v>
      </c>
      <c r="Y66" s="27" t="str">
        <f>IF(marketing_campaign32[[#This Row],[TotalSpend]]&gt;1196, "High Spend", "Low Spend")</f>
        <v>High Spend</v>
      </c>
      <c r="Z66">
        <v>1</v>
      </c>
      <c r="AA66">
        <v>5</v>
      </c>
      <c r="AB66">
        <v>6</v>
      </c>
      <c r="AC66">
        <v>7</v>
      </c>
      <c r="AD66">
        <f t="shared" ref="AD66:AD128" si="5">AA66+AB66+AC66</f>
        <v>18</v>
      </c>
      <c r="AE66" s="30">
        <f>IFERROR(marketing_campaign32[[#This Row],[TotalSpend]]/marketing_campaign32[[#This Row],[TotalPurchase]], 0)</f>
        <v>106.88888888888889</v>
      </c>
      <c r="AF66">
        <v>1</v>
      </c>
      <c r="AG66">
        <v>0</v>
      </c>
      <c r="AH66">
        <v>0</v>
      </c>
      <c r="AI66">
        <v>0</v>
      </c>
      <c r="AJ66">
        <v>0</v>
      </c>
      <c r="AK66">
        <v>1</v>
      </c>
      <c r="AL66">
        <v>0</v>
      </c>
      <c r="AM66">
        <v>0</v>
      </c>
    </row>
    <row r="67" spans="1:39" x14ac:dyDescent="0.3">
      <c r="A67">
        <v>4278</v>
      </c>
      <c r="B67">
        <v>1983</v>
      </c>
      <c r="C67">
        <f>2014-marketing_campaign32[[#This Row],[Year_Birth]]</f>
        <v>31</v>
      </c>
      <c r="D67" t="str">
        <f>IF(AND(marketing_campaign32[[#This Row],[Age]]&gt;17, marketing_campaign32[[#This Row],[Age]]&lt;40), "Adult", IF(AND(marketing_campaign32[[#This Row],[Age]]&gt;=40, marketing_campaign32[[#This Row],[Age]]&lt;59), "Middle Age", "Old Age"))</f>
        <v>Adult</v>
      </c>
      <c r="E67">
        <v>3</v>
      </c>
      <c r="F67">
        <v>1</v>
      </c>
      <c r="G67">
        <v>87188</v>
      </c>
      <c r="H67" t="s">
        <v>146</v>
      </c>
      <c r="I67">
        <v>3</v>
      </c>
      <c r="J67">
        <v>0</v>
      </c>
      <c r="K67">
        <v>0</v>
      </c>
      <c r="L67">
        <f t="shared" si="3"/>
        <v>0</v>
      </c>
      <c r="M67">
        <f>marketing_campaign32[[#This Row],[TotalKids]]+marketing_campaign32[[#This Row],[Marital_Number]]</f>
        <v>1</v>
      </c>
      <c r="N67" s="1">
        <v>41428</v>
      </c>
      <c r="O67" s="22">
        <f>MAX($N$2:$N$2229)-marketing_campaign32[[#This Row],[Dt_Customer]]</f>
        <v>391</v>
      </c>
      <c r="P67">
        <v>73</v>
      </c>
      <c r="Q67">
        <v>910</v>
      </c>
      <c r="R67">
        <v>111</v>
      </c>
      <c r="S67">
        <v>724</v>
      </c>
      <c r="T67">
        <v>49</v>
      </c>
      <c r="U67">
        <v>74</v>
      </c>
      <c r="V67">
        <v>55</v>
      </c>
      <c r="W67">
        <f t="shared" si="4"/>
        <v>1923</v>
      </c>
      <c r="X67" s="27">
        <f>marketing_campaign32[[#This Row],[TotalSpend]]/marketing_campaign32[[#This Row],[Income]]</f>
        <v>2.2055787493691793E-2</v>
      </c>
      <c r="Y67" s="27" t="str">
        <f>IF(marketing_campaign32[[#This Row],[TotalSpend]]&gt;1196, "High Spend", "Low Spend")</f>
        <v>High Spend</v>
      </c>
      <c r="Z67">
        <v>1</v>
      </c>
      <c r="AA67">
        <v>10</v>
      </c>
      <c r="AB67">
        <v>2</v>
      </c>
      <c r="AC67">
        <v>6</v>
      </c>
      <c r="AD67">
        <f t="shared" si="5"/>
        <v>18</v>
      </c>
      <c r="AE67" s="30">
        <f>IFERROR(marketing_campaign32[[#This Row],[TotalSpend]]/marketing_campaign32[[#This Row],[TotalPurchase]], 0)</f>
        <v>106.83333333333333</v>
      </c>
      <c r="AF67">
        <v>3</v>
      </c>
      <c r="AG67">
        <v>0</v>
      </c>
      <c r="AH67">
        <v>0</v>
      </c>
      <c r="AI67">
        <v>0</v>
      </c>
      <c r="AJ67">
        <v>0</v>
      </c>
      <c r="AK67">
        <v>0</v>
      </c>
      <c r="AL67">
        <v>1</v>
      </c>
      <c r="AM67">
        <v>0</v>
      </c>
    </row>
    <row r="68" spans="1:39" x14ac:dyDescent="0.3">
      <c r="A68">
        <v>11071</v>
      </c>
      <c r="B68">
        <v>1984</v>
      </c>
      <c r="C68">
        <f>2014-marketing_campaign32[[#This Row],[Year_Birth]]</f>
        <v>30</v>
      </c>
      <c r="D68" t="str">
        <f>IF(AND(marketing_campaign32[[#This Row],[Age]]&gt;17, marketing_campaign32[[#This Row],[Age]]&lt;40), "Adult", IF(AND(marketing_campaign32[[#This Row],[Age]]&gt;=40, marketing_campaign32[[#This Row],[Age]]&lt;59), "Middle Age", "Old Age"))</f>
        <v>Adult</v>
      </c>
      <c r="E68">
        <v>2</v>
      </c>
      <c r="F68">
        <v>1</v>
      </c>
      <c r="G68">
        <v>79607</v>
      </c>
      <c r="H68" t="s">
        <v>146</v>
      </c>
      <c r="I68">
        <v>3</v>
      </c>
      <c r="J68">
        <v>0</v>
      </c>
      <c r="K68">
        <v>0</v>
      </c>
      <c r="L68">
        <f t="shared" si="3"/>
        <v>0</v>
      </c>
      <c r="M68">
        <f>marketing_campaign32[[#This Row],[TotalKids]]+marketing_campaign32[[#This Row],[Marital_Number]]</f>
        <v>1</v>
      </c>
      <c r="N68" s="1">
        <v>41385</v>
      </c>
      <c r="O68" s="22">
        <f>MAX($N$2:$N$2229)-marketing_campaign32[[#This Row],[Dt_Customer]]</f>
        <v>434</v>
      </c>
      <c r="P68">
        <v>37</v>
      </c>
      <c r="Q68">
        <v>450</v>
      </c>
      <c r="R68">
        <v>133</v>
      </c>
      <c r="S68">
        <v>951</v>
      </c>
      <c r="T68">
        <v>173</v>
      </c>
      <c r="U68">
        <v>0</v>
      </c>
      <c r="V68">
        <v>216</v>
      </c>
      <c r="W68">
        <f t="shared" si="4"/>
        <v>1923</v>
      </c>
      <c r="X68" s="27">
        <f>marketing_campaign32[[#This Row],[TotalSpend]]/marketing_campaign32[[#This Row],[Income]]</f>
        <v>2.4156167171228662E-2</v>
      </c>
      <c r="Y68" s="27" t="str">
        <f>IF(marketing_campaign32[[#This Row],[TotalSpend]]&gt;1196, "High Spend", "Low Spend")</f>
        <v>High Spend</v>
      </c>
      <c r="Z68">
        <v>1</v>
      </c>
      <c r="AA68">
        <v>3</v>
      </c>
      <c r="AB68">
        <v>6</v>
      </c>
      <c r="AC68">
        <v>6</v>
      </c>
      <c r="AD68">
        <f t="shared" si="5"/>
        <v>15</v>
      </c>
      <c r="AE68" s="30">
        <f>IFERROR(marketing_campaign32[[#This Row],[TotalSpend]]/marketing_campaign32[[#This Row],[TotalPurchase]], 0)</f>
        <v>128.19999999999999</v>
      </c>
      <c r="AF68">
        <v>1</v>
      </c>
      <c r="AG68">
        <v>0</v>
      </c>
      <c r="AH68">
        <v>0</v>
      </c>
      <c r="AI68">
        <v>0</v>
      </c>
      <c r="AJ68">
        <v>0</v>
      </c>
      <c r="AK68">
        <v>0</v>
      </c>
      <c r="AL68">
        <v>1</v>
      </c>
      <c r="AM68">
        <v>0</v>
      </c>
    </row>
    <row r="69" spans="1:39" x14ac:dyDescent="0.3">
      <c r="A69">
        <v>6977</v>
      </c>
      <c r="B69">
        <v>1974</v>
      </c>
      <c r="C69">
        <f>2014-marketing_campaign32[[#This Row],[Year_Birth]]</f>
        <v>40</v>
      </c>
      <c r="D69" t="str">
        <f>IF(AND(marketing_campaign32[[#This Row],[Age]]&gt;17, marketing_campaign32[[#This Row],[Age]]&lt;40), "Adult", IF(AND(marketing_campaign32[[#This Row],[Age]]&gt;=40, marketing_campaign32[[#This Row],[Age]]&lt;59), "Middle Age", "Old Age"))</f>
        <v>Middle Age</v>
      </c>
      <c r="E69">
        <v>2</v>
      </c>
      <c r="F69">
        <v>2</v>
      </c>
      <c r="G69">
        <v>75702</v>
      </c>
      <c r="H69" t="s">
        <v>146</v>
      </c>
      <c r="I69">
        <v>3</v>
      </c>
      <c r="J69">
        <v>0</v>
      </c>
      <c r="K69">
        <v>1</v>
      </c>
      <c r="L69">
        <f t="shared" si="3"/>
        <v>1</v>
      </c>
      <c r="M69">
        <f>marketing_campaign32[[#This Row],[TotalKids]]+marketing_campaign32[[#This Row],[Marital_Number]]</f>
        <v>3</v>
      </c>
      <c r="N69" s="1">
        <v>41196</v>
      </c>
      <c r="O69" s="22">
        <f>MAX($N$2:$N$2229)-marketing_campaign32[[#This Row],[Dt_Customer]]</f>
        <v>623</v>
      </c>
      <c r="P69">
        <v>87</v>
      </c>
      <c r="Q69">
        <v>1073</v>
      </c>
      <c r="R69">
        <v>0</v>
      </c>
      <c r="S69">
        <v>629</v>
      </c>
      <c r="T69">
        <v>145</v>
      </c>
      <c r="U69">
        <v>37</v>
      </c>
      <c r="V69">
        <v>37</v>
      </c>
      <c r="W69">
        <f t="shared" si="4"/>
        <v>1921</v>
      </c>
      <c r="X69" s="27">
        <f>marketing_campaign32[[#This Row],[TotalSpend]]/marketing_campaign32[[#This Row],[Income]]</f>
        <v>2.5375815698396344E-2</v>
      </c>
      <c r="Y69" s="27" t="str">
        <f>IF(marketing_campaign32[[#This Row],[TotalSpend]]&gt;1196, "High Spend", "Low Spend")</f>
        <v>High Spend</v>
      </c>
      <c r="Z69">
        <v>1</v>
      </c>
      <c r="AA69">
        <v>10</v>
      </c>
      <c r="AB69">
        <v>5</v>
      </c>
      <c r="AC69">
        <v>13</v>
      </c>
      <c r="AD69">
        <f t="shared" si="5"/>
        <v>28</v>
      </c>
      <c r="AE69" s="30">
        <f>IFERROR(marketing_campaign32[[#This Row],[TotalSpend]]/marketing_campaign32[[#This Row],[TotalPurchase]], 0)</f>
        <v>68.607142857142861</v>
      </c>
      <c r="AF69">
        <v>6</v>
      </c>
      <c r="AG69">
        <v>0</v>
      </c>
      <c r="AH69">
        <v>0</v>
      </c>
      <c r="AI69">
        <v>0</v>
      </c>
      <c r="AJ69">
        <v>0</v>
      </c>
      <c r="AK69">
        <v>1</v>
      </c>
      <c r="AL69">
        <v>0</v>
      </c>
      <c r="AM69">
        <v>0</v>
      </c>
    </row>
    <row r="70" spans="1:39" x14ac:dyDescent="0.3">
      <c r="A70">
        <v>5547</v>
      </c>
      <c r="B70">
        <v>1982</v>
      </c>
      <c r="C70">
        <f>2014-marketing_campaign32[[#This Row],[Year_Birth]]</f>
        <v>32</v>
      </c>
      <c r="D70" t="str">
        <f>IF(AND(marketing_campaign32[[#This Row],[Age]]&gt;17, marketing_campaign32[[#This Row],[Age]]&lt;40), "Adult", IF(AND(marketing_campaign32[[#This Row],[Age]]&gt;=40, marketing_campaign32[[#This Row],[Age]]&lt;59), "Middle Age", "Old Age"))</f>
        <v>Adult</v>
      </c>
      <c r="E70">
        <v>3</v>
      </c>
      <c r="F70">
        <v>2</v>
      </c>
      <c r="G70">
        <v>84169</v>
      </c>
      <c r="H70" t="s">
        <v>146</v>
      </c>
      <c r="I70">
        <v>3</v>
      </c>
      <c r="J70">
        <v>0</v>
      </c>
      <c r="K70">
        <v>0</v>
      </c>
      <c r="L70">
        <f t="shared" si="3"/>
        <v>0</v>
      </c>
      <c r="M70">
        <f>marketing_campaign32[[#This Row],[TotalKids]]+marketing_campaign32[[#This Row],[Marital_Number]]</f>
        <v>2</v>
      </c>
      <c r="N70" s="1">
        <v>41493</v>
      </c>
      <c r="O70" s="22">
        <f>MAX($N$2:$N$2229)-marketing_campaign32[[#This Row],[Dt_Customer]]</f>
        <v>326</v>
      </c>
      <c r="P70">
        <v>9</v>
      </c>
      <c r="Q70">
        <v>1478</v>
      </c>
      <c r="R70">
        <v>19</v>
      </c>
      <c r="S70">
        <v>403</v>
      </c>
      <c r="T70">
        <v>0</v>
      </c>
      <c r="U70">
        <v>19</v>
      </c>
      <c r="V70">
        <v>0</v>
      </c>
      <c r="W70">
        <f t="shared" si="4"/>
        <v>1919</v>
      </c>
      <c r="X70" s="27">
        <f>marketing_campaign32[[#This Row],[TotalSpend]]/marketing_campaign32[[#This Row],[Income]]</f>
        <v>2.279936793831458E-2</v>
      </c>
      <c r="Y70" s="27" t="str">
        <f>IF(marketing_campaign32[[#This Row],[TotalSpend]]&gt;1196, "High Spend", "Low Spend")</f>
        <v>High Spend</v>
      </c>
      <c r="Z70">
        <v>1</v>
      </c>
      <c r="AA70">
        <v>7</v>
      </c>
      <c r="AB70">
        <v>6</v>
      </c>
      <c r="AC70">
        <v>6</v>
      </c>
      <c r="AD70">
        <f t="shared" si="5"/>
        <v>19</v>
      </c>
      <c r="AE70" s="30">
        <f>IFERROR(marketing_campaign32[[#This Row],[TotalSpend]]/marketing_campaign32[[#This Row],[TotalPurchase]], 0)</f>
        <v>101</v>
      </c>
      <c r="AF70">
        <v>3</v>
      </c>
      <c r="AG70">
        <v>0</v>
      </c>
      <c r="AH70">
        <v>0</v>
      </c>
      <c r="AI70">
        <v>0</v>
      </c>
      <c r="AJ70">
        <v>1</v>
      </c>
      <c r="AK70">
        <v>1</v>
      </c>
      <c r="AL70">
        <v>1</v>
      </c>
      <c r="AM70">
        <v>0</v>
      </c>
    </row>
    <row r="71" spans="1:39" x14ac:dyDescent="0.3">
      <c r="A71">
        <v>8362</v>
      </c>
      <c r="B71">
        <v>1982</v>
      </c>
      <c r="C71">
        <f>2014-marketing_campaign32[[#This Row],[Year_Birth]]</f>
        <v>32</v>
      </c>
      <c r="D71" t="str">
        <f>IF(AND(marketing_campaign32[[#This Row],[Age]]&gt;17, marketing_campaign32[[#This Row],[Age]]&lt;40), "Adult", IF(AND(marketing_campaign32[[#This Row],[Age]]&gt;=40, marketing_campaign32[[#This Row],[Age]]&lt;59), "Middle Age", "Old Age"))</f>
        <v>Adult</v>
      </c>
      <c r="E71">
        <v>3</v>
      </c>
      <c r="F71">
        <v>2</v>
      </c>
      <c r="G71">
        <v>84169</v>
      </c>
      <c r="H71" t="s">
        <v>146</v>
      </c>
      <c r="I71">
        <v>3</v>
      </c>
      <c r="J71">
        <v>0</v>
      </c>
      <c r="K71">
        <v>0</v>
      </c>
      <c r="L71">
        <f t="shared" si="3"/>
        <v>0</v>
      </c>
      <c r="M71">
        <f>marketing_campaign32[[#This Row],[TotalKids]]+marketing_campaign32[[#This Row],[Marital_Number]]</f>
        <v>2</v>
      </c>
      <c r="N71" s="1">
        <v>41493</v>
      </c>
      <c r="O71" s="22">
        <f>MAX($N$2:$N$2229)-marketing_campaign32[[#This Row],[Dt_Customer]]</f>
        <v>326</v>
      </c>
      <c r="P71">
        <v>9</v>
      </c>
      <c r="Q71">
        <v>1478</v>
      </c>
      <c r="R71">
        <v>19</v>
      </c>
      <c r="S71">
        <v>403</v>
      </c>
      <c r="T71">
        <v>0</v>
      </c>
      <c r="U71">
        <v>19</v>
      </c>
      <c r="V71">
        <v>0</v>
      </c>
      <c r="W71">
        <f t="shared" si="4"/>
        <v>1919</v>
      </c>
      <c r="X71" s="27">
        <f>marketing_campaign32[[#This Row],[TotalSpend]]/marketing_campaign32[[#This Row],[Income]]</f>
        <v>2.279936793831458E-2</v>
      </c>
      <c r="Y71" s="27" t="str">
        <f>IF(marketing_campaign32[[#This Row],[TotalSpend]]&gt;1196, "High Spend", "Low Spend")</f>
        <v>High Spend</v>
      </c>
      <c r="Z71">
        <v>1</v>
      </c>
      <c r="AA71">
        <v>7</v>
      </c>
      <c r="AB71">
        <v>6</v>
      </c>
      <c r="AC71">
        <v>6</v>
      </c>
      <c r="AD71">
        <f t="shared" si="5"/>
        <v>19</v>
      </c>
      <c r="AE71" s="30">
        <f>IFERROR(marketing_campaign32[[#This Row],[TotalSpend]]/marketing_campaign32[[#This Row],[TotalPurchase]], 0)</f>
        <v>101</v>
      </c>
      <c r="AF71">
        <v>3</v>
      </c>
      <c r="AG71">
        <v>0</v>
      </c>
      <c r="AH71">
        <v>0</v>
      </c>
      <c r="AI71">
        <v>0</v>
      </c>
      <c r="AJ71">
        <v>1</v>
      </c>
      <c r="AK71">
        <v>1</v>
      </c>
      <c r="AL71">
        <v>1</v>
      </c>
      <c r="AM71">
        <v>0</v>
      </c>
    </row>
    <row r="72" spans="1:39" x14ac:dyDescent="0.3">
      <c r="A72">
        <v>4543</v>
      </c>
      <c r="B72">
        <v>1980</v>
      </c>
      <c r="C72">
        <f>2014-marketing_campaign32[[#This Row],[Year_Birth]]</f>
        <v>34</v>
      </c>
      <c r="D72" t="str">
        <f>IF(AND(marketing_campaign32[[#This Row],[Age]]&gt;17, marketing_campaign32[[#This Row],[Age]]&lt;40), "Adult", IF(AND(marketing_campaign32[[#This Row],[Age]]&gt;=40, marketing_campaign32[[#This Row],[Age]]&lt;59), "Middle Age", "Old Age"))</f>
        <v>Adult</v>
      </c>
      <c r="E72">
        <v>2</v>
      </c>
      <c r="F72">
        <v>2</v>
      </c>
      <c r="G72">
        <v>82497</v>
      </c>
      <c r="H72" t="s">
        <v>146</v>
      </c>
      <c r="I72">
        <v>3</v>
      </c>
      <c r="J72">
        <v>0</v>
      </c>
      <c r="K72">
        <v>0</v>
      </c>
      <c r="L72">
        <f t="shared" si="3"/>
        <v>0</v>
      </c>
      <c r="M72">
        <f>marketing_campaign32[[#This Row],[TotalKids]]+marketing_campaign32[[#This Row],[Marital_Number]]</f>
        <v>2</v>
      </c>
      <c r="N72" s="1">
        <v>41213</v>
      </c>
      <c r="O72" s="22">
        <f>MAX($N$2:$N$2229)-marketing_campaign32[[#This Row],[Dt_Customer]]</f>
        <v>606</v>
      </c>
      <c r="P72">
        <v>32</v>
      </c>
      <c r="Q72">
        <v>777</v>
      </c>
      <c r="R72">
        <v>129</v>
      </c>
      <c r="S72">
        <v>573</v>
      </c>
      <c r="T72">
        <v>216</v>
      </c>
      <c r="U72">
        <v>21</v>
      </c>
      <c r="V72">
        <v>203</v>
      </c>
      <c r="W72">
        <f t="shared" si="4"/>
        <v>1919</v>
      </c>
      <c r="X72" s="27">
        <f>marketing_campaign32[[#This Row],[TotalSpend]]/marketing_campaign32[[#This Row],[Income]]</f>
        <v>2.3261451931585391E-2</v>
      </c>
      <c r="Y72" s="27" t="str">
        <f>IF(marketing_campaign32[[#This Row],[TotalSpend]]&gt;1196, "High Spend", "Low Spend")</f>
        <v>High Spend</v>
      </c>
      <c r="Z72">
        <v>1</v>
      </c>
      <c r="AA72">
        <v>2</v>
      </c>
      <c r="AB72">
        <v>7</v>
      </c>
      <c r="AC72">
        <v>9</v>
      </c>
      <c r="AD72">
        <f t="shared" si="5"/>
        <v>18</v>
      </c>
      <c r="AE72" s="30">
        <f>IFERROR(marketing_campaign32[[#This Row],[TotalSpend]]/marketing_campaign32[[#This Row],[TotalPurchase]], 0)</f>
        <v>106.61111111111111</v>
      </c>
      <c r="AF72">
        <v>4</v>
      </c>
      <c r="AG72">
        <v>0</v>
      </c>
      <c r="AH72">
        <v>0</v>
      </c>
      <c r="AI72">
        <v>0</v>
      </c>
      <c r="AJ72">
        <v>0</v>
      </c>
      <c r="AK72">
        <v>1</v>
      </c>
      <c r="AL72">
        <v>0</v>
      </c>
      <c r="AM72">
        <v>0</v>
      </c>
    </row>
    <row r="73" spans="1:39" x14ac:dyDescent="0.3">
      <c r="A73">
        <v>1065</v>
      </c>
      <c r="B73">
        <v>1963</v>
      </c>
      <c r="C73">
        <f>2014-marketing_campaign32[[#This Row],[Year_Birth]]</f>
        <v>51</v>
      </c>
      <c r="D73" t="str">
        <f>IF(AND(marketing_campaign32[[#This Row],[Age]]&gt;17, marketing_campaign32[[#This Row],[Age]]&lt;40), "Adult", IF(AND(marketing_campaign32[[#This Row],[Age]]&gt;=40, marketing_campaign32[[#This Row],[Age]]&lt;59), "Middle Age", "Old Age"))</f>
        <v>Middle Age</v>
      </c>
      <c r="E73">
        <v>2</v>
      </c>
      <c r="F73">
        <v>1</v>
      </c>
      <c r="G73">
        <v>80695</v>
      </c>
      <c r="H73" t="s">
        <v>146</v>
      </c>
      <c r="I73">
        <v>3</v>
      </c>
      <c r="J73">
        <v>0</v>
      </c>
      <c r="K73">
        <v>0</v>
      </c>
      <c r="L73">
        <f t="shared" si="3"/>
        <v>0</v>
      </c>
      <c r="M73">
        <f>marketing_campaign32[[#This Row],[TotalKids]]+marketing_campaign32[[#This Row],[Marital_Number]]</f>
        <v>1</v>
      </c>
      <c r="N73" s="1">
        <v>41637</v>
      </c>
      <c r="O73" s="22">
        <f>MAX($N$2:$N$2229)-marketing_campaign32[[#This Row],[Dt_Customer]]</f>
        <v>182</v>
      </c>
      <c r="P73">
        <v>85</v>
      </c>
      <c r="Q73">
        <v>557</v>
      </c>
      <c r="R73">
        <v>129</v>
      </c>
      <c r="S73">
        <v>984</v>
      </c>
      <c r="T73">
        <v>193</v>
      </c>
      <c r="U73">
        <v>37</v>
      </c>
      <c r="V73">
        <v>18</v>
      </c>
      <c r="W73">
        <f t="shared" si="4"/>
        <v>1918</v>
      </c>
      <c r="X73" s="27">
        <f>marketing_campaign32[[#This Row],[TotalSpend]]/marketing_campaign32[[#This Row],[Income]]</f>
        <v>2.3768511060164817E-2</v>
      </c>
      <c r="Y73" s="27" t="str">
        <f>IF(marketing_campaign32[[#This Row],[TotalSpend]]&gt;1196, "High Spend", "Low Spend")</f>
        <v>High Spend</v>
      </c>
      <c r="Z73">
        <v>1</v>
      </c>
      <c r="AA73">
        <v>5</v>
      </c>
      <c r="AB73">
        <v>8</v>
      </c>
      <c r="AC73">
        <v>5</v>
      </c>
      <c r="AD73">
        <f t="shared" si="5"/>
        <v>18</v>
      </c>
      <c r="AE73" s="30">
        <f>IFERROR(marketing_campaign32[[#This Row],[TotalSpend]]/marketing_campaign32[[#This Row],[TotalPurchase]], 0)</f>
        <v>106.55555555555556</v>
      </c>
      <c r="AF73">
        <v>2</v>
      </c>
      <c r="AG73">
        <v>0</v>
      </c>
      <c r="AH73">
        <v>0</v>
      </c>
      <c r="AI73">
        <v>0</v>
      </c>
      <c r="AJ73">
        <v>0</v>
      </c>
      <c r="AK73">
        <v>0</v>
      </c>
      <c r="AL73">
        <v>0</v>
      </c>
      <c r="AM73">
        <v>0</v>
      </c>
    </row>
    <row r="74" spans="1:39" x14ac:dyDescent="0.3">
      <c r="A74">
        <v>9743</v>
      </c>
      <c r="B74">
        <v>1955</v>
      </c>
      <c r="C74">
        <f>2014-marketing_campaign32[[#This Row],[Year_Birth]]</f>
        <v>59</v>
      </c>
      <c r="D74" t="str">
        <f>IF(AND(marketing_campaign32[[#This Row],[Age]]&gt;17, marketing_campaign32[[#This Row],[Age]]&lt;40), "Adult", IF(AND(marketing_campaign32[[#This Row],[Age]]&gt;=40, marketing_campaign32[[#This Row],[Age]]&lt;59), "Middle Age", "Old Age"))</f>
        <v>Old Age</v>
      </c>
      <c r="E74">
        <v>2</v>
      </c>
      <c r="F74">
        <v>2</v>
      </c>
      <c r="G74">
        <v>76998</v>
      </c>
      <c r="H74" t="s">
        <v>146</v>
      </c>
      <c r="I74">
        <v>3</v>
      </c>
      <c r="J74">
        <v>0</v>
      </c>
      <c r="K74">
        <v>1</v>
      </c>
      <c r="L74">
        <f t="shared" si="3"/>
        <v>1</v>
      </c>
      <c r="M74">
        <f>marketing_campaign32[[#This Row],[TotalKids]]+marketing_campaign32[[#This Row],[Marital_Number]]</f>
        <v>3</v>
      </c>
      <c r="N74" s="1">
        <v>41285</v>
      </c>
      <c r="O74" s="22">
        <f>MAX($N$2:$N$2229)-marketing_campaign32[[#This Row],[Dt_Customer]]</f>
        <v>534</v>
      </c>
      <c r="P74">
        <v>85</v>
      </c>
      <c r="Q74">
        <v>1449</v>
      </c>
      <c r="R74">
        <v>89</v>
      </c>
      <c r="S74">
        <v>161</v>
      </c>
      <c r="T74">
        <v>69</v>
      </c>
      <c r="U74">
        <v>35</v>
      </c>
      <c r="V74">
        <v>107</v>
      </c>
      <c r="W74">
        <f t="shared" si="4"/>
        <v>1910</v>
      </c>
      <c r="X74" s="27">
        <f>marketing_campaign32[[#This Row],[TotalSpend]]/marketing_campaign32[[#This Row],[Income]]</f>
        <v>2.4805839112704228E-2</v>
      </c>
      <c r="Y74" s="27" t="str">
        <f>IF(marketing_campaign32[[#This Row],[TotalSpend]]&gt;1196, "High Spend", "Low Spend")</f>
        <v>High Spend</v>
      </c>
      <c r="Z74">
        <v>2</v>
      </c>
      <c r="AA74">
        <v>11</v>
      </c>
      <c r="AB74">
        <v>8</v>
      </c>
      <c r="AC74">
        <v>8</v>
      </c>
      <c r="AD74">
        <f t="shared" si="5"/>
        <v>27</v>
      </c>
      <c r="AE74" s="30">
        <f>IFERROR(marketing_campaign32[[#This Row],[TotalSpend]]/marketing_campaign32[[#This Row],[TotalPurchase]], 0)</f>
        <v>70.740740740740748</v>
      </c>
      <c r="AF74">
        <v>6</v>
      </c>
      <c r="AG74">
        <v>0</v>
      </c>
      <c r="AH74">
        <v>0</v>
      </c>
      <c r="AI74">
        <v>0</v>
      </c>
      <c r="AJ74">
        <v>0</v>
      </c>
      <c r="AK74">
        <v>1</v>
      </c>
      <c r="AL74">
        <v>0</v>
      </c>
      <c r="AM74">
        <v>0</v>
      </c>
    </row>
    <row r="75" spans="1:39" x14ac:dyDescent="0.3">
      <c r="A75">
        <v>2611</v>
      </c>
      <c r="B75">
        <v>1959</v>
      </c>
      <c r="C75">
        <f>2014-marketing_campaign32[[#This Row],[Year_Birth]]</f>
        <v>55</v>
      </c>
      <c r="D75" t="str">
        <f>IF(AND(marketing_campaign32[[#This Row],[Age]]&gt;17, marketing_campaign32[[#This Row],[Age]]&lt;40), "Adult", IF(AND(marketing_campaign32[[#This Row],[Age]]&gt;=40, marketing_campaign32[[#This Row],[Age]]&lt;59), "Middle Age", "Old Age"))</f>
        <v>Middle Age</v>
      </c>
      <c r="E75">
        <v>3</v>
      </c>
      <c r="F75">
        <v>2</v>
      </c>
      <c r="G75">
        <v>82576</v>
      </c>
      <c r="H75" t="s">
        <v>146</v>
      </c>
      <c r="I75">
        <v>3</v>
      </c>
      <c r="J75">
        <v>0</v>
      </c>
      <c r="K75">
        <v>0</v>
      </c>
      <c r="L75">
        <f t="shared" si="3"/>
        <v>0</v>
      </c>
      <c r="M75">
        <f>marketing_campaign32[[#This Row],[TotalKids]]+marketing_campaign32[[#This Row],[Marital_Number]]</f>
        <v>2</v>
      </c>
      <c r="N75" s="1">
        <v>41122</v>
      </c>
      <c r="O75" s="22">
        <f>MAX($N$2:$N$2229)-marketing_campaign32[[#This Row],[Dt_Customer]]</f>
        <v>697</v>
      </c>
      <c r="P75">
        <v>66</v>
      </c>
      <c r="Q75">
        <v>1206</v>
      </c>
      <c r="R75">
        <v>55</v>
      </c>
      <c r="S75">
        <v>445</v>
      </c>
      <c r="T75">
        <v>168</v>
      </c>
      <c r="U75">
        <v>18</v>
      </c>
      <c r="V75">
        <v>18</v>
      </c>
      <c r="W75">
        <f t="shared" si="4"/>
        <v>1910</v>
      </c>
      <c r="X75" s="27">
        <f>marketing_campaign32[[#This Row],[TotalSpend]]/marketing_campaign32[[#This Row],[Income]]</f>
        <v>2.3130207324161985E-2</v>
      </c>
      <c r="Y75" s="27" t="str">
        <f>IF(marketing_campaign32[[#This Row],[TotalSpend]]&gt;1196, "High Spend", "Low Spend")</f>
        <v>High Spend</v>
      </c>
      <c r="Z75">
        <v>1</v>
      </c>
      <c r="AA75">
        <v>2</v>
      </c>
      <c r="AB75">
        <v>4</v>
      </c>
      <c r="AC75">
        <v>12</v>
      </c>
      <c r="AD75">
        <f t="shared" si="5"/>
        <v>18</v>
      </c>
      <c r="AE75" s="30">
        <f>IFERROR(marketing_campaign32[[#This Row],[TotalSpend]]/marketing_campaign32[[#This Row],[TotalPurchase]], 0)</f>
        <v>106.11111111111111</v>
      </c>
      <c r="AF75">
        <v>1</v>
      </c>
      <c r="AG75">
        <v>0</v>
      </c>
      <c r="AH75">
        <v>0</v>
      </c>
      <c r="AI75">
        <v>0</v>
      </c>
      <c r="AJ75">
        <v>0</v>
      </c>
      <c r="AK75">
        <v>1</v>
      </c>
      <c r="AL75">
        <v>0</v>
      </c>
      <c r="AM75">
        <v>0</v>
      </c>
    </row>
    <row r="76" spans="1:39" x14ac:dyDescent="0.3">
      <c r="A76">
        <v>8164</v>
      </c>
      <c r="B76">
        <v>1978</v>
      </c>
      <c r="C76">
        <f>2014-marketing_campaign32[[#This Row],[Year_Birth]]</f>
        <v>36</v>
      </c>
      <c r="D76" t="str">
        <f>IF(AND(marketing_campaign32[[#This Row],[Age]]&gt;17, marketing_campaign32[[#This Row],[Age]]&lt;40), "Adult", IF(AND(marketing_campaign32[[#This Row],[Age]]&gt;=40, marketing_campaign32[[#This Row],[Age]]&lt;59), "Middle Age", "Old Age"))</f>
        <v>Adult</v>
      </c>
      <c r="E76">
        <v>3</v>
      </c>
      <c r="F76">
        <v>2</v>
      </c>
      <c r="G76">
        <v>82170</v>
      </c>
      <c r="H76" t="s">
        <v>146</v>
      </c>
      <c r="I76">
        <v>3</v>
      </c>
      <c r="J76">
        <v>0</v>
      </c>
      <c r="K76">
        <v>0</v>
      </c>
      <c r="L76">
        <f t="shared" si="3"/>
        <v>0</v>
      </c>
      <c r="M76">
        <f>marketing_campaign32[[#This Row],[TotalKids]]+marketing_campaign32[[#This Row],[Marital_Number]]</f>
        <v>2</v>
      </c>
      <c r="N76" s="1">
        <v>41603</v>
      </c>
      <c r="O76" s="22">
        <f>MAX($N$2:$N$2229)-marketing_campaign32[[#This Row],[Dt_Customer]]</f>
        <v>216</v>
      </c>
      <c r="P76">
        <v>13</v>
      </c>
      <c r="Q76">
        <v>1023</v>
      </c>
      <c r="R76">
        <v>93</v>
      </c>
      <c r="S76">
        <v>651</v>
      </c>
      <c r="T76">
        <v>49</v>
      </c>
      <c r="U76">
        <v>55</v>
      </c>
      <c r="V76">
        <v>37</v>
      </c>
      <c r="W76">
        <f t="shared" si="4"/>
        <v>1908</v>
      </c>
      <c r="X76" s="27">
        <f>marketing_campaign32[[#This Row],[TotalSpend]]/marketing_campaign32[[#This Row],[Income]]</f>
        <v>2.3220153340635267E-2</v>
      </c>
      <c r="Y76" s="27" t="str">
        <f>IF(marketing_campaign32[[#This Row],[TotalSpend]]&gt;1196, "High Spend", "Low Spend")</f>
        <v>High Spend</v>
      </c>
      <c r="Z76">
        <v>1</v>
      </c>
      <c r="AA76">
        <v>5</v>
      </c>
      <c r="AB76">
        <v>6</v>
      </c>
      <c r="AC76">
        <v>7</v>
      </c>
      <c r="AD76">
        <f t="shared" si="5"/>
        <v>18</v>
      </c>
      <c r="AE76" s="30">
        <f>IFERROR(marketing_campaign32[[#This Row],[TotalSpend]]/marketing_campaign32[[#This Row],[TotalPurchase]], 0)</f>
        <v>106</v>
      </c>
      <c r="AF76">
        <v>2</v>
      </c>
      <c r="AG76">
        <v>0</v>
      </c>
      <c r="AH76">
        <v>0</v>
      </c>
      <c r="AI76">
        <v>0</v>
      </c>
      <c r="AJ76">
        <v>0</v>
      </c>
      <c r="AK76">
        <v>0</v>
      </c>
      <c r="AL76">
        <v>0</v>
      </c>
      <c r="AM76">
        <v>0</v>
      </c>
    </row>
    <row r="77" spans="1:39" x14ac:dyDescent="0.3">
      <c r="A77">
        <v>3711</v>
      </c>
      <c r="B77">
        <v>1944</v>
      </c>
      <c r="C77">
        <f>2014-marketing_campaign32[[#This Row],[Year_Birth]]</f>
        <v>70</v>
      </c>
      <c r="D77" t="str">
        <f>IF(AND(marketing_campaign32[[#This Row],[Age]]&gt;17, marketing_campaign32[[#This Row],[Age]]&lt;40), "Adult", IF(AND(marketing_campaign32[[#This Row],[Age]]&gt;=40, marketing_campaign32[[#This Row],[Age]]&lt;59), "Middle Age", "Old Age"))</f>
        <v>Old Age</v>
      </c>
      <c r="E77">
        <v>3</v>
      </c>
      <c r="F77">
        <v>2</v>
      </c>
      <c r="G77">
        <v>80184</v>
      </c>
      <c r="H77" t="s">
        <v>146</v>
      </c>
      <c r="I77">
        <v>3</v>
      </c>
      <c r="J77">
        <v>0</v>
      </c>
      <c r="K77">
        <v>0</v>
      </c>
      <c r="L77">
        <f t="shared" si="3"/>
        <v>0</v>
      </c>
      <c r="M77">
        <f>marketing_campaign32[[#This Row],[TotalKids]]+marketing_campaign32[[#This Row],[Marital_Number]]</f>
        <v>2</v>
      </c>
      <c r="N77" s="1">
        <v>41699</v>
      </c>
      <c r="O77" s="22">
        <f>MAX($N$2:$N$2229)-marketing_campaign32[[#This Row],[Dt_Customer]]</f>
        <v>120</v>
      </c>
      <c r="P77">
        <v>19</v>
      </c>
      <c r="Q77">
        <v>1035</v>
      </c>
      <c r="R77">
        <v>134</v>
      </c>
      <c r="S77">
        <v>670</v>
      </c>
      <c r="T77">
        <v>25</v>
      </c>
      <c r="U77">
        <v>38</v>
      </c>
      <c r="V77">
        <v>0</v>
      </c>
      <c r="W77">
        <f t="shared" si="4"/>
        <v>1902</v>
      </c>
      <c r="X77" s="27">
        <f>marketing_campaign32[[#This Row],[TotalSpend]]/marketing_campaign32[[#This Row],[Income]]</f>
        <v>2.3720442981143369E-2</v>
      </c>
      <c r="Y77" s="27" t="str">
        <f>IF(marketing_campaign32[[#This Row],[TotalSpend]]&gt;1196, "High Spend", "Low Spend")</f>
        <v>High Spend</v>
      </c>
      <c r="Z77">
        <v>1</v>
      </c>
      <c r="AA77">
        <v>6</v>
      </c>
      <c r="AB77">
        <v>3</v>
      </c>
      <c r="AC77">
        <v>10</v>
      </c>
      <c r="AD77">
        <f t="shared" si="5"/>
        <v>19</v>
      </c>
      <c r="AE77" s="30">
        <f>IFERROR(marketing_campaign32[[#This Row],[TotalSpend]]/marketing_campaign32[[#This Row],[TotalPurchase]], 0)</f>
        <v>100.10526315789474</v>
      </c>
      <c r="AF77">
        <v>3</v>
      </c>
      <c r="AG77">
        <v>1</v>
      </c>
      <c r="AH77">
        <v>0</v>
      </c>
      <c r="AI77">
        <v>0</v>
      </c>
      <c r="AJ77">
        <v>0</v>
      </c>
      <c r="AK77">
        <v>1</v>
      </c>
      <c r="AL77">
        <v>0</v>
      </c>
      <c r="AM77">
        <v>0</v>
      </c>
    </row>
    <row r="78" spans="1:39" x14ac:dyDescent="0.3">
      <c r="A78">
        <v>7962</v>
      </c>
      <c r="B78">
        <v>1987</v>
      </c>
      <c r="C78">
        <f>2014-marketing_campaign32[[#This Row],[Year_Birth]]</f>
        <v>27</v>
      </c>
      <c r="D78" t="str">
        <f>IF(AND(marketing_campaign32[[#This Row],[Age]]&gt;17, marketing_campaign32[[#This Row],[Age]]&lt;40), "Adult", IF(AND(marketing_campaign32[[#This Row],[Age]]&gt;=40, marketing_campaign32[[#This Row],[Age]]&lt;59), "Middle Age", "Old Age"))</f>
        <v>Adult</v>
      </c>
      <c r="E78">
        <v>3</v>
      </c>
      <c r="F78">
        <v>1</v>
      </c>
      <c r="G78">
        <v>95169</v>
      </c>
      <c r="H78" t="s">
        <v>146</v>
      </c>
      <c r="I78">
        <v>3</v>
      </c>
      <c r="J78">
        <v>0</v>
      </c>
      <c r="K78">
        <v>0</v>
      </c>
      <c r="L78">
        <f t="shared" si="3"/>
        <v>0</v>
      </c>
      <c r="M78">
        <f>marketing_campaign32[[#This Row],[TotalKids]]+marketing_campaign32[[#This Row],[Marital_Number]]</f>
        <v>1</v>
      </c>
      <c r="N78" s="1">
        <v>41556</v>
      </c>
      <c r="O78" s="22">
        <f>MAX($N$2:$N$2229)-marketing_campaign32[[#This Row],[Dt_Customer]]</f>
        <v>263</v>
      </c>
      <c r="P78">
        <v>1</v>
      </c>
      <c r="Q78">
        <v>1285</v>
      </c>
      <c r="R78">
        <v>21</v>
      </c>
      <c r="S78">
        <v>449</v>
      </c>
      <c r="T78">
        <v>106</v>
      </c>
      <c r="U78">
        <v>20</v>
      </c>
      <c r="V78">
        <v>20</v>
      </c>
      <c r="W78">
        <f t="shared" si="4"/>
        <v>1901</v>
      </c>
      <c r="X78" s="27">
        <f>marketing_campaign32[[#This Row],[TotalSpend]]/marketing_campaign32[[#This Row],[Income]]</f>
        <v>1.9974991856591958E-2</v>
      </c>
      <c r="Y78" s="27" t="str">
        <f>IF(marketing_campaign32[[#This Row],[TotalSpend]]&gt;1196, "High Spend", "Low Spend")</f>
        <v>High Spend</v>
      </c>
      <c r="Z78">
        <v>1</v>
      </c>
      <c r="AA78">
        <v>4</v>
      </c>
      <c r="AB78">
        <v>3</v>
      </c>
      <c r="AC78">
        <v>4</v>
      </c>
      <c r="AD78">
        <f t="shared" si="5"/>
        <v>11</v>
      </c>
      <c r="AE78" s="30">
        <f>IFERROR(marketing_campaign32[[#This Row],[TotalSpend]]/marketing_campaign32[[#This Row],[TotalPurchase]], 0)</f>
        <v>172.81818181818181</v>
      </c>
      <c r="AF78">
        <v>1</v>
      </c>
      <c r="AG78">
        <v>1</v>
      </c>
      <c r="AH78">
        <v>0</v>
      </c>
      <c r="AI78">
        <v>0</v>
      </c>
      <c r="AJ78">
        <v>0</v>
      </c>
      <c r="AK78">
        <v>1</v>
      </c>
      <c r="AL78">
        <v>1</v>
      </c>
      <c r="AM78">
        <v>0</v>
      </c>
    </row>
    <row r="79" spans="1:39" x14ac:dyDescent="0.3">
      <c r="A79">
        <v>10909</v>
      </c>
      <c r="B79">
        <v>1948</v>
      </c>
      <c r="C79">
        <f>2014-marketing_campaign32[[#This Row],[Year_Birth]]</f>
        <v>66</v>
      </c>
      <c r="D79" t="str">
        <f>IF(AND(marketing_campaign32[[#This Row],[Age]]&gt;17, marketing_campaign32[[#This Row],[Age]]&lt;40), "Adult", IF(AND(marketing_campaign32[[#This Row],[Age]]&gt;=40, marketing_campaign32[[#This Row],[Age]]&lt;59), "Middle Age", "Old Age"))</f>
        <v>Old Age</v>
      </c>
      <c r="E79">
        <v>2</v>
      </c>
      <c r="F79">
        <v>2</v>
      </c>
      <c r="G79">
        <v>92344</v>
      </c>
      <c r="H79" t="s">
        <v>146</v>
      </c>
      <c r="I79">
        <v>3</v>
      </c>
      <c r="J79">
        <v>0</v>
      </c>
      <c r="K79">
        <v>0</v>
      </c>
      <c r="L79">
        <f t="shared" si="3"/>
        <v>0</v>
      </c>
      <c r="M79">
        <f>marketing_campaign32[[#This Row],[TotalKids]]+marketing_campaign32[[#This Row],[Marital_Number]]</f>
        <v>2</v>
      </c>
      <c r="N79" s="1">
        <v>41654</v>
      </c>
      <c r="O79" s="22">
        <f>MAX($N$2:$N$2229)-marketing_campaign32[[#This Row],[Dt_Customer]]</f>
        <v>165</v>
      </c>
      <c r="P79">
        <v>9</v>
      </c>
      <c r="Q79">
        <v>992</v>
      </c>
      <c r="R79">
        <v>24</v>
      </c>
      <c r="S79">
        <v>694</v>
      </c>
      <c r="T79">
        <v>51</v>
      </c>
      <c r="U79">
        <v>19</v>
      </c>
      <c r="V79">
        <v>119</v>
      </c>
      <c r="W79">
        <f t="shared" si="4"/>
        <v>1899</v>
      </c>
      <c r="X79" s="27">
        <f>marketing_campaign32[[#This Row],[TotalSpend]]/marketing_campaign32[[#This Row],[Income]]</f>
        <v>2.0564411331542926E-2</v>
      </c>
      <c r="Y79" s="27" t="str">
        <f>IF(marketing_campaign32[[#This Row],[TotalSpend]]&gt;1196, "High Spend", "Low Spend")</f>
        <v>High Spend</v>
      </c>
      <c r="Z79">
        <v>0</v>
      </c>
      <c r="AA79">
        <v>5</v>
      </c>
      <c r="AB79">
        <v>10</v>
      </c>
      <c r="AC79">
        <v>5</v>
      </c>
      <c r="AD79">
        <f t="shared" si="5"/>
        <v>20</v>
      </c>
      <c r="AE79" s="30">
        <f>IFERROR(marketing_campaign32[[#This Row],[TotalSpend]]/marketing_campaign32[[#This Row],[TotalPurchase]], 0)</f>
        <v>94.95</v>
      </c>
      <c r="AF79">
        <v>1</v>
      </c>
      <c r="AG79">
        <v>0</v>
      </c>
      <c r="AH79">
        <v>0</v>
      </c>
      <c r="AI79">
        <v>1</v>
      </c>
      <c r="AJ79">
        <v>0</v>
      </c>
      <c r="AK79">
        <v>1</v>
      </c>
      <c r="AL79">
        <v>0</v>
      </c>
      <c r="AM79">
        <v>0</v>
      </c>
    </row>
    <row r="80" spans="1:39" x14ac:dyDescent="0.3">
      <c r="A80">
        <v>4702</v>
      </c>
      <c r="B80">
        <v>1964</v>
      </c>
      <c r="C80">
        <f>2014-marketing_campaign32[[#This Row],[Year_Birth]]</f>
        <v>50</v>
      </c>
      <c r="D80" t="str">
        <f>IF(AND(marketing_campaign32[[#This Row],[Age]]&gt;17, marketing_campaign32[[#This Row],[Age]]&lt;40), "Adult", IF(AND(marketing_campaign32[[#This Row],[Age]]&gt;=40, marketing_campaign32[[#This Row],[Age]]&lt;59), "Middle Age", "Old Age"))</f>
        <v>Middle Age</v>
      </c>
      <c r="E80">
        <v>2</v>
      </c>
      <c r="F80">
        <v>1</v>
      </c>
      <c r="G80">
        <v>61839</v>
      </c>
      <c r="H80" t="s">
        <v>147</v>
      </c>
      <c r="I80">
        <v>2</v>
      </c>
      <c r="J80">
        <v>0</v>
      </c>
      <c r="K80">
        <v>0</v>
      </c>
      <c r="L80">
        <f t="shared" si="3"/>
        <v>0</v>
      </c>
      <c r="M80">
        <f>marketing_campaign32[[#This Row],[TotalKids]]+marketing_campaign32[[#This Row],[Marital_Number]]</f>
        <v>1</v>
      </c>
      <c r="N80" s="1">
        <v>41133</v>
      </c>
      <c r="O80" s="22">
        <f>MAX($N$2:$N$2229)-marketing_campaign32[[#This Row],[Dt_Customer]]</f>
        <v>686</v>
      </c>
      <c r="P80">
        <v>20</v>
      </c>
      <c r="Q80">
        <v>1000</v>
      </c>
      <c r="R80">
        <v>155</v>
      </c>
      <c r="S80">
        <v>379</v>
      </c>
      <c r="T80">
        <v>224</v>
      </c>
      <c r="U80">
        <v>17</v>
      </c>
      <c r="V80">
        <v>120</v>
      </c>
      <c r="W80">
        <f t="shared" si="4"/>
        <v>1895</v>
      </c>
      <c r="X80" s="27">
        <f>marketing_campaign32[[#This Row],[TotalSpend]]/marketing_campaign32[[#This Row],[Income]]</f>
        <v>3.0644091916104725E-2</v>
      </c>
      <c r="Y80" s="27" t="str">
        <f>IF(marketing_campaign32[[#This Row],[TotalSpend]]&gt;1196, "High Spend", "Low Spend")</f>
        <v>High Spend</v>
      </c>
      <c r="Z80">
        <v>1</v>
      </c>
      <c r="AA80">
        <v>4</v>
      </c>
      <c r="AB80">
        <v>8</v>
      </c>
      <c r="AC80">
        <v>4</v>
      </c>
      <c r="AD80">
        <f t="shared" si="5"/>
        <v>16</v>
      </c>
      <c r="AE80" s="30">
        <f>IFERROR(marketing_campaign32[[#This Row],[TotalSpend]]/marketing_campaign32[[#This Row],[TotalPurchase]], 0)</f>
        <v>118.4375</v>
      </c>
      <c r="AF80">
        <v>8</v>
      </c>
      <c r="AG80">
        <v>0</v>
      </c>
      <c r="AH80">
        <v>0</v>
      </c>
      <c r="AI80">
        <v>0</v>
      </c>
      <c r="AJ80">
        <v>0</v>
      </c>
      <c r="AK80">
        <v>0</v>
      </c>
      <c r="AL80">
        <v>0</v>
      </c>
      <c r="AM80">
        <v>0</v>
      </c>
    </row>
    <row r="81" spans="1:39" x14ac:dyDescent="0.3">
      <c r="A81">
        <v>1544</v>
      </c>
      <c r="B81">
        <v>1967</v>
      </c>
      <c r="C81">
        <f>2014-marketing_campaign32[[#This Row],[Year_Birth]]</f>
        <v>47</v>
      </c>
      <c r="D81" t="str">
        <f>IF(AND(marketing_campaign32[[#This Row],[Age]]&gt;17, marketing_campaign32[[#This Row],[Age]]&lt;40), "Adult", IF(AND(marketing_campaign32[[#This Row],[Age]]&gt;=40, marketing_campaign32[[#This Row],[Age]]&lt;59), "Middle Age", "Old Age"))</f>
        <v>Middle Age</v>
      </c>
      <c r="E81">
        <v>3</v>
      </c>
      <c r="F81">
        <v>1</v>
      </c>
      <c r="G81">
        <v>81380</v>
      </c>
      <c r="H81" t="s">
        <v>146</v>
      </c>
      <c r="I81">
        <v>3</v>
      </c>
      <c r="J81">
        <v>0</v>
      </c>
      <c r="K81">
        <v>0</v>
      </c>
      <c r="L81">
        <f t="shared" si="3"/>
        <v>0</v>
      </c>
      <c r="M81">
        <f>marketing_campaign32[[#This Row],[TotalKids]]+marketing_campaign32[[#This Row],[Marital_Number]]</f>
        <v>1</v>
      </c>
      <c r="N81" s="1">
        <v>41265</v>
      </c>
      <c r="O81" s="22">
        <f>MAX($N$2:$N$2229)-marketing_campaign32[[#This Row],[Dt_Customer]]</f>
        <v>554</v>
      </c>
      <c r="P81">
        <v>51</v>
      </c>
      <c r="Q81">
        <v>741</v>
      </c>
      <c r="R81">
        <v>68</v>
      </c>
      <c r="S81">
        <v>689</v>
      </c>
      <c r="T81">
        <v>224</v>
      </c>
      <c r="U81">
        <v>68</v>
      </c>
      <c r="V81">
        <v>103</v>
      </c>
      <c r="W81">
        <f t="shared" si="4"/>
        <v>1893</v>
      </c>
      <c r="X81" s="27">
        <f>marketing_campaign32[[#This Row],[TotalSpend]]/marketing_campaign32[[#This Row],[Income]]</f>
        <v>2.3261243548783485E-2</v>
      </c>
      <c r="Y81" s="27" t="str">
        <f>IF(marketing_campaign32[[#This Row],[TotalSpend]]&gt;1196, "High Spend", "Low Spend")</f>
        <v>High Spend</v>
      </c>
      <c r="Z81">
        <v>1</v>
      </c>
      <c r="AA81">
        <v>4</v>
      </c>
      <c r="AB81">
        <v>2</v>
      </c>
      <c r="AC81">
        <v>10</v>
      </c>
      <c r="AD81">
        <f t="shared" si="5"/>
        <v>16</v>
      </c>
      <c r="AE81" s="30">
        <f>IFERROR(marketing_campaign32[[#This Row],[TotalSpend]]/marketing_campaign32[[#This Row],[TotalPurchase]], 0)</f>
        <v>118.3125</v>
      </c>
      <c r="AF81">
        <v>2</v>
      </c>
      <c r="AG81">
        <v>0</v>
      </c>
      <c r="AH81">
        <v>0</v>
      </c>
      <c r="AI81">
        <v>0</v>
      </c>
      <c r="AJ81">
        <v>0</v>
      </c>
      <c r="AK81">
        <v>0</v>
      </c>
      <c r="AL81">
        <v>0</v>
      </c>
      <c r="AM81">
        <v>0</v>
      </c>
    </row>
    <row r="82" spans="1:39" x14ac:dyDescent="0.3">
      <c r="A82">
        <v>1859</v>
      </c>
      <c r="B82">
        <v>1972</v>
      </c>
      <c r="C82">
        <f>2014-marketing_campaign32[[#This Row],[Year_Birth]]</f>
        <v>42</v>
      </c>
      <c r="D82" t="str">
        <f>IF(AND(marketing_campaign32[[#This Row],[Age]]&gt;17, marketing_campaign32[[#This Row],[Age]]&lt;40), "Adult", IF(AND(marketing_campaign32[[#This Row],[Age]]&gt;=40, marketing_campaign32[[#This Row],[Age]]&lt;59), "Middle Age", "Old Age"))</f>
        <v>Middle Age</v>
      </c>
      <c r="E82">
        <v>3</v>
      </c>
      <c r="F82">
        <v>2</v>
      </c>
      <c r="G82">
        <v>75251</v>
      </c>
      <c r="H82" t="s">
        <v>146</v>
      </c>
      <c r="I82">
        <v>3</v>
      </c>
      <c r="J82">
        <v>0</v>
      </c>
      <c r="K82">
        <v>0</v>
      </c>
      <c r="L82">
        <f t="shared" si="3"/>
        <v>0</v>
      </c>
      <c r="M82">
        <f>marketing_campaign32[[#This Row],[TotalKids]]+marketing_campaign32[[#This Row],[Marital_Number]]</f>
        <v>2</v>
      </c>
      <c r="N82" s="1">
        <v>41148</v>
      </c>
      <c r="O82" s="22">
        <f>MAX($N$2:$N$2229)-marketing_campaign32[[#This Row],[Dt_Customer]]</f>
        <v>671</v>
      </c>
      <c r="P82">
        <v>34</v>
      </c>
      <c r="Q82">
        <v>721</v>
      </c>
      <c r="R82">
        <v>111</v>
      </c>
      <c r="S82">
        <v>925</v>
      </c>
      <c r="T82">
        <v>97</v>
      </c>
      <c r="U82">
        <v>18</v>
      </c>
      <c r="V82">
        <v>18</v>
      </c>
      <c r="W82">
        <f t="shared" si="4"/>
        <v>1890</v>
      </c>
      <c r="X82" s="27">
        <f>marketing_campaign32[[#This Row],[TotalSpend]]/marketing_campaign32[[#This Row],[Income]]</f>
        <v>2.5115945303052452E-2</v>
      </c>
      <c r="Y82" s="27" t="str">
        <f>IF(marketing_campaign32[[#This Row],[TotalSpend]]&gt;1196, "High Spend", "Low Spend")</f>
        <v>High Spend</v>
      </c>
      <c r="Z82">
        <v>1</v>
      </c>
      <c r="AA82">
        <v>7</v>
      </c>
      <c r="AB82">
        <v>6</v>
      </c>
      <c r="AC82">
        <v>5</v>
      </c>
      <c r="AD82">
        <f t="shared" si="5"/>
        <v>18</v>
      </c>
      <c r="AE82" s="30">
        <f>IFERROR(marketing_campaign32[[#This Row],[TotalSpend]]/marketing_campaign32[[#This Row],[TotalPurchase]], 0)</f>
        <v>105</v>
      </c>
      <c r="AF82">
        <v>5</v>
      </c>
      <c r="AG82">
        <v>0</v>
      </c>
      <c r="AH82">
        <v>0</v>
      </c>
      <c r="AI82">
        <v>0</v>
      </c>
      <c r="AJ82">
        <v>0</v>
      </c>
      <c r="AK82">
        <v>0</v>
      </c>
      <c r="AL82">
        <v>1</v>
      </c>
      <c r="AM82">
        <v>0</v>
      </c>
    </row>
    <row r="83" spans="1:39" x14ac:dyDescent="0.3">
      <c r="A83">
        <v>2002</v>
      </c>
      <c r="B83">
        <v>1958</v>
      </c>
      <c r="C83">
        <f>2014-marketing_campaign32[[#This Row],[Year_Birth]]</f>
        <v>56</v>
      </c>
      <c r="D83" t="str">
        <f>IF(AND(marketing_campaign32[[#This Row],[Age]]&gt;17, marketing_campaign32[[#This Row],[Age]]&lt;40), "Adult", IF(AND(marketing_campaign32[[#This Row],[Age]]&gt;=40, marketing_campaign32[[#This Row],[Age]]&lt;59), "Middle Age", "Old Age"))</f>
        <v>Middle Age</v>
      </c>
      <c r="E83">
        <v>2</v>
      </c>
      <c r="F83">
        <v>1</v>
      </c>
      <c r="G83">
        <v>71964</v>
      </c>
      <c r="H83" t="s">
        <v>146</v>
      </c>
      <c r="I83">
        <v>3</v>
      </c>
      <c r="J83">
        <v>0</v>
      </c>
      <c r="K83">
        <v>0</v>
      </c>
      <c r="L83">
        <f t="shared" si="3"/>
        <v>0</v>
      </c>
      <c r="M83">
        <f>marketing_campaign32[[#This Row],[TotalKids]]+marketing_campaign32[[#This Row],[Marital_Number]]</f>
        <v>1</v>
      </c>
      <c r="N83" s="1">
        <v>41414</v>
      </c>
      <c r="O83" s="22">
        <f>MAX($N$2:$N$2229)-marketing_campaign32[[#This Row],[Dt_Customer]]</f>
        <v>405</v>
      </c>
      <c r="P83">
        <v>81</v>
      </c>
      <c r="Q83">
        <v>587</v>
      </c>
      <c r="R83">
        <v>51</v>
      </c>
      <c r="S83">
        <v>932</v>
      </c>
      <c r="T83">
        <v>180</v>
      </c>
      <c r="U83">
        <v>34</v>
      </c>
      <c r="V83">
        <v>86</v>
      </c>
      <c r="W83">
        <f t="shared" si="4"/>
        <v>1870</v>
      </c>
      <c r="X83" s="27">
        <f>marketing_campaign32[[#This Row],[TotalSpend]]/marketing_campaign32[[#This Row],[Income]]</f>
        <v>2.5985214829637039E-2</v>
      </c>
      <c r="Y83" s="27" t="str">
        <f>IF(marketing_campaign32[[#This Row],[TotalSpend]]&gt;1196, "High Spend", "Low Spend")</f>
        <v>High Spend</v>
      </c>
      <c r="Z83">
        <v>1</v>
      </c>
      <c r="AA83">
        <v>5</v>
      </c>
      <c r="AB83">
        <v>6</v>
      </c>
      <c r="AC83">
        <v>5</v>
      </c>
      <c r="AD83">
        <f t="shared" si="5"/>
        <v>16</v>
      </c>
      <c r="AE83" s="30">
        <f>IFERROR(marketing_campaign32[[#This Row],[TotalSpend]]/marketing_campaign32[[#This Row],[TotalPurchase]], 0)</f>
        <v>116.875</v>
      </c>
      <c r="AF83">
        <v>3</v>
      </c>
      <c r="AG83">
        <v>0</v>
      </c>
      <c r="AH83">
        <v>0</v>
      </c>
      <c r="AI83">
        <v>0</v>
      </c>
      <c r="AJ83">
        <v>0</v>
      </c>
      <c r="AK83">
        <v>0</v>
      </c>
      <c r="AL83">
        <v>0</v>
      </c>
      <c r="AM83">
        <v>0</v>
      </c>
    </row>
    <row r="84" spans="1:39" x14ac:dyDescent="0.3">
      <c r="A84">
        <v>5331</v>
      </c>
      <c r="B84">
        <v>1977</v>
      </c>
      <c r="C84">
        <f>2014-marketing_campaign32[[#This Row],[Year_Birth]]</f>
        <v>37</v>
      </c>
      <c r="D84" t="str">
        <f>IF(AND(marketing_campaign32[[#This Row],[Age]]&gt;17, marketing_campaign32[[#This Row],[Age]]&lt;40), "Adult", IF(AND(marketing_campaign32[[#This Row],[Age]]&gt;=40, marketing_campaign32[[#This Row],[Age]]&lt;59), "Middle Age", "Old Age"))</f>
        <v>Adult</v>
      </c>
      <c r="E84">
        <v>2</v>
      </c>
      <c r="F84">
        <v>2</v>
      </c>
      <c r="G84">
        <v>74985</v>
      </c>
      <c r="H84" t="s">
        <v>146</v>
      </c>
      <c r="I84">
        <v>3</v>
      </c>
      <c r="J84">
        <v>0</v>
      </c>
      <c r="K84">
        <v>0</v>
      </c>
      <c r="L84">
        <f t="shared" si="3"/>
        <v>0</v>
      </c>
      <c r="M84">
        <f>marketing_campaign32[[#This Row],[TotalKids]]+marketing_campaign32[[#This Row],[Marital_Number]]</f>
        <v>2</v>
      </c>
      <c r="N84" s="1">
        <v>41163</v>
      </c>
      <c r="O84" s="22">
        <f>MAX($N$2:$N$2229)-marketing_campaign32[[#This Row],[Dt_Customer]]</f>
        <v>656</v>
      </c>
      <c r="P84">
        <v>8</v>
      </c>
      <c r="Q84">
        <v>587</v>
      </c>
      <c r="R84">
        <v>51</v>
      </c>
      <c r="S84">
        <v>898</v>
      </c>
      <c r="T84">
        <v>247</v>
      </c>
      <c r="U84">
        <v>0</v>
      </c>
      <c r="V84">
        <v>86</v>
      </c>
      <c r="W84">
        <f t="shared" si="4"/>
        <v>1869</v>
      </c>
      <c r="X84" s="27">
        <f>marketing_campaign32[[#This Row],[TotalSpend]]/marketing_campaign32[[#This Row],[Income]]</f>
        <v>2.49249849969994E-2</v>
      </c>
      <c r="Y84" s="27" t="str">
        <f>IF(marketing_campaign32[[#This Row],[TotalSpend]]&gt;1196, "High Spend", "Low Spend")</f>
        <v>High Spend</v>
      </c>
      <c r="Z84">
        <v>1</v>
      </c>
      <c r="AA84">
        <v>3</v>
      </c>
      <c r="AB84">
        <v>6</v>
      </c>
      <c r="AC84">
        <v>7</v>
      </c>
      <c r="AD84">
        <f t="shared" si="5"/>
        <v>16</v>
      </c>
      <c r="AE84" s="30">
        <f>IFERROR(marketing_campaign32[[#This Row],[TotalSpend]]/marketing_campaign32[[#This Row],[TotalPurchase]], 0)</f>
        <v>116.8125</v>
      </c>
      <c r="AF84">
        <v>2</v>
      </c>
      <c r="AG84">
        <v>0</v>
      </c>
      <c r="AH84">
        <v>0</v>
      </c>
      <c r="AI84">
        <v>0</v>
      </c>
      <c r="AJ84">
        <v>0</v>
      </c>
      <c r="AK84">
        <v>0</v>
      </c>
      <c r="AL84">
        <v>0</v>
      </c>
      <c r="AM84">
        <v>0</v>
      </c>
    </row>
    <row r="85" spans="1:39" x14ac:dyDescent="0.3">
      <c r="A85">
        <v>9058</v>
      </c>
      <c r="B85">
        <v>1955</v>
      </c>
      <c r="C85">
        <f>2014-marketing_campaign32[[#This Row],[Year_Birth]]</f>
        <v>59</v>
      </c>
      <c r="D85" t="str">
        <f>IF(AND(marketing_campaign32[[#This Row],[Age]]&gt;17, marketing_campaign32[[#This Row],[Age]]&lt;40), "Adult", IF(AND(marketing_campaign32[[#This Row],[Age]]&gt;=40, marketing_campaign32[[#This Row],[Age]]&lt;59), "Middle Age", "Old Age"))</f>
        <v>Old Age</v>
      </c>
      <c r="E85">
        <v>2</v>
      </c>
      <c r="F85">
        <v>1</v>
      </c>
      <c r="G85">
        <v>79800</v>
      </c>
      <c r="H85" t="s">
        <v>146</v>
      </c>
      <c r="I85">
        <v>3</v>
      </c>
      <c r="J85">
        <v>0</v>
      </c>
      <c r="K85">
        <v>0</v>
      </c>
      <c r="L85">
        <f t="shared" si="3"/>
        <v>0</v>
      </c>
      <c r="M85">
        <f>marketing_campaign32[[#This Row],[TotalKids]]+marketing_campaign32[[#This Row],[Marital_Number]]</f>
        <v>1</v>
      </c>
      <c r="N85" s="1">
        <v>41175</v>
      </c>
      <c r="O85" s="22">
        <f>MAX($N$2:$N$2229)-marketing_campaign32[[#This Row],[Dt_Customer]]</f>
        <v>644</v>
      </c>
      <c r="P85">
        <v>65</v>
      </c>
      <c r="Q85">
        <v>1060</v>
      </c>
      <c r="R85">
        <v>21</v>
      </c>
      <c r="S85">
        <v>530</v>
      </c>
      <c r="T85">
        <v>32</v>
      </c>
      <c r="U85">
        <v>0</v>
      </c>
      <c r="V85">
        <v>224</v>
      </c>
      <c r="W85">
        <f t="shared" si="4"/>
        <v>1867</v>
      </c>
      <c r="X85" s="27">
        <f>marketing_campaign32[[#This Row],[TotalSpend]]/marketing_campaign32[[#This Row],[Income]]</f>
        <v>2.3395989974937342E-2</v>
      </c>
      <c r="Y85" s="27" t="str">
        <f>IF(marketing_campaign32[[#This Row],[TotalSpend]]&gt;1196, "High Spend", "Low Spend")</f>
        <v>High Spend</v>
      </c>
      <c r="Z85">
        <v>1</v>
      </c>
      <c r="AA85">
        <v>5</v>
      </c>
      <c r="AB85">
        <v>11</v>
      </c>
      <c r="AC85">
        <v>5</v>
      </c>
      <c r="AD85">
        <f t="shared" si="5"/>
        <v>21</v>
      </c>
      <c r="AE85" s="30">
        <f>IFERROR(marketing_campaign32[[#This Row],[TotalSpend]]/marketing_campaign32[[#This Row],[TotalPurchase]], 0)</f>
        <v>88.904761904761898</v>
      </c>
      <c r="AF85">
        <v>3</v>
      </c>
      <c r="AG85">
        <v>1</v>
      </c>
      <c r="AH85">
        <v>0</v>
      </c>
      <c r="AI85">
        <v>1</v>
      </c>
      <c r="AJ85">
        <v>0</v>
      </c>
      <c r="AK85">
        <v>1</v>
      </c>
      <c r="AL85">
        <v>1</v>
      </c>
      <c r="AM85">
        <v>0</v>
      </c>
    </row>
    <row r="86" spans="1:39" x14ac:dyDescent="0.3">
      <c r="A86">
        <v>5538</v>
      </c>
      <c r="B86">
        <v>1975</v>
      </c>
      <c r="C86">
        <f>2014-marketing_campaign32[[#This Row],[Year_Birth]]</f>
        <v>39</v>
      </c>
      <c r="D86" t="str">
        <f>IF(AND(marketing_campaign32[[#This Row],[Age]]&gt;17, marketing_campaign32[[#This Row],[Age]]&lt;40), "Adult", IF(AND(marketing_campaign32[[#This Row],[Age]]&gt;=40, marketing_campaign32[[#This Row],[Age]]&lt;59), "Middle Age", "Old Age"))</f>
        <v>Adult</v>
      </c>
      <c r="E86">
        <v>2</v>
      </c>
      <c r="F86">
        <v>1</v>
      </c>
      <c r="G86">
        <v>83829</v>
      </c>
      <c r="H86" t="s">
        <v>146</v>
      </c>
      <c r="I86">
        <v>3</v>
      </c>
      <c r="J86">
        <v>0</v>
      </c>
      <c r="K86">
        <v>0</v>
      </c>
      <c r="L86">
        <f t="shared" si="3"/>
        <v>0</v>
      </c>
      <c r="M86">
        <f>marketing_campaign32[[#This Row],[TotalKids]]+marketing_campaign32[[#This Row],[Marital_Number]]</f>
        <v>1</v>
      </c>
      <c r="N86" s="1">
        <v>41555</v>
      </c>
      <c r="O86" s="22">
        <f>MAX($N$2:$N$2229)-marketing_campaign32[[#This Row],[Dt_Customer]]</f>
        <v>264</v>
      </c>
      <c r="P86">
        <v>78</v>
      </c>
      <c r="Q86">
        <v>897</v>
      </c>
      <c r="R86">
        <v>161</v>
      </c>
      <c r="S86">
        <v>430</v>
      </c>
      <c r="T86">
        <v>186</v>
      </c>
      <c r="U86">
        <v>161</v>
      </c>
      <c r="V86">
        <v>27</v>
      </c>
      <c r="W86">
        <f t="shared" si="4"/>
        <v>1862</v>
      </c>
      <c r="X86" s="27">
        <f>marketing_campaign32[[#This Row],[TotalSpend]]/marketing_campaign32[[#This Row],[Income]]</f>
        <v>2.2211883715659259E-2</v>
      </c>
      <c r="Y86" s="27" t="str">
        <f>IF(marketing_campaign32[[#This Row],[TotalSpend]]&gt;1196, "High Spend", "Low Spend")</f>
        <v>High Spend</v>
      </c>
      <c r="Z86">
        <v>0</v>
      </c>
      <c r="AA86">
        <v>4</v>
      </c>
      <c r="AB86">
        <v>7</v>
      </c>
      <c r="AC86">
        <v>6</v>
      </c>
      <c r="AD86">
        <f t="shared" si="5"/>
        <v>17</v>
      </c>
      <c r="AE86" s="30">
        <f>IFERROR(marketing_campaign32[[#This Row],[TotalSpend]]/marketing_campaign32[[#This Row],[TotalPurchase]], 0)</f>
        <v>109.52941176470588</v>
      </c>
      <c r="AF86">
        <v>1</v>
      </c>
      <c r="AG86">
        <v>1</v>
      </c>
      <c r="AH86">
        <v>0</v>
      </c>
      <c r="AI86">
        <v>1</v>
      </c>
      <c r="AJ86">
        <v>0</v>
      </c>
      <c r="AK86">
        <v>1</v>
      </c>
      <c r="AL86">
        <v>1</v>
      </c>
      <c r="AM86">
        <v>0</v>
      </c>
    </row>
    <row r="87" spans="1:39" x14ac:dyDescent="0.3">
      <c r="A87">
        <v>3910</v>
      </c>
      <c r="B87">
        <v>1975</v>
      </c>
      <c r="C87">
        <f>2014-marketing_campaign32[[#This Row],[Year_Birth]]</f>
        <v>39</v>
      </c>
      <c r="D87" t="str">
        <f>IF(AND(marketing_campaign32[[#This Row],[Age]]&gt;17, marketing_campaign32[[#This Row],[Age]]&lt;40), "Adult", IF(AND(marketing_campaign32[[#This Row],[Age]]&gt;=40, marketing_campaign32[[#This Row],[Age]]&lt;59), "Middle Age", "Old Age"))</f>
        <v>Adult</v>
      </c>
      <c r="E87">
        <v>2</v>
      </c>
      <c r="F87">
        <v>1</v>
      </c>
      <c r="G87">
        <v>83829</v>
      </c>
      <c r="H87" t="s">
        <v>146</v>
      </c>
      <c r="I87">
        <v>3</v>
      </c>
      <c r="J87">
        <v>0</v>
      </c>
      <c r="K87">
        <v>0</v>
      </c>
      <c r="L87">
        <f t="shared" si="3"/>
        <v>0</v>
      </c>
      <c r="M87">
        <f>marketing_campaign32[[#This Row],[TotalKids]]+marketing_campaign32[[#This Row],[Marital_Number]]</f>
        <v>1</v>
      </c>
      <c r="N87" s="1">
        <v>41555</v>
      </c>
      <c r="O87" s="22">
        <f>MAX($N$2:$N$2229)-marketing_campaign32[[#This Row],[Dt_Customer]]</f>
        <v>264</v>
      </c>
      <c r="P87">
        <v>78</v>
      </c>
      <c r="Q87">
        <v>897</v>
      </c>
      <c r="R87">
        <v>161</v>
      </c>
      <c r="S87">
        <v>430</v>
      </c>
      <c r="T87">
        <v>186</v>
      </c>
      <c r="U87">
        <v>161</v>
      </c>
      <c r="V87">
        <v>27</v>
      </c>
      <c r="W87">
        <f t="shared" si="4"/>
        <v>1862</v>
      </c>
      <c r="X87" s="27">
        <f>marketing_campaign32[[#This Row],[TotalSpend]]/marketing_campaign32[[#This Row],[Income]]</f>
        <v>2.2211883715659259E-2</v>
      </c>
      <c r="Y87" s="27" t="str">
        <f>IF(marketing_campaign32[[#This Row],[TotalSpend]]&gt;1196, "High Spend", "Low Spend")</f>
        <v>High Spend</v>
      </c>
      <c r="Z87">
        <v>0</v>
      </c>
      <c r="AA87">
        <v>4</v>
      </c>
      <c r="AB87">
        <v>7</v>
      </c>
      <c r="AC87">
        <v>6</v>
      </c>
      <c r="AD87">
        <f t="shared" si="5"/>
        <v>17</v>
      </c>
      <c r="AE87" s="30">
        <f>IFERROR(marketing_campaign32[[#This Row],[TotalSpend]]/marketing_campaign32[[#This Row],[TotalPurchase]], 0)</f>
        <v>109.52941176470588</v>
      </c>
      <c r="AF87">
        <v>1</v>
      </c>
      <c r="AG87">
        <v>1</v>
      </c>
      <c r="AH87">
        <v>0</v>
      </c>
      <c r="AI87">
        <v>1</v>
      </c>
      <c r="AJ87">
        <v>0</v>
      </c>
      <c r="AK87">
        <v>1</v>
      </c>
      <c r="AL87">
        <v>1</v>
      </c>
      <c r="AM87">
        <v>0</v>
      </c>
    </row>
    <row r="88" spans="1:39" x14ac:dyDescent="0.3">
      <c r="A88">
        <v>4856</v>
      </c>
      <c r="B88">
        <v>1957</v>
      </c>
      <c r="C88">
        <f>2014-marketing_campaign32[[#This Row],[Year_Birth]]</f>
        <v>57</v>
      </c>
      <c r="D88" t="str">
        <f>IF(AND(marketing_campaign32[[#This Row],[Age]]&gt;17, marketing_campaign32[[#This Row],[Age]]&lt;40), "Adult", IF(AND(marketing_campaign32[[#This Row],[Age]]&gt;=40, marketing_campaign32[[#This Row],[Age]]&lt;59), "Middle Age", "Old Age"))</f>
        <v>Middle Age</v>
      </c>
      <c r="E88">
        <v>3</v>
      </c>
      <c r="F88">
        <v>2</v>
      </c>
      <c r="G88">
        <v>82347</v>
      </c>
      <c r="H88" t="s">
        <v>146</v>
      </c>
      <c r="I88">
        <v>3</v>
      </c>
      <c r="J88">
        <v>0</v>
      </c>
      <c r="K88">
        <v>0</v>
      </c>
      <c r="L88">
        <f t="shared" si="3"/>
        <v>0</v>
      </c>
      <c r="M88">
        <f>marketing_campaign32[[#This Row],[TotalKids]]+marketing_campaign32[[#This Row],[Marital_Number]]</f>
        <v>2</v>
      </c>
      <c r="N88" s="1">
        <v>41219</v>
      </c>
      <c r="O88" s="22">
        <f>MAX($N$2:$N$2229)-marketing_campaign32[[#This Row],[Dt_Customer]]</f>
        <v>600</v>
      </c>
      <c r="P88">
        <v>38</v>
      </c>
      <c r="Q88">
        <v>556</v>
      </c>
      <c r="R88">
        <v>54</v>
      </c>
      <c r="S88">
        <v>845</v>
      </c>
      <c r="T88">
        <v>202</v>
      </c>
      <c r="U88">
        <v>133</v>
      </c>
      <c r="V88">
        <v>63</v>
      </c>
      <c r="W88">
        <f t="shared" si="4"/>
        <v>1853</v>
      </c>
      <c r="X88" s="27">
        <f>marketing_campaign32[[#This Row],[TotalSpend]]/marketing_campaign32[[#This Row],[Income]]</f>
        <v>2.2502337668646094E-2</v>
      </c>
      <c r="Y88" s="27" t="str">
        <f>IF(marketing_campaign32[[#This Row],[TotalSpend]]&gt;1196, "High Spend", "Low Spend")</f>
        <v>High Spend</v>
      </c>
      <c r="Z88">
        <v>1</v>
      </c>
      <c r="AA88">
        <v>7</v>
      </c>
      <c r="AB88">
        <v>7</v>
      </c>
      <c r="AC88">
        <v>10</v>
      </c>
      <c r="AD88">
        <f t="shared" si="5"/>
        <v>24</v>
      </c>
      <c r="AE88" s="30">
        <f>IFERROR(marketing_campaign32[[#This Row],[TotalSpend]]/marketing_campaign32[[#This Row],[TotalPurchase]], 0)</f>
        <v>77.208333333333329</v>
      </c>
      <c r="AF88">
        <v>3</v>
      </c>
      <c r="AG88">
        <v>1</v>
      </c>
      <c r="AH88">
        <v>0</v>
      </c>
      <c r="AI88">
        <v>1</v>
      </c>
      <c r="AJ88">
        <v>0</v>
      </c>
      <c r="AK88">
        <v>0</v>
      </c>
      <c r="AL88">
        <v>0</v>
      </c>
      <c r="AM88">
        <v>0</v>
      </c>
    </row>
    <row r="89" spans="1:39" x14ac:dyDescent="0.3">
      <c r="A89">
        <v>8722</v>
      </c>
      <c r="B89">
        <v>1957</v>
      </c>
      <c r="C89">
        <f>2014-marketing_campaign32[[#This Row],[Year_Birth]]</f>
        <v>57</v>
      </c>
      <c r="D89" t="str">
        <f>IF(AND(marketing_campaign32[[#This Row],[Age]]&gt;17, marketing_campaign32[[#This Row],[Age]]&lt;40), "Adult", IF(AND(marketing_campaign32[[#This Row],[Age]]&gt;=40, marketing_campaign32[[#This Row],[Age]]&lt;59), "Middle Age", "Old Age"))</f>
        <v>Middle Age</v>
      </c>
      <c r="E89">
        <v>3</v>
      </c>
      <c r="F89">
        <v>2</v>
      </c>
      <c r="G89">
        <v>82347</v>
      </c>
      <c r="H89" t="s">
        <v>146</v>
      </c>
      <c r="I89">
        <v>3</v>
      </c>
      <c r="J89">
        <v>0</v>
      </c>
      <c r="K89">
        <v>0</v>
      </c>
      <c r="L89">
        <f t="shared" si="3"/>
        <v>0</v>
      </c>
      <c r="M89">
        <f>marketing_campaign32[[#This Row],[TotalKids]]+marketing_campaign32[[#This Row],[Marital_Number]]</f>
        <v>2</v>
      </c>
      <c r="N89" s="1">
        <v>41219</v>
      </c>
      <c r="O89" s="22">
        <f>MAX($N$2:$N$2229)-marketing_campaign32[[#This Row],[Dt_Customer]]</f>
        <v>600</v>
      </c>
      <c r="P89">
        <v>38</v>
      </c>
      <c r="Q89">
        <v>556</v>
      </c>
      <c r="R89">
        <v>54</v>
      </c>
      <c r="S89">
        <v>845</v>
      </c>
      <c r="T89">
        <v>202</v>
      </c>
      <c r="U89">
        <v>133</v>
      </c>
      <c r="V89">
        <v>63</v>
      </c>
      <c r="W89">
        <f t="shared" si="4"/>
        <v>1853</v>
      </c>
      <c r="X89" s="27">
        <f>marketing_campaign32[[#This Row],[TotalSpend]]/marketing_campaign32[[#This Row],[Income]]</f>
        <v>2.2502337668646094E-2</v>
      </c>
      <c r="Y89" s="27" t="str">
        <f>IF(marketing_campaign32[[#This Row],[TotalSpend]]&gt;1196, "High Spend", "Low Spend")</f>
        <v>High Spend</v>
      </c>
      <c r="Z89">
        <v>1</v>
      </c>
      <c r="AA89">
        <v>7</v>
      </c>
      <c r="AB89">
        <v>7</v>
      </c>
      <c r="AC89">
        <v>10</v>
      </c>
      <c r="AD89">
        <f t="shared" si="5"/>
        <v>24</v>
      </c>
      <c r="AE89" s="30">
        <f>IFERROR(marketing_campaign32[[#This Row],[TotalSpend]]/marketing_campaign32[[#This Row],[TotalPurchase]], 0)</f>
        <v>77.208333333333329</v>
      </c>
      <c r="AF89">
        <v>3</v>
      </c>
      <c r="AG89">
        <v>1</v>
      </c>
      <c r="AH89">
        <v>0</v>
      </c>
      <c r="AI89">
        <v>1</v>
      </c>
      <c r="AJ89">
        <v>0</v>
      </c>
      <c r="AK89">
        <v>0</v>
      </c>
      <c r="AL89">
        <v>1</v>
      </c>
      <c r="AM89">
        <v>0</v>
      </c>
    </row>
    <row r="90" spans="1:39" x14ac:dyDescent="0.3">
      <c r="A90">
        <v>8717</v>
      </c>
      <c r="B90">
        <v>1975</v>
      </c>
      <c r="C90">
        <f>2014-marketing_campaign32[[#This Row],[Year_Birth]]</f>
        <v>39</v>
      </c>
      <c r="D90" t="str">
        <f>IF(AND(marketing_campaign32[[#This Row],[Age]]&gt;17, marketing_campaign32[[#This Row],[Age]]&lt;40), "Adult", IF(AND(marketing_campaign32[[#This Row],[Age]]&gt;=40, marketing_campaign32[[#This Row],[Age]]&lt;59), "Middle Age", "Old Age"))</f>
        <v>Adult</v>
      </c>
      <c r="E90">
        <v>3</v>
      </c>
      <c r="F90">
        <v>2</v>
      </c>
      <c r="G90">
        <v>80427</v>
      </c>
      <c r="H90" t="s">
        <v>146</v>
      </c>
      <c r="I90">
        <v>3</v>
      </c>
      <c r="J90">
        <v>0</v>
      </c>
      <c r="K90">
        <v>1</v>
      </c>
      <c r="L90">
        <f t="shared" si="3"/>
        <v>1</v>
      </c>
      <c r="M90">
        <f>marketing_campaign32[[#This Row],[TotalKids]]+marketing_campaign32[[#This Row],[Marital_Number]]</f>
        <v>3</v>
      </c>
      <c r="N90" s="1">
        <v>41164</v>
      </c>
      <c r="O90" s="22">
        <f>MAX($N$2:$N$2229)-marketing_campaign32[[#This Row],[Dt_Customer]]</f>
        <v>655</v>
      </c>
      <c r="P90">
        <v>56</v>
      </c>
      <c r="Q90">
        <v>1149</v>
      </c>
      <c r="R90">
        <v>71</v>
      </c>
      <c r="S90">
        <v>449</v>
      </c>
      <c r="T90">
        <v>69</v>
      </c>
      <c r="U90">
        <v>71</v>
      </c>
      <c r="V90">
        <v>26</v>
      </c>
      <c r="W90">
        <f t="shared" si="4"/>
        <v>1835</v>
      </c>
      <c r="X90" s="27">
        <f>marketing_campaign32[[#This Row],[TotalSpend]]/marketing_campaign32[[#This Row],[Income]]</f>
        <v>2.2815721088689123E-2</v>
      </c>
      <c r="Y90" s="27" t="str">
        <f>IF(marketing_campaign32[[#This Row],[TotalSpend]]&gt;1196, "High Spend", "Low Spend")</f>
        <v>High Spend</v>
      </c>
      <c r="Z90">
        <v>1</v>
      </c>
      <c r="AA90">
        <v>11</v>
      </c>
      <c r="AB90">
        <v>8</v>
      </c>
      <c r="AC90">
        <v>8</v>
      </c>
      <c r="AD90">
        <f t="shared" si="5"/>
        <v>27</v>
      </c>
      <c r="AE90" s="30">
        <f>IFERROR(marketing_campaign32[[#This Row],[TotalSpend]]/marketing_campaign32[[#This Row],[TotalPurchase]], 0)</f>
        <v>67.962962962962962</v>
      </c>
      <c r="AF90">
        <v>5</v>
      </c>
      <c r="AG90">
        <v>0</v>
      </c>
      <c r="AH90">
        <v>0</v>
      </c>
      <c r="AI90">
        <v>0</v>
      </c>
      <c r="AJ90">
        <v>0</v>
      </c>
      <c r="AK90">
        <v>0</v>
      </c>
      <c r="AL90">
        <v>0</v>
      </c>
      <c r="AM90">
        <v>0</v>
      </c>
    </row>
    <row r="91" spans="1:39" x14ac:dyDescent="0.3">
      <c r="A91">
        <v>5031</v>
      </c>
      <c r="B91">
        <v>1974</v>
      </c>
      <c r="C91">
        <f>2014-marketing_campaign32[[#This Row],[Year_Birth]]</f>
        <v>40</v>
      </c>
      <c r="D91" t="str">
        <f>IF(AND(marketing_campaign32[[#This Row],[Age]]&gt;17, marketing_campaign32[[#This Row],[Age]]&lt;40), "Adult", IF(AND(marketing_campaign32[[#This Row],[Age]]&gt;=40, marketing_campaign32[[#This Row],[Age]]&lt;59), "Middle Age", "Old Age"))</f>
        <v>Middle Age</v>
      </c>
      <c r="E91">
        <v>2</v>
      </c>
      <c r="F91">
        <v>2</v>
      </c>
      <c r="G91">
        <v>83145</v>
      </c>
      <c r="H91" t="s">
        <v>146</v>
      </c>
      <c r="I91">
        <v>3</v>
      </c>
      <c r="J91">
        <v>0</v>
      </c>
      <c r="K91">
        <v>0</v>
      </c>
      <c r="L91">
        <f t="shared" si="3"/>
        <v>0</v>
      </c>
      <c r="M91">
        <f>marketing_campaign32[[#This Row],[TotalKids]]+marketing_campaign32[[#This Row],[Marital_Number]]</f>
        <v>2</v>
      </c>
      <c r="N91" s="1">
        <v>41174</v>
      </c>
      <c r="O91" s="22">
        <f>MAX($N$2:$N$2229)-marketing_campaign32[[#This Row],[Dt_Customer]]</f>
        <v>645</v>
      </c>
      <c r="P91">
        <v>14</v>
      </c>
      <c r="Q91">
        <v>777</v>
      </c>
      <c r="R91">
        <v>35</v>
      </c>
      <c r="S91">
        <v>731</v>
      </c>
      <c r="T91">
        <v>39</v>
      </c>
      <c r="U91">
        <v>137</v>
      </c>
      <c r="V91">
        <v>114</v>
      </c>
      <c r="W91">
        <f t="shared" si="4"/>
        <v>1833</v>
      </c>
      <c r="X91" s="27">
        <f>marketing_campaign32[[#This Row],[TotalSpend]]/marketing_campaign32[[#This Row],[Income]]</f>
        <v>2.2045823561248422E-2</v>
      </c>
      <c r="Y91" s="27" t="str">
        <f>IF(marketing_campaign32[[#This Row],[TotalSpend]]&gt;1196, "High Spend", "Low Spend")</f>
        <v>High Spend</v>
      </c>
      <c r="Z91">
        <v>1</v>
      </c>
      <c r="AA91">
        <v>5</v>
      </c>
      <c r="AB91">
        <v>9</v>
      </c>
      <c r="AC91">
        <v>11</v>
      </c>
      <c r="AD91">
        <f t="shared" si="5"/>
        <v>25</v>
      </c>
      <c r="AE91" s="30">
        <f>IFERROR(marketing_campaign32[[#This Row],[TotalSpend]]/marketing_campaign32[[#This Row],[TotalPurchase]], 0)</f>
        <v>73.319999999999993</v>
      </c>
      <c r="AF91">
        <v>2</v>
      </c>
      <c r="AG91">
        <v>0</v>
      </c>
      <c r="AH91">
        <v>0</v>
      </c>
      <c r="AI91">
        <v>0</v>
      </c>
      <c r="AJ91">
        <v>0</v>
      </c>
      <c r="AK91">
        <v>1</v>
      </c>
      <c r="AL91">
        <v>1</v>
      </c>
      <c r="AM91">
        <v>0</v>
      </c>
    </row>
    <row r="92" spans="1:39" x14ac:dyDescent="0.3">
      <c r="A92">
        <v>1204</v>
      </c>
      <c r="B92">
        <v>1970</v>
      </c>
      <c r="C92">
        <f>2014-marketing_campaign32[[#This Row],[Year_Birth]]</f>
        <v>44</v>
      </c>
      <c r="D92" t="str">
        <f>IF(AND(marketing_campaign32[[#This Row],[Age]]&gt;17, marketing_campaign32[[#This Row],[Age]]&lt;40), "Adult", IF(AND(marketing_campaign32[[#This Row],[Age]]&gt;=40, marketing_campaign32[[#This Row],[Age]]&lt;59), "Middle Age", "Old Age"))</f>
        <v>Middle Age</v>
      </c>
      <c r="E92">
        <v>3</v>
      </c>
      <c r="F92">
        <v>2</v>
      </c>
      <c r="G92">
        <v>67536</v>
      </c>
      <c r="H92" t="s">
        <v>147</v>
      </c>
      <c r="I92">
        <v>2</v>
      </c>
      <c r="J92">
        <v>0</v>
      </c>
      <c r="K92">
        <v>1</v>
      </c>
      <c r="L92">
        <f t="shared" si="3"/>
        <v>1</v>
      </c>
      <c r="M92">
        <f>marketing_campaign32[[#This Row],[TotalKids]]+marketing_campaign32[[#This Row],[Marital_Number]]</f>
        <v>3</v>
      </c>
      <c r="N92" s="1">
        <v>41416</v>
      </c>
      <c r="O92" s="22">
        <f>MAX($N$2:$N$2229)-marketing_campaign32[[#This Row],[Dt_Customer]]</f>
        <v>403</v>
      </c>
      <c r="P92">
        <v>45</v>
      </c>
      <c r="Q92">
        <v>1253</v>
      </c>
      <c r="R92">
        <v>0</v>
      </c>
      <c r="S92">
        <v>447</v>
      </c>
      <c r="T92">
        <v>23</v>
      </c>
      <c r="U92">
        <v>71</v>
      </c>
      <c r="V92">
        <v>35</v>
      </c>
      <c r="W92">
        <f t="shared" si="4"/>
        <v>1829</v>
      </c>
      <c r="X92" s="27">
        <f>marketing_campaign32[[#This Row],[TotalSpend]]/marketing_campaign32[[#This Row],[Income]]</f>
        <v>2.7081852641554133E-2</v>
      </c>
      <c r="Y92" s="27" t="str">
        <f>IF(marketing_campaign32[[#This Row],[TotalSpend]]&gt;1196, "High Spend", "Low Spend")</f>
        <v>High Spend</v>
      </c>
      <c r="Z92">
        <v>3</v>
      </c>
      <c r="AA92">
        <v>11</v>
      </c>
      <c r="AB92">
        <v>5</v>
      </c>
      <c r="AC92">
        <v>11</v>
      </c>
      <c r="AD92">
        <f t="shared" si="5"/>
        <v>27</v>
      </c>
      <c r="AE92" s="30">
        <f>IFERROR(marketing_campaign32[[#This Row],[TotalSpend]]/marketing_campaign32[[#This Row],[TotalPurchase]], 0)</f>
        <v>67.740740740740748</v>
      </c>
      <c r="AF92">
        <v>8</v>
      </c>
      <c r="AG92">
        <v>1</v>
      </c>
      <c r="AH92">
        <v>0</v>
      </c>
      <c r="AI92">
        <v>0</v>
      </c>
      <c r="AJ92">
        <v>0</v>
      </c>
      <c r="AK92">
        <v>0</v>
      </c>
      <c r="AL92">
        <v>0</v>
      </c>
      <c r="AM92">
        <v>0</v>
      </c>
    </row>
    <row r="93" spans="1:39" x14ac:dyDescent="0.3">
      <c r="A93">
        <v>3074</v>
      </c>
      <c r="B93">
        <v>1984</v>
      </c>
      <c r="C93">
        <f>2014-marketing_campaign32[[#This Row],[Year_Birth]]</f>
        <v>30</v>
      </c>
      <c r="D93" t="str">
        <f>IF(AND(marketing_campaign32[[#This Row],[Age]]&gt;17, marketing_campaign32[[#This Row],[Age]]&lt;40), "Adult", IF(AND(marketing_campaign32[[#This Row],[Age]]&gt;=40, marketing_campaign32[[#This Row],[Age]]&lt;59), "Middle Age", "Old Age"))</f>
        <v>Adult</v>
      </c>
      <c r="E93">
        <v>3</v>
      </c>
      <c r="F93">
        <v>2</v>
      </c>
      <c r="G93">
        <v>70643</v>
      </c>
      <c r="H93" t="s">
        <v>146</v>
      </c>
      <c r="I93">
        <v>3</v>
      </c>
      <c r="J93">
        <v>0</v>
      </c>
      <c r="K93">
        <v>0</v>
      </c>
      <c r="L93">
        <f t="shared" si="3"/>
        <v>0</v>
      </c>
      <c r="M93">
        <f>marketing_campaign32[[#This Row],[TotalKids]]+marketing_campaign32[[#This Row],[Marital_Number]]</f>
        <v>2</v>
      </c>
      <c r="N93" s="1">
        <v>41197</v>
      </c>
      <c r="O93" s="22">
        <f>MAX($N$2:$N$2229)-marketing_campaign32[[#This Row],[Dt_Customer]]</f>
        <v>622</v>
      </c>
      <c r="P93">
        <v>66</v>
      </c>
      <c r="Q93">
        <v>1218</v>
      </c>
      <c r="R93">
        <v>107</v>
      </c>
      <c r="S93">
        <v>304</v>
      </c>
      <c r="T93">
        <v>23</v>
      </c>
      <c r="U93">
        <v>143</v>
      </c>
      <c r="V93">
        <v>33</v>
      </c>
      <c r="W93">
        <f t="shared" si="4"/>
        <v>1828</v>
      </c>
      <c r="X93" s="27">
        <f>marketing_campaign32[[#This Row],[TotalSpend]]/marketing_campaign32[[#This Row],[Income]]</f>
        <v>2.587659074501366E-2</v>
      </c>
      <c r="Y93" s="27" t="str">
        <f>IF(marketing_campaign32[[#This Row],[TotalSpend]]&gt;1196, "High Spend", "Low Spend")</f>
        <v>High Spend</v>
      </c>
      <c r="Z93">
        <v>1</v>
      </c>
      <c r="AA93">
        <v>5</v>
      </c>
      <c r="AB93">
        <v>8</v>
      </c>
      <c r="AC93">
        <v>4</v>
      </c>
      <c r="AD93">
        <f t="shared" si="5"/>
        <v>17</v>
      </c>
      <c r="AE93" s="30">
        <f>IFERROR(marketing_campaign32[[#This Row],[TotalSpend]]/marketing_campaign32[[#This Row],[TotalPurchase]], 0)</f>
        <v>107.52941176470588</v>
      </c>
      <c r="AF93">
        <v>6</v>
      </c>
      <c r="AG93">
        <v>0</v>
      </c>
      <c r="AH93">
        <v>0</v>
      </c>
      <c r="AI93">
        <v>0</v>
      </c>
      <c r="AJ93">
        <v>0</v>
      </c>
      <c r="AK93">
        <v>0</v>
      </c>
      <c r="AL93">
        <v>1</v>
      </c>
      <c r="AM93">
        <v>0</v>
      </c>
    </row>
    <row r="94" spans="1:39" x14ac:dyDescent="0.3">
      <c r="A94">
        <v>2223</v>
      </c>
      <c r="B94">
        <v>1965</v>
      </c>
      <c r="C94">
        <f>2014-marketing_campaign32[[#This Row],[Year_Birth]]</f>
        <v>49</v>
      </c>
      <c r="D94" t="str">
        <f>IF(AND(marketing_campaign32[[#This Row],[Age]]&gt;17, marketing_campaign32[[#This Row],[Age]]&lt;40), "Adult", IF(AND(marketing_campaign32[[#This Row],[Age]]&gt;=40, marketing_campaign32[[#This Row],[Age]]&lt;59), "Middle Age", "Old Age"))</f>
        <v>Middle Age</v>
      </c>
      <c r="E94">
        <v>3</v>
      </c>
      <c r="F94">
        <v>1</v>
      </c>
      <c r="G94">
        <v>64176</v>
      </c>
      <c r="H94" t="s">
        <v>147</v>
      </c>
      <c r="I94">
        <v>2</v>
      </c>
      <c r="J94">
        <v>0</v>
      </c>
      <c r="K94">
        <v>1</v>
      </c>
      <c r="L94">
        <f t="shared" si="3"/>
        <v>1</v>
      </c>
      <c r="M94">
        <f>marketing_campaign32[[#This Row],[TotalKids]]+marketing_campaign32[[#This Row],[Marital_Number]]</f>
        <v>2</v>
      </c>
      <c r="N94" s="1">
        <v>41124</v>
      </c>
      <c r="O94" s="22">
        <f>MAX($N$2:$N$2229)-marketing_campaign32[[#This Row],[Dt_Customer]]</f>
        <v>695</v>
      </c>
      <c r="P94">
        <v>52</v>
      </c>
      <c r="Q94">
        <v>1215</v>
      </c>
      <c r="R94">
        <v>33</v>
      </c>
      <c r="S94">
        <v>249</v>
      </c>
      <c r="T94">
        <v>64</v>
      </c>
      <c r="U94">
        <v>116</v>
      </c>
      <c r="V94">
        <v>149</v>
      </c>
      <c r="W94">
        <f t="shared" si="4"/>
        <v>1826</v>
      </c>
      <c r="X94" s="27">
        <f>marketing_campaign32[[#This Row],[TotalSpend]]/marketing_campaign32[[#This Row],[Income]]</f>
        <v>2.8453004238344553E-2</v>
      </c>
      <c r="Y94" s="27" t="str">
        <f>IF(marketing_campaign32[[#This Row],[TotalSpend]]&gt;1196, "High Spend", "Low Spend")</f>
        <v>High Spend</v>
      </c>
      <c r="Z94">
        <v>8</v>
      </c>
      <c r="AA94">
        <v>8</v>
      </c>
      <c r="AB94">
        <v>9</v>
      </c>
      <c r="AC94">
        <v>8</v>
      </c>
      <c r="AD94">
        <f t="shared" si="5"/>
        <v>25</v>
      </c>
      <c r="AE94" s="30">
        <f>IFERROR(marketing_campaign32[[#This Row],[TotalSpend]]/marketing_campaign32[[#This Row],[TotalPurchase]], 0)</f>
        <v>73.040000000000006</v>
      </c>
      <c r="AF94">
        <v>6</v>
      </c>
      <c r="AG94">
        <v>0</v>
      </c>
      <c r="AH94">
        <v>0</v>
      </c>
      <c r="AI94">
        <v>0</v>
      </c>
      <c r="AJ94">
        <v>0</v>
      </c>
      <c r="AK94">
        <v>0</v>
      </c>
      <c r="AL94">
        <v>0</v>
      </c>
      <c r="AM94">
        <v>0</v>
      </c>
    </row>
    <row r="95" spans="1:39" x14ac:dyDescent="0.3">
      <c r="A95">
        <v>4299</v>
      </c>
      <c r="B95">
        <v>1960</v>
      </c>
      <c r="C95">
        <f>2014-marketing_campaign32[[#This Row],[Year_Birth]]</f>
        <v>54</v>
      </c>
      <c r="D95" t="str">
        <f>IF(AND(marketing_campaign32[[#This Row],[Age]]&gt;17, marketing_campaign32[[#This Row],[Age]]&lt;40), "Adult", IF(AND(marketing_campaign32[[#This Row],[Age]]&gt;=40, marketing_campaign32[[#This Row],[Age]]&lt;59), "Middle Age", "Old Age"))</f>
        <v>Middle Age</v>
      </c>
      <c r="E95">
        <v>2</v>
      </c>
      <c r="F95">
        <v>2</v>
      </c>
      <c r="G95">
        <v>70971</v>
      </c>
      <c r="H95" t="s">
        <v>146</v>
      </c>
      <c r="I95">
        <v>3</v>
      </c>
      <c r="J95">
        <v>0</v>
      </c>
      <c r="K95">
        <v>1</v>
      </c>
      <c r="L95">
        <f t="shared" si="3"/>
        <v>1</v>
      </c>
      <c r="M95">
        <f>marketing_campaign32[[#This Row],[TotalKids]]+marketing_campaign32[[#This Row],[Marital_Number]]</f>
        <v>3</v>
      </c>
      <c r="N95" s="1">
        <v>41173</v>
      </c>
      <c r="O95" s="22">
        <f>MAX($N$2:$N$2229)-marketing_campaign32[[#This Row],[Dt_Customer]]</f>
        <v>646</v>
      </c>
      <c r="P95">
        <v>28</v>
      </c>
      <c r="Q95">
        <v>1001</v>
      </c>
      <c r="R95">
        <v>17</v>
      </c>
      <c r="S95">
        <v>572</v>
      </c>
      <c r="T95">
        <v>93</v>
      </c>
      <c r="U95">
        <v>125</v>
      </c>
      <c r="V95">
        <v>17</v>
      </c>
      <c r="W95">
        <f t="shared" si="4"/>
        <v>1825</v>
      </c>
      <c r="X95" s="27">
        <f>marketing_campaign32[[#This Row],[TotalSpend]]/marketing_campaign32[[#This Row],[Income]]</f>
        <v>2.5714728551098336E-2</v>
      </c>
      <c r="Y95" s="27" t="str">
        <f>IF(marketing_campaign32[[#This Row],[TotalSpend]]&gt;1196, "High Spend", "Low Spend")</f>
        <v>High Spend</v>
      </c>
      <c r="Z95">
        <v>7</v>
      </c>
      <c r="AA95">
        <v>11</v>
      </c>
      <c r="AB95">
        <v>11</v>
      </c>
      <c r="AC95">
        <v>5</v>
      </c>
      <c r="AD95">
        <f t="shared" si="5"/>
        <v>27</v>
      </c>
      <c r="AE95" s="30">
        <f>IFERROR(marketing_campaign32[[#This Row],[TotalSpend]]/marketing_campaign32[[#This Row],[TotalPurchase]], 0)</f>
        <v>67.592592592592595</v>
      </c>
      <c r="AF95">
        <v>7</v>
      </c>
      <c r="AG95">
        <v>0</v>
      </c>
      <c r="AH95">
        <v>0</v>
      </c>
      <c r="AI95">
        <v>0</v>
      </c>
      <c r="AJ95">
        <v>0</v>
      </c>
      <c r="AK95">
        <v>0</v>
      </c>
      <c r="AL95">
        <v>1</v>
      </c>
      <c r="AM95">
        <v>0</v>
      </c>
    </row>
    <row r="96" spans="1:39" x14ac:dyDescent="0.3">
      <c r="A96">
        <v>6292</v>
      </c>
      <c r="B96">
        <v>1986</v>
      </c>
      <c r="C96">
        <f>2014-marketing_campaign32[[#This Row],[Year_Birth]]</f>
        <v>28</v>
      </c>
      <c r="D96" t="str">
        <f>IF(AND(marketing_campaign32[[#This Row],[Age]]&gt;17, marketing_campaign32[[#This Row],[Age]]&lt;40), "Adult", IF(AND(marketing_campaign32[[#This Row],[Age]]&gt;=40, marketing_campaign32[[#This Row],[Age]]&lt;59), "Middle Age", "Old Age"))</f>
        <v>Adult</v>
      </c>
      <c r="E96">
        <v>3</v>
      </c>
      <c r="F96">
        <v>2</v>
      </c>
      <c r="G96">
        <v>82333</v>
      </c>
      <c r="H96" t="s">
        <v>146</v>
      </c>
      <c r="I96">
        <v>3</v>
      </c>
      <c r="J96">
        <v>0</v>
      </c>
      <c r="K96">
        <v>0</v>
      </c>
      <c r="L96">
        <f t="shared" si="3"/>
        <v>0</v>
      </c>
      <c r="M96">
        <f>marketing_campaign32[[#This Row],[TotalKids]]+marketing_campaign32[[#This Row],[Marital_Number]]</f>
        <v>2</v>
      </c>
      <c r="N96" s="1">
        <v>41363</v>
      </c>
      <c r="O96" s="22">
        <f>MAX($N$2:$N$2229)-marketing_campaign32[[#This Row],[Dt_Customer]]</f>
        <v>456</v>
      </c>
      <c r="P96">
        <v>60</v>
      </c>
      <c r="Q96">
        <v>1311</v>
      </c>
      <c r="R96">
        <v>0</v>
      </c>
      <c r="S96">
        <v>359</v>
      </c>
      <c r="T96">
        <v>46</v>
      </c>
      <c r="U96">
        <v>89</v>
      </c>
      <c r="V96">
        <v>17</v>
      </c>
      <c r="W96">
        <f t="shared" si="4"/>
        <v>1822</v>
      </c>
      <c r="X96" s="27">
        <f>marketing_campaign32[[#This Row],[TotalSpend]]/marketing_campaign32[[#This Row],[Income]]</f>
        <v>2.212964424957186E-2</v>
      </c>
      <c r="Y96" s="27" t="str">
        <f>IF(marketing_campaign32[[#This Row],[TotalSpend]]&gt;1196, "High Spend", "Low Spend")</f>
        <v>High Spend</v>
      </c>
      <c r="Z96">
        <v>1</v>
      </c>
      <c r="AA96">
        <v>4</v>
      </c>
      <c r="AB96">
        <v>3</v>
      </c>
      <c r="AC96">
        <v>10</v>
      </c>
      <c r="AD96">
        <f t="shared" si="5"/>
        <v>17</v>
      </c>
      <c r="AE96" s="30">
        <f>IFERROR(marketing_campaign32[[#This Row],[TotalSpend]]/marketing_campaign32[[#This Row],[TotalPurchase]], 0)</f>
        <v>107.17647058823529</v>
      </c>
      <c r="AF96">
        <v>2</v>
      </c>
      <c r="AG96">
        <v>0</v>
      </c>
      <c r="AH96">
        <v>0</v>
      </c>
      <c r="AI96">
        <v>0</v>
      </c>
      <c r="AJ96">
        <v>0</v>
      </c>
      <c r="AK96">
        <v>1</v>
      </c>
      <c r="AL96">
        <v>1</v>
      </c>
      <c r="AM96">
        <v>0</v>
      </c>
    </row>
    <row r="97" spans="1:39" x14ac:dyDescent="0.3">
      <c r="A97">
        <v>7431</v>
      </c>
      <c r="B97">
        <v>1991</v>
      </c>
      <c r="C97">
        <f>2014-marketing_campaign32[[#This Row],[Year_Birth]]</f>
        <v>23</v>
      </c>
      <c r="D97" t="str">
        <f>IF(AND(marketing_campaign32[[#This Row],[Age]]&gt;17, marketing_campaign32[[#This Row],[Age]]&lt;40), "Adult", IF(AND(marketing_campaign32[[#This Row],[Age]]&gt;=40, marketing_campaign32[[#This Row],[Age]]&lt;59), "Middle Age", "Old Age"))</f>
        <v>Adult</v>
      </c>
      <c r="E97">
        <v>3</v>
      </c>
      <c r="F97">
        <v>1</v>
      </c>
      <c r="G97">
        <v>68126</v>
      </c>
      <c r="H97" t="s">
        <v>147</v>
      </c>
      <c r="I97">
        <v>2</v>
      </c>
      <c r="J97">
        <v>0</v>
      </c>
      <c r="K97">
        <v>0</v>
      </c>
      <c r="L97">
        <f t="shared" si="3"/>
        <v>0</v>
      </c>
      <c r="M97">
        <f>marketing_campaign32[[#This Row],[TotalKids]]+marketing_campaign32[[#This Row],[Marital_Number]]</f>
        <v>1</v>
      </c>
      <c r="N97" s="1">
        <v>41223</v>
      </c>
      <c r="O97" s="22">
        <f>MAX($N$2:$N$2229)-marketing_campaign32[[#This Row],[Dt_Customer]]</f>
        <v>596</v>
      </c>
      <c r="P97">
        <v>40</v>
      </c>
      <c r="Q97">
        <v>1332</v>
      </c>
      <c r="R97">
        <v>17</v>
      </c>
      <c r="S97">
        <v>311</v>
      </c>
      <c r="T97">
        <v>23</v>
      </c>
      <c r="U97">
        <v>51</v>
      </c>
      <c r="V97">
        <v>86</v>
      </c>
      <c r="W97">
        <f t="shared" si="4"/>
        <v>1820</v>
      </c>
      <c r="X97" s="27">
        <f>marketing_campaign32[[#This Row],[TotalSpend]]/marketing_campaign32[[#This Row],[Income]]</f>
        <v>2.6715204180489095E-2</v>
      </c>
      <c r="Y97" s="27" t="str">
        <f>IF(marketing_campaign32[[#This Row],[TotalSpend]]&gt;1196, "High Spend", "Low Spend")</f>
        <v>High Spend</v>
      </c>
      <c r="Z97">
        <v>1</v>
      </c>
      <c r="AA97">
        <v>7</v>
      </c>
      <c r="AB97">
        <v>4</v>
      </c>
      <c r="AC97">
        <v>5</v>
      </c>
      <c r="AD97">
        <f t="shared" si="5"/>
        <v>16</v>
      </c>
      <c r="AE97" s="30">
        <f>IFERROR(marketing_campaign32[[#This Row],[TotalSpend]]/marketing_campaign32[[#This Row],[TotalPurchase]], 0)</f>
        <v>113.75</v>
      </c>
      <c r="AF97">
        <v>9</v>
      </c>
      <c r="AG97">
        <v>0</v>
      </c>
      <c r="AH97">
        <v>0</v>
      </c>
      <c r="AI97">
        <v>0</v>
      </c>
      <c r="AJ97">
        <v>1</v>
      </c>
      <c r="AK97">
        <v>0</v>
      </c>
      <c r="AL97">
        <v>1</v>
      </c>
      <c r="AM97">
        <v>0</v>
      </c>
    </row>
    <row r="98" spans="1:39" x14ac:dyDescent="0.3">
      <c r="A98">
        <v>11088</v>
      </c>
      <c r="B98">
        <v>1971</v>
      </c>
      <c r="C98">
        <f>2014-marketing_campaign32[[#This Row],[Year_Birth]]</f>
        <v>43</v>
      </c>
      <c r="D98" t="str">
        <f>IF(AND(marketing_campaign32[[#This Row],[Age]]&gt;17, marketing_campaign32[[#This Row],[Age]]&lt;40), "Adult", IF(AND(marketing_campaign32[[#This Row],[Age]]&gt;=40, marketing_campaign32[[#This Row],[Age]]&lt;59), "Middle Age", "Old Age"))</f>
        <v>Middle Age</v>
      </c>
      <c r="E98">
        <v>3</v>
      </c>
      <c r="F98">
        <v>2</v>
      </c>
      <c r="G98">
        <v>78642</v>
      </c>
      <c r="H98" t="s">
        <v>146</v>
      </c>
      <c r="I98">
        <v>3</v>
      </c>
      <c r="J98">
        <v>0</v>
      </c>
      <c r="K98">
        <v>1</v>
      </c>
      <c r="L98">
        <f t="shared" si="3"/>
        <v>1</v>
      </c>
      <c r="M98">
        <f>marketing_campaign32[[#This Row],[TotalKids]]+marketing_campaign32[[#This Row],[Marital_Number]]</f>
        <v>3</v>
      </c>
      <c r="N98" s="1">
        <v>41385</v>
      </c>
      <c r="O98" s="22">
        <f>MAX($N$2:$N$2229)-marketing_campaign32[[#This Row],[Dt_Customer]]</f>
        <v>434</v>
      </c>
      <c r="P98">
        <v>83</v>
      </c>
      <c r="Q98">
        <v>1396</v>
      </c>
      <c r="R98">
        <v>0</v>
      </c>
      <c r="S98">
        <v>322</v>
      </c>
      <c r="T98">
        <v>46</v>
      </c>
      <c r="U98">
        <v>35</v>
      </c>
      <c r="V98">
        <v>17</v>
      </c>
      <c r="W98">
        <f t="shared" si="4"/>
        <v>1816</v>
      </c>
      <c r="X98" s="27">
        <f>marketing_campaign32[[#This Row],[TotalSpend]]/marketing_campaign32[[#This Row],[Income]]</f>
        <v>2.3091986470333919E-2</v>
      </c>
      <c r="Y98" s="27" t="str">
        <f>IF(marketing_campaign32[[#This Row],[TotalSpend]]&gt;1196, "High Spend", "Low Spend")</f>
        <v>High Spend</v>
      </c>
      <c r="Z98">
        <v>1</v>
      </c>
      <c r="AA98">
        <v>4</v>
      </c>
      <c r="AB98">
        <v>9</v>
      </c>
      <c r="AC98">
        <v>4</v>
      </c>
      <c r="AD98">
        <f t="shared" si="5"/>
        <v>17</v>
      </c>
      <c r="AE98" s="30">
        <f>IFERROR(marketing_campaign32[[#This Row],[TotalSpend]]/marketing_campaign32[[#This Row],[TotalPurchase]], 0)</f>
        <v>106.82352941176471</v>
      </c>
      <c r="AF98">
        <v>6</v>
      </c>
      <c r="AG98">
        <v>0</v>
      </c>
      <c r="AH98">
        <v>0</v>
      </c>
      <c r="AI98">
        <v>0</v>
      </c>
      <c r="AJ98">
        <v>0</v>
      </c>
      <c r="AK98">
        <v>0</v>
      </c>
      <c r="AL98">
        <v>0</v>
      </c>
      <c r="AM98">
        <v>0</v>
      </c>
    </row>
    <row r="99" spans="1:39" x14ac:dyDescent="0.3">
      <c r="A99">
        <v>5831</v>
      </c>
      <c r="B99">
        <v>1967</v>
      </c>
      <c r="C99">
        <f>2014-marketing_campaign32[[#This Row],[Year_Birth]]</f>
        <v>47</v>
      </c>
      <c r="D99" t="str">
        <f>IF(AND(marketing_campaign32[[#This Row],[Age]]&gt;17, marketing_campaign32[[#This Row],[Age]]&lt;40), "Adult", IF(AND(marketing_campaign32[[#This Row],[Age]]&gt;=40, marketing_campaign32[[#This Row],[Age]]&lt;59), "Middle Age", "Old Age"))</f>
        <v>Middle Age</v>
      </c>
      <c r="E99">
        <v>2</v>
      </c>
      <c r="F99">
        <v>2</v>
      </c>
      <c r="G99">
        <v>77870</v>
      </c>
      <c r="H99" t="s">
        <v>146</v>
      </c>
      <c r="I99">
        <v>3</v>
      </c>
      <c r="J99">
        <v>0</v>
      </c>
      <c r="K99">
        <v>1</v>
      </c>
      <c r="L99">
        <f t="shared" si="3"/>
        <v>1</v>
      </c>
      <c r="M99">
        <f>marketing_campaign32[[#This Row],[TotalKids]]+marketing_campaign32[[#This Row],[Marital_Number]]</f>
        <v>3</v>
      </c>
      <c r="N99" s="1">
        <v>41143</v>
      </c>
      <c r="O99" s="22">
        <f>MAX($N$2:$N$2229)-marketing_campaign32[[#This Row],[Dt_Customer]]</f>
        <v>676</v>
      </c>
      <c r="P99">
        <v>93</v>
      </c>
      <c r="Q99">
        <v>1017</v>
      </c>
      <c r="R99">
        <v>50</v>
      </c>
      <c r="S99">
        <v>500</v>
      </c>
      <c r="T99">
        <v>65</v>
      </c>
      <c r="U99">
        <v>50</v>
      </c>
      <c r="V99">
        <v>133</v>
      </c>
      <c r="W99">
        <f t="shared" si="4"/>
        <v>1815</v>
      </c>
      <c r="X99" s="27">
        <f>marketing_campaign32[[#This Row],[TotalSpend]]/marketing_campaign32[[#This Row],[Income]]</f>
        <v>2.3308077565172725E-2</v>
      </c>
      <c r="Y99" s="27" t="str">
        <f>IF(marketing_campaign32[[#This Row],[TotalSpend]]&gt;1196, "High Spend", "Low Spend")</f>
        <v>High Spend</v>
      </c>
      <c r="Z99">
        <v>3</v>
      </c>
      <c r="AA99">
        <v>5</v>
      </c>
      <c r="AB99">
        <v>5</v>
      </c>
      <c r="AC99">
        <v>5</v>
      </c>
      <c r="AD99">
        <f t="shared" si="5"/>
        <v>15</v>
      </c>
      <c r="AE99" s="30">
        <f>IFERROR(marketing_campaign32[[#This Row],[TotalSpend]]/marketing_campaign32[[#This Row],[TotalPurchase]], 0)</f>
        <v>121</v>
      </c>
      <c r="AF99">
        <v>8</v>
      </c>
      <c r="AG99">
        <v>1</v>
      </c>
      <c r="AH99">
        <v>0</v>
      </c>
      <c r="AI99">
        <v>0</v>
      </c>
      <c r="AJ99">
        <v>1</v>
      </c>
      <c r="AK99">
        <v>0</v>
      </c>
      <c r="AL99">
        <v>1</v>
      </c>
      <c r="AM99">
        <v>0</v>
      </c>
    </row>
    <row r="100" spans="1:39" x14ac:dyDescent="0.3">
      <c r="A100">
        <v>590</v>
      </c>
      <c r="B100">
        <v>1970</v>
      </c>
      <c r="C100">
        <f>2014-marketing_campaign32[[#This Row],[Year_Birth]]</f>
        <v>44</v>
      </c>
      <c r="D100" t="str">
        <f>IF(AND(marketing_campaign32[[#This Row],[Age]]&gt;17, marketing_campaign32[[#This Row],[Age]]&lt;40), "Adult", IF(AND(marketing_campaign32[[#This Row],[Age]]&gt;=40, marketing_campaign32[[#This Row],[Age]]&lt;59), "Middle Age", "Old Age"))</f>
        <v>Middle Age</v>
      </c>
      <c r="E100">
        <v>3</v>
      </c>
      <c r="F100">
        <v>1</v>
      </c>
      <c r="G100">
        <v>78579</v>
      </c>
      <c r="H100" t="s">
        <v>146</v>
      </c>
      <c r="I100">
        <v>3</v>
      </c>
      <c r="J100">
        <v>0</v>
      </c>
      <c r="K100">
        <v>0</v>
      </c>
      <c r="L100">
        <f t="shared" si="3"/>
        <v>0</v>
      </c>
      <c r="M100">
        <f>marketing_campaign32[[#This Row],[TotalKids]]+marketing_campaign32[[#This Row],[Marital_Number]]</f>
        <v>1</v>
      </c>
      <c r="N100" s="1">
        <v>41265</v>
      </c>
      <c r="O100" s="22">
        <f>MAX($N$2:$N$2229)-marketing_campaign32[[#This Row],[Dt_Customer]]</f>
        <v>554</v>
      </c>
      <c r="P100">
        <v>35</v>
      </c>
      <c r="Q100">
        <v>816</v>
      </c>
      <c r="R100">
        <v>66</v>
      </c>
      <c r="S100">
        <v>549</v>
      </c>
      <c r="T100">
        <v>216</v>
      </c>
      <c r="U100">
        <v>66</v>
      </c>
      <c r="V100">
        <v>99</v>
      </c>
      <c r="W100">
        <f t="shared" si="4"/>
        <v>1812</v>
      </c>
      <c r="X100" s="27">
        <f>marketing_campaign32[[#This Row],[TotalSpend]]/marketing_campaign32[[#This Row],[Income]]</f>
        <v>2.3059596075287292E-2</v>
      </c>
      <c r="Y100" s="27" t="str">
        <f>IF(marketing_campaign32[[#This Row],[TotalSpend]]&gt;1196, "High Spend", "Low Spend")</f>
        <v>High Spend</v>
      </c>
      <c r="Z100">
        <v>1</v>
      </c>
      <c r="AA100">
        <v>5</v>
      </c>
      <c r="AB100">
        <v>6</v>
      </c>
      <c r="AC100">
        <v>4</v>
      </c>
      <c r="AD100">
        <f t="shared" si="5"/>
        <v>15</v>
      </c>
      <c r="AE100" s="30">
        <f>IFERROR(marketing_campaign32[[#This Row],[TotalSpend]]/marketing_campaign32[[#This Row],[TotalPurchase]], 0)</f>
        <v>120.8</v>
      </c>
      <c r="AF100">
        <v>3</v>
      </c>
      <c r="AG100">
        <v>0</v>
      </c>
      <c r="AH100">
        <v>0</v>
      </c>
      <c r="AI100">
        <v>0</v>
      </c>
      <c r="AJ100">
        <v>0</v>
      </c>
      <c r="AK100">
        <v>0</v>
      </c>
      <c r="AL100">
        <v>1</v>
      </c>
      <c r="AM100">
        <v>0</v>
      </c>
    </row>
    <row r="101" spans="1:39" x14ac:dyDescent="0.3">
      <c r="A101">
        <v>9493</v>
      </c>
      <c r="B101">
        <v>1980</v>
      </c>
      <c r="C101">
        <f>2014-marketing_campaign32[[#This Row],[Year_Birth]]</f>
        <v>34</v>
      </c>
      <c r="D101" t="str">
        <f>IF(AND(marketing_campaign32[[#This Row],[Age]]&gt;17, marketing_campaign32[[#This Row],[Age]]&lt;40), "Adult", IF(AND(marketing_campaign32[[#This Row],[Age]]&gt;=40, marketing_campaign32[[#This Row],[Age]]&lt;59), "Middle Age", "Old Age"))</f>
        <v>Adult</v>
      </c>
      <c r="E101">
        <v>3</v>
      </c>
      <c r="F101">
        <v>1</v>
      </c>
      <c r="G101">
        <v>76412</v>
      </c>
      <c r="H101" t="s">
        <v>146</v>
      </c>
      <c r="I101">
        <v>3</v>
      </c>
      <c r="J101">
        <v>0</v>
      </c>
      <c r="K101">
        <v>0</v>
      </c>
      <c r="L101">
        <f t="shared" si="3"/>
        <v>0</v>
      </c>
      <c r="M101">
        <f>marketing_campaign32[[#This Row],[TotalKids]]+marketing_campaign32[[#This Row],[Marital_Number]]</f>
        <v>1</v>
      </c>
      <c r="N101" s="1">
        <v>41399</v>
      </c>
      <c r="O101" s="22">
        <f>MAX($N$2:$N$2229)-marketing_campaign32[[#This Row],[Dt_Customer]]</f>
        <v>420</v>
      </c>
      <c r="P101">
        <v>15</v>
      </c>
      <c r="Q101">
        <v>840</v>
      </c>
      <c r="R101">
        <v>53</v>
      </c>
      <c r="S101">
        <v>804</v>
      </c>
      <c r="T101">
        <v>23</v>
      </c>
      <c r="U101">
        <v>71</v>
      </c>
      <c r="V101">
        <v>17</v>
      </c>
      <c r="W101">
        <f t="shared" si="4"/>
        <v>1808</v>
      </c>
      <c r="X101" s="27">
        <f>marketing_campaign32[[#This Row],[TotalSpend]]/marketing_campaign32[[#This Row],[Income]]</f>
        <v>2.36612050463278E-2</v>
      </c>
      <c r="Y101" s="27" t="str">
        <f>IF(marketing_campaign32[[#This Row],[TotalSpend]]&gt;1196, "High Spend", "Low Spend")</f>
        <v>High Spend</v>
      </c>
      <c r="Z101">
        <v>1</v>
      </c>
      <c r="AA101">
        <v>5</v>
      </c>
      <c r="AB101">
        <v>4</v>
      </c>
      <c r="AC101">
        <v>8</v>
      </c>
      <c r="AD101">
        <f t="shared" si="5"/>
        <v>17</v>
      </c>
      <c r="AE101" s="30">
        <f>IFERROR(marketing_campaign32[[#This Row],[TotalSpend]]/marketing_campaign32[[#This Row],[TotalPurchase]], 0)</f>
        <v>106.35294117647059</v>
      </c>
      <c r="AF101">
        <v>3</v>
      </c>
      <c r="AG101">
        <v>1</v>
      </c>
      <c r="AH101">
        <v>0</v>
      </c>
      <c r="AI101">
        <v>0</v>
      </c>
      <c r="AJ101">
        <v>0</v>
      </c>
      <c r="AK101">
        <v>1</v>
      </c>
      <c r="AL101">
        <v>1</v>
      </c>
      <c r="AM101">
        <v>0</v>
      </c>
    </row>
    <row r="102" spans="1:39" x14ac:dyDescent="0.3">
      <c r="A102">
        <v>6049</v>
      </c>
      <c r="B102">
        <v>1982</v>
      </c>
      <c r="C102">
        <f>2014-marketing_campaign32[[#This Row],[Year_Birth]]</f>
        <v>32</v>
      </c>
      <c r="D102" t="str">
        <f>IF(AND(marketing_campaign32[[#This Row],[Age]]&gt;17, marketing_campaign32[[#This Row],[Age]]&lt;40), "Adult", IF(AND(marketing_campaign32[[#This Row],[Age]]&gt;=40, marketing_campaign32[[#This Row],[Age]]&lt;59), "Middle Age", "Old Age"))</f>
        <v>Adult</v>
      </c>
      <c r="E102">
        <v>3</v>
      </c>
      <c r="F102">
        <v>2</v>
      </c>
      <c r="G102">
        <v>73450</v>
      </c>
      <c r="H102" t="s">
        <v>146</v>
      </c>
      <c r="I102">
        <v>3</v>
      </c>
      <c r="J102">
        <v>0</v>
      </c>
      <c r="K102">
        <v>0</v>
      </c>
      <c r="L102">
        <f t="shared" si="3"/>
        <v>0</v>
      </c>
      <c r="M102">
        <f>marketing_campaign32[[#This Row],[TotalKids]]+marketing_campaign32[[#This Row],[Marital_Number]]</f>
        <v>2</v>
      </c>
      <c r="N102" s="1">
        <v>41613</v>
      </c>
      <c r="O102" s="22">
        <f>MAX($N$2:$N$2229)-marketing_campaign32[[#This Row],[Dt_Customer]]</f>
        <v>206</v>
      </c>
      <c r="P102">
        <v>85</v>
      </c>
      <c r="Q102">
        <v>1142</v>
      </c>
      <c r="R102">
        <v>51</v>
      </c>
      <c r="S102">
        <v>415</v>
      </c>
      <c r="T102">
        <v>90</v>
      </c>
      <c r="U102">
        <v>69</v>
      </c>
      <c r="V102">
        <v>37</v>
      </c>
      <c r="W102">
        <f t="shared" si="4"/>
        <v>1804</v>
      </c>
      <c r="X102" s="27">
        <f>marketing_campaign32[[#This Row],[TotalSpend]]/marketing_campaign32[[#This Row],[Income]]</f>
        <v>2.4560925799863853E-2</v>
      </c>
      <c r="Y102" s="27" t="str">
        <f>IF(marketing_campaign32[[#This Row],[TotalSpend]]&gt;1196, "High Spend", "Low Spend")</f>
        <v>High Spend</v>
      </c>
      <c r="Z102">
        <v>1</v>
      </c>
      <c r="AA102">
        <v>7</v>
      </c>
      <c r="AB102">
        <v>8</v>
      </c>
      <c r="AC102">
        <v>11</v>
      </c>
      <c r="AD102">
        <f t="shared" si="5"/>
        <v>26</v>
      </c>
      <c r="AE102" s="30">
        <f>IFERROR(marketing_campaign32[[#This Row],[TotalSpend]]/marketing_campaign32[[#This Row],[TotalPurchase]], 0)</f>
        <v>69.384615384615387</v>
      </c>
      <c r="AF102">
        <v>3</v>
      </c>
      <c r="AG102">
        <v>1</v>
      </c>
      <c r="AH102">
        <v>0</v>
      </c>
      <c r="AI102">
        <v>1</v>
      </c>
      <c r="AJ102">
        <v>0</v>
      </c>
      <c r="AK102">
        <v>0</v>
      </c>
      <c r="AL102">
        <v>0</v>
      </c>
      <c r="AM102">
        <v>0</v>
      </c>
    </row>
    <row r="103" spans="1:39" x14ac:dyDescent="0.3">
      <c r="A103">
        <v>380</v>
      </c>
      <c r="B103">
        <v>1954</v>
      </c>
      <c r="C103">
        <f>2014-marketing_campaign32[[#This Row],[Year_Birth]]</f>
        <v>60</v>
      </c>
      <c r="D103" t="str">
        <f>IF(AND(marketing_campaign32[[#This Row],[Age]]&gt;17, marketing_campaign32[[#This Row],[Age]]&lt;40), "Adult", IF(AND(marketing_campaign32[[#This Row],[Age]]&gt;=40, marketing_campaign32[[#This Row],[Age]]&lt;59), "Middle Age", "Old Age"))</f>
        <v>Old Age</v>
      </c>
      <c r="E103">
        <v>2</v>
      </c>
      <c r="F103">
        <v>1</v>
      </c>
      <c r="G103">
        <v>64497</v>
      </c>
      <c r="H103" t="s">
        <v>147</v>
      </c>
      <c r="I103">
        <v>2</v>
      </c>
      <c r="J103">
        <v>0</v>
      </c>
      <c r="K103">
        <v>1</v>
      </c>
      <c r="L103">
        <f t="shared" si="3"/>
        <v>1</v>
      </c>
      <c r="M103">
        <f>marketing_campaign32[[#This Row],[TotalKids]]+marketing_campaign32[[#This Row],[Marital_Number]]</f>
        <v>2</v>
      </c>
      <c r="N103" s="1">
        <v>41162</v>
      </c>
      <c r="O103" s="22">
        <f>MAX($N$2:$N$2229)-marketing_campaign32[[#This Row],[Dt_Customer]]</f>
        <v>657</v>
      </c>
      <c r="P103">
        <v>17</v>
      </c>
      <c r="Q103">
        <v>1170</v>
      </c>
      <c r="R103">
        <v>48</v>
      </c>
      <c r="S103">
        <v>320</v>
      </c>
      <c r="T103">
        <v>42</v>
      </c>
      <c r="U103">
        <v>32</v>
      </c>
      <c r="V103">
        <v>192</v>
      </c>
      <c r="W103">
        <f t="shared" si="4"/>
        <v>1804</v>
      </c>
      <c r="X103" s="27">
        <f>marketing_campaign32[[#This Row],[TotalSpend]]/marketing_campaign32[[#This Row],[Income]]</f>
        <v>2.7970293191931409E-2</v>
      </c>
      <c r="Y103" s="27" t="str">
        <f>IF(marketing_campaign32[[#This Row],[TotalSpend]]&gt;1196, "High Spend", "Low Spend")</f>
        <v>High Spend</v>
      </c>
      <c r="Z103">
        <v>5</v>
      </c>
      <c r="AA103">
        <v>11</v>
      </c>
      <c r="AB103">
        <v>4</v>
      </c>
      <c r="AC103">
        <v>9</v>
      </c>
      <c r="AD103">
        <f t="shared" si="5"/>
        <v>24</v>
      </c>
      <c r="AE103" s="30">
        <f>IFERROR(marketing_campaign32[[#This Row],[TotalSpend]]/marketing_campaign32[[#This Row],[TotalPurchase]], 0)</f>
        <v>75.166666666666671</v>
      </c>
      <c r="AF103">
        <v>8</v>
      </c>
      <c r="AG103">
        <v>0</v>
      </c>
      <c r="AH103">
        <v>0</v>
      </c>
      <c r="AI103">
        <v>1</v>
      </c>
      <c r="AJ103">
        <v>0</v>
      </c>
      <c r="AK103">
        <v>0</v>
      </c>
      <c r="AL103">
        <v>1</v>
      </c>
      <c r="AM103">
        <v>0</v>
      </c>
    </row>
    <row r="104" spans="1:39" x14ac:dyDescent="0.3">
      <c r="A104">
        <v>9298</v>
      </c>
      <c r="B104">
        <v>1947</v>
      </c>
      <c r="C104">
        <f>2014-marketing_campaign32[[#This Row],[Year_Birth]]</f>
        <v>67</v>
      </c>
      <c r="D104" t="str">
        <f>IF(AND(marketing_campaign32[[#This Row],[Age]]&gt;17, marketing_campaign32[[#This Row],[Age]]&lt;40), "Adult", IF(AND(marketing_campaign32[[#This Row],[Age]]&gt;=40, marketing_campaign32[[#This Row],[Age]]&lt;59), "Middle Age", "Old Age"))</f>
        <v>Old Age</v>
      </c>
      <c r="E104">
        <v>3</v>
      </c>
      <c r="F104">
        <v>2</v>
      </c>
      <c r="G104">
        <v>81574</v>
      </c>
      <c r="H104" t="s">
        <v>146</v>
      </c>
      <c r="I104">
        <v>3</v>
      </c>
      <c r="J104">
        <v>0</v>
      </c>
      <c r="K104">
        <v>0</v>
      </c>
      <c r="L104">
        <f t="shared" si="3"/>
        <v>0</v>
      </c>
      <c r="M104">
        <f>marketing_campaign32[[#This Row],[TotalKids]]+marketing_campaign32[[#This Row],[Marital_Number]]</f>
        <v>2</v>
      </c>
      <c r="N104" s="1">
        <v>41757</v>
      </c>
      <c r="O104" s="22">
        <f>MAX($N$2:$N$2229)-marketing_campaign32[[#This Row],[Dt_Customer]]</f>
        <v>62</v>
      </c>
      <c r="P104">
        <v>89</v>
      </c>
      <c r="Q104">
        <v>1252</v>
      </c>
      <c r="R104">
        <v>0</v>
      </c>
      <c r="S104">
        <v>465</v>
      </c>
      <c r="T104">
        <v>46</v>
      </c>
      <c r="U104">
        <v>35</v>
      </c>
      <c r="V104">
        <v>0</v>
      </c>
      <c r="W104">
        <f t="shared" si="4"/>
        <v>1798</v>
      </c>
      <c r="X104" s="27">
        <f>marketing_campaign32[[#This Row],[TotalSpend]]/marketing_campaign32[[#This Row],[Income]]</f>
        <v>2.2041336700419252E-2</v>
      </c>
      <c r="Y104" s="27" t="str">
        <f>IF(marketing_campaign32[[#This Row],[TotalSpend]]&gt;1196, "High Spend", "Low Spend")</f>
        <v>High Spend</v>
      </c>
      <c r="Z104">
        <v>1</v>
      </c>
      <c r="AA104">
        <v>4</v>
      </c>
      <c r="AB104">
        <v>5</v>
      </c>
      <c r="AC104">
        <v>8</v>
      </c>
      <c r="AD104">
        <f t="shared" si="5"/>
        <v>17</v>
      </c>
      <c r="AE104" s="30">
        <f>IFERROR(marketing_campaign32[[#This Row],[TotalSpend]]/marketing_campaign32[[#This Row],[TotalPurchase]], 0)</f>
        <v>105.76470588235294</v>
      </c>
      <c r="AF104">
        <v>1</v>
      </c>
      <c r="AG104">
        <v>0</v>
      </c>
      <c r="AH104">
        <v>0</v>
      </c>
      <c r="AI104">
        <v>0</v>
      </c>
      <c r="AJ104">
        <v>1</v>
      </c>
      <c r="AK104">
        <v>1</v>
      </c>
      <c r="AL104">
        <v>0</v>
      </c>
      <c r="AM104">
        <v>0</v>
      </c>
    </row>
    <row r="105" spans="1:39" x14ac:dyDescent="0.3">
      <c r="A105">
        <v>1990</v>
      </c>
      <c r="B105">
        <v>1974</v>
      </c>
      <c r="C105">
        <f>2014-marketing_campaign32[[#This Row],[Year_Birth]]</f>
        <v>40</v>
      </c>
      <c r="D105" t="str">
        <f>IF(AND(marketing_campaign32[[#This Row],[Age]]&gt;17, marketing_campaign32[[#This Row],[Age]]&lt;40), "Adult", IF(AND(marketing_campaign32[[#This Row],[Age]]&gt;=40, marketing_campaign32[[#This Row],[Age]]&lt;59), "Middle Age", "Old Age"))</f>
        <v>Middle Age</v>
      </c>
      <c r="E105">
        <v>3</v>
      </c>
      <c r="F105">
        <v>1</v>
      </c>
      <c r="G105">
        <v>63159</v>
      </c>
      <c r="H105" t="s">
        <v>147</v>
      </c>
      <c r="I105">
        <v>2</v>
      </c>
      <c r="J105">
        <v>0</v>
      </c>
      <c r="K105">
        <v>0</v>
      </c>
      <c r="L105">
        <f t="shared" si="3"/>
        <v>0</v>
      </c>
      <c r="M105">
        <f>marketing_campaign32[[#This Row],[TotalKids]]+marketing_campaign32[[#This Row],[Marital_Number]]</f>
        <v>1</v>
      </c>
      <c r="N105" s="1">
        <v>41218</v>
      </c>
      <c r="O105" s="22">
        <f>MAX($N$2:$N$2229)-marketing_campaign32[[#This Row],[Dt_Customer]]</f>
        <v>601</v>
      </c>
      <c r="P105">
        <v>74</v>
      </c>
      <c r="Q105">
        <v>965</v>
      </c>
      <c r="R105">
        <v>34</v>
      </c>
      <c r="S105">
        <v>586</v>
      </c>
      <c r="T105">
        <v>89</v>
      </c>
      <c r="U105">
        <v>86</v>
      </c>
      <c r="V105">
        <v>37</v>
      </c>
      <c r="W105">
        <f t="shared" si="4"/>
        <v>1797</v>
      </c>
      <c r="X105" s="27">
        <f>marketing_campaign32[[#This Row],[TotalSpend]]/marketing_campaign32[[#This Row],[Income]]</f>
        <v>2.8452002089963426E-2</v>
      </c>
      <c r="Y105" s="27" t="str">
        <f>IF(marketing_campaign32[[#This Row],[TotalSpend]]&gt;1196, "High Spend", "Low Spend")</f>
        <v>High Spend</v>
      </c>
      <c r="Z105">
        <v>1</v>
      </c>
      <c r="AA105">
        <v>3</v>
      </c>
      <c r="AB105">
        <v>5</v>
      </c>
      <c r="AC105">
        <v>8</v>
      </c>
      <c r="AD105">
        <f t="shared" si="5"/>
        <v>16</v>
      </c>
      <c r="AE105" s="30">
        <f>IFERROR(marketing_campaign32[[#This Row],[TotalSpend]]/marketing_campaign32[[#This Row],[TotalPurchase]], 0)</f>
        <v>112.3125</v>
      </c>
      <c r="AF105">
        <v>3</v>
      </c>
      <c r="AG105">
        <v>0</v>
      </c>
      <c r="AH105">
        <v>0</v>
      </c>
      <c r="AI105">
        <v>1</v>
      </c>
      <c r="AJ105">
        <v>0</v>
      </c>
      <c r="AK105">
        <v>0</v>
      </c>
      <c r="AL105">
        <v>0</v>
      </c>
      <c r="AM105">
        <v>0</v>
      </c>
    </row>
    <row r="106" spans="1:39" x14ac:dyDescent="0.3">
      <c r="A106">
        <v>1340</v>
      </c>
      <c r="B106">
        <v>1986</v>
      </c>
      <c r="C106">
        <f>2014-marketing_campaign32[[#This Row],[Year_Birth]]</f>
        <v>28</v>
      </c>
      <c r="D106" t="str">
        <f>IF(AND(marketing_campaign32[[#This Row],[Age]]&gt;17, marketing_campaign32[[#This Row],[Age]]&lt;40), "Adult", IF(AND(marketing_campaign32[[#This Row],[Age]]&gt;=40, marketing_campaign32[[#This Row],[Age]]&lt;59), "Middle Age", "Old Age"))</f>
        <v>Adult</v>
      </c>
      <c r="E106">
        <v>2</v>
      </c>
      <c r="F106">
        <v>2</v>
      </c>
      <c r="G106">
        <v>92910</v>
      </c>
      <c r="H106" t="s">
        <v>146</v>
      </c>
      <c r="I106">
        <v>3</v>
      </c>
      <c r="J106">
        <v>0</v>
      </c>
      <c r="K106">
        <v>0</v>
      </c>
      <c r="L106">
        <f t="shared" si="3"/>
        <v>0</v>
      </c>
      <c r="M106">
        <f>marketing_campaign32[[#This Row],[TotalKids]]+marketing_campaign32[[#This Row],[Marital_Number]]</f>
        <v>2</v>
      </c>
      <c r="N106" s="1">
        <v>41753</v>
      </c>
      <c r="O106" s="22">
        <f>MAX($N$2:$N$2229)-marketing_campaign32[[#This Row],[Dt_Customer]]</f>
        <v>66</v>
      </c>
      <c r="P106">
        <v>42</v>
      </c>
      <c r="Q106">
        <v>551</v>
      </c>
      <c r="R106">
        <v>137</v>
      </c>
      <c r="S106">
        <v>792</v>
      </c>
      <c r="T106">
        <v>179</v>
      </c>
      <c r="U106">
        <v>103</v>
      </c>
      <c r="V106">
        <v>33</v>
      </c>
      <c r="W106">
        <f t="shared" si="4"/>
        <v>1795</v>
      </c>
      <c r="X106" s="27">
        <f>marketing_campaign32[[#This Row],[TotalSpend]]/marketing_campaign32[[#This Row],[Income]]</f>
        <v>1.9319771822193521E-2</v>
      </c>
      <c r="Y106" s="27" t="str">
        <f>IF(marketing_campaign32[[#This Row],[TotalSpend]]&gt;1196, "High Spend", "Low Spend")</f>
        <v>High Spend</v>
      </c>
      <c r="Z106">
        <v>1</v>
      </c>
      <c r="AA106">
        <v>6</v>
      </c>
      <c r="AB106">
        <v>7</v>
      </c>
      <c r="AC106">
        <v>13</v>
      </c>
      <c r="AD106">
        <f t="shared" si="5"/>
        <v>26</v>
      </c>
      <c r="AE106" s="30">
        <f>IFERROR(marketing_campaign32[[#This Row],[TotalSpend]]/marketing_campaign32[[#This Row],[TotalPurchase]], 0)</f>
        <v>69.038461538461533</v>
      </c>
      <c r="AF106">
        <v>1</v>
      </c>
      <c r="AG106">
        <v>1</v>
      </c>
      <c r="AH106">
        <v>0</v>
      </c>
      <c r="AI106">
        <v>0</v>
      </c>
      <c r="AJ106">
        <v>1</v>
      </c>
      <c r="AK106">
        <v>1</v>
      </c>
      <c r="AL106">
        <v>0</v>
      </c>
      <c r="AM106">
        <v>0</v>
      </c>
    </row>
    <row r="107" spans="1:39" x14ac:dyDescent="0.3">
      <c r="A107">
        <v>2781</v>
      </c>
      <c r="B107">
        <v>1981</v>
      </c>
      <c r="C107">
        <f>2014-marketing_campaign32[[#This Row],[Year_Birth]]</f>
        <v>33</v>
      </c>
      <c r="D107" t="str">
        <f>IF(AND(marketing_campaign32[[#This Row],[Age]]&gt;17, marketing_campaign32[[#This Row],[Age]]&lt;40), "Adult", IF(AND(marketing_campaign32[[#This Row],[Age]]&gt;=40, marketing_campaign32[[#This Row],[Age]]&lt;59), "Middle Age", "Old Age"))</f>
        <v>Adult</v>
      </c>
      <c r="E107">
        <v>2</v>
      </c>
      <c r="F107">
        <v>1</v>
      </c>
      <c r="G107">
        <v>72066</v>
      </c>
      <c r="H107" t="s">
        <v>146</v>
      </c>
      <c r="I107">
        <v>3</v>
      </c>
      <c r="J107">
        <v>0</v>
      </c>
      <c r="K107">
        <v>0</v>
      </c>
      <c r="L107">
        <f t="shared" si="3"/>
        <v>0</v>
      </c>
      <c r="M107">
        <f>marketing_campaign32[[#This Row],[TotalKids]]+marketing_campaign32[[#This Row],[Marital_Number]]</f>
        <v>1</v>
      </c>
      <c r="N107" s="1">
        <v>41813</v>
      </c>
      <c r="O107" s="22">
        <f>MAX($N$2:$N$2229)-marketing_campaign32[[#This Row],[Dt_Customer]]</f>
        <v>6</v>
      </c>
      <c r="P107">
        <v>55</v>
      </c>
      <c r="Q107">
        <v>1003</v>
      </c>
      <c r="R107">
        <v>34</v>
      </c>
      <c r="S107">
        <v>536</v>
      </c>
      <c r="T107">
        <v>134</v>
      </c>
      <c r="U107">
        <v>51</v>
      </c>
      <c r="V107">
        <v>34</v>
      </c>
      <c r="W107">
        <f t="shared" si="4"/>
        <v>1792</v>
      </c>
      <c r="X107" s="27">
        <f>marketing_campaign32[[#This Row],[TotalSpend]]/marketing_campaign32[[#This Row],[Income]]</f>
        <v>2.4866094968501097E-2</v>
      </c>
      <c r="Y107" s="27" t="str">
        <f>IF(marketing_campaign32[[#This Row],[TotalSpend]]&gt;1196, "High Spend", "Low Spend")</f>
        <v>High Spend</v>
      </c>
      <c r="Z107">
        <v>1</v>
      </c>
      <c r="AA107">
        <v>4</v>
      </c>
      <c r="AB107">
        <v>6</v>
      </c>
      <c r="AC107">
        <v>6</v>
      </c>
      <c r="AD107">
        <f t="shared" si="5"/>
        <v>16</v>
      </c>
      <c r="AE107" s="30">
        <f>IFERROR(marketing_campaign32[[#This Row],[TotalSpend]]/marketing_campaign32[[#This Row],[TotalPurchase]], 0)</f>
        <v>112</v>
      </c>
      <c r="AF107">
        <v>2</v>
      </c>
      <c r="AG107">
        <v>1</v>
      </c>
      <c r="AH107">
        <v>0</v>
      </c>
      <c r="AI107">
        <v>0</v>
      </c>
      <c r="AJ107">
        <v>0</v>
      </c>
      <c r="AK107">
        <v>1</v>
      </c>
      <c r="AL107">
        <v>1</v>
      </c>
      <c r="AM107">
        <v>0</v>
      </c>
    </row>
    <row r="108" spans="1:39" x14ac:dyDescent="0.3">
      <c r="A108">
        <v>8545</v>
      </c>
      <c r="B108">
        <v>1954</v>
      </c>
      <c r="C108">
        <f>2014-marketing_campaign32[[#This Row],[Year_Birth]]</f>
        <v>60</v>
      </c>
      <c r="D108" t="str">
        <f>IF(AND(marketing_campaign32[[#This Row],[Age]]&gt;17, marketing_campaign32[[#This Row],[Age]]&lt;40), "Adult", IF(AND(marketing_campaign32[[#This Row],[Age]]&gt;=40, marketing_campaign32[[#This Row],[Age]]&lt;59), "Middle Age", "Old Age"))</f>
        <v>Old Age</v>
      </c>
      <c r="E108">
        <v>2</v>
      </c>
      <c r="F108">
        <v>1</v>
      </c>
      <c r="G108">
        <v>85683</v>
      </c>
      <c r="H108" t="s">
        <v>146</v>
      </c>
      <c r="I108">
        <v>3</v>
      </c>
      <c r="J108">
        <v>0</v>
      </c>
      <c r="K108">
        <v>0</v>
      </c>
      <c r="L108">
        <f t="shared" si="3"/>
        <v>0</v>
      </c>
      <c r="M108">
        <f>marketing_campaign32[[#This Row],[TotalKids]]+marketing_campaign32[[#This Row],[Marital_Number]]</f>
        <v>1</v>
      </c>
      <c r="N108" s="1">
        <v>41719</v>
      </c>
      <c r="O108" s="22">
        <f>MAX($N$2:$N$2229)-marketing_campaign32[[#This Row],[Dt_Customer]]</f>
        <v>100</v>
      </c>
      <c r="P108">
        <v>6</v>
      </c>
      <c r="Q108">
        <v>1296</v>
      </c>
      <c r="R108">
        <v>17</v>
      </c>
      <c r="S108">
        <v>311</v>
      </c>
      <c r="T108">
        <v>45</v>
      </c>
      <c r="U108">
        <v>69</v>
      </c>
      <c r="V108">
        <v>51</v>
      </c>
      <c r="W108">
        <f t="shared" si="4"/>
        <v>1789</v>
      </c>
      <c r="X108" s="27">
        <f>marketing_campaign32[[#This Row],[TotalSpend]]/marketing_campaign32[[#This Row],[Income]]</f>
        <v>2.087928760664309E-2</v>
      </c>
      <c r="Y108" s="27" t="str">
        <f>IF(marketing_campaign32[[#This Row],[TotalSpend]]&gt;1196, "High Spend", "Low Spend")</f>
        <v>High Spend</v>
      </c>
      <c r="Z108">
        <v>1</v>
      </c>
      <c r="AA108">
        <v>2</v>
      </c>
      <c r="AB108">
        <v>4</v>
      </c>
      <c r="AC108">
        <v>10</v>
      </c>
      <c r="AD108">
        <f t="shared" si="5"/>
        <v>16</v>
      </c>
      <c r="AE108" s="30">
        <f>IFERROR(marketing_campaign32[[#This Row],[TotalSpend]]/marketing_campaign32[[#This Row],[TotalPurchase]], 0)</f>
        <v>111.8125</v>
      </c>
      <c r="AF108">
        <v>1</v>
      </c>
      <c r="AG108">
        <v>1</v>
      </c>
      <c r="AH108">
        <v>1</v>
      </c>
      <c r="AI108">
        <v>0</v>
      </c>
      <c r="AJ108">
        <v>1</v>
      </c>
      <c r="AK108">
        <v>1</v>
      </c>
      <c r="AL108">
        <v>1</v>
      </c>
      <c r="AM108">
        <v>0</v>
      </c>
    </row>
    <row r="109" spans="1:39" x14ac:dyDescent="0.3">
      <c r="A109">
        <v>6565</v>
      </c>
      <c r="B109">
        <v>1949</v>
      </c>
      <c r="C109">
        <f>2014-marketing_campaign32[[#This Row],[Year_Birth]]</f>
        <v>65</v>
      </c>
      <c r="D109" t="str">
        <f>IF(AND(marketing_campaign32[[#This Row],[Age]]&gt;17, marketing_campaign32[[#This Row],[Age]]&lt;40), "Adult", IF(AND(marketing_campaign32[[#This Row],[Age]]&gt;=40, marketing_campaign32[[#This Row],[Age]]&lt;59), "Middle Age", "Old Age"))</f>
        <v>Old Age</v>
      </c>
      <c r="E109">
        <v>3</v>
      </c>
      <c r="F109">
        <v>2</v>
      </c>
      <c r="G109">
        <v>76995</v>
      </c>
      <c r="H109" t="s">
        <v>146</v>
      </c>
      <c r="I109">
        <v>3</v>
      </c>
      <c r="J109">
        <v>0</v>
      </c>
      <c r="K109">
        <v>1</v>
      </c>
      <c r="L109">
        <f t="shared" si="3"/>
        <v>1</v>
      </c>
      <c r="M109">
        <f>marketing_campaign32[[#This Row],[TotalKids]]+marketing_campaign32[[#This Row],[Marital_Number]]</f>
        <v>3</v>
      </c>
      <c r="N109" s="1">
        <v>41361</v>
      </c>
      <c r="O109" s="22">
        <f>MAX($N$2:$N$2229)-marketing_campaign32[[#This Row],[Dt_Customer]]</f>
        <v>458</v>
      </c>
      <c r="P109">
        <v>91</v>
      </c>
      <c r="Q109">
        <v>1012</v>
      </c>
      <c r="R109">
        <v>80</v>
      </c>
      <c r="S109">
        <v>498</v>
      </c>
      <c r="T109">
        <v>0</v>
      </c>
      <c r="U109">
        <v>16</v>
      </c>
      <c r="V109">
        <v>176</v>
      </c>
      <c r="W109">
        <f t="shared" si="4"/>
        <v>1782</v>
      </c>
      <c r="X109" s="27">
        <f>marketing_campaign32[[#This Row],[TotalSpend]]/marketing_campaign32[[#This Row],[Income]]</f>
        <v>2.3144360023378142E-2</v>
      </c>
      <c r="Y109" s="27" t="str">
        <f>IF(marketing_campaign32[[#This Row],[TotalSpend]]&gt;1196, "High Spend", "Low Spend")</f>
        <v>High Spend</v>
      </c>
      <c r="Z109">
        <v>2</v>
      </c>
      <c r="AA109">
        <v>11</v>
      </c>
      <c r="AB109">
        <v>4</v>
      </c>
      <c r="AC109">
        <v>9</v>
      </c>
      <c r="AD109">
        <f t="shared" si="5"/>
        <v>24</v>
      </c>
      <c r="AE109" s="30">
        <f>IFERROR(marketing_campaign32[[#This Row],[TotalSpend]]/marketing_campaign32[[#This Row],[TotalPurchase]], 0)</f>
        <v>74.25</v>
      </c>
      <c r="AF109">
        <v>5</v>
      </c>
      <c r="AG109">
        <v>1</v>
      </c>
      <c r="AH109">
        <v>0</v>
      </c>
      <c r="AI109">
        <v>0</v>
      </c>
      <c r="AJ109">
        <v>0</v>
      </c>
      <c r="AK109">
        <v>0</v>
      </c>
      <c r="AL109">
        <v>0</v>
      </c>
      <c r="AM109">
        <v>0</v>
      </c>
    </row>
    <row r="110" spans="1:39" x14ac:dyDescent="0.3">
      <c r="A110">
        <v>7233</v>
      </c>
      <c r="B110">
        <v>1972</v>
      </c>
      <c r="C110">
        <f>2014-marketing_campaign32[[#This Row],[Year_Birth]]</f>
        <v>42</v>
      </c>
      <c r="D110" t="str">
        <f>IF(AND(marketing_campaign32[[#This Row],[Age]]&gt;17, marketing_campaign32[[#This Row],[Age]]&lt;40), "Adult", IF(AND(marketing_campaign32[[#This Row],[Age]]&gt;=40, marketing_campaign32[[#This Row],[Age]]&lt;59), "Middle Age", "Old Age"))</f>
        <v>Middle Age</v>
      </c>
      <c r="E110">
        <v>2</v>
      </c>
      <c r="F110">
        <v>2</v>
      </c>
      <c r="G110">
        <v>69209</v>
      </c>
      <c r="H110" t="s">
        <v>146</v>
      </c>
      <c r="I110">
        <v>3</v>
      </c>
      <c r="J110">
        <v>0</v>
      </c>
      <c r="K110">
        <v>0</v>
      </c>
      <c r="L110">
        <f t="shared" si="3"/>
        <v>0</v>
      </c>
      <c r="M110">
        <f>marketing_campaign32[[#This Row],[TotalKids]]+marketing_campaign32[[#This Row],[Marital_Number]]</f>
        <v>2</v>
      </c>
      <c r="N110" s="1">
        <v>41169</v>
      </c>
      <c r="O110" s="22">
        <f>MAX($N$2:$N$2229)-marketing_campaign32[[#This Row],[Dt_Customer]]</f>
        <v>650</v>
      </c>
      <c r="P110">
        <v>4</v>
      </c>
      <c r="Q110">
        <v>496</v>
      </c>
      <c r="R110">
        <v>32</v>
      </c>
      <c r="S110">
        <v>849</v>
      </c>
      <c r="T110">
        <v>229</v>
      </c>
      <c r="U110">
        <v>48</v>
      </c>
      <c r="V110">
        <v>128</v>
      </c>
      <c r="W110">
        <f t="shared" si="4"/>
        <v>1782</v>
      </c>
      <c r="X110" s="27">
        <f>marketing_campaign32[[#This Row],[TotalSpend]]/marketing_campaign32[[#This Row],[Income]]</f>
        <v>2.5748096345850974E-2</v>
      </c>
      <c r="Y110" s="27" t="str">
        <f>IF(marketing_campaign32[[#This Row],[TotalSpend]]&gt;1196, "High Spend", "Low Spend")</f>
        <v>High Spend</v>
      </c>
      <c r="Z110">
        <v>2</v>
      </c>
      <c r="AA110">
        <v>5</v>
      </c>
      <c r="AB110">
        <v>3</v>
      </c>
      <c r="AC110">
        <v>6</v>
      </c>
      <c r="AD110">
        <f t="shared" si="5"/>
        <v>14</v>
      </c>
      <c r="AE110" s="30">
        <f>IFERROR(marketing_campaign32[[#This Row],[TotalSpend]]/marketing_campaign32[[#This Row],[TotalPurchase]], 0)</f>
        <v>127.28571428571429</v>
      </c>
      <c r="AF110">
        <v>4</v>
      </c>
      <c r="AG110">
        <v>1</v>
      </c>
      <c r="AH110">
        <v>0</v>
      </c>
      <c r="AI110">
        <v>0</v>
      </c>
      <c r="AJ110">
        <v>0</v>
      </c>
      <c r="AK110">
        <v>0</v>
      </c>
      <c r="AL110">
        <v>0</v>
      </c>
      <c r="AM110">
        <v>0</v>
      </c>
    </row>
    <row r="111" spans="1:39" x14ac:dyDescent="0.3">
      <c r="A111">
        <v>3979</v>
      </c>
      <c r="B111">
        <v>1983</v>
      </c>
      <c r="C111">
        <f>2014-marketing_campaign32[[#This Row],[Year_Birth]]</f>
        <v>31</v>
      </c>
      <c r="D111" t="str">
        <f>IF(AND(marketing_campaign32[[#This Row],[Age]]&gt;17, marketing_campaign32[[#This Row],[Age]]&lt;40), "Adult", IF(AND(marketing_campaign32[[#This Row],[Age]]&gt;=40, marketing_campaign32[[#This Row],[Age]]&lt;59), "Middle Age", "Old Age"))</f>
        <v>Adult</v>
      </c>
      <c r="E111">
        <v>3</v>
      </c>
      <c r="F111">
        <v>1</v>
      </c>
      <c r="G111">
        <v>90687</v>
      </c>
      <c r="H111" t="s">
        <v>146</v>
      </c>
      <c r="I111">
        <v>3</v>
      </c>
      <c r="J111">
        <v>0</v>
      </c>
      <c r="K111">
        <v>0</v>
      </c>
      <c r="L111">
        <f t="shared" si="3"/>
        <v>0</v>
      </c>
      <c r="M111">
        <f>marketing_campaign32[[#This Row],[TotalKids]]+marketing_campaign32[[#This Row],[Marital_Number]]</f>
        <v>1</v>
      </c>
      <c r="N111" s="1">
        <v>41416</v>
      </c>
      <c r="O111" s="22">
        <f>MAX($N$2:$N$2229)-marketing_campaign32[[#This Row],[Dt_Customer]]</f>
        <v>403</v>
      </c>
      <c r="P111">
        <v>98</v>
      </c>
      <c r="Q111">
        <v>982</v>
      </c>
      <c r="R111">
        <v>17</v>
      </c>
      <c r="S111">
        <v>672</v>
      </c>
      <c r="T111">
        <v>23</v>
      </c>
      <c r="U111">
        <v>34</v>
      </c>
      <c r="V111">
        <v>51</v>
      </c>
      <c r="W111">
        <f t="shared" si="4"/>
        <v>1779</v>
      </c>
      <c r="X111" s="27">
        <f>marketing_campaign32[[#This Row],[TotalSpend]]/marketing_campaign32[[#This Row],[Income]]</f>
        <v>1.9616924145687914E-2</v>
      </c>
      <c r="Y111" s="27" t="str">
        <f>IF(marketing_campaign32[[#This Row],[TotalSpend]]&gt;1196, "High Spend", "Low Spend")</f>
        <v>High Spend</v>
      </c>
      <c r="Z111">
        <v>1</v>
      </c>
      <c r="AA111">
        <v>6</v>
      </c>
      <c r="AB111">
        <v>2</v>
      </c>
      <c r="AC111">
        <v>8</v>
      </c>
      <c r="AD111">
        <f t="shared" si="5"/>
        <v>16</v>
      </c>
      <c r="AE111" s="30">
        <f>IFERROR(marketing_campaign32[[#This Row],[TotalSpend]]/marketing_campaign32[[#This Row],[TotalPurchase]], 0)</f>
        <v>111.1875</v>
      </c>
      <c r="AF111">
        <v>2</v>
      </c>
      <c r="AG111">
        <v>0</v>
      </c>
      <c r="AH111">
        <v>0</v>
      </c>
      <c r="AI111">
        <v>0</v>
      </c>
      <c r="AJ111">
        <v>0</v>
      </c>
      <c r="AK111">
        <v>1</v>
      </c>
      <c r="AL111">
        <v>1</v>
      </c>
      <c r="AM111">
        <v>0</v>
      </c>
    </row>
    <row r="112" spans="1:39" x14ac:dyDescent="0.3">
      <c r="A112">
        <v>10489</v>
      </c>
      <c r="B112">
        <v>1973</v>
      </c>
      <c r="C112">
        <f>2014-marketing_campaign32[[#This Row],[Year_Birth]]</f>
        <v>41</v>
      </c>
      <c r="D112" t="str">
        <f>IF(AND(marketing_campaign32[[#This Row],[Age]]&gt;17, marketing_campaign32[[#This Row],[Age]]&lt;40), "Adult", IF(AND(marketing_campaign32[[#This Row],[Age]]&gt;=40, marketing_campaign32[[#This Row],[Age]]&lt;59), "Middle Age", "Old Age"))</f>
        <v>Middle Age</v>
      </c>
      <c r="E112">
        <v>2</v>
      </c>
      <c r="F112">
        <v>2</v>
      </c>
      <c r="G112">
        <v>92955</v>
      </c>
      <c r="H112" t="s">
        <v>146</v>
      </c>
      <c r="I112">
        <v>3</v>
      </c>
      <c r="J112">
        <v>0</v>
      </c>
      <c r="K112">
        <v>0</v>
      </c>
      <c r="L112">
        <f t="shared" si="3"/>
        <v>0</v>
      </c>
      <c r="M112">
        <f>marketing_campaign32[[#This Row],[TotalKids]]+marketing_campaign32[[#This Row],[Marital_Number]]</f>
        <v>2</v>
      </c>
      <c r="N112" s="1">
        <v>41505</v>
      </c>
      <c r="O112" s="22">
        <f>MAX($N$2:$N$2229)-marketing_campaign32[[#This Row],[Dt_Customer]]</f>
        <v>314</v>
      </c>
      <c r="P112">
        <v>35</v>
      </c>
      <c r="Q112">
        <v>693</v>
      </c>
      <c r="R112">
        <v>21</v>
      </c>
      <c r="S112">
        <v>925</v>
      </c>
      <c r="T112">
        <v>31</v>
      </c>
      <c r="U112">
        <v>24</v>
      </c>
      <c r="V112">
        <v>84</v>
      </c>
      <c r="W112">
        <f t="shared" si="4"/>
        <v>1778</v>
      </c>
      <c r="X112" s="27">
        <f>marketing_campaign32[[#This Row],[TotalSpend]]/marketing_campaign32[[#This Row],[Income]]</f>
        <v>1.9127534828680546E-2</v>
      </c>
      <c r="Y112" s="27" t="str">
        <f>IF(marketing_campaign32[[#This Row],[TotalSpend]]&gt;1196, "High Spend", "Low Spend")</f>
        <v>High Spend</v>
      </c>
      <c r="Z112">
        <v>1</v>
      </c>
      <c r="AA112">
        <v>6</v>
      </c>
      <c r="AB112">
        <v>7</v>
      </c>
      <c r="AC112">
        <v>9</v>
      </c>
      <c r="AD112">
        <f t="shared" si="5"/>
        <v>22</v>
      </c>
      <c r="AE112" s="30">
        <f>IFERROR(marketing_campaign32[[#This Row],[TotalSpend]]/marketing_campaign32[[#This Row],[TotalPurchase]], 0)</f>
        <v>80.818181818181813</v>
      </c>
      <c r="AF112">
        <v>2</v>
      </c>
      <c r="AG112">
        <v>1</v>
      </c>
      <c r="AH112">
        <v>0</v>
      </c>
      <c r="AI112">
        <v>0</v>
      </c>
      <c r="AJ112">
        <v>0</v>
      </c>
      <c r="AK112">
        <v>1</v>
      </c>
      <c r="AL112">
        <v>1</v>
      </c>
      <c r="AM112">
        <v>0</v>
      </c>
    </row>
    <row r="113" spans="1:39" x14ac:dyDescent="0.3">
      <c r="A113">
        <v>8314</v>
      </c>
      <c r="B113">
        <v>1982</v>
      </c>
      <c r="C113">
        <f>2014-marketing_campaign32[[#This Row],[Year_Birth]]</f>
        <v>32</v>
      </c>
      <c r="D113" t="str">
        <f>IF(AND(marketing_campaign32[[#This Row],[Age]]&gt;17, marketing_campaign32[[#This Row],[Age]]&lt;40), "Adult", IF(AND(marketing_campaign32[[#This Row],[Age]]&gt;=40, marketing_campaign32[[#This Row],[Age]]&lt;59), "Middle Age", "Old Age"))</f>
        <v>Adult</v>
      </c>
      <c r="E113">
        <v>2</v>
      </c>
      <c r="F113">
        <v>2</v>
      </c>
      <c r="G113">
        <v>79908</v>
      </c>
      <c r="H113" t="s">
        <v>146</v>
      </c>
      <c r="I113">
        <v>3</v>
      </c>
      <c r="J113">
        <v>0</v>
      </c>
      <c r="K113">
        <v>0</v>
      </c>
      <c r="L113">
        <f t="shared" si="3"/>
        <v>0</v>
      </c>
      <c r="M113">
        <f>marketing_campaign32[[#This Row],[TotalKids]]+marketing_campaign32[[#This Row],[Marital_Number]]</f>
        <v>2</v>
      </c>
      <c r="N113" s="1">
        <v>41369</v>
      </c>
      <c r="O113" s="22">
        <f>MAX($N$2:$N$2229)-marketing_campaign32[[#This Row],[Dt_Customer]]</f>
        <v>450</v>
      </c>
      <c r="P113">
        <v>30</v>
      </c>
      <c r="Q113">
        <v>557</v>
      </c>
      <c r="R113">
        <v>129</v>
      </c>
      <c r="S113">
        <v>761</v>
      </c>
      <c r="T113">
        <v>29</v>
      </c>
      <c r="U113">
        <v>185</v>
      </c>
      <c r="V113">
        <v>111</v>
      </c>
      <c r="W113">
        <f t="shared" si="4"/>
        <v>1772</v>
      </c>
      <c r="X113" s="27">
        <f>marketing_campaign32[[#This Row],[TotalSpend]]/marketing_campaign32[[#This Row],[Income]]</f>
        <v>2.2175501827101166E-2</v>
      </c>
      <c r="Y113" s="27" t="str">
        <f>IF(marketing_campaign32[[#This Row],[TotalSpend]]&gt;1196, "High Spend", "Low Spend")</f>
        <v>High Spend</v>
      </c>
      <c r="Z113">
        <v>1</v>
      </c>
      <c r="AA113">
        <v>5</v>
      </c>
      <c r="AB113">
        <v>6</v>
      </c>
      <c r="AC113">
        <v>7</v>
      </c>
      <c r="AD113">
        <f t="shared" si="5"/>
        <v>18</v>
      </c>
      <c r="AE113" s="30">
        <f>IFERROR(marketing_campaign32[[#This Row],[TotalSpend]]/marketing_campaign32[[#This Row],[TotalPurchase]], 0)</f>
        <v>98.444444444444443</v>
      </c>
      <c r="AF113">
        <v>2</v>
      </c>
      <c r="AG113">
        <v>0</v>
      </c>
      <c r="AH113">
        <v>0</v>
      </c>
      <c r="AI113">
        <v>0</v>
      </c>
      <c r="AJ113">
        <v>0</v>
      </c>
      <c r="AK113">
        <v>1</v>
      </c>
      <c r="AL113">
        <v>0</v>
      </c>
      <c r="AM113">
        <v>0</v>
      </c>
    </row>
    <row r="114" spans="1:39" x14ac:dyDescent="0.3">
      <c r="A114">
        <v>3009</v>
      </c>
      <c r="B114">
        <v>1962</v>
      </c>
      <c r="C114">
        <f>2014-marketing_campaign32[[#This Row],[Year_Birth]]</f>
        <v>52</v>
      </c>
      <c r="D114" t="str">
        <f>IF(AND(marketing_campaign32[[#This Row],[Age]]&gt;17, marketing_campaign32[[#This Row],[Age]]&lt;40), "Adult", IF(AND(marketing_campaign32[[#This Row],[Age]]&gt;=40, marketing_campaign32[[#This Row],[Age]]&lt;59), "Middle Age", "Old Age"))</f>
        <v>Middle Age</v>
      </c>
      <c r="E114">
        <v>3</v>
      </c>
      <c r="F114">
        <v>1</v>
      </c>
      <c r="G114">
        <v>71670</v>
      </c>
      <c r="H114" t="s">
        <v>146</v>
      </c>
      <c r="I114">
        <v>3</v>
      </c>
      <c r="J114">
        <v>0</v>
      </c>
      <c r="K114">
        <v>0</v>
      </c>
      <c r="L114">
        <f t="shared" si="3"/>
        <v>0</v>
      </c>
      <c r="M114">
        <f>marketing_campaign32[[#This Row],[TotalKids]]+marketing_campaign32[[#This Row],[Marital_Number]]</f>
        <v>1</v>
      </c>
      <c r="N114" s="1">
        <v>41464</v>
      </c>
      <c r="O114" s="22">
        <f>MAX($N$2:$N$2229)-marketing_campaign32[[#This Row],[Dt_Customer]]</f>
        <v>355</v>
      </c>
      <c r="P114">
        <v>8</v>
      </c>
      <c r="Q114">
        <v>1462</v>
      </c>
      <c r="R114">
        <v>16</v>
      </c>
      <c r="S114">
        <v>128</v>
      </c>
      <c r="T114">
        <v>0</v>
      </c>
      <c r="U114">
        <v>0</v>
      </c>
      <c r="V114">
        <v>160</v>
      </c>
      <c r="W114">
        <f t="shared" si="4"/>
        <v>1766</v>
      </c>
      <c r="X114" s="27">
        <f>marketing_campaign32[[#This Row],[TotalSpend]]/marketing_campaign32[[#This Row],[Income]]</f>
        <v>2.4640714385377425E-2</v>
      </c>
      <c r="Y114" s="27" t="str">
        <f>IF(marketing_campaign32[[#This Row],[TotalSpend]]&gt;1196, "High Spend", "Low Spend")</f>
        <v>High Spend</v>
      </c>
      <c r="Z114">
        <v>1</v>
      </c>
      <c r="AA114">
        <v>5</v>
      </c>
      <c r="AB114">
        <v>3</v>
      </c>
      <c r="AC114">
        <v>6</v>
      </c>
      <c r="AD114">
        <f t="shared" si="5"/>
        <v>14</v>
      </c>
      <c r="AE114" s="30">
        <f>IFERROR(marketing_campaign32[[#This Row],[TotalSpend]]/marketing_campaign32[[#This Row],[TotalPurchase]], 0)</f>
        <v>126.14285714285714</v>
      </c>
      <c r="AF114">
        <v>6</v>
      </c>
      <c r="AG114">
        <v>0</v>
      </c>
      <c r="AH114">
        <v>1</v>
      </c>
      <c r="AI114">
        <v>0</v>
      </c>
      <c r="AJ114">
        <v>1</v>
      </c>
      <c r="AK114">
        <v>1</v>
      </c>
      <c r="AL114">
        <v>1</v>
      </c>
      <c r="AM114">
        <v>0</v>
      </c>
    </row>
    <row r="115" spans="1:39" x14ac:dyDescent="0.3">
      <c r="A115">
        <v>8931</v>
      </c>
      <c r="B115">
        <v>1986</v>
      </c>
      <c r="C115">
        <f>2014-marketing_campaign32[[#This Row],[Year_Birth]]</f>
        <v>28</v>
      </c>
      <c r="D115" t="str">
        <f>IF(AND(marketing_campaign32[[#This Row],[Age]]&gt;17, marketing_campaign32[[#This Row],[Age]]&lt;40), "Adult", IF(AND(marketing_campaign32[[#This Row],[Age]]&gt;=40, marketing_campaign32[[#This Row],[Age]]&lt;59), "Middle Age", "Old Age"))</f>
        <v>Adult</v>
      </c>
      <c r="E115">
        <v>2</v>
      </c>
      <c r="F115">
        <v>2</v>
      </c>
      <c r="G115">
        <v>83033</v>
      </c>
      <c r="H115" t="s">
        <v>146</v>
      </c>
      <c r="I115">
        <v>3</v>
      </c>
      <c r="J115">
        <v>1</v>
      </c>
      <c r="K115">
        <v>0</v>
      </c>
      <c r="L115">
        <f t="shared" si="3"/>
        <v>1</v>
      </c>
      <c r="M115">
        <f>marketing_campaign32[[#This Row],[TotalKids]]+marketing_campaign32[[#This Row],[Marital_Number]]</f>
        <v>3</v>
      </c>
      <c r="N115" s="1">
        <v>41777</v>
      </c>
      <c r="O115" s="22">
        <f>MAX($N$2:$N$2229)-marketing_campaign32[[#This Row],[Dt_Customer]]</f>
        <v>42</v>
      </c>
      <c r="P115">
        <v>82</v>
      </c>
      <c r="Q115">
        <v>812</v>
      </c>
      <c r="R115">
        <v>99</v>
      </c>
      <c r="S115">
        <v>431</v>
      </c>
      <c r="T115">
        <v>237</v>
      </c>
      <c r="U115">
        <v>149</v>
      </c>
      <c r="V115">
        <v>33</v>
      </c>
      <c r="W115">
        <f t="shared" si="4"/>
        <v>1761</v>
      </c>
      <c r="X115" s="27">
        <f>marketing_campaign32[[#This Row],[TotalSpend]]/marketing_campaign32[[#This Row],[Income]]</f>
        <v>2.1208435200462467E-2</v>
      </c>
      <c r="Y115" s="27" t="str">
        <f>IF(marketing_campaign32[[#This Row],[TotalSpend]]&gt;1196, "High Spend", "Low Spend")</f>
        <v>High Spend</v>
      </c>
      <c r="Z115">
        <v>1</v>
      </c>
      <c r="AA115">
        <v>11</v>
      </c>
      <c r="AB115">
        <v>4</v>
      </c>
      <c r="AC115">
        <v>10</v>
      </c>
      <c r="AD115">
        <f t="shared" si="5"/>
        <v>25</v>
      </c>
      <c r="AE115" s="30">
        <f>IFERROR(marketing_campaign32[[#This Row],[TotalSpend]]/marketing_campaign32[[#This Row],[TotalPurchase]], 0)</f>
        <v>70.44</v>
      </c>
      <c r="AF115">
        <v>5</v>
      </c>
      <c r="AG115">
        <v>1</v>
      </c>
      <c r="AH115">
        <v>0</v>
      </c>
      <c r="AI115">
        <v>0</v>
      </c>
      <c r="AJ115">
        <v>0</v>
      </c>
      <c r="AK115">
        <v>0</v>
      </c>
      <c r="AL115">
        <v>0</v>
      </c>
      <c r="AM115">
        <v>0</v>
      </c>
    </row>
    <row r="116" spans="1:39" x14ac:dyDescent="0.3">
      <c r="A116">
        <v>3667</v>
      </c>
      <c r="B116">
        <v>1969</v>
      </c>
      <c r="C116">
        <f>2014-marketing_campaign32[[#This Row],[Year_Birth]]</f>
        <v>45</v>
      </c>
      <c r="D116" t="str">
        <f>IF(AND(marketing_campaign32[[#This Row],[Age]]&gt;17, marketing_campaign32[[#This Row],[Age]]&lt;40), "Adult", IF(AND(marketing_campaign32[[#This Row],[Age]]&gt;=40, marketing_campaign32[[#This Row],[Age]]&lt;59), "Middle Age", "Old Age"))</f>
        <v>Middle Age</v>
      </c>
      <c r="E116">
        <v>2</v>
      </c>
      <c r="F116">
        <v>2</v>
      </c>
      <c r="G116">
        <v>80952</v>
      </c>
      <c r="H116" t="s">
        <v>146</v>
      </c>
      <c r="I116">
        <v>3</v>
      </c>
      <c r="J116">
        <v>0</v>
      </c>
      <c r="K116">
        <v>0</v>
      </c>
      <c r="L116">
        <f t="shared" si="3"/>
        <v>0</v>
      </c>
      <c r="M116">
        <f>marketing_campaign32[[#This Row],[TotalKids]]+marketing_campaign32[[#This Row],[Marital_Number]]</f>
        <v>2</v>
      </c>
      <c r="N116" s="1">
        <v>41333</v>
      </c>
      <c r="O116" s="22">
        <f>MAX($N$2:$N$2229)-marketing_campaign32[[#This Row],[Dt_Customer]]</f>
        <v>486</v>
      </c>
      <c r="P116">
        <v>20</v>
      </c>
      <c r="Q116">
        <v>778</v>
      </c>
      <c r="R116">
        <v>178</v>
      </c>
      <c r="S116">
        <v>689</v>
      </c>
      <c r="T116">
        <v>41</v>
      </c>
      <c r="U116">
        <v>27</v>
      </c>
      <c r="V116">
        <v>44</v>
      </c>
      <c r="W116">
        <f t="shared" si="4"/>
        <v>1757</v>
      </c>
      <c r="X116" s="27">
        <f>marketing_campaign32[[#This Row],[TotalSpend]]/marketing_campaign32[[#This Row],[Income]]</f>
        <v>2.1704219784563692E-2</v>
      </c>
      <c r="Y116" s="27" t="str">
        <f>IF(marketing_campaign32[[#This Row],[TotalSpend]]&gt;1196, "High Spend", "Low Spend")</f>
        <v>High Spend</v>
      </c>
      <c r="Z116">
        <v>1</v>
      </c>
      <c r="AA116">
        <v>8</v>
      </c>
      <c r="AB116">
        <v>5</v>
      </c>
      <c r="AC116">
        <v>11</v>
      </c>
      <c r="AD116">
        <f t="shared" si="5"/>
        <v>24</v>
      </c>
      <c r="AE116" s="30">
        <f>IFERROR(marketing_campaign32[[#This Row],[TotalSpend]]/marketing_campaign32[[#This Row],[TotalPurchase]], 0)</f>
        <v>73.208333333333329</v>
      </c>
      <c r="AF116">
        <v>8</v>
      </c>
      <c r="AG116">
        <v>1</v>
      </c>
      <c r="AH116">
        <v>0</v>
      </c>
      <c r="AI116">
        <v>0</v>
      </c>
      <c r="AJ116">
        <v>1</v>
      </c>
      <c r="AK116">
        <v>1</v>
      </c>
      <c r="AL116">
        <v>1</v>
      </c>
      <c r="AM116">
        <v>0</v>
      </c>
    </row>
    <row r="117" spans="1:39" x14ac:dyDescent="0.3">
      <c r="A117">
        <v>1891</v>
      </c>
      <c r="B117">
        <v>1980</v>
      </c>
      <c r="C117">
        <f>2014-marketing_campaign32[[#This Row],[Year_Birth]]</f>
        <v>34</v>
      </c>
      <c r="D117" t="str">
        <f>IF(AND(marketing_campaign32[[#This Row],[Age]]&gt;17, marketing_campaign32[[#This Row],[Age]]&lt;40), "Adult", IF(AND(marketing_campaign32[[#This Row],[Age]]&gt;=40, marketing_campaign32[[#This Row],[Age]]&lt;59), "Middle Age", "Old Age"))</f>
        <v>Adult</v>
      </c>
      <c r="E117">
        <v>3</v>
      </c>
      <c r="F117">
        <v>1</v>
      </c>
      <c r="G117">
        <v>78789</v>
      </c>
      <c r="H117" t="s">
        <v>146</v>
      </c>
      <c r="I117">
        <v>3</v>
      </c>
      <c r="J117">
        <v>0</v>
      </c>
      <c r="K117">
        <v>0</v>
      </c>
      <c r="L117">
        <f t="shared" si="3"/>
        <v>0</v>
      </c>
      <c r="M117">
        <f>marketing_campaign32[[#This Row],[TotalKids]]+marketing_campaign32[[#This Row],[Marital_Number]]</f>
        <v>1</v>
      </c>
      <c r="N117" s="1">
        <v>41129</v>
      </c>
      <c r="O117" s="22">
        <f>MAX($N$2:$N$2229)-marketing_campaign32[[#This Row],[Dt_Customer]]</f>
        <v>690</v>
      </c>
      <c r="P117">
        <v>12</v>
      </c>
      <c r="Q117">
        <v>667</v>
      </c>
      <c r="R117">
        <v>50</v>
      </c>
      <c r="S117">
        <v>850</v>
      </c>
      <c r="T117">
        <v>21</v>
      </c>
      <c r="U117">
        <v>83</v>
      </c>
      <c r="V117">
        <v>83</v>
      </c>
      <c r="W117">
        <f t="shared" si="4"/>
        <v>1754</v>
      </c>
      <c r="X117" s="27">
        <f>marketing_campaign32[[#This Row],[TotalSpend]]/marketing_campaign32[[#This Row],[Income]]</f>
        <v>2.226199088705276E-2</v>
      </c>
      <c r="Y117" s="27" t="str">
        <f>IF(marketing_campaign32[[#This Row],[TotalSpend]]&gt;1196, "High Spend", "Low Spend")</f>
        <v>High Spend</v>
      </c>
      <c r="Z117">
        <v>1</v>
      </c>
      <c r="AA117">
        <v>4</v>
      </c>
      <c r="AB117">
        <v>6</v>
      </c>
      <c r="AC117">
        <v>5</v>
      </c>
      <c r="AD117">
        <f t="shared" si="5"/>
        <v>15</v>
      </c>
      <c r="AE117" s="30">
        <f>IFERROR(marketing_campaign32[[#This Row],[TotalSpend]]/marketing_campaign32[[#This Row],[TotalPurchase]], 0)</f>
        <v>116.93333333333334</v>
      </c>
      <c r="AF117">
        <v>2</v>
      </c>
      <c r="AG117">
        <v>0</v>
      </c>
      <c r="AH117">
        <v>0</v>
      </c>
      <c r="AI117">
        <v>0</v>
      </c>
      <c r="AJ117">
        <v>0</v>
      </c>
      <c r="AK117">
        <v>0</v>
      </c>
      <c r="AL117">
        <v>1</v>
      </c>
      <c r="AM117">
        <v>0</v>
      </c>
    </row>
    <row r="118" spans="1:39" x14ac:dyDescent="0.3">
      <c r="A118">
        <v>460</v>
      </c>
      <c r="B118">
        <v>1972</v>
      </c>
      <c r="C118">
        <f>2014-marketing_campaign32[[#This Row],[Year_Birth]]</f>
        <v>42</v>
      </c>
      <c r="D118" t="str">
        <f>IF(AND(marketing_campaign32[[#This Row],[Age]]&gt;17, marketing_campaign32[[#This Row],[Age]]&lt;40), "Adult", IF(AND(marketing_campaign32[[#This Row],[Age]]&gt;=40, marketing_campaign32[[#This Row],[Age]]&lt;59), "Middle Age", "Old Age"))</f>
        <v>Middle Age</v>
      </c>
      <c r="E118">
        <v>3</v>
      </c>
      <c r="F118">
        <v>2</v>
      </c>
      <c r="G118">
        <v>79930</v>
      </c>
      <c r="H118" t="s">
        <v>146</v>
      </c>
      <c r="I118">
        <v>3</v>
      </c>
      <c r="J118">
        <v>0</v>
      </c>
      <c r="K118">
        <v>0</v>
      </c>
      <c r="L118">
        <f t="shared" si="3"/>
        <v>0</v>
      </c>
      <c r="M118">
        <f>marketing_campaign32[[#This Row],[TotalKids]]+marketing_campaign32[[#This Row],[Marital_Number]]</f>
        <v>2</v>
      </c>
      <c r="N118" s="1">
        <v>41129</v>
      </c>
      <c r="O118" s="22">
        <f>MAX($N$2:$N$2229)-marketing_campaign32[[#This Row],[Dt_Customer]]</f>
        <v>690</v>
      </c>
      <c r="P118">
        <v>72</v>
      </c>
      <c r="Q118">
        <v>792</v>
      </c>
      <c r="R118">
        <v>86</v>
      </c>
      <c r="S118">
        <v>740</v>
      </c>
      <c r="T118">
        <v>67</v>
      </c>
      <c r="U118">
        <v>51</v>
      </c>
      <c r="V118">
        <v>17</v>
      </c>
      <c r="W118">
        <f t="shared" si="4"/>
        <v>1753</v>
      </c>
      <c r="X118" s="27">
        <f>marketing_campaign32[[#This Row],[TotalSpend]]/marketing_campaign32[[#This Row],[Income]]</f>
        <v>2.1931690228950331E-2</v>
      </c>
      <c r="Y118" s="27" t="str">
        <f>IF(marketing_campaign32[[#This Row],[TotalSpend]]&gt;1196, "High Spend", "Low Spend")</f>
        <v>High Spend</v>
      </c>
      <c r="Z118">
        <v>1</v>
      </c>
      <c r="AA118">
        <v>3</v>
      </c>
      <c r="AB118">
        <v>5</v>
      </c>
      <c r="AC118">
        <v>8</v>
      </c>
      <c r="AD118">
        <f t="shared" si="5"/>
        <v>16</v>
      </c>
      <c r="AE118" s="30">
        <f>IFERROR(marketing_campaign32[[#This Row],[TotalSpend]]/marketing_campaign32[[#This Row],[TotalPurchase]], 0)</f>
        <v>109.5625</v>
      </c>
      <c r="AF118">
        <v>2</v>
      </c>
      <c r="AG118">
        <v>0</v>
      </c>
      <c r="AH118">
        <v>0</v>
      </c>
      <c r="AI118">
        <v>0</v>
      </c>
      <c r="AJ118">
        <v>0</v>
      </c>
      <c r="AK118">
        <v>0</v>
      </c>
      <c r="AL118">
        <v>0</v>
      </c>
      <c r="AM118">
        <v>0</v>
      </c>
    </row>
    <row r="119" spans="1:39" x14ac:dyDescent="0.3">
      <c r="A119">
        <v>1665</v>
      </c>
      <c r="B119">
        <v>1964</v>
      </c>
      <c r="C119">
        <f>2014-marketing_campaign32[[#This Row],[Year_Birth]]</f>
        <v>50</v>
      </c>
      <c r="D119" t="str">
        <f>IF(AND(marketing_campaign32[[#This Row],[Age]]&gt;17, marketing_campaign32[[#This Row],[Age]]&lt;40), "Adult", IF(AND(marketing_campaign32[[#This Row],[Age]]&gt;=40, marketing_campaign32[[#This Row],[Age]]&lt;59), "Middle Age", "Old Age"))</f>
        <v>Middle Age</v>
      </c>
      <c r="E119">
        <v>3</v>
      </c>
      <c r="F119">
        <v>1</v>
      </c>
      <c r="G119">
        <v>64140</v>
      </c>
      <c r="H119" t="s">
        <v>147</v>
      </c>
      <c r="I119">
        <v>2</v>
      </c>
      <c r="J119">
        <v>0</v>
      </c>
      <c r="K119">
        <v>2</v>
      </c>
      <c r="L119">
        <f t="shared" si="3"/>
        <v>2</v>
      </c>
      <c r="M119">
        <f>marketing_campaign32[[#This Row],[TotalKids]]+marketing_campaign32[[#This Row],[Marital_Number]]</f>
        <v>3</v>
      </c>
      <c r="N119" s="1">
        <v>41540</v>
      </c>
      <c r="O119" s="22">
        <f>MAX($N$2:$N$2229)-marketing_campaign32[[#This Row],[Dt_Customer]]</f>
        <v>279</v>
      </c>
      <c r="P119">
        <v>71</v>
      </c>
      <c r="Q119">
        <v>1459</v>
      </c>
      <c r="R119">
        <v>0</v>
      </c>
      <c r="S119">
        <v>61</v>
      </c>
      <c r="T119">
        <v>0</v>
      </c>
      <c r="U119">
        <v>15</v>
      </c>
      <c r="V119">
        <v>215</v>
      </c>
      <c r="W119">
        <f t="shared" si="4"/>
        <v>1750</v>
      </c>
      <c r="X119" s="27">
        <f>marketing_campaign32[[#This Row],[TotalSpend]]/marketing_campaign32[[#This Row],[Income]]</f>
        <v>2.7284066105394449E-2</v>
      </c>
      <c r="Y119" s="27" t="str">
        <f>IF(marketing_campaign32[[#This Row],[TotalSpend]]&gt;1196, "High Spend", "Low Spend")</f>
        <v>High Spend</v>
      </c>
      <c r="Z119">
        <v>5</v>
      </c>
      <c r="AA119">
        <v>2</v>
      </c>
      <c r="AB119">
        <v>5</v>
      </c>
      <c r="AC119">
        <v>6</v>
      </c>
      <c r="AD119">
        <f t="shared" si="5"/>
        <v>13</v>
      </c>
      <c r="AE119" s="30">
        <f>IFERROR(marketing_campaign32[[#This Row],[TotalSpend]]/marketing_campaign32[[#This Row],[TotalPurchase]], 0)</f>
        <v>134.61538461538461</v>
      </c>
      <c r="AF119">
        <v>5</v>
      </c>
      <c r="AG119">
        <v>0</v>
      </c>
      <c r="AH119">
        <v>1</v>
      </c>
      <c r="AI119">
        <v>1</v>
      </c>
      <c r="AJ119">
        <v>0</v>
      </c>
      <c r="AK119">
        <v>1</v>
      </c>
      <c r="AL119">
        <v>1</v>
      </c>
      <c r="AM119">
        <v>0</v>
      </c>
    </row>
    <row r="120" spans="1:39" x14ac:dyDescent="0.3">
      <c r="A120">
        <v>7999</v>
      </c>
      <c r="B120">
        <v>1955</v>
      </c>
      <c r="C120">
        <f>2014-marketing_campaign32[[#This Row],[Year_Birth]]</f>
        <v>59</v>
      </c>
      <c r="D120" t="str">
        <f>IF(AND(marketing_campaign32[[#This Row],[Age]]&gt;17, marketing_campaign32[[#This Row],[Age]]&lt;40), "Adult", IF(AND(marketing_campaign32[[#This Row],[Age]]&gt;=40, marketing_campaign32[[#This Row],[Age]]&lt;59), "Middle Age", "Old Age"))</f>
        <v>Old Age</v>
      </c>
      <c r="E120">
        <v>3</v>
      </c>
      <c r="F120">
        <v>2</v>
      </c>
      <c r="G120">
        <v>75261</v>
      </c>
      <c r="H120" t="s">
        <v>146</v>
      </c>
      <c r="I120">
        <v>3</v>
      </c>
      <c r="J120">
        <v>0</v>
      </c>
      <c r="K120">
        <v>0</v>
      </c>
      <c r="L120">
        <f t="shared" si="3"/>
        <v>0</v>
      </c>
      <c r="M120">
        <f>marketing_campaign32[[#This Row],[TotalKids]]+marketing_campaign32[[#This Row],[Marital_Number]]</f>
        <v>2</v>
      </c>
      <c r="N120" s="1">
        <v>41387</v>
      </c>
      <c r="O120" s="22">
        <f>MAX($N$2:$N$2229)-marketing_campaign32[[#This Row],[Dt_Customer]]</f>
        <v>432</v>
      </c>
      <c r="P120">
        <v>17</v>
      </c>
      <c r="Q120">
        <v>1239</v>
      </c>
      <c r="R120">
        <v>17</v>
      </c>
      <c r="S120">
        <v>413</v>
      </c>
      <c r="T120">
        <v>23</v>
      </c>
      <c r="U120">
        <v>34</v>
      </c>
      <c r="V120">
        <v>17</v>
      </c>
      <c r="W120">
        <f t="shared" si="4"/>
        <v>1743</v>
      </c>
      <c r="X120" s="27">
        <f>marketing_campaign32[[#This Row],[TotalSpend]]/marketing_campaign32[[#This Row],[Income]]</f>
        <v>2.3159405269661579E-2</v>
      </c>
      <c r="Y120" s="27" t="str">
        <f>IF(marketing_campaign32[[#This Row],[TotalSpend]]&gt;1196, "High Spend", "Low Spend")</f>
        <v>High Spend</v>
      </c>
      <c r="Z120">
        <v>1</v>
      </c>
      <c r="AA120">
        <v>5</v>
      </c>
      <c r="AB120">
        <v>6</v>
      </c>
      <c r="AC120">
        <v>5</v>
      </c>
      <c r="AD120">
        <f t="shared" si="5"/>
        <v>16</v>
      </c>
      <c r="AE120" s="30">
        <f>IFERROR(marketing_campaign32[[#This Row],[TotalSpend]]/marketing_campaign32[[#This Row],[TotalPurchase]], 0)</f>
        <v>108.9375</v>
      </c>
      <c r="AF120">
        <v>2</v>
      </c>
      <c r="AG120">
        <v>0</v>
      </c>
      <c r="AH120">
        <v>0</v>
      </c>
      <c r="AI120">
        <v>0</v>
      </c>
      <c r="AJ120">
        <v>1</v>
      </c>
      <c r="AK120">
        <v>1</v>
      </c>
      <c r="AL120">
        <v>1</v>
      </c>
      <c r="AM120">
        <v>0</v>
      </c>
    </row>
    <row r="121" spans="1:39" x14ac:dyDescent="0.3">
      <c r="A121">
        <v>8318</v>
      </c>
      <c r="B121">
        <v>1979</v>
      </c>
      <c r="C121">
        <f>2014-marketing_campaign32[[#This Row],[Year_Birth]]</f>
        <v>35</v>
      </c>
      <c r="D121" t="str">
        <f>IF(AND(marketing_campaign32[[#This Row],[Age]]&gt;17, marketing_campaign32[[#This Row],[Age]]&lt;40), "Adult", IF(AND(marketing_campaign32[[#This Row],[Age]]&gt;=40, marketing_campaign32[[#This Row],[Age]]&lt;59), "Middle Age", "Old Age"))</f>
        <v>Adult</v>
      </c>
      <c r="E121">
        <v>2</v>
      </c>
      <c r="F121">
        <v>2</v>
      </c>
      <c r="G121">
        <v>90300</v>
      </c>
      <c r="H121" t="s">
        <v>146</v>
      </c>
      <c r="I121">
        <v>3</v>
      </c>
      <c r="J121">
        <v>0</v>
      </c>
      <c r="K121">
        <v>0</v>
      </c>
      <c r="L121">
        <f t="shared" si="3"/>
        <v>0</v>
      </c>
      <c r="M121">
        <f>marketing_campaign32[[#This Row],[TotalKids]]+marketing_campaign32[[#This Row],[Marital_Number]]</f>
        <v>2</v>
      </c>
      <c r="N121" s="1">
        <v>41642</v>
      </c>
      <c r="O121" s="22">
        <f>MAX($N$2:$N$2229)-marketing_campaign32[[#This Row],[Dt_Customer]]</f>
        <v>177</v>
      </c>
      <c r="P121">
        <v>7</v>
      </c>
      <c r="Q121">
        <v>594</v>
      </c>
      <c r="R121">
        <v>134</v>
      </c>
      <c r="S121">
        <v>786</v>
      </c>
      <c r="T121">
        <v>33</v>
      </c>
      <c r="U121">
        <v>134</v>
      </c>
      <c r="V121">
        <v>57</v>
      </c>
      <c r="W121">
        <f t="shared" si="4"/>
        <v>1738</v>
      </c>
      <c r="X121" s="27">
        <f>marketing_campaign32[[#This Row],[TotalSpend]]/marketing_campaign32[[#This Row],[Income]]</f>
        <v>1.9246954595791805E-2</v>
      </c>
      <c r="Y121" s="27" t="str">
        <f>IF(marketing_campaign32[[#This Row],[TotalSpend]]&gt;1196, "High Spend", "Low Spend")</f>
        <v>High Spend</v>
      </c>
      <c r="Z121">
        <v>0</v>
      </c>
      <c r="AA121">
        <v>5</v>
      </c>
      <c r="AB121">
        <v>6</v>
      </c>
      <c r="AC121">
        <v>8</v>
      </c>
      <c r="AD121">
        <f t="shared" si="5"/>
        <v>19</v>
      </c>
      <c r="AE121" s="30">
        <f>IFERROR(marketing_campaign32[[#This Row],[TotalSpend]]/marketing_campaign32[[#This Row],[TotalPurchase]], 0)</f>
        <v>91.473684210526315</v>
      </c>
      <c r="AF121">
        <v>1</v>
      </c>
      <c r="AG121">
        <v>0</v>
      </c>
      <c r="AH121">
        <v>0</v>
      </c>
      <c r="AI121">
        <v>0</v>
      </c>
      <c r="AJ121">
        <v>0</v>
      </c>
      <c r="AK121">
        <v>1</v>
      </c>
      <c r="AL121">
        <v>0</v>
      </c>
      <c r="AM121">
        <v>0</v>
      </c>
    </row>
    <row r="122" spans="1:39" x14ac:dyDescent="0.3">
      <c r="A122">
        <v>1577</v>
      </c>
      <c r="B122">
        <v>1946</v>
      </c>
      <c r="C122">
        <f>2014-marketing_campaign32[[#This Row],[Year_Birth]]</f>
        <v>68</v>
      </c>
      <c r="D122" t="str">
        <f>IF(AND(marketing_campaign32[[#This Row],[Age]]&gt;17, marketing_campaign32[[#This Row],[Age]]&lt;40), "Adult", IF(AND(marketing_campaign32[[#This Row],[Age]]&gt;=40, marketing_campaign32[[#This Row],[Age]]&lt;59), "Middle Age", "Old Age"))</f>
        <v>Old Age</v>
      </c>
      <c r="E122">
        <v>2</v>
      </c>
      <c r="F122">
        <v>2</v>
      </c>
      <c r="G122">
        <v>78569</v>
      </c>
      <c r="H122" t="s">
        <v>146</v>
      </c>
      <c r="I122">
        <v>3</v>
      </c>
      <c r="J122">
        <v>0</v>
      </c>
      <c r="K122">
        <v>0</v>
      </c>
      <c r="L122">
        <f t="shared" si="3"/>
        <v>0</v>
      </c>
      <c r="M122">
        <f>marketing_campaign32[[#This Row],[TotalKids]]+marketing_campaign32[[#This Row],[Marital_Number]]</f>
        <v>2</v>
      </c>
      <c r="N122" s="1">
        <v>41689</v>
      </c>
      <c r="O122" s="22">
        <f>MAX($N$2:$N$2229)-marketing_campaign32[[#This Row],[Dt_Customer]]</f>
        <v>130</v>
      </c>
      <c r="P122">
        <v>14</v>
      </c>
      <c r="Q122">
        <v>558</v>
      </c>
      <c r="R122">
        <v>79</v>
      </c>
      <c r="S122">
        <v>622</v>
      </c>
      <c r="T122">
        <v>207</v>
      </c>
      <c r="U122">
        <v>175</v>
      </c>
      <c r="V122">
        <v>95</v>
      </c>
      <c r="W122">
        <f t="shared" si="4"/>
        <v>1736</v>
      </c>
      <c r="X122" s="27">
        <f>marketing_campaign32[[#This Row],[TotalSpend]]/marketing_campaign32[[#This Row],[Income]]</f>
        <v>2.2095228397968663E-2</v>
      </c>
      <c r="Y122" s="27" t="str">
        <f>IF(marketing_campaign32[[#This Row],[TotalSpend]]&gt;1196, "High Spend", "Low Spend")</f>
        <v>High Spend</v>
      </c>
      <c r="Z122">
        <v>1</v>
      </c>
      <c r="AA122">
        <v>4</v>
      </c>
      <c r="AB122">
        <v>6</v>
      </c>
      <c r="AC122">
        <v>4</v>
      </c>
      <c r="AD122">
        <f t="shared" si="5"/>
        <v>14</v>
      </c>
      <c r="AE122" s="30">
        <f>IFERROR(marketing_campaign32[[#This Row],[TotalSpend]]/marketing_campaign32[[#This Row],[TotalPurchase]], 0)</f>
        <v>124</v>
      </c>
      <c r="AF122">
        <v>1</v>
      </c>
      <c r="AG122">
        <v>0</v>
      </c>
      <c r="AH122">
        <v>0</v>
      </c>
      <c r="AI122">
        <v>0</v>
      </c>
      <c r="AJ122">
        <v>0</v>
      </c>
      <c r="AK122">
        <v>1</v>
      </c>
      <c r="AL122">
        <v>1</v>
      </c>
      <c r="AM122">
        <v>0</v>
      </c>
    </row>
    <row r="123" spans="1:39" x14ac:dyDescent="0.3">
      <c r="A123">
        <v>4994</v>
      </c>
      <c r="B123">
        <v>1943</v>
      </c>
      <c r="C123">
        <f>2014-marketing_campaign32[[#This Row],[Year_Birth]]</f>
        <v>71</v>
      </c>
      <c r="D123" t="str">
        <f>IF(AND(marketing_campaign32[[#This Row],[Age]]&gt;17, marketing_campaign32[[#This Row],[Age]]&lt;40), "Adult", IF(AND(marketing_campaign32[[#This Row],[Age]]&gt;=40, marketing_campaign32[[#This Row],[Age]]&lt;59), "Middle Age", "Old Age"))</f>
        <v>Old Age</v>
      </c>
      <c r="E123">
        <v>3</v>
      </c>
      <c r="F123">
        <v>1</v>
      </c>
      <c r="G123">
        <v>77598</v>
      </c>
      <c r="H123" t="s">
        <v>146</v>
      </c>
      <c r="I123">
        <v>3</v>
      </c>
      <c r="J123">
        <v>0</v>
      </c>
      <c r="K123">
        <v>0</v>
      </c>
      <c r="L123">
        <f t="shared" si="3"/>
        <v>0</v>
      </c>
      <c r="M123">
        <f>marketing_campaign32[[#This Row],[TotalKids]]+marketing_campaign32[[#This Row],[Marital_Number]]</f>
        <v>1</v>
      </c>
      <c r="N123" s="1">
        <v>41548</v>
      </c>
      <c r="O123" s="22">
        <f>MAX($N$2:$N$2229)-marketing_campaign32[[#This Row],[Dt_Customer]]</f>
        <v>271</v>
      </c>
      <c r="P123">
        <v>53</v>
      </c>
      <c r="Q123">
        <v>1193</v>
      </c>
      <c r="R123">
        <v>33</v>
      </c>
      <c r="S123">
        <v>281</v>
      </c>
      <c r="T123">
        <v>129</v>
      </c>
      <c r="U123">
        <v>66</v>
      </c>
      <c r="V123">
        <v>33</v>
      </c>
      <c r="W123">
        <f t="shared" si="4"/>
        <v>1735</v>
      </c>
      <c r="X123" s="27">
        <f>marketing_campaign32[[#This Row],[TotalSpend]]/marketing_campaign32[[#This Row],[Income]]</f>
        <v>2.2358823681022707E-2</v>
      </c>
      <c r="Y123" s="27" t="str">
        <f>IF(marketing_campaign32[[#This Row],[TotalSpend]]&gt;1196, "High Spend", "Low Spend")</f>
        <v>High Spend</v>
      </c>
      <c r="Z123">
        <v>1</v>
      </c>
      <c r="AA123">
        <v>7</v>
      </c>
      <c r="AB123">
        <v>5</v>
      </c>
      <c r="AC123">
        <v>13</v>
      </c>
      <c r="AD123">
        <f t="shared" si="5"/>
        <v>25</v>
      </c>
      <c r="AE123" s="30">
        <f>IFERROR(marketing_campaign32[[#This Row],[TotalSpend]]/marketing_campaign32[[#This Row],[TotalPurchase]], 0)</f>
        <v>69.400000000000006</v>
      </c>
      <c r="AF123">
        <v>3</v>
      </c>
      <c r="AG123">
        <v>0</v>
      </c>
      <c r="AH123">
        <v>0</v>
      </c>
      <c r="AI123">
        <v>0</v>
      </c>
      <c r="AJ123">
        <v>0</v>
      </c>
      <c r="AK123">
        <v>1</v>
      </c>
      <c r="AL123">
        <v>0</v>
      </c>
      <c r="AM123">
        <v>0</v>
      </c>
    </row>
    <row r="124" spans="1:39" x14ac:dyDescent="0.3">
      <c r="A124">
        <v>6203</v>
      </c>
      <c r="B124">
        <v>1947</v>
      </c>
      <c r="C124">
        <f>2014-marketing_campaign32[[#This Row],[Year_Birth]]</f>
        <v>67</v>
      </c>
      <c r="D124" t="str">
        <f>IF(AND(marketing_campaign32[[#This Row],[Age]]&gt;17, marketing_campaign32[[#This Row],[Age]]&lt;40), "Adult", IF(AND(marketing_campaign32[[#This Row],[Age]]&gt;=40, marketing_campaign32[[#This Row],[Age]]&lt;59), "Middle Age", "Old Age"))</f>
        <v>Old Age</v>
      </c>
      <c r="E124">
        <v>2</v>
      </c>
      <c r="F124">
        <v>2</v>
      </c>
      <c r="G124">
        <v>74485</v>
      </c>
      <c r="H124" t="s">
        <v>146</v>
      </c>
      <c r="I124">
        <v>3</v>
      </c>
      <c r="J124">
        <v>0</v>
      </c>
      <c r="K124">
        <v>0</v>
      </c>
      <c r="L124">
        <f t="shared" si="3"/>
        <v>0</v>
      </c>
      <c r="M124">
        <f>marketing_campaign32[[#This Row],[TotalKids]]+marketing_campaign32[[#This Row],[Marital_Number]]</f>
        <v>2</v>
      </c>
      <c r="N124" s="1">
        <v>41510</v>
      </c>
      <c r="O124" s="22">
        <f>MAX($N$2:$N$2229)-marketing_campaign32[[#This Row],[Dt_Customer]]</f>
        <v>309</v>
      </c>
      <c r="P124">
        <v>58</v>
      </c>
      <c r="Q124">
        <v>499</v>
      </c>
      <c r="R124">
        <v>149</v>
      </c>
      <c r="S124">
        <v>815</v>
      </c>
      <c r="T124">
        <v>173</v>
      </c>
      <c r="U124">
        <v>49</v>
      </c>
      <c r="V124">
        <v>49</v>
      </c>
      <c r="W124">
        <f t="shared" si="4"/>
        <v>1734</v>
      </c>
      <c r="X124" s="27">
        <f>marketing_campaign32[[#This Row],[TotalSpend]]/marketing_campaign32[[#This Row],[Income]]</f>
        <v>2.3279855004363293E-2</v>
      </c>
      <c r="Y124" s="27" t="str">
        <f>IF(marketing_campaign32[[#This Row],[TotalSpend]]&gt;1196, "High Spend", "Low Spend")</f>
        <v>High Spend</v>
      </c>
      <c r="Z124">
        <v>1</v>
      </c>
      <c r="AA124">
        <v>6</v>
      </c>
      <c r="AB124">
        <v>7</v>
      </c>
      <c r="AC124">
        <v>12</v>
      </c>
      <c r="AD124">
        <f t="shared" si="5"/>
        <v>25</v>
      </c>
      <c r="AE124" s="30">
        <f>IFERROR(marketing_campaign32[[#This Row],[TotalSpend]]/marketing_campaign32[[#This Row],[TotalPurchase]], 0)</f>
        <v>69.36</v>
      </c>
      <c r="AF124">
        <v>3</v>
      </c>
      <c r="AG124">
        <v>0</v>
      </c>
      <c r="AH124">
        <v>0</v>
      </c>
      <c r="AI124">
        <v>0</v>
      </c>
      <c r="AJ124">
        <v>0</v>
      </c>
      <c r="AK124">
        <v>0</v>
      </c>
      <c r="AL124">
        <v>0</v>
      </c>
      <c r="AM124">
        <v>0</v>
      </c>
    </row>
    <row r="125" spans="1:39" x14ac:dyDescent="0.3">
      <c r="A125">
        <v>10140</v>
      </c>
      <c r="B125">
        <v>1983</v>
      </c>
      <c r="C125">
        <f>2014-marketing_campaign32[[#This Row],[Year_Birth]]</f>
        <v>31</v>
      </c>
      <c r="D125" t="str">
        <f>IF(AND(marketing_campaign32[[#This Row],[Age]]&gt;17, marketing_campaign32[[#This Row],[Age]]&lt;40), "Adult", IF(AND(marketing_campaign32[[#This Row],[Age]]&gt;=40, marketing_campaign32[[#This Row],[Age]]&lt;59), "Middle Age", "Old Age"))</f>
        <v>Adult</v>
      </c>
      <c r="E125">
        <v>3</v>
      </c>
      <c r="F125">
        <v>2</v>
      </c>
      <c r="G125">
        <v>70123</v>
      </c>
      <c r="H125" t="s">
        <v>146</v>
      </c>
      <c r="I125">
        <v>3</v>
      </c>
      <c r="J125">
        <v>0</v>
      </c>
      <c r="K125">
        <v>0</v>
      </c>
      <c r="L125">
        <f t="shared" si="3"/>
        <v>0</v>
      </c>
      <c r="M125">
        <f>marketing_campaign32[[#This Row],[TotalKids]]+marketing_campaign32[[#This Row],[Marital_Number]]</f>
        <v>2</v>
      </c>
      <c r="N125" s="1">
        <v>41545</v>
      </c>
      <c r="O125" s="22">
        <f>MAX($N$2:$N$2229)-marketing_campaign32[[#This Row],[Dt_Customer]]</f>
        <v>274</v>
      </c>
      <c r="P125">
        <v>27</v>
      </c>
      <c r="Q125">
        <v>1308</v>
      </c>
      <c r="R125">
        <v>0</v>
      </c>
      <c r="S125">
        <v>396</v>
      </c>
      <c r="T125">
        <v>23</v>
      </c>
      <c r="U125">
        <v>0</v>
      </c>
      <c r="V125">
        <v>0</v>
      </c>
      <c r="W125">
        <f t="shared" si="4"/>
        <v>1727</v>
      </c>
      <c r="X125" s="27">
        <f>marketing_campaign32[[#This Row],[TotalSpend]]/marketing_campaign32[[#This Row],[Income]]</f>
        <v>2.4628153387618899E-2</v>
      </c>
      <c r="Y125" s="27" t="str">
        <f>IF(marketing_campaign32[[#This Row],[TotalSpend]]&gt;1196, "High Spend", "Low Spend")</f>
        <v>High Spend</v>
      </c>
      <c r="Z125">
        <v>1</v>
      </c>
      <c r="AA125">
        <v>5</v>
      </c>
      <c r="AB125">
        <v>7</v>
      </c>
      <c r="AC125">
        <v>4</v>
      </c>
      <c r="AD125">
        <f t="shared" si="5"/>
        <v>16</v>
      </c>
      <c r="AE125" s="30">
        <f>IFERROR(marketing_campaign32[[#This Row],[TotalSpend]]/marketing_campaign32[[#This Row],[TotalPurchase]], 0)</f>
        <v>107.9375</v>
      </c>
      <c r="AF125">
        <v>3</v>
      </c>
      <c r="AG125">
        <v>0</v>
      </c>
      <c r="AH125">
        <v>1</v>
      </c>
      <c r="AI125">
        <v>0</v>
      </c>
      <c r="AJ125">
        <v>1</v>
      </c>
      <c r="AK125">
        <v>0</v>
      </c>
      <c r="AL125">
        <v>0</v>
      </c>
      <c r="AM125">
        <v>0</v>
      </c>
    </row>
    <row r="126" spans="1:39" x14ac:dyDescent="0.3">
      <c r="A126">
        <v>4943</v>
      </c>
      <c r="B126">
        <v>1953</v>
      </c>
      <c r="C126">
        <f>2014-marketing_campaign32[[#This Row],[Year_Birth]]</f>
        <v>61</v>
      </c>
      <c r="D126" t="str">
        <f>IF(AND(marketing_campaign32[[#This Row],[Age]]&gt;17, marketing_campaign32[[#This Row],[Age]]&lt;40), "Adult", IF(AND(marketing_campaign32[[#This Row],[Age]]&gt;=40, marketing_campaign32[[#This Row],[Age]]&lt;59), "Middle Age", "Old Age"))</f>
        <v>Old Age</v>
      </c>
      <c r="E126">
        <v>2</v>
      </c>
      <c r="F126">
        <v>2</v>
      </c>
      <c r="G126">
        <v>70503</v>
      </c>
      <c r="H126" t="s">
        <v>146</v>
      </c>
      <c r="I126">
        <v>3</v>
      </c>
      <c r="J126">
        <v>0</v>
      </c>
      <c r="K126">
        <v>0</v>
      </c>
      <c r="L126">
        <f t="shared" si="3"/>
        <v>0</v>
      </c>
      <c r="M126">
        <f>marketing_campaign32[[#This Row],[TotalKids]]+marketing_campaign32[[#This Row],[Marital_Number]]</f>
        <v>2</v>
      </c>
      <c r="N126" s="1">
        <v>41182</v>
      </c>
      <c r="O126" s="22">
        <f>MAX($N$2:$N$2229)-marketing_campaign32[[#This Row],[Dt_Customer]]</f>
        <v>637</v>
      </c>
      <c r="P126">
        <v>73</v>
      </c>
      <c r="Q126">
        <v>1379</v>
      </c>
      <c r="R126">
        <v>33</v>
      </c>
      <c r="S126">
        <v>216</v>
      </c>
      <c r="T126">
        <v>0</v>
      </c>
      <c r="U126">
        <v>33</v>
      </c>
      <c r="V126">
        <v>66</v>
      </c>
      <c r="W126">
        <f t="shared" si="4"/>
        <v>1727</v>
      </c>
      <c r="X126" s="27">
        <f>marketing_campaign32[[#This Row],[TotalSpend]]/marketing_campaign32[[#This Row],[Income]]</f>
        <v>2.4495411542771229E-2</v>
      </c>
      <c r="Y126" s="27" t="str">
        <f>IF(marketing_campaign32[[#This Row],[TotalSpend]]&gt;1196, "High Spend", "Low Spend")</f>
        <v>High Spend</v>
      </c>
      <c r="Z126">
        <v>1</v>
      </c>
      <c r="AA126">
        <v>2</v>
      </c>
      <c r="AB126">
        <v>4</v>
      </c>
      <c r="AC126">
        <v>9</v>
      </c>
      <c r="AD126">
        <f t="shared" si="5"/>
        <v>15</v>
      </c>
      <c r="AE126" s="30">
        <f>IFERROR(marketing_campaign32[[#This Row],[TotalSpend]]/marketing_campaign32[[#This Row],[TotalPurchase]], 0)</f>
        <v>115.13333333333334</v>
      </c>
      <c r="AF126">
        <v>6</v>
      </c>
      <c r="AG126">
        <v>0</v>
      </c>
      <c r="AH126">
        <v>0</v>
      </c>
      <c r="AI126">
        <v>0</v>
      </c>
      <c r="AJ126">
        <v>1</v>
      </c>
      <c r="AK126">
        <v>1</v>
      </c>
      <c r="AL126">
        <v>0</v>
      </c>
      <c r="AM126">
        <v>0</v>
      </c>
    </row>
    <row r="127" spans="1:39" x14ac:dyDescent="0.3">
      <c r="A127">
        <v>4611</v>
      </c>
      <c r="B127">
        <v>1970</v>
      </c>
      <c r="C127">
        <f>2014-marketing_campaign32[[#This Row],[Year_Birth]]</f>
        <v>44</v>
      </c>
      <c r="D127" t="str">
        <f>IF(AND(marketing_campaign32[[#This Row],[Age]]&gt;17, marketing_campaign32[[#This Row],[Age]]&lt;40), "Adult", IF(AND(marketing_campaign32[[#This Row],[Age]]&gt;=40, marketing_campaign32[[#This Row],[Age]]&lt;59), "Middle Age", "Old Age"))</f>
        <v>Middle Age</v>
      </c>
      <c r="E127">
        <v>2</v>
      </c>
      <c r="F127">
        <v>2</v>
      </c>
      <c r="G127">
        <v>105471</v>
      </c>
      <c r="H127" t="s">
        <v>146</v>
      </c>
      <c r="I127">
        <v>3</v>
      </c>
      <c r="J127">
        <v>0</v>
      </c>
      <c r="K127">
        <v>0</v>
      </c>
      <c r="L127">
        <f t="shared" si="3"/>
        <v>0</v>
      </c>
      <c r="M127">
        <f>marketing_campaign32[[#This Row],[TotalKids]]+marketing_campaign32[[#This Row],[Marital_Number]]</f>
        <v>2</v>
      </c>
      <c r="N127" s="1">
        <v>41295</v>
      </c>
      <c r="O127" s="22">
        <f>MAX($N$2:$N$2229)-marketing_campaign32[[#This Row],[Dt_Customer]]</f>
        <v>524</v>
      </c>
      <c r="P127">
        <v>36</v>
      </c>
      <c r="Q127">
        <v>1009</v>
      </c>
      <c r="R127">
        <v>181</v>
      </c>
      <c r="S127">
        <v>104</v>
      </c>
      <c r="T127">
        <v>202</v>
      </c>
      <c r="U127">
        <v>21</v>
      </c>
      <c r="V127">
        <v>207</v>
      </c>
      <c r="W127">
        <f t="shared" si="4"/>
        <v>1724</v>
      </c>
      <c r="X127" s="27">
        <f>marketing_campaign32[[#This Row],[TotalSpend]]/marketing_campaign32[[#This Row],[Income]]</f>
        <v>1.6345725365266281E-2</v>
      </c>
      <c r="Y127" s="27" t="str">
        <f>IF(marketing_campaign32[[#This Row],[TotalSpend]]&gt;1196, "High Spend", "Low Spend")</f>
        <v>High Spend</v>
      </c>
      <c r="Z127">
        <v>0</v>
      </c>
      <c r="AA127">
        <v>9</v>
      </c>
      <c r="AB127">
        <v>8</v>
      </c>
      <c r="AC127">
        <v>13</v>
      </c>
      <c r="AD127">
        <f t="shared" si="5"/>
        <v>30</v>
      </c>
      <c r="AE127" s="30">
        <f>IFERROR(marketing_campaign32[[#This Row],[TotalSpend]]/marketing_campaign32[[#This Row],[TotalPurchase]], 0)</f>
        <v>57.466666666666669</v>
      </c>
      <c r="AF127">
        <v>3</v>
      </c>
      <c r="AG127">
        <v>1</v>
      </c>
      <c r="AH127">
        <v>0</v>
      </c>
      <c r="AI127">
        <v>0</v>
      </c>
      <c r="AJ127">
        <v>0</v>
      </c>
      <c r="AK127">
        <v>1</v>
      </c>
      <c r="AL127">
        <v>1</v>
      </c>
      <c r="AM127">
        <v>0</v>
      </c>
    </row>
    <row r="128" spans="1:39" x14ac:dyDescent="0.3">
      <c r="A128">
        <v>1592</v>
      </c>
      <c r="B128">
        <v>1970</v>
      </c>
      <c r="C128">
        <f>2014-marketing_campaign32[[#This Row],[Year_Birth]]</f>
        <v>44</v>
      </c>
      <c r="D128" t="str">
        <f>IF(AND(marketing_campaign32[[#This Row],[Age]]&gt;17, marketing_campaign32[[#This Row],[Age]]&lt;40), "Adult", IF(AND(marketing_campaign32[[#This Row],[Age]]&gt;=40, marketing_campaign32[[#This Row],[Age]]&lt;59), "Middle Age", "Old Age"))</f>
        <v>Middle Age</v>
      </c>
      <c r="E128">
        <v>2</v>
      </c>
      <c r="F128">
        <v>2</v>
      </c>
      <c r="G128">
        <v>90765</v>
      </c>
      <c r="H128" t="s">
        <v>146</v>
      </c>
      <c r="I128">
        <v>3</v>
      </c>
      <c r="J128">
        <v>0</v>
      </c>
      <c r="K128">
        <v>0</v>
      </c>
      <c r="L128">
        <f t="shared" si="3"/>
        <v>0</v>
      </c>
      <c r="M128">
        <f>marketing_campaign32[[#This Row],[TotalKids]]+marketing_campaign32[[#This Row],[Marital_Number]]</f>
        <v>2</v>
      </c>
      <c r="N128" s="1">
        <v>41663</v>
      </c>
      <c r="O128" s="22">
        <f>MAX($N$2:$N$2229)-marketing_campaign32[[#This Row],[Dt_Customer]]</f>
        <v>156</v>
      </c>
      <c r="P128">
        <v>25</v>
      </c>
      <c r="Q128">
        <v>547</v>
      </c>
      <c r="R128">
        <v>99</v>
      </c>
      <c r="S128">
        <v>812</v>
      </c>
      <c r="T128">
        <v>151</v>
      </c>
      <c r="U128">
        <v>82</v>
      </c>
      <c r="V128">
        <v>33</v>
      </c>
      <c r="W128">
        <f t="shared" si="4"/>
        <v>1724</v>
      </c>
      <c r="X128" s="27">
        <f>marketing_campaign32[[#This Row],[TotalSpend]]/marketing_campaign32[[#This Row],[Income]]</f>
        <v>1.8994105657467085E-2</v>
      </c>
      <c r="Y128" s="27" t="str">
        <f>IF(marketing_campaign32[[#This Row],[TotalSpend]]&gt;1196, "High Spend", "Low Spend")</f>
        <v>High Spend</v>
      </c>
      <c r="Z128">
        <v>0</v>
      </c>
      <c r="AA128">
        <v>4</v>
      </c>
      <c r="AB128">
        <v>6</v>
      </c>
      <c r="AC128">
        <v>5</v>
      </c>
      <c r="AD128">
        <f t="shared" si="5"/>
        <v>15</v>
      </c>
      <c r="AE128" s="30">
        <f>IFERROR(marketing_campaign32[[#This Row],[TotalSpend]]/marketing_campaign32[[#This Row],[TotalPurchase]], 0)</f>
        <v>114.93333333333334</v>
      </c>
      <c r="AF128">
        <v>1</v>
      </c>
      <c r="AG128">
        <v>1</v>
      </c>
      <c r="AH128">
        <v>0</v>
      </c>
      <c r="AI128">
        <v>0</v>
      </c>
      <c r="AJ128">
        <v>0</v>
      </c>
      <c r="AK128">
        <v>1</v>
      </c>
      <c r="AL128">
        <v>0</v>
      </c>
      <c r="AM128">
        <v>0</v>
      </c>
    </row>
    <row r="129" spans="1:39" x14ac:dyDescent="0.3">
      <c r="A129">
        <v>10965</v>
      </c>
      <c r="B129">
        <v>1955</v>
      </c>
      <c r="C129">
        <f>2014-marketing_campaign32[[#This Row],[Year_Birth]]</f>
        <v>59</v>
      </c>
      <c r="D129" t="str">
        <f>IF(AND(marketing_campaign32[[#This Row],[Age]]&gt;17, marketing_campaign32[[#This Row],[Age]]&lt;40), "Adult", IF(AND(marketing_campaign32[[#This Row],[Age]]&gt;=40, marketing_campaign32[[#This Row],[Age]]&lt;59), "Middle Age", "Old Age"))</f>
        <v>Old Age</v>
      </c>
      <c r="E129">
        <v>2</v>
      </c>
      <c r="F129">
        <v>2</v>
      </c>
      <c r="G129">
        <v>76005</v>
      </c>
      <c r="H129" t="s">
        <v>146</v>
      </c>
      <c r="I129">
        <v>3</v>
      </c>
      <c r="J129">
        <v>0</v>
      </c>
      <c r="K129">
        <v>0</v>
      </c>
      <c r="L129">
        <f t="shared" ref="L129:L192" si="6">J129+K129</f>
        <v>0</v>
      </c>
      <c r="M129">
        <f>marketing_campaign32[[#This Row],[TotalKids]]+marketing_campaign32[[#This Row],[Marital_Number]]</f>
        <v>2</v>
      </c>
      <c r="N129" s="1">
        <v>41327</v>
      </c>
      <c r="O129" s="22">
        <f>MAX($N$2:$N$2229)-marketing_campaign32[[#This Row],[Dt_Customer]]</f>
        <v>492</v>
      </c>
      <c r="P129">
        <v>72</v>
      </c>
      <c r="Q129">
        <v>983</v>
      </c>
      <c r="R129">
        <v>20</v>
      </c>
      <c r="S129">
        <v>389</v>
      </c>
      <c r="T129">
        <v>240</v>
      </c>
      <c r="U129">
        <v>50</v>
      </c>
      <c r="V129">
        <v>40</v>
      </c>
      <c r="W129">
        <f t="shared" ref="W129:W192" si="7">Q129+R129+S129+T129+U129+V129</f>
        <v>1722</v>
      </c>
      <c r="X129" s="27">
        <f>marketing_campaign32[[#This Row],[TotalSpend]]/marketing_campaign32[[#This Row],[Income]]</f>
        <v>2.2656404183935268E-2</v>
      </c>
      <c r="Y129" s="27" t="str">
        <f>IF(marketing_campaign32[[#This Row],[TotalSpend]]&gt;1196, "High Spend", "Low Spend")</f>
        <v>High Spend</v>
      </c>
      <c r="Z129">
        <v>1</v>
      </c>
      <c r="AA129">
        <v>3</v>
      </c>
      <c r="AB129">
        <v>5</v>
      </c>
      <c r="AC129">
        <v>13</v>
      </c>
      <c r="AD129">
        <f t="shared" ref="AD129:AD192" si="8">AA129+AB129+AC129</f>
        <v>21</v>
      </c>
      <c r="AE129" s="30">
        <f>IFERROR(marketing_campaign32[[#This Row],[TotalSpend]]/marketing_campaign32[[#This Row],[TotalPurchase]], 0)</f>
        <v>82</v>
      </c>
      <c r="AF129">
        <v>6</v>
      </c>
      <c r="AG129">
        <v>1</v>
      </c>
      <c r="AH129">
        <v>0</v>
      </c>
      <c r="AI129">
        <v>0</v>
      </c>
      <c r="AJ129">
        <v>0</v>
      </c>
      <c r="AK129">
        <v>0</v>
      </c>
      <c r="AL129">
        <v>0</v>
      </c>
      <c r="AM129">
        <v>0</v>
      </c>
    </row>
    <row r="130" spans="1:39" x14ac:dyDescent="0.3">
      <c r="A130">
        <v>9242</v>
      </c>
      <c r="B130">
        <v>1990</v>
      </c>
      <c r="C130">
        <f>2014-marketing_campaign32[[#This Row],[Year_Birth]]</f>
        <v>24</v>
      </c>
      <c r="D130" t="str">
        <f>IF(AND(marketing_campaign32[[#This Row],[Age]]&gt;17, marketing_campaign32[[#This Row],[Age]]&lt;40), "Adult", IF(AND(marketing_campaign32[[#This Row],[Age]]&gt;=40, marketing_campaign32[[#This Row],[Age]]&lt;59), "Middle Age", "Old Age"))</f>
        <v>Adult</v>
      </c>
      <c r="E130">
        <v>2</v>
      </c>
      <c r="F130">
        <v>1</v>
      </c>
      <c r="G130">
        <v>64509</v>
      </c>
      <c r="H130" t="s">
        <v>147</v>
      </c>
      <c r="I130">
        <v>2</v>
      </c>
      <c r="J130">
        <v>0</v>
      </c>
      <c r="K130">
        <v>0</v>
      </c>
      <c r="L130">
        <f t="shared" si="6"/>
        <v>0</v>
      </c>
      <c r="M130">
        <f>marketing_campaign32[[#This Row],[TotalKids]]+marketing_campaign32[[#This Row],[Marital_Number]]</f>
        <v>1</v>
      </c>
      <c r="N130" s="1">
        <v>41503</v>
      </c>
      <c r="O130" s="22">
        <f>MAX($N$2:$N$2229)-marketing_campaign32[[#This Row],[Dt_Customer]]</f>
        <v>316</v>
      </c>
      <c r="P130">
        <v>19</v>
      </c>
      <c r="Q130">
        <v>836</v>
      </c>
      <c r="R130">
        <v>185</v>
      </c>
      <c r="S130">
        <v>575</v>
      </c>
      <c r="T130">
        <v>24</v>
      </c>
      <c r="U130">
        <v>25</v>
      </c>
      <c r="V130">
        <v>77</v>
      </c>
      <c r="W130">
        <f t="shared" si="7"/>
        <v>1722</v>
      </c>
      <c r="X130" s="27">
        <f>marketing_campaign32[[#This Row],[TotalSpend]]/marketing_campaign32[[#This Row],[Income]]</f>
        <v>2.6693949681439798E-2</v>
      </c>
      <c r="Y130" s="27" t="str">
        <f>IF(marketing_campaign32[[#This Row],[TotalSpend]]&gt;1196, "High Spend", "Low Spend")</f>
        <v>High Spend</v>
      </c>
      <c r="Z130">
        <v>1</v>
      </c>
      <c r="AA130">
        <v>6</v>
      </c>
      <c r="AB130">
        <v>3</v>
      </c>
      <c r="AC130">
        <v>9</v>
      </c>
      <c r="AD130">
        <f t="shared" si="8"/>
        <v>18</v>
      </c>
      <c r="AE130" s="30">
        <f>IFERROR(marketing_campaign32[[#This Row],[TotalSpend]]/marketing_campaign32[[#This Row],[TotalPurchase]], 0)</f>
        <v>95.666666666666671</v>
      </c>
      <c r="AF130">
        <v>4</v>
      </c>
      <c r="AG130">
        <v>0</v>
      </c>
      <c r="AH130">
        <v>0</v>
      </c>
      <c r="AI130">
        <v>1</v>
      </c>
      <c r="AJ130">
        <v>0</v>
      </c>
      <c r="AK130">
        <v>0</v>
      </c>
      <c r="AL130">
        <v>1</v>
      </c>
      <c r="AM130">
        <v>0</v>
      </c>
    </row>
    <row r="131" spans="1:39" x14ac:dyDescent="0.3">
      <c r="A131">
        <v>6749</v>
      </c>
      <c r="B131">
        <v>1966</v>
      </c>
      <c r="C131">
        <f>2014-marketing_campaign32[[#This Row],[Year_Birth]]</f>
        <v>48</v>
      </c>
      <c r="D131" t="str">
        <f>IF(AND(marketing_campaign32[[#This Row],[Age]]&gt;17, marketing_campaign32[[#This Row],[Age]]&lt;40), "Adult", IF(AND(marketing_campaign32[[#This Row],[Age]]&gt;=40, marketing_campaign32[[#This Row],[Age]]&lt;59), "Middle Age", "Old Age"))</f>
        <v>Middle Age</v>
      </c>
      <c r="E131">
        <v>2</v>
      </c>
      <c r="F131">
        <v>1</v>
      </c>
      <c r="G131">
        <v>86358</v>
      </c>
      <c r="H131" t="s">
        <v>146</v>
      </c>
      <c r="I131">
        <v>3</v>
      </c>
      <c r="J131">
        <v>1</v>
      </c>
      <c r="K131">
        <v>1</v>
      </c>
      <c r="L131">
        <f t="shared" si="6"/>
        <v>2</v>
      </c>
      <c r="M131">
        <f>marketing_campaign32[[#This Row],[TotalKids]]+marketing_campaign32[[#This Row],[Marital_Number]]</f>
        <v>3</v>
      </c>
      <c r="N131" s="1">
        <v>41129</v>
      </c>
      <c r="O131" s="22">
        <f>MAX($N$2:$N$2229)-marketing_campaign32[[#This Row],[Dt_Customer]]</f>
        <v>690</v>
      </c>
      <c r="P131">
        <v>78</v>
      </c>
      <c r="Q131">
        <v>957</v>
      </c>
      <c r="R131">
        <v>47</v>
      </c>
      <c r="S131">
        <v>494</v>
      </c>
      <c r="T131">
        <v>82</v>
      </c>
      <c r="U131">
        <v>47</v>
      </c>
      <c r="V131">
        <v>95</v>
      </c>
      <c r="W131">
        <f t="shared" si="7"/>
        <v>1722</v>
      </c>
      <c r="X131" s="27">
        <f>marketing_campaign32[[#This Row],[TotalSpend]]/marketing_campaign32[[#This Row],[Income]]</f>
        <v>1.9940248732022509E-2</v>
      </c>
      <c r="Y131" s="27" t="str">
        <f>IF(marketing_campaign32[[#This Row],[TotalSpend]]&gt;1196, "High Spend", "Low Spend")</f>
        <v>High Spend</v>
      </c>
      <c r="Z131">
        <v>4</v>
      </c>
      <c r="AA131">
        <v>5</v>
      </c>
      <c r="AB131">
        <v>3</v>
      </c>
      <c r="AC131">
        <v>6</v>
      </c>
      <c r="AD131">
        <f t="shared" si="8"/>
        <v>14</v>
      </c>
      <c r="AE131" s="30">
        <f>IFERROR(marketing_campaign32[[#This Row],[TotalSpend]]/marketing_campaign32[[#This Row],[TotalPurchase]], 0)</f>
        <v>123</v>
      </c>
      <c r="AF131">
        <v>8</v>
      </c>
      <c r="AG131">
        <v>0</v>
      </c>
      <c r="AH131">
        <v>0</v>
      </c>
      <c r="AI131">
        <v>0</v>
      </c>
      <c r="AJ131">
        <v>0</v>
      </c>
      <c r="AK131">
        <v>0</v>
      </c>
      <c r="AL131">
        <v>0</v>
      </c>
      <c r="AM131">
        <v>0</v>
      </c>
    </row>
    <row r="132" spans="1:39" x14ac:dyDescent="0.3">
      <c r="A132">
        <v>8278</v>
      </c>
      <c r="B132">
        <v>1990</v>
      </c>
      <c r="C132">
        <f>2014-marketing_campaign32[[#This Row],[Year_Birth]]</f>
        <v>24</v>
      </c>
      <c r="D132" t="str">
        <f>IF(AND(marketing_campaign32[[#This Row],[Age]]&gt;17, marketing_campaign32[[#This Row],[Age]]&lt;40), "Adult", IF(AND(marketing_campaign32[[#This Row],[Age]]&gt;=40, marketing_campaign32[[#This Row],[Age]]&lt;59), "Middle Age", "Old Age"))</f>
        <v>Adult</v>
      </c>
      <c r="E132">
        <v>3</v>
      </c>
      <c r="F132">
        <v>2</v>
      </c>
      <c r="G132">
        <v>74214</v>
      </c>
      <c r="H132" t="s">
        <v>146</v>
      </c>
      <c r="I132">
        <v>3</v>
      </c>
      <c r="J132">
        <v>0</v>
      </c>
      <c r="K132">
        <v>0</v>
      </c>
      <c r="L132">
        <f t="shared" si="6"/>
        <v>0</v>
      </c>
      <c r="M132">
        <f>marketing_campaign32[[#This Row],[TotalKids]]+marketing_campaign32[[#This Row],[Marital_Number]]</f>
        <v>2</v>
      </c>
      <c r="N132" s="1">
        <v>41147</v>
      </c>
      <c r="O132" s="22">
        <f>MAX($N$2:$N$2229)-marketing_campaign32[[#This Row],[Dt_Customer]]</f>
        <v>672</v>
      </c>
      <c r="P132">
        <v>3</v>
      </c>
      <c r="Q132">
        <v>863</v>
      </c>
      <c r="R132">
        <v>83</v>
      </c>
      <c r="S132">
        <v>547</v>
      </c>
      <c r="T132">
        <v>86</v>
      </c>
      <c r="U132">
        <v>99</v>
      </c>
      <c r="V132">
        <v>33</v>
      </c>
      <c r="W132">
        <f t="shared" si="7"/>
        <v>1711</v>
      </c>
      <c r="X132" s="27">
        <f>marketing_campaign32[[#This Row],[TotalSpend]]/marketing_campaign32[[#This Row],[Income]]</f>
        <v>2.3054949200959386E-2</v>
      </c>
      <c r="Y132" s="27" t="str">
        <f>IF(marketing_campaign32[[#This Row],[TotalSpend]]&gt;1196, "High Spend", "Low Spend")</f>
        <v>High Spend</v>
      </c>
      <c r="Z132">
        <v>1</v>
      </c>
      <c r="AA132">
        <v>8</v>
      </c>
      <c r="AB132">
        <v>2</v>
      </c>
      <c r="AC132">
        <v>5</v>
      </c>
      <c r="AD132">
        <f t="shared" si="8"/>
        <v>15</v>
      </c>
      <c r="AE132" s="30">
        <f>IFERROR(marketing_campaign32[[#This Row],[TotalSpend]]/marketing_campaign32[[#This Row],[TotalPurchase]], 0)</f>
        <v>114.06666666666666</v>
      </c>
      <c r="AF132">
        <v>5</v>
      </c>
      <c r="AG132">
        <v>0</v>
      </c>
      <c r="AH132">
        <v>0</v>
      </c>
      <c r="AI132">
        <v>0</v>
      </c>
      <c r="AJ132">
        <v>0</v>
      </c>
      <c r="AK132">
        <v>0</v>
      </c>
      <c r="AL132">
        <v>0</v>
      </c>
      <c r="AM132">
        <v>0</v>
      </c>
    </row>
    <row r="133" spans="1:39" x14ac:dyDescent="0.3">
      <c r="A133">
        <v>9260</v>
      </c>
      <c r="B133">
        <v>1945</v>
      </c>
      <c r="C133">
        <f>2014-marketing_campaign32[[#This Row],[Year_Birth]]</f>
        <v>69</v>
      </c>
      <c r="D133" t="str">
        <f>IF(AND(marketing_campaign32[[#This Row],[Age]]&gt;17, marketing_campaign32[[#This Row],[Age]]&lt;40), "Adult", IF(AND(marketing_campaign32[[#This Row],[Age]]&gt;=40, marketing_campaign32[[#This Row],[Age]]&lt;59), "Middle Age", "Old Age"))</f>
        <v>Old Age</v>
      </c>
      <c r="E133">
        <v>3</v>
      </c>
      <c r="F133">
        <v>2</v>
      </c>
      <c r="G133">
        <v>70356</v>
      </c>
      <c r="H133" t="s">
        <v>146</v>
      </c>
      <c r="I133">
        <v>3</v>
      </c>
      <c r="J133">
        <v>0</v>
      </c>
      <c r="K133">
        <v>0</v>
      </c>
      <c r="L133">
        <f t="shared" si="6"/>
        <v>0</v>
      </c>
      <c r="M133">
        <f>marketing_campaign32[[#This Row],[TotalKids]]+marketing_campaign32[[#This Row],[Marital_Number]]</f>
        <v>2</v>
      </c>
      <c r="N133" s="1">
        <v>41218</v>
      </c>
      <c r="O133" s="22">
        <f>MAX($N$2:$N$2229)-marketing_campaign32[[#This Row],[Dt_Customer]]</f>
        <v>601</v>
      </c>
      <c r="P133">
        <v>20</v>
      </c>
      <c r="Q133">
        <v>1349</v>
      </c>
      <c r="R133">
        <v>16</v>
      </c>
      <c r="S133">
        <v>249</v>
      </c>
      <c r="T133">
        <v>43</v>
      </c>
      <c r="U133">
        <v>16</v>
      </c>
      <c r="V133">
        <v>33</v>
      </c>
      <c r="W133">
        <f t="shared" si="7"/>
        <v>1706</v>
      </c>
      <c r="X133" s="27">
        <f>marketing_campaign32[[#This Row],[TotalSpend]]/marketing_campaign32[[#This Row],[Income]]</f>
        <v>2.4248109613963273E-2</v>
      </c>
      <c r="Y133" s="27" t="str">
        <f>IF(marketing_campaign32[[#This Row],[TotalSpend]]&gt;1196, "High Spend", "Low Spend")</f>
        <v>High Spend</v>
      </c>
      <c r="Z133">
        <v>2</v>
      </c>
      <c r="AA133">
        <v>10</v>
      </c>
      <c r="AB133">
        <v>6</v>
      </c>
      <c r="AC133">
        <v>9</v>
      </c>
      <c r="AD133">
        <f t="shared" si="8"/>
        <v>25</v>
      </c>
      <c r="AE133" s="30">
        <f>IFERROR(marketing_campaign32[[#This Row],[TotalSpend]]/marketing_campaign32[[#This Row],[TotalPurchase]], 0)</f>
        <v>68.239999999999995</v>
      </c>
      <c r="AF133">
        <v>6</v>
      </c>
      <c r="AG133">
        <v>0</v>
      </c>
      <c r="AH133">
        <v>0</v>
      </c>
      <c r="AI133">
        <v>0</v>
      </c>
      <c r="AJ133">
        <v>0</v>
      </c>
      <c r="AK133">
        <v>0</v>
      </c>
      <c r="AL133">
        <v>0</v>
      </c>
      <c r="AM133">
        <v>0</v>
      </c>
    </row>
    <row r="134" spans="1:39" x14ac:dyDescent="0.3">
      <c r="A134">
        <v>5113</v>
      </c>
      <c r="B134">
        <v>1971</v>
      </c>
      <c r="C134">
        <f>2014-marketing_campaign32[[#This Row],[Year_Birth]]</f>
        <v>43</v>
      </c>
      <c r="D134" t="str">
        <f>IF(AND(marketing_campaign32[[#This Row],[Age]]&gt;17, marketing_campaign32[[#This Row],[Age]]&lt;40), "Adult", IF(AND(marketing_campaign32[[#This Row],[Age]]&gt;=40, marketing_campaign32[[#This Row],[Age]]&lt;59), "Middle Age", "Old Age"))</f>
        <v>Middle Age</v>
      </c>
      <c r="E134">
        <v>3</v>
      </c>
      <c r="F134">
        <v>1</v>
      </c>
      <c r="G134">
        <v>86979</v>
      </c>
      <c r="H134" t="s">
        <v>146</v>
      </c>
      <c r="I134">
        <v>3</v>
      </c>
      <c r="J134">
        <v>0</v>
      </c>
      <c r="K134">
        <v>0</v>
      </c>
      <c r="L134">
        <f t="shared" si="6"/>
        <v>0</v>
      </c>
      <c r="M134">
        <f>marketing_campaign32[[#This Row],[TotalKids]]+marketing_campaign32[[#This Row],[Marital_Number]]</f>
        <v>1</v>
      </c>
      <c r="N134" s="1">
        <v>41585</v>
      </c>
      <c r="O134" s="22">
        <f>MAX($N$2:$N$2229)-marketing_campaign32[[#This Row],[Dt_Customer]]</f>
        <v>234</v>
      </c>
      <c r="P134">
        <v>67</v>
      </c>
      <c r="Q134">
        <v>584</v>
      </c>
      <c r="R134">
        <v>100</v>
      </c>
      <c r="S134">
        <v>835</v>
      </c>
      <c r="T134">
        <v>65</v>
      </c>
      <c r="U134">
        <v>83</v>
      </c>
      <c r="V134">
        <v>35</v>
      </c>
      <c r="W134">
        <f t="shared" si="7"/>
        <v>1702</v>
      </c>
      <c r="X134" s="27">
        <f>marketing_campaign32[[#This Row],[TotalSpend]]/marketing_campaign32[[#This Row],[Income]]</f>
        <v>1.9567941687073893E-2</v>
      </c>
      <c r="Y134" s="27" t="str">
        <f>IF(marketing_campaign32[[#This Row],[TotalSpend]]&gt;1196, "High Spend", "Low Spend")</f>
        <v>High Spend</v>
      </c>
      <c r="Z134">
        <v>1</v>
      </c>
      <c r="AA134">
        <v>5</v>
      </c>
      <c r="AB134">
        <v>5</v>
      </c>
      <c r="AC134">
        <v>5</v>
      </c>
      <c r="AD134">
        <f t="shared" si="8"/>
        <v>15</v>
      </c>
      <c r="AE134" s="30">
        <f>IFERROR(marketing_campaign32[[#This Row],[TotalSpend]]/marketing_campaign32[[#This Row],[TotalPurchase]], 0)</f>
        <v>113.46666666666667</v>
      </c>
      <c r="AF134">
        <v>2</v>
      </c>
      <c r="AG134">
        <v>0</v>
      </c>
      <c r="AH134">
        <v>0</v>
      </c>
      <c r="AI134">
        <v>1</v>
      </c>
      <c r="AJ134">
        <v>0</v>
      </c>
      <c r="AK134">
        <v>0</v>
      </c>
      <c r="AL134">
        <v>1</v>
      </c>
      <c r="AM134">
        <v>0</v>
      </c>
    </row>
    <row r="135" spans="1:39" x14ac:dyDescent="0.3">
      <c r="A135">
        <v>5667</v>
      </c>
      <c r="B135">
        <v>1964</v>
      </c>
      <c r="C135">
        <f>2014-marketing_campaign32[[#This Row],[Year_Birth]]</f>
        <v>50</v>
      </c>
      <c r="D135" t="str">
        <f>IF(AND(marketing_campaign32[[#This Row],[Age]]&gt;17, marketing_campaign32[[#This Row],[Age]]&lt;40), "Adult", IF(AND(marketing_campaign32[[#This Row],[Age]]&gt;=40, marketing_campaign32[[#This Row],[Age]]&lt;59), "Middle Age", "Old Age"))</f>
        <v>Middle Age</v>
      </c>
      <c r="E135">
        <v>3</v>
      </c>
      <c r="F135">
        <v>2</v>
      </c>
      <c r="G135">
        <v>60896</v>
      </c>
      <c r="H135" t="s">
        <v>147</v>
      </c>
      <c r="I135">
        <v>2</v>
      </c>
      <c r="J135">
        <v>0</v>
      </c>
      <c r="K135">
        <v>1</v>
      </c>
      <c r="L135">
        <f t="shared" si="6"/>
        <v>1</v>
      </c>
      <c r="M135">
        <f>marketing_campaign32[[#This Row],[TotalKids]]+marketing_campaign32[[#This Row],[Marital_Number]]</f>
        <v>3</v>
      </c>
      <c r="N135" s="1">
        <v>41193</v>
      </c>
      <c r="O135" s="22">
        <f>MAX($N$2:$N$2229)-marketing_campaign32[[#This Row],[Dt_Customer]]</f>
        <v>626</v>
      </c>
      <c r="P135">
        <v>90</v>
      </c>
      <c r="Q135">
        <v>1013</v>
      </c>
      <c r="R135">
        <v>30</v>
      </c>
      <c r="S135">
        <v>399</v>
      </c>
      <c r="T135">
        <v>60</v>
      </c>
      <c r="U135">
        <v>46</v>
      </c>
      <c r="V135">
        <v>153</v>
      </c>
      <c r="W135">
        <f t="shared" si="7"/>
        <v>1701</v>
      </c>
      <c r="X135" s="27">
        <f>marketing_campaign32[[#This Row],[TotalSpend]]/marketing_campaign32[[#This Row],[Income]]</f>
        <v>2.7932869153967421E-2</v>
      </c>
      <c r="Y135" s="27" t="str">
        <f>IF(marketing_campaign32[[#This Row],[TotalSpend]]&gt;1196, "High Spend", "Low Spend")</f>
        <v>High Spend</v>
      </c>
      <c r="Z135">
        <v>3</v>
      </c>
      <c r="AA135">
        <v>9</v>
      </c>
      <c r="AB135">
        <v>10</v>
      </c>
      <c r="AC135">
        <v>4</v>
      </c>
      <c r="AD135">
        <f t="shared" si="8"/>
        <v>23</v>
      </c>
      <c r="AE135" s="30">
        <f>IFERROR(marketing_campaign32[[#This Row],[TotalSpend]]/marketing_campaign32[[#This Row],[TotalPurchase]], 0)</f>
        <v>73.956521739130437</v>
      </c>
      <c r="AF135">
        <v>6</v>
      </c>
      <c r="AG135">
        <v>0</v>
      </c>
      <c r="AH135">
        <v>0</v>
      </c>
      <c r="AI135">
        <v>0</v>
      </c>
      <c r="AJ135">
        <v>0</v>
      </c>
      <c r="AK135">
        <v>0</v>
      </c>
      <c r="AL135">
        <v>1</v>
      </c>
      <c r="AM135">
        <v>0</v>
      </c>
    </row>
    <row r="136" spans="1:39" x14ac:dyDescent="0.3">
      <c r="A136">
        <v>4676</v>
      </c>
      <c r="B136">
        <v>1951</v>
      </c>
      <c r="C136">
        <f>2014-marketing_campaign32[[#This Row],[Year_Birth]]</f>
        <v>63</v>
      </c>
      <c r="D136" t="str">
        <f>IF(AND(marketing_campaign32[[#This Row],[Age]]&gt;17, marketing_campaign32[[#This Row],[Age]]&lt;40), "Adult", IF(AND(marketing_campaign32[[#This Row],[Age]]&gt;=40, marketing_campaign32[[#This Row],[Age]]&lt;59), "Middle Age", "Old Age"))</f>
        <v>Old Age</v>
      </c>
      <c r="E136">
        <v>3</v>
      </c>
      <c r="F136">
        <v>1</v>
      </c>
      <c r="G136">
        <v>73705</v>
      </c>
      <c r="H136" t="s">
        <v>146</v>
      </c>
      <c r="I136">
        <v>3</v>
      </c>
      <c r="J136">
        <v>0</v>
      </c>
      <c r="K136">
        <v>2</v>
      </c>
      <c r="L136">
        <f t="shared" si="6"/>
        <v>2</v>
      </c>
      <c r="M136">
        <f>marketing_campaign32[[#This Row],[TotalKids]]+marketing_campaign32[[#This Row],[Marital_Number]]</f>
        <v>3</v>
      </c>
      <c r="N136" s="1">
        <v>41703</v>
      </c>
      <c r="O136" s="22">
        <f>MAX($N$2:$N$2229)-marketing_campaign32[[#This Row],[Dt_Customer]]</f>
        <v>116</v>
      </c>
      <c r="P136">
        <v>86</v>
      </c>
      <c r="Q136">
        <v>612</v>
      </c>
      <c r="R136">
        <v>91</v>
      </c>
      <c r="S136">
        <v>520</v>
      </c>
      <c r="T136">
        <v>258</v>
      </c>
      <c r="U136">
        <v>107</v>
      </c>
      <c r="V136">
        <v>107</v>
      </c>
      <c r="W136">
        <f t="shared" si="7"/>
        <v>1695</v>
      </c>
      <c r="X136" s="27">
        <f>marketing_campaign32[[#This Row],[TotalSpend]]/marketing_campaign32[[#This Row],[Income]]</f>
        <v>2.2997082965877484E-2</v>
      </c>
      <c r="Y136" s="27" t="str">
        <f>IF(marketing_campaign32[[#This Row],[TotalSpend]]&gt;1196, "High Spend", "Low Spend")</f>
        <v>High Spend</v>
      </c>
      <c r="Z136">
        <v>2</v>
      </c>
      <c r="AA136">
        <v>9</v>
      </c>
      <c r="AB136">
        <v>6</v>
      </c>
      <c r="AC136">
        <v>8</v>
      </c>
      <c r="AD136">
        <f t="shared" si="8"/>
        <v>23</v>
      </c>
      <c r="AE136" s="30">
        <f>IFERROR(marketing_campaign32[[#This Row],[TotalSpend]]/marketing_campaign32[[#This Row],[TotalPurchase]], 0)</f>
        <v>73.695652173913047</v>
      </c>
      <c r="AF136">
        <v>5</v>
      </c>
      <c r="AG136">
        <v>0</v>
      </c>
      <c r="AH136">
        <v>0</v>
      </c>
      <c r="AI136">
        <v>0</v>
      </c>
      <c r="AJ136">
        <v>0</v>
      </c>
      <c r="AK136">
        <v>0</v>
      </c>
      <c r="AL136">
        <v>0</v>
      </c>
      <c r="AM136">
        <v>0</v>
      </c>
    </row>
    <row r="137" spans="1:39" x14ac:dyDescent="0.3">
      <c r="A137">
        <v>4114</v>
      </c>
      <c r="B137">
        <v>1964</v>
      </c>
      <c r="C137">
        <f>2014-marketing_campaign32[[#This Row],[Year_Birth]]</f>
        <v>50</v>
      </c>
      <c r="D137" t="str">
        <f>IF(AND(marketing_campaign32[[#This Row],[Age]]&gt;17, marketing_campaign32[[#This Row],[Age]]&lt;40), "Adult", IF(AND(marketing_campaign32[[#This Row],[Age]]&gt;=40, marketing_campaign32[[#This Row],[Age]]&lt;59), "Middle Age", "Old Age"))</f>
        <v>Middle Age</v>
      </c>
      <c r="E137">
        <v>3</v>
      </c>
      <c r="F137">
        <v>2</v>
      </c>
      <c r="G137">
        <v>79143</v>
      </c>
      <c r="H137" t="s">
        <v>146</v>
      </c>
      <c r="I137">
        <v>3</v>
      </c>
      <c r="J137">
        <v>0</v>
      </c>
      <c r="K137">
        <v>0</v>
      </c>
      <c r="L137">
        <f t="shared" si="6"/>
        <v>0</v>
      </c>
      <c r="M137">
        <f>marketing_campaign32[[#This Row],[TotalKids]]+marketing_campaign32[[#This Row],[Marital_Number]]</f>
        <v>2</v>
      </c>
      <c r="N137" s="1">
        <v>41132</v>
      </c>
      <c r="O137" s="22">
        <f>MAX($N$2:$N$2229)-marketing_campaign32[[#This Row],[Dt_Customer]]</f>
        <v>687</v>
      </c>
      <c r="P137">
        <v>2</v>
      </c>
      <c r="Q137">
        <v>650</v>
      </c>
      <c r="R137">
        <v>37</v>
      </c>
      <c r="S137">
        <v>780</v>
      </c>
      <c r="T137">
        <v>27</v>
      </c>
      <c r="U137">
        <v>167</v>
      </c>
      <c r="V137">
        <v>32</v>
      </c>
      <c r="W137">
        <f t="shared" si="7"/>
        <v>1693</v>
      </c>
      <c r="X137" s="27">
        <f>marketing_campaign32[[#This Row],[TotalSpend]]/marketing_campaign32[[#This Row],[Income]]</f>
        <v>2.1391658137801195E-2</v>
      </c>
      <c r="Y137" s="27" t="str">
        <f>IF(marketing_campaign32[[#This Row],[TotalSpend]]&gt;1196, "High Spend", "Low Spend")</f>
        <v>High Spend</v>
      </c>
      <c r="Z137">
        <v>1</v>
      </c>
      <c r="AA137">
        <v>6</v>
      </c>
      <c r="AB137">
        <v>9</v>
      </c>
      <c r="AC137">
        <v>13</v>
      </c>
      <c r="AD137">
        <f t="shared" si="8"/>
        <v>28</v>
      </c>
      <c r="AE137" s="30">
        <f>IFERROR(marketing_campaign32[[#This Row],[TotalSpend]]/marketing_campaign32[[#This Row],[TotalPurchase]], 0)</f>
        <v>60.464285714285715</v>
      </c>
      <c r="AF137">
        <v>3</v>
      </c>
      <c r="AG137">
        <v>0</v>
      </c>
      <c r="AH137">
        <v>0</v>
      </c>
      <c r="AI137">
        <v>0</v>
      </c>
      <c r="AJ137">
        <v>0</v>
      </c>
      <c r="AK137">
        <v>0</v>
      </c>
      <c r="AL137">
        <v>0</v>
      </c>
      <c r="AM137">
        <v>0</v>
      </c>
    </row>
    <row r="138" spans="1:39" x14ac:dyDescent="0.3">
      <c r="A138">
        <v>10164</v>
      </c>
      <c r="B138">
        <v>1958</v>
      </c>
      <c r="C138">
        <f>2014-marketing_campaign32[[#This Row],[Year_Birth]]</f>
        <v>56</v>
      </c>
      <c r="D138" t="str">
        <f>IF(AND(marketing_campaign32[[#This Row],[Age]]&gt;17, marketing_campaign32[[#This Row],[Age]]&lt;40), "Adult", IF(AND(marketing_campaign32[[#This Row],[Age]]&gt;=40, marketing_campaign32[[#This Row],[Age]]&lt;59), "Middle Age", "Old Age"))</f>
        <v>Middle Age</v>
      </c>
      <c r="E138">
        <v>2</v>
      </c>
      <c r="F138">
        <v>1</v>
      </c>
      <c r="G138">
        <v>94472</v>
      </c>
      <c r="H138" t="s">
        <v>146</v>
      </c>
      <c r="I138">
        <v>3</v>
      </c>
      <c r="J138">
        <v>0</v>
      </c>
      <c r="K138">
        <v>1</v>
      </c>
      <c r="L138">
        <f t="shared" si="6"/>
        <v>1</v>
      </c>
      <c r="M138">
        <f>marketing_campaign32[[#This Row],[TotalKids]]+marketing_campaign32[[#This Row],[Marital_Number]]</f>
        <v>2</v>
      </c>
      <c r="N138" s="1">
        <v>41732</v>
      </c>
      <c r="O138" s="22">
        <f>MAX($N$2:$N$2229)-marketing_campaign32[[#This Row],[Dt_Customer]]</f>
        <v>87</v>
      </c>
      <c r="P138">
        <v>75</v>
      </c>
      <c r="Q138">
        <v>1017</v>
      </c>
      <c r="R138">
        <v>33</v>
      </c>
      <c r="S138">
        <v>417</v>
      </c>
      <c r="T138">
        <v>108</v>
      </c>
      <c r="U138">
        <v>100</v>
      </c>
      <c r="V138">
        <v>16</v>
      </c>
      <c r="W138">
        <f t="shared" si="7"/>
        <v>1691</v>
      </c>
      <c r="X138" s="27">
        <f>marketing_campaign32[[#This Row],[TotalSpend]]/marketing_campaign32[[#This Row],[Income]]</f>
        <v>1.7899483444830215E-2</v>
      </c>
      <c r="Y138" s="27" t="str">
        <f>IF(marketing_campaign32[[#This Row],[TotalSpend]]&gt;1196, "High Spend", "Low Spend")</f>
        <v>High Spend</v>
      </c>
      <c r="Z138">
        <v>1</v>
      </c>
      <c r="AA138">
        <v>5</v>
      </c>
      <c r="AB138">
        <v>5</v>
      </c>
      <c r="AC138">
        <v>5</v>
      </c>
      <c r="AD138">
        <f t="shared" si="8"/>
        <v>15</v>
      </c>
      <c r="AE138" s="30">
        <f>IFERROR(marketing_campaign32[[#This Row],[TotalSpend]]/marketing_campaign32[[#This Row],[TotalPurchase]], 0)</f>
        <v>112.73333333333333</v>
      </c>
      <c r="AF138">
        <v>5</v>
      </c>
      <c r="AG138">
        <v>0</v>
      </c>
      <c r="AH138">
        <v>0</v>
      </c>
      <c r="AI138">
        <v>0</v>
      </c>
      <c r="AJ138">
        <v>1</v>
      </c>
      <c r="AK138">
        <v>1</v>
      </c>
      <c r="AL138">
        <v>0</v>
      </c>
      <c r="AM138">
        <v>0</v>
      </c>
    </row>
    <row r="139" spans="1:39" x14ac:dyDescent="0.3">
      <c r="A139">
        <v>2176</v>
      </c>
      <c r="B139">
        <v>1972</v>
      </c>
      <c r="C139">
        <f>2014-marketing_campaign32[[#This Row],[Year_Birth]]</f>
        <v>42</v>
      </c>
      <c r="D139" t="str">
        <f>IF(AND(marketing_campaign32[[#This Row],[Age]]&gt;17, marketing_campaign32[[#This Row],[Age]]&lt;40), "Adult", IF(AND(marketing_campaign32[[#This Row],[Age]]&gt;=40, marketing_campaign32[[#This Row],[Age]]&lt;59), "Middle Age", "Old Age"))</f>
        <v>Middle Age</v>
      </c>
      <c r="E139">
        <v>2</v>
      </c>
      <c r="F139">
        <v>2</v>
      </c>
      <c r="G139">
        <v>80134</v>
      </c>
      <c r="H139" t="s">
        <v>146</v>
      </c>
      <c r="I139">
        <v>3</v>
      </c>
      <c r="J139">
        <v>1</v>
      </c>
      <c r="K139">
        <v>0</v>
      </c>
      <c r="L139">
        <f t="shared" si="6"/>
        <v>1</v>
      </c>
      <c r="M139">
        <f>marketing_campaign32[[#This Row],[TotalKids]]+marketing_campaign32[[#This Row],[Marital_Number]]</f>
        <v>3</v>
      </c>
      <c r="N139" s="1">
        <v>41414</v>
      </c>
      <c r="O139" s="22">
        <f>MAX($N$2:$N$2229)-marketing_campaign32[[#This Row],[Dt_Customer]]</f>
        <v>405</v>
      </c>
      <c r="P139">
        <v>40</v>
      </c>
      <c r="Q139">
        <v>1218</v>
      </c>
      <c r="R139">
        <v>16</v>
      </c>
      <c r="S139">
        <v>272</v>
      </c>
      <c r="T139">
        <v>104</v>
      </c>
      <c r="U139">
        <v>0</v>
      </c>
      <c r="V139">
        <v>80</v>
      </c>
      <c r="W139">
        <f t="shared" si="7"/>
        <v>1690</v>
      </c>
      <c r="X139" s="27">
        <f>marketing_campaign32[[#This Row],[TotalSpend]]/marketing_campaign32[[#This Row],[Income]]</f>
        <v>2.1089674794718846E-2</v>
      </c>
      <c r="Y139" s="27" t="str">
        <f>IF(marketing_campaign32[[#This Row],[TotalSpend]]&gt;1196, "High Spend", "Low Spend")</f>
        <v>High Spend</v>
      </c>
      <c r="Z139">
        <v>2</v>
      </c>
      <c r="AA139">
        <v>5</v>
      </c>
      <c r="AB139">
        <v>3</v>
      </c>
      <c r="AC139">
        <v>6</v>
      </c>
      <c r="AD139">
        <f t="shared" si="8"/>
        <v>14</v>
      </c>
      <c r="AE139" s="30">
        <f>IFERROR(marketing_campaign32[[#This Row],[TotalSpend]]/marketing_campaign32[[#This Row],[TotalPurchase]], 0)</f>
        <v>120.71428571428571</v>
      </c>
      <c r="AF139">
        <v>6</v>
      </c>
      <c r="AG139">
        <v>1</v>
      </c>
      <c r="AH139">
        <v>0</v>
      </c>
      <c r="AI139">
        <v>0</v>
      </c>
      <c r="AJ139">
        <v>1</v>
      </c>
      <c r="AK139">
        <v>1</v>
      </c>
      <c r="AL139">
        <v>1</v>
      </c>
      <c r="AM139">
        <v>0</v>
      </c>
    </row>
    <row r="140" spans="1:39" x14ac:dyDescent="0.3">
      <c r="A140">
        <v>9121</v>
      </c>
      <c r="B140">
        <v>1972</v>
      </c>
      <c r="C140">
        <f>2014-marketing_campaign32[[#This Row],[Year_Birth]]</f>
        <v>42</v>
      </c>
      <c r="D140" t="str">
        <f>IF(AND(marketing_campaign32[[#This Row],[Age]]&gt;17, marketing_campaign32[[#This Row],[Age]]&lt;40), "Adult", IF(AND(marketing_campaign32[[#This Row],[Age]]&gt;=40, marketing_campaign32[[#This Row],[Age]]&lt;59), "Middle Age", "Old Age"))</f>
        <v>Middle Age</v>
      </c>
      <c r="E140">
        <v>2</v>
      </c>
      <c r="F140">
        <v>2</v>
      </c>
      <c r="G140">
        <v>80134</v>
      </c>
      <c r="H140" t="s">
        <v>146</v>
      </c>
      <c r="I140">
        <v>3</v>
      </c>
      <c r="J140">
        <v>1</v>
      </c>
      <c r="K140">
        <v>0</v>
      </c>
      <c r="L140">
        <f t="shared" si="6"/>
        <v>1</v>
      </c>
      <c r="M140">
        <f>marketing_campaign32[[#This Row],[TotalKids]]+marketing_campaign32[[#This Row],[Marital_Number]]</f>
        <v>3</v>
      </c>
      <c r="N140" s="1">
        <v>41414</v>
      </c>
      <c r="O140" s="22">
        <f>MAX($N$2:$N$2229)-marketing_campaign32[[#This Row],[Dt_Customer]]</f>
        <v>405</v>
      </c>
      <c r="P140">
        <v>40</v>
      </c>
      <c r="Q140">
        <v>1218</v>
      </c>
      <c r="R140">
        <v>16</v>
      </c>
      <c r="S140">
        <v>272</v>
      </c>
      <c r="T140">
        <v>104</v>
      </c>
      <c r="U140">
        <v>0</v>
      </c>
      <c r="V140">
        <v>80</v>
      </c>
      <c r="W140">
        <f t="shared" si="7"/>
        <v>1690</v>
      </c>
      <c r="X140" s="27">
        <f>marketing_campaign32[[#This Row],[TotalSpend]]/marketing_campaign32[[#This Row],[Income]]</f>
        <v>2.1089674794718846E-2</v>
      </c>
      <c r="Y140" s="27" t="str">
        <f>IF(marketing_campaign32[[#This Row],[TotalSpend]]&gt;1196, "High Spend", "Low Spend")</f>
        <v>High Spend</v>
      </c>
      <c r="Z140">
        <v>2</v>
      </c>
      <c r="AA140">
        <v>5</v>
      </c>
      <c r="AB140">
        <v>3</v>
      </c>
      <c r="AC140">
        <v>6</v>
      </c>
      <c r="AD140">
        <f t="shared" si="8"/>
        <v>14</v>
      </c>
      <c r="AE140" s="30">
        <f>IFERROR(marketing_campaign32[[#This Row],[TotalSpend]]/marketing_campaign32[[#This Row],[TotalPurchase]], 0)</f>
        <v>120.71428571428571</v>
      </c>
      <c r="AF140">
        <v>6</v>
      </c>
      <c r="AG140">
        <v>1</v>
      </c>
      <c r="AH140">
        <v>0</v>
      </c>
      <c r="AI140">
        <v>0</v>
      </c>
      <c r="AJ140">
        <v>1</v>
      </c>
      <c r="AK140">
        <v>1</v>
      </c>
      <c r="AL140">
        <v>1</v>
      </c>
      <c r="AM140">
        <v>0</v>
      </c>
    </row>
    <row r="141" spans="1:39" x14ac:dyDescent="0.3">
      <c r="A141">
        <v>3725</v>
      </c>
      <c r="B141">
        <v>1961</v>
      </c>
      <c r="C141">
        <f>2014-marketing_campaign32[[#This Row],[Year_Birth]]</f>
        <v>53</v>
      </c>
      <c r="D141" t="str">
        <f>IF(AND(marketing_campaign32[[#This Row],[Age]]&gt;17, marketing_campaign32[[#This Row],[Age]]&lt;40), "Adult", IF(AND(marketing_campaign32[[#This Row],[Age]]&gt;=40, marketing_campaign32[[#This Row],[Age]]&lt;59), "Middle Age", "Old Age"))</f>
        <v>Middle Age</v>
      </c>
      <c r="E141">
        <v>3</v>
      </c>
      <c r="F141">
        <v>1</v>
      </c>
      <c r="G141">
        <v>84865</v>
      </c>
      <c r="H141" t="s">
        <v>146</v>
      </c>
      <c r="I141">
        <v>3</v>
      </c>
      <c r="J141">
        <v>0</v>
      </c>
      <c r="K141">
        <v>0</v>
      </c>
      <c r="L141">
        <f t="shared" si="6"/>
        <v>0</v>
      </c>
      <c r="M141">
        <f>marketing_campaign32[[#This Row],[TotalKids]]+marketing_campaign32[[#This Row],[Marital_Number]]</f>
        <v>1</v>
      </c>
      <c r="N141" s="1">
        <v>41403</v>
      </c>
      <c r="O141" s="22">
        <f>MAX($N$2:$N$2229)-marketing_campaign32[[#This Row],[Dt_Customer]]</f>
        <v>416</v>
      </c>
      <c r="P141">
        <v>1</v>
      </c>
      <c r="Q141">
        <v>1248</v>
      </c>
      <c r="R141">
        <v>16</v>
      </c>
      <c r="S141">
        <v>349</v>
      </c>
      <c r="T141">
        <v>43</v>
      </c>
      <c r="U141">
        <v>16</v>
      </c>
      <c r="V141">
        <v>16</v>
      </c>
      <c r="W141">
        <f t="shared" si="7"/>
        <v>1688</v>
      </c>
      <c r="X141" s="27">
        <f>marketing_campaign32[[#This Row],[TotalSpend]]/marketing_campaign32[[#This Row],[Income]]</f>
        <v>1.9890414187238557E-2</v>
      </c>
      <c r="Y141" s="27" t="str">
        <f>IF(marketing_campaign32[[#This Row],[TotalSpend]]&gt;1196, "High Spend", "Low Spend")</f>
        <v>High Spend</v>
      </c>
      <c r="Z141">
        <v>1</v>
      </c>
      <c r="AA141">
        <v>2</v>
      </c>
      <c r="AB141">
        <v>4</v>
      </c>
      <c r="AC141">
        <v>9</v>
      </c>
      <c r="AD141">
        <f t="shared" si="8"/>
        <v>15</v>
      </c>
      <c r="AE141" s="30">
        <f>IFERROR(marketing_campaign32[[#This Row],[TotalSpend]]/marketing_campaign32[[#This Row],[TotalPurchase]], 0)</f>
        <v>112.53333333333333</v>
      </c>
      <c r="AF141">
        <v>4</v>
      </c>
      <c r="AG141">
        <v>1</v>
      </c>
      <c r="AH141">
        <v>1</v>
      </c>
      <c r="AI141">
        <v>0</v>
      </c>
      <c r="AJ141">
        <v>1</v>
      </c>
      <c r="AK141">
        <v>1</v>
      </c>
      <c r="AL141">
        <v>1</v>
      </c>
      <c r="AM141">
        <v>0</v>
      </c>
    </row>
    <row r="142" spans="1:39" x14ac:dyDescent="0.3">
      <c r="A142">
        <v>4686</v>
      </c>
      <c r="B142">
        <v>1962</v>
      </c>
      <c r="C142">
        <f>2014-marketing_campaign32[[#This Row],[Year_Birth]]</f>
        <v>52</v>
      </c>
      <c r="D142" t="str">
        <f>IF(AND(marketing_campaign32[[#This Row],[Age]]&gt;17, marketing_campaign32[[#This Row],[Age]]&lt;40), "Adult", IF(AND(marketing_campaign32[[#This Row],[Age]]&gt;=40, marketing_campaign32[[#This Row],[Age]]&lt;59), "Middle Age", "Old Age"))</f>
        <v>Middle Age</v>
      </c>
      <c r="E142">
        <v>3</v>
      </c>
      <c r="F142">
        <v>1</v>
      </c>
      <c r="G142">
        <v>82571</v>
      </c>
      <c r="H142" t="s">
        <v>146</v>
      </c>
      <c r="I142">
        <v>3</v>
      </c>
      <c r="J142">
        <v>0</v>
      </c>
      <c r="K142">
        <v>0</v>
      </c>
      <c r="L142">
        <f t="shared" si="6"/>
        <v>0</v>
      </c>
      <c r="M142">
        <f>marketing_campaign32[[#This Row],[TotalKids]]+marketing_campaign32[[#This Row],[Marital_Number]]</f>
        <v>1</v>
      </c>
      <c r="N142" s="1">
        <v>41731</v>
      </c>
      <c r="O142" s="22">
        <f>MAX($N$2:$N$2229)-marketing_campaign32[[#This Row],[Dt_Customer]]</f>
        <v>88</v>
      </c>
      <c r="P142">
        <v>28</v>
      </c>
      <c r="Q142">
        <v>861</v>
      </c>
      <c r="R142">
        <v>31</v>
      </c>
      <c r="S142">
        <v>558</v>
      </c>
      <c r="T142">
        <v>62</v>
      </c>
      <c r="U142">
        <v>95</v>
      </c>
      <c r="V142">
        <v>79</v>
      </c>
      <c r="W142">
        <f t="shared" si="7"/>
        <v>1686</v>
      </c>
      <c r="X142" s="27">
        <f>marketing_campaign32[[#This Row],[TotalSpend]]/marketing_campaign32[[#This Row],[Income]]</f>
        <v>2.0418791100991873E-2</v>
      </c>
      <c r="Y142" s="27" t="str">
        <f>IF(marketing_campaign32[[#This Row],[TotalSpend]]&gt;1196, "High Spend", "Low Spend")</f>
        <v>High Spend</v>
      </c>
      <c r="Z142">
        <v>0</v>
      </c>
      <c r="AA142">
        <v>6</v>
      </c>
      <c r="AB142">
        <v>5</v>
      </c>
      <c r="AC142">
        <v>13</v>
      </c>
      <c r="AD142">
        <f t="shared" si="8"/>
        <v>24</v>
      </c>
      <c r="AE142" s="30">
        <f>IFERROR(marketing_campaign32[[#This Row],[TotalSpend]]/marketing_campaign32[[#This Row],[TotalPurchase]], 0)</f>
        <v>70.25</v>
      </c>
      <c r="AF142">
        <v>2</v>
      </c>
      <c r="AG142">
        <v>0</v>
      </c>
      <c r="AH142">
        <v>0</v>
      </c>
      <c r="AI142">
        <v>0</v>
      </c>
      <c r="AJ142">
        <v>0</v>
      </c>
      <c r="AK142">
        <v>1</v>
      </c>
      <c r="AL142">
        <v>0</v>
      </c>
      <c r="AM142">
        <v>0</v>
      </c>
    </row>
    <row r="143" spans="1:39" x14ac:dyDescent="0.3">
      <c r="A143">
        <v>5558</v>
      </c>
      <c r="B143">
        <v>1954</v>
      </c>
      <c r="C143">
        <f>2014-marketing_campaign32[[#This Row],[Year_Birth]]</f>
        <v>60</v>
      </c>
      <c r="D143" t="str">
        <f>IF(AND(marketing_campaign32[[#This Row],[Age]]&gt;17, marketing_campaign32[[#This Row],[Age]]&lt;40), "Adult", IF(AND(marketing_campaign32[[#This Row],[Age]]&gt;=40, marketing_campaign32[[#This Row],[Age]]&lt;59), "Middle Age", "Old Age"))</f>
        <v>Old Age</v>
      </c>
      <c r="E143">
        <v>3</v>
      </c>
      <c r="F143">
        <v>1</v>
      </c>
      <c r="G143">
        <v>90933</v>
      </c>
      <c r="H143" t="s">
        <v>146</v>
      </c>
      <c r="I143">
        <v>3</v>
      </c>
      <c r="J143">
        <v>0</v>
      </c>
      <c r="K143">
        <v>0</v>
      </c>
      <c r="L143">
        <f t="shared" si="6"/>
        <v>0</v>
      </c>
      <c r="M143">
        <f>marketing_campaign32[[#This Row],[TotalKids]]+marketing_campaign32[[#This Row],[Marital_Number]]</f>
        <v>1</v>
      </c>
      <c r="N143" s="1">
        <v>41729</v>
      </c>
      <c r="O143" s="22">
        <f>MAX($N$2:$N$2229)-marketing_campaign32[[#This Row],[Dt_Customer]]</f>
        <v>90</v>
      </c>
      <c r="P143">
        <v>90</v>
      </c>
      <c r="Q143">
        <v>1020</v>
      </c>
      <c r="R143">
        <v>31</v>
      </c>
      <c r="S143">
        <v>430</v>
      </c>
      <c r="T143">
        <v>62</v>
      </c>
      <c r="U143">
        <v>63</v>
      </c>
      <c r="V143">
        <v>79</v>
      </c>
      <c r="W143">
        <f t="shared" si="7"/>
        <v>1685</v>
      </c>
      <c r="X143" s="27">
        <f>marketing_campaign32[[#This Row],[TotalSpend]]/marketing_campaign32[[#This Row],[Income]]</f>
        <v>1.8530126576710326E-2</v>
      </c>
      <c r="Y143" s="27" t="str">
        <f>IF(marketing_campaign32[[#This Row],[TotalSpend]]&gt;1196, "High Spend", "Low Spend")</f>
        <v>High Spend</v>
      </c>
      <c r="Z143">
        <v>1</v>
      </c>
      <c r="AA143">
        <v>4</v>
      </c>
      <c r="AB143">
        <v>6</v>
      </c>
      <c r="AC143">
        <v>4</v>
      </c>
      <c r="AD143">
        <f t="shared" si="8"/>
        <v>14</v>
      </c>
      <c r="AE143" s="30">
        <f>IFERROR(marketing_campaign32[[#This Row],[TotalSpend]]/marketing_campaign32[[#This Row],[TotalPurchase]], 0)</f>
        <v>120.35714285714286</v>
      </c>
      <c r="AF143">
        <v>1</v>
      </c>
      <c r="AG143">
        <v>0</v>
      </c>
      <c r="AH143">
        <v>0</v>
      </c>
      <c r="AI143">
        <v>0</v>
      </c>
      <c r="AJ143">
        <v>0</v>
      </c>
      <c r="AK143">
        <v>1</v>
      </c>
      <c r="AL143">
        <v>0</v>
      </c>
      <c r="AM143">
        <v>0</v>
      </c>
    </row>
    <row r="144" spans="1:39" x14ac:dyDescent="0.3">
      <c r="A144">
        <v>2612</v>
      </c>
      <c r="B144">
        <v>1987</v>
      </c>
      <c r="C144">
        <f>2014-marketing_campaign32[[#This Row],[Year_Birth]]</f>
        <v>27</v>
      </c>
      <c r="D144" t="str">
        <f>IF(AND(marketing_campaign32[[#This Row],[Age]]&gt;17, marketing_campaign32[[#This Row],[Age]]&lt;40), "Adult", IF(AND(marketing_campaign32[[#This Row],[Age]]&gt;=40, marketing_campaign32[[#This Row],[Age]]&lt;59), "Middle Age", "Old Age"))</f>
        <v>Adult</v>
      </c>
      <c r="E144">
        <v>2</v>
      </c>
      <c r="F144">
        <v>2</v>
      </c>
      <c r="G144">
        <v>75794</v>
      </c>
      <c r="H144" t="s">
        <v>146</v>
      </c>
      <c r="I144">
        <v>3</v>
      </c>
      <c r="J144">
        <v>0</v>
      </c>
      <c r="K144">
        <v>0</v>
      </c>
      <c r="L144">
        <f t="shared" si="6"/>
        <v>0</v>
      </c>
      <c r="M144">
        <f>marketing_campaign32[[#This Row],[TotalKids]]+marketing_campaign32[[#This Row],[Marital_Number]]</f>
        <v>2</v>
      </c>
      <c r="N144" s="1">
        <v>41632</v>
      </c>
      <c r="O144" s="22">
        <f>MAX($N$2:$N$2229)-marketing_campaign32[[#This Row],[Dt_Customer]]</f>
        <v>187</v>
      </c>
      <c r="P144">
        <v>33</v>
      </c>
      <c r="Q144">
        <v>754</v>
      </c>
      <c r="R144">
        <v>160</v>
      </c>
      <c r="S144">
        <v>625</v>
      </c>
      <c r="T144">
        <v>63</v>
      </c>
      <c r="U144">
        <v>32</v>
      </c>
      <c r="V144">
        <v>48</v>
      </c>
      <c r="W144">
        <f t="shared" si="7"/>
        <v>1682</v>
      </c>
      <c r="X144" s="27">
        <f>marketing_campaign32[[#This Row],[TotalSpend]]/marketing_campaign32[[#This Row],[Income]]</f>
        <v>2.2191730216112093E-2</v>
      </c>
      <c r="Y144" s="27" t="str">
        <f>IF(marketing_campaign32[[#This Row],[TotalSpend]]&gt;1196, "High Spend", "Low Spend")</f>
        <v>High Spend</v>
      </c>
      <c r="Z144">
        <v>1</v>
      </c>
      <c r="AA144">
        <v>7</v>
      </c>
      <c r="AB144">
        <v>5</v>
      </c>
      <c r="AC144">
        <v>12</v>
      </c>
      <c r="AD144">
        <f t="shared" si="8"/>
        <v>24</v>
      </c>
      <c r="AE144" s="30">
        <f>IFERROR(marketing_campaign32[[#This Row],[TotalSpend]]/marketing_campaign32[[#This Row],[TotalPurchase]], 0)</f>
        <v>70.083333333333329</v>
      </c>
      <c r="AF144">
        <v>3</v>
      </c>
      <c r="AG144">
        <v>1</v>
      </c>
      <c r="AH144">
        <v>0</v>
      </c>
      <c r="AI144">
        <v>0</v>
      </c>
      <c r="AJ144">
        <v>0</v>
      </c>
      <c r="AK144">
        <v>0</v>
      </c>
      <c r="AL144">
        <v>0</v>
      </c>
      <c r="AM144">
        <v>0</v>
      </c>
    </row>
    <row r="145" spans="1:39" x14ac:dyDescent="0.3">
      <c r="A145">
        <v>7899</v>
      </c>
      <c r="B145">
        <v>1952</v>
      </c>
      <c r="C145">
        <f>2014-marketing_campaign32[[#This Row],[Year_Birth]]</f>
        <v>62</v>
      </c>
      <c r="D145" t="str">
        <f>IF(AND(marketing_campaign32[[#This Row],[Age]]&gt;17, marketing_campaign32[[#This Row],[Age]]&lt;40), "Adult", IF(AND(marketing_campaign32[[#This Row],[Age]]&gt;=40, marketing_campaign32[[#This Row],[Age]]&lt;59), "Middle Age", "Old Age"))</f>
        <v>Old Age</v>
      </c>
      <c r="E145">
        <v>3</v>
      </c>
      <c r="F145">
        <v>2</v>
      </c>
      <c r="G145">
        <v>77610</v>
      </c>
      <c r="H145" t="s">
        <v>146</v>
      </c>
      <c r="I145">
        <v>3</v>
      </c>
      <c r="J145">
        <v>0</v>
      </c>
      <c r="K145">
        <v>1</v>
      </c>
      <c r="L145">
        <f t="shared" si="6"/>
        <v>1</v>
      </c>
      <c r="M145">
        <f>marketing_campaign32[[#This Row],[TotalKids]]+marketing_campaign32[[#This Row],[Marital_Number]]</f>
        <v>3</v>
      </c>
      <c r="N145" s="1">
        <v>41211</v>
      </c>
      <c r="O145" s="22">
        <f>MAX($N$2:$N$2229)-marketing_campaign32[[#This Row],[Dt_Customer]]</f>
        <v>608</v>
      </c>
      <c r="P145">
        <v>70</v>
      </c>
      <c r="Q145">
        <v>1245</v>
      </c>
      <c r="R145">
        <v>33</v>
      </c>
      <c r="S145">
        <v>332</v>
      </c>
      <c r="T145">
        <v>21</v>
      </c>
      <c r="U145">
        <v>33</v>
      </c>
      <c r="V145">
        <v>16</v>
      </c>
      <c r="W145">
        <f t="shared" si="7"/>
        <v>1680</v>
      </c>
      <c r="X145" s="27">
        <f>marketing_campaign32[[#This Row],[TotalSpend]]/marketing_campaign32[[#This Row],[Income]]</f>
        <v>2.1646695013529185E-2</v>
      </c>
      <c r="Y145" s="27" t="str">
        <f>IF(marketing_campaign32[[#This Row],[TotalSpend]]&gt;1196, "High Spend", "Low Spend")</f>
        <v>High Spend</v>
      </c>
      <c r="Z145">
        <v>2</v>
      </c>
      <c r="AA145">
        <v>4</v>
      </c>
      <c r="AB145">
        <v>7</v>
      </c>
      <c r="AC145">
        <v>4</v>
      </c>
      <c r="AD145">
        <f t="shared" si="8"/>
        <v>15</v>
      </c>
      <c r="AE145" s="30">
        <f>IFERROR(marketing_campaign32[[#This Row],[TotalSpend]]/marketing_campaign32[[#This Row],[TotalPurchase]], 0)</f>
        <v>112</v>
      </c>
      <c r="AF145">
        <v>7</v>
      </c>
      <c r="AG145">
        <v>0</v>
      </c>
      <c r="AH145">
        <v>0</v>
      </c>
      <c r="AI145">
        <v>0</v>
      </c>
      <c r="AJ145">
        <v>0</v>
      </c>
      <c r="AK145">
        <v>0</v>
      </c>
      <c r="AL145">
        <v>0</v>
      </c>
      <c r="AM145">
        <v>0</v>
      </c>
    </row>
    <row r="146" spans="1:39" x14ac:dyDescent="0.3">
      <c r="A146">
        <v>8720</v>
      </c>
      <c r="B146">
        <v>1978</v>
      </c>
      <c r="C146">
        <f>2014-marketing_campaign32[[#This Row],[Year_Birth]]</f>
        <v>36</v>
      </c>
      <c r="D146" t="str">
        <f>IF(AND(marketing_campaign32[[#This Row],[Age]]&gt;17, marketing_campaign32[[#This Row],[Age]]&lt;40), "Adult", IF(AND(marketing_campaign32[[#This Row],[Age]]&gt;=40, marketing_campaign32[[#This Row],[Age]]&lt;59), "Middle Age", "Old Age"))</f>
        <v>Adult</v>
      </c>
      <c r="E146">
        <v>3</v>
      </c>
      <c r="F146">
        <v>2</v>
      </c>
      <c r="G146">
        <v>48158.453125</v>
      </c>
      <c r="H146" t="s">
        <v>147</v>
      </c>
      <c r="I146">
        <v>2</v>
      </c>
      <c r="J146">
        <v>0</v>
      </c>
      <c r="K146">
        <v>0</v>
      </c>
      <c r="L146">
        <f t="shared" si="6"/>
        <v>0</v>
      </c>
      <c r="M146">
        <f>marketing_campaign32[[#This Row],[TotalKids]]+marketing_campaign32[[#This Row],[Marital_Number]]</f>
        <v>2</v>
      </c>
      <c r="N146" s="1">
        <v>41133</v>
      </c>
      <c r="O146" s="22">
        <f>MAX($N$2:$N$2229)-marketing_campaign32[[#This Row],[Dt_Customer]]</f>
        <v>686</v>
      </c>
      <c r="P146">
        <v>53</v>
      </c>
      <c r="Q146">
        <v>32</v>
      </c>
      <c r="R146">
        <v>2</v>
      </c>
      <c r="S146">
        <v>1607</v>
      </c>
      <c r="T146">
        <v>12</v>
      </c>
      <c r="U146">
        <v>4</v>
      </c>
      <c r="V146">
        <v>22</v>
      </c>
      <c r="W146">
        <f t="shared" si="7"/>
        <v>1679</v>
      </c>
      <c r="X146" s="27">
        <f>marketing_campaign32[[#This Row],[TotalSpend]]/marketing_campaign32[[#This Row],[Income]]</f>
        <v>3.486407662725359E-2</v>
      </c>
      <c r="Y146" s="27" t="str">
        <f>IF(marketing_campaign32[[#This Row],[TotalSpend]]&gt;1196, "High Spend", "Low Spend")</f>
        <v>High Spend</v>
      </c>
      <c r="Z146">
        <v>0</v>
      </c>
      <c r="AA146">
        <v>0</v>
      </c>
      <c r="AB146">
        <v>0</v>
      </c>
      <c r="AC146">
        <v>1</v>
      </c>
      <c r="AD146">
        <f t="shared" si="8"/>
        <v>1</v>
      </c>
      <c r="AE146" s="30">
        <f>IFERROR(marketing_campaign32[[#This Row],[TotalSpend]]/marketing_campaign32[[#This Row],[TotalPurchase]], 0)</f>
        <v>1679</v>
      </c>
      <c r="AF146">
        <v>0</v>
      </c>
      <c r="AG146">
        <v>0</v>
      </c>
      <c r="AH146">
        <v>0</v>
      </c>
      <c r="AI146">
        <v>0</v>
      </c>
      <c r="AJ146">
        <v>1</v>
      </c>
      <c r="AK146">
        <v>0</v>
      </c>
      <c r="AL146">
        <v>0</v>
      </c>
      <c r="AM146">
        <v>0</v>
      </c>
    </row>
    <row r="147" spans="1:39" x14ac:dyDescent="0.3">
      <c r="A147">
        <v>9212</v>
      </c>
      <c r="B147">
        <v>1962</v>
      </c>
      <c r="C147">
        <f>2014-marketing_campaign32[[#This Row],[Year_Birth]]</f>
        <v>52</v>
      </c>
      <c r="D147" t="str">
        <f>IF(AND(marketing_campaign32[[#This Row],[Age]]&gt;17, marketing_campaign32[[#This Row],[Age]]&lt;40), "Adult", IF(AND(marketing_campaign32[[#This Row],[Age]]&gt;=40, marketing_campaign32[[#This Row],[Age]]&lt;59), "Middle Age", "Old Age"))</f>
        <v>Middle Age</v>
      </c>
      <c r="E147">
        <v>3</v>
      </c>
      <c r="F147">
        <v>2</v>
      </c>
      <c r="G147">
        <v>72828</v>
      </c>
      <c r="H147" t="s">
        <v>146</v>
      </c>
      <c r="I147">
        <v>3</v>
      </c>
      <c r="J147">
        <v>0</v>
      </c>
      <c r="K147">
        <v>1</v>
      </c>
      <c r="L147">
        <f t="shared" si="6"/>
        <v>1</v>
      </c>
      <c r="M147">
        <f>marketing_campaign32[[#This Row],[TotalKids]]+marketing_campaign32[[#This Row],[Marital_Number]]</f>
        <v>3</v>
      </c>
      <c r="N147" s="1">
        <v>41319</v>
      </c>
      <c r="O147" s="22">
        <f>MAX($N$2:$N$2229)-marketing_campaign32[[#This Row],[Dt_Customer]]</f>
        <v>500</v>
      </c>
      <c r="P147">
        <v>17</v>
      </c>
      <c r="Q147">
        <v>1205</v>
      </c>
      <c r="R147">
        <v>0</v>
      </c>
      <c r="S147">
        <v>235</v>
      </c>
      <c r="T147">
        <v>19</v>
      </c>
      <c r="U147">
        <v>14</v>
      </c>
      <c r="V147">
        <v>205</v>
      </c>
      <c r="W147">
        <f t="shared" si="7"/>
        <v>1678</v>
      </c>
      <c r="X147" s="27">
        <f>marketing_campaign32[[#This Row],[TotalSpend]]/marketing_campaign32[[#This Row],[Income]]</f>
        <v>2.3040588784533422E-2</v>
      </c>
      <c r="Y147" s="27" t="str">
        <f>IF(marketing_campaign32[[#This Row],[TotalSpend]]&gt;1196, "High Spend", "Low Spend")</f>
        <v>High Spend</v>
      </c>
      <c r="Z147">
        <v>6</v>
      </c>
      <c r="AA147">
        <v>6</v>
      </c>
      <c r="AB147">
        <v>3</v>
      </c>
      <c r="AC147">
        <v>13</v>
      </c>
      <c r="AD147">
        <f t="shared" si="8"/>
        <v>22</v>
      </c>
      <c r="AE147" s="30">
        <f>IFERROR(marketing_campaign32[[#This Row],[TotalSpend]]/marketing_campaign32[[#This Row],[TotalPurchase]], 0)</f>
        <v>76.272727272727266</v>
      </c>
      <c r="AF147">
        <v>7</v>
      </c>
      <c r="AG147">
        <v>0</v>
      </c>
      <c r="AH147">
        <v>0</v>
      </c>
      <c r="AI147">
        <v>0</v>
      </c>
      <c r="AJ147">
        <v>0</v>
      </c>
      <c r="AK147">
        <v>0</v>
      </c>
      <c r="AL147">
        <v>0</v>
      </c>
      <c r="AM147">
        <v>0</v>
      </c>
    </row>
    <row r="148" spans="1:39" x14ac:dyDescent="0.3">
      <c r="A148">
        <v>7875</v>
      </c>
      <c r="B148">
        <v>1949</v>
      </c>
      <c r="C148">
        <f>2014-marketing_campaign32[[#This Row],[Year_Birth]]</f>
        <v>65</v>
      </c>
      <c r="D148" t="str">
        <f>IF(AND(marketing_campaign32[[#This Row],[Age]]&gt;17, marketing_campaign32[[#This Row],[Age]]&lt;40), "Adult", IF(AND(marketing_campaign32[[#This Row],[Age]]&gt;=40, marketing_campaign32[[#This Row],[Age]]&lt;59), "Middle Age", "Old Age"))</f>
        <v>Old Age</v>
      </c>
      <c r="E148">
        <v>2</v>
      </c>
      <c r="F148">
        <v>2</v>
      </c>
      <c r="G148">
        <v>72025</v>
      </c>
      <c r="H148" t="s">
        <v>146</v>
      </c>
      <c r="I148">
        <v>3</v>
      </c>
      <c r="J148">
        <v>0</v>
      </c>
      <c r="K148">
        <v>0</v>
      </c>
      <c r="L148">
        <f t="shared" si="6"/>
        <v>0</v>
      </c>
      <c r="M148">
        <f>marketing_campaign32[[#This Row],[TotalKids]]+marketing_campaign32[[#This Row],[Marital_Number]]</f>
        <v>2</v>
      </c>
      <c r="N148" s="1">
        <v>41758</v>
      </c>
      <c r="O148" s="22">
        <f>MAX($N$2:$N$2229)-marketing_campaign32[[#This Row],[Dt_Customer]]</f>
        <v>61</v>
      </c>
      <c r="P148">
        <v>46</v>
      </c>
      <c r="Q148">
        <v>967</v>
      </c>
      <c r="R148">
        <v>0</v>
      </c>
      <c r="S148">
        <v>617</v>
      </c>
      <c r="T148">
        <v>43</v>
      </c>
      <c r="U148">
        <v>50</v>
      </c>
      <c r="V148">
        <v>0</v>
      </c>
      <c r="W148">
        <f t="shared" si="7"/>
        <v>1677</v>
      </c>
      <c r="X148" s="27">
        <f>marketing_campaign32[[#This Row],[TotalSpend]]/marketing_campaign32[[#This Row],[Income]]</f>
        <v>2.3283582089552238E-2</v>
      </c>
      <c r="Y148" s="27" t="str">
        <f>IF(marketing_campaign32[[#This Row],[TotalSpend]]&gt;1196, "High Spend", "Low Spend")</f>
        <v>High Spend</v>
      </c>
      <c r="Z148">
        <v>1</v>
      </c>
      <c r="AA148">
        <v>4</v>
      </c>
      <c r="AB148">
        <v>8</v>
      </c>
      <c r="AC148">
        <v>13</v>
      </c>
      <c r="AD148">
        <f t="shared" si="8"/>
        <v>25</v>
      </c>
      <c r="AE148" s="30">
        <f>IFERROR(marketing_campaign32[[#This Row],[TotalSpend]]/marketing_campaign32[[#This Row],[TotalPurchase]], 0)</f>
        <v>67.08</v>
      </c>
      <c r="AF148">
        <v>2</v>
      </c>
      <c r="AG148">
        <v>1</v>
      </c>
      <c r="AH148">
        <v>0</v>
      </c>
      <c r="AI148">
        <v>0</v>
      </c>
      <c r="AJ148">
        <v>1</v>
      </c>
      <c r="AK148">
        <v>1</v>
      </c>
      <c r="AL148">
        <v>1</v>
      </c>
      <c r="AM148">
        <v>0</v>
      </c>
    </row>
    <row r="149" spans="1:39" x14ac:dyDescent="0.3">
      <c r="A149">
        <v>4789</v>
      </c>
      <c r="B149">
        <v>1953</v>
      </c>
      <c r="C149">
        <f>2014-marketing_campaign32[[#This Row],[Year_Birth]]</f>
        <v>61</v>
      </c>
      <c r="D149" t="str">
        <f>IF(AND(marketing_campaign32[[#This Row],[Age]]&gt;17, marketing_campaign32[[#This Row],[Age]]&lt;40), "Adult", IF(AND(marketing_campaign32[[#This Row],[Age]]&gt;=40, marketing_campaign32[[#This Row],[Age]]&lt;59), "Middle Age", "Old Age"))</f>
        <v>Old Age</v>
      </c>
      <c r="E149">
        <v>2</v>
      </c>
      <c r="F149">
        <v>2</v>
      </c>
      <c r="G149">
        <v>80812</v>
      </c>
      <c r="H149" t="s">
        <v>146</v>
      </c>
      <c r="I149">
        <v>3</v>
      </c>
      <c r="J149">
        <v>0</v>
      </c>
      <c r="K149">
        <v>0</v>
      </c>
      <c r="L149">
        <f t="shared" si="6"/>
        <v>0</v>
      </c>
      <c r="M149">
        <f>marketing_campaign32[[#This Row],[TotalKids]]+marketing_campaign32[[#This Row],[Marital_Number]]</f>
        <v>2</v>
      </c>
      <c r="N149" s="1">
        <v>41534</v>
      </c>
      <c r="O149" s="22">
        <f>MAX($N$2:$N$2229)-marketing_campaign32[[#This Row],[Dt_Customer]]</f>
        <v>285</v>
      </c>
      <c r="P149">
        <v>95</v>
      </c>
      <c r="Q149">
        <v>769</v>
      </c>
      <c r="R149">
        <v>22</v>
      </c>
      <c r="S149">
        <v>500</v>
      </c>
      <c r="T149">
        <v>210</v>
      </c>
      <c r="U149">
        <v>143</v>
      </c>
      <c r="V149">
        <v>33</v>
      </c>
      <c r="W149">
        <f t="shared" si="7"/>
        <v>1677</v>
      </c>
      <c r="X149" s="27">
        <f>marketing_campaign32[[#This Row],[TotalSpend]]/marketing_campaign32[[#This Row],[Income]]</f>
        <v>2.0751868534376081E-2</v>
      </c>
      <c r="Y149" s="27" t="str">
        <f>IF(marketing_campaign32[[#This Row],[TotalSpend]]&gt;1196, "High Spend", "Low Spend")</f>
        <v>High Spend</v>
      </c>
      <c r="Z149">
        <v>1</v>
      </c>
      <c r="AA149">
        <v>4</v>
      </c>
      <c r="AB149">
        <v>8</v>
      </c>
      <c r="AC149">
        <v>5</v>
      </c>
      <c r="AD149">
        <f t="shared" si="8"/>
        <v>17</v>
      </c>
      <c r="AE149" s="30">
        <f>IFERROR(marketing_campaign32[[#This Row],[TotalSpend]]/marketing_campaign32[[#This Row],[TotalPurchase]], 0)</f>
        <v>98.647058823529406</v>
      </c>
      <c r="AF149">
        <v>2</v>
      </c>
      <c r="AG149">
        <v>1</v>
      </c>
      <c r="AH149">
        <v>0</v>
      </c>
      <c r="AI149">
        <v>1</v>
      </c>
      <c r="AJ149">
        <v>0</v>
      </c>
      <c r="AK149">
        <v>1</v>
      </c>
      <c r="AL149">
        <v>0</v>
      </c>
      <c r="AM149">
        <v>0</v>
      </c>
    </row>
    <row r="150" spans="1:39" x14ac:dyDescent="0.3">
      <c r="A150">
        <v>3138</v>
      </c>
      <c r="B150">
        <v>1956</v>
      </c>
      <c r="C150">
        <f>2014-marketing_campaign32[[#This Row],[Year_Birth]]</f>
        <v>58</v>
      </c>
      <c r="D150" t="str">
        <f>IF(AND(marketing_campaign32[[#This Row],[Age]]&gt;17, marketing_campaign32[[#This Row],[Age]]&lt;40), "Adult", IF(AND(marketing_campaign32[[#This Row],[Age]]&gt;=40, marketing_campaign32[[#This Row],[Age]]&lt;59), "Middle Age", "Old Age"))</f>
        <v>Middle Age</v>
      </c>
      <c r="E150">
        <v>2</v>
      </c>
      <c r="F150">
        <v>1</v>
      </c>
      <c r="G150">
        <v>91249</v>
      </c>
      <c r="H150" t="s">
        <v>146</v>
      </c>
      <c r="I150">
        <v>3</v>
      </c>
      <c r="J150">
        <v>0</v>
      </c>
      <c r="K150">
        <v>0</v>
      </c>
      <c r="L150">
        <f t="shared" si="6"/>
        <v>0</v>
      </c>
      <c r="M150">
        <f>marketing_campaign32[[#This Row],[TotalKids]]+marketing_campaign32[[#This Row],[Marital_Number]]</f>
        <v>1</v>
      </c>
      <c r="N150" s="1">
        <v>41202</v>
      </c>
      <c r="O150" s="22">
        <f>MAX($N$2:$N$2229)-marketing_campaign32[[#This Row],[Dt_Customer]]</f>
        <v>617</v>
      </c>
      <c r="P150">
        <v>84</v>
      </c>
      <c r="Q150">
        <v>1324</v>
      </c>
      <c r="R150">
        <v>27</v>
      </c>
      <c r="S150">
        <v>119</v>
      </c>
      <c r="T150">
        <v>71</v>
      </c>
      <c r="U150">
        <v>108</v>
      </c>
      <c r="V150">
        <v>27</v>
      </c>
      <c r="W150">
        <f t="shared" si="7"/>
        <v>1676</v>
      </c>
      <c r="X150" s="27">
        <f>marketing_campaign32[[#This Row],[TotalSpend]]/marketing_campaign32[[#This Row],[Income]]</f>
        <v>1.8367324573419982E-2</v>
      </c>
      <c r="Y150" s="27" t="str">
        <f>IF(marketing_campaign32[[#This Row],[TotalSpend]]&gt;1196, "High Spend", "Low Spend")</f>
        <v>High Spend</v>
      </c>
      <c r="Z150">
        <v>0</v>
      </c>
      <c r="AA150">
        <v>7</v>
      </c>
      <c r="AB150">
        <v>9</v>
      </c>
      <c r="AC150">
        <v>6</v>
      </c>
      <c r="AD150">
        <f t="shared" si="8"/>
        <v>22</v>
      </c>
      <c r="AE150" s="30">
        <f>IFERROR(marketing_campaign32[[#This Row],[TotalSpend]]/marketing_campaign32[[#This Row],[TotalPurchase]], 0)</f>
        <v>76.181818181818187</v>
      </c>
      <c r="AF150">
        <v>4</v>
      </c>
      <c r="AG150">
        <v>1</v>
      </c>
      <c r="AH150">
        <v>1</v>
      </c>
      <c r="AI150">
        <v>0</v>
      </c>
      <c r="AJ150">
        <v>1</v>
      </c>
      <c r="AK150">
        <v>1</v>
      </c>
      <c r="AL150">
        <v>1</v>
      </c>
      <c r="AM150">
        <v>0</v>
      </c>
    </row>
    <row r="151" spans="1:39" x14ac:dyDescent="0.3">
      <c r="A151">
        <v>9560</v>
      </c>
      <c r="B151">
        <v>1965</v>
      </c>
      <c r="C151">
        <f>2014-marketing_campaign32[[#This Row],[Year_Birth]]</f>
        <v>49</v>
      </c>
      <c r="D151" t="str">
        <f>IF(AND(marketing_campaign32[[#This Row],[Age]]&gt;17, marketing_campaign32[[#This Row],[Age]]&lt;40), "Adult", IF(AND(marketing_campaign32[[#This Row],[Age]]&gt;=40, marketing_campaign32[[#This Row],[Age]]&lt;59), "Middle Age", "Old Age"))</f>
        <v>Middle Age</v>
      </c>
      <c r="E151">
        <v>2</v>
      </c>
      <c r="F151">
        <v>2</v>
      </c>
      <c r="G151">
        <v>83003</v>
      </c>
      <c r="H151" t="s">
        <v>146</v>
      </c>
      <c r="I151">
        <v>3</v>
      </c>
      <c r="J151">
        <v>0</v>
      </c>
      <c r="K151">
        <v>0</v>
      </c>
      <c r="L151">
        <f t="shared" si="6"/>
        <v>0</v>
      </c>
      <c r="M151">
        <f>marketing_campaign32[[#This Row],[TotalKids]]+marketing_campaign32[[#This Row],[Marital_Number]]</f>
        <v>2</v>
      </c>
      <c r="N151" s="1">
        <v>41336</v>
      </c>
      <c r="O151" s="22">
        <f>MAX($N$2:$N$2229)-marketing_campaign32[[#This Row],[Dt_Customer]]</f>
        <v>483</v>
      </c>
      <c r="P151">
        <v>18</v>
      </c>
      <c r="Q151">
        <v>856</v>
      </c>
      <c r="R151">
        <v>61</v>
      </c>
      <c r="S151">
        <v>570</v>
      </c>
      <c r="T151">
        <v>40</v>
      </c>
      <c r="U151">
        <v>25</v>
      </c>
      <c r="V151">
        <v>122</v>
      </c>
      <c r="W151">
        <f t="shared" si="7"/>
        <v>1674</v>
      </c>
      <c r="X151" s="27">
        <f>marketing_campaign32[[#This Row],[TotalSpend]]/marketing_campaign32[[#This Row],[Income]]</f>
        <v>2.0167945736901075E-2</v>
      </c>
      <c r="Y151" s="27" t="str">
        <f>IF(marketing_campaign32[[#This Row],[TotalSpend]]&gt;1196, "High Spend", "Low Spend")</f>
        <v>High Spend</v>
      </c>
      <c r="Z151">
        <v>1</v>
      </c>
      <c r="AA151">
        <v>7</v>
      </c>
      <c r="AB151">
        <v>6</v>
      </c>
      <c r="AC151">
        <v>8</v>
      </c>
      <c r="AD151">
        <f t="shared" si="8"/>
        <v>21</v>
      </c>
      <c r="AE151" s="30">
        <f>IFERROR(marketing_campaign32[[#This Row],[TotalSpend]]/marketing_campaign32[[#This Row],[TotalPurchase]], 0)</f>
        <v>79.714285714285708</v>
      </c>
      <c r="AF151">
        <v>3</v>
      </c>
      <c r="AG151">
        <v>0</v>
      </c>
      <c r="AH151">
        <v>0</v>
      </c>
      <c r="AI151">
        <v>0</v>
      </c>
      <c r="AJ151">
        <v>0</v>
      </c>
      <c r="AK151">
        <v>1</v>
      </c>
      <c r="AL151">
        <v>1</v>
      </c>
      <c r="AM151">
        <v>0</v>
      </c>
    </row>
    <row r="152" spans="1:39" x14ac:dyDescent="0.3">
      <c r="A152">
        <v>1966</v>
      </c>
      <c r="B152">
        <v>1965</v>
      </c>
      <c r="C152">
        <f>2014-marketing_campaign32[[#This Row],[Year_Birth]]</f>
        <v>49</v>
      </c>
      <c r="D152" t="str">
        <f>IF(AND(marketing_campaign32[[#This Row],[Age]]&gt;17, marketing_campaign32[[#This Row],[Age]]&lt;40), "Adult", IF(AND(marketing_campaign32[[#This Row],[Age]]&gt;=40, marketing_campaign32[[#This Row],[Age]]&lt;59), "Middle Age", "Old Age"))</f>
        <v>Middle Age</v>
      </c>
      <c r="E152">
        <v>3</v>
      </c>
      <c r="F152">
        <v>2</v>
      </c>
      <c r="G152">
        <v>84618</v>
      </c>
      <c r="H152" t="s">
        <v>146</v>
      </c>
      <c r="I152">
        <v>3</v>
      </c>
      <c r="J152">
        <v>0</v>
      </c>
      <c r="K152">
        <v>0</v>
      </c>
      <c r="L152">
        <f t="shared" si="6"/>
        <v>0</v>
      </c>
      <c r="M152">
        <f>marketing_campaign32[[#This Row],[TotalKids]]+marketing_campaign32[[#This Row],[Marital_Number]]</f>
        <v>2</v>
      </c>
      <c r="N152" s="1">
        <v>41600</v>
      </c>
      <c r="O152" s="22">
        <f>MAX($N$2:$N$2229)-marketing_campaign32[[#This Row],[Dt_Customer]]</f>
        <v>219</v>
      </c>
      <c r="P152">
        <v>96</v>
      </c>
      <c r="Q152">
        <v>684</v>
      </c>
      <c r="R152">
        <v>100</v>
      </c>
      <c r="S152">
        <v>801</v>
      </c>
      <c r="T152">
        <v>21</v>
      </c>
      <c r="U152">
        <v>66</v>
      </c>
      <c r="V152">
        <v>0</v>
      </c>
      <c r="W152">
        <f t="shared" si="7"/>
        <v>1672</v>
      </c>
      <c r="X152" s="27">
        <f>marketing_campaign32[[#This Row],[TotalSpend]]/marketing_campaign32[[#This Row],[Income]]</f>
        <v>1.9759389255241202E-2</v>
      </c>
      <c r="Y152" s="27" t="str">
        <f>IF(marketing_campaign32[[#This Row],[TotalSpend]]&gt;1196, "High Spend", "Low Spend")</f>
        <v>High Spend</v>
      </c>
      <c r="Z152">
        <v>1</v>
      </c>
      <c r="AA152">
        <v>6</v>
      </c>
      <c r="AB152">
        <v>9</v>
      </c>
      <c r="AC152">
        <v>10</v>
      </c>
      <c r="AD152">
        <f t="shared" si="8"/>
        <v>25</v>
      </c>
      <c r="AE152" s="30">
        <f>IFERROR(marketing_campaign32[[#This Row],[TotalSpend]]/marketing_campaign32[[#This Row],[TotalPurchase]], 0)</f>
        <v>66.88</v>
      </c>
      <c r="AF152">
        <v>2</v>
      </c>
      <c r="AG152">
        <v>0</v>
      </c>
      <c r="AH152">
        <v>0</v>
      </c>
      <c r="AI152">
        <v>0</v>
      </c>
      <c r="AJ152">
        <v>0</v>
      </c>
      <c r="AK152">
        <v>1</v>
      </c>
      <c r="AL152">
        <v>0</v>
      </c>
      <c r="AM152">
        <v>0</v>
      </c>
    </row>
    <row r="153" spans="1:39" x14ac:dyDescent="0.3">
      <c r="A153">
        <v>7789</v>
      </c>
      <c r="B153">
        <v>1965</v>
      </c>
      <c r="C153">
        <f>2014-marketing_campaign32[[#This Row],[Year_Birth]]</f>
        <v>49</v>
      </c>
      <c r="D153" t="str">
        <f>IF(AND(marketing_campaign32[[#This Row],[Age]]&gt;17, marketing_campaign32[[#This Row],[Age]]&lt;40), "Adult", IF(AND(marketing_campaign32[[#This Row],[Age]]&gt;=40, marketing_campaign32[[#This Row],[Age]]&lt;59), "Middle Age", "Old Age"))</f>
        <v>Middle Age</v>
      </c>
      <c r="E153">
        <v>3</v>
      </c>
      <c r="F153">
        <v>2</v>
      </c>
      <c r="G153">
        <v>84618</v>
      </c>
      <c r="H153" t="s">
        <v>146</v>
      </c>
      <c r="I153">
        <v>3</v>
      </c>
      <c r="J153">
        <v>0</v>
      </c>
      <c r="K153">
        <v>0</v>
      </c>
      <c r="L153">
        <f t="shared" si="6"/>
        <v>0</v>
      </c>
      <c r="M153">
        <f>marketing_campaign32[[#This Row],[TotalKids]]+marketing_campaign32[[#This Row],[Marital_Number]]</f>
        <v>2</v>
      </c>
      <c r="N153" s="1">
        <v>41600</v>
      </c>
      <c r="O153" s="22">
        <f>MAX($N$2:$N$2229)-marketing_campaign32[[#This Row],[Dt_Customer]]</f>
        <v>219</v>
      </c>
      <c r="P153">
        <v>96</v>
      </c>
      <c r="Q153">
        <v>684</v>
      </c>
      <c r="R153">
        <v>100</v>
      </c>
      <c r="S153">
        <v>801</v>
      </c>
      <c r="T153">
        <v>21</v>
      </c>
      <c r="U153">
        <v>66</v>
      </c>
      <c r="V153">
        <v>0</v>
      </c>
      <c r="W153">
        <f t="shared" si="7"/>
        <v>1672</v>
      </c>
      <c r="X153" s="27">
        <f>marketing_campaign32[[#This Row],[TotalSpend]]/marketing_campaign32[[#This Row],[Income]]</f>
        <v>1.9759389255241202E-2</v>
      </c>
      <c r="Y153" s="27" t="str">
        <f>IF(marketing_campaign32[[#This Row],[TotalSpend]]&gt;1196, "High Spend", "Low Spend")</f>
        <v>High Spend</v>
      </c>
      <c r="Z153">
        <v>1</v>
      </c>
      <c r="AA153">
        <v>6</v>
      </c>
      <c r="AB153">
        <v>9</v>
      </c>
      <c r="AC153">
        <v>10</v>
      </c>
      <c r="AD153">
        <f t="shared" si="8"/>
        <v>25</v>
      </c>
      <c r="AE153" s="30">
        <f>IFERROR(marketing_campaign32[[#This Row],[TotalSpend]]/marketing_campaign32[[#This Row],[TotalPurchase]], 0)</f>
        <v>66.88</v>
      </c>
      <c r="AF153">
        <v>2</v>
      </c>
      <c r="AG153">
        <v>0</v>
      </c>
      <c r="AH153">
        <v>0</v>
      </c>
      <c r="AI153">
        <v>0</v>
      </c>
      <c r="AJ153">
        <v>0</v>
      </c>
      <c r="AK153">
        <v>1</v>
      </c>
      <c r="AL153">
        <v>0</v>
      </c>
      <c r="AM153">
        <v>0</v>
      </c>
    </row>
    <row r="154" spans="1:39" x14ac:dyDescent="0.3">
      <c r="A154">
        <v>6184</v>
      </c>
      <c r="B154">
        <v>1969</v>
      </c>
      <c r="C154">
        <f>2014-marketing_campaign32[[#This Row],[Year_Birth]]</f>
        <v>45</v>
      </c>
      <c r="D154" t="str">
        <f>IF(AND(marketing_campaign32[[#This Row],[Age]]&gt;17, marketing_campaign32[[#This Row],[Age]]&lt;40), "Adult", IF(AND(marketing_campaign32[[#This Row],[Age]]&gt;=40, marketing_campaign32[[#This Row],[Age]]&lt;59), "Middle Age", "Old Age"))</f>
        <v>Middle Age</v>
      </c>
      <c r="E154">
        <v>3</v>
      </c>
      <c r="F154">
        <v>2</v>
      </c>
      <c r="G154">
        <v>68462</v>
      </c>
      <c r="H154" t="s">
        <v>146</v>
      </c>
      <c r="I154">
        <v>3</v>
      </c>
      <c r="J154">
        <v>0</v>
      </c>
      <c r="K154">
        <v>0</v>
      </c>
      <c r="L154">
        <f t="shared" si="6"/>
        <v>0</v>
      </c>
      <c r="M154">
        <f>marketing_campaign32[[#This Row],[TotalKids]]+marketing_campaign32[[#This Row],[Marital_Number]]</f>
        <v>2</v>
      </c>
      <c r="N154" s="1">
        <v>41255</v>
      </c>
      <c r="O154" s="22">
        <f>MAX($N$2:$N$2229)-marketing_campaign32[[#This Row],[Dt_Customer]]</f>
        <v>564</v>
      </c>
      <c r="P154">
        <v>6</v>
      </c>
      <c r="Q154">
        <v>561</v>
      </c>
      <c r="R154">
        <v>64</v>
      </c>
      <c r="S154">
        <v>785</v>
      </c>
      <c r="T154">
        <v>84</v>
      </c>
      <c r="U154">
        <v>128</v>
      </c>
      <c r="V154">
        <v>48</v>
      </c>
      <c r="W154">
        <f t="shared" si="7"/>
        <v>1670</v>
      </c>
      <c r="X154" s="27">
        <f>marketing_campaign32[[#This Row],[TotalSpend]]/marketing_campaign32[[#This Row],[Income]]</f>
        <v>2.4393093979141713E-2</v>
      </c>
      <c r="Y154" s="27" t="str">
        <f>IF(marketing_campaign32[[#This Row],[TotalSpend]]&gt;1196, "High Spend", "Low Spend")</f>
        <v>High Spend</v>
      </c>
      <c r="Z154">
        <v>1</v>
      </c>
      <c r="AA154">
        <v>3</v>
      </c>
      <c r="AB154">
        <v>3</v>
      </c>
      <c r="AC154">
        <v>8</v>
      </c>
      <c r="AD154">
        <f t="shared" si="8"/>
        <v>14</v>
      </c>
      <c r="AE154" s="30">
        <f>IFERROR(marketing_campaign32[[#This Row],[TotalSpend]]/marketing_campaign32[[#This Row],[TotalPurchase]], 0)</f>
        <v>119.28571428571429</v>
      </c>
      <c r="AF154">
        <v>1</v>
      </c>
      <c r="AG154">
        <v>0</v>
      </c>
      <c r="AH154">
        <v>0</v>
      </c>
      <c r="AI154">
        <v>0</v>
      </c>
      <c r="AJ154">
        <v>0</v>
      </c>
      <c r="AK154">
        <v>0</v>
      </c>
      <c r="AL154">
        <v>0</v>
      </c>
      <c r="AM154">
        <v>0</v>
      </c>
    </row>
    <row r="155" spans="1:39" x14ac:dyDescent="0.3">
      <c r="A155">
        <v>5628</v>
      </c>
      <c r="B155">
        <v>1982</v>
      </c>
      <c r="C155">
        <f>2014-marketing_campaign32[[#This Row],[Year_Birth]]</f>
        <v>32</v>
      </c>
      <c r="D155" t="str">
        <f>IF(AND(marketing_campaign32[[#This Row],[Age]]&gt;17, marketing_campaign32[[#This Row],[Age]]&lt;40), "Adult", IF(AND(marketing_campaign32[[#This Row],[Age]]&gt;=40, marketing_campaign32[[#This Row],[Age]]&lt;59), "Middle Age", "Old Age"))</f>
        <v>Adult</v>
      </c>
      <c r="E155">
        <v>2</v>
      </c>
      <c r="F155">
        <v>2</v>
      </c>
      <c r="G155">
        <v>61416</v>
      </c>
      <c r="H155" t="s">
        <v>147</v>
      </c>
      <c r="I155">
        <v>2</v>
      </c>
      <c r="J155">
        <v>0</v>
      </c>
      <c r="K155">
        <v>0</v>
      </c>
      <c r="L155">
        <f t="shared" si="6"/>
        <v>0</v>
      </c>
      <c r="M155">
        <f>marketing_campaign32[[#This Row],[TotalKids]]+marketing_campaign32[[#This Row],[Marital_Number]]</f>
        <v>2</v>
      </c>
      <c r="N155" s="1">
        <v>41313</v>
      </c>
      <c r="O155" s="22">
        <f>MAX($N$2:$N$2229)-marketing_campaign32[[#This Row],[Dt_Customer]]</f>
        <v>506</v>
      </c>
      <c r="P155">
        <v>25</v>
      </c>
      <c r="Q155">
        <v>848</v>
      </c>
      <c r="R155">
        <v>154</v>
      </c>
      <c r="S155">
        <v>323</v>
      </c>
      <c r="T155">
        <v>201</v>
      </c>
      <c r="U155">
        <v>61</v>
      </c>
      <c r="V155">
        <v>78</v>
      </c>
      <c r="W155">
        <f t="shared" si="7"/>
        <v>1665</v>
      </c>
      <c r="X155" s="27">
        <f>marketing_campaign32[[#This Row],[TotalSpend]]/marketing_campaign32[[#This Row],[Income]]</f>
        <v>2.7110199296600235E-2</v>
      </c>
      <c r="Y155" s="27" t="str">
        <f>IF(marketing_campaign32[[#This Row],[TotalSpend]]&gt;1196, "High Spend", "Low Spend")</f>
        <v>High Spend</v>
      </c>
      <c r="Z155">
        <v>1</v>
      </c>
      <c r="AA155">
        <v>10</v>
      </c>
      <c r="AB155">
        <v>3</v>
      </c>
      <c r="AC155">
        <v>10</v>
      </c>
      <c r="AD155">
        <f t="shared" si="8"/>
        <v>23</v>
      </c>
      <c r="AE155" s="30">
        <f>IFERROR(marketing_campaign32[[#This Row],[TotalSpend]]/marketing_campaign32[[#This Row],[TotalPurchase]], 0)</f>
        <v>72.391304347826093</v>
      </c>
      <c r="AF155">
        <v>6</v>
      </c>
      <c r="AG155">
        <v>0</v>
      </c>
      <c r="AH155">
        <v>0</v>
      </c>
      <c r="AI155">
        <v>1</v>
      </c>
      <c r="AJ155">
        <v>0</v>
      </c>
      <c r="AK155">
        <v>0</v>
      </c>
      <c r="AL155">
        <v>0</v>
      </c>
      <c r="AM155">
        <v>0</v>
      </c>
    </row>
    <row r="156" spans="1:39" x14ac:dyDescent="0.3">
      <c r="A156">
        <v>531</v>
      </c>
      <c r="B156">
        <v>1954</v>
      </c>
      <c r="C156">
        <f>2014-marketing_campaign32[[#This Row],[Year_Birth]]</f>
        <v>60</v>
      </c>
      <c r="D156" t="str">
        <f>IF(AND(marketing_campaign32[[#This Row],[Age]]&gt;17, marketing_campaign32[[#This Row],[Age]]&lt;40), "Adult", IF(AND(marketing_campaign32[[#This Row],[Age]]&gt;=40, marketing_campaign32[[#This Row],[Age]]&lt;59), "Middle Age", "Old Age"))</f>
        <v>Old Age</v>
      </c>
      <c r="E156">
        <v>3</v>
      </c>
      <c r="F156">
        <v>1</v>
      </c>
      <c r="G156">
        <v>57333</v>
      </c>
      <c r="H156" t="s">
        <v>147</v>
      </c>
      <c r="I156">
        <v>2</v>
      </c>
      <c r="J156">
        <v>0</v>
      </c>
      <c r="K156">
        <v>1</v>
      </c>
      <c r="L156">
        <f t="shared" si="6"/>
        <v>1</v>
      </c>
      <c r="M156">
        <f>marketing_campaign32[[#This Row],[TotalKids]]+marketing_campaign32[[#This Row],[Marital_Number]]</f>
        <v>2</v>
      </c>
      <c r="N156" s="1">
        <v>41174</v>
      </c>
      <c r="O156" s="22">
        <f>MAX($N$2:$N$2229)-marketing_campaign32[[#This Row],[Dt_Customer]]</f>
        <v>645</v>
      </c>
      <c r="P156">
        <v>55</v>
      </c>
      <c r="Q156">
        <v>941</v>
      </c>
      <c r="R156">
        <v>14</v>
      </c>
      <c r="S156">
        <v>397</v>
      </c>
      <c r="T156">
        <v>76</v>
      </c>
      <c r="U156">
        <v>58</v>
      </c>
      <c r="V156">
        <v>176</v>
      </c>
      <c r="W156">
        <f t="shared" si="7"/>
        <v>1662</v>
      </c>
      <c r="X156" s="27">
        <f>marketing_campaign32[[#This Row],[TotalSpend]]/marketing_campaign32[[#This Row],[Income]]</f>
        <v>2.8988540631050181E-2</v>
      </c>
      <c r="Y156" s="27" t="str">
        <f>IF(marketing_campaign32[[#This Row],[TotalSpend]]&gt;1196, "High Spend", "Low Spend")</f>
        <v>High Spend</v>
      </c>
      <c r="Z156">
        <v>11</v>
      </c>
      <c r="AA156">
        <v>8</v>
      </c>
      <c r="AB156">
        <v>5</v>
      </c>
      <c r="AC156">
        <v>9</v>
      </c>
      <c r="AD156">
        <f t="shared" si="8"/>
        <v>22</v>
      </c>
      <c r="AE156" s="30">
        <f>IFERROR(marketing_campaign32[[#This Row],[TotalSpend]]/marketing_campaign32[[#This Row],[TotalPurchase]], 0)</f>
        <v>75.545454545454547</v>
      </c>
      <c r="AF156">
        <v>6</v>
      </c>
      <c r="AG156">
        <v>0</v>
      </c>
      <c r="AH156">
        <v>0</v>
      </c>
      <c r="AI156">
        <v>0</v>
      </c>
      <c r="AJ156">
        <v>0</v>
      </c>
      <c r="AK156">
        <v>0</v>
      </c>
      <c r="AL156">
        <v>1</v>
      </c>
      <c r="AM156">
        <v>0</v>
      </c>
    </row>
    <row r="157" spans="1:39" x14ac:dyDescent="0.3">
      <c r="A157">
        <v>8643</v>
      </c>
      <c r="B157">
        <v>1971</v>
      </c>
      <c r="C157">
        <f>2014-marketing_campaign32[[#This Row],[Year_Birth]]</f>
        <v>43</v>
      </c>
      <c r="D157" t="str">
        <f>IF(AND(marketing_campaign32[[#This Row],[Age]]&gt;17, marketing_campaign32[[#This Row],[Age]]&lt;40), "Adult", IF(AND(marketing_campaign32[[#This Row],[Age]]&gt;=40, marketing_campaign32[[#This Row],[Age]]&lt;59), "Middle Age", "Old Age"))</f>
        <v>Middle Age</v>
      </c>
      <c r="E157">
        <v>2</v>
      </c>
      <c r="F157">
        <v>2</v>
      </c>
      <c r="G157">
        <v>69930</v>
      </c>
      <c r="H157" t="s">
        <v>146</v>
      </c>
      <c r="I157">
        <v>3</v>
      </c>
      <c r="J157">
        <v>0</v>
      </c>
      <c r="K157">
        <v>0</v>
      </c>
      <c r="L157">
        <f t="shared" si="6"/>
        <v>0</v>
      </c>
      <c r="M157">
        <f>marketing_campaign32[[#This Row],[TotalKids]]+marketing_campaign32[[#This Row],[Marital_Number]]</f>
        <v>2</v>
      </c>
      <c r="N157" s="1">
        <v>41420</v>
      </c>
      <c r="O157" s="22">
        <f>MAX($N$2:$N$2229)-marketing_campaign32[[#This Row],[Dt_Customer]]</f>
        <v>399</v>
      </c>
      <c r="P157">
        <v>21</v>
      </c>
      <c r="Q157">
        <v>252</v>
      </c>
      <c r="R157">
        <v>98</v>
      </c>
      <c r="S157">
        <v>827</v>
      </c>
      <c r="T157">
        <v>219</v>
      </c>
      <c r="U157">
        <v>70</v>
      </c>
      <c r="V157">
        <v>196</v>
      </c>
      <c r="W157">
        <f t="shared" si="7"/>
        <v>1662</v>
      </c>
      <c r="X157" s="27">
        <f>marketing_campaign32[[#This Row],[TotalSpend]]/marketing_campaign32[[#This Row],[Income]]</f>
        <v>2.3766623766623765E-2</v>
      </c>
      <c r="Y157" s="27" t="str">
        <f>IF(marketing_campaign32[[#This Row],[TotalSpend]]&gt;1196, "High Spend", "Low Spend")</f>
        <v>High Spend</v>
      </c>
      <c r="Z157">
        <v>1</v>
      </c>
      <c r="AA157">
        <v>4</v>
      </c>
      <c r="AB157">
        <v>5</v>
      </c>
      <c r="AC157">
        <v>12</v>
      </c>
      <c r="AD157">
        <f t="shared" si="8"/>
        <v>21</v>
      </c>
      <c r="AE157" s="30">
        <f>IFERROR(marketing_campaign32[[#This Row],[TotalSpend]]/marketing_campaign32[[#This Row],[TotalPurchase]], 0)</f>
        <v>79.142857142857139</v>
      </c>
      <c r="AF157">
        <v>3</v>
      </c>
      <c r="AG157">
        <v>0</v>
      </c>
      <c r="AH157">
        <v>0</v>
      </c>
      <c r="AI157">
        <v>0</v>
      </c>
      <c r="AJ157">
        <v>0</v>
      </c>
      <c r="AK157">
        <v>0</v>
      </c>
      <c r="AL157">
        <v>0</v>
      </c>
      <c r="AM157">
        <v>0</v>
      </c>
    </row>
    <row r="158" spans="1:39" x14ac:dyDescent="0.3">
      <c r="A158">
        <v>9451</v>
      </c>
      <c r="B158">
        <v>1965</v>
      </c>
      <c r="C158">
        <f>2014-marketing_campaign32[[#This Row],[Year_Birth]]</f>
        <v>49</v>
      </c>
      <c r="D158" t="str">
        <f>IF(AND(marketing_campaign32[[#This Row],[Age]]&gt;17, marketing_campaign32[[#This Row],[Age]]&lt;40), "Adult", IF(AND(marketing_campaign32[[#This Row],[Age]]&gt;=40, marketing_campaign32[[#This Row],[Age]]&lt;59), "Middle Age", "Old Age"))</f>
        <v>Middle Age</v>
      </c>
      <c r="E158">
        <v>2</v>
      </c>
      <c r="F158">
        <v>2</v>
      </c>
      <c r="G158">
        <v>73538</v>
      </c>
      <c r="H158" t="s">
        <v>146</v>
      </c>
      <c r="I158">
        <v>3</v>
      </c>
      <c r="J158">
        <v>0</v>
      </c>
      <c r="K158">
        <v>1</v>
      </c>
      <c r="L158">
        <f t="shared" si="6"/>
        <v>1</v>
      </c>
      <c r="M158">
        <f>marketing_campaign32[[#This Row],[TotalKids]]+marketing_campaign32[[#This Row],[Marital_Number]]</f>
        <v>3</v>
      </c>
      <c r="N158" s="1">
        <v>41238</v>
      </c>
      <c r="O158" s="22">
        <f>MAX($N$2:$N$2229)-marketing_campaign32[[#This Row],[Dt_Customer]]</f>
        <v>581</v>
      </c>
      <c r="P158">
        <v>92</v>
      </c>
      <c r="Q158">
        <v>811</v>
      </c>
      <c r="R158">
        <v>76</v>
      </c>
      <c r="S158">
        <v>428</v>
      </c>
      <c r="T158">
        <v>99</v>
      </c>
      <c r="U158">
        <v>137</v>
      </c>
      <c r="V158">
        <v>107</v>
      </c>
      <c r="W158">
        <f t="shared" si="7"/>
        <v>1658</v>
      </c>
      <c r="X158" s="27">
        <f>marketing_campaign32[[#This Row],[TotalSpend]]/marketing_campaign32[[#This Row],[Income]]</f>
        <v>2.2546166607740215E-2</v>
      </c>
      <c r="Y158" s="27" t="str">
        <f>IF(marketing_campaign32[[#This Row],[TotalSpend]]&gt;1196, "High Spend", "Low Spend")</f>
        <v>High Spend</v>
      </c>
      <c r="Z158">
        <v>3</v>
      </c>
      <c r="AA158">
        <v>10</v>
      </c>
      <c r="AB158">
        <v>4</v>
      </c>
      <c r="AC158">
        <v>9</v>
      </c>
      <c r="AD158">
        <f t="shared" si="8"/>
        <v>23</v>
      </c>
      <c r="AE158" s="30">
        <f>IFERROR(marketing_campaign32[[#This Row],[TotalSpend]]/marketing_campaign32[[#This Row],[TotalPurchase]], 0)</f>
        <v>72.086956521739125</v>
      </c>
      <c r="AF158">
        <v>7</v>
      </c>
      <c r="AG158">
        <v>0</v>
      </c>
      <c r="AH158">
        <v>0</v>
      </c>
      <c r="AI158">
        <v>0</v>
      </c>
      <c r="AJ158">
        <v>0</v>
      </c>
      <c r="AK158">
        <v>0</v>
      </c>
      <c r="AL158">
        <v>0</v>
      </c>
      <c r="AM158">
        <v>0</v>
      </c>
    </row>
    <row r="159" spans="1:39" x14ac:dyDescent="0.3">
      <c r="A159">
        <v>830</v>
      </c>
      <c r="B159">
        <v>1987</v>
      </c>
      <c r="C159">
        <f>2014-marketing_campaign32[[#This Row],[Year_Birth]]</f>
        <v>27</v>
      </c>
      <c r="D159" t="str">
        <f>IF(AND(marketing_campaign32[[#This Row],[Age]]&gt;17, marketing_campaign32[[#This Row],[Age]]&lt;40), "Adult", IF(AND(marketing_campaign32[[#This Row],[Age]]&gt;=40, marketing_campaign32[[#This Row],[Age]]&lt;59), "Middle Age", "Old Age"))</f>
        <v>Adult</v>
      </c>
      <c r="E159">
        <v>3</v>
      </c>
      <c r="F159">
        <v>1</v>
      </c>
      <c r="G159">
        <v>74004</v>
      </c>
      <c r="H159" t="s">
        <v>146</v>
      </c>
      <c r="I159">
        <v>3</v>
      </c>
      <c r="J159">
        <v>0</v>
      </c>
      <c r="K159">
        <v>0</v>
      </c>
      <c r="L159">
        <f t="shared" si="6"/>
        <v>0</v>
      </c>
      <c r="M159">
        <f>marketing_campaign32[[#This Row],[TotalKids]]+marketing_campaign32[[#This Row],[Marital_Number]]</f>
        <v>1</v>
      </c>
      <c r="N159" s="1">
        <v>41694</v>
      </c>
      <c r="O159" s="22">
        <f>MAX($N$2:$N$2229)-marketing_campaign32[[#This Row],[Dt_Customer]]</f>
        <v>125</v>
      </c>
      <c r="P159">
        <v>5</v>
      </c>
      <c r="Q159">
        <v>784</v>
      </c>
      <c r="R159">
        <v>48</v>
      </c>
      <c r="S159">
        <v>560</v>
      </c>
      <c r="T159">
        <v>42</v>
      </c>
      <c r="U159">
        <v>176</v>
      </c>
      <c r="V159">
        <v>48</v>
      </c>
      <c r="W159">
        <f t="shared" si="7"/>
        <v>1658</v>
      </c>
      <c r="X159" s="27">
        <f>marketing_campaign32[[#This Row],[TotalSpend]]/marketing_campaign32[[#This Row],[Income]]</f>
        <v>2.2404194367872006E-2</v>
      </c>
      <c r="Y159" s="27" t="str">
        <f>IF(marketing_campaign32[[#This Row],[TotalSpend]]&gt;1196, "High Spend", "Low Spend")</f>
        <v>High Spend</v>
      </c>
      <c r="Z159">
        <v>1</v>
      </c>
      <c r="AA159">
        <v>4</v>
      </c>
      <c r="AB159">
        <v>6</v>
      </c>
      <c r="AC159">
        <v>4</v>
      </c>
      <c r="AD159">
        <f t="shared" si="8"/>
        <v>14</v>
      </c>
      <c r="AE159" s="30">
        <f>IFERROR(marketing_campaign32[[#This Row],[TotalSpend]]/marketing_campaign32[[#This Row],[TotalPurchase]], 0)</f>
        <v>118.42857142857143</v>
      </c>
      <c r="AF159">
        <v>3</v>
      </c>
      <c r="AG159">
        <v>1</v>
      </c>
      <c r="AH159">
        <v>0</v>
      </c>
      <c r="AI159">
        <v>0</v>
      </c>
      <c r="AJ159">
        <v>0</v>
      </c>
      <c r="AK159">
        <v>1</v>
      </c>
      <c r="AL159">
        <v>1</v>
      </c>
      <c r="AM159">
        <v>0</v>
      </c>
    </row>
    <row r="160" spans="1:39" x14ac:dyDescent="0.3">
      <c r="A160">
        <v>3262</v>
      </c>
      <c r="B160">
        <v>1958</v>
      </c>
      <c r="C160">
        <f>2014-marketing_campaign32[[#This Row],[Year_Birth]]</f>
        <v>56</v>
      </c>
      <c r="D160" t="str">
        <f>IF(AND(marketing_campaign32[[#This Row],[Age]]&gt;17, marketing_campaign32[[#This Row],[Age]]&lt;40), "Adult", IF(AND(marketing_campaign32[[#This Row],[Age]]&gt;=40, marketing_campaign32[[#This Row],[Age]]&lt;59), "Middle Age", "Old Age"))</f>
        <v>Middle Age</v>
      </c>
      <c r="E160">
        <v>2</v>
      </c>
      <c r="F160">
        <v>1</v>
      </c>
      <c r="G160">
        <v>68281</v>
      </c>
      <c r="H160" t="s">
        <v>147</v>
      </c>
      <c r="I160">
        <v>2</v>
      </c>
      <c r="J160">
        <v>0</v>
      </c>
      <c r="K160">
        <v>0</v>
      </c>
      <c r="L160">
        <f t="shared" si="6"/>
        <v>0</v>
      </c>
      <c r="M160">
        <f>marketing_campaign32[[#This Row],[TotalKids]]+marketing_campaign32[[#This Row],[Marital_Number]]</f>
        <v>1</v>
      </c>
      <c r="N160" s="1">
        <v>41128</v>
      </c>
      <c r="O160" s="22">
        <f>MAX($N$2:$N$2229)-marketing_campaign32[[#This Row],[Dt_Customer]]</f>
        <v>691</v>
      </c>
      <c r="P160">
        <v>31</v>
      </c>
      <c r="Q160">
        <v>995</v>
      </c>
      <c r="R160">
        <v>112</v>
      </c>
      <c r="S160">
        <v>417</v>
      </c>
      <c r="T160">
        <v>42</v>
      </c>
      <c r="U160">
        <v>48</v>
      </c>
      <c r="V160">
        <v>41</v>
      </c>
      <c r="W160">
        <f t="shared" si="7"/>
        <v>1655</v>
      </c>
      <c r="X160" s="27">
        <f>marketing_campaign32[[#This Row],[TotalSpend]]/marketing_campaign32[[#This Row],[Income]]</f>
        <v>2.423807501354696E-2</v>
      </c>
      <c r="Y160" s="27" t="str">
        <f>IF(marketing_campaign32[[#This Row],[TotalSpend]]&gt;1196, "High Spend", "Low Spend")</f>
        <v>High Spend</v>
      </c>
      <c r="Z160">
        <v>1</v>
      </c>
      <c r="AA160">
        <v>2</v>
      </c>
      <c r="AB160">
        <v>9</v>
      </c>
      <c r="AC160">
        <v>13</v>
      </c>
      <c r="AD160">
        <f t="shared" si="8"/>
        <v>24</v>
      </c>
      <c r="AE160" s="30">
        <f>IFERROR(marketing_campaign32[[#This Row],[TotalSpend]]/marketing_campaign32[[#This Row],[TotalPurchase]], 0)</f>
        <v>68.958333333333329</v>
      </c>
      <c r="AF160">
        <v>5</v>
      </c>
      <c r="AG160">
        <v>0</v>
      </c>
      <c r="AH160">
        <v>0</v>
      </c>
      <c r="AI160">
        <v>0</v>
      </c>
      <c r="AJ160">
        <v>0</v>
      </c>
      <c r="AK160">
        <v>0</v>
      </c>
      <c r="AL160">
        <v>1</v>
      </c>
      <c r="AM160">
        <v>0</v>
      </c>
    </row>
    <row r="161" spans="1:39" x14ac:dyDescent="0.3">
      <c r="A161">
        <v>2532</v>
      </c>
      <c r="B161">
        <v>1987</v>
      </c>
      <c r="C161">
        <f>2014-marketing_campaign32[[#This Row],[Year_Birth]]</f>
        <v>27</v>
      </c>
      <c r="D161" t="str">
        <f>IF(AND(marketing_campaign32[[#This Row],[Age]]&gt;17, marketing_campaign32[[#This Row],[Age]]&lt;40), "Adult", IF(AND(marketing_campaign32[[#This Row],[Age]]&gt;=40, marketing_campaign32[[#This Row],[Age]]&lt;59), "Middle Age", "Old Age"))</f>
        <v>Adult</v>
      </c>
      <c r="E161">
        <v>3</v>
      </c>
      <c r="F161">
        <v>1</v>
      </c>
      <c r="G161">
        <v>73454</v>
      </c>
      <c r="H161" t="s">
        <v>146</v>
      </c>
      <c r="I161">
        <v>3</v>
      </c>
      <c r="J161">
        <v>0</v>
      </c>
      <c r="K161">
        <v>0</v>
      </c>
      <c r="L161">
        <f t="shared" si="6"/>
        <v>0</v>
      </c>
      <c r="M161">
        <f>marketing_campaign32[[#This Row],[TotalKids]]+marketing_campaign32[[#This Row],[Marital_Number]]</f>
        <v>1</v>
      </c>
      <c r="N161" s="1">
        <v>41699</v>
      </c>
      <c r="O161" s="22">
        <f>MAX($N$2:$N$2229)-marketing_campaign32[[#This Row],[Dt_Customer]]</f>
        <v>120</v>
      </c>
      <c r="P161">
        <v>95</v>
      </c>
      <c r="Q161">
        <v>982</v>
      </c>
      <c r="R161">
        <v>73</v>
      </c>
      <c r="S161">
        <v>351</v>
      </c>
      <c r="T161">
        <v>56</v>
      </c>
      <c r="U161">
        <v>14</v>
      </c>
      <c r="V161">
        <v>175</v>
      </c>
      <c r="W161">
        <f t="shared" si="7"/>
        <v>1651</v>
      </c>
      <c r="X161" s="27">
        <f>marketing_campaign32[[#This Row],[TotalSpend]]/marketing_campaign32[[#This Row],[Income]]</f>
        <v>2.247665205434694E-2</v>
      </c>
      <c r="Y161" s="27" t="str">
        <f>IF(marketing_campaign32[[#This Row],[TotalSpend]]&gt;1196, "High Spend", "Low Spend")</f>
        <v>High Spend</v>
      </c>
      <c r="Z161">
        <v>1</v>
      </c>
      <c r="AA161">
        <v>2</v>
      </c>
      <c r="AB161">
        <v>4</v>
      </c>
      <c r="AC161">
        <v>6</v>
      </c>
      <c r="AD161">
        <f t="shared" si="8"/>
        <v>12</v>
      </c>
      <c r="AE161" s="30">
        <f>IFERROR(marketing_campaign32[[#This Row],[TotalSpend]]/marketing_campaign32[[#This Row],[TotalPurchase]], 0)</f>
        <v>137.58333333333334</v>
      </c>
      <c r="AF161">
        <v>5</v>
      </c>
      <c r="AG161">
        <v>0</v>
      </c>
      <c r="AH161">
        <v>0</v>
      </c>
      <c r="AI161">
        <v>1</v>
      </c>
      <c r="AJ161">
        <v>0</v>
      </c>
      <c r="AK161">
        <v>0</v>
      </c>
      <c r="AL161">
        <v>0</v>
      </c>
      <c r="AM161">
        <v>0</v>
      </c>
    </row>
    <row r="162" spans="1:39" x14ac:dyDescent="0.3">
      <c r="A162">
        <v>4637</v>
      </c>
      <c r="B162">
        <v>1954</v>
      </c>
      <c r="C162">
        <f>2014-marketing_campaign32[[#This Row],[Year_Birth]]</f>
        <v>60</v>
      </c>
      <c r="D162" t="str">
        <f>IF(AND(marketing_campaign32[[#This Row],[Age]]&gt;17, marketing_campaign32[[#This Row],[Age]]&lt;40), "Adult", IF(AND(marketing_campaign32[[#This Row],[Age]]&gt;=40, marketing_campaign32[[#This Row],[Age]]&lt;59), "Middle Age", "Old Age"))</f>
        <v>Old Age</v>
      </c>
      <c r="E162">
        <v>3</v>
      </c>
      <c r="F162">
        <v>1</v>
      </c>
      <c r="G162">
        <v>74637</v>
      </c>
      <c r="H162" t="s">
        <v>146</v>
      </c>
      <c r="I162">
        <v>3</v>
      </c>
      <c r="J162">
        <v>0</v>
      </c>
      <c r="K162">
        <v>0</v>
      </c>
      <c r="L162">
        <f t="shared" si="6"/>
        <v>0</v>
      </c>
      <c r="M162">
        <f>marketing_campaign32[[#This Row],[TotalKids]]+marketing_campaign32[[#This Row],[Marital_Number]]</f>
        <v>1</v>
      </c>
      <c r="N162" s="1">
        <v>41412</v>
      </c>
      <c r="O162" s="22">
        <f>MAX($N$2:$N$2229)-marketing_campaign32[[#This Row],[Dt_Customer]]</f>
        <v>407</v>
      </c>
      <c r="P162">
        <v>73</v>
      </c>
      <c r="Q162">
        <v>960</v>
      </c>
      <c r="R162">
        <v>64</v>
      </c>
      <c r="S162">
        <v>464</v>
      </c>
      <c r="T162">
        <v>146</v>
      </c>
      <c r="U162">
        <v>0</v>
      </c>
      <c r="V162">
        <v>16</v>
      </c>
      <c r="W162">
        <f t="shared" si="7"/>
        <v>1650</v>
      </c>
      <c r="X162" s="27">
        <f>marketing_campaign32[[#This Row],[TotalSpend]]/marketing_campaign32[[#This Row],[Income]]</f>
        <v>2.2106997869689296E-2</v>
      </c>
      <c r="Y162" s="27" t="str">
        <f>IF(marketing_campaign32[[#This Row],[TotalSpend]]&gt;1196, "High Spend", "Low Spend")</f>
        <v>High Spend</v>
      </c>
      <c r="Z162">
        <v>1</v>
      </c>
      <c r="AA162">
        <v>6</v>
      </c>
      <c r="AB162">
        <v>9</v>
      </c>
      <c r="AC162">
        <v>9</v>
      </c>
      <c r="AD162">
        <f t="shared" si="8"/>
        <v>24</v>
      </c>
      <c r="AE162" s="30">
        <f>IFERROR(marketing_campaign32[[#This Row],[TotalSpend]]/marketing_campaign32[[#This Row],[TotalPurchase]], 0)</f>
        <v>68.75</v>
      </c>
      <c r="AF162">
        <v>3</v>
      </c>
      <c r="AG162">
        <v>1</v>
      </c>
      <c r="AH162">
        <v>0</v>
      </c>
      <c r="AI162">
        <v>0</v>
      </c>
      <c r="AJ162">
        <v>0</v>
      </c>
      <c r="AK162">
        <v>0</v>
      </c>
      <c r="AL162">
        <v>0</v>
      </c>
      <c r="AM162">
        <v>0</v>
      </c>
    </row>
    <row r="163" spans="1:39" x14ac:dyDescent="0.3">
      <c r="A163">
        <v>3005</v>
      </c>
      <c r="B163">
        <v>1992</v>
      </c>
      <c r="C163">
        <f>2014-marketing_campaign32[[#This Row],[Year_Birth]]</f>
        <v>22</v>
      </c>
      <c r="D163" t="str">
        <f>IF(AND(marketing_campaign32[[#This Row],[Age]]&gt;17, marketing_campaign32[[#This Row],[Age]]&lt;40), "Adult", IF(AND(marketing_campaign32[[#This Row],[Age]]&gt;=40, marketing_campaign32[[#This Row],[Age]]&lt;59), "Middle Age", "Old Age"))</f>
        <v>Adult</v>
      </c>
      <c r="E163">
        <v>2</v>
      </c>
      <c r="F163">
        <v>1</v>
      </c>
      <c r="G163">
        <v>83528</v>
      </c>
      <c r="H163" t="s">
        <v>146</v>
      </c>
      <c r="I163">
        <v>3</v>
      </c>
      <c r="J163">
        <v>0</v>
      </c>
      <c r="K163">
        <v>0</v>
      </c>
      <c r="L163">
        <f t="shared" si="6"/>
        <v>0</v>
      </c>
      <c r="M163">
        <f>marketing_campaign32[[#This Row],[TotalKids]]+marketing_campaign32[[#This Row],[Marital_Number]]</f>
        <v>1</v>
      </c>
      <c r="N163" s="1">
        <v>41760</v>
      </c>
      <c r="O163" s="22">
        <f>MAX($N$2:$N$2229)-marketing_campaign32[[#This Row],[Dt_Customer]]</f>
        <v>59</v>
      </c>
      <c r="P163">
        <v>7</v>
      </c>
      <c r="Q163">
        <v>530</v>
      </c>
      <c r="R163">
        <v>117</v>
      </c>
      <c r="S163">
        <v>678</v>
      </c>
      <c r="T163">
        <v>134</v>
      </c>
      <c r="U163">
        <v>44</v>
      </c>
      <c r="V163">
        <v>147</v>
      </c>
      <c r="W163">
        <f t="shared" si="7"/>
        <v>1650</v>
      </c>
      <c r="X163" s="27">
        <f>marketing_campaign32[[#This Row],[TotalSpend]]/marketing_campaign32[[#This Row],[Income]]</f>
        <v>1.9753854994732305E-2</v>
      </c>
      <c r="Y163" s="27" t="str">
        <f>IF(marketing_campaign32[[#This Row],[TotalSpend]]&gt;1196, "High Spend", "Low Spend")</f>
        <v>High Spend</v>
      </c>
      <c r="Z163">
        <v>1</v>
      </c>
      <c r="AA163">
        <v>4</v>
      </c>
      <c r="AB163">
        <v>10</v>
      </c>
      <c r="AC163">
        <v>8</v>
      </c>
      <c r="AD163">
        <f t="shared" si="8"/>
        <v>22</v>
      </c>
      <c r="AE163" s="30">
        <f>IFERROR(marketing_campaign32[[#This Row],[TotalSpend]]/marketing_campaign32[[#This Row],[TotalPurchase]], 0)</f>
        <v>75</v>
      </c>
      <c r="AF163">
        <v>1</v>
      </c>
      <c r="AG163">
        <v>1</v>
      </c>
      <c r="AH163">
        <v>0</v>
      </c>
      <c r="AI163">
        <v>1</v>
      </c>
      <c r="AJ163">
        <v>0</v>
      </c>
      <c r="AK163">
        <v>0</v>
      </c>
      <c r="AL163">
        <v>1</v>
      </c>
      <c r="AM163">
        <v>0</v>
      </c>
    </row>
    <row r="164" spans="1:39" x14ac:dyDescent="0.3">
      <c r="A164">
        <v>4418</v>
      </c>
      <c r="B164">
        <v>1983</v>
      </c>
      <c r="C164">
        <f>2014-marketing_campaign32[[#This Row],[Year_Birth]]</f>
        <v>31</v>
      </c>
      <c r="D164" t="str">
        <f>IF(AND(marketing_campaign32[[#This Row],[Age]]&gt;17, marketing_campaign32[[#This Row],[Age]]&lt;40), "Adult", IF(AND(marketing_campaign32[[#This Row],[Age]]&gt;=40, marketing_campaign32[[#This Row],[Age]]&lt;59), "Middle Age", "Old Age"))</f>
        <v>Adult</v>
      </c>
      <c r="E164">
        <v>3</v>
      </c>
      <c r="F164">
        <v>1</v>
      </c>
      <c r="G164">
        <v>89616</v>
      </c>
      <c r="H164" t="s">
        <v>146</v>
      </c>
      <c r="I164">
        <v>3</v>
      </c>
      <c r="J164">
        <v>0</v>
      </c>
      <c r="K164">
        <v>0</v>
      </c>
      <c r="L164">
        <f t="shared" si="6"/>
        <v>0</v>
      </c>
      <c r="M164">
        <f>marketing_campaign32[[#This Row],[TotalKids]]+marketing_campaign32[[#This Row],[Marital_Number]]</f>
        <v>1</v>
      </c>
      <c r="N164" s="1">
        <v>41330</v>
      </c>
      <c r="O164" s="22">
        <f>MAX($N$2:$N$2229)-marketing_campaign32[[#This Row],[Dt_Customer]]</f>
        <v>489</v>
      </c>
      <c r="P164">
        <v>36</v>
      </c>
      <c r="Q164">
        <v>671</v>
      </c>
      <c r="R164">
        <v>47</v>
      </c>
      <c r="S164">
        <v>655</v>
      </c>
      <c r="T164">
        <v>145</v>
      </c>
      <c r="U164">
        <v>111</v>
      </c>
      <c r="V164">
        <v>15</v>
      </c>
      <c r="W164">
        <f t="shared" si="7"/>
        <v>1644</v>
      </c>
      <c r="X164" s="27">
        <f>marketing_campaign32[[#This Row],[TotalSpend]]/marketing_campaign32[[#This Row],[Income]]</f>
        <v>1.8344938403856453E-2</v>
      </c>
      <c r="Y164" s="27" t="str">
        <f>IF(marketing_campaign32[[#This Row],[TotalSpend]]&gt;1196, "High Spend", "Low Spend")</f>
        <v>High Spend</v>
      </c>
      <c r="Z164">
        <v>1</v>
      </c>
      <c r="AA164">
        <v>7</v>
      </c>
      <c r="AB164">
        <v>5</v>
      </c>
      <c r="AC164">
        <v>12</v>
      </c>
      <c r="AD164">
        <f t="shared" si="8"/>
        <v>24</v>
      </c>
      <c r="AE164" s="30">
        <f>IFERROR(marketing_campaign32[[#This Row],[TotalSpend]]/marketing_campaign32[[#This Row],[TotalPurchase]], 0)</f>
        <v>68.5</v>
      </c>
      <c r="AF164">
        <v>2</v>
      </c>
      <c r="AG164">
        <v>0</v>
      </c>
      <c r="AH164">
        <v>0</v>
      </c>
      <c r="AI164">
        <v>0</v>
      </c>
      <c r="AJ164">
        <v>0</v>
      </c>
      <c r="AK164">
        <v>0</v>
      </c>
      <c r="AL164">
        <v>1</v>
      </c>
      <c r="AM164">
        <v>0</v>
      </c>
    </row>
    <row r="165" spans="1:39" x14ac:dyDescent="0.3">
      <c r="A165">
        <v>1650</v>
      </c>
      <c r="B165">
        <v>1960</v>
      </c>
      <c r="C165">
        <f>2014-marketing_campaign32[[#This Row],[Year_Birth]]</f>
        <v>54</v>
      </c>
      <c r="D165" t="str">
        <f>IF(AND(marketing_campaign32[[#This Row],[Age]]&gt;17, marketing_campaign32[[#This Row],[Age]]&lt;40), "Adult", IF(AND(marketing_campaign32[[#This Row],[Age]]&gt;=40, marketing_campaign32[[#This Row],[Age]]&lt;59), "Middle Age", "Old Age"))</f>
        <v>Middle Age</v>
      </c>
      <c r="E165">
        <v>3</v>
      </c>
      <c r="F165">
        <v>2</v>
      </c>
      <c r="G165">
        <v>81843</v>
      </c>
      <c r="H165" t="s">
        <v>146</v>
      </c>
      <c r="I165">
        <v>3</v>
      </c>
      <c r="J165">
        <v>0</v>
      </c>
      <c r="K165">
        <v>0</v>
      </c>
      <c r="L165">
        <f t="shared" si="6"/>
        <v>0</v>
      </c>
      <c r="M165">
        <f>marketing_campaign32[[#This Row],[TotalKids]]+marketing_campaign32[[#This Row],[Marital_Number]]</f>
        <v>2</v>
      </c>
      <c r="N165" s="1">
        <v>41386</v>
      </c>
      <c r="O165" s="22">
        <f>MAX($N$2:$N$2229)-marketing_campaign32[[#This Row],[Dt_Customer]]</f>
        <v>433</v>
      </c>
      <c r="P165">
        <v>13</v>
      </c>
      <c r="Q165">
        <v>779</v>
      </c>
      <c r="R165">
        <v>86</v>
      </c>
      <c r="S165">
        <v>537</v>
      </c>
      <c r="T165">
        <v>34</v>
      </c>
      <c r="U165">
        <v>69</v>
      </c>
      <c r="V165">
        <v>138</v>
      </c>
      <c r="W165">
        <f t="shared" si="7"/>
        <v>1643</v>
      </c>
      <c r="X165" s="27">
        <f>marketing_campaign32[[#This Row],[TotalSpend]]/marketing_campaign32[[#This Row],[Income]]</f>
        <v>2.0075021687865791E-2</v>
      </c>
      <c r="Y165" s="27" t="str">
        <f>IF(marketing_campaign32[[#This Row],[TotalSpend]]&gt;1196, "High Spend", "Low Spend")</f>
        <v>High Spend</v>
      </c>
      <c r="Z165">
        <v>1</v>
      </c>
      <c r="AA165">
        <v>5</v>
      </c>
      <c r="AB165">
        <v>9</v>
      </c>
      <c r="AC165">
        <v>12</v>
      </c>
      <c r="AD165">
        <f t="shared" si="8"/>
        <v>26</v>
      </c>
      <c r="AE165" s="30">
        <f>IFERROR(marketing_campaign32[[#This Row],[TotalSpend]]/marketing_campaign32[[#This Row],[TotalPurchase]], 0)</f>
        <v>63.192307692307693</v>
      </c>
      <c r="AF165">
        <v>3</v>
      </c>
      <c r="AG165">
        <v>0</v>
      </c>
      <c r="AH165">
        <v>0</v>
      </c>
      <c r="AI165">
        <v>0</v>
      </c>
      <c r="AJ165">
        <v>0</v>
      </c>
      <c r="AK165">
        <v>0</v>
      </c>
      <c r="AL165">
        <v>0</v>
      </c>
      <c r="AM165">
        <v>0</v>
      </c>
    </row>
    <row r="166" spans="1:39" x14ac:dyDescent="0.3">
      <c r="A166">
        <v>5046</v>
      </c>
      <c r="B166">
        <v>1958</v>
      </c>
      <c r="C166">
        <f>2014-marketing_campaign32[[#This Row],[Year_Birth]]</f>
        <v>56</v>
      </c>
      <c r="D166" t="str">
        <f>IF(AND(marketing_campaign32[[#This Row],[Age]]&gt;17, marketing_campaign32[[#This Row],[Age]]&lt;40), "Adult", IF(AND(marketing_campaign32[[#This Row],[Age]]&gt;=40, marketing_campaign32[[#This Row],[Age]]&lt;59), "Middle Age", "Old Age"))</f>
        <v>Middle Age</v>
      </c>
      <c r="E166">
        <v>2</v>
      </c>
      <c r="F166">
        <v>1</v>
      </c>
      <c r="G166">
        <v>78331</v>
      </c>
      <c r="H166" t="s">
        <v>146</v>
      </c>
      <c r="I166">
        <v>3</v>
      </c>
      <c r="J166">
        <v>0</v>
      </c>
      <c r="K166">
        <v>1</v>
      </c>
      <c r="L166">
        <f t="shared" si="6"/>
        <v>1</v>
      </c>
      <c r="M166">
        <f>marketing_campaign32[[#This Row],[TotalKids]]+marketing_campaign32[[#This Row],[Marital_Number]]</f>
        <v>2</v>
      </c>
      <c r="N166" s="1">
        <v>41662</v>
      </c>
      <c r="O166" s="22">
        <f>MAX($N$2:$N$2229)-marketing_campaign32[[#This Row],[Dt_Customer]]</f>
        <v>157</v>
      </c>
      <c r="P166">
        <v>97</v>
      </c>
      <c r="Q166">
        <v>756</v>
      </c>
      <c r="R166">
        <v>138</v>
      </c>
      <c r="S166">
        <v>354</v>
      </c>
      <c r="T166">
        <v>160</v>
      </c>
      <c r="U166">
        <v>169</v>
      </c>
      <c r="V166">
        <v>61</v>
      </c>
      <c r="W166">
        <f t="shared" si="7"/>
        <v>1638</v>
      </c>
      <c r="X166" s="27">
        <f>marketing_campaign32[[#This Row],[TotalSpend]]/marketing_campaign32[[#This Row],[Income]]</f>
        <v>2.0911261186503428E-2</v>
      </c>
      <c r="Y166" s="27" t="str">
        <f>IF(marketing_campaign32[[#This Row],[TotalSpend]]&gt;1196, "High Spend", "Low Spend")</f>
        <v>High Spend</v>
      </c>
      <c r="Z166">
        <v>2</v>
      </c>
      <c r="AA166">
        <v>10</v>
      </c>
      <c r="AB166">
        <v>6</v>
      </c>
      <c r="AC166">
        <v>7</v>
      </c>
      <c r="AD166">
        <f t="shared" si="8"/>
        <v>23</v>
      </c>
      <c r="AE166" s="30">
        <f>IFERROR(marketing_campaign32[[#This Row],[TotalSpend]]/marketing_campaign32[[#This Row],[TotalPurchase]], 0)</f>
        <v>71.217391304347828</v>
      </c>
      <c r="AF166">
        <v>4</v>
      </c>
      <c r="AG166">
        <v>0</v>
      </c>
      <c r="AH166">
        <v>0</v>
      </c>
      <c r="AI166">
        <v>0</v>
      </c>
      <c r="AJ166">
        <v>0</v>
      </c>
      <c r="AK166">
        <v>0</v>
      </c>
      <c r="AL166">
        <v>0</v>
      </c>
      <c r="AM166">
        <v>0</v>
      </c>
    </row>
    <row r="167" spans="1:39" x14ac:dyDescent="0.3">
      <c r="A167">
        <v>9264</v>
      </c>
      <c r="B167">
        <v>1986</v>
      </c>
      <c r="C167">
        <f>2014-marketing_campaign32[[#This Row],[Year_Birth]]</f>
        <v>28</v>
      </c>
      <c r="D167" t="str">
        <f>IF(AND(marketing_campaign32[[#This Row],[Age]]&gt;17, marketing_campaign32[[#This Row],[Age]]&lt;40), "Adult", IF(AND(marketing_campaign32[[#This Row],[Age]]&gt;=40, marketing_campaign32[[#This Row],[Age]]&lt;59), "Middle Age", "Old Age"))</f>
        <v>Adult</v>
      </c>
      <c r="E167">
        <v>2</v>
      </c>
      <c r="F167">
        <v>2</v>
      </c>
      <c r="G167">
        <v>79529</v>
      </c>
      <c r="H167" t="s">
        <v>146</v>
      </c>
      <c r="I167">
        <v>3</v>
      </c>
      <c r="J167">
        <v>0</v>
      </c>
      <c r="K167">
        <v>0</v>
      </c>
      <c r="L167">
        <f t="shared" si="6"/>
        <v>0</v>
      </c>
      <c r="M167">
        <f>marketing_campaign32[[#This Row],[TotalKids]]+marketing_campaign32[[#This Row],[Marital_Number]]</f>
        <v>2</v>
      </c>
      <c r="N167" s="1">
        <v>41756</v>
      </c>
      <c r="O167" s="22">
        <f>MAX($N$2:$N$2229)-marketing_campaign32[[#This Row],[Dt_Customer]]</f>
        <v>63</v>
      </c>
      <c r="P167">
        <v>1</v>
      </c>
      <c r="Q167">
        <v>423</v>
      </c>
      <c r="R167">
        <v>42</v>
      </c>
      <c r="S167">
        <v>706</v>
      </c>
      <c r="T167">
        <v>73</v>
      </c>
      <c r="U167">
        <v>197</v>
      </c>
      <c r="V167">
        <v>197</v>
      </c>
      <c r="W167">
        <f t="shared" si="7"/>
        <v>1638</v>
      </c>
      <c r="X167" s="27">
        <f>marketing_campaign32[[#This Row],[TotalSpend]]/marketing_campaign32[[#This Row],[Income]]</f>
        <v>2.0596260483597178E-2</v>
      </c>
      <c r="Y167" s="27" t="str">
        <f>IF(marketing_campaign32[[#This Row],[TotalSpend]]&gt;1196, "High Spend", "Low Spend")</f>
        <v>High Spend</v>
      </c>
      <c r="Z167">
        <v>1</v>
      </c>
      <c r="AA167">
        <v>4</v>
      </c>
      <c r="AB167">
        <v>8</v>
      </c>
      <c r="AC167">
        <v>9</v>
      </c>
      <c r="AD167">
        <f t="shared" si="8"/>
        <v>21</v>
      </c>
      <c r="AE167" s="30">
        <f>IFERROR(marketing_campaign32[[#This Row],[TotalSpend]]/marketing_campaign32[[#This Row],[TotalPurchase]], 0)</f>
        <v>78</v>
      </c>
      <c r="AF167">
        <v>2</v>
      </c>
      <c r="AG167">
        <v>0</v>
      </c>
      <c r="AH167">
        <v>0</v>
      </c>
      <c r="AI167">
        <v>0</v>
      </c>
      <c r="AJ167">
        <v>0</v>
      </c>
      <c r="AK167">
        <v>0</v>
      </c>
      <c r="AL167">
        <v>0</v>
      </c>
      <c r="AM167">
        <v>0</v>
      </c>
    </row>
    <row r="168" spans="1:39" x14ac:dyDescent="0.3">
      <c r="A168">
        <v>2379</v>
      </c>
      <c r="B168">
        <v>1953</v>
      </c>
      <c r="C168">
        <f>2014-marketing_campaign32[[#This Row],[Year_Birth]]</f>
        <v>61</v>
      </c>
      <c r="D168" t="str">
        <f>IF(AND(marketing_campaign32[[#This Row],[Age]]&gt;17, marketing_campaign32[[#This Row],[Age]]&lt;40), "Adult", IF(AND(marketing_campaign32[[#This Row],[Age]]&gt;=40, marketing_campaign32[[#This Row],[Age]]&lt;59), "Middle Age", "Old Age"))</f>
        <v>Old Age</v>
      </c>
      <c r="E168">
        <v>2</v>
      </c>
      <c r="F168">
        <v>1</v>
      </c>
      <c r="G168">
        <v>69267</v>
      </c>
      <c r="H168" t="s">
        <v>146</v>
      </c>
      <c r="I168">
        <v>3</v>
      </c>
      <c r="J168">
        <v>0</v>
      </c>
      <c r="K168">
        <v>0</v>
      </c>
      <c r="L168">
        <f t="shared" si="6"/>
        <v>0</v>
      </c>
      <c r="M168">
        <f>marketing_campaign32[[#This Row],[TotalKids]]+marketing_campaign32[[#This Row],[Marital_Number]]</f>
        <v>1</v>
      </c>
      <c r="N168" s="1">
        <v>41174</v>
      </c>
      <c r="O168" s="22">
        <f>MAX($N$2:$N$2229)-marketing_campaign32[[#This Row],[Dt_Customer]]</f>
        <v>645</v>
      </c>
      <c r="P168">
        <v>31</v>
      </c>
      <c r="Q168">
        <v>778</v>
      </c>
      <c r="R168">
        <v>44</v>
      </c>
      <c r="S168">
        <v>499</v>
      </c>
      <c r="T168">
        <v>95</v>
      </c>
      <c r="U168">
        <v>73</v>
      </c>
      <c r="V168">
        <v>146</v>
      </c>
      <c r="W168">
        <f t="shared" si="7"/>
        <v>1635</v>
      </c>
      <c r="X168" s="27">
        <f>marketing_campaign32[[#This Row],[TotalSpend]]/marketing_campaign32[[#This Row],[Income]]</f>
        <v>2.3604313742474771E-2</v>
      </c>
      <c r="Y168" s="27" t="str">
        <f>IF(marketing_campaign32[[#This Row],[TotalSpend]]&gt;1196, "High Spend", "Low Spend")</f>
        <v>High Spend</v>
      </c>
      <c r="Z168">
        <v>2</v>
      </c>
      <c r="AA168">
        <v>3</v>
      </c>
      <c r="AB168">
        <v>4</v>
      </c>
      <c r="AC168">
        <v>5</v>
      </c>
      <c r="AD168">
        <f t="shared" si="8"/>
        <v>12</v>
      </c>
      <c r="AE168" s="30">
        <f>IFERROR(marketing_campaign32[[#This Row],[TotalSpend]]/marketing_campaign32[[#This Row],[TotalPurchase]], 0)</f>
        <v>136.25</v>
      </c>
      <c r="AF168">
        <v>7</v>
      </c>
      <c r="AG168">
        <v>0</v>
      </c>
      <c r="AH168">
        <v>0</v>
      </c>
      <c r="AI168">
        <v>0</v>
      </c>
      <c r="AJ168">
        <v>0</v>
      </c>
      <c r="AK168">
        <v>0</v>
      </c>
      <c r="AL168">
        <v>1</v>
      </c>
      <c r="AM168">
        <v>0</v>
      </c>
    </row>
    <row r="169" spans="1:39" x14ac:dyDescent="0.3">
      <c r="A169">
        <v>5687</v>
      </c>
      <c r="B169">
        <v>1980</v>
      </c>
      <c r="C169">
        <f>2014-marketing_campaign32[[#This Row],[Year_Birth]]</f>
        <v>34</v>
      </c>
      <c r="D169" t="str">
        <f>IF(AND(marketing_campaign32[[#This Row],[Age]]&gt;17, marketing_campaign32[[#This Row],[Age]]&lt;40), "Adult", IF(AND(marketing_campaign32[[#This Row],[Age]]&gt;=40, marketing_campaign32[[#This Row],[Age]]&lt;59), "Middle Age", "Old Age"))</f>
        <v>Adult</v>
      </c>
      <c r="E169">
        <v>2</v>
      </c>
      <c r="F169">
        <v>1</v>
      </c>
      <c r="G169">
        <v>81702</v>
      </c>
      <c r="H169" t="s">
        <v>146</v>
      </c>
      <c r="I169">
        <v>3</v>
      </c>
      <c r="J169">
        <v>0</v>
      </c>
      <c r="K169">
        <v>0</v>
      </c>
      <c r="L169">
        <f t="shared" si="6"/>
        <v>0</v>
      </c>
      <c r="M169">
        <f>marketing_campaign32[[#This Row],[TotalKids]]+marketing_campaign32[[#This Row],[Marital_Number]]</f>
        <v>1</v>
      </c>
      <c r="N169" s="1">
        <v>41175</v>
      </c>
      <c r="O169" s="22">
        <f>MAX($N$2:$N$2229)-marketing_campaign32[[#This Row],[Dt_Customer]]</f>
        <v>644</v>
      </c>
      <c r="P169">
        <v>98</v>
      </c>
      <c r="Q169">
        <v>563</v>
      </c>
      <c r="R169">
        <v>50</v>
      </c>
      <c r="S169">
        <v>774</v>
      </c>
      <c r="T169">
        <v>28</v>
      </c>
      <c r="U169">
        <v>31</v>
      </c>
      <c r="V169">
        <v>187</v>
      </c>
      <c r="W169">
        <f t="shared" si="7"/>
        <v>1633</v>
      </c>
      <c r="X169" s="27">
        <f>marketing_campaign32[[#This Row],[TotalSpend]]/marketing_campaign32[[#This Row],[Income]]</f>
        <v>1.998727081344398E-2</v>
      </c>
      <c r="Y169" s="27" t="str">
        <f>IF(marketing_campaign32[[#This Row],[TotalSpend]]&gt;1196, "High Spend", "Low Spend")</f>
        <v>High Spend</v>
      </c>
      <c r="Z169">
        <v>1</v>
      </c>
      <c r="AA169">
        <v>7</v>
      </c>
      <c r="AB169">
        <v>7</v>
      </c>
      <c r="AC169">
        <v>12</v>
      </c>
      <c r="AD169">
        <f t="shared" si="8"/>
        <v>26</v>
      </c>
      <c r="AE169" s="30">
        <f>IFERROR(marketing_campaign32[[#This Row],[TotalSpend]]/marketing_campaign32[[#This Row],[TotalPurchase]], 0)</f>
        <v>62.807692307692307</v>
      </c>
      <c r="AF169">
        <v>3</v>
      </c>
      <c r="AG169">
        <v>0</v>
      </c>
      <c r="AH169">
        <v>0</v>
      </c>
      <c r="AI169">
        <v>0</v>
      </c>
      <c r="AJ169">
        <v>0</v>
      </c>
      <c r="AK169">
        <v>0</v>
      </c>
      <c r="AL169">
        <v>0</v>
      </c>
      <c r="AM169">
        <v>0</v>
      </c>
    </row>
    <row r="170" spans="1:39" x14ac:dyDescent="0.3">
      <c r="A170">
        <v>4687</v>
      </c>
      <c r="B170">
        <v>1958</v>
      </c>
      <c r="C170">
        <f>2014-marketing_campaign32[[#This Row],[Year_Birth]]</f>
        <v>56</v>
      </c>
      <c r="D170" t="str">
        <f>IF(AND(marketing_campaign32[[#This Row],[Age]]&gt;17, marketing_campaign32[[#This Row],[Age]]&lt;40), "Adult", IF(AND(marketing_campaign32[[#This Row],[Age]]&gt;=40, marketing_campaign32[[#This Row],[Age]]&lt;59), "Middle Age", "Old Age"))</f>
        <v>Middle Age</v>
      </c>
      <c r="E170">
        <v>3</v>
      </c>
      <c r="F170">
        <v>2</v>
      </c>
      <c r="G170">
        <v>80739</v>
      </c>
      <c r="H170" t="s">
        <v>146</v>
      </c>
      <c r="I170">
        <v>3</v>
      </c>
      <c r="J170">
        <v>0</v>
      </c>
      <c r="K170">
        <v>0</v>
      </c>
      <c r="L170">
        <f t="shared" si="6"/>
        <v>0</v>
      </c>
      <c r="M170">
        <f>marketing_campaign32[[#This Row],[TotalKids]]+marketing_campaign32[[#This Row],[Marital_Number]]</f>
        <v>2</v>
      </c>
      <c r="N170" s="1">
        <v>41417</v>
      </c>
      <c r="O170" s="22">
        <f>MAX($N$2:$N$2229)-marketing_campaign32[[#This Row],[Dt_Customer]]</f>
        <v>402</v>
      </c>
      <c r="P170">
        <v>92</v>
      </c>
      <c r="Q170">
        <v>674</v>
      </c>
      <c r="R170">
        <v>92</v>
      </c>
      <c r="S170">
        <v>736</v>
      </c>
      <c r="T170">
        <v>39</v>
      </c>
      <c r="U170">
        <v>0</v>
      </c>
      <c r="V170">
        <v>92</v>
      </c>
      <c r="W170">
        <f t="shared" si="7"/>
        <v>1633</v>
      </c>
      <c r="X170" s="27">
        <f>marketing_campaign32[[#This Row],[TotalSpend]]/marketing_campaign32[[#This Row],[Income]]</f>
        <v>2.0225665415722266E-2</v>
      </c>
      <c r="Y170" s="27" t="str">
        <f>IF(marketing_campaign32[[#This Row],[TotalSpend]]&gt;1196, "High Spend", "Low Spend")</f>
        <v>High Spend</v>
      </c>
      <c r="Z170">
        <v>1</v>
      </c>
      <c r="AA170">
        <v>3</v>
      </c>
      <c r="AB170">
        <v>11</v>
      </c>
      <c r="AC170">
        <v>9</v>
      </c>
      <c r="AD170">
        <f t="shared" si="8"/>
        <v>23</v>
      </c>
      <c r="AE170" s="30">
        <f>IFERROR(marketing_campaign32[[#This Row],[TotalSpend]]/marketing_campaign32[[#This Row],[TotalPurchase]], 0)</f>
        <v>71</v>
      </c>
      <c r="AF170">
        <v>1</v>
      </c>
      <c r="AG170">
        <v>0</v>
      </c>
      <c r="AH170">
        <v>0</v>
      </c>
      <c r="AI170">
        <v>0</v>
      </c>
      <c r="AJ170">
        <v>0</v>
      </c>
      <c r="AK170">
        <v>0</v>
      </c>
      <c r="AL170">
        <v>0</v>
      </c>
      <c r="AM170">
        <v>0</v>
      </c>
    </row>
    <row r="171" spans="1:39" x14ac:dyDescent="0.3">
      <c r="A171">
        <v>9757</v>
      </c>
      <c r="B171">
        <v>1972</v>
      </c>
      <c r="C171">
        <f>2014-marketing_campaign32[[#This Row],[Year_Birth]]</f>
        <v>42</v>
      </c>
      <c r="D171" t="str">
        <f>IF(AND(marketing_campaign32[[#This Row],[Age]]&gt;17, marketing_campaign32[[#This Row],[Age]]&lt;40), "Adult", IF(AND(marketing_campaign32[[#This Row],[Age]]&gt;=40, marketing_campaign32[[#This Row],[Age]]&lt;59), "Middle Age", "Old Age"))</f>
        <v>Middle Age</v>
      </c>
      <c r="E171">
        <v>2</v>
      </c>
      <c r="F171">
        <v>2</v>
      </c>
      <c r="G171">
        <v>84906</v>
      </c>
      <c r="H171" t="s">
        <v>146</v>
      </c>
      <c r="I171">
        <v>3</v>
      </c>
      <c r="J171">
        <v>0</v>
      </c>
      <c r="K171">
        <v>0</v>
      </c>
      <c r="L171">
        <f t="shared" si="6"/>
        <v>0</v>
      </c>
      <c r="M171">
        <f>marketing_campaign32[[#This Row],[TotalKids]]+marketing_campaign32[[#This Row],[Marital_Number]]</f>
        <v>2</v>
      </c>
      <c r="N171" s="1">
        <v>41551</v>
      </c>
      <c r="O171" s="22">
        <f>MAX($N$2:$N$2229)-marketing_campaign32[[#This Row],[Dt_Customer]]</f>
        <v>268</v>
      </c>
      <c r="P171">
        <v>98</v>
      </c>
      <c r="Q171">
        <v>997</v>
      </c>
      <c r="R171">
        <v>15</v>
      </c>
      <c r="S171">
        <v>414</v>
      </c>
      <c r="T171">
        <v>99</v>
      </c>
      <c r="U171">
        <v>30</v>
      </c>
      <c r="V171">
        <v>76</v>
      </c>
      <c r="W171">
        <f t="shared" si="7"/>
        <v>1631</v>
      </c>
      <c r="X171" s="27">
        <f>marketing_campaign32[[#This Row],[TotalSpend]]/marketing_campaign32[[#This Row],[Income]]</f>
        <v>1.9209478717640685E-2</v>
      </c>
      <c r="Y171" s="27" t="str">
        <f>IF(marketing_campaign32[[#This Row],[TotalSpend]]&gt;1196, "High Spend", "Low Spend")</f>
        <v>High Spend</v>
      </c>
      <c r="Z171">
        <v>1</v>
      </c>
      <c r="AA171">
        <v>5</v>
      </c>
      <c r="AB171">
        <v>6</v>
      </c>
      <c r="AC171">
        <v>12</v>
      </c>
      <c r="AD171">
        <f t="shared" si="8"/>
        <v>23</v>
      </c>
      <c r="AE171" s="30">
        <f>IFERROR(marketing_campaign32[[#This Row],[TotalSpend]]/marketing_campaign32[[#This Row],[TotalPurchase]], 0)</f>
        <v>70.913043478260875</v>
      </c>
      <c r="AF171">
        <v>2</v>
      </c>
      <c r="AG171">
        <v>0</v>
      </c>
      <c r="AH171">
        <v>1</v>
      </c>
      <c r="AI171">
        <v>0</v>
      </c>
      <c r="AJ171">
        <v>1</v>
      </c>
      <c r="AK171">
        <v>1</v>
      </c>
      <c r="AL171">
        <v>0</v>
      </c>
      <c r="AM171">
        <v>0</v>
      </c>
    </row>
    <row r="172" spans="1:39" x14ac:dyDescent="0.3">
      <c r="A172">
        <v>2088</v>
      </c>
      <c r="B172">
        <v>1972</v>
      </c>
      <c r="C172">
        <f>2014-marketing_campaign32[[#This Row],[Year_Birth]]</f>
        <v>42</v>
      </c>
      <c r="D172" t="str">
        <f>IF(AND(marketing_campaign32[[#This Row],[Age]]&gt;17, marketing_campaign32[[#This Row],[Age]]&lt;40), "Adult", IF(AND(marketing_campaign32[[#This Row],[Age]]&gt;=40, marketing_campaign32[[#This Row],[Age]]&lt;59), "Middle Age", "Old Age"))</f>
        <v>Middle Age</v>
      </c>
      <c r="E172">
        <v>2</v>
      </c>
      <c r="F172">
        <v>2</v>
      </c>
      <c r="G172">
        <v>84906</v>
      </c>
      <c r="H172" t="s">
        <v>146</v>
      </c>
      <c r="I172">
        <v>3</v>
      </c>
      <c r="J172">
        <v>0</v>
      </c>
      <c r="K172">
        <v>0</v>
      </c>
      <c r="L172">
        <f t="shared" si="6"/>
        <v>0</v>
      </c>
      <c r="M172">
        <f>marketing_campaign32[[#This Row],[TotalKids]]+marketing_campaign32[[#This Row],[Marital_Number]]</f>
        <v>2</v>
      </c>
      <c r="N172" s="1">
        <v>41551</v>
      </c>
      <c r="O172" s="22">
        <f>MAX($N$2:$N$2229)-marketing_campaign32[[#This Row],[Dt_Customer]]</f>
        <v>268</v>
      </c>
      <c r="P172">
        <v>98</v>
      </c>
      <c r="Q172">
        <v>997</v>
      </c>
      <c r="R172">
        <v>15</v>
      </c>
      <c r="S172">
        <v>414</v>
      </c>
      <c r="T172">
        <v>99</v>
      </c>
      <c r="U172">
        <v>30</v>
      </c>
      <c r="V172">
        <v>76</v>
      </c>
      <c r="W172">
        <f t="shared" si="7"/>
        <v>1631</v>
      </c>
      <c r="X172" s="27">
        <f>marketing_campaign32[[#This Row],[TotalSpend]]/marketing_campaign32[[#This Row],[Income]]</f>
        <v>1.9209478717640685E-2</v>
      </c>
      <c r="Y172" s="27" t="str">
        <f>IF(marketing_campaign32[[#This Row],[TotalSpend]]&gt;1196, "High Spend", "Low Spend")</f>
        <v>High Spend</v>
      </c>
      <c r="Z172">
        <v>1</v>
      </c>
      <c r="AA172">
        <v>5</v>
      </c>
      <c r="AB172">
        <v>6</v>
      </c>
      <c r="AC172">
        <v>12</v>
      </c>
      <c r="AD172">
        <f t="shared" si="8"/>
        <v>23</v>
      </c>
      <c r="AE172" s="30">
        <f>IFERROR(marketing_campaign32[[#This Row],[TotalSpend]]/marketing_campaign32[[#This Row],[TotalPurchase]], 0)</f>
        <v>70.913043478260875</v>
      </c>
      <c r="AF172">
        <v>2</v>
      </c>
      <c r="AG172">
        <v>0</v>
      </c>
      <c r="AH172">
        <v>1</v>
      </c>
      <c r="AI172">
        <v>0</v>
      </c>
      <c r="AJ172">
        <v>1</v>
      </c>
      <c r="AK172">
        <v>1</v>
      </c>
      <c r="AL172">
        <v>0</v>
      </c>
      <c r="AM172">
        <v>0</v>
      </c>
    </row>
    <row r="173" spans="1:39" x14ac:dyDescent="0.3">
      <c r="A173">
        <v>2939</v>
      </c>
      <c r="B173">
        <v>1970</v>
      </c>
      <c r="C173">
        <f>2014-marketing_campaign32[[#This Row],[Year_Birth]]</f>
        <v>44</v>
      </c>
      <c r="D173" t="str">
        <f>IF(AND(marketing_campaign32[[#This Row],[Age]]&gt;17, marketing_campaign32[[#This Row],[Age]]&lt;40), "Adult", IF(AND(marketing_campaign32[[#This Row],[Age]]&gt;=40, marketing_campaign32[[#This Row],[Age]]&lt;59), "Middle Age", "Old Age"))</f>
        <v>Middle Age</v>
      </c>
      <c r="E173">
        <v>3</v>
      </c>
      <c r="F173">
        <v>2</v>
      </c>
      <c r="G173">
        <v>79419</v>
      </c>
      <c r="H173" t="s">
        <v>146</v>
      </c>
      <c r="I173">
        <v>3</v>
      </c>
      <c r="J173">
        <v>0</v>
      </c>
      <c r="K173">
        <v>0</v>
      </c>
      <c r="L173">
        <f t="shared" si="6"/>
        <v>0</v>
      </c>
      <c r="M173">
        <f>marketing_campaign32[[#This Row],[TotalKids]]+marketing_campaign32[[#This Row],[Marital_Number]]</f>
        <v>2</v>
      </c>
      <c r="N173" s="1">
        <v>41812</v>
      </c>
      <c r="O173" s="22">
        <f>MAX($N$2:$N$2229)-marketing_campaign32[[#This Row],[Dt_Customer]]</f>
        <v>7</v>
      </c>
      <c r="P173">
        <v>96</v>
      </c>
      <c r="Q173">
        <v>751</v>
      </c>
      <c r="R173">
        <v>127</v>
      </c>
      <c r="S173">
        <v>687</v>
      </c>
      <c r="T173">
        <v>20</v>
      </c>
      <c r="U173">
        <v>15</v>
      </c>
      <c r="V173">
        <v>31</v>
      </c>
      <c r="W173">
        <f t="shared" si="7"/>
        <v>1631</v>
      </c>
      <c r="X173" s="27">
        <f>marketing_campaign32[[#This Row],[TotalSpend]]/marketing_campaign32[[#This Row],[Income]]</f>
        <v>2.0536647401755249E-2</v>
      </c>
      <c r="Y173" s="27" t="str">
        <f>IF(marketing_campaign32[[#This Row],[TotalSpend]]&gt;1196, "High Spend", "Low Spend")</f>
        <v>High Spend</v>
      </c>
      <c r="Z173">
        <v>1</v>
      </c>
      <c r="AA173">
        <v>4</v>
      </c>
      <c r="AB173">
        <v>6</v>
      </c>
      <c r="AC173">
        <v>4</v>
      </c>
      <c r="AD173">
        <f t="shared" si="8"/>
        <v>14</v>
      </c>
      <c r="AE173" s="30">
        <f>IFERROR(marketing_campaign32[[#This Row],[TotalSpend]]/marketing_campaign32[[#This Row],[TotalPurchase]], 0)</f>
        <v>116.5</v>
      </c>
      <c r="AF173">
        <v>2</v>
      </c>
      <c r="AG173">
        <v>0</v>
      </c>
      <c r="AH173">
        <v>0</v>
      </c>
      <c r="AI173">
        <v>0</v>
      </c>
      <c r="AJ173">
        <v>0</v>
      </c>
      <c r="AK173">
        <v>0</v>
      </c>
      <c r="AL173">
        <v>0</v>
      </c>
      <c r="AM173">
        <v>0</v>
      </c>
    </row>
    <row r="174" spans="1:39" x14ac:dyDescent="0.3">
      <c r="A174">
        <v>9529</v>
      </c>
      <c r="B174">
        <v>1990</v>
      </c>
      <c r="C174">
        <f>2014-marketing_campaign32[[#This Row],[Year_Birth]]</f>
        <v>24</v>
      </c>
      <c r="D174" t="str">
        <f>IF(AND(marketing_campaign32[[#This Row],[Age]]&gt;17, marketing_campaign32[[#This Row],[Age]]&lt;40), "Adult", IF(AND(marketing_campaign32[[#This Row],[Age]]&gt;=40, marketing_campaign32[[#This Row],[Age]]&lt;59), "Middle Age", "Old Age"))</f>
        <v>Adult</v>
      </c>
      <c r="E174">
        <v>2</v>
      </c>
      <c r="F174">
        <v>2</v>
      </c>
      <c r="G174">
        <v>73687</v>
      </c>
      <c r="H174" t="s">
        <v>146</v>
      </c>
      <c r="I174">
        <v>3</v>
      </c>
      <c r="J174">
        <v>0</v>
      </c>
      <c r="K174">
        <v>0</v>
      </c>
      <c r="L174">
        <f t="shared" si="6"/>
        <v>0</v>
      </c>
      <c r="M174">
        <f>marketing_campaign32[[#This Row],[TotalKids]]+marketing_campaign32[[#This Row],[Marital_Number]]</f>
        <v>2</v>
      </c>
      <c r="N174" s="1">
        <v>41606</v>
      </c>
      <c r="O174" s="22">
        <f>MAX($N$2:$N$2229)-marketing_campaign32[[#This Row],[Dt_Customer]]</f>
        <v>213</v>
      </c>
      <c r="P174">
        <v>8</v>
      </c>
      <c r="Q174">
        <v>559</v>
      </c>
      <c r="R174">
        <v>153</v>
      </c>
      <c r="S174">
        <v>503</v>
      </c>
      <c r="T174">
        <v>218</v>
      </c>
      <c r="U174">
        <v>13</v>
      </c>
      <c r="V174">
        <v>181</v>
      </c>
      <c r="W174">
        <f t="shared" si="7"/>
        <v>1627</v>
      </c>
      <c r="X174" s="27">
        <f>marketing_campaign32[[#This Row],[TotalSpend]]/marketing_campaign32[[#This Row],[Income]]</f>
        <v>2.2079878404603254E-2</v>
      </c>
      <c r="Y174" s="27" t="str">
        <f>IF(marketing_campaign32[[#This Row],[TotalSpend]]&gt;1196, "High Spend", "Low Spend")</f>
        <v>High Spend</v>
      </c>
      <c r="Z174">
        <v>1</v>
      </c>
      <c r="AA174">
        <v>3</v>
      </c>
      <c r="AB174">
        <v>9</v>
      </c>
      <c r="AC174">
        <v>9</v>
      </c>
      <c r="AD174">
        <f t="shared" si="8"/>
        <v>21</v>
      </c>
      <c r="AE174" s="30">
        <f>IFERROR(marketing_campaign32[[#This Row],[TotalSpend]]/marketing_campaign32[[#This Row],[TotalPurchase]], 0)</f>
        <v>77.476190476190482</v>
      </c>
      <c r="AF174">
        <v>2</v>
      </c>
      <c r="AG174">
        <v>1</v>
      </c>
      <c r="AH174">
        <v>0</v>
      </c>
      <c r="AI174">
        <v>0</v>
      </c>
      <c r="AJ174">
        <v>0</v>
      </c>
      <c r="AK174">
        <v>0</v>
      </c>
      <c r="AL174">
        <v>1</v>
      </c>
      <c r="AM174">
        <v>0</v>
      </c>
    </row>
    <row r="175" spans="1:39" x14ac:dyDescent="0.3">
      <c r="A175">
        <v>10469</v>
      </c>
      <c r="B175">
        <v>1981</v>
      </c>
      <c r="C175">
        <f>2014-marketing_campaign32[[#This Row],[Year_Birth]]</f>
        <v>33</v>
      </c>
      <c r="D175" t="str">
        <f>IF(AND(marketing_campaign32[[#This Row],[Age]]&gt;17, marketing_campaign32[[#This Row],[Age]]&lt;40), "Adult", IF(AND(marketing_campaign32[[#This Row],[Age]]&gt;=40, marketing_campaign32[[#This Row],[Age]]&lt;59), "Middle Age", "Old Age"))</f>
        <v>Adult</v>
      </c>
      <c r="E175">
        <v>2</v>
      </c>
      <c r="F175">
        <v>2</v>
      </c>
      <c r="G175">
        <v>88325</v>
      </c>
      <c r="H175" t="s">
        <v>146</v>
      </c>
      <c r="I175">
        <v>3</v>
      </c>
      <c r="J175">
        <v>0</v>
      </c>
      <c r="K175">
        <v>0</v>
      </c>
      <c r="L175">
        <f t="shared" si="6"/>
        <v>0</v>
      </c>
      <c r="M175">
        <f>marketing_campaign32[[#This Row],[TotalKids]]+marketing_campaign32[[#This Row],[Marital_Number]]</f>
        <v>2</v>
      </c>
      <c r="N175" s="1">
        <v>41675</v>
      </c>
      <c r="O175" s="22">
        <f>MAX($N$2:$N$2229)-marketing_campaign32[[#This Row],[Dt_Customer]]</f>
        <v>144</v>
      </c>
      <c r="P175">
        <v>42</v>
      </c>
      <c r="Q175">
        <v>519</v>
      </c>
      <c r="R175">
        <v>71</v>
      </c>
      <c r="S175">
        <v>860</v>
      </c>
      <c r="T175">
        <v>93</v>
      </c>
      <c r="U175">
        <v>27</v>
      </c>
      <c r="V175">
        <v>53</v>
      </c>
      <c r="W175">
        <f t="shared" si="7"/>
        <v>1623</v>
      </c>
      <c r="X175" s="27">
        <f>marketing_campaign32[[#This Row],[TotalSpend]]/marketing_campaign32[[#This Row],[Income]]</f>
        <v>1.8375318426266628E-2</v>
      </c>
      <c r="Y175" s="27" t="str">
        <f>IF(marketing_campaign32[[#This Row],[TotalSpend]]&gt;1196, "High Spend", "Low Spend")</f>
        <v>High Spend</v>
      </c>
      <c r="Z175">
        <v>1</v>
      </c>
      <c r="AA175">
        <v>6</v>
      </c>
      <c r="AB175">
        <v>2</v>
      </c>
      <c r="AC175">
        <v>9</v>
      </c>
      <c r="AD175">
        <f t="shared" si="8"/>
        <v>17</v>
      </c>
      <c r="AE175" s="30">
        <f>IFERROR(marketing_campaign32[[#This Row],[TotalSpend]]/marketing_campaign32[[#This Row],[TotalPurchase]], 0)</f>
        <v>95.470588235294116</v>
      </c>
      <c r="AF175">
        <v>2</v>
      </c>
      <c r="AG175">
        <v>0</v>
      </c>
      <c r="AH175">
        <v>0</v>
      </c>
      <c r="AI175">
        <v>0</v>
      </c>
      <c r="AJ175">
        <v>0</v>
      </c>
      <c r="AK175">
        <v>0</v>
      </c>
      <c r="AL175">
        <v>0</v>
      </c>
      <c r="AM175">
        <v>0</v>
      </c>
    </row>
    <row r="176" spans="1:39" x14ac:dyDescent="0.3">
      <c r="A176">
        <v>8029</v>
      </c>
      <c r="B176">
        <v>1988</v>
      </c>
      <c r="C176">
        <f>2014-marketing_campaign32[[#This Row],[Year_Birth]]</f>
        <v>26</v>
      </c>
      <c r="D176" t="str">
        <f>IF(AND(marketing_campaign32[[#This Row],[Age]]&gt;17, marketing_campaign32[[#This Row],[Age]]&lt;40), "Adult", IF(AND(marketing_campaign32[[#This Row],[Age]]&gt;=40, marketing_campaign32[[#This Row],[Age]]&lt;59), "Middle Age", "Old Age"))</f>
        <v>Adult</v>
      </c>
      <c r="E176">
        <v>3</v>
      </c>
      <c r="F176">
        <v>1</v>
      </c>
      <c r="G176">
        <v>90247</v>
      </c>
      <c r="H176" t="s">
        <v>146</v>
      </c>
      <c r="I176">
        <v>3</v>
      </c>
      <c r="J176">
        <v>0</v>
      </c>
      <c r="K176">
        <v>0</v>
      </c>
      <c r="L176">
        <f t="shared" si="6"/>
        <v>0</v>
      </c>
      <c r="M176">
        <f>marketing_campaign32[[#This Row],[TotalKids]]+marketing_campaign32[[#This Row],[Marital_Number]]</f>
        <v>1</v>
      </c>
      <c r="N176" s="1">
        <v>41758</v>
      </c>
      <c r="O176" s="22">
        <f>MAX($N$2:$N$2229)-marketing_campaign32[[#This Row],[Dt_Customer]]</f>
        <v>61</v>
      </c>
      <c r="P176">
        <v>27</v>
      </c>
      <c r="Q176">
        <v>1184</v>
      </c>
      <c r="R176">
        <v>32</v>
      </c>
      <c r="S176">
        <v>352</v>
      </c>
      <c r="T176">
        <v>21</v>
      </c>
      <c r="U176">
        <v>16</v>
      </c>
      <c r="V176">
        <v>16</v>
      </c>
      <c r="W176">
        <f t="shared" si="7"/>
        <v>1621</v>
      </c>
      <c r="X176" s="27">
        <f>marketing_campaign32[[#This Row],[TotalSpend]]/marketing_campaign32[[#This Row],[Income]]</f>
        <v>1.7961815905237846E-2</v>
      </c>
      <c r="Y176" s="27" t="str">
        <f>IF(marketing_campaign32[[#This Row],[TotalSpend]]&gt;1196, "High Spend", "Low Spend")</f>
        <v>High Spend</v>
      </c>
      <c r="Z176">
        <v>1</v>
      </c>
      <c r="AA176">
        <v>3</v>
      </c>
      <c r="AB176">
        <v>4</v>
      </c>
      <c r="AC176">
        <v>7</v>
      </c>
      <c r="AD176">
        <f t="shared" si="8"/>
        <v>14</v>
      </c>
      <c r="AE176" s="30">
        <f>IFERROR(marketing_campaign32[[#This Row],[TotalSpend]]/marketing_campaign32[[#This Row],[TotalPurchase]], 0)</f>
        <v>115.78571428571429</v>
      </c>
      <c r="AF176">
        <v>1</v>
      </c>
      <c r="AG176">
        <v>1</v>
      </c>
      <c r="AH176">
        <v>0</v>
      </c>
      <c r="AI176">
        <v>0</v>
      </c>
      <c r="AJ176">
        <v>1</v>
      </c>
      <c r="AK176">
        <v>1</v>
      </c>
      <c r="AL176">
        <v>1</v>
      </c>
      <c r="AM176">
        <v>0</v>
      </c>
    </row>
    <row r="177" spans="1:39" x14ac:dyDescent="0.3">
      <c r="A177">
        <v>5524</v>
      </c>
      <c r="B177">
        <v>1957</v>
      </c>
      <c r="C177">
        <f>2014-marketing_campaign32[[#This Row],[Year_Birth]]</f>
        <v>57</v>
      </c>
      <c r="D177" t="str">
        <f>IF(AND(marketing_campaign32[[#This Row],[Age]]&gt;17, marketing_campaign32[[#This Row],[Age]]&lt;40), "Adult", IF(AND(marketing_campaign32[[#This Row],[Age]]&gt;=40, marketing_campaign32[[#This Row],[Age]]&lt;59), "Middle Age", "Old Age"))</f>
        <v>Middle Age</v>
      </c>
      <c r="E177">
        <v>2</v>
      </c>
      <c r="F177">
        <v>1</v>
      </c>
      <c r="G177">
        <v>58138</v>
      </c>
      <c r="H177" t="s">
        <v>147</v>
      </c>
      <c r="I177">
        <v>2</v>
      </c>
      <c r="J177">
        <v>0</v>
      </c>
      <c r="K177">
        <v>0</v>
      </c>
      <c r="L177">
        <f t="shared" si="6"/>
        <v>0</v>
      </c>
      <c r="M177">
        <f>marketing_campaign32[[#This Row],[TotalKids]]+marketing_campaign32[[#This Row],[Marital_Number]]</f>
        <v>1</v>
      </c>
      <c r="N177" s="1">
        <v>41156</v>
      </c>
      <c r="O177" s="22">
        <f>MAX($N$2:$N$2229)-marketing_campaign32[[#This Row],[Dt_Customer]]</f>
        <v>663</v>
      </c>
      <c r="P177">
        <v>58</v>
      </c>
      <c r="Q177">
        <v>635</v>
      </c>
      <c r="R177">
        <v>88</v>
      </c>
      <c r="S177">
        <v>546</v>
      </c>
      <c r="T177">
        <v>172</v>
      </c>
      <c r="U177">
        <v>88</v>
      </c>
      <c r="V177">
        <v>88</v>
      </c>
      <c r="W177">
        <f t="shared" si="7"/>
        <v>1617</v>
      </c>
      <c r="X177" s="27">
        <f>marketing_campaign32[[#This Row],[TotalSpend]]/marketing_campaign32[[#This Row],[Income]]</f>
        <v>2.7813134266744644E-2</v>
      </c>
      <c r="Y177" s="27" t="str">
        <f>IF(marketing_campaign32[[#This Row],[TotalSpend]]&gt;1196, "High Spend", "Low Spend")</f>
        <v>High Spend</v>
      </c>
      <c r="Z177">
        <v>3</v>
      </c>
      <c r="AA177">
        <v>8</v>
      </c>
      <c r="AB177">
        <v>10</v>
      </c>
      <c r="AC177">
        <v>4</v>
      </c>
      <c r="AD177">
        <f t="shared" si="8"/>
        <v>22</v>
      </c>
      <c r="AE177" s="30">
        <f>IFERROR(marketing_campaign32[[#This Row],[TotalSpend]]/marketing_campaign32[[#This Row],[TotalPurchase]], 0)</f>
        <v>73.5</v>
      </c>
      <c r="AF177">
        <v>7</v>
      </c>
      <c r="AG177">
        <v>0</v>
      </c>
      <c r="AH177">
        <v>0</v>
      </c>
      <c r="AI177">
        <v>0</v>
      </c>
      <c r="AJ177">
        <v>0</v>
      </c>
      <c r="AK177">
        <v>0</v>
      </c>
      <c r="AL177">
        <v>1</v>
      </c>
      <c r="AM177">
        <v>0</v>
      </c>
    </row>
    <row r="178" spans="1:39" x14ac:dyDescent="0.3">
      <c r="A178">
        <v>2225</v>
      </c>
      <c r="B178">
        <v>1977</v>
      </c>
      <c r="C178">
        <f>2014-marketing_campaign32[[#This Row],[Year_Birth]]</f>
        <v>37</v>
      </c>
      <c r="D178" t="str">
        <f>IF(AND(marketing_campaign32[[#This Row],[Age]]&gt;17, marketing_campaign32[[#This Row],[Age]]&lt;40), "Adult", IF(AND(marketing_campaign32[[#This Row],[Age]]&gt;=40, marketing_campaign32[[#This Row],[Age]]&lt;59), "Middle Age", "Old Age"))</f>
        <v>Adult</v>
      </c>
      <c r="E178">
        <v>2</v>
      </c>
      <c r="F178">
        <v>1</v>
      </c>
      <c r="G178">
        <v>82582</v>
      </c>
      <c r="H178" t="s">
        <v>146</v>
      </c>
      <c r="I178">
        <v>3</v>
      </c>
      <c r="J178">
        <v>0</v>
      </c>
      <c r="K178">
        <v>0</v>
      </c>
      <c r="L178">
        <f t="shared" si="6"/>
        <v>0</v>
      </c>
      <c r="M178">
        <f>marketing_campaign32[[#This Row],[TotalKids]]+marketing_campaign32[[#This Row],[Marital_Number]]</f>
        <v>1</v>
      </c>
      <c r="N178" s="1">
        <v>41797</v>
      </c>
      <c r="O178" s="22">
        <f>MAX($N$2:$N$2229)-marketing_campaign32[[#This Row],[Dt_Customer]]</f>
        <v>22</v>
      </c>
      <c r="P178">
        <v>54</v>
      </c>
      <c r="Q178">
        <v>510</v>
      </c>
      <c r="R178">
        <v>120</v>
      </c>
      <c r="S178">
        <v>550</v>
      </c>
      <c r="T178">
        <v>156</v>
      </c>
      <c r="U178">
        <v>40</v>
      </c>
      <c r="V178">
        <v>241</v>
      </c>
      <c r="W178">
        <f t="shared" si="7"/>
        <v>1617</v>
      </c>
      <c r="X178" s="27">
        <f>marketing_campaign32[[#This Row],[TotalSpend]]/marketing_campaign32[[#This Row],[Income]]</f>
        <v>1.9580538131796277E-2</v>
      </c>
      <c r="Y178" s="27" t="str">
        <f>IF(marketing_campaign32[[#This Row],[TotalSpend]]&gt;1196, "High Spend", "Low Spend")</f>
        <v>High Spend</v>
      </c>
      <c r="Z178">
        <v>1</v>
      </c>
      <c r="AA178">
        <v>4</v>
      </c>
      <c r="AB178">
        <v>9</v>
      </c>
      <c r="AC178">
        <v>7</v>
      </c>
      <c r="AD178">
        <f t="shared" si="8"/>
        <v>20</v>
      </c>
      <c r="AE178" s="30">
        <f>IFERROR(marketing_campaign32[[#This Row],[TotalSpend]]/marketing_campaign32[[#This Row],[TotalPurchase]], 0)</f>
        <v>80.849999999999994</v>
      </c>
      <c r="AF178">
        <v>1</v>
      </c>
      <c r="AG178">
        <v>1</v>
      </c>
      <c r="AH178">
        <v>0</v>
      </c>
      <c r="AI178">
        <v>1</v>
      </c>
      <c r="AJ178">
        <v>0</v>
      </c>
      <c r="AK178">
        <v>0</v>
      </c>
      <c r="AL178">
        <v>1</v>
      </c>
      <c r="AM178">
        <v>0</v>
      </c>
    </row>
    <row r="179" spans="1:39" x14ac:dyDescent="0.3">
      <c r="A179">
        <v>9499</v>
      </c>
      <c r="B179">
        <v>1954</v>
      </c>
      <c r="C179">
        <f>2014-marketing_campaign32[[#This Row],[Year_Birth]]</f>
        <v>60</v>
      </c>
      <c r="D179" t="str">
        <f>IF(AND(marketing_campaign32[[#This Row],[Age]]&gt;17, marketing_campaign32[[#This Row],[Age]]&lt;40), "Adult", IF(AND(marketing_campaign32[[#This Row],[Age]]&gt;=40, marketing_campaign32[[#This Row],[Age]]&lt;59), "Middle Age", "Old Age"))</f>
        <v>Old Age</v>
      </c>
      <c r="E179">
        <v>2</v>
      </c>
      <c r="F179">
        <v>2</v>
      </c>
      <c r="G179">
        <v>93404</v>
      </c>
      <c r="H179" t="s">
        <v>146</v>
      </c>
      <c r="I179">
        <v>3</v>
      </c>
      <c r="J179">
        <v>1</v>
      </c>
      <c r="K179">
        <v>2</v>
      </c>
      <c r="L179">
        <f t="shared" si="6"/>
        <v>3</v>
      </c>
      <c r="M179">
        <f>marketing_campaign32[[#This Row],[TotalKids]]+marketing_campaign32[[#This Row],[Marital_Number]]</f>
        <v>5</v>
      </c>
      <c r="N179" s="1">
        <v>41401</v>
      </c>
      <c r="O179" s="22">
        <f>MAX($N$2:$N$2229)-marketing_campaign32[[#This Row],[Dt_Customer]]</f>
        <v>418</v>
      </c>
      <c r="P179">
        <v>97</v>
      </c>
      <c r="Q179">
        <v>1279</v>
      </c>
      <c r="R179">
        <v>15</v>
      </c>
      <c r="S179">
        <v>287</v>
      </c>
      <c r="T179">
        <v>20</v>
      </c>
      <c r="U179">
        <v>0</v>
      </c>
      <c r="V179">
        <v>15</v>
      </c>
      <c r="W179">
        <f t="shared" si="7"/>
        <v>1616</v>
      </c>
      <c r="X179" s="27">
        <f>marketing_campaign32[[#This Row],[TotalSpend]]/marketing_campaign32[[#This Row],[Income]]</f>
        <v>1.730118624470044E-2</v>
      </c>
      <c r="Y179" s="27" t="str">
        <f>IF(marketing_campaign32[[#This Row],[TotalSpend]]&gt;1196, "High Spend", "Low Spend")</f>
        <v>High Spend</v>
      </c>
      <c r="Z179">
        <v>3</v>
      </c>
      <c r="AA179">
        <v>3</v>
      </c>
      <c r="AB179">
        <v>4</v>
      </c>
      <c r="AC179">
        <v>7</v>
      </c>
      <c r="AD179">
        <f t="shared" si="8"/>
        <v>14</v>
      </c>
      <c r="AE179" s="30">
        <f>IFERROR(marketing_campaign32[[#This Row],[TotalSpend]]/marketing_campaign32[[#This Row],[TotalPurchase]], 0)</f>
        <v>115.42857142857143</v>
      </c>
      <c r="AF179">
        <v>5</v>
      </c>
      <c r="AG179">
        <v>0</v>
      </c>
      <c r="AH179">
        <v>0</v>
      </c>
      <c r="AI179">
        <v>0</v>
      </c>
      <c r="AJ179">
        <v>1</v>
      </c>
      <c r="AK179">
        <v>1</v>
      </c>
      <c r="AL179">
        <v>0</v>
      </c>
      <c r="AM179">
        <v>0</v>
      </c>
    </row>
    <row r="180" spans="1:39" x14ac:dyDescent="0.3">
      <c r="A180">
        <v>7441</v>
      </c>
      <c r="B180">
        <v>1973</v>
      </c>
      <c r="C180">
        <f>2014-marketing_campaign32[[#This Row],[Year_Birth]]</f>
        <v>41</v>
      </c>
      <c r="D180" t="str">
        <f>IF(AND(marketing_campaign32[[#This Row],[Age]]&gt;17, marketing_campaign32[[#This Row],[Age]]&lt;40), "Adult", IF(AND(marketing_campaign32[[#This Row],[Age]]&gt;=40, marketing_campaign32[[#This Row],[Age]]&lt;59), "Middle Age", "Old Age"))</f>
        <v>Middle Age</v>
      </c>
      <c r="E180">
        <v>2</v>
      </c>
      <c r="F180">
        <v>1</v>
      </c>
      <c r="G180">
        <v>71128</v>
      </c>
      <c r="H180" t="s">
        <v>146</v>
      </c>
      <c r="I180">
        <v>3</v>
      </c>
      <c r="J180">
        <v>1</v>
      </c>
      <c r="K180">
        <v>0</v>
      </c>
      <c r="L180">
        <f t="shared" si="6"/>
        <v>1</v>
      </c>
      <c r="M180">
        <f>marketing_campaign32[[#This Row],[TotalKids]]+marketing_campaign32[[#This Row],[Marital_Number]]</f>
        <v>2</v>
      </c>
      <c r="N180" s="1">
        <v>41188</v>
      </c>
      <c r="O180" s="22">
        <f>MAX($N$2:$N$2229)-marketing_campaign32[[#This Row],[Dt_Customer]]</f>
        <v>631</v>
      </c>
      <c r="P180">
        <v>80</v>
      </c>
      <c r="Q180">
        <v>958</v>
      </c>
      <c r="R180">
        <v>159</v>
      </c>
      <c r="S180">
        <v>447</v>
      </c>
      <c r="T180">
        <v>20</v>
      </c>
      <c r="U180">
        <v>0</v>
      </c>
      <c r="V180">
        <v>31</v>
      </c>
      <c r="W180">
        <f t="shared" si="7"/>
        <v>1615</v>
      </c>
      <c r="X180" s="27">
        <f>marketing_campaign32[[#This Row],[TotalSpend]]/marketing_campaign32[[#This Row],[Income]]</f>
        <v>2.2705544933078393E-2</v>
      </c>
      <c r="Y180" s="27" t="str">
        <f>IF(marketing_campaign32[[#This Row],[TotalSpend]]&gt;1196, "High Spend", "Low Spend")</f>
        <v>High Spend</v>
      </c>
      <c r="Z180">
        <v>3</v>
      </c>
      <c r="AA180">
        <v>2</v>
      </c>
      <c r="AB180">
        <v>10</v>
      </c>
      <c r="AC180">
        <v>12</v>
      </c>
      <c r="AD180">
        <f t="shared" si="8"/>
        <v>24</v>
      </c>
      <c r="AE180" s="30">
        <f>IFERROR(marketing_campaign32[[#This Row],[TotalSpend]]/marketing_campaign32[[#This Row],[TotalPurchase]], 0)</f>
        <v>67.291666666666671</v>
      </c>
      <c r="AF180">
        <v>7</v>
      </c>
      <c r="AG180">
        <v>0</v>
      </c>
      <c r="AH180">
        <v>0</v>
      </c>
      <c r="AI180">
        <v>0</v>
      </c>
      <c r="AJ180">
        <v>0</v>
      </c>
      <c r="AK180">
        <v>0</v>
      </c>
      <c r="AL180">
        <v>0</v>
      </c>
      <c r="AM180">
        <v>0</v>
      </c>
    </row>
    <row r="181" spans="1:39" x14ac:dyDescent="0.3">
      <c r="A181">
        <v>6274</v>
      </c>
      <c r="B181">
        <v>1948</v>
      </c>
      <c r="C181">
        <f>2014-marketing_campaign32[[#This Row],[Year_Birth]]</f>
        <v>66</v>
      </c>
      <c r="D181" t="str">
        <f>IF(AND(marketing_campaign32[[#This Row],[Age]]&gt;17, marketing_campaign32[[#This Row],[Age]]&lt;40), "Adult", IF(AND(marketing_campaign32[[#This Row],[Age]]&gt;=40, marketing_campaign32[[#This Row],[Age]]&lt;59), "Middle Age", "Old Age"))</f>
        <v>Old Age</v>
      </c>
      <c r="E181">
        <v>3</v>
      </c>
      <c r="F181">
        <v>2</v>
      </c>
      <c r="G181">
        <v>83790</v>
      </c>
      <c r="H181" t="s">
        <v>146</v>
      </c>
      <c r="I181">
        <v>3</v>
      </c>
      <c r="J181">
        <v>0</v>
      </c>
      <c r="K181">
        <v>0</v>
      </c>
      <c r="L181">
        <f t="shared" si="6"/>
        <v>0</v>
      </c>
      <c r="M181">
        <f>marketing_campaign32[[#This Row],[TotalKids]]+marketing_campaign32[[#This Row],[Marital_Number]]</f>
        <v>2</v>
      </c>
      <c r="N181" s="1">
        <v>41593</v>
      </c>
      <c r="O181" s="22">
        <f>MAX($N$2:$N$2229)-marketing_campaign32[[#This Row],[Dt_Customer]]</f>
        <v>226</v>
      </c>
      <c r="P181">
        <v>81</v>
      </c>
      <c r="Q181">
        <v>1076</v>
      </c>
      <c r="R181">
        <v>16</v>
      </c>
      <c r="S181">
        <v>417</v>
      </c>
      <c r="T181">
        <v>42</v>
      </c>
      <c r="U181">
        <v>48</v>
      </c>
      <c r="V181">
        <v>16</v>
      </c>
      <c r="W181">
        <f t="shared" si="7"/>
        <v>1615</v>
      </c>
      <c r="X181" s="27">
        <f>marketing_campaign32[[#This Row],[TotalSpend]]/marketing_campaign32[[#This Row],[Income]]</f>
        <v>1.927437641723356E-2</v>
      </c>
      <c r="Y181" s="27" t="str">
        <f>IF(marketing_campaign32[[#This Row],[TotalSpend]]&gt;1196, "High Spend", "Low Spend")</f>
        <v>High Spend</v>
      </c>
      <c r="Z181">
        <v>1</v>
      </c>
      <c r="AA181">
        <v>8</v>
      </c>
      <c r="AB181">
        <v>10</v>
      </c>
      <c r="AC181">
        <v>6</v>
      </c>
      <c r="AD181">
        <f t="shared" si="8"/>
        <v>24</v>
      </c>
      <c r="AE181" s="30">
        <f>IFERROR(marketing_campaign32[[#This Row],[TotalSpend]]/marketing_campaign32[[#This Row],[TotalPurchase]], 0)</f>
        <v>67.291666666666671</v>
      </c>
      <c r="AF181">
        <v>3</v>
      </c>
      <c r="AG181">
        <v>0</v>
      </c>
      <c r="AH181">
        <v>0</v>
      </c>
      <c r="AI181">
        <v>0</v>
      </c>
      <c r="AJ181">
        <v>1</v>
      </c>
      <c r="AK181">
        <v>1</v>
      </c>
      <c r="AL181">
        <v>0</v>
      </c>
      <c r="AM181">
        <v>0</v>
      </c>
    </row>
    <row r="182" spans="1:39" x14ac:dyDescent="0.3">
      <c r="A182">
        <v>6543</v>
      </c>
      <c r="B182">
        <v>1945</v>
      </c>
      <c r="C182">
        <f>2014-marketing_campaign32[[#This Row],[Year_Birth]]</f>
        <v>69</v>
      </c>
      <c r="D182" t="str">
        <f>IF(AND(marketing_campaign32[[#This Row],[Age]]&gt;17, marketing_campaign32[[#This Row],[Age]]&lt;40), "Adult", IF(AND(marketing_campaign32[[#This Row],[Age]]&gt;=40, marketing_campaign32[[#This Row],[Age]]&lt;59), "Middle Age", "Old Age"))</f>
        <v>Old Age</v>
      </c>
      <c r="E182">
        <v>3</v>
      </c>
      <c r="F182">
        <v>2</v>
      </c>
      <c r="G182">
        <v>62847</v>
      </c>
      <c r="H182" t="s">
        <v>147</v>
      </c>
      <c r="I182">
        <v>2</v>
      </c>
      <c r="J182">
        <v>0</v>
      </c>
      <c r="K182">
        <v>0</v>
      </c>
      <c r="L182">
        <f t="shared" si="6"/>
        <v>0</v>
      </c>
      <c r="M182">
        <f>marketing_campaign32[[#This Row],[TotalKids]]+marketing_campaign32[[#This Row],[Marital_Number]]</f>
        <v>2</v>
      </c>
      <c r="N182" s="1">
        <v>41289</v>
      </c>
      <c r="O182" s="22">
        <f>MAX($N$2:$N$2229)-marketing_campaign32[[#This Row],[Dt_Customer]]</f>
        <v>530</v>
      </c>
      <c r="P182">
        <v>45</v>
      </c>
      <c r="Q182">
        <v>521</v>
      </c>
      <c r="R182">
        <v>168</v>
      </c>
      <c r="S182">
        <v>706</v>
      </c>
      <c r="T182">
        <v>80</v>
      </c>
      <c r="U182">
        <v>76</v>
      </c>
      <c r="V182">
        <v>61</v>
      </c>
      <c r="W182">
        <f t="shared" si="7"/>
        <v>1612</v>
      </c>
      <c r="X182" s="27">
        <f>marketing_campaign32[[#This Row],[TotalSpend]]/marketing_campaign32[[#This Row],[Income]]</f>
        <v>2.5649593457126037E-2</v>
      </c>
      <c r="Y182" s="27" t="str">
        <f>IF(marketing_campaign32[[#This Row],[TotalSpend]]&gt;1196, "High Spend", "Low Spend")</f>
        <v>High Spend</v>
      </c>
      <c r="Z182">
        <v>1</v>
      </c>
      <c r="AA182">
        <v>3</v>
      </c>
      <c r="AB182">
        <v>6</v>
      </c>
      <c r="AC182">
        <v>4</v>
      </c>
      <c r="AD182">
        <f t="shared" si="8"/>
        <v>13</v>
      </c>
      <c r="AE182" s="30">
        <f>IFERROR(marketing_campaign32[[#This Row],[TotalSpend]]/marketing_campaign32[[#This Row],[TotalPurchase]], 0)</f>
        <v>124</v>
      </c>
      <c r="AF182">
        <v>2</v>
      </c>
      <c r="AG182">
        <v>0</v>
      </c>
      <c r="AH182">
        <v>0</v>
      </c>
      <c r="AI182">
        <v>0</v>
      </c>
      <c r="AJ182">
        <v>0</v>
      </c>
      <c r="AK182">
        <v>0</v>
      </c>
      <c r="AL182">
        <v>0</v>
      </c>
      <c r="AM182">
        <v>0</v>
      </c>
    </row>
    <row r="183" spans="1:39" x14ac:dyDescent="0.3">
      <c r="A183">
        <v>2437</v>
      </c>
      <c r="B183">
        <v>1989</v>
      </c>
      <c r="C183">
        <f>2014-marketing_campaign32[[#This Row],[Year_Birth]]</f>
        <v>25</v>
      </c>
      <c r="D183" t="str">
        <f>IF(AND(marketing_campaign32[[#This Row],[Age]]&gt;17, marketing_campaign32[[#This Row],[Age]]&lt;40), "Adult", IF(AND(marketing_campaign32[[#This Row],[Age]]&gt;=40, marketing_campaign32[[#This Row],[Age]]&lt;59), "Middle Age", "Old Age"))</f>
        <v>Adult</v>
      </c>
      <c r="E183">
        <v>2</v>
      </c>
      <c r="F183">
        <v>2</v>
      </c>
      <c r="G183" s="22">
        <v>48500.566909975671</v>
      </c>
      <c r="H183" s="22" t="s">
        <v>147</v>
      </c>
      <c r="I183" s="22">
        <v>2</v>
      </c>
      <c r="J183">
        <v>0</v>
      </c>
      <c r="K183">
        <v>0</v>
      </c>
      <c r="L183">
        <f t="shared" si="6"/>
        <v>0</v>
      </c>
      <c r="M183">
        <f>marketing_campaign32[[#This Row],[TotalKids]]+marketing_campaign32[[#This Row],[Marital_Number]]</f>
        <v>2</v>
      </c>
      <c r="N183" s="1">
        <v>41428</v>
      </c>
      <c r="O183" s="22">
        <f>MAX($N$2:$N$2229)-marketing_campaign32[[#This Row],[Dt_Customer]]</f>
        <v>391</v>
      </c>
      <c r="P183">
        <v>69</v>
      </c>
      <c r="Q183">
        <v>861</v>
      </c>
      <c r="R183">
        <v>138</v>
      </c>
      <c r="S183">
        <v>461</v>
      </c>
      <c r="T183">
        <v>60</v>
      </c>
      <c r="U183">
        <v>30</v>
      </c>
      <c r="V183">
        <v>61</v>
      </c>
      <c r="W183">
        <f t="shared" si="7"/>
        <v>1611</v>
      </c>
      <c r="X183" s="27">
        <f>marketing_campaign32[[#This Row],[TotalSpend]]/marketing_campaign32[[#This Row],[Income]]</f>
        <v>3.3216106586759241E-2</v>
      </c>
      <c r="Y183" s="27" t="str">
        <f>IF(marketing_campaign32[[#This Row],[TotalSpend]]&gt;1196, "High Spend", "Low Spend")</f>
        <v>High Spend</v>
      </c>
      <c r="Z183">
        <v>1</v>
      </c>
      <c r="AA183">
        <v>6</v>
      </c>
      <c r="AB183">
        <v>5</v>
      </c>
      <c r="AC183">
        <v>12</v>
      </c>
      <c r="AD183">
        <f t="shared" si="8"/>
        <v>23</v>
      </c>
      <c r="AE183" s="30">
        <f>IFERROR(marketing_campaign32[[#This Row],[TotalSpend]]/marketing_campaign32[[#This Row],[TotalPurchase]], 0)</f>
        <v>70.043478260869563</v>
      </c>
      <c r="AF183">
        <v>3</v>
      </c>
      <c r="AG183">
        <v>1</v>
      </c>
      <c r="AH183">
        <v>0</v>
      </c>
      <c r="AI183">
        <v>0</v>
      </c>
      <c r="AJ183">
        <v>1</v>
      </c>
      <c r="AK183">
        <v>0</v>
      </c>
      <c r="AL183">
        <v>0</v>
      </c>
      <c r="AM183">
        <v>0</v>
      </c>
    </row>
    <row r="184" spans="1:39" x14ac:dyDescent="0.3">
      <c r="A184">
        <v>1964</v>
      </c>
      <c r="B184">
        <v>1951</v>
      </c>
      <c r="C184">
        <f>2014-marketing_campaign32[[#This Row],[Year_Birth]]</f>
        <v>63</v>
      </c>
      <c r="D184" t="str">
        <f>IF(AND(marketing_campaign32[[#This Row],[Age]]&gt;17, marketing_campaign32[[#This Row],[Age]]&lt;40), "Adult", IF(AND(marketing_campaign32[[#This Row],[Age]]&gt;=40, marketing_campaign32[[#This Row],[Age]]&lt;59), "Middle Age", "Old Age"))</f>
        <v>Old Age</v>
      </c>
      <c r="E184">
        <v>2</v>
      </c>
      <c r="F184">
        <v>2</v>
      </c>
      <c r="G184">
        <v>86610</v>
      </c>
      <c r="H184" t="s">
        <v>146</v>
      </c>
      <c r="I184">
        <v>3</v>
      </c>
      <c r="J184">
        <v>0</v>
      </c>
      <c r="K184">
        <v>0</v>
      </c>
      <c r="L184">
        <f t="shared" si="6"/>
        <v>0</v>
      </c>
      <c r="M184">
        <f>marketing_campaign32[[#This Row],[TotalKids]]+marketing_campaign32[[#This Row],[Marital_Number]]</f>
        <v>2</v>
      </c>
      <c r="N184" s="1">
        <v>41522</v>
      </c>
      <c r="O184" s="22">
        <f>MAX($N$2:$N$2229)-marketing_campaign32[[#This Row],[Dt_Customer]]</f>
        <v>297</v>
      </c>
      <c r="P184">
        <v>66</v>
      </c>
      <c r="Q184">
        <v>446</v>
      </c>
      <c r="R184">
        <v>107</v>
      </c>
      <c r="S184">
        <v>768</v>
      </c>
      <c r="T184">
        <v>33</v>
      </c>
      <c r="U184">
        <v>196</v>
      </c>
      <c r="V184">
        <v>53</v>
      </c>
      <c r="W184">
        <f t="shared" si="7"/>
        <v>1603</v>
      </c>
      <c r="X184" s="27">
        <f>marketing_campaign32[[#This Row],[TotalSpend]]/marketing_campaign32[[#This Row],[Income]]</f>
        <v>1.8508255397760073E-2</v>
      </c>
      <c r="Y184" s="27" t="str">
        <f>IF(marketing_campaign32[[#This Row],[TotalSpend]]&gt;1196, "High Spend", "Low Spend")</f>
        <v>High Spend</v>
      </c>
      <c r="Z184">
        <v>1</v>
      </c>
      <c r="AA184">
        <v>5</v>
      </c>
      <c r="AB184">
        <v>6</v>
      </c>
      <c r="AC184">
        <v>6</v>
      </c>
      <c r="AD184">
        <f t="shared" si="8"/>
        <v>17</v>
      </c>
      <c r="AE184" s="30">
        <f>IFERROR(marketing_campaign32[[#This Row],[TotalSpend]]/marketing_campaign32[[#This Row],[TotalPurchase]], 0)</f>
        <v>94.294117647058826</v>
      </c>
      <c r="AF184">
        <v>2</v>
      </c>
      <c r="AG184">
        <v>0</v>
      </c>
      <c r="AH184">
        <v>0</v>
      </c>
      <c r="AI184">
        <v>0</v>
      </c>
      <c r="AJ184">
        <v>0</v>
      </c>
      <c r="AK184">
        <v>0</v>
      </c>
      <c r="AL184">
        <v>0</v>
      </c>
      <c r="AM184">
        <v>0</v>
      </c>
    </row>
    <row r="185" spans="1:39" x14ac:dyDescent="0.3">
      <c r="A185">
        <v>9938</v>
      </c>
      <c r="B185">
        <v>1954</v>
      </c>
      <c r="C185">
        <f>2014-marketing_campaign32[[#This Row],[Year_Birth]]</f>
        <v>60</v>
      </c>
      <c r="D185" t="str">
        <f>IF(AND(marketing_campaign32[[#This Row],[Age]]&gt;17, marketing_campaign32[[#This Row],[Age]]&lt;40), "Adult", IF(AND(marketing_campaign32[[#This Row],[Age]]&gt;=40, marketing_campaign32[[#This Row],[Age]]&lt;59), "Middle Age", "Old Age"))</f>
        <v>Old Age</v>
      </c>
      <c r="E185">
        <v>2</v>
      </c>
      <c r="F185">
        <v>2</v>
      </c>
      <c r="G185">
        <v>80067</v>
      </c>
      <c r="H185" t="s">
        <v>146</v>
      </c>
      <c r="I185">
        <v>3</v>
      </c>
      <c r="J185">
        <v>0</v>
      </c>
      <c r="K185">
        <v>0</v>
      </c>
      <c r="L185">
        <f t="shared" si="6"/>
        <v>0</v>
      </c>
      <c r="M185">
        <f>marketing_campaign32[[#This Row],[TotalKids]]+marketing_campaign32[[#This Row],[Marital_Number]]</f>
        <v>2</v>
      </c>
      <c r="N185" s="1">
        <v>41536</v>
      </c>
      <c r="O185" s="22">
        <f>MAX($N$2:$N$2229)-marketing_campaign32[[#This Row],[Dt_Customer]]</f>
        <v>283</v>
      </c>
      <c r="P185">
        <v>82</v>
      </c>
      <c r="Q185">
        <v>519</v>
      </c>
      <c r="R185">
        <v>17</v>
      </c>
      <c r="S185">
        <v>813</v>
      </c>
      <c r="T185">
        <v>27</v>
      </c>
      <c r="U185">
        <v>173</v>
      </c>
      <c r="V185">
        <v>51</v>
      </c>
      <c r="W185">
        <f t="shared" si="7"/>
        <v>1600</v>
      </c>
      <c r="X185" s="27">
        <f>marketing_campaign32[[#This Row],[TotalSpend]]/marketing_campaign32[[#This Row],[Income]]</f>
        <v>1.9983264016386275E-2</v>
      </c>
      <c r="Y185" s="27" t="str">
        <f>IF(marketing_campaign32[[#This Row],[TotalSpend]]&gt;1196, "High Spend", "Low Spend")</f>
        <v>High Spend</v>
      </c>
      <c r="Z185">
        <v>1</v>
      </c>
      <c r="AA185">
        <v>4</v>
      </c>
      <c r="AB185">
        <v>6</v>
      </c>
      <c r="AC185">
        <v>6</v>
      </c>
      <c r="AD185">
        <f t="shared" si="8"/>
        <v>16</v>
      </c>
      <c r="AE185" s="30">
        <f>IFERROR(marketing_campaign32[[#This Row],[TotalSpend]]/marketing_campaign32[[#This Row],[TotalPurchase]], 0)</f>
        <v>100</v>
      </c>
      <c r="AF185">
        <v>2</v>
      </c>
      <c r="AG185">
        <v>0</v>
      </c>
      <c r="AH185">
        <v>0</v>
      </c>
      <c r="AI185">
        <v>0</v>
      </c>
      <c r="AJ185">
        <v>0</v>
      </c>
      <c r="AK185">
        <v>1</v>
      </c>
      <c r="AL185">
        <v>0</v>
      </c>
      <c r="AM185">
        <v>0</v>
      </c>
    </row>
    <row r="186" spans="1:39" x14ac:dyDescent="0.3">
      <c r="A186">
        <v>10955</v>
      </c>
      <c r="B186">
        <v>1964</v>
      </c>
      <c r="C186">
        <f>2014-marketing_campaign32[[#This Row],[Year_Birth]]</f>
        <v>50</v>
      </c>
      <c r="D186" t="str">
        <f>IF(AND(marketing_campaign32[[#This Row],[Age]]&gt;17, marketing_campaign32[[#This Row],[Age]]&lt;40), "Adult", IF(AND(marketing_campaign32[[#This Row],[Age]]&gt;=40, marketing_campaign32[[#This Row],[Age]]&lt;59), "Middle Age", "Old Age"))</f>
        <v>Middle Age</v>
      </c>
      <c r="E186">
        <v>2</v>
      </c>
      <c r="F186">
        <v>1</v>
      </c>
      <c r="G186">
        <v>85620</v>
      </c>
      <c r="H186" t="s">
        <v>146</v>
      </c>
      <c r="I186">
        <v>3</v>
      </c>
      <c r="J186">
        <v>0</v>
      </c>
      <c r="K186">
        <v>0</v>
      </c>
      <c r="L186">
        <f t="shared" si="6"/>
        <v>0</v>
      </c>
      <c r="M186">
        <f>marketing_campaign32[[#This Row],[TotalKids]]+marketing_campaign32[[#This Row],[Marital_Number]]</f>
        <v>1</v>
      </c>
      <c r="N186" s="1">
        <v>41646</v>
      </c>
      <c r="O186" s="22">
        <f>MAX($N$2:$N$2229)-marketing_campaign32[[#This Row],[Dt_Customer]]</f>
        <v>173</v>
      </c>
      <c r="P186">
        <v>68</v>
      </c>
      <c r="Q186">
        <v>416</v>
      </c>
      <c r="R186">
        <v>46</v>
      </c>
      <c r="S186">
        <v>925</v>
      </c>
      <c r="T186">
        <v>60</v>
      </c>
      <c r="U186">
        <v>107</v>
      </c>
      <c r="V186">
        <v>46</v>
      </c>
      <c r="W186">
        <f t="shared" si="7"/>
        <v>1600</v>
      </c>
      <c r="X186" s="27">
        <f>marketing_campaign32[[#This Row],[TotalSpend]]/marketing_campaign32[[#This Row],[Income]]</f>
        <v>1.8687222611539361E-2</v>
      </c>
      <c r="Y186" s="27" t="str">
        <f>IF(marketing_campaign32[[#This Row],[TotalSpend]]&gt;1196, "High Spend", "Low Spend")</f>
        <v>High Spend</v>
      </c>
      <c r="Z186">
        <v>1</v>
      </c>
      <c r="AA186">
        <v>3</v>
      </c>
      <c r="AB186">
        <v>6</v>
      </c>
      <c r="AC186">
        <v>4</v>
      </c>
      <c r="AD186">
        <f t="shared" si="8"/>
        <v>13</v>
      </c>
      <c r="AE186" s="30">
        <f>IFERROR(marketing_campaign32[[#This Row],[TotalSpend]]/marketing_campaign32[[#This Row],[TotalPurchase]], 0)</f>
        <v>123.07692307692308</v>
      </c>
      <c r="AF186">
        <v>1</v>
      </c>
      <c r="AG186">
        <v>0</v>
      </c>
      <c r="AH186">
        <v>0</v>
      </c>
      <c r="AI186">
        <v>0</v>
      </c>
      <c r="AJ186">
        <v>0</v>
      </c>
      <c r="AK186">
        <v>0</v>
      </c>
      <c r="AL186">
        <v>1</v>
      </c>
      <c r="AM186">
        <v>0</v>
      </c>
    </row>
    <row r="187" spans="1:39" x14ac:dyDescent="0.3">
      <c r="A187">
        <v>3428</v>
      </c>
      <c r="B187">
        <v>1991</v>
      </c>
      <c r="C187">
        <f>2014-marketing_campaign32[[#This Row],[Year_Birth]]</f>
        <v>23</v>
      </c>
      <c r="D187" t="str">
        <f>IF(AND(marketing_campaign32[[#This Row],[Age]]&gt;17, marketing_campaign32[[#This Row],[Age]]&lt;40), "Adult", IF(AND(marketing_campaign32[[#This Row],[Age]]&gt;=40, marketing_campaign32[[#This Row],[Age]]&lt;59), "Middle Age", "Old Age"))</f>
        <v>Adult</v>
      </c>
      <c r="E187">
        <v>3</v>
      </c>
      <c r="F187">
        <v>2</v>
      </c>
      <c r="G187">
        <v>68682</v>
      </c>
      <c r="H187" t="s">
        <v>146</v>
      </c>
      <c r="I187">
        <v>3</v>
      </c>
      <c r="J187">
        <v>0</v>
      </c>
      <c r="K187">
        <v>0</v>
      </c>
      <c r="L187">
        <f t="shared" si="6"/>
        <v>0</v>
      </c>
      <c r="M187">
        <f>marketing_campaign32[[#This Row],[TotalKids]]+marketing_campaign32[[#This Row],[Marital_Number]]</f>
        <v>2</v>
      </c>
      <c r="N187" s="1">
        <v>41553</v>
      </c>
      <c r="O187" s="22">
        <f>MAX($N$2:$N$2229)-marketing_campaign32[[#This Row],[Dt_Customer]]</f>
        <v>266</v>
      </c>
      <c r="P187">
        <v>56</v>
      </c>
      <c r="Q187">
        <v>919</v>
      </c>
      <c r="R187">
        <v>0</v>
      </c>
      <c r="S187">
        <v>505</v>
      </c>
      <c r="T187">
        <v>99</v>
      </c>
      <c r="U187">
        <v>30</v>
      </c>
      <c r="V187">
        <v>45</v>
      </c>
      <c r="W187">
        <f t="shared" si="7"/>
        <v>1598</v>
      </c>
      <c r="X187" s="27">
        <f>marketing_campaign32[[#This Row],[TotalSpend]]/marketing_campaign32[[#This Row],[Income]]</f>
        <v>2.3266649194839988E-2</v>
      </c>
      <c r="Y187" s="27" t="str">
        <f>IF(marketing_campaign32[[#This Row],[TotalSpend]]&gt;1196, "High Spend", "Low Spend")</f>
        <v>High Spend</v>
      </c>
      <c r="Z187">
        <v>1</v>
      </c>
      <c r="AA187">
        <v>4</v>
      </c>
      <c r="AB187">
        <v>9</v>
      </c>
      <c r="AC187">
        <v>10</v>
      </c>
      <c r="AD187">
        <f t="shared" si="8"/>
        <v>23</v>
      </c>
      <c r="AE187" s="30">
        <f>IFERROR(marketing_campaign32[[#This Row],[TotalSpend]]/marketing_campaign32[[#This Row],[TotalPurchase]], 0)</f>
        <v>69.478260869565219</v>
      </c>
      <c r="AF187">
        <v>2</v>
      </c>
      <c r="AG187">
        <v>0</v>
      </c>
      <c r="AH187">
        <v>0</v>
      </c>
      <c r="AI187">
        <v>0</v>
      </c>
      <c r="AJ187">
        <v>0</v>
      </c>
      <c r="AK187">
        <v>0</v>
      </c>
      <c r="AL187">
        <v>0</v>
      </c>
      <c r="AM187">
        <v>0</v>
      </c>
    </row>
    <row r="188" spans="1:39" x14ac:dyDescent="0.3">
      <c r="A188">
        <v>4500</v>
      </c>
      <c r="B188">
        <v>1991</v>
      </c>
      <c r="C188">
        <f>2014-marketing_campaign32[[#This Row],[Year_Birth]]</f>
        <v>23</v>
      </c>
      <c r="D188" t="str">
        <f>IF(AND(marketing_campaign32[[#This Row],[Age]]&gt;17, marketing_campaign32[[#This Row],[Age]]&lt;40), "Adult", IF(AND(marketing_campaign32[[#This Row],[Age]]&gt;=40, marketing_campaign32[[#This Row],[Age]]&lt;59), "Middle Age", "Old Age"))</f>
        <v>Adult</v>
      </c>
      <c r="E188">
        <v>3</v>
      </c>
      <c r="F188">
        <v>2</v>
      </c>
      <c r="G188">
        <v>68682</v>
      </c>
      <c r="H188" t="s">
        <v>146</v>
      </c>
      <c r="I188">
        <v>3</v>
      </c>
      <c r="J188">
        <v>0</v>
      </c>
      <c r="K188">
        <v>0</v>
      </c>
      <c r="L188">
        <f t="shared" si="6"/>
        <v>0</v>
      </c>
      <c r="M188">
        <f>marketing_campaign32[[#This Row],[TotalKids]]+marketing_campaign32[[#This Row],[Marital_Number]]</f>
        <v>2</v>
      </c>
      <c r="N188" s="1">
        <v>41553</v>
      </c>
      <c r="O188" s="22">
        <f>MAX($N$2:$N$2229)-marketing_campaign32[[#This Row],[Dt_Customer]]</f>
        <v>266</v>
      </c>
      <c r="P188">
        <v>56</v>
      </c>
      <c r="Q188">
        <v>919</v>
      </c>
      <c r="R188">
        <v>0</v>
      </c>
      <c r="S188">
        <v>505</v>
      </c>
      <c r="T188">
        <v>99</v>
      </c>
      <c r="U188">
        <v>30</v>
      </c>
      <c r="V188">
        <v>45</v>
      </c>
      <c r="W188">
        <f t="shared" si="7"/>
        <v>1598</v>
      </c>
      <c r="X188" s="27">
        <f>marketing_campaign32[[#This Row],[TotalSpend]]/marketing_campaign32[[#This Row],[Income]]</f>
        <v>2.3266649194839988E-2</v>
      </c>
      <c r="Y188" s="27" t="str">
        <f>IF(marketing_campaign32[[#This Row],[TotalSpend]]&gt;1196, "High Spend", "Low Spend")</f>
        <v>High Spend</v>
      </c>
      <c r="Z188">
        <v>1</v>
      </c>
      <c r="AA188">
        <v>4</v>
      </c>
      <c r="AB188">
        <v>9</v>
      </c>
      <c r="AC188">
        <v>10</v>
      </c>
      <c r="AD188">
        <f t="shared" si="8"/>
        <v>23</v>
      </c>
      <c r="AE188" s="30">
        <f>IFERROR(marketing_campaign32[[#This Row],[TotalSpend]]/marketing_campaign32[[#This Row],[TotalPurchase]], 0)</f>
        <v>69.478260869565219</v>
      </c>
      <c r="AF188">
        <v>2</v>
      </c>
      <c r="AG188">
        <v>0</v>
      </c>
      <c r="AH188">
        <v>0</v>
      </c>
      <c r="AI188">
        <v>0</v>
      </c>
      <c r="AJ188">
        <v>0</v>
      </c>
      <c r="AK188">
        <v>0</v>
      </c>
      <c r="AL188">
        <v>0</v>
      </c>
      <c r="AM188">
        <v>0</v>
      </c>
    </row>
    <row r="189" spans="1:39" x14ac:dyDescent="0.3">
      <c r="A189">
        <v>7396</v>
      </c>
      <c r="B189">
        <v>1966</v>
      </c>
      <c r="C189">
        <f>2014-marketing_campaign32[[#This Row],[Year_Birth]]</f>
        <v>48</v>
      </c>
      <c r="D189" t="str">
        <f>IF(AND(marketing_campaign32[[#This Row],[Age]]&gt;17, marketing_campaign32[[#This Row],[Age]]&lt;40), "Adult", IF(AND(marketing_campaign32[[#This Row],[Age]]&gt;=40, marketing_campaign32[[#This Row],[Age]]&lt;59), "Middle Age", "Old Age"))</f>
        <v>Middle Age</v>
      </c>
      <c r="E189">
        <v>2</v>
      </c>
      <c r="F189">
        <v>2</v>
      </c>
      <c r="G189">
        <v>80398</v>
      </c>
      <c r="H189" t="s">
        <v>146</v>
      </c>
      <c r="I189">
        <v>3</v>
      </c>
      <c r="J189">
        <v>0</v>
      </c>
      <c r="K189">
        <v>0</v>
      </c>
      <c r="L189">
        <f t="shared" si="6"/>
        <v>0</v>
      </c>
      <c r="M189">
        <f>marketing_campaign32[[#This Row],[TotalKids]]+marketing_campaign32[[#This Row],[Marital_Number]]</f>
        <v>2</v>
      </c>
      <c r="N189" s="1">
        <v>41223</v>
      </c>
      <c r="O189" s="22">
        <f>MAX($N$2:$N$2229)-marketing_campaign32[[#This Row],[Dt_Customer]]</f>
        <v>596</v>
      </c>
      <c r="P189">
        <v>92</v>
      </c>
      <c r="Q189">
        <v>342</v>
      </c>
      <c r="R189">
        <v>51</v>
      </c>
      <c r="S189">
        <v>936</v>
      </c>
      <c r="T189">
        <v>207</v>
      </c>
      <c r="U189">
        <v>35</v>
      </c>
      <c r="V189">
        <v>26</v>
      </c>
      <c r="W189">
        <f t="shared" si="7"/>
        <v>1597</v>
      </c>
      <c r="X189" s="27">
        <f>marketing_campaign32[[#This Row],[TotalSpend]]/marketing_campaign32[[#This Row],[Income]]</f>
        <v>1.9863678200950273E-2</v>
      </c>
      <c r="Y189" s="27" t="str">
        <f>IF(marketing_campaign32[[#This Row],[TotalSpend]]&gt;1196, "High Spend", "Low Spend")</f>
        <v>High Spend</v>
      </c>
      <c r="Z189">
        <v>1</v>
      </c>
      <c r="AA189">
        <v>5</v>
      </c>
      <c r="AB189">
        <v>8</v>
      </c>
      <c r="AC189">
        <v>12</v>
      </c>
      <c r="AD189">
        <f t="shared" si="8"/>
        <v>25</v>
      </c>
      <c r="AE189" s="30">
        <f>IFERROR(marketing_campaign32[[#This Row],[TotalSpend]]/marketing_campaign32[[#This Row],[TotalPurchase]], 0)</f>
        <v>63.88</v>
      </c>
      <c r="AF189">
        <v>3</v>
      </c>
      <c r="AG189">
        <v>0</v>
      </c>
      <c r="AH189">
        <v>0</v>
      </c>
      <c r="AI189">
        <v>0</v>
      </c>
      <c r="AJ189">
        <v>0</v>
      </c>
      <c r="AK189">
        <v>1</v>
      </c>
      <c r="AL189">
        <v>0</v>
      </c>
      <c r="AM189">
        <v>0</v>
      </c>
    </row>
    <row r="190" spans="1:39" x14ac:dyDescent="0.3">
      <c r="A190">
        <v>3426</v>
      </c>
      <c r="B190">
        <v>1975</v>
      </c>
      <c r="C190">
        <f>2014-marketing_campaign32[[#This Row],[Year_Birth]]</f>
        <v>39</v>
      </c>
      <c r="D190" t="str">
        <f>IF(AND(marketing_campaign32[[#This Row],[Age]]&gt;17, marketing_campaign32[[#This Row],[Age]]&lt;40), "Adult", IF(AND(marketing_campaign32[[#This Row],[Age]]&gt;=40, marketing_campaign32[[#This Row],[Age]]&lt;59), "Middle Age", "Old Age"))</f>
        <v>Adult</v>
      </c>
      <c r="E190">
        <v>2</v>
      </c>
      <c r="F190">
        <v>1</v>
      </c>
      <c r="G190">
        <v>70300</v>
      </c>
      <c r="H190" t="s">
        <v>146</v>
      </c>
      <c r="I190">
        <v>3</v>
      </c>
      <c r="J190">
        <v>1</v>
      </c>
      <c r="K190">
        <v>0</v>
      </c>
      <c r="L190">
        <f t="shared" si="6"/>
        <v>1</v>
      </c>
      <c r="M190">
        <f>marketing_campaign32[[#This Row],[TotalKids]]+marketing_campaign32[[#This Row],[Marital_Number]]</f>
        <v>2</v>
      </c>
      <c r="N190" s="1">
        <v>41470</v>
      </c>
      <c r="O190" s="22">
        <f>MAX($N$2:$N$2229)-marketing_campaign32[[#This Row],[Dt_Customer]]</f>
        <v>349</v>
      </c>
      <c r="P190">
        <v>89</v>
      </c>
      <c r="Q190">
        <v>1045</v>
      </c>
      <c r="R190">
        <v>61</v>
      </c>
      <c r="S190">
        <v>338</v>
      </c>
      <c r="T190">
        <v>60</v>
      </c>
      <c r="U190">
        <v>46</v>
      </c>
      <c r="V190">
        <v>46</v>
      </c>
      <c r="W190">
        <f t="shared" si="7"/>
        <v>1596</v>
      </c>
      <c r="X190" s="27">
        <f>marketing_campaign32[[#This Row],[TotalSpend]]/marketing_campaign32[[#This Row],[Income]]</f>
        <v>2.2702702702702703E-2</v>
      </c>
      <c r="Y190" s="27" t="str">
        <f>IF(marketing_campaign32[[#This Row],[TotalSpend]]&gt;1196, "High Spend", "Low Spend")</f>
        <v>High Spend</v>
      </c>
      <c r="Z190">
        <v>3</v>
      </c>
      <c r="AA190">
        <v>5</v>
      </c>
      <c r="AB190">
        <v>5</v>
      </c>
      <c r="AC190">
        <v>13</v>
      </c>
      <c r="AD190">
        <f t="shared" si="8"/>
        <v>23</v>
      </c>
      <c r="AE190" s="30">
        <f>IFERROR(marketing_campaign32[[#This Row],[TotalSpend]]/marketing_campaign32[[#This Row],[TotalPurchase]], 0)</f>
        <v>69.391304347826093</v>
      </c>
      <c r="AF190">
        <v>8</v>
      </c>
      <c r="AG190">
        <v>0</v>
      </c>
      <c r="AH190">
        <v>0</v>
      </c>
      <c r="AI190">
        <v>0</v>
      </c>
      <c r="AJ190">
        <v>0</v>
      </c>
      <c r="AK190">
        <v>0</v>
      </c>
      <c r="AL190">
        <v>0</v>
      </c>
      <c r="AM190">
        <v>0</v>
      </c>
    </row>
    <row r="191" spans="1:39" x14ac:dyDescent="0.3">
      <c r="A191">
        <v>1619</v>
      </c>
      <c r="B191">
        <v>1956</v>
      </c>
      <c r="C191">
        <f>2014-marketing_campaign32[[#This Row],[Year_Birth]]</f>
        <v>58</v>
      </c>
      <c r="D191" t="str">
        <f>IF(AND(marketing_campaign32[[#This Row],[Age]]&gt;17, marketing_campaign32[[#This Row],[Age]]&lt;40), "Adult", IF(AND(marketing_campaign32[[#This Row],[Age]]&gt;=40, marketing_campaign32[[#This Row],[Age]]&lt;59), "Middle Age", "Old Age"))</f>
        <v>Middle Age</v>
      </c>
      <c r="E191">
        <v>2</v>
      </c>
      <c r="F191">
        <v>2</v>
      </c>
      <c r="G191">
        <v>90369</v>
      </c>
      <c r="H191" t="s">
        <v>146</v>
      </c>
      <c r="I191">
        <v>3</v>
      </c>
      <c r="J191">
        <v>0</v>
      </c>
      <c r="K191">
        <v>0</v>
      </c>
      <c r="L191">
        <f t="shared" si="6"/>
        <v>0</v>
      </c>
      <c r="M191">
        <f>marketing_campaign32[[#This Row],[TotalKids]]+marketing_campaign32[[#This Row],[Marital_Number]]</f>
        <v>2</v>
      </c>
      <c r="N191" s="1">
        <v>41757</v>
      </c>
      <c r="O191" s="22">
        <f>MAX($N$2:$N$2229)-marketing_campaign32[[#This Row],[Dt_Customer]]</f>
        <v>62</v>
      </c>
      <c r="P191">
        <v>2</v>
      </c>
      <c r="Q191">
        <v>292</v>
      </c>
      <c r="R191">
        <v>51</v>
      </c>
      <c r="S191">
        <v>981</v>
      </c>
      <c r="T191">
        <v>224</v>
      </c>
      <c r="U191">
        <v>23</v>
      </c>
      <c r="V191">
        <v>17</v>
      </c>
      <c r="W191">
        <f t="shared" si="7"/>
        <v>1588</v>
      </c>
      <c r="X191" s="27">
        <f>marketing_campaign32[[#This Row],[TotalSpend]]/marketing_campaign32[[#This Row],[Income]]</f>
        <v>1.7572397614226118E-2</v>
      </c>
      <c r="Y191" s="27" t="str">
        <f>IF(marketing_campaign32[[#This Row],[TotalSpend]]&gt;1196, "High Spend", "Low Spend")</f>
        <v>High Spend</v>
      </c>
      <c r="Z191">
        <v>1</v>
      </c>
      <c r="AA191">
        <v>4</v>
      </c>
      <c r="AB191">
        <v>6</v>
      </c>
      <c r="AC191">
        <v>6</v>
      </c>
      <c r="AD191">
        <f t="shared" si="8"/>
        <v>16</v>
      </c>
      <c r="AE191" s="30">
        <f>IFERROR(marketing_campaign32[[#This Row],[TotalSpend]]/marketing_campaign32[[#This Row],[TotalPurchase]], 0)</f>
        <v>99.25</v>
      </c>
      <c r="AF191">
        <v>1</v>
      </c>
      <c r="AG191">
        <v>0</v>
      </c>
      <c r="AH191">
        <v>0</v>
      </c>
      <c r="AI191">
        <v>0</v>
      </c>
      <c r="AJ191">
        <v>0</v>
      </c>
      <c r="AK191">
        <v>0</v>
      </c>
      <c r="AL191">
        <v>1</v>
      </c>
      <c r="AM191">
        <v>0</v>
      </c>
    </row>
    <row r="192" spans="1:39" x14ac:dyDescent="0.3">
      <c r="A192">
        <v>5341</v>
      </c>
      <c r="B192">
        <v>1962</v>
      </c>
      <c r="C192">
        <f>2014-marketing_campaign32[[#This Row],[Year_Birth]]</f>
        <v>52</v>
      </c>
      <c r="D192" t="str">
        <f>IF(AND(marketing_campaign32[[#This Row],[Age]]&gt;17, marketing_campaign32[[#This Row],[Age]]&lt;40), "Adult", IF(AND(marketing_campaign32[[#This Row],[Age]]&gt;=40, marketing_campaign32[[#This Row],[Age]]&lt;59), "Middle Age", "Old Age"))</f>
        <v>Middle Age</v>
      </c>
      <c r="E192">
        <v>3</v>
      </c>
      <c r="F192">
        <v>1</v>
      </c>
      <c r="G192">
        <v>81975</v>
      </c>
      <c r="H192" t="s">
        <v>146</v>
      </c>
      <c r="I192">
        <v>3</v>
      </c>
      <c r="J192">
        <v>0</v>
      </c>
      <c r="K192">
        <v>1</v>
      </c>
      <c r="L192">
        <f t="shared" si="6"/>
        <v>1</v>
      </c>
      <c r="M192">
        <f>marketing_campaign32[[#This Row],[TotalKids]]+marketing_campaign32[[#This Row],[Marital_Number]]</f>
        <v>2</v>
      </c>
      <c r="N192" s="1">
        <v>41279</v>
      </c>
      <c r="O192" s="22">
        <f>MAX($N$2:$N$2229)-marketing_campaign32[[#This Row],[Dt_Customer]]</f>
        <v>540</v>
      </c>
      <c r="P192">
        <v>2</v>
      </c>
      <c r="Q192">
        <v>983</v>
      </c>
      <c r="R192">
        <v>76</v>
      </c>
      <c r="S192">
        <v>184</v>
      </c>
      <c r="T192">
        <v>180</v>
      </c>
      <c r="U192">
        <v>138</v>
      </c>
      <c r="V192">
        <v>27</v>
      </c>
      <c r="W192">
        <f t="shared" si="7"/>
        <v>1588</v>
      </c>
      <c r="X192" s="27">
        <f>marketing_campaign32[[#This Row],[TotalSpend]]/marketing_campaign32[[#This Row],[Income]]</f>
        <v>1.9371759682830132E-2</v>
      </c>
      <c r="Y192" s="27" t="str">
        <f>IF(marketing_campaign32[[#This Row],[TotalSpend]]&gt;1196, "High Spend", "Low Spend")</f>
        <v>High Spend</v>
      </c>
      <c r="Z192">
        <v>1</v>
      </c>
      <c r="AA192">
        <v>6</v>
      </c>
      <c r="AB192">
        <v>3</v>
      </c>
      <c r="AC192">
        <v>4</v>
      </c>
      <c r="AD192">
        <f t="shared" si="8"/>
        <v>13</v>
      </c>
      <c r="AE192" s="30">
        <f>IFERROR(marketing_campaign32[[#This Row],[TotalSpend]]/marketing_campaign32[[#This Row],[TotalPurchase]], 0)</f>
        <v>122.15384615384616</v>
      </c>
      <c r="AF192">
        <v>7</v>
      </c>
      <c r="AG192">
        <v>0</v>
      </c>
      <c r="AH192">
        <v>0</v>
      </c>
      <c r="AI192">
        <v>0</v>
      </c>
      <c r="AJ192">
        <v>0</v>
      </c>
      <c r="AK192">
        <v>1</v>
      </c>
      <c r="AL192">
        <v>0</v>
      </c>
      <c r="AM192">
        <v>0</v>
      </c>
    </row>
    <row r="193" spans="1:39" x14ac:dyDescent="0.3">
      <c r="A193">
        <v>8923</v>
      </c>
      <c r="B193">
        <v>1973</v>
      </c>
      <c r="C193">
        <f>2014-marketing_campaign32[[#This Row],[Year_Birth]]</f>
        <v>41</v>
      </c>
      <c r="D193" t="str">
        <f>IF(AND(marketing_campaign32[[#This Row],[Age]]&gt;17, marketing_campaign32[[#This Row],[Age]]&lt;40), "Adult", IF(AND(marketing_campaign32[[#This Row],[Age]]&gt;=40, marketing_campaign32[[#This Row],[Age]]&lt;59), "Middle Age", "Old Age"))</f>
        <v>Middle Age</v>
      </c>
      <c r="E193">
        <v>2</v>
      </c>
      <c r="F193">
        <v>1</v>
      </c>
      <c r="G193">
        <v>83917</v>
      </c>
      <c r="H193" t="s">
        <v>146</v>
      </c>
      <c r="I193">
        <v>3</v>
      </c>
      <c r="J193">
        <v>0</v>
      </c>
      <c r="K193">
        <v>0</v>
      </c>
      <c r="L193">
        <f t="shared" ref="L193:L256" si="9">J193+K193</f>
        <v>0</v>
      </c>
      <c r="M193">
        <f>marketing_campaign32[[#This Row],[TotalKids]]+marketing_campaign32[[#This Row],[Marital_Number]]</f>
        <v>1</v>
      </c>
      <c r="N193" s="1">
        <v>41382</v>
      </c>
      <c r="O193" s="22">
        <f>MAX($N$2:$N$2229)-marketing_campaign32[[#This Row],[Dt_Customer]]</f>
        <v>437</v>
      </c>
      <c r="P193">
        <v>12</v>
      </c>
      <c r="Q193">
        <v>514</v>
      </c>
      <c r="R193">
        <v>22</v>
      </c>
      <c r="S193">
        <v>732</v>
      </c>
      <c r="T193">
        <v>42</v>
      </c>
      <c r="U193">
        <v>198</v>
      </c>
      <c r="V193">
        <v>79</v>
      </c>
      <c r="W193">
        <f t="shared" ref="W193:W256" si="10">Q193+R193+S193+T193+U193+V193</f>
        <v>1587</v>
      </c>
      <c r="X193" s="27">
        <f>marketing_campaign32[[#This Row],[TotalSpend]]/marketing_campaign32[[#This Row],[Income]]</f>
        <v>1.8911543548982925E-2</v>
      </c>
      <c r="Y193" s="27" t="str">
        <f>IF(marketing_campaign32[[#This Row],[TotalSpend]]&gt;1196, "High Spend", "Low Spend")</f>
        <v>High Spend</v>
      </c>
      <c r="Z193">
        <v>1</v>
      </c>
      <c r="AA193">
        <v>6</v>
      </c>
      <c r="AB193">
        <v>7</v>
      </c>
      <c r="AC193">
        <v>7</v>
      </c>
      <c r="AD193">
        <f t="shared" ref="AD193:AD256" si="11">AA193+AB193+AC193</f>
        <v>20</v>
      </c>
      <c r="AE193" s="30">
        <f>IFERROR(marketing_campaign32[[#This Row],[TotalSpend]]/marketing_campaign32[[#This Row],[TotalPurchase]], 0)</f>
        <v>79.349999999999994</v>
      </c>
      <c r="AF193">
        <v>3</v>
      </c>
      <c r="AG193">
        <v>0</v>
      </c>
      <c r="AH193">
        <v>0</v>
      </c>
      <c r="AI193">
        <v>0</v>
      </c>
      <c r="AJ193">
        <v>0</v>
      </c>
      <c r="AK193">
        <v>0</v>
      </c>
      <c r="AL193">
        <v>1</v>
      </c>
      <c r="AM193">
        <v>0</v>
      </c>
    </row>
    <row r="194" spans="1:39" x14ac:dyDescent="0.3">
      <c r="A194">
        <v>10727</v>
      </c>
      <c r="B194">
        <v>1970</v>
      </c>
      <c r="C194">
        <f>2014-marketing_campaign32[[#This Row],[Year_Birth]]</f>
        <v>44</v>
      </c>
      <c r="D194" t="str">
        <f>IF(AND(marketing_campaign32[[#This Row],[Age]]&gt;17, marketing_campaign32[[#This Row],[Age]]&lt;40), "Adult", IF(AND(marketing_campaign32[[#This Row],[Age]]&gt;=40, marketing_campaign32[[#This Row],[Age]]&lt;59), "Middle Age", "Old Age"))</f>
        <v>Middle Age</v>
      </c>
      <c r="E194">
        <v>3</v>
      </c>
      <c r="F194">
        <v>2</v>
      </c>
      <c r="G194">
        <v>69084</v>
      </c>
      <c r="H194" t="s">
        <v>146</v>
      </c>
      <c r="I194">
        <v>3</v>
      </c>
      <c r="J194">
        <v>1</v>
      </c>
      <c r="K194">
        <v>0</v>
      </c>
      <c r="L194">
        <f t="shared" si="9"/>
        <v>1</v>
      </c>
      <c r="M194">
        <f>marketing_campaign32[[#This Row],[TotalKids]]+marketing_campaign32[[#This Row],[Marital_Number]]</f>
        <v>3</v>
      </c>
      <c r="N194" s="1">
        <v>41597</v>
      </c>
      <c r="O194" s="22">
        <f>MAX($N$2:$N$2229)-marketing_campaign32[[#This Row],[Dt_Customer]]</f>
        <v>222</v>
      </c>
      <c r="P194">
        <v>43</v>
      </c>
      <c r="Q194">
        <v>1181</v>
      </c>
      <c r="R194">
        <v>107</v>
      </c>
      <c r="S194">
        <v>199</v>
      </c>
      <c r="T194">
        <v>39</v>
      </c>
      <c r="U194">
        <v>30</v>
      </c>
      <c r="V194">
        <v>30</v>
      </c>
      <c r="W194">
        <f t="shared" si="10"/>
        <v>1586</v>
      </c>
      <c r="X194" s="27">
        <f>marketing_campaign32[[#This Row],[TotalSpend]]/marketing_campaign32[[#This Row],[Income]]</f>
        <v>2.2957558913786116E-2</v>
      </c>
      <c r="Y194" s="27" t="str">
        <f>IF(marketing_campaign32[[#This Row],[TotalSpend]]&gt;1196, "High Spend", "Low Spend")</f>
        <v>High Spend</v>
      </c>
      <c r="Z194">
        <v>2</v>
      </c>
      <c r="AA194">
        <v>7</v>
      </c>
      <c r="AB194">
        <v>3</v>
      </c>
      <c r="AC194">
        <v>13</v>
      </c>
      <c r="AD194">
        <f t="shared" si="11"/>
        <v>23</v>
      </c>
      <c r="AE194" s="30">
        <f>IFERROR(marketing_campaign32[[#This Row],[TotalSpend]]/marketing_campaign32[[#This Row],[TotalPurchase]], 0)</f>
        <v>68.956521739130437</v>
      </c>
      <c r="AF194">
        <v>8</v>
      </c>
      <c r="AG194">
        <v>0</v>
      </c>
      <c r="AH194">
        <v>0</v>
      </c>
      <c r="AI194">
        <v>0</v>
      </c>
      <c r="AJ194">
        <v>0</v>
      </c>
      <c r="AK194">
        <v>0</v>
      </c>
      <c r="AL194">
        <v>0</v>
      </c>
      <c r="AM194">
        <v>0</v>
      </c>
    </row>
    <row r="195" spans="1:39" x14ac:dyDescent="0.3">
      <c r="A195">
        <v>5299</v>
      </c>
      <c r="B195">
        <v>1970</v>
      </c>
      <c r="C195">
        <f>2014-marketing_campaign32[[#This Row],[Year_Birth]]</f>
        <v>44</v>
      </c>
      <c r="D195" t="str">
        <f>IF(AND(marketing_campaign32[[#This Row],[Age]]&gt;17, marketing_campaign32[[#This Row],[Age]]&lt;40), "Adult", IF(AND(marketing_campaign32[[#This Row],[Age]]&gt;=40, marketing_campaign32[[#This Row],[Age]]&lt;59), "Middle Age", "Old Age"))</f>
        <v>Middle Age</v>
      </c>
      <c r="E195">
        <v>3</v>
      </c>
      <c r="F195">
        <v>2</v>
      </c>
      <c r="G195">
        <v>69084</v>
      </c>
      <c r="H195" t="s">
        <v>146</v>
      </c>
      <c r="I195">
        <v>3</v>
      </c>
      <c r="J195">
        <v>1</v>
      </c>
      <c r="K195">
        <v>0</v>
      </c>
      <c r="L195">
        <f t="shared" si="9"/>
        <v>1</v>
      </c>
      <c r="M195">
        <f>marketing_campaign32[[#This Row],[TotalKids]]+marketing_campaign32[[#This Row],[Marital_Number]]</f>
        <v>3</v>
      </c>
      <c r="N195" s="1">
        <v>41597</v>
      </c>
      <c r="O195" s="22">
        <f>MAX($N$2:$N$2229)-marketing_campaign32[[#This Row],[Dt_Customer]]</f>
        <v>222</v>
      </c>
      <c r="P195">
        <v>43</v>
      </c>
      <c r="Q195">
        <v>1181</v>
      </c>
      <c r="R195">
        <v>107</v>
      </c>
      <c r="S195">
        <v>199</v>
      </c>
      <c r="T195">
        <v>39</v>
      </c>
      <c r="U195">
        <v>30</v>
      </c>
      <c r="V195">
        <v>30</v>
      </c>
      <c r="W195">
        <f t="shared" si="10"/>
        <v>1586</v>
      </c>
      <c r="X195" s="27">
        <f>marketing_campaign32[[#This Row],[TotalSpend]]/marketing_campaign32[[#This Row],[Income]]</f>
        <v>2.2957558913786116E-2</v>
      </c>
      <c r="Y195" s="27" t="str">
        <f>IF(marketing_campaign32[[#This Row],[TotalSpend]]&gt;1196, "High Spend", "Low Spend")</f>
        <v>High Spend</v>
      </c>
      <c r="Z195">
        <v>2</v>
      </c>
      <c r="AA195">
        <v>7</v>
      </c>
      <c r="AB195">
        <v>3</v>
      </c>
      <c r="AC195">
        <v>13</v>
      </c>
      <c r="AD195">
        <f t="shared" si="11"/>
        <v>23</v>
      </c>
      <c r="AE195" s="30">
        <f>IFERROR(marketing_campaign32[[#This Row],[TotalSpend]]/marketing_campaign32[[#This Row],[TotalPurchase]], 0)</f>
        <v>68.956521739130437</v>
      </c>
      <c r="AF195">
        <v>8</v>
      </c>
      <c r="AG195">
        <v>0</v>
      </c>
      <c r="AH195">
        <v>0</v>
      </c>
      <c r="AI195">
        <v>0</v>
      </c>
      <c r="AJ195">
        <v>0</v>
      </c>
      <c r="AK195">
        <v>0</v>
      </c>
      <c r="AL195">
        <v>0</v>
      </c>
      <c r="AM195">
        <v>0</v>
      </c>
    </row>
    <row r="196" spans="1:39" x14ac:dyDescent="0.3">
      <c r="A196">
        <v>6982</v>
      </c>
      <c r="B196">
        <v>1976</v>
      </c>
      <c r="C196">
        <f>2014-marketing_campaign32[[#This Row],[Year_Birth]]</f>
        <v>38</v>
      </c>
      <c r="D196" t="str">
        <f>IF(AND(marketing_campaign32[[#This Row],[Age]]&gt;17, marketing_campaign32[[#This Row],[Age]]&lt;40), "Adult", IF(AND(marketing_campaign32[[#This Row],[Age]]&gt;=40, marketing_campaign32[[#This Row],[Age]]&lt;59), "Middle Age", "Old Age"))</f>
        <v>Adult</v>
      </c>
      <c r="E196">
        <v>2</v>
      </c>
      <c r="F196">
        <v>2</v>
      </c>
      <c r="G196">
        <v>74068</v>
      </c>
      <c r="H196" t="s">
        <v>146</v>
      </c>
      <c r="I196">
        <v>3</v>
      </c>
      <c r="J196">
        <v>0</v>
      </c>
      <c r="K196">
        <v>0</v>
      </c>
      <c r="L196">
        <f t="shared" si="9"/>
        <v>0</v>
      </c>
      <c r="M196">
        <f>marketing_campaign32[[#This Row],[TotalKids]]+marketing_campaign32[[#This Row],[Marital_Number]]</f>
        <v>2</v>
      </c>
      <c r="N196" s="1">
        <v>41352</v>
      </c>
      <c r="O196" s="22">
        <f>MAX($N$2:$N$2229)-marketing_campaign32[[#This Row],[Dt_Customer]]</f>
        <v>467</v>
      </c>
      <c r="P196">
        <v>14</v>
      </c>
      <c r="Q196">
        <v>783</v>
      </c>
      <c r="R196">
        <v>30</v>
      </c>
      <c r="S196">
        <v>537</v>
      </c>
      <c r="T196">
        <v>140</v>
      </c>
      <c r="U196">
        <v>76</v>
      </c>
      <c r="V196">
        <v>15</v>
      </c>
      <c r="W196">
        <f t="shared" si="10"/>
        <v>1581</v>
      </c>
      <c r="X196" s="27">
        <f>marketing_campaign32[[#This Row],[TotalSpend]]/marketing_campaign32[[#This Row],[Income]]</f>
        <v>2.1345250310525463E-2</v>
      </c>
      <c r="Y196" s="27" t="str">
        <f>IF(marketing_campaign32[[#This Row],[TotalSpend]]&gt;1196, "High Spend", "Low Spend")</f>
        <v>High Spend</v>
      </c>
      <c r="Z196">
        <v>1</v>
      </c>
      <c r="AA196">
        <v>4</v>
      </c>
      <c r="AB196">
        <v>10</v>
      </c>
      <c r="AC196">
        <v>9</v>
      </c>
      <c r="AD196">
        <f t="shared" si="11"/>
        <v>23</v>
      </c>
      <c r="AE196" s="30">
        <f>IFERROR(marketing_campaign32[[#This Row],[TotalSpend]]/marketing_campaign32[[#This Row],[TotalPurchase]], 0)</f>
        <v>68.739130434782609</v>
      </c>
      <c r="AF196">
        <v>2</v>
      </c>
      <c r="AG196">
        <v>0</v>
      </c>
      <c r="AH196">
        <v>0</v>
      </c>
      <c r="AI196">
        <v>0</v>
      </c>
      <c r="AJ196">
        <v>0</v>
      </c>
      <c r="AK196">
        <v>0</v>
      </c>
      <c r="AL196">
        <v>0</v>
      </c>
      <c r="AM196">
        <v>0</v>
      </c>
    </row>
    <row r="197" spans="1:39" x14ac:dyDescent="0.3">
      <c r="A197">
        <v>3749</v>
      </c>
      <c r="B197">
        <v>1973</v>
      </c>
      <c r="C197">
        <f>2014-marketing_campaign32[[#This Row],[Year_Birth]]</f>
        <v>41</v>
      </c>
      <c r="D197" t="str">
        <f>IF(AND(marketing_campaign32[[#This Row],[Age]]&gt;17, marketing_campaign32[[#This Row],[Age]]&lt;40), "Adult", IF(AND(marketing_campaign32[[#This Row],[Age]]&gt;=40, marketing_campaign32[[#This Row],[Age]]&lt;59), "Middle Age", "Old Age"))</f>
        <v>Middle Age</v>
      </c>
      <c r="E197">
        <v>2</v>
      </c>
      <c r="F197">
        <v>2</v>
      </c>
      <c r="G197">
        <v>73926</v>
      </c>
      <c r="H197" t="s">
        <v>146</v>
      </c>
      <c r="I197">
        <v>3</v>
      </c>
      <c r="J197">
        <v>0</v>
      </c>
      <c r="K197">
        <v>0</v>
      </c>
      <c r="L197">
        <f t="shared" si="9"/>
        <v>0</v>
      </c>
      <c r="M197">
        <f>marketing_campaign32[[#This Row],[TotalKids]]+marketing_campaign32[[#This Row],[Marital_Number]]</f>
        <v>2</v>
      </c>
      <c r="N197" s="1">
        <v>41335</v>
      </c>
      <c r="O197" s="22">
        <f>MAX($N$2:$N$2229)-marketing_campaign32[[#This Row],[Dt_Customer]]</f>
        <v>484</v>
      </c>
      <c r="P197">
        <v>54</v>
      </c>
      <c r="Q197">
        <v>627</v>
      </c>
      <c r="R197">
        <v>91</v>
      </c>
      <c r="S197">
        <v>597</v>
      </c>
      <c r="T197">
        <v>159</v>
      </c>
      <c r="U197">
        <v>91</v>
      </c>
      <c r="V197">
        <v>15</v>
      </c>
      <c r="W197">
        <f t="shared" si="10"/>
        <v>1580</v>
      </c>
      <c r="X197" s="27">
        <f>marketing_campaign32[[#This Row],[TotalSpend]]/marketing_campaign32[[#This Row],[Income]]</f>
        <v>2.1372724075426779E-2</v>
      </c>
      <c r="Y197" s="27" t="str">
        <f>IF(marketing_campaign32[[#This Row],[TotalSpend]]&gt;1196, "High Spend", "Low Spend")</f>
        <v>High Spend</v>
      </c>
      <c r="Z197">
        <v>1</v>
      </c>
      <c r="AA197">
        <v>6</v>
      </c>
      <c r="AB197">
        <v>5</v>
      </c>
      <c r="AC197">
        <v>12</v>
      </c>
      <c r="AD197">
        <f t="shared" si="11"/>
        <v>23</v>
      </c>
      <c r="AE197" s="30">
        <f>IFERROR(marketing_campaign32[[#This Row],[TotalSpend]]/marketing_campaign32[[#This Row],[TotalPurchase]], 0)</f>
        <v>68.695652173913047</v>
      </c>
      <c r="AF197">
        <v>3</v>
      </c>
      <c r="AG197">
        <v>0</v>
      </c>
      <c r="AH197">
        <v>0</v>
      </c>
      <c r="AI197">
        <v>0</v>
      </c>
      <c r="AJ197">
        <v>0</v>
      </c>
      <c r="AK197">
        <v>0</v>
      </c>
      <c r="AL197">
        <v>0</v>
      </c>
      <c r="AM197">
        <v>0</v>
      </c>
    </row>
    <row r="198" spans="1:39" x14ac:dyDescent="0.3">
      <c r="A198">
        <v>5989</v>
      </c>
      <c r="B198">
        <v>1959</v>
      </c>
      <c r="C198">
        <f>2014-marketing_campaign32[[#This Row],[Year_Birth]]</f>
        <v>55</v>
      </c>
      <c r="D198" t="str">
        <f>IF(AND(marketing_campaign32[[#This Row],[Age]]&gt;17, marketing_campaign32[[#This Row],[Age]]&lt;40), "Adult", IF(AND(marketing_campaign32[[#This Row],[Age]]&gt;=40, marketing_campaign32[[#This Row],[Age]]&lt;59), "Middle Age", "Old Age"))</f>
        <v>Middle Age</v>
      </c>
      <c r="E198">
        <v>3</v>
      </c>
      <c r="F198">
        <v>1</v>
      </c>
      <c r="G198">
        <v>78353</v>
      </c>
      <c r="H198" t="s">
        <v>146</v>
      </c>
      <c r="I198">
        <v>3</v>
      </c>
      <c r="J198">
        <v>0</v>
      </c>
      <c r="K198">
        <v>1</v>
      </c>
      <c r="L198">
        <f t="shared" si="9"/>
        <v>1</v>
      </c>
      <c r="M198">
        <f>marketing_campaign32[[#This Row],[TotalKids]]+marketing_campaign32[[#This Row],[Marital_Number]]</f>
        <v>2</v>
      </c>
      <c r="N198" s="1">
        <v>41380</v>
      </c>
      <c r="O198" s="22">
        <f>MAX($N$2:$N$2229)-marketing_campaign32[[#This Row],[Dt_Customer]]</f>
        <v>439</v>
      </c>
      <c r="P198">
        <v>51</v>
      </c>
      <c r="Q198">
        <v>752</v>
      </c>
      <c r="R198">
        <v>122</v>
      </c>
      <c r="S198">
        <v>476</v>
      </c>
      <c r="T198">
        <v>39</v>
      </c>
      <c r="U198">
        <v>153</v>
      </c>
      <c r="V198">
        <v>34</v>
      </c>
      <c r="W198">
        <f t="shared" si="10"/>
        <v>1576</v>
      </c>
      <c r="X198" s="27">
        <f>marketing_campaign32[[#This Row],[TotalSpend]]/marketing_campaign32[[#This Row],[Income]]</f>
        <v>2.011409901343918E-2</v>
      </c>
      <c r="Y198" s="27" t="str">
        <f>IF(marketing_campaign32[[#This Row],[TotalSpend]]&gt;1196, "High Spend", "Low Spend")</f>
        <v>High Spend</v>
      </c>
      <c r="Z198">
        <v>1</v>
      </c>
      <c r="AA198">
        <v>10</v>
      </c>
      <c r="AB198">
        <v>2</v>
      </c>
      <c r="AC198">
        <v>11</v>
      </c>
      <c r="AD198">
        <f t="shared" si="11"/>
        <v>23</v>
      </c>
      <c r="AE198" s="30">
        <f>IFERROR(marketing_campaign32[[#This Row],[TotalSpend]]/marketing_campaign32[[#This Row],[TotalPurchase]], 0)</f>
        <v>68.521739130434781</v>
      </c>
      <c r="AF198">
        <v>8</v>
      </c>
      <c r="AG198">
        <v>0</v>
      </c>
      <c r="AH198">
        <v>0</v>
      </c>
      <c r="AI198">
        <v>0</v>
      </c>
      <c r="AJ198">
        <v>0</v>
      </c>
      <c r="AK198">
        <v>0</v>
      </c>
      <c r="AL198">
        <v>0</v>
      </c>
      <c r="AM198">
        <v>0</v>
      </c>
    </row>
    <row r="199" spans="1:39" x14ac:dyDescent="0.3">
      <c r="A199">
        <v>3507</v>
      </c>
      <c r="B199">
        <v>1970</v>
      </c>
      <c r="C199">
        <f>2014-marketing_campaign32[[#This Row],[Year_Birth]]</f>
        <v>44</v>
      </c>
      <c r="D199" t="str">
        <f>IF(AND(marketing_campaign32[[#This Row],[Age]]&gt;17, marketing_campaign32[[#This Row],[Age]]&lt;40), "Adult", IF(AND(marketing_campaign32[[#This Row],[Age]]&gt;=40, marketing_campaign32[[#This Row],[Age]]&lt;59), "Middle Age", "Old Age"))</f>
        <v>Middle Age</v>
      </c>
      <c r="E199">
        <v>2</v>
      </c>
      <c r="F199">
        <v>1</v>
      </c>
      <c r="G199">
        <v>76467</v>
      </c>
      <c r="H199" t="s">
        <v>146</v>
      </c>
      <c r="I199">
        <v>3</v>
      </c>
      <c r="J199">
        <v>1</v>
      </c>
      <c r="K199">
        <v>0</v>
      </c>
      <c r="L199">
        <f t="shared" si="9"/>
        <v>1</v>
      </c>
      <c r="M199">
        <f>marketing_campaign32[[#This Row],[TotalKids]]+marketing_campaign32[[#This Row],[Marital_Number]]</f>
        <v>2</v>
      </c>
      <c r="N199" s="1">
        <v>41138</v>
      </c>
      <c r="O199" s="22">
        <f>MAX($N$2:$N$2229)-marketing_campaign32[[#This Row],[Dt_Customer]]</f>
        <v>681</v>
      </c>
      <c r="P199">
        <v>44</v>
      </c>
      <c r="Q199">
        <v>676</v>
      </c>
      <c r="R199">
        <v>161</v>
      </c>
      <c r="S199">
        <v>426</v>
      </c>
      <c r="T199">
        <v>210</v>
      </c>
      <c r="U199">
        <v>44</v>
      </c>
      <c r="V199">
        <v>58</v>
      </c>
      <c r="W199">
        <f t="shared" si="10"/>
        <v>1575</v>
      </c>
      <c r="X199" s="27">
        <f>marketing_campaign32[[#This Row],[TotalSpend]]/marketing_campaign32[[#This Row],[Income]]</f>
        <v>2.0597120326415315E-2</v>
      </c>
      <c r="Y199" s="27" t="str">
        <f>IF(marketing_campaign32[[#This Row],[TotalSpend]]&gt;1196, "High Spend", "Low Spend")</f>
        <v>High Spend</v>
      </c>
      <c r="Z199">
        <v>2</v>
      </c>
      <c r="AA199">
        <v>2</v>
      </c>
      <c r="AB199">
        <v>5</v>
      </c>
      <c r="AC199">
        <v>5</v>
      </c>
      <c r="AD199">
        <f t="shared" si="11"/>
        <v>12</v>
      </c>
      <c r="AE199" s="30">
        <f>IFERROR(marketing_campaign32[[#This Row],[TotalSpend]]/marketing_campaign32[[#This Row],[TotalPurchase]], 0)</f>
        <v>131.25</v>
      </c>
      <c r="AF199">
        <v>6</v>
      </c>
      <c r="AG199">
        <v>0</v>
      </c>
      <c r="AH199">
        <v>0</v>
      </c>
      <c r="AI199">
        <v>0</v>
      </c>
      <c r="AJ199">
        <v>0</v>
      </c>
      <c r="AK199">
        <v>0</v>
      </c>
      <c r="AL199">
        <v>1</v>
      </c>
      <c r="AM199">
        <v>0</v>
      </c>
    </row>
    <row r="200" spans="1:39" x14ac:dyDescent="0.3">
      <c r="A200">
        <v>3560</v>
      </c>
      <c r="B200">
        <v>1952</v>
      </c>
      <c r="C200">
        <f>2014-marketing_campaign32[[#This Row],[Year_Birth]]</f>
        <v>62</v>
      </c>
      <c r="D200" t="str">
        <f>IF(AND(marketing_campaign32[[#This Row],[Age]]&gt;17, marketing_campaign32[[#This Row],[Age]]&lt;40), "Adult", IF(AND(marketing_campaign32[[#This Row],[Age]]&gt;=40, marketing_campaign32[[#This Row],[Age]]&lt;59), "Middle Age", "Old Age"))</f>
        <v>Old Age</v>
      </c>
      <c r="E200">
        <v>2</v>
      </c>
      <c r="F200">
        <v>2</v>
      </c>
      <c r="G200">
        <v>83844</v>
      </c>
      <c r="H200" t="s">
        <v>146</v>
      </c>
      <c r="I200">
        <v>3</v>
      </c>
      <c r="J200">
        <v>0</v>
      </c>
      <c r="K200">
        <v>0</v>
      </c>
      <c r="L200">
        <f t="shared" si="9"/>
        <v>0</v>
      </c>
      <c r="M200">
        <f>marketing_campaign32[[#This Row],[TotalKids]]+marketing_campaign32[[#This Row],[Marital_Number]]</f>
        <v>2</v>
      </c>
      <c r="N200" s="1">
        <v>41406</v>
      </c>
      <c r="O200" s="22">
        <f>MAX($N$2:$N$2229)-marketing_campaign32[[#This Row],[Dt_Customer]]</f>
        <v>413</v>
      </c>
      <c r="P200">
        <v>57</v>
      </c>
      <c r="Q200">
        <v>901</v>
      </c>
      <c r="R200">
        <v>31</v>
      </c>
      <c r="S200">
        <v>345</v>
      </c>
      <c r="T200">
        <v>75</v>
      </c>
      <c r="U200">
        <v>31</v>
      </c>
      <c r="V200">
        <v>191</v>
      </c>
      <c r="W200">
        <f t="shared" si="10"/>
        <v>1574</v>
      </c>
      <c r="X200" s="27">
        <f>marketing_campaign32[[#This Row],[TotalSpend]]/marketing_campaign32[[#This Row],[Income]]</f>
        <v>1.8772959305376653E-2</v>
      </c>
      <c r="Y200" s="27" t="str">
        <f>IF(marketing_campaign32[[#This Row],[TotalSpend]]&gt;1196, "High Spend", "Low Spend")</f>
        <v>High Spend</v>
      </c>
      <c r="Z200">
        <v>1</v>
      </c>
      <c r="AA200">
        <v>4</v>
      </c>
      <c r="AB200">
        <v>4</v>
      </c>
      <c r="AC200">
        <v>11</v>
      </c>
      <c r="AD200">
        <f t="shared" si="11"/>
        <v>19</v>
      </c>
      <c r="AE200" s="30">
        <f>IFERROR(marketing_campaign32[[#This Row],[TotalSpend]]/marketing_campaign32[[#This Row],[TotalPurchase]], 0)</f>
        <v>82.84210526315789</v>
      </c>
      <c r="AF200">
        <v>1</v>
      </c>
      <c r="AG200">
        <v>0</v>
      </c>
      <c r="AH200">
        <v>0</v>
      </c>
      <c r="AI200">
        <v>0</v>
      </c>
      <c r="AJ200">
        <v>0</v>
      </c>
      <c r="AK200">
        <v>1</v>
      </c>
      <c r="AL200">
        <v>0</v>
      </c>
      <c r="AM200">
        <v>0</v>
      </c>
    </row>
    <row r="201" spans="1:39" x14ac:dyDescent="0.3">
      <c r="A201">
        <v>241</v>
      </c>
      <c r="B201">
        <v>1952</v>
      </c>
      <c r="C201">
        <f>2014-marketing_campaign32[[#This Row],[Year_Birth]]</f>
        <v>62</v>
      </c>
      <c r="D201" t="str">
        <f>IF(AND(marketing_campaign32[[#This Row],[Age]]&gt;17, marketing_campaign32[[#This Row],[Age]]&lt;40), "Adult", IF(AND(marketing_campaign32[[#This Row],[Age]]&gt;=40, marketing_campaign32[[#This Row],[Age]]&lt;59), "Middle Age", "Old Age"))</f>
        <v>Old Age</v>
      </c>
      <c r="E201">
        <v>2</v>
      </c>
      <c r="F201">
        <v>2</v>
      </c>
      <c r="G201">
        <v>83844</v>
      </c>
      <c r="H201" t="s">
        <v>146</v>
      </c>
      <c r="I201">
        <v>3</v>
      </c>
      <c r="J201">
        <v>0</v>
      </c>
      <c r="K201">
        <v>0</v>
      </c>
      <c r="L201">
        <f t="shared" si="9"/>
        <v>0</v>
      </c>
      <c r="M201">
        <f>marketing_campaign32[[#This Row],[TotalKids]]+marketing_campaign32[[#This Row],[Marital_Number]]</f>
        <v>2</v>
      </c>
      <c r="N201" s="1">
        <v>41406</v>
      </c>
      <c r="O201" s="22">
        <f>MAX($N$2:$N$2229)-marketing_campaign32[[#This Row],[Dt_Customer]]</f>
        <v>413</v>
      </c>
      <c r="P201">
        <v>57</v>
      </c>
      <c r="Q201">
        <v>901</v>
      </c>
      <c r="R201">
        <v>31</v>
      </c>
      <c r="S201">
        <v>345</v>
      </c>
      <c r="T201">
        <v>75</v>
      </c>
      <c r="U201">
        <v>31</v>
      </c>
      <c r="V201">
        <v>191</v>
      </c>
      <c r="W201">
        <f t="shared" si="10"/>
        <v>1574</v>
      </c>
      <c r="X201" s="27">
        <f>marketing_campaign32[[#This Row],[TotalSpend]]/marketing_campaign32[[#This Row],[Income]]</f>
        <v>1.8772959305376653E-2</v>
      </c>
      <c r="Y201" s="27" t="str">
        <f>IF(marketing_campaign32[[#This Row],[TotalSpend]]&gt;1196, "High Spend", "Low Spend")</f>
        <v>High Spend</v>
      </c>
      <c r="Z201">
        <v>1</v>
      </c>
      <c r="AA201">
        <v>4</v>
      </c>
      <c r="AB201">
        <v>4</v>
      </c>
      <c r="AC201">
        <v>11</v>
      </c>
      <c r="AD201">
        <f t="shared" si="11"/>
        <v>19</v>
      </c>
      <c r="AE201" s="30">
        <f>IFERROR(marketing_campaign32[[#This Row],[TotalSpend]]/marketing_campaign32[[#This Row],[TotalPurchase]], 0)</f>
        <v>82.84210526315789</v>
      </c>
      <c r="AF201">
        <v>1</v>
      </c>
      <c r="AG201">
        <v>0</v>
      </c>
      <c r="AH201">
        <v>0</v>
      </c>
      <c r="AI201">
        <v>0</v>
      </c>
      <c r="AJ201">
        <v>0</v>
      </c>
      <c r="AK201">
        <v>1</v>
      </c>
      <c r="AL201">
        <v>0</v>
      </c>
      <c r="AM201">
        <v>0</v>
      </c>
    </row>
    <row r="202" spans="1:39" x14ac:dyDescent="0.3">
      <c r="A202">
        <v>7521</v>
      </c>
      <c r="B202">
        <v>1952</v>
      </c>
      <c r="C202">
        <f>2014-marketing_campaign32[[#This Row],[Year_Birth]]</f>
        <v>62</v>
      </c>
      <c r="D202" t="str">
        <f>IF(AND(marketing_campaign32[[#This Row],[Age]]&gt;17, marketing_campaign32[[#This Row],[Age]]&lt;40), "Adult", IF(AND(marketing_campaign32[[#This Row],[Age]]&gt;=40, marketing_campaign32[[#This Row],[Age]]&lt;59), "Middle Age", "Old Age"))</f>
        <v>Old Age</v>
      </c>
      <c r="E202">
        <v>2</v>
      </c>
      <c r="F202">
        <v>2</v>
      </c>
      <c r="G202">
        <v>83844</v>
      </c>
      <c r="H202" t="s">
        <v>146</v>
      </c>
      <c r="I202">
        <v>3</v>
      </c>
      <c r="J202">
        <v>0</v>
      </c>
      <c r="K202">
        <v>0</v>
      </c>
      <c r="L202">
        <f t="shared" si="9"/>
        <v>0</v>
      </c>
      <c r="M202">
        <f>marketing_campaign32[[#This Row],[TotalKids]]+marketing_campaign32[[#This Row],[Marital_Number]]</f>
        <v>2</v>
      </c>
      <c r="N202" s="1">
        <v>41406</v>
      </c>
      <c r="O202" s="22">
        <f>MAX($N$2:$N$2229)-marketing_campaign32[[#This Row],[Dt_Customer]]</f>
        <v>413</v>
      </c>
      <c r="P202">
        <v>57</v>
      </c>
      <c r="Q202">
        <v>901</v>
      </c>
      <c r="R202">
        <v>31</v>
      </c>
      <c r="S202">
        <v>345</v>
      </c>
      <c r="T202">
        <v>75</v>
      </c>
      <c r="U202">
        <v>31</v>
      </c>
      <c r="V202">
        <v>191</v>
      </c>
      <c r="W202">
        <f t="shared" si="10"/>
        <v>1574</v>
      </c>
      <c r="X202" s="27">
        <f>marketing_campaign32[[#This Row],[TotalSpend]]/marketing_campaign32[[#This Row],[Income]]</f>
        <v>1.8772959305376653E-2</v>
      </c>
      <c r="Y202" s="27" t="str">
        <f>IF(marketing_campaign32[[#This Row],[TotalSpend]]&gt;1196, "High Spend", "Low Spend")</f>
        <v>High Spend</v>
      </c>
      <c r="Z202">
        <v>1</v>
      </c>
      <c r="AA202">
        <v>4</v>
      </c>
      <c r="AB202">
        <v>4</v>
      </c>
      <c r="AC202">
        <v>11</v>
      </c>
      <c r="AD202">
        <f t="shared" si="11"/>
        <v>19</v>
      </c>
      <c r="AE202" s="30">
        <f>IFERROR(marketing_campaign32[[#This Row],[TotalSpend]]/marketing_campaign32[[#This Row],[TotalPurchase]], 0)</f>
        <v>82.84210526315789</v>
      </c>
      <c r="AF202">
        <v>1</v>
      </c>
      <c r="AG202">
        <v>0</v>
      </c>
      <c r="AH202">
        <v>0</v>
      </c>
      <c r="AI202">
        <v>0</v>
      </c>
      <c r="AJ202">
        <v>0</v>
      </c>
      <c r="AK202">
        <v>1</v>
      </c>
      <c r="AL202">
        <v>0</v>
      </c>
      <c r="AM202">
        <v>0</v>
      </c>
    </row>
    <row r="203" spans="1:39" x14ac:dyDescent="0.3">
      <c r="A203">
        <v>9595</v>
      </c>
      <c r="B203">
        <v>1961</v>
      </c>
      <c r="C203">
        <f>2014-marketing_campaign32[[#This Row],[Year_Birth]]</f>
        <v>53</v>
      </c>
      <c r="D203" t="str">
        <f>IF(AND(marketing_campaign32[[#This Row],[Age]]&gt;17, marketing_campaign32[[#This Row],[Age]]&lt;40), "Adult", IF(AND(marketing_campaign32[[#This Row],[Age]]&gt;=40, marketing_campaign32[[#This Row],[Age]]&lt;59), "Middle Age", "Old Age"))</f>
        <v>Middle Age</v>
      </c>
      <c r="E203">
        <v>2</v>
      </c>
      <c r="F203">
        <v>2</v>
      </c>
      <c r="G203">
        <v>64260</v>
      </c>
      <c r="H203" t="s">
        <v>147</v>
      </c>
      <c r="I203">
        <v>2</v>
      </c>
      <c r="J203">
        <v>0</v>
      </c>
      <c r="K203">
        <v>0</v>
      </c>
      <c r="L203">
        <f t="shared" si="9"/>
        <v>0</v>
      </c>
      <c r="M203">
        <f>marketing_campaign32[[#This Row],[TotalKids]]+marketing_campaign32[[#This Row],[Marital_Number]]</f>
        <v>2</v>
      </c>
      <c r="N203" s="1">
        <v>41285</v>
      </c>
      <c r="O203" s="22">
        <f>MAX($N$2:$N$2229)-marketing_campaign32[[#This Row],[Dt_Customer]]</f>
        <v>534</v>
      </c>
      <c r="P203">
        <v>1</v>
      </c>
      <c r="Q203">
        <v>539</v>
      </c>
      <c r="R203">
        <v>169</v>
      </c>
      <c r="S203">
        <v>816</v>
      </c>
      <c r="T203">
        <v>20</v>
      </c>
      <c r="U203">
        <v>0</v>
      </c>
      <c r="V203">
        <v>30</v>
      </c>
      <c r="W203">
        <f t="shared" si="10"/>
        <v>1574</v>
      </c>
      <c r="X203" s="27">
        <f>marketing_campaign32[[#This Row],[TotalSpend]]/marketing_campaign32[[#This Row],[Income]]</f>
        <v>2.4494242141300963E-2</v>
      </c>
      <c r="Y203" s="27" t="str">
        <f>IF(marketing_campaign32[[#This Row],[TotalSpend]]&gt;1196, "High Spend", "Low Spend")</f>
        <v>High Spend</v>
      </c>
      <c r="Z203">
        <v>1</v>
      </c>
      <c r="AA203">
        <v>4</v>
      </c>
      <c r="AB203">
        <v>5</v>
      </c>
      <c r="AC203">
        <v>4</v>
      </c>
      <c r="AD203">
        <f t="shared" si="11"/>
        <v>13</v>
      </c>
      <c r="AE203" s="30">
        <f>IFERROR(marketing_campaign32[[#This Row],[TotalSpend]]/marketing_campaign32[[#This Row],[TotalPurchase]], 0)</f>
        <v>121.07692307692308</v>
      </c>
      <c r="AF203">
        <v>3</v>
      </c>
      <c r="AG203">
        <v>0</v>
      </c>
      <c r="AH203">
        <v>0</v>
      </c>
      <c r="AI203">
        <v>0</v>
      </c>
      <c r="AJ203">
        <v>0</v>
      </c>
      <c r="AK203">
        <v>0</v>
      </c>
      <c r="AL203">
        <v>1</v>
      </c>
      <c r="AM203">
        <v>0</v>
      </c>
    </row>
    <row r="204" spans="1:39" x14ac:dyDescent="0.3">
      <c r="A204">
        <v>4356</v>
      </c>
      <c r="B204">
        <v>1971</v>
      </c>
      <c r="C204">
        <f>2014-marketing_campaign32[[#This Row],[Year_Birth]]</f>
        <v>43</v>
      </c>
      <c r="D204" t="str">
        <f>IF(AND(marketing_campaign32[[#This Row],[Age]]&gt;17, marketing_campaign32[[#This Row],[Age]]&lt;40), "Adult", IF(AND(marketing_campaign32[[#This Row],[Age]]&gt;=40, marketing_campaign32[[#This Row],[Age]]&lt;59), "Middle Age", "Old Age"))</f>
        <v>Middle Age</v>
      </c>
      <c r="E204">
        <v>2</v>
      </c>
      <c r="F204">
        <v>2</v>
      </c>
      <c r="G204">
        <v>71819</v>
      </c>
      <c r="H204" t="s">
        <v>146</v>
      </c>
      <c r="I204">
        <v>3</v>
      </c>
      <c r="J204">
        <v>0</v>
      </c>
      <c r="K204">
        <v>1</v>
      </c>
      <c r="L204">
        <f t="shared" si="9"/>
        <v>1</v>
      </c>
      <c r="M204">
        <f>marketing_campaign32[[#This Row],[TotalKids]]+marketing_campaign32[[#This Row],[Marital_Number]]</f>
        <v>3</v>
      </c>
      <c r="N204" s="1">
        <v>41514</v>
      </c>
      <c r="O204" s="22">
        <f>MAX($N$2:$N$2229)-marketing_campaign32[[#This Row],[Dt_Customer]]</f>
        <v>305</v>
      </c>
      <c r="P204">
        <v>70</v>
      </c>
      <c r="Q204">
        <v>1224</v>
      </c>
      <c r="R204">
        <v>28</v>
      </c>
      <c r="S204">
        <v>140</v>
      </c>
      <c r="T204">
        <v>0</v>
      </c>
      <c r="U204">
        <v>14</v>
      </c>
      <c r="V204">
        <v>168</v>
      </c>
      <c r="W204">
        <f t="shared" si="10"/>
        <v>1574</v>
      </c>
      <c r="X204" s="27">
        <f>marketing_campaign32[[#This Row],[TotalSpend]]/marketing_campaign32[[#This Row],[Income]]</f>
        <v>2.1916206017906125E-2</v>
      </c>
      <c r="Y204" s="27" t="str">
        <f>IF(marketing_campaign32[[#This Row],[TotalSpend]]&gt;1196, "High Spend", "Low Spend")</f>
        <v>High Spend</v>
      </c>
      <c r="Z204">
        <v>3</v>
      </c>
      <c r="AA204">
        <v>3</v>
      </c>
      <c r="AB204">
        <v>3</v>
      </c>
      <c r="AC204">
        <v>5</v>
      </c>
      <c r="AD204">
        <f t="shared" si="11"/>
        <v>11</v>
      </c>
      <c r="AE204" s="30">
        <f>IFERROR(marketing_campaign32[[#This Row],[TotalSpend]]/marketing_campaign32[[#This Row],[TotalPurchase]], 0)</f>
        <v>143.09090909090909</v>
      </c>
      <c r="AF204">
        <v>6</v>
      </c>
      <c r="AG204">
        <v>0</v>
      </c>
      <c r="AH204">
        <v>0</v>
      </c>
      <c r="AI204">
        <v>0</v>
      </c>
      <c r="AJ204">
        <v>1</v>
      </c>
      <c r="AK204">
        <v>1</v>
      </c>
      <c r="AL204">
        <v>0</v>
      </c>
      <c r="AM204">
        <v>0</v>
      </c>
    </row>
    <row r="205" spans="1:39" x14ac:dyDescent="0.3">
      <c r="A205">
        <v>6262</v>
      </c>
      <c r="B205">
        <v>1962</v>
      </c>
      <c r="C205">
        <f>2014-marketing_campaign32[[#This Row],[Year_Birth]]</f>
        <v>52</v>
      </c>
      <c r="D205" t="str">
        <f>IF(AND(marketing_campaign32[[#This Row],[Age]]&gt;17, marketing_campaign32[[#This Row],[Age]]&lt;40), "Adult", IF(AND(marketing_campaign32[[#This Row],[Age]]&gt;=40, marketing_campaign32[[#This Row],[Age]]&lt;59), "Middle Age", "Old Age"))</f>
        <v>Middle Age</v>
      </c>
      <c r="E205">
        <v>3</v>
      </c>
      <c r="F205">
        <v>1</v>
      </c>
      <c r="G205">
        <v>72217</v>
      </c>
      <c r="H205" t="s">
        <v>146</v>
      </c>
      <c r="I205">
        <v>3</v>
      </c>
      <c r="J205">
        <v>0</v>
      </c>
      <c r="K205">
        <v>0</v>
      </c>
      <c r="L205">
        <f t="shared" si="9"/>
        <v>0</v>
      </c>
      <c r="M205">
        <f>marketing_campaign32[[#This Row],[TotalKids]]+marketing_campaign32[[#This Row],[Marital_Number]]</f>
        <v>1</v>
      </c>
      <c r="N205" s="1">
        <v>41374</v>
      </c>
      <c r="O205" s="22">
        <f>MAX($N$2:$N$2229)-marketing_campaign32[[#This Row],[Dt_Customer]]</f>
        <v>445</v>
      </c>
      <c r="P205">
        <v>93</v>
      </c>
      <c r="Q205">
        <v>816</v>
      </c>
      <c r="R205">
        <v>42</v>
      </c>
      <c r="S205">
        <v>450</v>
      </c>
      <c r="T205">
        <v>55</v>
      </c>
      <c r="U205">
        <v>56</v>
      </c>
      <c r="V205">
        <v>154</v>
      </c>
      <c r="W205">
        <f t="shared" si="10"/>
        <v>1573</v>
      </c>
      <c r="X205" s="27">
        <f>marketing_campaign32[[#This Row],[TotalSpend]]/marketing_campaign32[[#This Row],[Income]]</f>
        <v>2.1781574975421301E-2</v>
      </c>
      <c r="Y205" s="27" t="str">
        <f>IF(marketing_campaign32[[#This Row],[TotalSpend]]&gt;1196, "High Spend", "Low Spend")</f>
        <v>High Spend</v>
      </c>
      <c r="Z205">
        <v>1</v>
      </c>
      <c r="AA205">
        <v>3</v>
      </c>
      <c r="AB205">
        <v>10</v>
      </c>
      <c r="AC205">
        <v>8</v>
      </c>
      <c r="AD205">
        <f t="shared" si="11"/>
        <v>21</v>
      </c>
      <c r="AE205" s="30">
        <f>IFERROR(marketing_campaign32[[#This Row],[TotalSpend]]/marketing_campaign32[[#This Row],[TotalPurchase]], 0)</f>
        <v>74.904761904761898</v>
      </c>
      <c r="AF205">
        <v>2</v>
      </c>
      <c r="AG205">
        <v>0</v>
      </c>
      <c r="AH205">
        <v>0</v>
      </c>
      <c r="AI205">
        <v>0</v>
      </c>
      <c r="AJ205">
        <v>0</v>
      </c>
      <c r="AK205">
        <v>0</v>
      </c>
      <c r="AL205">
        <v>0</v>
      </c>
      <c r="AM205">
        <v>0</v>
      </c>
    </row>
    <row r="206" spans="1:39" x14ac:dyDescent="0.3">
      <c r="A206">
        <v>1215</v>
      </c>
      <c r="B206">
        <v>1978</v>
      </c>
      <c r="C206">
        <f>2014-marketing_campaign32[[#This Row],[Year_Birth]]</f>
        <v>36</v>
      </c>
      <c r="D206" t="str">
        <f>IF(AND(marketing_campaign32[[#This Row],[Age]]&gt;17, marketing_campaign32[[#This Row],[Age]]&lt;40), "Adult", IF(AND(marketing_campaign32[[#This Row],[Age]]&gt;=40, marketing_campaign32[[#This Row],[Age]]&lt;59), "Middle Age", "Old Age"))</f>
        <v>Adult</v>
      </c>
      <c r="E206">
        <v>2</v>
      </c>
      <c r="F206">
        <v>2</v>
      </c>
      <c r="G206">
        <v>70440</v>
      </c>
      <c r="H206" t="s">
        <v>146</v>
      </c>
      <c r="I206">
        <v>3</v>
      </c>
      <c r="J206">
        <v>0</v>
      </c>
      <c r="K206">
        <v>0</v>
      </c>
      <c r="L206">
        <f t="shared" si="9"/>
        <v>0</v>
      </c>
      <c r="M206">
        <f>marketing_campaign32[[#This Row],[TotalKids]]+marketing_campaign32[[#This Row],[Marital_Number]]</f>
        <v>2</v>
      </c>
      <c r="N206" s="1">
        <v>41555</v>
      </c>
      <c r="O206" s="22">
        <f>MAX($N$2:$N$2229)-marketing_campaign32[[#This Row],[Dt_Customer]]</f>
        <v>264</v>
      </c>
      <c r="P206">
        <v>49</v>
      </c>
      <c r="Q206">
        <v>690</v>
      </c>
      <c r="R206">
        <v>117</v>
      </c>
      <c r="S206">
        <v>499</v>
      </c>
      <c r="T206">
        <v>76</v>
      </c>
      <c r="U206">
        <v>102</v>
      </c>
      <c r="V206">
        <v>88</v>
      </c>
      <c r="W206">
        <f t="shared" si="10"/>
        <v>1572</v>
      </c>
      <c r="X206" s="27">
        <f>marketing_campaign32[[#This Row],[TotalSpend]]/marketing_campaign32[[#This Row],[Income]]</f>
        <v>2.2316865417376489E-2</v>
      </c>
      <c r="Y206" s="27" t="str">
        <f>IF(marketing_campaign32[[#This Row],[TotalSpend]]&gt;1196, "High Spend", "Low Spend")</f>
        <v>High Spend</v>
      </c>
      <c r="Z206">
        <v>1</v>
      </c>
      <c r="AA206">
        <v>5</v>
      </c>
      <c r="AB206">
        <v>10</v>
      </c>
      <c r="AC206">
        <v>7</v>
      </c>
      <c r="AD206">
        <f t="shared" si="11"/>
        <v>22</v>
      </c>
      <c r="AE206" s="30">
        <f>IFERROR(marketing_campaign32[[#This Row],[TotalSpend]]/marketing_campaign32[[#This Row],[TotalPurchase]], 0)</f>
        <v>71.454545454545453</v>
      </c>
      <c r="AF206">
        <v>3</v>
      </c>
      <c r="AG206">
        <v>1</v>
      </c>
      <c r="AH206">
        <v>0</v>
      </c>
      <c r="AI206">
        <v>0</v>
      </c>
      <c r="AJ206">
        <v>0</v>
      </c>
      <c r="AK206">
        <v>0</v>
      </c>
      <c r="AL206">
        <v>0</v>
      </c>
      <c r="AM206">
        <v>0</v>
      </c>
    </row>
    <row r="207" spans="1:39" x14ac:dyDescent="0.3">
      <c r="A207">
        <v>3179</v>
      </c>
      <c r="B207">
        <v>1980</v>
      </c>
      <c r="C207">
        <f>2014-marketing_campaign32[[#This Row],[Year_Birth]]</f>
        <v>34</v>
      </c>
      <c r="D207" t="str">
        <f>IF(AND(marketing_campaign32[[#This Row],[Age]]&gt;17, marketing_campaign32[[#This Row],[Age]]&lt;40), "Adult", IF(AND(marketing_campaign32[[#This Row],[Age]]&gt;=40, marketing_campaign32[[#This Row],[Age]]&lt;59), "Middle Age", "Old Age"))</f>
        <v>Adult</v>
      </c>
      <c r="E207">
        <v>2</v>
      </c>
      <c r="F207">
        <v>1</v>
      </c>
      <c r="G207">
        <v>81741</v>
      </c>
      <c r="H207" t="s">
        <v>146</v>
      </c>
      <c r="I207">
        <v>3</v>
      </c>
      <c r="J207">
        <v>0</v>
      </c>
      <c r="K207">
        <v>0</v>
      </c>
      <c r="L207">
        <f t="shared" si="9"/>
        <v>0</v>
      </c>
      <c r="M207">
        <f>marketing_campaign32[[#This Row],[TotalKids]]+marketing_campaign32[[#This Row],[Marital_Number]]</f>
        <v>1</v>
      </c>
      <c r="N207" s="1">
        <v>41441</v>
      </c>
      <c r="O207" s="22">
        <f>MAX($N$2:$N$2229)-marketing_campaign32[[#This Row],[Dt_Customer]]</f>
        <v>378</v>
      </c>
      <c r="P207">
        <v>75</v>
      </c>
      <c r="Q207">
        <v>249</v>
      </c>
      <c r="R207">
        <v>153</v>
      </c>
      <c r="S207">
        <v>940</v>
      </c>
      <c r="T207">
        <v>58</v>
      </c>
      <c r="U207">
        <v>134</v>
      </c>
      <c r="V207">
        <v>38</v>
      </c>
      <c r="W207">
        <f t="shared" si="10"/>
        <v>1572</v>
      </c>
      <c r="X207" s="27">
        <f>marketing_campaign32[[#This Row],[TotalSpend]]/marketing_campaign32[[#This Row],[Income]]</f>
        <v>1.9231475024773369E-2</v>
      </c>
      <c r="Y207" s="27" t="str">
        <f>IF(marketing_campaign32[[#This Row],[TotalSpend]]&gt;1196, "High Spend", "Low Spend")</f>
        <v>High Spend</v>
      </c>
      <c r="Z207">
        <v>0</v>
      </c>
      <c r="AA207">
        <v>6</v>
      </c>
      <c r="AB207">
        <v>6</v>
      </c>
      <c r="AC207">
        <v>7</v>
      </c>
      <c r="AD207">
        <f t="shared" si="11"/>
        <v>19</v>
      </c>
      <c r="AE207" s="30">
        <f>IFERROR(marketing_campaign32[[#This Row],[TotalSpend]]/marketing_campaign32[[#This Row],[TotalPurchase]], 0)</f>
        <v>82.736842105263165</v>
      </c>
      <c r="AF207">
        <v>2</v>
      </c>
      <c r="AG207">
        <v>0</v>
      </c>
      <c r="AH207">
        <v>0</v>
      </c>
      <c r="AI207">
        <v>0</v>
      </c>
      <c r="AJ207">
        <v>0</v>
      </c>
      <c r="AK207">
        <v>0</v>
      </c>
      <c r="AL207">
        <v>0</v>
      </c>
      <c r="AM207">
        <v>0</v>
      </c>
    </row>
    <row r="208" spans="1:39" x14ac:dyDescent="0.3">
      <c r="A208">
        <v>5721</v>
      </c>
      <c r="B208">
        <v>1956</v>
      </c>
      <c r="C208">
        <f>2014-marketing_campaign32[[#This Row],[Year_Birth]]</f>
        <v>58</v>
      </c>
      <c r="D208" t="str">
        <f>IF(AND(marketing_campaign32[[#This Row],[Age]]&gt;17, marketing_campaign32[[#This Row],[Age]]&lt;40), "Adult", IF(AND(marketing_campaign32[[#This Row],[Age]]&gt;=40, marketing_campaign32[[#This Row],[Age]]&lt;59), "Middle Age", "Old Age"))</f>
        <v>Middle Age</v>
      </c>
      <c r="E208">
        <v>3</v>
      </c>
      <c r="F208">
        <v>2</v>
      </c>
      <c r="G208">
        <v>84117</v>
      </c>
      <c r="H208" t="s">
        <v>146</v>
      </c>
      <c r="I208">
        <v>3</v>
      </c>
      <c r="J208">
        <v>0</v>
      </c>
      <c r="K208">
        <v>0</v>
      </c>
      <c r="L208">
        <f t="shared" si="9"/>
        <v>0</v>
      </c>
      <c r="M208">
        <f>marketing_campaign32[[#This Row],[TotalKids]]+marketing_campaign32[[#This Row],[Marital_Number]]</f>
        <v>2</v>
      </c>
      <c r="N208" s="1">
        <v>41770</v>
      </c>
      <c r="O208" s="22">
        <f>MAX($N$2:$N$2229)-marketing_campaign32[[#This Row],[Dt_Customer]]</f>
        <v>49</v>
      </c>
      <c r="P208">
        <v>60</v>
      </c>
      <c r="Q208">
        <v>611</v>
      </c>
      <c r="R208">
        <v>76</v>
      </c>
      <c r="S208">
        <v>749</v>
      </c>
      <c r="T208">
        <v>59</v>
      </c>
      <c r="U208">
        <v>45</v>
      </c>
      <c r="V208">
        <v>26</v>
      </c>
      <c r="W208">
        <f t="shared" si="10"/>
        <v>1566</v>
      </c>
      <c r="X208" s="27">
        <f>marketing_campaign32[[#This Row],[TotalSpend]]/marketing_campaign32[[#This Row],[Income]]</f>
        <v>1.8616926423909556E-2</v>
      </c>
      <c r="Y208" s="27" t="str">
        <f>IF(marketing_campaign32[[#This Row],[TotalSpend]]&gt;1196, "High Spend", "Low Spend")</f>
        <v>High Spend</v>
      </c>
      <c r="Z208">
        <v>1</v>
      </c>
      <c r="AA208">
        <v>7</v>
      </c>
      <c r="AB208">
        <v>10</v>
      </c>
      <c r="AC208">
        <v>6</v>
      </c>
      <c r="AD208">
        <f t="shared" si="11"/>
        <v>23</v>
      </c>
      <c r="AE208" s="30">
        <f>IFERROR(marketing_campaign32[[#This Row],[TotalSpend]]/marketing_campaign32[[#This Row],[TotalPurchase]], 0)</f>
        <v>68.086956521739125</v>
      </c>
      <c r="AF208">
        <v>2</v>
      </c>
      <c r="AG208">
        <v>0</v>
      </c>
      <c r="AH208">
        <v>0</v>
      </c>
      <c r="AI208">
        <v>0</v>
      </c>
      <c r="AJ208">
        <v>0</v>
      </c>
      <c r="AK208">
        <v>1</v>
      </c>
      <c r="AL208">
        <v>0</v>
      </c>
      <c r="AM208">
        <v>0</v>
      </c>
    </row>
    <row r="209" spans="1:39" x14ac:dyDescent="0.3">
      <c r="A209">
        <v>7313</v>
      </c>
      <c r="B209">
        <v>1949</v>
      </c>
      <c r="C209">
        <f>2014-marketing_campaign32[[#This Row],[Year_Birth]]</f>
        <v>65</v>
      </c>
      <c r="D209" t="str">
        <f>IF(AND(marketing_campaign32[[#This Row],[Age]]&gt;17, marketing_campaign32[[#This Row],[Age]]&lt;40), "Adult", IF(AND(marketing_campaign32[[#This Row],[Age]]&gt;=40, marketing_campaign32[[#This Row],[Age]]&lt;59), "Middle Age", "Old Age"))</f>
        <v>Old Age</v>
      </c>
      <c r="E209">
        <v>3</v>
      </c>
      <c r="F209">
        <v>1</v>
      </c>
      <c r="G209">
        <v>74859</v>
      </c>
      <c r="H209" t="s">
        <v>146</v>
      </c>
      <c r="I209">
        <v>3</v>
      </c>
      <c r="J209">
        <v>0</v>
      </c>
      <c r="K209">
        <v>0</v>
      </c>
      <c r="L209">
        <f t="shared" si="9"/>
        <v>0</v>
      </c>
      <c r="M209">
        <f>marketing_campaign32[[#This Row],[TotalKids]]+marketing_campaign32[[#This Row],[Marital_Number]]</f>
        <v>1</v>
      </c>
      <c r="N209" s="1">
        <v>41428</v>
      </c>
      <c r="O209" s="22">
        <f>MAX($N$2:$N$2229)-marketing_campaign32[[#This Row],[Dt_Customer]]</f>
        <v>391</v>
      </c>
      <c r="P209">
        <v>63</v>
      </c>
      <c r="Q209">
        <v>570</v>
      </c>
      <c r="R209">
        <v>73</v>
      </c>
      <c r="S209">
        <v>614</v>
      </c>
      <c r="T209">
        <v>133</v>
      </c>
      <c r="U209">
        <v>102</v>
      </c>
      <c r="V209">
        <v>73</v>
      </c>
      <c r="W209">
        <f t="shared" si="10"/>
        <v>1565</v>
      </c>
      <c r="X209" s="27">
        <f>marketing_campaign32[[#This Row],[TotalSpend]]/marketing_campaign32[[#This Row],[Income]]</f>
        <v>2.0905969890059981E-2</v>
      </c>
      <c r="Y209" s="27" t="str">
        <f>IF(marketing_campaign32[[#This Row],[TotalSpend]]&gt;1196, "High Spend", "Low Spend")</f>
        <v>High Spend</v>
      </c>
      <c r="Z209">
        <v>1</v>
      </c>
      <c r="AA209">
        <v>6</v>
      </c>
      <c r="AB209">
        <v>5</v>
      </c>
      <c r="AC209">
        <v>11</v>
      </c>
      <c r="AD209">
        <f t="shared" si="11"/>
        <v>22</v>
      </c>
      <c r="AE209" s="30">
        <f>IFERROR(marketing_campaign32[[#This Row],[TotalSpend]]/marketing_campaign32[[#This Row],[TotalPurchase]], 0)</f>
        <v>71.13636363636364</v>
      </c>
      <c r="AF209">
        <v>3</v>
      </c>
      <c r="AG209">
        <v>1</v>
      </c>
      <c r="AH209">
        <v>0</v>
      </c>
      <c r="AI209">
        <v>0</v>
      </c>
      <c r="AJ209">
        <v>0</v>
      </c>
      <c r="AK209">
        <v>0</v>
      </c>
      <c r="AL209">
        <v>0</v>
      </c>
      <c r="AM209">
        <v>0</v>
      </c>
    </row>
    <row r="210" spans="1:39" x14ac:dyDescent="0.3">
      <c r="A210">
        <v>9209</v>
      </c>
      <c r="B210">
        <v>1971</v>
      </c>
      <c r="C210">
        <f>2014-marketing_campaign32[[#This Row],[Year_Birth]]</f>
        <v>43</v>
      </c>
      <c r="D210" t="str">
        <f>IF(AND(marketing_campaign32[[#This Row],[Age]]&gt;17, marketing_campaign32[[#This Row],[Age]]&lt;40), "Adult", IF(AND(marketing_campaign32[[#This Row],[Age]]&gt;=40, marketing_campaign32[[#This Row],[Age]]&lt;59), "Middle Age", "Old Age"))</f>
        <v>Middle Age</v>
      </c>
      <c r="E210">
        <v>3</v>
      </c>
      <c r="F210">
        <v>2</v>
      </c>
      <c r="G210">
        <v>80573</v>
      </c>
      <c r="H210" t="s">
        <v>146</v>
      </c>
      <c r="I210">
        <v>3</v>
      </c>
      <c r="J210">
        <v>0</v>
      </c>
      <c r="K210">
        <v>0</v>
      </c>
      <c r="L210">
        <f t="shared" si="9"/>
        <v>0</v>
      </c>
      <c r="M210">
        <f>marketing_campaign32[[#This Row],[TotalKids]]+marketing_campaign32[[#This Row],[Marital_Number]]</f>
        <v>2</v>
      </c>
      <c r="N210" s="1">
        <v>41196</v>
      </c>
      <c r="O210" s="22">
        <f>MAX($N$2:$N$2229)-marketing_campaign32[[#This Row],[Dt_Customer]]</f>
        <v>623</v>
      </c>
      <c r="P210">
        <v>85</v>
      </c>
      <c r="Q210">
        <v>829</v>
      </c>
      <c r="R210">
        <v>138</v>
      </c>
      <c r="S210">
        <v>430</v>
      </c>
      <c r="T210">
        <v>60</v>
      </c>
      <c r="U210">
        <v>92</v>
      </c>
      <c r="V210">
        <v>15</v>
      </c>
      <c r="W210">
        <f t="shared" si="10"/>
        <v>1564</v>
      </c>
      <c r="X210" s="27">
        <f>marketing_campaign32[[#This Row],[TotalSpend]]/marketing_campaign32[[#This Row],[Income]]</f>
        <v>1.9410968935003041E-2</v>
      </c>
      <c r="Y210" s="27" t="str">
        <f>IF(marketing_campaign32[[#This Row],[TotalSpend]]&gt;1196, "High Spend", "Low Spend")</f>
        <v>High Spend</v>
      </c>
      <c r="Z210">
        <v>1</v>
      </c>
      <c r="AA210">
        <v>4</v>
      </c>
      <c r="AB210">
        <v>6</v>
      </c>
      <c r="AC210">
        <v>13</v>
      </c>
      <c r="AD210">
        <f t="shared" si="11"/>
        <v>23</v>
      </c>
      <c r="AE210" s="30">
        <f>IFERROR(marketing_campaign32[[#This Row],[TotalSpend]]/marketing_campaign32[[#This Row],[TotalPurchase]], 0)</f>
        <v>68</v>
      </c>
      <c r="AF210">
        <v>2</v>
      </c>
      <c r="AG210">
        <v>0</v>
      </c>
      <c r="AH210">
        <v>0</v>
      </c>
      <c r="AI210">
        <v>0</v>
      </c>
      <c r="AJ210">
        <v>0</v>
      </c>
      <c r="AK210">
        <v>0</v>
      </c>
      <c r="AL210">
        <v>0</v>
      </c>
      <c r="AM210">
        <v>0</v>
      </c>
    </row>
    <row r="211" spans="1:39" x14ac:dyDescent="0.3">
      <c r="A211">
        <v>6417</v>
      </c>
      <c r="B211">
        <v>1971</v>
      </c>
      <c r="C211">
        <f>2014-marketing_campaign32[[#This Row],[Year_Birth]]</f>
        <v>43</v>
      </c>
      <c r="D211" t="str">
        <f>IF(AND(marketing_campaign32[[#This Row],[Age]]&gt;17, marketing_campaign32[[#This Row],[Age]]&lt;40), "Adult", IF(AND(marketing_campaign32[[#This Row],[Age]]&gt;=40, marketing_campaign32[[#This Row],[Age]]&lt;59), "Middle Age", "Old Age"))</f>
        <v>Middle Age</v>
      </c>
      <c r="E211">
        <v>3</v>
      </c>
      <c r="F211">
        <v>2</v>
      </c>
      <c r="G211">
        <v>80573</v>
      </c>
      <c r="H211" t="s">
        <v>146</v>
      </c>
      <c r="I211">
        <v>3</v>
      </c>
      <c r="J211">
        <v>0</v>
      </c>
      <c r="K211">
        <v>0</v>
      </c>
      <c r="L211">
        <f t="shared" si="9"/>
        <v>0</v>
      </c>
      <c r="M211">
        <f>marketing_campaign32[[#This Row],[TotalKids]]+marketing_campaign32[[#This Row],[Marital_Number]]</f>
        <v>2</v>
      </c>
      <c r="N211" s="1">
        <v>41196</v>
      </c>
      <c r="O211" s="22">
        <f>MAX($N$2:$N$2229)-marketing_campaign32[[#This Row],[Dt_Customer]]</f>
        <v>623</v>
      </c>
      <c r="P211">
        <v>85</v>
      </c>
      <c r="Q211">
        <v>829</v>
      </c>
      <c r="R211">
        <v>138</v>
      </c>
      <c r="S211">
        <v>430</v>
      </c>
      <c r="T211">
        <v>60</v>
      </c>
      <c r="U211">
        <v>92</v>
      </c>
      <c r="V211">
        <v>15</v>
      </c>
      <c r="W211">
        <f t="shared" si="10"/>
        <v>1564</v>
      </c>
      <c r="X211" s="27">
        <f>marketing_campaign32[[#This Row],[TotalSpend]]/marketing_campaign32[[#This Row],[Income]]</f>
        <v>1.9410968935003041E-2</v>
      </c>
      <c r="Y211" s="27" t="str">
        <f>IF(marketing_campaign32[[#This Row],[TotalSpend]]&gt;1196, "High Spend", "Low Spend")</f>
        <v>High Spend</v>
      </c>
      <c r="Z211">
        <v>1</v>
      </c>
      <c r="AA211">
        <v>4</v>
      </c>
      <c r="AB211">
        <v>6</v>
      </c>
      <c r="AC211">
        <v>13</v>
      </c>
      <c r="AD211">
        <f t="shared" si="11"/>
        <v>23</v>
      </c>
      <c r="AE211" s="30">
        <f>IFERROR(marketing_campaign32[[#This Row],[TotalSpend]]/marketing_campaign32[[#This Row],[TotalPurchase]], 0)</f>
        <v>68</v>
      </c>
      <c r="AF211">
        <v>2</v>
      </c>
      <c r="AG211">
        <v>0</v>
      </c>
      <c r="AH211">
        <v>0</v>
      </c>
      <c r="AI211">
        <v>0</v>
      </c>
      <c r="AJ211">
        <v>0</v>
      </c>
      <c r="AK211">
        <v>0</v>
      </c>
      <c r="AL211">
        <v>0</v>
      </c>
      <c r="AM211">
        <v>0</v>
      </c>
    </row>
    <row r="212" spans="1:39" x14ac:dyDescent="0.3">
      <c r="A212">
        <v>5250</v>
      </c>
      <c r="B212">
        <v>1943</v>
      </c>
      <c r="C212">
        <f>2014-marketing_campaign32[[#This Row],[Year_Birth]]</f>
        <v>71</v>
      </c>
      <c r="D212" t="str">
        <f>IF(AND(marketing_campaign32[[#This Row],[Age]]&gt;17, marketing_campaign32[[#This Row],[Age]]&lt;40), "Adult", IF(AND(marketing_campaign32[[#This Row],[Age]]&gt;=40, marketing_campaign32[[#This Row],[Age]]&lt;59), "Middle Age", "Old Age"))</f>
        <v>Old Age</v>
      </c>
      <c r="E212">
        <v>3</v>
      </c>
      <c r="F212">
        <v>1</v>
      </c>
      <c r="G212">
        <v>59240.303664921463</v>
      </c>
      <c r="H212" t="s">
        <v>147</v>
      </c>
      <c r="I212">
        <v>2</v>
      </c>
      <c r="J212">
        <v>0</v>
      </c>
      <c r="K212">
        <v>0</v>
      </c>
      <c r="L212">
        <f t="shared" si="9"/>
        <v>0</v>
      </c>
      <c r="M212">
        <f>marketing_campaign32[[#This Row],[TotalKids]]+marketing_campaign32[[#This Row],[Marital_Number]]</f>
        <v>1</v>
      </c>
      <c r="N212" s="1">
        <v>41577</v>
      </c>
      <c r="O212" s="22">
        <f>MAX($N$2:$N$2229)-marketing_campaign32[[#This Row],[Dt_Customer]]</f>
        <v>242</v>
      </c>
      <c r="P212">
        <v>75</v>
      </c>
      <c r="Q212">
        <v>532</v>
      </c>
      <c r="R212">
        <v>126</v>
      </c>
      <c r="S212">
        <v>490</v>
      </c>
      <c r="T212">
        <v>164</v>
      </c>
      <c r="U212">
        <v>126</v>
      </c>
      <c r="V212">
        <v>126</v>
      </c>
      <c r="W212">
        <f t="shared" si="10"/>
        <v>1564</v>
      </c>
      <c r="X212" s="27">
        <f>marketing_campaign32[[#This Row],[TotalSpend]]/marketing_campaign32[[#This Row],[Income]]</f>
        <v>2.640094501956624E-2</v>
      </c>
      <c r="Y212" s="27" t="str">
        <f>IF(marketing_campaign32[[#This Row],[TotalSpend]]&gt;1196, "High Spend", "Low Spend")</f>
        <v>High Spend</v>
      </c>
      <c r="Z212">
        <v>1</v>
      </c>
      <c r="AA212">
        <v>5</v>
      </c>
      <c r="AB212">
        <v>5</v>
      </c>
      <c r="AC212">
        <v>11</v>
      </c>
      <c r="AD212">
        <f t="shared" si="11"/>
        <v>21</v>
      </c>
      <c r="AE212" s="30">
        <f>IFERROR(marketing_campaign32[[#This Row],[TotalSpend]]/marketing_campaign32[[#This Row],[TotalPurchase]], 0)</f>
        <v>74.476190476190482</v>
      </c>
      <c r="AF212">
        <v>1</v>
      </c>
      <c r="AG212">
        <v>0</v>
      </c>
      <c r="AH212">
        <v>0</v>
      </c>
      <c r="AI212">
        <v>0</v>
      </c>
      <c r="AJ212">
        <v>0</v>
      </c>
      <c r="AK212">
        <v>1</v>
      </c>
      <c r="AL212">
        <v>1</v>
      </c>
      <c r="AM212">
        <v>0</v>
      </c>
    </row>
    <row r="213" spans="1:39" x14ac:dyDescent="0.3">
      <c r="A213">
        <v>1357</v>
      </c>
      <c r="B213">
        <v>1970</v>
      </c>
      <c r="C213">
        <f>2014-marketing_campaign32[[#This Row],[Year_Birth]]</f>
        <v>44</v>
      </c>
      <c r="D213" t="str">
        <f>IF(AND(marketing_campaign32[[#This Row],[Age]]&gt;17, marketing_campaign32[[#This Row],[Age]]&lt;40), "Adult", IF(AND(marketing_campaign32[[#This Row],[Age]]&gt;=40, marketing_campaign32[[#This Row],[Age]]&lt;59), "Middle Age", "Old Age"))</f>
        <v>Middle Age</v>
      </c>
      <c r="E213">
        <v>2</v>
      </c>
      <c r="F213">
        <v>2</v>
      </c>
      <c r="G213">
        <v>74854</v>
      </c>
      <c r="H213" t="s">
        <v>146</v>
      </c>
      <c r="I213">
        <v>3</v>
      </c>
      <c r="J213">
        <v>1</v>
      </c>
      <c r="K213">
        <v>2</v>
      </c>
      <c r="L213">
        <f t="shared" si="9"/>
        <v>3</v>
      </c>
      <c r="M213">
        <f>marketing_campaign32[[#This Row],[TotalKids]]+marketing_campaign32[[#This Row],[Marital_Number]]</f>
        <v>5</v>
      </c>
      <c r="N213" s="1">
        <v>41372</v>
      </c>
      <c r="O213" s="22">
        <f>MAX($N$2:$N$2229)-marketing_campaign32[[#This Row],[Dt_Customer]]</f>
        <v>447</v>
      </c>
      <c r="P213">
        <v>90</v>
      </c>
      <c r="Q213">
        <v>856</v>
      </c>
      <c r="R213">
        <v>59</v>
      </c>
      <c r="S213">
        <v>487</v>
      </c>
      <c r="T213">
        <v>58</v>
      </c>
      <c r="U213">
        <v>29</v>
      </c>
      <c r="V213">
        <v>73</v>
      </c>
      <c r="W213">
        <f t="shared" si="10"/>
        <v>1562</v>
      </c>
      <c r="X213" s="27">
        <f>marketing_campaign32[[#This Row],[TotalSpend]]/marketing_campaign32[[#This Row],[Income]]</f>
        <v>2.0867288321265397E-2</v>
      </c>
      <c r="Y213" s="27" t="str">
        <f>IF(marketing_campaign32[[#This Row],[TotalSpend]]&gt;1196, "High Spend", "Low Spend")</f>
        <v>High Spend</v>
      </c>
      <c r="Z213">
        <v>7</v>
      </c>
      <c r="AA213">
        <v>2</v>
      </c>
      <c r="AB213">
        <v>5</v>
      </c>
      <c r="AC213">
        <v>5</v>
      </c>
      <c r="AD213">
        <f t="shared" si="11"/>
        <v>12</v>
      </c>
      <c r="AE213" s="30">
        <f>IFERROR(marketing_campaign32[[#This Row],[TotalSpend]]/marketing_campaign32[[#This Row],[TotalPurchase]], 0)</f>
        <v>130.16666666666666</v>
      </c>
      <c r="AF213">
        <v>5</v>
      </c>
      <c r="AG213">
        <v>0</v>
      </c>
      <c r="AH213">
        <v>0</v>
      </c>
      <c r="AI213">
        <v>0</v>
      </c>
      <c r="AJ213">
        <v>0</v>
      </c>
      <c r="AK213">
        <v>0</v>
      </c>
      <c r="AL213">
        <v>0</v>
      </c>
      <c r="AM213">
        <v>0</v>
      </c>
    </row>
    <row r="214" spans="1:39" x14ac:dyDescent="0.3">
      <c r="A214">
        <v>2407</v>
      </c>
      <c r="B214">
        <v>1982</v>
      </c>
      <c r="C214">
        <f>2014-marketing_campaign32[[#This Row],[Year_Birth]]</f>
        <v>32</v>
      </c>
      <c r="D214" t="str">
        <f>IF(AND(marketing_campaign32[[#This Row],[Age]]&gt;17, marketing_campaign32[[#This Row],[Age]]&lt;40), "Adult", IF(AND(marketing_campaign32[[#This Row],[Age]]&gt;=40, marketing_campaign32[[#This Row],[Age]]&lt;59), "Middle Age", "Old Age"))</f>
        <v>Adult</v>
      </c>
      <c r="E214">
        <v>2</v>
      </c>
      <c r="F214">
        <v>2</v>
      </c>
      <c r="G214">
        <v>69109</v>
      </c>
      <c r="H214" t="s">
        <v>146</v>
      </c>
      <c r="I214">
        <v>3</v>
      </c>
      <c r="J214">
        <v>0</v>
      </c>
      <c r="K214">
        <v>0</v>
      </c>
      <c r="L214">
        <f t="shared" si="9"/>
        <v>0</v>
      </c>
      <c r="M214">
        <f>marketing_campaign32[[#This Row],[TotalKids]]+marketing_campaign32[[#This Row],[Marital_Number]]</f>
        <v>2</v>
      </c>
      <c r="N214" s="1">
        <v>41222</v>
      </c>
      <c r="O214" s="22">
        <f>MAX($N$2:$N$2229)-marketing_campaign32[[#This Row],[Dt_Customer]]</f>
        <v>597</v>
      </c>
      <c r="P214">
        <v>10</v>
      </c>
      <c r="Q214">
        <v>823</v>
      </c>
      <c r="R214">
        <v>25</v>
      </c>
      <c r="S214">
        <v>459</v>
      </c>
      <c r="T214">
        <v>124</v>
      </c>
      <c r="U214">
        <v>29</v>
      </c>
      <c r="V214">
        <v>95</v>
      </c>
      <c r="W214">
        <f t="shared" si="10"/>
        <v>1555</v>
      </c>
      <c r="X214" s="27">
        <f>marketing_campaign32[[#This Row],[TotalSpend]]/marketing_campaign32[[#This Row],[Income]]</f>
        <v>2.2500687320030677E-2</v>
      </c>
      <c r="Y214" s="27" t="str">
        <f>IF(marketing_campaign32[[#This Row],[TotalSpend]]&gt;1196, "High Spend", "Low Spend")</f>
        <v>High Spend</v>
      </c>
      <c r="Z214">
        <v>1</v>
      </c>
      <c r="AA214">
        <v>6</v>
      </c>
      <c r="AB214">
        <v>6</v>
      </c>
      <c r="AC214">
        <v>7</v>
      </c>
      <c r="AD214">
        <f t="shared" si="11"/>
        <v>19</v>
      </c>
      <c r="AE214" s="30">
        <f>IFERROR(marketing_campaign32[[#This Row],[TotalSpend]]/marketing_campaign32[[#This Row],[TotalPurchase]], 0)</f>
        <v>81.84210526315789</v>
      </c>
      <c r="AF214">
        <v>4</v>
      </c>
      <c r="AG214">
        <v>0</v>
      </c>
      <c r="AH214">
        <v>0</v>
      </c>
      <c r="AI214">
        <v>0</v>
      </c>
      <c r="AJ214">
        <v>0</v>
      </c>
      <c r="AK214">
        <v>1</v>
      </c>
      <c r="AL214">
        <v>1</v>
      </c>
      <c r="AM214">
        <v>0</v>
      </c>
    </row>
    <row r="215" spans="1:39" x14ac:dyDescent="0.3">
      <c r="A215">
        <v>9064</v>
      </c>
      <c r="B215">
        <v>1982</v>
      </c>
      <c r="C215">
        <f>2014-marketing_campaign32[[#This Row],[Year_Birth]]</f>
        <v>32</v>
      </c>
      <c r="D215" t="str">
        <f>IF(AND(marketing_campaign32[[#This Row],[Age]]&gt;17, marketing_campaign32[[#This Row],[Age]]&lt;40), "Adult", IF(AND(marketing_campaign32[[#This Row],[Age]]&gt;=40, marketing_campaign32[[#This Row],[Age]]&lt;59), "Middle Age", "Old Age"))</f>
        <v>Adult</v>
      </c>
      <c r="E215">
        <v>2</v>
      </c>
      <c r="F215">
        <v>2</v>
      </c>
      <c r="G215">
        <v>69109</v>
      </c>
      <c r="H215" t="s">
        <v>146</v>
      </c>
      <c r="I215">
        <v>3</v>
      </c>
      <c r="J215">
        <v>0</v>
      </c>
      <c r="K215">
        <v>0</v>
      </c>
      <c r="L215">
        <f t="shared" si="9"/>
        <v>0</v>
      </c>
      <c r="M215">
        <f>marketing_campaign32[[#This Row],[TotalKids]]+marketing_campaign32[[#This Row],[Marital_Number]]</f>
        <v>2</v>
      </c>
      <c r="N215" s="1">
        <v>41222</v>
      </c>
      <c r="O215" s="22">
        <f>MAX($N$2:$N$2229)-marketing_campaign32[[#This Row],[Dt_Customer]]</f>
        <v>597</v>
      </c>
      <c r="P215">
        <v>10</v>
      </c>
      <c r="Q215">
        <v>823</v>
      </c>
      <c r="R215">
        <v>25</v>
      </c>
      <c r="S215">
        <v>459</v>
      </c>
      <c r="T215">
        <v>124</v>
      </c>
      <c r="U215">
        <v>29</v>
      </c>
      <c r="V215">
        <v>95</v>
      </c>
      <c r="W215">
        <f t="shared" si="10"/>
        <v>1555</v>
      </c>
      <c r="X215" s="27">
        <f>marketing_campaign32[[#This Row],[TotalSpend]]/marketing_campaign32[[#This Row],[Income]]</f>
        <v>2.2500687320030677E-2</v>
      </c>
      <c r="Y215" s="27" t="str">
        <f>IF(marketing_campaign32[[#This Row],[TotalSpend]]&gt;1196, "High Spend", "Low Spend")</f>
        <v>High Spend</v>
      </c>
      <c r="Z215">
        <v>1</v>
      </c>
      <c r="AA215">
        <v>6</v>
      </c>
      <c r="AB215">
        <v>6</v>
      </c>
      <c r="AC215">
        <v>7</v>
      </c>
      <c r="AD215">
        <f t="shared" si="11"/>
        <v>19</v>
      </c>
      <c r="AE215" s="30">
        <f>IFERROR(marketing_campaign32[[#This Row],[TotalSpend]]/marketing_campaign32[[#This Row],[TotalPurchase]], 0)</f>
        <v>81.84210526315789</v>
      </c>
      <c r="AF215">
        <v>4</v>
      </c>
      <c r="AG215">
        <v>0</v>
      </c>
      <c r="AH215">
        <v>0</v>
      </c>
      <c r="AI215">
        <v>0</v>
      </c>
      <c r="AJ215">
        <v>0</v>
      </c>
      <c r="AK215">
        <v>1</v>
      </c>
      <c r="AL215">
        <v>1</v>
      </c>
      <c r="AM215">
        <v>0</v>
      </c>
    </row>
    <row r="216" spans="1:39" x14ac:dyDescent="0.3">
      <c r="A216">
        <v>2109</v>
      </c>
      <c r="B216">
        <v>1990</v>
      </c>
      <c r="C216">
        <f>2014-marketing_campaign32[[#This Row],[Year_Birth]]</f>
        <v>24</v>
      </c>
      <c r="D216" t="str">
        <f>IF(AND(marketing_campaign32[[#This Row],[Age]]&gt;17, marketing_campaign32[[#This Row],[Age]]&lt;40), "Adult", IF(AND(marketing_campaign32[[#This Row],[Age]]&gt;=40, marketing_campaign32[[#This Row],[Age]]&lt;59), "Middle Age", "Old Age"))</f>
        <v>Adult</v>
      </c>
      <c r="E216">
        <v>2</v>
      </c>
      <c r="F216">
        <v>1</v>
      </c>
      <c r="G216">
        <v>96843</v>
      </c>
      <c r="H216" t="s">
        <v>146</v>
      </c>
      <c r="I216">
        <v>3</v>
      </c>
      <c r="J216">
        <v>0</v>
      </c>
      <c r="K216">
        <v>0</v>
      </c>
      <c r="L216">
        <f t="shared" si="9"/>
        <v>0</v>
      </c>
      <c r="M216">
        <f>marketing_campaign32[[#This Row],[TotalKids]]+marketing_campaign32[[#This Row],[Marital_Number]]</f>
        <v>1</v>
      </c>
      <c r="N216" s="1">
        <v>41387</v>
      </c>
      <c r="O216" s="22">
        <f>MAX($N$2:$N$2229)-marketing_campaign32[[#This Row],[Dt_Customer]]</f>
        <v>432</v>
      </c>
      <c r="P216">
        <v>60</v>
      </c>
      <c r="Q216">
        <v>448</v>
      </c>
      <c r="R216">
        <v>71</v>
      </c>
      <c r="S216">
        <v>951</v>
      </c>
      <c r="T216">
        <v>40</v>
      </c>
      <c r="U216">
        <v>17</v>
      </c>
      <c r="V216">
        <v>17</v>
      </c>
      <c r="W216">
        <f t="shared" si="10"/>
        <v>1544</v>
      </c>
      <c r="X216" s="27">
        <f>marketing_campaign32[[#This Row],[TotalSpend]]/marketing_campaign32[[#This Row],[Income]]</f>
        <v>1.5943330958355276E-2</v>
      </c>
      <c r="Y216" s="27" t="str">
        <f>IF(marketing_campaign32[[#This Row],[TotalSpend]]&gt;1196, "High Spend", "Low Spend")</f>
        <v>High Spend</v>
      </c>
      <c r="Z216">
        <v>1</v>
      </c>
      <c r="AA216">
        <v>6</v>
      </c>
      <c r="AB216">
        <v>11</v>
      </c>
      <c r="AC216">
        <v>10</v>
      </c>
      <c r="AD216">
        <f t="shared" si="11"/>
        <v>27</v>
      </c>
      <c r="AE216" s="30">
        <f>IFERROR(marketing_campaign32[[#This Row],[TotalSpend]]/marketing_campaign32[[#This Row],[TotalPurchase]], 0)</f>
        <v>57.185185185185183</v>
      </c>
      <c r="AF216">
        <v>2</v>
      </c>
      <c r="AG216">
        <v>0</v>
      </c>
      <c r="AH216">
        <v>0</v>
      </c>
      <c r="AI216">
        <v>0</v>
      </c>
      <c r="AJ216">
        <v>0</v>
      </c>
      <c r="AK216">
        <v>1</v>
      </c>
      <c r="AL216">
        <v>1</v>
      </c>
      <c r="AM216">
        <v>0</v>
      </c>
    </row>
    <row r="217" spans="1:39" x14ac:dyDescent="0.3">
      <c r="A217">
        <v>8427</v>
      </c>
      <c r="B217">
        <v>1956</v>
      </c>
      <c r="C217">
        <f>2014-marketing_campaign32[[#This Row],[Year_Birth]]</f>
        <v>58</v>
      </c>
      <c r="D217" t="str">
        <f>IF(AND(marketing_campaign32[[#This Row],[Age]]&gt;17, marketing_campaign32[[#This Row],[Age]]&lt;40), "Adult", IF(AND(marketing_campaign32[[#This Row],[Age]]&gt;=40, marketing_campaign32[[#This Row],[Age]]&lt;59), "Middle Age", "Old Age"))</f>
        <v>Middle Age</v>
      </c>
      <c r="E217">
        <v>3</v>
      </c>
      <c r="F217">
        <v>1</v>
      </c>
      <c r="G217">
        <v>64857</v>
      </c>
      <c r="H217" t="s">
        <v>147</v>
      </c>
      <c r="I217">
        <v>2</v>
      </c>
      <c r="J217">
        <v>0</v>
      </c>
      <c r="K217">
        <v>0</v>
      </c>
      <c r="L217">
        <f t="shared" si="9"/>
        <v>0</v>
      </c>
      <c r="M217">
        <f>marketing_campaign32[[#This Row],[TotalKids]]+marketing_campaign32[[#This Row],[Marital_Number]]</f>
        <v>1</v>
      </c>
      <c r="N217" s="1">
        <v>41236</v>
      </c>
      <c r="O217" s="22">
        <f>MAX($N$2:$N$2229)-marketing_campaign32[[#This Row],[Dt_Customer]]</f>
        <v>583</v>
      </c>
      <c r="P217">
        <v>78</v>
      </c>
      <c r="Q217">
        <v>556</v>
      </c>
      <c r="R217">
        <v>14</v>
      </c>
      <c r="S217">
        <v>717</v>
      </c>
      <c r="T217">
        <v>210</v>
      </c>
      <c r="U217">
        <v>0</v>
      </c>
      <c r="V217">
        <v>43</v>
      </c>
      <c r="W217">
        <f t="shared" si="10"/>
        <v>1540</v>
      </c>
      <c r="X217" s="27">
        <f>marketing_campaign32[[#This Row],[TotalSpend]]/marketing_campaign32[[#This Row],[Income]]</f>
        <v>2.3744545692831923E-2</v>
      </c>
      <c r="Y217" s="27" t="str">
        <f>IF(marketing_campaign32[[#This Row],[TotalSpend]]&gt;1196, "High Spend", "Low Spend")</f>
        <v>High Spend</v>
      </c>
      <c r="Z217">
        <v>1</v>
      </c>
      <c r="AA217">
        <v>7</v>
      </c>
      <c r="AB217">
        <v>5</v>
      </c>
      <c r="AC217">
        <v>10</v>
      </c>
      <c r="AD217">
        <f t="shared" si="11"/>
        <v>22</v>
      </c>
      <c r="AE217" s="30">
        <f>IFERROR(marketing_campaign32[[#This Row],[TotalSpend]]/marketing_campaign32[[#This Row],[TotalPurchase]], 0)</f>
        <v>70</v>
      </c>
      <c r="AF217">
        <v>4</v>
      </c>
      <c r="AG217">
        <v>0</v>
      </c>
      <c r="AH217">
        <v>0</v>
      </c>
      <c r="AI217">
        <v>0</v>
      </c>
      <c r="AJ217">
        <v>0</v>
      </c>
      <c r="AK217">
        <v>0</v>
      </c>
      <c r="AL217">
        <v>0</v>
      </c>
      <c r="AM217">
        <v>0</v>
      </c>
    </row>
    <row r="218" spans="1:39" x14ac:dyDescent="0.3">
      <c r="A218">
        <v>217</v>
      </c>
      <c r="B218">
        <v>1956</v>
      </c>
      <c r="C218">
        <f>2014-marketing_campaign32[[#This Row],[Year_Birth]]</f>
        <v>58</v>
      </c>
      <c r="D218" t="str">
        <f>IF(AND(marketing_campaign32[[#This Row],[Age]]&gt;17, marketing_campaign32[[#This Row],[Age]]&lt;40), "Adult", IF(AND(marketing_campaign32[[#This Row],[Age]]&gt;=40, marketing_campaign32[[#This Row],[Age]]&lt;59), "Middle Age", "Old Age"))</f>
        <v>Middle Age</v>
      </c>
      <c r="E218">
        <v>3</v>
      </c>
      <c r="F218">
        <v>1</v>
      </c>
      <c r="G218">
        <v>64857</v>
      </c>
      <c r="H218" t="s">
        <v>147</v>
      </c>
      <c r="I218">
        <v>2</v>
      </c>
      <c r="J218">
        <v>0</v>
      </c>
      <c r="K218">
        <v>0</v>
      </c>
      <c r="L218">
        <f t="shared" si="9"/>
        <v>0</v>
      </c>
      <c r="M218">
        <f>marketing_campaign32[[#This Row],[TotalKids]]+marketing_campaign32[[#This Row],[Marital_Number]]</f>
        <v>1</v>
      </c>
      <c r="N218" s="1">
        <v>41236</v>
      </c>
      <c r="O218" s="22">
        <f>MAX($N$2:$N$2229)-marketing_campaign32[[#This Row],[Dt_Customer]]</f>
        <v>583</v>
      </c>
      <c r="P218">
        <v>78</v>
      </c>
      <c r="Q218">
        <v>556</v>
      </c>
      <c r="R218">
        <v>14</v>
      </c>
      <c r="S218">
        <v>717</v>
      </c>
      <c r="T218">
        <v>210</v>
      </c>
      <c r="U218">
        <v>0</v>
      </c>
      <c r="V218">
        <v>43</v>
      </c>
      <c r="W218">
        <f t="shared" si="10"/>
        <v>1540</v>
      </c>
      <c r="X218" s="27">
        <f>marketing_campaign32[[#This Row],[TotalSpend]]/marketing_campaign32[[#This Row],[Income]]</f>
        <v>2.3744545692831923E-2</v>
      </c>
      <c r="Y218" s="27" t="str">
        <f>IF(marketing_campaign32[[#This Row],[TotalSpend]]&gt;1196, "High Spend", "Low Spend")</f>
        <v>High Spend</v>
      </c>
      <c r="Z218">
        <v>1</v>
      </c>
      <c r="AA218">
        <v>7</v>
      </c>
      <c r="AB218">
        <v>5</v>
      </c>
      <c r="AC218">
        <v>10</v>
      </c>
      <c r="AD218">
        <f t="shared" si="11"/>
        <v>22</v>
      </c>
      <c r="AE218" s="30">
        <f>IFERROR(marketing_campaign32[[#This Row],[TotalSpend]]/marketing_campaign32[[#This Row],[TotalPurchase]], 0)</f>
        <v>70</v>
      </c>
      <c r="AF218">
        <v>4</v>
      </c>
      <c r="AG218">
        <v>0</v>
      </c>
      <c r="AH218">
        <v>0</v>
      </c>
      <c r="AI218">
        <v>0</v>
      </c>
      <c r="AJ218">
        <v>0</v>
      </c>
      <c r="AK218">
        <v>0</v>
      </c>
      <c r="AL218">
        <v>0</v>
      </c>
      <c r="AM218">
        <v>0</v>
      </c>
    </row>
    <row r="219" spans="1:39" x14ac:dyDescent="0.3">
      <c r="A219">
        <v>10172</v>
      </c>
      <c r="B219">
        <v>1988</v>
      </c>
      <c r="C219">
        <f>2014-marketing_campaign32[[#This Row],[Year_Birth]]</f>
        <v>26</v>
      </c>
      <c r="D219" t="str">
        <f>IF(AND(marketing_campaign32[[#This Row],[Age]]&gt;17, marketing_campaign32[[#This Row],[Age]]&lt;40), "Adult", IF(AND(marketing_campaign32[[#This Row],[Age]]&gt;=40, marketing_campaign32[[#This Row],[Age]]&lt;59), "Middle Age", "Old Age"))</f>
        <v>Adult</v>
      </c>
      <c r="E219">
        <v>2</v>
      </c>
      <c r="F219">
        <v>1</v>
      </c>
      <c r="G219">
        <v>68655</v>
      </c>
      <c r="H219" t="s">
        <v>146</v>
      </c>
      <c r="I219">
        <v>3</v>
      </c>
      <c r="J219">
        <v>0</v>
      </c>
      <c r="K219">
        <v>0</v>
      </c>
      <c r="L219">
        <f t="shared" si="9"/>
        <v>0</v>
      </c>
      <c r="M219">
        <f>marketing_campaign32[[#This Row],[TotalKids]]+marketing_campaign32[[#This Row],[Marital_Number]]</f>
        <v>1</v>
      </c>
      <c r="N219" s="1">
        <v>41131</v>
      </c>
      <c r="O219" s="22">
        <f>MAX($N$2:$N$2229)-marketing_campaign32[[#This Row],[Dt_Customer]]</f>
        <v>688</v>
      </c>
      <c r="P219">
        <v>95</v>
      </c>
      <c r="Q219">
        <v>456</v>
      </c>
      <c r="R219">
        <v>19</v>
      </c>
      <c r="S219">
        <v>832</v>
      </c>
      <c r="T219">
        <v>75</v>
      </c>
      <c r="U219">
        <v>118</v>
      </c>
      <c r="V219">
        <v>38</v>
      </c>
      <c r="W219">
        <f t="shared" si="10"/>
        <v>1538</v>
      </c>
      <c r="X219" s="27">
        <f>marketing_campaign32[[#This Row],[TotalSpend]]/marketing_campaign32[[#This Row],[Income]]</f>
        <v>2.2401864394435946E-2</v>
      </c>
      <c r="Y219" s="27" t="str">
        <f>IF(marketing_campaign32[[#This Row],[TotalSpend]]&gt;1196, "High Spend", "Low Spend")</f>
        <v>High Spend</v>
      </c>
      <c r="Z219">
        <v>1</v>
      </c>
      <c r="AA219">
        <v>4</v>
      </c>
      <c r="AB219">
        <v>5</v>
      </c>
      <c r="AC219">
        <v>11</v>
      </c>
      <c r="AD219">
        <f t="shared" si="11"/>
        <v>20</v>
      </c>
      <c r="AE219" s="30">
        <f>IFERROR(marketing_campaign32[[#This Row],[TotalSpend]]/marketing_campaign32[[#This Row],[TotalPurchase]], 0)</f>
        <v>76.900000000000006</v>
      </c>
      <c r="AF219">
        <v>3</v>
      </c>
      <c r="AG219">
        <v>0</v>
      </c>
      <c r="AH219">
        <v>0</v>
      </c>
      <c r="AI219">
        <v>0</v>
      </c>
      <c r="AJ219">
        <v>0</v>
      </c>
      <c r="AK219">
        <v>0</v>
      </c>
      <c r="AL219">
        <v>0</v>
      </c>
      <c r="AM219">
        <v>0</v>
      </c>
    </row>
    <row r="220" spans="1:39" x14ac:dyDescent="0.3">
      <c r="A220">
        <v>6729</v>
      </c>
      <c r="B220">
        <v>1988</v>
      </c>
      <c r="C220">
        <f>2014-marketing_campaign32[[#This Row],[Year_Birth]]</f>
        <v>26</v>
      </c>
      <c r="D220" t="str">
        <f>IF(AND(marketing_campaign32[[#This Row],[Age]]&gt;17, marketing_campaign32[[#This Row],[Age]]&lt;40), "Adult", IF(AND(marketing_campaign32[[#This Row],[Age]]&gt;=40, marketing_campaign32[[#This Row],[Age]]&lt;59), "Middle Age", "Old Age"))</f>
        <v>Adult</v>
      </c>
      <c r="E220">
        <v>2</v>
      </c>
      <c r="F220">
        <v>1</v>
      </c>
      <c r="G220">
        <v>68655</v>
      </c>
      <c r="H220" t="s">
        <v>146</v>
      </c>
      <c r="I220">
        <v>3</v>
      </c>
      <c r="J220">
        <v>0</v>
      </c>
      <c r="K220">
        <v>0</v>
      </c>
      <c r="L220">
        <f t="shared" si="9"/>
        <v>0</v>
      </c>
      <c r="M220">
        <f>marketing_campaign32[[#This Row],[TotalKids]]+marketing_campaign32[[#This Row],[Marital_Number]]</f>
        <v>1</v>
      </c>
      <c r="N220" s="1">
        <v>41131</v>
      </c>
      <c r="O220" s="22">
        <f>MAX($N$2:$N$2229)-marketing_campaign32[[#This Row],[Dt_Customer]]</f>
        <v>688</v>
      </c>
      <c r="P220">
        <v>95</v>
      </c>
      <c r="Q220">
        <v>456</v>
      </c>
      <c r="R220">
        <v>19</v>
      </c>
      <c r="S220">
        <v>832</v>
      </c>
      <c r="T220">
        <v>75</v>
      </c>
      <c r="U220">
        <v>118</v>
      </c>
      <c r="V220">
        <v>38</v>
      </c>
      <c r="W220">
        <f t="shared" si="10"/>
        <v>1538</v>
      </c>
      <c r="X220" s="27">
        <f>marketing_campaign32[[#This Row],[TotalSpend]]/marketing_campaign32[[#This Row],[Income]]</f>
        <v>2.2401864394435946E-2</v>
      </c>
      <c r="Y220" s="27" t="str">
        <f>IF(marketing_campaign32[[#This Row],[TotalSpend]]&gt;1196, "High Spend", "Low Spend")</f>
        <v>High Spend</v>
      </c>
      <c r="Z220">
        <v>1</v>
      </c>
      <c r="AA220">
        <v>4</v>
      </c>
      <c r="AB220">
        <v>5</v>
      </c>
      <c r="AC220">
        <v>11</v>
      </c>
      <c r="AD220">
        <f t="shared" si="11"/>
        <v>20</v>
      </c>
      <c r="AE220" s="30">
        <f>IFERROR(marketing_campaign32[[#This Row],[TotalSpend]]/marketing_campaign32[[#This Row],[TotalPurchase]], 0)</f>
        <v>76.900000000000006</v>
      </c>
      <c r="AF220">
        <v>3</v>
      </c>
      <c r="AG220">
        <v>0</v>
      </c>
      <c r="AH220">
        <v>0</v>
      </c>
      <c r="AI220">
        <v>0</v>
      </c>
      <c r="AJ220">
        <v>0</v>
      </c>
      <c r="AK220">
        <v>0</v>
      </c>
      <c r="AL220">
        <v>0</v>
      </c>
      <c r="AM220">
        <v>0</v>
      </c>
    </row>
    <row r="221" spans="1:39" x14ac:dyDescent="0.3">
      <c r="A221">
        <v>9029</v>
      </c>
      <c r="B221">
        <v>1972</v>
      </c>
      <c r="C221">
        <f>2014-marketing_campaign32[[#This Row],[Year_Birth]]</f>
        <v>42</v>
      </c>
      <c r="D221" t="str">
        <f>IF(AND(marketing_campaign32[[#This Row],[Age]]&gt;17, marketing_campaign32[[#This Row],[Age]]&lt;40), "Adult", IF(AND(marketing_campaign32[[#This Row],[Age]]&gt;=40, marketing_campaign32[[#This Row],[Age]]&lt;59), "Middle Age", "Old Age"))</f>
        <v>Middle Age</v>
      </c>
      <c r="E221">
        <v>3</v>
      </c>
      <c r="F221">
        <v>2</v>
      </c>
      <c r="G221">
        <v>70116</v>
      </c>
      <c r="H221" t="s">
        <v>146</v>
      </c>
      <c r="I221">
        <v>3</v>
      </c>
      <c r="J221">
        <v>0</v>
      </c>
      <c r="K221">
        <v>0</v>
      </c>
      <c r="L221">
        <f t="shared" si="9"/>
        <v>0</v>
      </c>
      <c r="M221">
        <f>marketing_campaign32[[#This Row],[TotalKids]]+marketing_campaign32[[#This Row],[Marital_Number]]</f>
        <v>2</v>
      </c>
      <c r="N221" s="1">
        <v>41300</v>
      </c>
      <c r="O221" s="22">
        <f>MAX($N$2:$N$2229)-marketing_campaign32[[#This Row],[Dt_Customer]]</f>
        <v>519</v>
      </c>
      <c r="P221">
        <v>73</v>
      </c>
      <c r="Q221">
        <v>707</v>
      </c>
      <c r="R221">
        <v>44</v>
      </c>
      <c r="S221">
        <v>603</v>
      </c>
      <c r="T221">
        <v>95</v>
      </c>
      <c r="U221">
        <v>58</v>
      </c>
      <c r="V221">
        <v>29</v>
      </c>
      <c r="W221">
        <f t="shared" si="10"/>
        <v>1536</v>
      </c>
      <c r="X221" s="27">
        <f>marketing_campaign32[[#This Row],[TotalSpend]]/marketing_campaign32[[#This Row],[Income]]</f>
        <v>2.1906554851959609E-2</v>
      </c>
      <c r="Y221" s="27" t="str">
        <f>IF(marketing_campaign32[[#This Row],[TotalSpend]]&gt;1196, "High Spend", "Low Spend")</f>
        <v>High Spend</v>
      </c>
      <c r="Z221">
        <v>1</v>
      </c>
      <c r="AA221">
        <v>2</v>
      </c>
      <c r="AB221">
        <v>8</v>
      </c>
      <c r="AC221">
        <v>12</v>
      </c>
      <c r="AD221">
        <f t="shared" si="11"/>
        <v>22</v>
      </c>
      <c r="AE221" s="30">
        <f>IFERROR(marketing_campaign32[[#This Row],[TotalSpend]]/marketing_campaign32[[#This Row],[TotalPurchase]], 0)</f>
        <v>69.818181818181813</v>
      </c>
      <c r="AF221">
        <v>1</v>
      </c>
      <c r="AG221">
        <v>0</v>
      </c>
      <c r="AH221">
        <v>0</v>
      </c>
      <c r="AI221">
        <v>0</v>
      </c>
      <c r="AJ221">
        <v>0</v>
      </c>
      <c r="AK221">
        <v>0</v>
      </c>
      <c r="AL221">
        <v>0</v>
      </c>
      <c r="AM221">
        <v>0</v>
      </c>
    </row>
    <row r="222" spans="1:39" x14ac:dyDescent="0.3">
      <c r="A222">
        <v>9606</v>
      </c>
      <c r="B222">
        <v>1965</v>
      </c>
      <c r="C222">
        <f>2014-marketing_campaign32[[#This Row],[Year_Birth]]</f>
        <v>49</v>
      </c>
      <c r="D222" t="str">
        <f>IF(AND(marketing_campaign32[[#This Row],[Age]]&gt;17, marketing_campaign32[[#This Row],[Age]]&lt;40), "Adult", IF(AND(marketing_campaign32[[#This Row],[Age]]&gt;=40, marketing_campaign32[[#This Row],[Age]]&lt;59), "Middle Age", "Old Age"))</f>
        <v>Middle Age</v>
      </c>
      <c r="E222">
        <v>3</v>
      </c>
      <c r="F222">
        <v>2</v>
      </c>
      <c r="G222">
        <v>69969</v>
      </c>
      <c r="H222" t="s">
        <v>146</v>
      </c>
      <c r="I222">
        <v>3</v>
      </c>
      <c r="J222">
        <v>0</v>
      </c>
      <c r="K222">
        <v>0</v>
      </c>
      <c r="L222">
        <f t="shared" si="9"/>
        <v>0</v>
      </c>
      <c r="M222">
        <f>marketing_campaign32[[#This Row],[TotalKids]]+marketing_campaign32[[#This Row],[Marital_Number]]</f>
        <v>2</v>
      </c>
      <c r="N222" s="1">
        <v>41513</v>
      </c>
      <c r="O222" s="22">
        <f>MAX($N$2:$N$2229)-marketing_campaign32[[#This Row],[Dt_Customer]]</f>
        <v>306</v>
      </c>
      <c r="P222">
        <v>64</v>
      </c>
      <c r="Q222">
        <v>882</v>
      </c>
      <c r="R222">
        <v>29</v>
      </c>
      <c r="S222">
        <v>514</v>
      </c>
      <c r="T222">
        <v>38</v>
      </c>
      <c r="U222">
        <v>29</v>
      </c>
      <c r="V222">
        <v>44</v>
      </c>
      <c r="W222">
        <f t="shared" si="10"/>
        <v>1536</v>
      </c>
      <c r="X222" s="27">
        <f>marketing_campaign32[[#This Row],[TotalSpend]]/marketing_campaign32[[#This Row],[Income]]</f>
        <v>2.1952578999271107E-2</v>
      </c>
      <c r="Y222" s="27" t="str">
        <f>IF(marketing_campaign32[[#This Row],[TotalSpend]]&gt;1196, "High Spend", "Low Spend")</f>
        <v>High Spend</v>
      </c>
      <c r="Z222">
        <v>1</v>
      </c>
      <c r="AA222">
        <v>4</v>
      </c>
      <c r="AB222">
        <v>2</v>
      </c>
      <c r="AC222">
        <v>6</v>
      </c>
      <c r="AD222">
        <f t="shared" si="11"/>
        <v>12</v>
      </c>
      <c r="AE222" s="30">
        <f>IFERROR(marketing_campaign32[[#This Row],[TotalSpend]]/marketing_campaign32[[#This Row],[TotalPurchase]], 0)</f>
        <v>128</v>
      </c>
      <c r="AF222">
        <v>3</v>
      </c>
      <c r="AG222">
        <v>1</v>
      </c>
      <c r="AH222">
        <v>0</v>
      </c>
      <c r="AI222">
        <v>0</v>
      </c>
      <c r="AJ222">
        <v>0</v>
      </c>
      <c r="AK222">
        <v>1</v>
      </c>
      <c r="AL222">
        <v>1</v>
      </c>
      <c r="AM222">
        <v>0</v>
      </c>
    </row>
    <row r="223" spans="1:39" x14ac:dyDescent="0.3">
      <c r="A223">
        <v>3389</v>
      </c>
      <c r="B223">
        <v>1970</v>
      </c>
      <c r="C223">
        <f>2014-marketing_campaign32[[#This Row],[Year_Birth]]</f>
        <v>44</v>
      </c>
      <c r="D223" t="str">
        <f>IF(AND(marketing_campaign32[[#This Row],[Age]]&gt;17, marketing_campaign32[[#This Row],[Age]]&lt;40), "Adult", IF(AND(marketing_campaign32[[#This Row],[Age]]&gt;=40, marketing_campaign32[[#This Row],[Age]]&lt;59), "Middle Age", "Old Age"))</f>
        <v>Middle Age</v>
      </c>
      <c r="E223">
        <v>2</v>
      </c>
      <c r="F223">
        <v>2</v>
      </c>
      <c r="G223">
        <v>69016</v>
      </c>
      <c r="H223" t="s">
        <v>146</v>
      </c>
      <c r="I223">
        <v>3</v>
      </c>
      <c r="J223">
        <v>0</v>
      </c>
      <c r="K223">
        <v>1</v>
      </c>
      <c r="L223">
        <f t="shared" si="9"/>
        <v>1</v>
      </c>
      <c r="M223">
        <f>marketing_campaign32[[#This Row],[TotalKids]]+marketing_campaign32[[#This Row],[Marital_Number]]</f>
        <v>3</v>
      </c>
      <c r="N223" s="1">
        <v>41235</v>
      </c>
      <c r="O223" s="22">
        <f>MAX($N$2:$N$2229)-marketing_campaign32[[#This Row],[Dt_Customer]]</f>
        <v>584</v>
      </c>
      <c r="P223">
        <v>61</v>
      </c>
      <c r="Q223">
        <v>726</v>
      </c>
      <c r="R223">
        <v>53</v>
      </c>
      <c r="S223">
        <v>363</v>
      </c>
      <c r="T223">
        <v>123</v>
      </c>
      <c r="U223">
        <v>107</v>
      </c>
      <c r="V223">
        <v>161</v>
      </c>
      <c r="W223">
        <f t="shared" si="10"/>
        <v>1533</v>
      </c>
      <c r="X223" s="27">
        <f>marketing_campaign32[[#This Row],[TotalSpend]]/marketing_campaign32[[#This Row],[Income]]</f>
        <v>2.2212240639851628E-2</v>
      </c>
      <c r="Y223" s="27" t="str">
        <f>IF(marketing_campaign32[[#This Row],[TotalSpend]]&gt;1196, "High Spend", "Low Spend")</f>
        <v>High Spend</v>
      </c>
      <c r="Z223">
        <v>4</v>
      </c>
      <c r="AA223">
        <v>8</v>
      </c>
      <c r="AB223">
        <v>9</v>
      </c>
      <c r="AC223">
        <v>13</v>
      </c>
      <c r="AD223">
        <f t="shared" si="11"/>
        <v>30</v>
      </c>
      <c r="AE223" s="30">
        <f>IFERROR(marketing_campaign32[[#This Row],[TotalSpend]]/marketing_campaign32[[#This Row],[TotalPurchase]], 0)</f>
        <v>51.1</v>
      </c>
      <c r="AF223">
        <v>5</v>
      </c>
      <c r="AG223">
        <v>0</v>
      </c>
      <c r="AH223">
        <v>0</v>
      </c>
      <c r="AI223">
        <v>0</v>
      </c>
      <c r="AJ223">
        <v>0</v>
      </c>
      <c r="AK223">
        <v>0</v>
      </c>
      <c r="AL223">
        <v>0</v>
      </c>
      <c r="AM223">
        <v>0</v>
      </c>
    </row>
    <row r="224" spans="1:39" x14ac:dyDescent="0.3">
      <c r="A224">
        <v>8932</v>
      </c>
      <c r="B224">
        <v>1969</v>
      </c>
      <c r="C224">
        <f>2014-marketing_campaign32[[#This Row],[Year_Birth]]</f>
        <v>45</v>
      </c>
      <c r="D224" t="str">
        <f>IF(AND(marketing_campaign32[[#This Row],[Age]]&gt;17, marketing_campaign32[[#This Row],[Age]]&lt;40), "Adult", IF(AND(marketing_campaign32[[#This Row],[Age]]&gt;=40, marketing_campaign32[[#This Row],[Age]]&lt;59), "Middle Age", "Old Age"))</f>
        <v>Middle Age</v>
      </c>
      <c r="E224">
        <v>3</v>
      </c>
      <c r="F224">
        <v>2</v>
      </c>
      <c r="G224">
        <v>65176</v>
      </c>
      <c r="H224" t="s">
        <v>147</v>
      </c>
      <c r="I224">
        <v>2</v>
      </c>
      <c r="J224">
        <v>0</v>
      </c>
      <c r="K224">
        <v>1</v>
      </c>
      <c r="L224">
        <f t="shared" si="9"/>
        <v>1</v>
      </c>
      <c r="M224">
        <f>marketing_campaign32[[#This Row],[TotalKids]]+marketing_campaign32[[#This Row],[Marital_Number]]</f>
        <v>3</v>
      </c>
      <c r="N224" s="1">
        <v>41211</v>
      </c>
      <c r="O224" s="22">
        <f>MAX($N$2:$N$2229)-marketing_campaign32[[#This Row],[Dt_Customer]]</f>
        <v>608</v>
      </c>
      <c r="P224">
        <v>57</v>
      </c>
      <c r="Q224">
        <v>960</v>
      </c>
      <c r="R224">
        <v>28</v>
      </c>
      <c r="S224">
        <v>183</v>
      </c>
      <c r="T224">
        <v>220</v>
      </c>
      <c r="U224">
        <v>70</v>
      </c>
      <c r="V224">
        <v>70</v>
      </c>
      <c r="W224">
        <f t="shared" si="10"/>
        <v>1531</v>
      </c>
      <c r="X224" s="27">
        <f>marketing_campaign32[[#This Row],[TotalSpend]]/marketing_campaign32[[#This Row],[Income]]</f>
        <v>2.3490241806800049E-2</v>
      </c>
      <c r="Y224" s="27" t="str">
        <f>IF(marketing_campaign32[[#This Row],[TotalSpend]]&gt;1196, "High Spend", "Low Spend")</f>
        <v>High Spend</v>
      </c>
      <c r="Z224">
        <v>4</v>
      </c>
      <c r="AA224">
        <v>9</v>
      </c>
      <c r="AB224">
        <v>6</v>
      </c>
      <c r="AC224">
        <v>6</v>
      </c>
      <c r="AD224">
        <f t="shared" si="11"/>
        <v>21</v>
      </c>
      <c r="AE224" s="30">
        <f>IFERROR(marketing_campaign32[[#This Row],[TotalSpend]]/marketing_campaign32[[#This Row],[TotalPurchase]], 0)</f>
        <v>72.904761904761898</v>
      </c>
      <c r="AF224">
        <v>6</v>
      </c>
      <c r="AG224">
        <v>0</v>
      </c>
      <c r="AH224">
        <v>0</v>
      </c>
      <c r="AI224">
        <v>0</v>
      </c>
      <c r="AJ224">
        <v>0</v>
      </c>
      <c r="AK224">
        <v>0</v>
      </c>
      <c r="AL224">
        <v>0</v>
      </c>
      <c r="AM224">
        <v>0</v>
      </c>
    </row>
    <row r="225" spans="1:39" x14ac:dyDescent="0.3">
      <c r="A225">
        <v>5153</v>
      </c>
      <c r="B225">
        <v>1967</v>
      </c>
      <c r="C225">
        <f>2014-marketing_campaign32[[#This Row],[Year_Birth]]</f>
        <v>47</v>
      </c>
      <c r="D225" t="str">
        <f>IF(AND(marketing_campaign32[[#This Row],[Age]]&gt;17, marketing_campaign32[[#This Row],[Age]]&lt;40), "Adult", IF(AND(marketing_campaign32[[#This Row],[Age]]&gt;=40, marketing_campaign32[[#This Row],[Age]]&lt;59), "Middle Age", "Old Age"))</f>
        <v>Middle Age</v>
      </c>
      <c r="E225">
        <v>3</v>
      </c>
      <c r="F225">
        <v>2</v>
      </c>
      <c r="G225">
        <v>77766</v>
      </c>
      <c r="H225" t="s">
        <v>146</v>
      </c>
      <c r="I225">
        <v>3</v>
      </c>
      <c r="J225">
        <v>0</v>
      </c>
      <c r="K225">
        <v>1</v>
      </c>
      <c r="L225">
        <f t="shared" si="9"/>
        <v>1</v>
      </c>
      <c r="M225">
        <f>marketing_campaign32[[#This Row],[TotalKids]]+marketing_campaign32[[#This Row],[Marital_Number]]</f>
        <v>3</v>
      </c>
      <c r="N225" s="1">
        <v>41327</v>
      </c>
      <c r="O225" s="22">
        <f>MAX($N$2:$N$2229)-marketing_campaign32[[#This Row],[Dt_Customer]]</f>
        <v>492</v>
      </c>
      <c r="P225">
        <v>97</v>
      </c>
      <c r="Q225">
        <v>1004</v>
      </c>
      <c r="R225">
        <v>59</v>
      </c>
      <c r="S225">
        <v>265</v>
      </c>
      <c r="T225">
        <v>115</v>
      </c>
      <c r="U225">
        <v>59</v>
      </c>
      <c r="V225">
        <v>27</v>
      </c>
      <c r="W225">
        <f t="shared" si="10"/>
        <v>1529</v>
      </c>
      <c r="X225" s="27">
        <f>marketing_campaign32[[#This Row],[TotalSpend]]/marketing_campaign32[[#This Row],[Income]]</f>
        <v>1.9661548748810535E-2</v>
      </c>
      <c r="Y225" s="27" t="str">
        <f>IF(marketing_campaign32[[#This Row],[TotalSpend]]&gt;1196, "High Spend", "Low Spend")</f>
        <v>High Spend</v>
      </c>
      <c r="Z225">
        <v>2</v>
      </c>
      <c r="AA225">
        <v>11</v>
      </c>
      <c r="AB225">
        <v>10</v>
      </c>
      <c r="AC225">
        <v>11</v>
      </c>
      <c r="AD225">
        <f t="shared" si="11"/>
        <v>32</v>
      </c>
      <c r="AE225" s="30">
        <f>IFERROR(marketing_campaign32[[#This Row],[TotalSpend]]/marketing_campaign32[[#This Row],[TotalPurchase]], 0)</f>
        <v>47.78125</v>
      </c>
      <c r="AF225">
        <v>6</v>
      </c>
      <c r="AG225">
        <v>0</v>
      </c>
      <c r="AH225">
        <v>0</v>
      </c>
      <c r="AI225">
        <v>1</v>
      </c>
      <c r="AJ225">
        <v>0</v>
      </c>
      <c r="AK225">
        <v>0</v>
      </c>
      <c r="AL225">
        <v>1</v>
      </c>
      <c r="AM225">
        <v>0</v>
      </c>
    </row>
    <row r="226" spans="1:39" x14ac:dyDescent="0.3">
      <c r="A226">
        <v>4127</v>
      </c>
      <c r="B226">
        <v>1967</v>
      </c>
      <c r="C226">
        <f>2014-marketing_campaign32[[#This Row],[Year_Birth]]</f>
        <v>47</v>
      </c>
      <c r="D226" t="str">
        <f>IF(AND(marketing_campaign32[[#This Row],[Age]]&gt;17, marketing_campaign32[[#This Row],[Age]]&lt;40), "Adult", IF(AND(marketing_campaign32[[#This Row],[Age]]&gt;=40, marketing_campaign32[[#This Row],[Age]]&lt;59), "Middle Age", "Old Age"))</f>
        <v>Middle Age</v>
      </c>
      <c r="E226">
        <v>3</v>
      </c>
      <c r="F226">
        <v>2</v>
      </c>
      <c r="G226">
        <v>77766</v>
      </c>
      <c r="H226" t="s">
        <v>146</v>
      </c>
      <c r="I226">
        <v>3</v>
      </c>
      <c r="J226">
        <v>0</v>
      </c>
      <c r="K226">
        <v>1</v>
      </c>
      <c r="L226">
        <f t="shared" si="9"/>
        <v>1</v>
      </c>
      <c r="M226">
        <f>marketing_campaign32[[#This Row],[TotalKids]]+marketing_campaign32[[#This Row],[Marital_Number]]</f>
        <v>3</v>
      </c>
      <c r="N226" s="1">
        <v>41327</v>
      </c>
      <c r="O226" s="22">
        <f>MAX($N$2:$N$2229)-marketing_campaign32[[#This Row],[Dt_Customer]]</f>
        <v>492</v>
      </c>
      <c r="P226">
        <v>97</v>
      </c>
      <c r="Q226">
        <v>1004</v>
      </c>
      <c r="R226">
        <v>59</v>
      </c>
      <c r="S226">
        <v>265</v>
      </c>
      <c r="T226">
        <v>115</v>
      </c>
      <c r="U226">
        <v>59</v>
      </c>
      <c r="V226">
        <v>27</v>
      </c>
      <c r="W226">
        <f t="shared" si="10"/>
        <v>1529</v>
      </c>
      <c r="X226" s="27">
        <f>marketing_campaign32[[#This Row],[TotalSpend]]/marketing_campaign32[[#This Row],[Income]]</f>
        <v>1.9661548748810535E-2</v>
      </c>
      <c r="Y226" s="27" t="str">
        <f>IF(marketing_campaign32[[#This Row],[TotalSpend]]&gt;1196, "High Spend", "Low Spend")</f>
        <v>High Spend</v>
      </c>
      <c r="Z226">
        <v>2</v>
      </c>
      <c r="AA226">
        <v>11</v>
      </c>
      <c r="AB226">
        <v>10</v>
      </c>
      <c r="AC226">
        <v>11</v>
      </c>
      <c r="AD226">
        <f t="shared" si="11"/>
        <v>32</v>
      </c>
      <c r="AE226" s="30">
        <f>IFERROR(marketing_campaign32[[#This Row],[TotalSpend]]/marketing_campaign32[[#This Row],[TotalPurchase]], 0)</f>
        <v>47.78125</v>
      </c>
      <c r="AF226">
        <v>6</v>
      </c>
      <c r="AG226">
        <v>0</v>
      </c>
      <c r="AH226">
        <v>0</v>
      </c>
      <c r="AI226">
        <v>1</v>
      </c>
      <c r="AJ226">
        <v>0</v>
      </c>
      <c r="AK226">
        <v>0</v>
      </c>
      <c r="AL226">
        <v>1</v>
      </c>
      <c r="AM226">
        <v>0</v>
      </c>
    </row>
    <row r="227" spans="1:39" x14ac:dyDescent="0.3">
      <c r="A227">
        <v>7118</v>
      </c>
      <c r="B227">
        <v>1957</v>
      </c>
      <c r="C227">
        <f>2014-marketing_campaign32[[#This Row],[Year_Birth]]</f>
        <v>57</v>
      </c>
      <c r="D227" t="str">
        <f>IF(AND(marketing_campaign32[[#This Row],[Age]]&gt;17, marketing_campaign32[[#This Row],[Age]]&lt;40), "Adult", IF(AND(marketing_campaign32[[#This Row],[Age]]&gt;=40, marketing_campaign32[[#This Row],[Age]]&lt;59), "Middle Age", "Old Age"))</f>
        <v>Middle Age</v>
      </c>
      <c r="E227">
        <v>2</v>
      </c>
      <c r="F227">
        <v>2</v>
      </c>
      <c r="G227">
        <v>73803</v>
      </c>
      <c r="H227" t="s">
        <v>146</v>
      </c>
      <c r="I227">
        <v>3</v>
      </c>
      <c r="J227">
        <v>0</v>
      </c>
      <c r="K227">
        <v>1</v>
      </c>
      <c r="L227">
        <f t="shared" si="9"/>
        <v>1</v>
      </c>
      <c r="M227">
        <f>marketing_campaign32[[#This Row],[TotalKids]]+marketing_campaign32[[#This Row],[Marital_Number]]</f>
        <v>3</v>
      </c>
      <c r="N227" s="1">
        <v>41122</v>
      </c>
      <c r="O227" s="22">
        <f>MAX($N$2:$N$2229)-marketing_campaign32[[#This Row],[Dt_Customer]]</f>
        <v>697</v>
      </c>
      <c r="P227">
        <v>61</v>
      </c>
      <c r="Q227">
        <v>833</v>
      </c>
      <c r="R227">
        <v>80</v>
      </c>
      <c r="S227">
        <v>363</v>
      </c>
      <c r="T227">
        <v>52</v>
      </c>
      <c r="U227">
        <v>26</v>
      </c>
      <c r="V227">
        <v>174</v>
      </c>
      <c r="W227">
        <f t="shared" si="10"/>
        <v>1528</v>
      </c>
      <c r="X227" s="27">
        <f>marketing_campaign32[[#This Row],[TotalSpend]]/marketing_campaign32[[#This Row],[Income]]</f>
        <v>2.0703765429589582E-2</v>
      </c>
      <c r="Y227" s="27" t="str">
        <f>IF(marketing_campaign32[[#This Row],[TotalSpend]]&gt;1196, "High Spend", "Low Spend")</f>
        <v>High Spend</v>
      </c>
      <c r="Z227">
        <v>2</v>
      </c>
      <c r="AA227">
        <v>9</v>
      </c>
      <c r="AB227">
        <v>5</v>
      </c>
      <c r="AC227">
        <v>6</v>
      </c>
      <c r="AD227">
        <f t="shared" si="11"/>
        <v>20</v>
      </c>
      <c r="AE227" s="30">
        <f>IFERROR(marketing_campaign32[[#This Row],[TotalSpend]]/marketing_campaign32[[#This Row],[TotalPurchase]], 0)</f>
        <v>76.400000000000006</v>
      </c>
      <c r="AF227">
        <v>6</v>
      </c>
      <c r="AG227">
        <v>0</v>
      </c>
      <c r="AH227">
        <v>0</v>
      </c>
      <c r="AI227">
        <v>1</v>
      </c>
      <c r="AJ227">
        <v>0</v>
      </c>
      <c r="AK227">
        <v>0</v>
      </c>
      <c r="AL227">
        <v>1</v>
      </c>
      <c r="AM227">
        <v>0</v>
      </c>
    </row>
    <row r="228" spans="1:39" x14ac:dyDescent="0.3">
      <c r="A228">
        <v>7832</v>
      </c>
      <c r="B228">
        <v>1959</v>
      </c>
      <c r="C228">
        <f>2014-marketing_campaign32[[#This Row],[Year_Birth]]</f>
        <v>55</v>
      </c>
      <c r="D228" t="str">
        <f>IF(AND(marketing_campaign32[[#This Row],[Age]]&gt;17, marketing_campaign32[[#This Row],[Age]]&lt;40), "Adult", IF(AND(marketing_campaign32[[#This Row],[Age]]&gt;=40, marketing_campaign32[[#This Row],[Age]]&lt;59), "Middle Age", "Old Age"))</f>
        <v>Middle Age</v>
      </c>
      <c r="E228">
        <v>3</v>
      </c>
      <c r="F228">
        <v>2</v>
      </c>
      <c r="G228">
        <v>77520</v>
      </c>
      <c r="H228" t="s">
        <v>146</v>
      </c>
      <c r="I228">
        <v>3</v>
      </c>
      <c r="J228">
        <v>0</v>
      </c>
      <c r="K228">
        <v>1</v>
      </c>
      <c r="L228">
        <f t="shared" si="9"/>
        <v>1</v>
      </c>
      <c r="M228">
        <f>marketing_campaign32[[#This Row],[TotalKids]]+marketing_campaign32[[#This Row],[Marital_Number]]</f>
        <v>3</v>
      </c>
      <c r="N228" s="1">
        <v>41514</v>
      </c>
      <c r="O228" s="22">
        <f>MAX($N$2:$N$2229)-marketing_campaign32[[#This Row],[Dt_Customer]]</f>
        <v>305</v>
      </c>
      <c r="P228">
        <v>30</v>
      </c>
      <c r="Q228">
        <v>940</v>
      </c>
      <c r="R228">
        <v>44</v>
      </c>
      <c r="S228">
        <v>396</v>
      </c>
      <c r="T228">
        <v>0</v>
      </c>
      <c r="U228">
        <v>88</v>
      </c>
      <c r="V228">
        <v>58</v>
      </c>
      <c r="W228">
        <f t="shared" si="10"/>
        <v>1526</v>
      </c>
      <c r="X228" s="27">
        <f>marketing_campaign32[[#This Row],[TotalSpend]]/marketing_campaign32[[#This Row],[Income]]</f>
        <v>1.9685242518059854E-2</v>
      </c>
      <c r="Y228" s="27" t="str">
        <f>IF(marketing_campaign32[[#This Row],[TotalSpend]]&gt;1196, "High Spend", "Low Spend")</f>
        <v>High Spend</v>
      </c>
      <c r="Z228">
        <v>1</v>
      </c>
      <c r="AA228">
        <v>8</v>
      </c>
      <c r="AB228">
        <v>7</v>
      </c>
      <c r="AC228">
        <v>7</v>
      </c>
      <c r="AD228">
        <f t="shared" si="11"/>
        <v>22</v>
      </c>
      <c r="AE228" s="30">
        <f>IFERROR(marketing_campaign32[[#This Row],[TotalSpend]]/marketing_campaign32[[#This Row],[TotalPurchase]], 0)</f>
        <v>69.36363636363636</v>
      </c>
      <c r="AF228">
        <v>4</v>
      </c>
      <c r="AG228">
        <v>1</v>
      </c>
      <c r="AH228">
        <v>0</v>
      </c>
      <c r="AI228">
        <v>1</v>
      </c>
      <c r="AJ228">
        <v>0</v>
      </c>
      <c r="AK228">
        <v>1</v>
      </c>
      <c r="AL228">
        <v>1</v>
      </c>
      <c r="AM228">
        <v>0</v>
      </c>
    </row>
    <row r="229" spans="1:39" x14ac:dyDescent="0.3">
      <c r="A229">
        <v>3483</v>
      </c>
      <c r="B229">
        <v>1958</v>
      </c>
      <c r="C229">
        <f>2014-marketing_campaign32[[#This Row],[Year_Birth]]</f>
        <v>56</v>
      </c>
      <c r="D229" t="str">
        <f>IF(AND(marketing_campaign32[[#This Row],[Age]]&gt;17, marketing_campaign32[[#This Row],[Age]]&lt;40), "Adult", IF(AND(marketing_campaign32[[#This Row],[Age]]&gt;=40, marketing_campaign32[[#This Row],[Age]]&lt;59), "Middle Age", "Old Age"))</f>
        <v>Middle Age</v>
      </c>
      <c r="E229">
        <v>2</v>
      </c>
      <c r="F229">
        <v>2</v>
      </c>
      <c r="G229">
        <v>48192</v>
      </c>
      <c r="H229" t="s">
        <v>147</v>
      </c>
      <c r="I229">
        <v>2</v>
      </c>
      <c r="J229">
        <v>0</v>
      </c>
      <c r="K229">
        <v>0</v>
      </c>
      <c r="L229">
        <f t="shared" si="9"/>
        <v>0</v>
      </c>
      <c r="M229">
        <f>marketing_campaign32[[#This Row],[TotalKids]]+marketing_campaign32[[#This Row],[Marital_Number]]</f>
        <v>2</v>
      </c>
      <c r="N229" s="1">
        <v>41370</v>
      </c>
      <c r="O229" s="22">
        <f>MAX($N$2:$N$2229)-marketing_campaign32[[#This Row],[Dt_Customer]]</f>
        <v>449</v>
      </c>
      <c r="P229">
        <v>76</v>
      </c>
      <c r="Q229">
        <v>1039</v>
      </c>
      <c r="R229">
        <v>43</v>
      </c>
      <c r="S229">
        <v>204</v>
      </c>
      <c r="T229">
        <v>153</v>
      </c>
      <c r="U229">
        <v>58</v>
      </c>
      <c r="V229">
        <v>29</v>
      </c>
      <c r="W229">
        <f t="shared" si="10"/>
        <v>1526</v>
      </c>
      <c r="X229" s="27">
        <f>marketing_campaign32[[#This Row],[TotalSpend]]/marketing_campaign32[[#This Row],[Income]]</f>
        <v>3.1665006640106241E-2</v>
      </c>
      <c r="Y229" s="27" t="str">
        <f>IF(marketing_campaign32[[#This Row],[TotalSpend]]&gt;1196, "High Spend", "Low Spend")</f>
        <v>High Spend</v>
      </c>
      <c r="Z229">
        <v>3</v>
      </c>
      <c r="AA229">
        <v>2</v>
      </c>
      <c r="AB229">
        <v>8</v>
      </c>
      <c r="AC229">
        <v>12</v>
      </c>
      <c r="AD229">
        <f t="shared" si="11"/>
        <v>22</v>
      </c>
      <c r="AE229" s="30">
        <f>IFERROR(marketing_campaign32[[#This Row],[TotalSpend]]/marketing_campaign32[[#This Row],[TotalPurchase]], 0)</f>
        <v>69.36363636363636</v>
      </c>
      <c r="AF229">
        <v>8</v>
      </c>
      <c r="AG229">
        <v>1</v>
      </c>
      <c r="AH229">
        <v>1</v>
      </c>
      <c r="AI229">
        <v>0</v>
      </c>
      <c r="AJ229">
        <v>1</v>
      </c>
      <c r="AK229">
        <v>0</v>
      </c>
      <c r="AL229">
        <v>1</v>
      </c>
      <c r="AM229">
        <v>0</v>
      </c>
    </row>
    <row r="230" spans="1:39" x14ac:dyDescent="0.3">
      <c r="A230">
        <v>10736</v>
      </c>
      <c r="B230">
        <v>1971</v>
      </c>
      <c r="C230">
        <f>2014-marketing_campaign32[[#This Row],[Year_Birth]]</f>
        <v>43</v>
      </c>
      <c r="D230" t="str">
        <f>IF(AND(marketing_campaign32[[#This Row],[Age]]&gt;17, marketing_campaign32[[#This Row],[Age]]&lt;40), "Adult", IF(AND(marketing_campaign32[[#This Row],[Age]]&gt;=40, marketing_campaign32[[#This Row],[Age]]&lt;59), "Middle Age", "Old Age"))</f>
        <v>Middle Age</v>
      </c>
      <c r="E230">
        <v>2</v>
      </c>
      <c r="F230">
        <v>1</v>
      </c>
      <c r="G230">
        <v>72258</v>
      </c>
      <c r="H230" t="s">
        <v>146</v>
      </c>
      <c r="I230">
        <v>3</v>
      </c>
      <c r="J230">
        <v>0</v>
      </c>
      <c r="K230">
        <v>1</v>
      </c>
      <c r="L230">
        <f t="shared" si="9"/>
        <v>1</v>
      </c>
      <c r="M230">
        <f>marketing_campaign32[[#This Row],[TotalKids]]+marketing_campaign32[[#This Row],[Marital_Number]]</f>
        <v>2</v>
      </c>
      <c r="N230" s="1">
        <v>41529</v>
      </c>
      <c r="O230" s="22">
        <f>MAX($N$2:$N$2229)-marketing_campaign32[[#This Row],[Dt_Customer]]</f>
        <v>290</v>
      </c>
      <c r="P230">
        <v>28</v>
      </c>
      <c r="Q230">
        <v>522</v>
      </c>
      <c r="R230">
        <v>0</v>
      </c>
      <c r="S230">
        <v>522</v>
      </c>
      <c r="T230">
        <v>227</v>
      </c>
      <c r="U230">
        <v>120</v>
      </c>
      <c r="V230">
        <v>134</v>
      </c>
      <c r="W230">
        <f t="shared" si="10"/>
        <v>1525</v>
      </c>
      <c r="X230" s="27">
        <f>marketing_campaign32[[#This Row],[TotalSpend]]/marketing_campaign32[[#This Row],[Income]]</f>
        <v>2.1104929557972819E-2</v>
      </c>
      <c r="Y230" s="27" t="str">
        <f>IF(marketing_campaign32[[#This Row],[TotalSpend]]&gt;1196, "High Spend", "Low Spend")</f>
        <v>High Spend</v>
      </c>
      <c r="Z230">
        <v>2</v>
      </c>
      <c r="AA230">
        <v>6</v>
      </c>
      <c r="AB230">
        <v>9</v>
      </c>
      <c r="AC230">
        <v>5</v>
      </c>
      <c r="AD230">
        <f t="shared" si="11"/>
        <v>20</v>
      </c>
      <c r="AE230" s="30">
        <f>IFERROR(marketing_campaign32[[#This Row],[TotalSpend]]/marketing_campaign32[[#This Row],[TotalPurchase]], 0)</f>
        <v>76.25</v>
      </c>
      <c r="AF230">
        <v>2</v>
      </c>
      <c r="AG230">
        <v>0</v>
      </c>
      <c r="AH230">
        <v>0</v>
      </c>
      <c r="AI230">
        <v>0</v>
      </c>
      <c r="AJ230">
        <v>0</v>
      </c>
      <c r="AK230">
        <v>0</v>
      </c>
      <c r="AL230">
        <v>0</v>
      </c>
      <c r="AM230">
        <v>0</v>
      </c>
    </row>
    <row r="231" spans="1:39" x14ac:dyDescent="0.3">
      <c r="A231">
        <v>6343</v>
      </c>
      <c r="B231">
        <v>1959</v>
      </c>
      <c r="C231">
        <f>2014-marketing_campaign32[[#This Row],[Year_Birth]]</f>
        <v>55</v>
      </c>
      <c r="D231" t="str">
        <f>IF(AND(marketing_campaign32[[#This Row],[Age]]&gt;17, marketing_campaign32[[#This Row],[Age]]&lt;40), "Adult", IF(AND(marketing_campaign32[[#This Row],[Age]]&gt;=40, marketing_campaign32[[#This Row],[Age]]&lt;59), "Middle Age", "Old Age"))</f>
        <v>Middle Age</v>
      </c>
      <c r="E231">
        <v>2</v>
      </c>
      <c r="F231">
        <v>2</v>
      </c>
      <c r="G231">
        <v>79823</v>
      </c>
      <c r="H231" t="s">
        <v>146</v>
      </c>
      <c r="I231">
        <v>3</v>
      </c>
      <c r="J231">
        <v>0</v>
      </c>
      <c r="K231">
        <v>1</v>
      </c>
      <c r="L231">
        <f t="shared" si="9"/>
        <v>1</v>
      </c>
      <c r="M231">
        <f>marketing_campaign32[[#This Row],[TotalKids]]+marketing_campaign32[[#This Row],[Marital_Number]]</f>
        <v>3</v>
      </c>
      <c r="N231" s="1">
        <v>41729</v>
      </c>
      <c r="O231" s="22">
        <f>MAX($N$2:$N$2229)-marketing_campaign32[[#This Row],[Dt_Customer]]</f>
        <v>90</v>
      </c>
      <c r="P231">
        <v>6</v>
      </c>
      <c r="Q231">
        <v>835</v>
      </c>
      <c r="R231">
        <v>73</v>
      </c>
      <c r="S231">
        <v>380</v>
      </c>
      <c r="T231">
        <v>114</v>
      </c>
      <c r="U231">
        <v>73</v>
      </c>
      <c r="V231">
        <v>43</v>
      </c>
      <c r="W231">
        <f t="shared" si="10"/>
        <v>1518</v>
      </c>
      <c r="X231" s="27">
        <f>marketing_campaign32[[#This Row],[TotalSpend]]/marketing_campaign32[[#This Row],[Income]]</f>
        <v>1.9017075279054909E-2</v>
      </c>
      <c r="Y231" s="27" t="str">
        <f>IF(marketing_campaign32[[#This Row],[TotalSpend]]&gt;1196, "High Spend", "Low Spend")</f>
        <v>High Spend</v>
      </c>
      <c r="Z231">
        <v>1</v>
      </c>
      <c r="AA231">
        <v>6</v>
      </c>
      <c r="AB231">
        <v>9</v>
      </c>
      <c r="AC231">
        <v>7</v>
      </c>
      <c r="AD231">
        <f t="shared" si="11"/>
        <v>22</v>
      </c>
      <c r="AE231" s="30">
        <f>IFERROR(marketing_campaign32[[#This Row],[TotalSpend]]/marketing_campaign32[[#This Row],[TotalPurchase]], 0)</f>
        <v>69</v>
      </c>
      <c r="AF231">
        <v>2</v>
      </c>
      <c r="AG231">
        <v>0</v>
      </c>
      <c r="AH231">
        <v>0</v>
      </c>
      <c r="AI231">
        <v>0</v>
      </c>
      <c r="AJ231">
        <v>1</v>
      </c>
      <c r="AK231">
        <v>0</v>
      </c>
      <c r="AL231">
        <v>0</v>
      </c>
      <c r="AM231">
        <v>0</v>
      </c>
    </row>
    <row r="232" spans="1:39" x14ac:dyDescent="0.3">
      <c r="A232">
        <v>1399</v>
      </c>
      <c r="B232">
        <v>1958</v>
      </c>
      <c r="C232">
        <f>2014-marketing_campaign32[[#This Row],[Year_Birth]]</f>
        <v>56</v>
      </c>
      <c r="D232" t="str">
        <f>IF(AND(marketing_campaign32[[#This Row],[Age]]&gt;17, marketing_campaign32[[#This Row],[Age]]&lt;40), "Adult", IF(AND(marketing_campaign32[[#This Row],[Age]]&gt;=40, marketing_campaign32[[#This Row],[Age]]&lt;59), "Middle Age", "Old Age"))</f>
        <v>Middle Age</v>
      </c>
      <c r="E232">
        <v>2</v>
      </c>
      <c r="F232">
        <v>2</v>
      </c>
      <c r="G232">
        <v>72905</v>
      </c>
      <c r="H232" t="s">
        <v>146</v>
      </c>
      <c r="I232">
        <v>3</v>
      </c>
      <c r="J232">
        <v>0</v>
      </c>
      <c r="K232">
        <v>0</v>
      </c>
      <c r="L232">
        <f t="shared" si="9"/>
        <v>0</v>
      </c>
      <c r="M232">
        <f>marketing_campaign32[[#This Row],[TotalKids]]+marketing_campaign32[[#This Row],[Marital_Number]]</f>
        <v>2</v>
      </c>
      <c r="N232" s="1">
        <v>41660</v>
      </c>
      <c r="O232" s="22">
        <f>MAX($N$2:$N$2229)-marketing_campaign32[[#This Row],[Dt_Customer]]</f>
        <v>159</v>
      </c>
      <c r="P232">
        <v>52</v>
      </c>
      <c r="Q232">
        <v>407</v>
      </c>
      <c r="R232">
        <v>114</v>
      </c>
      <c r="S232">
        <v>445</v>
      </c>
      <c r="T232">
        <v>181</v>
      </c>
      <c r="U232">
        <v>165</v>
      </c>
      <c r="V232">
        <v>203</v>
      </c>
      <c r="W232">
        <f t="shared" si="10"/>
        <v>1515</v>
      </c>
      <c r="X232" s="27">
        <f>marketing_campaign32[[#This Row],[TotalSpend]]/marketing_campaign32[[#This Row],[Income]]</f>
        <v>2.0780467731979974E-2</v>
      </c>
      <c r="Y232" s="27" t="str">
        <f>IF(marketing_campaign32[[#This Row],[TotalSpend]]&gt;1196, "High Spend", "Low Spend")</f>
        <v>High Spend</v>
      </c>
      <c r="Z232">
        <v>1</v>
      </c>
      <c r="AA232">
        <v>3</v>
      </c>
      <c r="AB232">
        <v>7</v>
      </c>
      <c r="AC232">
        <v>9</v>
      </c>
      <c r="AD232">
        <f t="shared" si="11"/>
        <v>19</v>
      </c>
      <c r="AE232" s="30">
        <f>IFERROR(marketing_campaign32[[#This Row],[TotalSpend]]/marketing_campaign32[[#This Row],[TotalPurchase]], 0)</f>
        <v>79.736842105263165</v>
      </c>
      <c r="AF232">
        <v>1</v>
      </c>
      <c r="AG232">
        <v>1</v>
      </c>
      <c r="AH232">
        <v>0</v>
      </c>
      <c r="AI232">
        <v>0</v>
      </c>
      <c r="AJ232">
        <v>0</v>
      </c>
      <c r="AK232">
        <v>0</v>
      </c>
      <c r="AL232">
        <v>0</v>
      </c>
      <c r="AM232">
        <v>0</v>
      </c>
    </row>
    <row r="233" spans="1:39" x14ac:dyDescent="0.3">
      <c r="A233">
        <v>6050</v>
      </c>
      <c r="B233">
        <v>1975</v>
      </c>
      <c r="C233">
        <f>2014-marketing_campaign32[[#This Row],[Year_Birth]]</f>
        <v>39</v>
      </c>
      <c r="D233" t="str">
        <f>IF(AND(marketing_campaign32[[#This Row],[Age]]&gt;17, marketing_campaign32[[#This Row],[Age]]&lt;40), "Adult", IF(AND(marketing_campaign32[[#This Row],[Age]]&gt;=40, marketing_campaign32[[#This Row],[Age]]&lt;59), "Middle Age", "Old Age"))</f>
        <v>Adult</v>
      </c>
      <c r="E233">
        <v>3</v>
      </c>
      <c r="F233">
        <v>2</v>
      </c>
      <c r="G233">
        <v>57036</v>
      </c>
      <c r="H233" t="s">
        <v>147</v>
      </c>
      <c r="I233">
        <v>2</v>
      </c>
      <c r="J233">
        <v>0</v>
      </c>
      <c r="K233">
        <v>1</v>
      </c>
      <c r="L233">
        <f t="shared" si="9"/>
        <v>1</v>
      </c>
      <c r="M233">
        <f>marketing_campaign32[[#This Row],[TotalKids]]+marketing_campaign32[[#This Row],[Marital_Number]]</f>
        <v>3</v>
      </c>
      <c r="N233" s="1">
        <v>41254</v>
      </c>
      <c r="O233" s="22">
        <f>MAX($N$2:$N$2229)-marketing_campaign32[[#This Row],[Dt_Customer]]</f>
        <v>565</v>
      </c>
      <c r="P233">
        <v>33</v>
      </c>
      <c r="Q233">
        <v>1171</v>
      </c>
      <c r="R233">
        <v>43</v>
      </c>
      <c r="S233">
        <v>219</v>
      </c>
      <c r="T233">
        <v>19</v>
      </c>
      <c r="U233">
        <v>14</v>
      </c>
      <c r="V233">
        <v>47</v>
      </c>
      <c r="W233">
        <f t="shared" si="10"/>
        <v>1513</v>
      </c>
      <c r="X233" s="27">
        <f>marketing_campaign32[[#This Row],[TotalSpend]]/marketing_campaign32[[#This Row],[Income]]</f>
        <v>2.6527105687635878E-2</v>
      </c>
      <c r="Y233" s="27" t="str">
        <f>IF(marketing_campaign32[[#This Row],[TotalSpend]]&gt;1196, "High Spend", "Low Spend")</f>
        <v>High Spend</v>
      </c>
      <c r="Z233">
        <v>4</v>
      </c>
      <c r="AA233">
        <v>6</v>
      </c>
      <c r="AB233">
        <v>3</v>
      </c>
      <c r="AC233">
        <v>13</v>
      </c>
      <c r="AD233">
        <f t="shared" si="11"/>
        <v>22</v>
      </c>
      <c r="AE233" s="30">
        <f>IFERROR(marketing_campaign32[[#This Row],[TotalSpend]]/marketing_campaign32[[#This Row],[TotalPurchase]], 0)</f>
        <v>68.772727272727266</v>
      </c>
      <c r="AF233">
        <v>9</v>
      </c>
      <c r="AG233">
        <v>0</v>
      </c>
      <c r="AH233">
        <v>0</v>
      </c>
      <c r="AI233">
        <v>1</v>
      </c>
      <c r="AJ233">
        <v>0</v>
      </c>
      <c r="AK233">
        <v>0</v>
      </c>
      <c r="AL233">
        <v>0</v>
      </c>
      <c r="AM233">
        <v>0</v>
      </c>
    </row>
    <row r="234" spans="1:39" x14ac:dyDescent="0.3">
      <c r="A234">
        <v>1139</v>
      </c>
      <c r="B234">
        <v>1984</v>
      </c>
      <c r="C234">
        <f>2014-marketing_campaign32[[#This Row],[Year_Birth]]</f>
        <v>30</v>
      </c>
      <c r="D234" t="str">
        <f>IF(AND(marketing_campaign32[[#This Row],[Age]]&gt;17, marketing_campaign32[[#This Row],[Age]]&lt;40), "Adult", IF(AND(marketing_campaign32[[#This Row],[Age]]&gt;=40, marketing_campaign32[[#This Row],[Age]]&lt;59), "Middle Age", "Old Age"))</f>
        <v>Adult</v>
      </c>
      <c r="E234">
        <v>3</v>
      </c>
      <c r="F234">
        <v>2</v>
      </c>
      <c r="G234">
        <v>73356</v>
      </c>
      <c r="H234" t="s">
        <v>146</v>
      </c>
      <c r="I234">
        <v>3</v>
      </c>
      <c r="J234">
        <v>0</v>
      </c>
      <c r="K234">
        <v>0</v>
      </c>
      <c r="L234">
        <f t="shared" si="9"/>
        <v>0</v>
      </c>
      <c r="M234">
        <f>marketing_campaign32[[#This Row],[TotalKids]]+marketing_campaign32[[#This Row],[Marital_Number]]</f>
        <v>2</v>
      </c>
      <c r="N234" s="1">
        <v>41676</v>
      </c>
      <c r="O234" s="22">
        <f>MAX($N$2:$N$2229)-marketing_campaign32[[#This Row],[Dt_Customer]]</f>
        <v>143</v>
      </c>
      <c r="P234">
        <v>56</v>
      </c>
      <c r="Q234">
        <v>1050</v>
      </c>
      <c r="R234">
        <v>14</v>
      </c>
      <c r="S234">
        <v>322</v>
      </c>
      <c r="T234">
        <v>0</v>
      </c>
      <c r="U234">
        <v>14</v>
      </c>
      <c r="V234">
        <v>112</v>
      </c>
      <c r="W234">
        <f t="shared" si="10"/>
        <v>1512</v>
      </c>
      <c r="X234" s="27">
        <f>marketing_campaign32[[#This Row],[TotalSpend]]/marketing_campaign32[[#This Row],[Income]]</f>
        <v>2.0611810894814332E-2</v>
      </c>
      <c r="Y234" s="27" t="str">
        <f>IF(marketing_campaign32[[#This Row],[TotalSpend]]&gt;1196, "High Spend", "Low Spend")</f>
        <v>High Spend</v>
      </c>
      <c r="Z234">
        <v>1</v>
      </c>
      <c r="AA234">
        <v>5</v>
      </c>
      <c r="AB234">
        <v>11</v>
      </c>
      <c r="AC234">
        <v>5</v>
      </c>
      <c r="AD234">
        <f t="shared" si="11"/>
        <v>21</v>
      </c>
      <c r="AE234" s="30">
        <f>IFERROR(marketing_campaign32[[#This Row],[TotalSpend]]/marketing_campaign32[[#This Row],[TotalPurchase]], 0)</f>
        <v>72</v>
      </c>
      <c r="AF234">
        <v>2</v>
      </c>
      <c r="AG234">
        <v>1</v>
      </c>
      <c r="AH234">
        <v>0</v>
      </c>
      <c r="AI234">
        <v>1</v>
      </c>
      <c r="AJ234">
        <v>0</v>
      </c>
      <c r="AK234">
        <v>1</v>
      </c>
      <c r="AL234">
        <v>1</v>
      </c>
      <c r="AM234">
        <v>0</v>
      </c>
    </row>
    <row r="235" spans="1:39" x14ac:dyDescent="0.3">
      <c r="A235">
        <v>8395</v>
      </c>
      <c r="B235">
        <v>1961</v>
      </c>
      <c r="C235">
        <f>2014-marketing_campaign32[[#This Row],[Year_Birth]]</f>
        <v>53</v>
      </c>
      <c r="D235" t="str">
        <f>IF(AND(marketing_campaign32[[#This Row],[Age]]&gt;17, marketing_campaign32[[#This Row],[Age]]&lt;40), "Adult", IF(AND(marketing_campaign32[[#This Row],[Age]]&gt;=40, marketing_campaign32[[#This Row],[Age]]&lt;59), "Middle Age", "Old Age"))</f>
        <v>Middle Age</v>
      </c>
      <c r="E235">
        <v>2</v>
      </c>
      <c r="F235">
        <v>1</v>
      </c>
      <c r="G235">
        <v>82014</v>
      </c>
      <c r="H235" t="s">
        <v>146</v>
      </c>
      <c r="I235">
        <v>3</v>
      </c>
      <c r="J235">
        <v>0</v>
      </c>
      <c r="K235">
        <v>0</v>
      </c>
      <c r="L235">
        <f t="shared" si="9"/>
        <v>0</v>
      </c>
      <c r="M235">
        <f>marketing_campaign32[[#This Row],[TotalKids]]+marketing_campaign32[[#This Row],[Marital_Number]]</f>
        <v>1</v>
      </c>
      <c r="N235" s="1">
        <v>41141</v>
      </c>
      <c r="O235" s="22">
        <f>MAX($N$2:$N$2229)-marketing_campaign32[[#This Row],[Dt_Customer]]</f>
        <v>678</v>
      </c>
      <c r="P235">
        <v>48</v>
      </c>
      <c r="Q235">
        <v>980</v>
      </c>
      <c r="R235">
        <v>37</v>
      </c>
      <c r="S235">
        <v>265</v>
      </c>
      <c r="T235">
        <v>35</v>
      </c>
      <c r="U235">
        <v>163</v>
      </c>
      <c r="V235">
        <v>31</v>
      </c>
      <c r="W235">
        <f t="shared" si="10"/>
        <v>1511</v>
      </c>
      <c r="X235" s="27">
        <f>marketing_campaign32[[#This Row],[TotalSpend]]/marketing_campaign32[[#This Row],[Income]]</f>
        <v>1.8423683761309043E-2</v>
      </c>
      <c r="Y235" s="27" t="str">
        <f>IF(marketing_campaign32[[#This Row],[TotalSpend]]&gt;1196, "High Spend", "Low Spend")</f>
        <v>High Spend</v>
      </c>
      <c r="Z235">
        <v>1</v>
      </c>
      <c r="AA235">
        <v>3</v>
      </c>
      <c r="AB235">
        <v>6</v>
      </c>
      <c r="AC235">
        <v>12</v>
      </c>
      <c r="AD235">
        <f t="shared" si="11"/>
        <v>21</v>
      </c>
      <c r="AE235" s="30">
        <f>IFERROR(marketing_campaign32[[#This Row],[TotalSpend]]/marketing_campaign32[[#This Row],[TotalPurchase]], 0)</f>
        <v>71.952380952380949</v>
      </c>
      <c r="AF235">
        <v>6</v>
      </c>
      <c r="AG235">
        <v>0</v>
      </c>
      <c r="AH235">
        <v>0</v>
      </c>
      <c r="AI235">
        <v>0</v>
      </c>
      <c r="AJ235">
        <v>0</v>
      </c>
      <c r="AK235">
        <v>0</v>
      </c>
      <c r="AL235">
        <v>1</v>
      </c>
      <c r="AM235">
        <v>0</v>
      </c>
    </row>
    <row r="236" spans="1:39" x14ac:dyDescent="0.3">
      <c r="A236">
        <v>10479</v>
      </c>
      <c r="B236">
        <v>1975</v>
      </c>
      <c r="C236">
        <f>2014-marketing_campaign32[[#This Row],[Year_Birth]]</f>
        <v>39</v>
      </c>
      <c r="D236" t="str">
        <f>IF(AND(marketing_campaign32[[#This Row],[Age]]&gt;17, marketing_campaign32[[#This Row],[Age]]&lt;40), "Adult", IF(AND(marketing_campaign32[[#This Row],[Age]]&gt;=40, marketing_campaign32[[#This Row],[Age]]&lt;59), "Middle Age", "Old Age"))</f>
        <v>Adult</v>
      </c>
      <c r="E236">
        <v>3</v>
      </c>
      <c r="F236">
        <v>2</v>
      </c>
      <c r="G236">
        <v>76618</v>
      </c>
      <c r="H236" t="s">
        <v>146</v>
      </c>
      <c r="I236">
        <v>3</v>
      </c>
      <c r="J236">
        <v>0</v>
      </c>
      <c r="K236">
        <v>0</v>
      </c>
      <c r="L236">
        <f t="shared" si="9"/>
        <v>0</v>
      </c>
      <c r="M236">
        <f>marketing_campaign32[[#This Row],[TotalKids]]+marketing_campaign32[[#This Row],[Marital_Number]]</f>
        <v>2</v>
      </c>
      <c r="N236" s="1">
        <v>41250</v>
      </c>
      <c r="O236" s="22">
        <f>MAX($N$2:$N$2229)-marketing_campaign32[[#This Row],[Dt_Customer]]</f>
        <v>569</v>
      </c>
      <c r="P236">
        <v>64</v>
      </c>
      <c r="Q236">
        <v>749</v>
      </c>
      <c r="R236">
        <v>40</v>
      </c>
      <c r="S236">
        <v>294</v>
      </c>
      <c r="T236">
        <v>121</v>
      </c>
      <c r="U236">
        <v>160</v>
      </c>
      <c r="V236">
        <v>147</v>
      </c>
      <c r="W236">
        <f t="shared" si="10"/>
        <v>1511</v>
      </c>
      <c r="X236" s="27">
        <f>marketing_campaign32[[#This Row],[TotalSpend]]/marketing_campaign32[[#This Row],[Income]]</f>
        <v>1.9721214336056801E-2</v>
      </c>
      <c r="Y236" s="27" t="str">
        <f>IF(marketing_campaign32[[#This Row],[TotalSpend]]&gt;1196, "High Spend", "Low Spend")</f>
        <v>High Spend</v>
      </c>
      <c r="Z236">
        <v>1</v>
      </c>
      <c r="AA236">
        <v>3</v>
      </c>
      <c r="AB236">
        <v>2</v>
      </c>
      <c r="AC236">
        <v>5</v>
      </c>
      <c r="AD236">
        <f t="shared" si="11"/>
        <v>10</v>
      </c>
      <c r="AE236" s="30">
        <f>IFERROR(marketing_campaign32[[#This Row],[TotalSpend]]/marketing_campaign32[[#This Row],[TotalPurchase]], 0)</f>
        <v>151.1</v>
      </c>
      <c r="AF236">
        <v>1</v>
      </c>
      <c r="AG236">
        <v>0</v>
      </c>
      <c r="AH236">
        <v>0</v>
      </c>
      <c r="AI236">
        <v>0</v>
      </c>
      <c r="AJ236">
        <v>0</v>
      </c>
      <c r="AK236">
        <v>0</v>
      </c>
      <c r="AL236">
        <v>0</v>
      </c>
      <c r="AM236">
        <v>0</v>
      </c>
    </row>
    <row r="237" spans="1:39" x14ac:dyDescent="0.3">
      <c r="A237">
        <v>6320</v>
      </c>
      <c r="B237">
        <v>1976</v>
      </c>
      <c r="C237">
        <f>2014-marketing_campaign32[[#This Row],[Year_Birth]]</f>
        <v>38</v>
      </c>
      <c r="D237" t="str">
        <f>IF(AND(marketing_campaign32[[#This Row],[Age]]&gt;17, marketing_campaign32[[#This Row],[Age]]&lt;40), "Adult", IF(AND(marketing_campaign32[[#This Row],[Age]]&gt;=40, marketing_campaign32[[#This Row],[Age]]&lt;59), "Middle Age", "Old Age"))</f>
        <v>Adult</v>
      </c>
      <c r="E237">
        <v>3</v>
      </c>
      <c r="F237">
        <v>1</v>
      </c>
      <c r="G237">
        <v>70893</v>
      </c>
      <c r="H237" t="s">
        <v>146</v>
      </c>
      <c r="I237">
        <v>3</v>
      </c>
      <c r="J237">
        <v>0</v>
      </c>
      <c r="K237">
        <v>0</v>
      </c>
      <c r="L237">
        <f t="shared" si="9"/>
        <v>0</v>
      </c>
      <c r="M237">
        <f>marketing_campaign32[[#This Row],[TotalKids]]+marketing_campaign32[[#This Row],[Marital_Number]]</f>
        <v>1</v>
      </c>
      <c r="N237" s="1">
        <v>41311</v>
      </c>
      <c r="O237" s="22">
        <f>MAX($N$2:$N$2229)-marketing_campaign32[[#This Row],[Dt_Customer]]</f>
        <v>508</v>
      </c>
      <c r="P237">
        <v>42</v>
      </c>
      <c r="Q237">
        <v>768</v>
      </c>
      <c r="R237">
        <v>44</v>
      </c>
      <c r="S237">
        <v>561</v>
      </c>
      <c r="T237">
        <v>77</v>
      </c>
      <c r="U237">
        <v>44</v>
      </c>
      <c r="V237">
        <v>14</v>
      </c>
      <c r="W237">
        <f t="shared" si="10"/>
        <v>1508</v>
      </c>
      <c r="X237" s="27">
        <f>marketing_campaign32[[#This Row],[TotalSpend]]/marketing_campaign32[[#This Row],[Income]]</f>
        <v>2.1271493659458622E-2</v>
      </c>
      <c r="Y237" s="27" t="str">
        <f>IF(marketing_campaign32[[#This Row],[TotalSpend]]&gt;1196, "High Spend", "Low Spend")</f>
        <v>High Spend</v>
      </c>
      <c r="Z237">
        <v>1</v>
      </c>
      <c r="AA237">
        <v>6</v>
      </c>
      <c r="AB237">
        <v>6</v>
      </c>
      <c r="AC237">
        <v>10</v>
      </c>
      <c r="AD237">
        <f t="shared" si="11"/>
        <v>22</v>
      </c>
      <c r="AE237" s="30">
        <f>IFERROR(marketing_campaign32[[#This Row],[TotalSpend]]/marketing_campaign32[[#This Row],[TotalPurchase]], 0)</f>
        <v>68.545454545454547</v>
      </c>
      <c r="AF237">
        <v>3</v>
      </c>
      <c r="AG237">
        <v>0</v>
      </c>
      <c r="AH237">
        <v>0</v>
      </c>
      <c r="AI237">
        <v>0</v>
      </c>
      <c r="AJ237">
        <v>0</v>
      </c>
      <c r="AK237">
        <v>0</v>
      </c>
      <c r="AL237">
        <v>0</v>
      </c>
      <c r="AM237">
        <v>0</v>
      </c>
    </row>
    <row r="238" spans="1:39" x14ac:dyDescent="0.3">
      <c r="A238">
        <v>6246</v>
      </c>
      <c r="B238">
        <v>1953</v>
      </c>
      <c r="C238">
        <f>2014-marketing_campaign32[[#This Row],[Year_Birth]]</f>
        <v>61</v>
      </c>
      <c r="D238" t="str">
        <f>IF(AND(marketing_campaign32[[#This Row],[Age]]&gt;17, marketing_campaign32[[#This Row],[Age]]&lt;40), "Adult", IF(AND(marketing_campaign32[[#This Row],[Age]]&gt;=40, marketing_campaign32[[#This Row],[Age]]&lt;59), "Middle Age", "Old Age"))</f>
        <v>Old Age</v>
      </c>
      <c r="E238">
        <v>2</v>
      </c>
      <c r="F238">
        <v>1</v>
      </c>
      <c r="G238">
        <v>73892</v>
      </c>
      <c r="H238" t="s">
        <v>146</v>
      </c>
      <c r="I238">
        <v>3</v>
      </c>
      <c r="J238">
        <v>0</v>
      </c>
      <c r="K238">
        <v>0</v>
      </c>
      <c r="L238">
        <f t="shared" si="9"/>
        <v>0</v>
      </c>
      <c r="M238">
        <f>marketing_campaign32[[#This Row],[TotalKids]]+marketing_campaign32[[#This Row],[Marital_Number]]</f>
        <v>1</v>
      </c>
      <c r="N238" s="1">
        <v>41591</v>
      </c>
      <c r="O238" s="22">
        <f>MAX($N$2:$N$2229)-marketing_campaign32[[#This Row],[Dt_Customer]]</f>
        <v>228</v>
      </c>
      <c r="P238">
        <v>40</v>
      </c>
      <c r="Q238">
        <v>703</v>
      </c>
      <c r="R238">
        <v>102</v>
      </c>
      <c r="S238">
        <v>601</v>
      </c>
      <c r="T238">
        <v>0</v>
      </c>
      <c r="U238">
        <v>58</v>
      </c>
      <c r="V238">
        <v>43</v>
      </c>
      <c r="W238">
        <f t="shared" si="10"/>
        <v>1507</v>
      </c>
      <c r="X238" s="27">
        <f>marketing_campaign32[[#This Row],[TotalSpend]]/marketing_campaign32[[#This Row],[Income]]</f>
        <v>2.0394630000541331E-2</v>
      </c>
      <c r="Y238" s="27" t="str">
        <f>IF(marketing_campaign32[[#This Row],[TotalSpend]]&gt;1196, "High Spend", "Low Spend")</f>
        <v>High Spend</v>
      </c>
      <c r="Z238">
        <v>1</v>
      </c>
      <c r="AA238">
        <v>3</v>
      </c>
      <c r="AB238">
        <v>11</v>
      </c>
      <c r="AC238">
        <v>8</v>
      </c>
      <c r="AD238">
        <f t="shared" si="11"/>
        <v>22</v>
      </c>
      <c r="AE238" s="30">
        <f>IFERROR(marketing_campaign32[[#This Row],[TotalSpend]]/marketing_campaign32[[#This Row],[TotalPurchase]], 0)</f>
        <v>68.5</v>
      </c>
      <c r="AF238">
        <v>1</v>
      </c>
      <c r="AG238">
        <v>0</v>
      </c>
      <c r="AH238">
        <v>0</v>
      </c>
      <c r="AI238">
        <v>0</v>
      </c>
      <c r="AJ238">
        <v>0</v>
      </c>
      <c r="AK238">
        <v>0</v>
      </c>
      <c r="AL238">
        <v>1</v>
      </c>
      <c r="AM238">
        <v>0</v>
      </c>
    </row>
    <row r="239" spans="1:39" x14ac:dyDescent="0.3">
      <c r="A239">
        <v>1915</v>
      </c>
      <c r="B239">
        <v>1951</v>
      </c>
      <c r="C239">
        <f>2014-marketing_campaign32[[#This Row],[Year_Birth]]</f>
        <v>63</v>
      </c>
      <c r="D239" t="str">
        <f>IF(AND(marketing_campaign32[[#This Row],[Age]]&gt;17, marketing_campaign32[[#This Row],[Age]]&lt;40), "Adult", IF(AND(marketing_campaign32[[#This Row],[Age]]&gt;=40, marketing_campaign32[[#This Row],[Age]]&lt;59), "Middle Age", "Old Age"))</f>
        <v>Old Age</v>
      </c>
      <c r="E239">
        <v>3</v>
      </c>
      <c r="F239">
        <v>2</v>
      </c>
      <c r="G239">
        <v>78939</v>
      </c>
      <c r="H239" t="s">
        <v>146</v>
      </c>
      <c r="I239">
        <v>3</v>
      </c>
      <c r="J239">
        <v>0</v>
      </c>
      <c r="K239">
        <v>0</v>
      </c>
      <c r="L239">
        <f t="shared" si="9"/>
        <v>0</v>
      </c>
      <c r="M239">
        <f>marketing_campaign32[[#This Row],[TotalKids]]+marketing_campaign32[[#This Row],[Marital_Number]]</f>
        <v>2</v>
      </c>
      <c r="N239" s="1">
        <v>41620</v>
      </c>
      <c r="O239" s="22">
        <f>MAX($N$2:$N$2229)-marketing_campaign32[[#This Row],[Dt_Customer]]</f>
        <v>199</v>
      </c>
      <c r="P239">
        <v>57</v>
      </c>
      <c r="Q239">
        <v>794</v>
      </c>
      <c r="R239">
        <v>115</v>
      </c>
      <c r="S239">
        <v>243</v>
      </c>
      <c r="T239">
        <v>150</v>
      </c>
      <c r="U239">
        <v>0</v>
      </c>
      <c r="V239">
        <v>205</v>
      </c>
      <c r="W239">
        <f t="shared" si="10"/>
        <v>1507</v>
      </c>
      <c r="X239" s="27">
        <f>marketing_campaign32[[#This Row],[TotalSpend]]/marketing_campaign32[[#This Row],[Income]]</f>
        <v>1.9090690279836328E-2</v>
      </c>
      <c r="Y239" s="27" t="str">
        <f>IF(marketing_campaign32[[#This Row],[TotalSpend]]&gt;1196, "High Spend", "Low Spend")</f>
        <v>High Spend</v>
      </c>
      <c r="Z239">
        <v>1</v>
      </c>
      <c r="AA239">
        <v>8</v>
      </c>
      <c r="AB239">
        <v>5</v>
      </c>
      <c r="AC239">
        <v>6</v>
      </c>
      <c r="AD239">
        <f t="shared" si="11"/>
        <v>19</v>
      </c>
      <c r="AE239" s="30">
        <f>IFERROR(marketing_campaign32[[#This Row],[TotalSpend]]/marketing_campaign32[[#This Row],[TotalPurchase]], 0)</f>
        <v>79.315789473684205</v>
      </c>
      <c r="AF239">
        <v>3</v>
      </c>
      <c r="AG239">
        <v>0</v>
      </c>
      <c r="AH239">
        <v>0</v>
      </c>
      <c r="AI239">
        <v>0</v>
      </c>
      <c r="AJ239">
        <v>0</v>
      </c>
      <c r="AK239">
        <v>0</v>
      </c>
      <c r="AL239">
        <v>0</v>
      </c>
      <c r="AM239">
        <v>0</v>
      </c>
    </row>
    <row r="240" spans="1:39" x14ac:dyDescent="0.3">
      <c r="A240">
        <v>10092</v>
      </c>
      <c r="B240">
        <v>1954</v>
      </c>
      <c r="C240">
        <f>2014-marketing_campaign32[[#This Row],[Year_Birth]]</f>
        <v>60</v>
      </c>
      <c r="D240" t="str">
        <f>IF(AND(marketing_campaign32[[#This Row],[Age]]&gt;17, marketing_campaign32[[#This Row],[Age]]&lt;40), "Adult", IF(AND(marketing_campaign32[[#This Row],[Age]]&gt;=40, marketing_campaign32[[#This Row],[Age]]&lt;59), "Middle Age", "Old Age"))</f>
        <v>Old Age</v>
      </c>
      <c r="E240">
        <v>2</v>
      </c>
      <c r="F240">
        <v>1</v>
      </c>
      <c r="G240">
        <v>70044</v>
      </c>
      <c r="H240" t="s">
        <v>146</v>
      </c>
      <c r="I240">
        <v>3</v>
      </c>
      <c r="J240">
        <v>0</v>
      </c>
      <c r="K240">
        <v>1</v>
      </c>
      <c r="L240">
        <f t="shared" si="9"/>
        <v>1</v>
      </c>
      <c r="M240">
        <f>marketing_campaign32[[#This Row],[TotalKids]]+marketing_campaign32[[#This Row],[Marital_Number]]</f>
        <v>2</v>
      </c>
      <c r="N240" s="1">
        <v>41323</v>
      </c>
      <c r="O240" s="22">
        <f>MAX($N$2:$N$2229)-marketing_campaign32[[#This Row],[Dt_Customer]]</f>
        <v>496</v>
      </c>
      <c r="P240">
        <v>46</v>
      </c>
      <c r="Q240">
        <v>1073</v>
      </c>
      <c r="R240">
        <v>0</v>
      </c>
      <c r="S240">
        <v>250</v>
      </c>
      <c r="T240">
        <v>153</v>
      </c>
      <c r="U240">
        <v>14</v>
      </c>
      <c r="V240">
        <v>14</v>
      </c>
      <c r="W240">
        <f t="shared" si="10"/>
        <v>1504</v>
      </c>
      <c r="X240" s="27">
        <f>marketing_campaign32[[#This Row],[TotalSpend]]/marketing_campaign32[[#This Row],[Income]]</f>
        <v>2.1472217463308779E-2</v>
      </c>
      <c r="Y240" s="27" t="str">
        <f>IF(marketing_campaign32[[#This Row],[TotalSpend]]&gt;1196, "High Spend", "Low Spend")</f>
        <v>High Spend</v>
      </c>
      <c r="Z240">
        <v>4</v>
      </c>
      <c r="AA240">
        <v>7</v>
      </c>
      <c r="AB240">
        <v>10</v>
      </c>
      <c r="AC240">
        <v>5</v>
      </c>
      <c r="AD240">
        <f t="shared" si="11"/>
        <v>22</v>
      </c>
      <c r="AE240" s="30">
        <f>IFERROR(marketing_campaign32[[#This Row],[TotalSpend]]/marketing_campaign32[[#This Row],[TotalPurchase]], 0)</f>
        <v>68.36363636363636</v>
      </c>
      <c r="AF240">
        <v>5</v>
      </c>
      <c r="AG240">
        <v>0</v>
      </c>
      <c r="AH240">
        <v>0</v>
      </c>
      <c r="AI240">
        <v>0</v>
      </c>
      <c r="AJ240">
        <v>0</v>
      </c>
      <c r="AK240">
        <v>0</v>
      </c>
      <c r="AL240">
        <v>0</v>
      </c>
      <c r="AM240">
        <v>0</v>
      </c>
    </row>
    <row r="241" spans="1:39" x14ac:dyDescent="0.3">
      <c r="A241">
        <v>10513</v>
      </c>
      <c r="B241">
        <v>1992</v>
      </c>
      <c r="C241">
        <f>2014-marketing_campaign32[[#This Row],[Year_Birth]]</f>
        <v>22</v>
      </c>
      <c r="D241" t="str">
        <f>IF(AND(marketing_campaign32[[#This Row],[Age]]&gt;17, marketing_campaign32[[#This Row],[Age]]&lt;40), "Adult", IF(AND(marketing_campaign32[[#This Row],[Age]]&gt;=40, marketing_campaign32[[#This Row],[Age]]&lt;59), "Middle Age", "Old Age"))</f>
        <v>Adult</v>
      </c>
      <c r="E241">
        <v>2</v>
      </c>
      <c r="F241">
        <v>2</v>
      </c>
      <c r="G241">
        <v>63207</v>
      </c>
      <c r="H241" t="s">
        <v>147</v>
      </c>
      <c r="I241">
        <v>2</v>
      </c>
      <c r="J241">
        <v>0</v>
      </c>
      <c r="K241">
        <v>0</v>
      </c>
      <c r="L241">
        <f t="shared" si="9"/>
        <v>0</v>
      </c>
      <c r="M241">
        <f>marketing_campaign32[[#This Row],[TotalKids]]+marketing_campaign32[[#This Row],[Marital_Number]]</f>
        <v>2</v>
      </c>
      <c r="N241" s="1">
        <v>41294</v>
      </c>
      <c r="O241" s="22">
        <f>MAX($N$2:$N$2229)-marketing_campaign32[[#This Row],[Dt_Customer]]</f>
        <v>525</v>
      </c>
      <c r="P241">
        <v>68</v>
      </c>
      <c r="Q241">
        <v>438</v>
      </c>
      <c r="R241">
        <v>169</v>
      </c>
      <c r="S241">
        <v>565</v>
      </c>
      <c r="T241">
        <v>91</v>
      </c>
      <c r="U241">
        <v>169</v>
      </c>
      <c r="V241">
        <v>70</v>
      </c>
      <c r="W241">
        <f t="shared" si="10"/>
        <v>1502</v>
      </c>
      <c r="X241" s="27">
        <f>marketing_campaign32[[#This Row],[TotalSpend]]/marketing_campaign32[[#This Row],[Income]]</f>
        <v>2.3763190785830682E-2</v>
      </c>
      <c r="Y241" s="27" t="str">
        <f>IF(marketing_campaign32[[#This Row],[TotalSpend]]&gt;1196, "High Spend", "Low Spend")</f>
        <v>High Spend</v>
      </c>
      <c r="Z241">
        <v>1</v>
      </c>
      <c r="AA241">
        <v>2</v>
      </c>
      <c r="AB241">
        <v>3</v>
      </c>
      <c r="AC241">
        <v>6</v>
      </c>
      <c r="AD241">
        <f t="shared" si="11"/>
        <v>11</v>
      </c>
      <c r="AE241" s="30">
        <f>IFERROR(marketing_campaign32[[#This Row],[TotalSpend]]/marketing_campaign32[[#This Row],[TotalPurchase]], 0)</f>
        <v>136.54545454545453</v>
      </c>
      <c r="AF241">
        <v>7</v>
      </c>
      <c r="AG241">
        <v>1</v>
      </c>
      <c r="AH241">
        <v>0</v>
      </c>
      <c r="AI241">
        <v>0</v>
      </c>
      <c r="AJ241">
        <v>0</v>
      </c>
      <c r="AK241">
        <v>0</v>
      </c>
      <c r="AL241">
        <v>0</v>
      </c>
      <c r="AM241">
        <v>0</v>
      </c>
    </row>
    <row r="242" spans="1:39" x14ac:dyDescent="0.3">
      <c r="A242">
        <v>4394</v>
      </c>
      <c r="B242">
        <v>1965</v>
      </c>
      <c r="C242">
        <f>2014-marketing_campaign32[[#This Row],[Year_Birth]]</f>
        <v>49</v>
      </c>
      <c r="D242" t="str">
        <f>IF(AND(marketing_campaign32[[#This Row],[Age]]&gt;17, marketing_campaign32[[#This Row],[Age]]&lt;40), "Adult", IF(AND(marketing_campaign32[[#This Row],[Age]]&gt;=40, marketing_campaign32[[#This Row],[Age]]&lt;59), "Middle Age", "Old Age"))</f>
        <v>Middle Age</v>
      </c>
      <c r="E242">
        <v>3</v>
      </c>
      <c r="F242">
        <v>2</v>
      </c>
      <c r="G242">
        <v>81051</v>
      </c>
      <c r="H242" t="s">
        <v>146</v>
      </c>
      <c r="I242">
        <v>3</v>
      </c>
      <c r="J242">
        <v>0</v>
      </c>
      <c r="K242">
        <v>0</v>
      </c>
      <c r="L242">
        <f t="shared" si="9"/>
        <v>0</v>
      </c>
      <c r="M242">
        <f>marketing_campaign32[[#This Row],[TotalKids]]+marketing_campaign32[[#This Row],[Marital_Number]]</f>
        <v>2</v>
      </c>
      <c r="N242" s="1">
        <v>41782</v>
      </c>
      <c r="O242" s="22">
        <f>MAX($N$2:$N$2229)-marketing_campaign32[[#This Row],[Dt_Customer]]</f>
        <v>37</v>
      </c>
      <c r="P242">
        <v>43</v>
      </c>
      <c r="Q242">
        <v>1142</v>
      </c>
      <c r="R242">
        <v>29</v>
      </c>
      <c r="S242">
        <v>249</v>
      </c>
      <c r="T242">
        <v>38</v>
      </c>
      <c r="U242">
        <v>29</v>
      </c>
      <c r="V242">
        <v>14</v>
      </c>
      <c r="W242">
        <f t="shared" si="10"/>
        <v>1501</v>
      </c>
      <c r="X242" s="27">
        <f>marketing_campaign32[[#This Row],[TotalSpend]]/marketing_campaign32[[#This Row],[Income]]</f>
        <v>1.8519203958001752E-2</v>
      </c>
      <c r="Y242" s="27" t="str">
        <f>IF(marketing_campaign32[[#This Row],[TotalSpend]]&gt;1196, "High Spend", "Low Spend")</f>
        <v>High Spend</v>
      </c>
      <c r="Z242">
        <v>1</v>
      </c>
      <c r="AA242">
        <v>5</v>
      </c>
      <c r="AB242">
        <v>5</v>
      </c>
      <c r="AC242">
        <v>12</v>
      </c>
      <c r="AD242">
        <f t="shared" si="11"/>
        <v>22</v>
      </c>
      <c r="AE242" s="30">
        <f>IFERROR(marketing_campaign32[[#This Row],[TotalSpend]]/marketing_campaign32[[#This Row],[TotalPurchase]], 0)</f>
        <v>68.227272727272734</v>
      </c>
      <c r="AF242">
        <v>2</v>
      </c>
      <c r="AG242">
        <v>0</v>
      </c>
      <c r="AH242">
        <v>0</v>
      </c>
      <c r="AI242">
        <v>0</v>
      </c>
      <c r="AJ242">
        <v>1</v>
      </c>
      <c r="AK242">
        <v>1</v>
      </c>
      <c r="AL242">
        <v>0</v>
      </c>
      <c r="AM242">
        <v>0</v>
      </c>
    </row>
    <row r="243" spans="1:39" x14ac:dyDescent="0.3">
      <c r="A243">
        <v>6303</v>
      </c>
      <c r="B243">
        <v>1986</v>
      </c>
      <c r="C243">
        <f>2014-marketing_campaign32[[#This Row],[Year_Birth]]</f>
        <v>28</v>
      </c>
      <c r="D243" t="str">
        <f>IF(AND(marketing_campaign32[[#This Row],[Age]]&gt;17, marketing_campaign32[[#This Row],[Age]]&lt;40), "Adult", IF(AND(marketing_campaign32[[#This Row],[Age]]&gt;=40, marketing_campaign32[[#This Row],[Age]]&lt;59), "Middle Age", "Old Age"))</f>
        <v>Adult</v>
      </c>
      <c r="E243">
        <v>3</v>
      </c>
      <c r="F243">
        <v>2</v>
      </c>
      <c r="G243">
        <v>91820</v>
      </c>
      <c r="H243" t="s">
        <v>146</v>
      </c>
      <c r="I243">
        <v>3</v>
      </c>
      <c r="J243">
        <v>0</v>
      </c>
      <c r="K243">
        <v>0</v>
      </c>
      <c r="L243">
        <f t="shared" si="9"/>
        <v>0</v>
      </c>
      <c r="M243">
        <f>marketing_campaign32[[#This Row],[TotalKids]]+marketing_campaign32[[#This Row],[Marital_Number]]</f>
        <v>2</v>
      </c>
      <c r="N243" s="1">
        <v>41601</v>
      </c>
      <c r="O243" s="22">
        <f>MAX($N$2:$N$2229)-marketing_campaign32[[#This Row],[Dt_Customer]]</f>
        <v>218</v>
      </c>
      <c r="P243">
        <v>72</v>
      </c>
      <c r="Q243">
        <v>410</v>
      </c>
      <c r="R243">
        <v>73</v>
      </c>
      <c r="S243">
        <v>747</v>
      </c>
      <c r="T243">
        <v>76</v>
      </c>
      <c r="U243">
        <v>161</v>
      </c>
      <c r="V243">
        <v>30</v>
      </c>
      <c r="W243">
        <f t="shared" si="10"/>
        <v>1497</v>
      </c>
      <c r="X243" s="27">
        <f>marketing_campaign32[[#This Row],[TotalSpend]]/marketing_campaign32[[#This Row],[Income]]</f>
        <v>1.6303637551731649E-2</v>
      </c>
      <c r="Y243" s="27" t="str">
        <f>IF(marketing_campaign32[[#This Row],[TotalSpend]]&gt;1196, "High Spend", "Low Spend")</f>
        <v>High Spend</v>
      </c>
      <c r="Z243">
        <v>0</v>
      </c>
      <c r="AA243">
        <v>5</v>
      </c>
      <c r="AB243">
        <v>5</v>
      </c>
      <c r="AC243">
        <v>12</v>
      </c>
      <c r="AD243">
        <f t="shared" si="11"/>
        <v>22</v>
      </c>
      <c r="AE243" s="30">
        <f>IFERROR(marketing_campaign32[[#This Row],[TotalSpend]]/marketing_campaign32[[#This Row],[TotalPurchase]], 0)</f>
        <v>68.045454545454547</v>
      </c>
      <c r="AF243">
        <v>1</v>
      </c>
      <c r="AG243">
        <v>0</v>
      </c>
      <c r="AH243">
        <v>0</v>
      </c>
      <c r="AI243">
        <v>0</v>
      </c>
      <c r="AJ243">
        <v>0</v>
      </c>
      <c r="AK243">
        <v>0</v>
      </c>
      <c r="AL243">
        <v>0</v>
      </c>
      <c r="AM243">
        <v>0</v>
      </c>
    </row>
    <row r="244" spans="1:39" x14ac:dyDescent="0.3">
      <c r="A244">
        <v>6974</v>
      </c>
      <c r="B244">
        <v>1972</v>
      </c>
      <c r="C244">
        <f>2014-marketing_campaign32[[#This Row],[Year_Birth]]</f>
        <v>42</v>
      </c>
      <c r="D244" t="str">
        <f>IF(AND(marketing_campaign32[[#This Row],[Age]]&gt;17, marketing_campaign32[[#This Row],[Age]]&lt;40), "Adult", IF(AND(marketing_campaign32[[#This Row],[Age]]&gt;=40, marketing_campaign32[[#This Row],[Age]]&lt;59), "Middle Age", "Old Age"))</f>
        <v>Middle Age</v>
      </c>
      <c r="E244">
        <v>3</v>
      </c>
      <c r="F244">
        <v>2</v>
      </c>
      <c r="G244">
        <v>83443</v>
      </c>
      <c r="H244" t="s">
        <v>146</v>
      </c>
      <c r="I244">
        <v>3</v>
      </c>
      <c r="J244">
        <v>0</v>
      </c>
      <c r="K244">
        <v>0</v>
      </c>
      <c r="L244">
        <f t="shared" si="9"/>
        <v>0</v>
      </c>
      <c r="M244">
        <f>marketing_campaign32[[#This Row],[TotalKids]]+marketing_campaign32[[#This Row],[Marital_Number]]</f>
        <v>2</v>
      </c>
      <c r="N244" s="1">
        <v>41639</v>
      </c>
      <c r="O244" s="22">
        <f>MAX($N$2:$N$2229)-marketing_campaign32[[#This Row],[Dt_Customer]]</f>
        <v>180</v>
      </c>
      <c r="P244">
        <v>89</v>
      </c>
      <c r="Q244">
        <v>518</v>
      </c>
      <c r="R244">
        <v>42</v>
      </c>
      <c r="S244">
        <v>742</v>
      </c>
      <c r="T244">
        <v>55</v>
      </c>
      <c r="U244">
        <v>56</v>
      </c>
      <c r="V244">
        <v>84</v>
      </c>
      <c r="W244">
        <f t="shared" si="10"/>
        <v>1497</v>
      </c>
      <c r="X244" s="27">
        <f>marketing_campaign32[[#This Row],[TotalSpend]]/marketing_campaign32[[#This Row],[Income]]</f>
        <v>1.7940390446172835E-2</v>
      </c>
      <c r="Y244" s="27" t="str">
        <f>IF(marketing_campaign32[[#This Row],[TotalSpend]]&gt;1196, "High Spend", "Low Spend")</f>
        <v>High Spend</v>
      </c>
      <c r="Z244">
        <v>1</v>
      </c>
      <c r="AA244">
        <v>6</v>
      </c>
      <c r="AB244">
        <v>10</v>
      </c>
      <c r="AC244">
        <v>5</v>
      </c>
      <c r="AD244">
        <f t="shared" si="11"/>
        <v>21</v>
      </c>
      <c r="AE244" s="30">
        <f>IFERROR(marketing_campaign32[[#This Row],[TotalSpend]]/marketing_campaign32[[#This Row],[TotalPurchase]], 0)</f>
        <v>71.285714285714292</v>
      </c>
      <c r="AF244">
        <v>2</v>
      </c>
      <c r="AG244">
        <v>0</v>
      </c>
      <c r="AH244">
        <v>0</v>
      </c>
      <c r="AI244">
        <v>0</v>
      </c>
      <c r="AJ244">
        <v>0</v>
      </c>
      <c r="AK244">
        <v>0</v>
      </c>
      <c r="AL244">
        <v>0</v>
      </c>
      <c r="AM244">
        <v>0</v>
      </c>
    </row>
    <row r="245" spans="1:39" x14ac:dyDescent="0.3">
      <c r="A245">
        <v>1225</v>
      </c>
      <c r="B245">
        <v>1963</v>
      </c>
      <c r="C245">
        <f>2014-marketing_campaign32[[#This Row],[Year_Birth]]</f>
        <v>51</v>
      </c>
      <c r="D245" t="str">
        <f>IF(AND(marketing_campaign32[[#This Row],[Age]]&gt;17, marketing_campaign32[[#This Row],[Age]]&lt;40), "Adult", IF(AND(marketing_campaign32[[#This Row],[Age]]&gt;=40, marketing_campaign32[[#This Row],[Age]]&lt;59), "Middle Age", "Old Age"))</f>
        <v>Middle Age</v>
      </c>
      <c r="E245">
        <v>2</v>
      </c>
      <c r="F245">
        <v>2</v>
      </c>
      <c r="G245">
        <v>80124</v>
      </c>
      <c r="H245" t="s">
        <v>146</v>
      </c>
      <c r="I245">
        <v>3</v>
      </c>
      <c r="J245">
        <v>0</v>
      </c>
      <c r="K245">
        <v>0</v>
      </c>
      <c r="L245">
        <f t="shared" si="9"/>
        <v>0</v>
      </c>
      <c r="M245">
        <f>marketing_campaign32[[#This Row],[TotalKids]]+marketing_campaign32[[#This Row],[Marital_Number]]</f>
        <v>2</v>
      </c>
      <c r="N245" s="1">
        <v>41816</v>
      </c>
      <c r="O245" s="22">
        <f>MAX($N$2:$N$2229)-marketing_campaign32[[#This Row],[Dt_Customer]]</f>
        <v>3</v>
      </c>
      <c r="P245">
        <v>47</v>
      </c>
      <c r="Q245">
        <v>483</v>
      </c>
      <c r="R245">
        <v>84</v>
      </c>
      <c r="S245">
        <v>398</v>
      </c>
      <c r="T245">
        <v>205</v>
      </c>
      <c r="U245">
        <v>84</v>
      </c>
      <c r="V245">
        <v>241</v>
      </c>
      <c r="W245">
        <f t="shared" si="10"/>
        <v>1495</v>
      </c>
      <c r="X245" s="27">
        <f>marketing_campaign32[[#This Row],[TotalSpend]]/marketing_campaign32[[#This Row],[Income]]</f>
        <v>1.8658579202236535E-2</v>
      </c>
      <c r="Y245" s="27" t="str">
        <f>IF(marketing_campaign32[[#This Row],[TotalSpend]]&gt;1196, "High Spend", "Low Spend")</f>
        <v>High Spend</v>
      </c>
      <c r="Z245">
        <v>1</v>
      </c>
      <c r="AA245">
        <v>3</v>
      </c>
      <c r="AB245">
        <v>7</v>
      </c>
      <c r="AC245">
        <v>8</v>
      </c>
      <c r="AD245">
        <f t="shared" si="11"/>
        <v>18</v>
      </c>
      <c r="AE245" s="30">
        <f>IFERROR(marketing_campaign32[[#This Row],[TotalSpend]]/marketing_campaign32[[#This Row],[TotalPurchase]], 0)</f>
        <v>83.055555555555557</v>
      </c>
      <c r="AF245">
        <v>1</v>
      </c>
      <c r="AG245">
        <v>0</v>
      </c>
      <c r="AH245">
        <v>0</v>
      </c>
      <c r="AI245">
        <v>1</v>
      </c>
      <c r="AJ245">
        <v>0</v>
      </c>
      <c r="AK245">
        <v>0</v>
      </c>
      <c r="AL245">
        <v>0</v>
      </c>
      <c r="AM245">
        <v>0</v>
      </c>
    </row>
    <row r="246" spans="1:39" x14ac:dyDescent="0.3">
      <c r="A246">
        <v>7059</v>
      </c>
      <c r="B246">
        <v>1963</v>
      </c>
      <c r="C246">
        <f>2014-marketing_campaign32[[#This Row],[Year_Birth]]</f>
        <v>51</v>
      </c>
      <c r="D246" t="str">
        <f>IF(AND(marketing_campaign32[[#This Row],[Age]]&gt;17, marketing_campaign32[[#This Row],[Age]]&lt;40), "Adult", IF(AND(marketing_campaign32[[#This Row],[Age]]&gt;=40, marketing_campaign32[[#This Row],[Age]]&lt;59), "Middle Age", "Old Age"))</f>
        <v>Middle Age</v>
      </c>
      <c r="E246">
        <v>2</v>
      </c>
      <c r="F246">
        <v>2</v>
      </c>
      <c r="G246">
        <v>80124</v>
      </c>
      <c r="H246" t="s">
        <v>146</v>
      </c>
      <c r="I246">
        <v>3</v>
      </c>
      <c r="J246">
        <v>0</v>
      </c>
      <c r="K246">
        <v>0</v>
      </c>
      <c r="L246">
        <f t="shared" si="9"/>
        <v>0</v>
      </c>
      <c r="M246">
        <f>marketing_campaign32[[#This Row],[TotalKids]]+marketing_campaign32[[#This Row],[Marital_Number]]</f>
        <v>2</v>
      </c>
      <c r="N246" s="1">
        <v>41816</v>
      </c>
      <c r="O246" s="22">
        <f>MAX($N$2:$N$2229)-marketing_campaign32[[#This Row],[Dt_Customer]]</f>
        <v>3</v>
      </c>
      <c r="P246">
        <v>47</v>
      </c>
      <c r="Q246">
        <v>483</v>
      </c>
      <c r="R246">
        <v>84</v>
      </c>
      <c r="S246">
        <v>398</v>
      </c>
      <c r="T246">
        <v>205</v>
      </c>
      <c r="U246">
        <v>84</v>
      </c>
      <c r="V246">
        <v>241</v>
      </c>
      <c r="W246">
        <f t="shared" si="10"/>
        <v>1495</v>
      </c>
      <c r="X246" s="27">
        <f>marketing_campaign32[[#This Row],[TotalSpend]]/marketing_campaign32[[#This Row],[Income]]</f>
        <v>1.8658579202236535E-2</v>
      </c>
      <c r="Y246" s="27" t="str">
        <f>IF(marketing_campaign32[[#This Row],[TotalSpend]]&gt;1196, "High Spend", "Low Spend")</f>
        <v>High Spend</v>
      </c>
      <c r="Z246">
        <v>1</v>
      </c>
      <c r="AA246">
        <v>3</v>
      </c>
      <c r="AB246">
        <v>7</v>
      </c>
      <c r="AC246">
        <v>8</v>
      </c>
      <c r="AD246">
        <f t="shared" si="11"/>
        <v>18</v>
      </c>
      <c r="AE246" s="30">
        <f>IFERROR(marketing_campaign32[[#This Row],[TotalSpend]]/marketing_campaign32[[#This Row],[TotalPurchase]], 0)</f>
        <v>83.055555555555557</v>
      </c>
      <c r="AF246">
        <v>1</v>
      </c>
      <c r="AG246">
        <v>0</v>
      </c>
      <c r="AH246">
        <v>0</v>
      </c>
      <c r="AI246">
        <v>1</v>
      </c>
      <c r="AJ246">
        <v>0</v>
      </c>
      <c r="AK246">
        <v>0</v>
      </c>
      <c r="AL246">
        <v>0</v>
      </c>
      <c r="AM246">
        <v>0</v>
      </c>
    </row>
    <row r="247" spans="1:39" x14ac:dyDescent="0.3">
      <c r="A247">
        <v>8492</v>
      </c>
      <c r="B247">
        <v>1978</v>
      </c>
      <c r="C247">
        <f>2014-marketing_campaign32[[#This Row],[Year_Birth]]</f>
        <v>36</v>
      </c>
      <c r="D247" t="str">
        <f>IF(AND(marketing_campaign32[[#This Row],[Age]]&gt;17, marketing_campaign32[[#This Row],[Age]]&lt;40), "Adult", IF(AND(marketing_campaign32[[#This Row],[Age]]&gt;=40, marketing_campaign32[[#This Row],[Age]]&lt;59), "Middle Age", "Old Age"))</f>
        <v>Adult</v>
      </c>
      <c r="E247">
        <v>2</v>
      </c>
      <c r="F247">
        <v>2</v>
      </c>
      <c r="G247">
        <v>75437</v>
      </c>
      <c r="H247" t="s">
        <v>146</v>
      </c>
      <c r="I247">
        <v>3</v>
      </c>
      <c r="J247">
        <v>0</v>
      </c>
      <c r="K247">
        <v>0</v>
      </c>
      <c r="L247">
        <f t="shared" si="9"/>
        <v>0</v>
      </c>
      <c r="M247">
        <f>marketing_campaign32[[#This Row],[TotalKids]]+marketing_campaign32[[#This Row],[Marital_Number]]</f>
        <v>2</v>
      </c>
      <c r="N247" s="1">
        <v>41587</v>
      </c>
      <c r="O247" s="22">
        <f>MAX($N$2:$N$2229)-marketing_campaign32[[#This Row],[Dt_Customer]]</f>
        <v>232</v>
      </c>
      <c r="P247">
        <v>25</v>
      </c>
      <c r="Q247">
        <v>795</v>
      </c>
      <c r="R247">
        <v>0</v>
      </c>
      <c r="S247">
        <v>545</v>
      </c>
      <c r="T247">
        <v>95</v>
      </c>
      <c r="U247">
        <v>58</v>
      </c>
      <c r="V247">
        <v>0</v>
      </c>
      <c r="W247">
        <f t="shared" si="10"/>
        <v>1493</v>
      </c>
      <c r="X247" s="27">
        <f>marketing_campaign32[[#This Row],[TotalSpend]]/marketing_campaign32[[#This Row],[Income]]</f>
        <v>1.9791349072736192E-2</v>
      </c>
      <c r="Y247" s="27" t="str">
        <f>IF(marketing_campaign32[[#This Row],[TotalSpend]]&gt;1196, "High Spend", "Low Spend")</f>
        <v>High Spend</v>
      </c>
      <c r="Z247">
        <v>1</v>
      </c>
      <c r="AA247">
        <v>8</v>
      </c>
      <c r="AB247">
        <v>4</v>
      </c>
      <c r="AC247">
        <v>10</v>
      </c>
      <c r="AD247">
        <f t="shared" si="11"/>
        <v>22</v>
      </c>
      <c r="AE247" s="30">
        <f>IFERROR(marketing_campaign32[[#This Row],[TotalSpend]]/marketing_campaign32[[#This Row],[TotalPurchase]], 0)</f>
        <v>67.86363636363636</v>
      </c>
      <c r="AF247">
        <v>6</v>
      </c>
      <c r="AG247">
        <v>1</v>
      </c>
      <c r="AH247">
        <v>0</v>
      </c>
      <c r="AI247">
        <v>0</v>
      </c>
      <c r="AJ247">
        <v>0</v>
      </c>
      <c r="AK247">
        <v>0</v>
      </c>
      <c r="AL247">
        <v>0</v>
      </c>
      <c r="AM247">
        <v>0</v>
      </c>
    </row>
    <row r="248" spans="1:39" x14ac:dyDescent="0.3">
      <c r="A248">
        <v>5544</v>
      </c>
      <c r="B248">
        <v>1970</v>
      </c>
      <c r="C248">
        <f>2014-marketing_campaign32[[#This Row],[Year_Birth]]</f>
        <v>44</v>
      </c>
      <c r="D248" t="str">
        <f>IF(AND(marketing_campaign32[[#This Row],[Age]]&gt;17, marketing_campaign32[[#This Row],[Age]]&lt;40), "Adult", IF(AND(marketing_campaign32[[#This Row],[Age]]&gt;=40, marketing_campaign32[[#This Row],[Age]]&lt;59), "Middle Age", "Old Age"))</f>
        <v>Middle Age</v>
      </c>
      <c r="E248">
        <v>2</v>
      </c>
      <c r="F248">
        <v>1</v>
      </c>
      <c r="G248">
        <v>67384</v>
      </c>
      <c r="H248" t="s">
        <v>147</v>
      </c>
      <c r="I248">
        <v>2</v>
      </c>
      <c r="J248">
        <v>0</v>
      </c>
      <c r="K248">
        <v>1</v>
      </c>
      <c r="L248">
        <f t="shared" si="9"/>
        <v>1</v>
      </c>
      <c r="M248">
        <f>marketing_campaign32[[#This Row],[TotalKids]]+marketing_campaign32[[#This Row],[Marital_Number]]</f>
        <v>2</v>
      </c>
      <c r="N248" s="1">
        <v>41223</v>
      </c>
      <c r="O248" s="22">
        <f>MAX($N$2:$N$2229)-marketing_campaign32[[#This Row],[Dt_Customer]]</f>
        <v>596</v>
      </c>
      <c r="P248">
        <v>32</v>
      </c>
      <c r="Q248">
        <v>957</v>
      </c>
      <c r="R248">
        <v>40</v>
      </c>
      <c r="S248">
        <v>175</v>
      </c>
      <c r="T248">
        <v>158</v>
      </c>
      <c r="U248">
        <v>53</v>
      </c>
      <c r="V248">
        <v>107</v>
      </c>
      <c r="W248">
        <f t="shared" si="10"/>
        <v>1490</v>
      </c>
      <c r="X248" s="27">
        <f>marketing_campaign32[[#This Row],[TotalSpend]]/marketing_campaign32[[#This Row],[Income]]</f>
        <v>2.2112074082868336E-2</v>
      </c>
      <c r="Y248" s="27" t="str">
        <f>IF(marketing_campaign32[[#This Row],[TotalSpend]]&gt;1196, "High Spend", "Low Spend")</f>
        <v>High Spend</v>
      </c>
      <c r="Z248">
        <v>2</v>
      </c>
      <c r="AA248">
        <v>7</v>
      </c>
      <c r="AB248">
        <v>8</v>
      </c>
      <c r="AC248">
        <v>5</v>
      </c>
      <c r="AD248">
        <f t="shared" si="11"/>
        <v>20</v>
      </c>
      <c r="AE248" s="30">
        <f>IFERROR(marketing_campaign32[[#This Row],[TotalSpend]]/marketing_campaign32[[#This Row],[TotalPurchase]], 0)</f>
        <v>74.5</v>
      </c>
      <c r="AF248">
        <v>5</v>
      </c>
      <c r="AG248">
        <v>0</v>
      </c>
      <c r="AH248">
        <v>0</v>
      </c>
      <c r="AI248">
        <v>0</v>
      </c>
      <c r="AJ248">
        <v>1</v>
      </c>
      <c r="AK248">
        <v>0</v>
      </c>
      <c r="AL248">
        <v>0</v>
      </c>
      <c r="AM248">
        <v>0</v>
      </c>
    </row>
    <row r="249" spans="1:39" x14ac:dyDescent="0.3">
      <c r="A249">
        <v>7030</v>
      </c>
      <c r="B249">
        <v>1955</v>
      </c>
      <c r="C249">
        <f>2014-marketing_campaign32[[#This Row],[Year_Birth]]</f>
        <v>59</v>
      </c>
      <c r="D249" t="str">
        <f>IF(AND(marketing_campaign32[[#This Row],[Age]]&gt;17, marketing_campaign32[[#This Row],[Age]]&lt;40), "Adult", IF(AND(marketing_campaign32[[#This Row],[Age]]&gt;=40, marketing_campaign32[[#This Row],[Age]]&lt;59), "Middle Age", "Old Age"))</f>
        <v>Old Age</v>
      </c>
      <c r="E249">
        <v>3</v>
      </c>
      <c r="F249">
        <v>2</v>
      </c>
      <c r="G249">
        <v>66465</v>
      </c>
      <c r="H249" t="s">
        <v>147</v>
      </c>
      <c r="I249">
        <v>2</v>
      </c>
      <c r="J249">
        <v>0</v>
      </c>
      <c r="K249">
        <v>1</v>
      </c>
      <c r="L249">
        <f t="shared" si="9"/>
        <v>1</v>
      </c>
      <c r="M249">
        <f>marketing_campaign32[[#This Row],[TotalKids]]+marketing_campaign32[[#This Row],[Marital_Number]]</f>
        <v>3</v>
      </c>
      <c r="N249" s="1">
        <v>41363</v>
      </c>
      <c r="O249" s="22">
        <f>MAX($N$2:$N$2229)-marketing_campaign32[[#This Row],[Dt_Customer]]</f>
        <v>456</v>
      </c>
      <c r="P249">
        <v>1</v>
      </c>
      <c r="Q249">
        <v>1200</v>
      </c>
      <c r="R249">
        <v>0</v>
      </c>
      <c r="S249">
        <v>204</v>
      </c>
      <c r="T249">
        <v>38</v>
      </c>
      <c r="U249">
        <v>29</v>
      </c>
      <c r="V249">
        <v>14</v>
      </c>
      <c r="W249">
        <f t="shared" si="10"/>
        <v>1485</v>
      </c>
      <c r="X249" s="27">
        <f>marketing_campaign32[[#This Row],[TotalSpend]]/marketing_campaign32[[#This Row],[Income]]</f>
        <v>2.2342586323628979E-2</v>
      </c>
      <c r="Y249" s="27" t="str">
        <f>IF(marketing_campaign32[[#This Row],[TotalSpend]]&gt;1196, "High Spend", "Low Spend")</f>
        <v>High Spend</v>
      </c>
      <c r="Z249">
        <v>3</v>
      </c>
      <c r="AA249">
        <v>11</v>
      </c>
      <c r="AB249">
        <v>9</v>
      </c>
      <c r="AC249">
        <v>12</v>
      </c>
      <c r="AD249">
        <f t="shared" si="11"/>
        <v>32</v>
      </c>
      <c r="AE249" s="30">
        <f>IFERROR(marketing_campaign32[[#This Row],[TotalSpend]]/marketing_campaign32[[#This Row],[TotalPurchase]], 0)</f>
        <v>46.40625</v>
      </c>
      <c r="AF249">
        <v>6</v>
      </c>
      <c r="AG249">
        <v>1</v>
      </c>
      <c r="AH249">
        <v>0</v>
      </c>
      <c r="AI249">
        <v>0</v>
      </c>
      <c r="AJ249">
        <v>0</v>
      </c>
      <c r="AK249">
        <v>0</v>
      </c>
      <c r="AL249">
        <v>0</v>
      </c>
      <c r="AM249">
        <v>0</v>
      </c>
    </row>
    <row r="250" spans="1:39" x14ac:dyDescent="0.3">
      <c r="A250">
        <v>10590</v>
      </c>
      <c r="B250">
        <v>1956</v>
      </c>
      <c r="C250">
        <f>2014-marketing_campaign32[[#This Row],[Year_Birth]]</f>
        <v>58</v>
      </c>
      <c r="D250" t="str">
        <f>IF(AND(marketing_campaign32[[#This Row],[Age]]&gt;17, marketing_campaign32[[#This Row],[Age]]&lt;40), "Adult", IF(AND(marketing_campaign32[[#This Row],[Age]]&gt;=40, marketing_campaign32[[#This Row],[Age]]&lt;59), "Middle Age", "Old Age"))</f>
        <v>Middle Age</v>
      </c>
      <c r="E250">
        <v>3</v>
      </c>
      <c r="F250">
        <v>2</v>
      </c>
      <c r="G250">
        <v>76542</v>
      </c>
      <c r="H250" t="s">
        <v>146</v>
      </c>
      <c r="I250">
        <v>3</v>
      </c>
      <c r="J250">
        <v>0</v>
      </c>
      <c r="K250">
        <v>0</v>
      </c>
      <c r="L250">
        <f t="shared" si="9"/>
        <v>0</v>
      </c>
      <c r="M250">
        <f>marketing_campaign32[[#This Row],[TotalKids]]+marketing_campaign32[[#This Row],[Marital_Number]]</f>
        <v>2</v>
      </c>
      <c r="N250" s="1">
        <v>41363</v>
      </c>
      <c r="O250" s="22">
        <f>MAX($N$2:$N$2229)-marketing_campaign32[[#This Row],[Dt_Customer]]</f>
        <v>456</v>
      </c>
      <c r="P250">
        <v>91</v>
      </c>
      <c r="Q250">
        <v>794</v>
      </c>
      <c r="R250">
        <v>73</v>
      </c>
      <c r="S250">
        <v>573</v>
      </c>
      <c r="T250">
        <v>0</v>
      </c>
      <c r="U250">
        <v>29</v>
      </c>
      <c r="V250">
        <v>14</v>
      </c>
      <c r="W250">
        <f t="shared" si="10"/>
        <v>1483</v>
      </c>
      <c r="X250" s="27">
        <f>marketing_campaign32[[#This Row],[TotalSpend]]/marketing_campaign32[[#This Row],[Income]]</f>
        <v>1.9374983669096704E-2</v>
      </c>
      <c r="Y250" s="27" t="str">
        <f>IF(marketing_campaign32[[#This Row],[TotalSpend]]&gt;1196, "High Spend", "Low Spend")</f>
        <v>High Spend</v>
      </c>
      <c r="Z250">
        <v>1</v>
      </c>
      <c r="AA250">
        <v>4</v>
      </c>
      <c r="AB250">
        <v>8</v>
      </c>
      <c r="AC250">
        <v>10</v>
      </c>
      <c r="AD250">
        <f t="shared" si="11"/>
        <v>22</v>
      </c>
      <c r="AE250" s="30">
        <f>IFERROR(marketing_campaign32[[#This Row],[TotalSpend]]/marketing_campaign32[[#This Row],[TotalPurchase]], 0)</f>
        <v>67.409090909090907</v>
      </c>
      <c r="AF250">
        <v>2</v>
      </c>
      <c r="AG250">
        <v>0</v>
      </c>
      <c r="AH250">
        <v>0</v>
      </c>
      <c r="AI250">
        <v>0</v>
      </c>
      <c r="AJ250">
        <v>0</v>
      </c>
      <c r="AK250">
        <v>0</v>
      </c>
      <c r="AL250">
        <v>0</v>
      </c>
      <c r="AM250">
        <v>0</v>
      </c>
    </row>
    <row r="251" spans="1:39" x14ac:dyDescent="0.3">
      <c r="A251">
        <v>1685</v>
      </c>
      <c r="B251">
        <v>1967</v>
      </c>
      <c r="C251">
        <f>2014-marketing_campaign32[[#This Row],[Year_Birth]]</f>
        <v>47</v>
      </c>
      <c r="D251" t="str">
        <f>IF(AND(marketing_campaign32[[#This Row],[Age]]&gt;17, marketing_campaign32[[#This Row],[Age]]&lt;40), "Adult", IF(AND(marketing_campaign32[[#This Row],[Age]]&gt;=40, marketing_campaign32[[#This Row],[Age]]&lt;59), "Middle Age", "Old Age"))</f>
        <v>Middle Age</v>
      </c>
      <c r="E251">
        <v>3</v>
      </c>
      <c r="F251">
        <v>2</v>
      </c>
      <c r="G251">
        <v>62981</v>
      </c>
      <c r="H251" t="s">
        <v>147</v>
      </c>
      <c r="I251">
        <v>2</v>
      </c>
      <c r="J251">
        <v>0</v>
      </c>
      <c r="K251">
        <v>0</v>
      </c>
      <c r="L251">
        <f t="shared" si="9"/>
        <v>0</v>
      </c>
      <c r="M251">
        <f>marketing_campaign32[[#This Row],[TotalKids]]+marketing_campaign32[[#This Row],[Marital_Number]]</f>
        <v>2</v>
      </c>
      <c r="N251" s="1">
        <v>41350</v>
      </c>
      <c r="O251" s="22">
        <f>MAX($N$2:$N$2229)-marketing_campaign32[[#This Row],[Dt_Customer]]</f>
        <v>469</v>
      </c>
      <c r="P251">
        <v>21</v>
      </c>
      <c r="Q251">
        <v>796</v>
      </c>
      <c r="R251">
        <v>14</v>
      </c>
      <c r="S251">
        <v>590</v>
      </c>
      <c r="T251">
        <v>38</v>
      </c>
      <c r="U251">
        <v>44</v>
      </c>
      <c r="V251">
        <v>0</v>
      </c>
      <c r="W251">
        <f t="shared" si="10"/>
        <v>1482</v>
      </c>
      <c r="X251" s="27">
        <f>marketing_campaign32[[#This Row],[TotalSpend]]/marketing_campaign32[[#This Row],[Income]]</f>
        <v>2.3530906146298089E-2</v>
      </c>
      <c r="Y251" s="27" t="str">
        <f>IF(marketing_campaign32[[#This Row],[TotalSpend]]&gt;1196, "High Spend", "Low Spend")</f>
        <v>High Spend</v>
      </c>
      <c r="Z251">
        <v>1</v>
      </c>
      <c r="AA251">
        <v>4</v>
      </c>
      <c r="AB251">
        <v>5</v>
      </c>
      <c r="AC251">
        <v>13</v>
      </c>
      <c r="AD251">
        <f t="shared" si="11"/>
        <v>22</v>
      </c>
      <c r="AE251" s="30">
        <f>IFERROR(marketing_campaign32[[#This Row],[TotalSpend]]/marketing_campaign32[[#This Row],[TotalPurchase]], 0)</f>
        <v>67.36363636363636</v>
      </c>
      <c r="AF251">
        <v>3</v>
      </c>
      <c r="AG251">
        <v>0</v>
      </c>
      <c r="AH251">
        <v>0</v>
      </c>
      <c r="AI251">
        <v>0</v>
      </c>
      <c r="AJ251">
        <v>1</v>
      </c>
      <c r="AK251">
        <v>0</v>
      </c>
      <c r="AL251">
        <v>0</v>
      </c>
      <c r="AM251">
        <v>0</v>
      </c>
    </row>
    <row r="252" spans="1:39" x14ac:dyDescent="0.3">
      <c r="A252">
        <v>2150</v>
      </c>
      <c r="B252">
        <v>1958</v>
      </c>
      <c r="C252">
        <f>2014-marketing_campaign32[[#This Row],[Year_Birth]]</f>
        <v>56</v>
      </c>
      <c r="D252" t="str">
        <f>IF(AND(marketing_campaign32[[#This Row],[Age]]&gt;17, marketing_campaign32[[#This Row],[Age]]&lt;40), "Adult", IF(AND(marketing_campaign32[[#This Row],[Age]]&gt;=40, marketing_campaign32[[#This Row],[Age]]&lt;59), "Middle Age", "Old Age"))</f>
        <v>Middle Age</v>
      </c>
      <c r="E252">
        <v>3</v>
      </c>
      <c r="F252">
        <v>1</v>
      </c>
      <c r="G252">
        <v>80995</v>
      </c>
      <c r="H252" t="s">
        <v>146</v>
      </c>
      <c r="I252">
        <v>3</v>
      </c>
      <c r="J252">
        <v>0</v>
      </c>
      <c r="K252">
        <v>1</v>
      </c>
      <c r="L252">
        <f t="shared" si="9"/>
        <v>1</v>
      </c>
      <c r="M252">
        <f>marketing_campaign32[[#This Row],[TotalKids]]+marketing_campaign32[[#This Row],[Marital_Number]]</f>
        <v>2</v>
      </c>
      <c r="N252" s="1">
        <v>41405</v>
      </c>
      <c r="O252" s="22">
        <f>MAX($N$2:$N$2229)-marketing_campaign32[[#This Row],[Dt_Customer]]</f>
        <v>414</v>
      </c>
      <c r="P252">
        <v>83</v>
      </c>
      <c r="Q252">
        <v>860</v>
      </c>
      <c r="R252">
        <v>28</v>
      </c>
      <c r="S252">
        <v>409</v>
      </c>
      <c r="T252">
        <v>73</v>
      </c>
      <c r="U252">
        <v>56</v>
      </c>
      <c r="V252">
        <v>56</v>
      </c>
      <c r="W252">
        <f t="shared" si="10"/>
        <v>1482</v>
      </c>
      <c r="X252" s="27">
        <f>marketing_campaign32[[#This Row],[TotalSpend]]/marketing_campaign32[[#This Row],[Income]]</f>
        <v>1.8297425767022656E-2</v>
      </c>
      <c r="Y252" s="27" t="str">
        <f>IF(marketing_campaign32[[#This Row],[TotalSpend]]&gt;1196, "High Spend", "Low Spend")</f>
        <v>High Spend</v>
      </c>
      <c r="Z252">
        <v>1</v>
      </c>
      <c r="AA252">
        <v>8</v>
      </c>
      <c r="AB252">
        <v>9</v>
      </c>
      <c r="AC252">
        <v>4</v>
      </c>
      <c r="AD252">
        <f t="shared" si="11"/>
        <v>21</v>
      </c>
      <c r="AE252" s="30">
        <f>IFERROR(marketing_campaign32[[#This Row],[TotalSpend]]/marketing_campaign32[[#This Row],[TotalPurchase]], 0)</f>
        <v>70.571428571428569</v>
      </c>
      <c r="AF252">
        <v>4</v>
      </c>
      <c r="AG252">
        <v>0</v>
      </c>
      <c r="AH252">
        <v>0</v>
      </c>
      <c r="AI252">
        <v>0</v>
      </c>
      <c r="AJ252">
        <v>0</v>
      </c>
      <c r="AK252">
        <v>0</v>
      </c>
      <c r="AL252">
        <v>0</v>
      </c>
      <c r="AM252">
        <v>0</v>
      </c>
    </row>
    <row r="253" spans="1:39" x14ac:dyDescent="0.3">
      <c r="A253">
        <v>10394</v>
      </c>
      <c r="B253">
        <v>1984</v>
      </c>
      <c r="C253">
        <f>2014-marketing_campaign32[[#This Row],[Year_Birth]]</f>
        <v>30</v>
      </c>
      <c r="D253" t="str">
        <f>IF(AND(marketing_campaign32[[#This Row],[Age]]&gt;17, marketing_campaign32[[#This Row],[Age]]&lt;40), "Adult", IF(AND(marketing_campaign32[[#This Row],[Age]]&gt;=40, marketing_campaign32[[#This Row],[Age]]&lt;59), "Middle Age", "Old Age"))</f>
        <v>Adult</v>
      </c>
      <c r="E253">
        <v>2</v>
      </c>
      <c r="F253">
        <v>2</v>
      </c>
      <c r="G253">
        <v>90000</v>
      </c>
      <c r="H253" t="s">
        <v>146</v>
      </c>
      <c r="I253">
        <v>3</v>
      </c>
      <c r="J253">
        <v>0</v>
      </c>
      <c r="K253">
        <v>0</v>
      </c>
      <c r="L253">
        <f t="shared" si="9"/>
        <v>0</v>
      </c>
      <c r="M253">
        <f>marketing_campaign32[[#This Row],[TotalKids]]+marketing_campaign32[[#This Row],[Marital_Number]]</f>
        <v>2</v>
      </c>
      <c r="N253" s="1">
        <v>41631</v>
      </c>
      <c r="O253" s="22">
        <f>MAX($N$2:$N$2229)-marketing_campaign32[[#This Row],[Dt_Customer]]</f>
        <v>188</v>
      </c>
      <c r="P253">
        <v>91</v>
      </c>
      <c r="Q253">
        <v>675</v>
      </c>
      <c r="R253">
        <v>144</v>
      </c>
      <c r="S253">
        <v>133</v>
      </c>
      <c r="T253">
        <v>94</v>
      </c>
      <c r="U253">
        <v>192</v>
      </c>
      <c r="V253">
        <v>241</v>
      </c>
      <c r="W253">
        <f t="shared" si="10"/>
        <v>1479</v>
      </c>
      <c r="X253" s="27">
        <f>marketing_campaign32[[#This Row],[TotalSpend]]/marketing_campaign32[[#This Row],[Income]]</f>
        <v>1.6433333333333335E-2</v>
      </c>
      <c r="Y253" s="27" t="str">
        <f>IF(marketing_campaign32[[#This Row],[TotalSpend]]&gt;1196, "High Spend", "Low Spend")</f>
        <v>High Spend</v>
      </c>
      <c r="Z253">
        <v>1</v>
      </c>
      <c r="AA253">
        <v>4</v>
      </c>
      <c r="AB253">
        <v>8</v>
      </c>
      <c r="AC253">
        <v>5</v>
      </c>
      <c r="AD253">
        <f t="shared" si="11"/>
        <v>17</v>
      </c>
      <c r="AE253" s="30">
        <f>IFERROR(marketing_campaign32[[#This Row],[TotalSpend]]/marketing_campaign32[[#This Row],[TotalPurchase]], 0)</f>
        <v>87</v>
      </c>
      <c r="AF253">
        <v>1</v>
      </c>
      <c r="AG253">
        <v>1</v>
      </c>
      <c r="AH253">
        <v>0</v>
      </c>
      <c r="AI253">
        <v>1</v>
      </c>
      <c r="AJ253">
        <v>0</v>
      </c>
      <c r="AK253">
        <v>1</v>
      </c>
      <c r="AL253">
        <v>0</v>
      </c>
      <c r="AM253">
        <v>0</v>
      </c>
    </row>
    <row r="254" spans="1:39" x14ac:dyDescent="0.3">
      <c r="A254">
        <v>10102</v>
      </c>
      <c r="B254">
        <v>1966</v>
      </c>
      <c r="C254">
        <f>2014-marketing_campaign32[[#This Row],[Year_Birth]]</f>
        <v>48</v>
      </c>
      <c r="D254" t="str">
        <f>IF(AND(marketing_campaign32[[#This Row],[Age]]&gt;17, marketing_campaign32[[#This Row],[Age]]&lt;40), "Adult", IF(AND(marketing_campaign32[[#This Row],[Age]]&gt;=40, marketing_campaign32[[#This Row],[Age]]&lt;59), "Middle Age", "Old Age"))</f>
        <v>Middle Age</v>
      </c>
      <c r="E254">
        <v>2</v>
      </c>
      <c r="F254">
        <v>1</v>
      </c>
      <c r="G254">
        <v>79946</v>
      </c>
      <c r="H254" t="s">
        <v>146</v>
      </c>
      <c r="I254">
        <v>3</v>
      </c>
      <c r="J254">
        <v>0</v>
      </c>
      <c r="K254">
        <v>0</v>
      </c>
      <c r="L254">
        <f t="shared" si="9"/>
        <v>0</v>
      </c>
      <c r="M254">
        <f>marketing_campaign32[[#This Row],[TotalKids]]+marketing_campaign32[[#This Row],[Marital_Number]]</f>
        <v>1</v>
      </c>
      <c r="N254" s="1">
        <v>41771</v>
      </c>
      <c r="O254" s="22">
        <f>MAX($N$2:$N$2229)-marketing_campaign32[[#This Row],[Dt_Customer]]</f>
        <v>48</v>
      </c>
      <c r="P254">
        <v>19</v>
      </c>
      <c r="Q254">
        <v>395</v>
      </c>
      <c r="R254">
        <v>183</v>
      </c>
      <c r="S254">
        <v>565</v>
      </c>
      <c r="T254">
        <v>166</v>
      </c>
      <c r="U254">
        <v>141</v>
      </c>
      <c r="V254">
        <v>28</v>
      </c>
      <c r="W254">
        <f t="shared" si="10"/>
        <v>1478</v>
      </c>
      <c r="X254" s="27">
        <f>marketing_campaign32[[#This Row],[TotalSpend]]/marketing_campaign32[[#This Row],[Income]]</f>
        <v>1.8487479048357642E-2</v>
      </c>
      <c r="Y254" s="27" t="str">
        <f>IF(marketing_campaign32[[#This Row],[TotalSpend]]&gt;1196, "High Spend", "Low Spend")</f>
        <v>High Spend</v>
      </c>
      <c r="Z254">
        <v>1</v>
      </c>
      <c r="AA254">
        <v>5</v>
      </c>
      <c r="AB254">
        <v>11</v>
      </c>
      <c r="AC254">
        <v>5</v>
      </c>
      <c r="AD254">
        <f t="shared" si="11"/>
        <v>21</v>
      </c>
      <c r="AE254" s="30">
        <f>IFERROR(marketing_campaign32[[#This Row],[TotalSpend]]/marketing_campaign32[[#This Row],[TotalPurchase]], 0)</f>
        <v>70.38095238095238</v>
      </c>
      <c r="AF254">
        <v>3</v>
      </c>
      <c r="AG254">
        <v>0</v>
      </c>
      <c r="AH254">
        <v>0</v>
      </c>
      <c r="AI254">
        <v>0</v>
      </c>
      <c r="AJ254">
        <v>0</v>
      </c>
      <c r="AK254">
        <v>0</v>
      </c>
      <c r="AL254">
        <v>0</v>
      </c>
      <c r="AM254">
        <v>0</v>
      </c>
    </row>
    <row r="255" spans="1:39" x14ac:dyDescent="0.3">
      <c r="A255">
        <v>9145</v>
      </c>
      <c r="B255">
        <v>1972</v>
      </c>
      <c r="C255">
        <f>2014-marketing_campaign32[[#This Row],[Year_Birth]]</f>
        <v>42</v>
      </c>
      <c r="D255" t="str">
        <f>IF(AND(marketing_campaign32[[#This Row],[Age]]&gt;17, marketing_campaign32[[#This Row],[Age]]&lt;40), "Adult", IF(AND(marketing_campaign32[[#This Row],[Age]]&gt;=40, marketing_campaign32[[#This Row],[Age]]&lt;59), "Middle Age", "Old Age"))</f>
        <v>Middle Age</v>
      </c>
      <c r="E255">
        <v>2</v>
      </c>
      <c r="F255">
        <v>1</v>
      </c>
      <c r="G255">
        <v>72504</v>
      </c>
      <c r="H255" t="s">
        <v>146</v>
      </c>
      <c r="I255">
        <v>3</v>
      </c>
      <c r="J255">
        <v>0</v>
      </c>
      <c r="K255">
        <v>1</v>
      </c>
      <c r="L255">
        <f t="shared" si="9"/>
        <v>1</v>
      </c>
      <c r="M255">
        <f>marketing_campaign32[[#This Row],[TotalKids]]+marketing_campaign32[[#This Row],[Marital_Number]]</f>
        <v>2</v>
      </c>
      <c r="N255" s="1">
        <v>41370</v>
      </c>
      <c r="O255" s="22">
        <f>MAX($N$2:$N$2229)-marketing_campaign32[[#This Row],[Dt_Customer]]</f>
        <v>449</v>
      </c>
      <c r="P255">
        <v>43</v>
      </c>
      <c r="Q255">
        <v>604</v>
      </c>
      <c r="R255">
        <v>26</v>
      </c>
      <c r="S255">
        <v>470</v>
      </c>
      <c r="T255">
        <v>123</v>
      </c>
      <c r="U255">
        <v>161</v>
      </c>
      <c r="V255">
        <v>94</v>
      </c>
      <c r="W255">
        <f t="shared" si="10"/>
        <v>1478</v>
      </c>
      <c r="X255" s="27">
        <f>marketing_campaign32[[#This Row],[TotalSpend]]/marketing_campaign32[[#This Row],[Income]]</f>
        <v>2.0385082202361248E-2</v>
      </c>
      <c r="Y255" s="27" t="str">
        <f>IF(marketing_campaign32[[#This Row],[TotalSpend]]&gt;1196, "High Spend", "Low Spend")</f>
        <v>High Spend</v>
      </c>
      <c r="Z255">
        <v>2</v>
      </c>
      <c r="AA255">
        <v>5</v>
      </c>
      <c r="AB255">
        <v>9</v>
      </c>
      <c r="AC255">
        <v>6</v>
      </c>
      <c r="AD255">
        <f t="shared" si="11"/>
        <v>20</v>
      </c>
      <c r="AE255" s="30">
        <f>IFERROR(marketing_campaign32[[#This Row],[TotalSpend]]/marketing_campaign32[[#This Row],[TotalPurchase]], 0)</f>
        <v>73.900000000000006</v>
      </c>
      <c r="AF255">
        <v>2</v>
      </c>
      <c r="AG255">
        <v>0</v>
      </c>
      <c r="AH255">
        <v>0</v>
      </c>
      <c r="AI255">
        <v>0</v>
      </c>
      <c r="AJ255">
        <v>0</v>
      </c>
      <c r="AK255">
        <v>0</v>
      </c>
      <c r="AL255">
        <v>0</v>
      </c>
      <c r="AM255">
        <v>0</v>
      </c>
    </row>
    <row r="256" spans="1:39" x14ac:dyDescent="0.3">
      <c r="A256">
        <v>4501</v>
      </c>
      <c r="B256">
        <v>1965</v>
      </c>
      <c r="C256">
        <f>2014-marketing_campaign32[[#This Row],[Year_Birth]]</f>
        <v>49</v>
      </c>
      <c r="D256" t="str">
        <f>IF(AND(marketing_campaign32[[#This Row],[Age]]&gt;17, marketing_campaign32[[#This Row],[Age]]&lt;40), "Adult", IF(AND(marketing_campaign32[[#This Row],[Age]]&gt;=40, marketing_campaign32[[#This Row],[Age]]&lt;59), "Middle Age", "Old Age"))</f>
        <v>Middle Age</v>
      </c>
      <c r="E256">
        <v>3</v>
      </c>
      <c r="F256">
        <v>1</v>
      </c>
      <c r="G256">
        <v>69882</v>
      </c>
      <c r="H256" t="s">
        <v>146</v>
      </c>
      <c r="I256">
        <v>3</v>
      </c>
      <c r="J256">
        <v>0</v>
      </c>
      <c r="K256">
        <v>0</v>
      </c>
      <c r="L256">
        <f t="shared" si="9"/>
        <v>0</v>
      </c>
      <c r="M256">
        <f>marketing_campaign32[[#This Row],[TotalKids]]+marketing_campaign32[[#This Row],[Marital_Number]]</f>
        <v>1</v>
      </c>
      <c r="N256" s="1">
        <v>41588</v>
      </c>
      <c r="O256" s="22">
        <f>MAX($N$2:$N$2229)-marketing_campaign32[[#This Row],[Dt_Customer]]</f>
        <v>231</v>
      </c>
      <c r="P256">
        <v>94</v>
      </c>
      <c r="Q256">
        <v>292</v>
      </c>
      <c r="R256">
        <v>127</v>
      </c>
      <c r="S256">
        <v>635</v>
      </c>
      <c r="T256">
        <v>132</v>
      </c>
      <c r="U256">
        <v>127</v>
      </c>
      <c r="V256">
        <v>165</v>
      </c>
      <c r="W256">
        <f t="shared" si="10"/>
        <v>1478</v>
      </c>
      <c r="X256" s="27">
        <f>marketing_campaign32[[#This Row],[TotalSpend]]/marketing_campaign32[[#This Row],[Income]]</f>
        <v>2.11499384677027E-2</v>
      </c>
      <c r="Y256" s="27" t="str">
        <f>IF(marketing_campaign32[[#This Row],[TotalSpend]]&gt;1196, "High Spend", "Low Spend")</f>
        <v>High Spend</v>
      </c>
      <c r="Z256">
        <v>1</v>
      </c>
      <c r="AA256">
        <v>3</v>
      </c>
      <c r="AB256">
        <v>7</v>
      </c>
      <c r="AC256">
        <v>9</v>
      </c>
      <c r="AD256">
        <f t="shared" si="11"/>
        <v>19</v>
      </c>
      <c r="AE256" s="30">
        <f>IFERROR(marketing_campaign32[[#This Row],[TotalSpend]]/marketing_campaign32[[#This Row],[TotalPurchase]], 0)</f>
        <v>77.78947368421052</v>
      </c>
      <c r="AF256">
        <v>1</v>
      </c>
      <c r="AG256">
        <v>0</v>
      </c>
      <c r="AH256">
        <v>0</v>
      </c>
      <c r="AI256">
        <v>0</v>
      </c>
      <c r="AJ256">
        <v>0</v>
      </c>
      <c r="AK256">
        <v>0</v>
      </c>
      <c r="AL256">
        <v>0</v>
      </c>
      <c r="AM256">
        <v>0</v>
      </c>
    </row>
    <row r="257" spans="1:39" x14ac:dyDescent="0.3">
      <c r="A257">
        <v>1907</v>
      </c>
      <c r="B257">
        <v>1950</v>
      </c>
      <c r="C257">
        <f>2014-marketing_campaign32[[#This Row],[Year_Birth]]</f>
        <v>64</v>
      </c>
      <c r="D257" t="str">
        <f>IF(AND(marketing_campaign32[[#This Row],[Age]]&gt;17, marketing_campaign32[[#This Row],[Age]]&lt;40), "Adult", IF(AND(marketing_campaign32[[#This Row],[Age]]&gt;=40, marketing_campaign32[[#This Row],[Age]]&lt;59), "Middle Age", "Old Age"))</f>
        <v>Old Age</v>
      </c>
      <c r="E257">
        <v>3</v>
      </c>
      <c r="F257">
        <v>1</v>
      </c>
      <c r="G257">
        <v>63120</v>
      </c>
      <c r="H257" t="s">
        <v>147</v>
      </c>
      <c r="I257">
        <v>2</v>
      </c>
      <c r="J257">
        <v>0</v>
      </c>
      <c r="K257">
        <v>1</v>
      </c>
      <c r="L257">
        <f t="shared" ref="L257:L320" si="12">J257+K257</f>
        <v>1</v>
      </c>
      <c r="M257">
        <f>marketing_campaign32[[#This Row],[TotalKids]]+marketing_campaign32[[#This Row],[Marital_Number]]</f>
        <v>2</v>
      </c>
      <c r="N257" s="1">
        <v>41180</v>
      </c>
      <c r="O257" s="22">
        <f>MAX($N$2:$N$2229)-marketing_campaign32[[#This Row],[Dt_Customer]]</f>
        <v>639</v>
      </c>
      <c r="P257">
        <v>53</v>
      </c>
      <c r="Q257">
        <v>965</v>
      </c>
      <c r="R257">
        <v>69</v>
      </c>
      <c r="S257">
        <v>279</v>
      </c>
      <c r="T257">
        <v>54</v>
      </c>
      <c r="U257">
        <v>41</v>
      </c>
      <c r="V257">
        <v>69</v>
      </c>
      <c r="W257">
        <f t="shared" ref="W257:W320" si="13">Q257+R257+S257+T257+U257+V257</f>
        <v>1477</v>
      </c>
      <c r="X257" s="27">
        <f>marketing_campaign32[[#This Row],[TotalSpend]]/marketing_campaign32[[#This Row],[Income]]</f>
        <v>2.3399873257287707E-2</v>
      </c>
      <c r="Y257" s="27" t="str">
        <f>IF(marketing_campaign32[[#This Row],[TotalSpend]]&gt;1196, "High Spend", "Low Spend")</f>
        <v>High Spend</v>
      </c>
      <c r="Z257">
        <v>5</v>
      </c>
      <c r="AA257">
        <v>8</v>
      </c>
      <c r="AB257">
        <v>4</v>
      </c>
      <c r="AC257">
        <v>9</v>
      </c>
      <c r="AD257">
        <f t="shared" ref="AD257:AD320" si="14">AA257+AB257+AC257</f>
        <v>21</v>
      </c>
      <c r="AE257" s="30">
        <f>IFERROR(marketing_campaign32[[#This Row],[TotalSpend]]/marketing_campaign32[[#This Row],[TotalPurchase]], 0)</f>
        <v>70.333333333333329</v>
      </c>
      <c r="AF257">
        <v>7</v>
      </c>
      <c r="AG257">
        <v>0</v>
      </c>
      <c r="AH257">
        <v>0</v>
      </c>
      <c r="AI257">
        <v>0</v>
      </c>
      <c r="AJ257">
        <v>0</v>
      </c>
      <c r="AK257">
        <v>0</v>
      </c>
      <c r="AL257">
        <v>1</v>
      </c>
      <c r="AM257">
        <v>0</v>
      </c>
    </row>
    <row r="258" spans="1:39" x14ac:dyDescent="0.3">
      <c r="A258">
        <v>11112</v>
      </c>
      <c r="B258">
        <v>1966</v>
      </c>
      <c r="C258">
        <f>2014-marketing_campaign32[[#This Row],[Year_Birth]]</f>
        <v>48</v>
      </c>
      <c r="D258" t="str">
        <f>IF(AND(marketing_campaign32[[#This Row],[Age]]&gt;17, marketing_campaign32[[#This Row],[Age]]&lt;40), "Adult", IF(AND(marketing_campaign32[[#This Row],[Age]]&gt;=40, marketing_campaign32[[#This Row],[Age]]&lt;59), "Middle Age", "Old Age"))</f>
        <v>Middle Age</v>
      </c>
      <c r="E258">
        <v>2</v>
      </c>
      <c r="F258">
        <v>2</v>
      </c>
      <c r="G258">
        <v>70713</v>
      </c>
      <c r="H258" t="s">
        <v>146</v>
      </c>
      <c r="I258">
        <v>3</v>
      </c>
      <c r="J258">
        <v>0</v>
      </c>
      <c r="K258">
        <v>1</v>
      </c>
      <c r="L258">
        <f t="shared" si="12"/>
        <v>1</v>
      </c>
      <c r="M258">
        <f>marketing_campaign32[[#This Row],[TotalKids]]+marketing_campaign32[[#This Row],[Marital_Number]]</f>
        <v>3</v>
      </c>
      <c r="N258" s="1">
        <v>41246</v>
      </c>
      <c r="O258" s="22">
        <f>MAX($N$2:$N$2229)-marketing_campaign32[[#This Row],[Dt_Customer]]</f>
        <v>573</v>
      </c>
      <c r="P258">
        <v>23</v>
      </c>
      <c r="Q258">
        <v>736</v>
      </c>
      <c r="R258">
        <v>114</v>
      </c>
      <c r="S258">
        <v>279</v>
      </c>
      <c r="T258">
        <v>82</v>
      </c>
      <c r="U258">
        <v>76</v>
      </c>
      <c r="V258">
        <v>190</v>
      </c>
      <c r="W258">
        <f t="shared" si="13"/>
        <v>1477</v>
      </c>
      <c r="X258" s="27">
        <f>marketing_campaign32[[#This Row],[TotalSpend]]/marketing_campaign32[[#This Row],[Income]]</f>
        <v>2.0887248455022416E-2</v>
      </c>
      <c r="Y258" s="27" t="str">
        <f>IF(marketing_campaign32[[#This Row],[TotalSpend]]&gt;1196, "High Spend", "Low Spend")</f>
        <v>High Spend</v>
      </c>
      <c r="Z258">
        <v>6</v>
      </c>
      <c r="AA258">
        <v>5</v>
      </c>
      <c r="AB258">
        <v>6</v>
      </c>
      <c r="AC258">
        <v>8</v>
      </c>
      <c r="AD258">
        <f t="shared" si="14"/>
        <v>19</v>
      </c>
      <c r="AE258" s="30">
        <f>IFERROR(marketing_campaign32[[#This Row],[TotalSpend]]/marketing_campaign32[[#This Row],[TotalPurchase]], 0)</f>
        <v>77.736842105263165</v>
      </c>
      <c r="AF258">
        <v>3</v>
      </c>
      <c r="AG258">
        <v>0</v>
      </c>
      <c r="AH258">
        <v>0</v>
      </c>
      <c r="AI258">
        <v>0</v>
      </c>
      <c r="AJ258">
        <v>0</v>
      </c>
      <c r="AK258">
        <v>0</v>
      </c>
      <c r="AL258">
        <v>0</v>
      </c>
      <c r="AM258">
        <v>0</v>
      </c>
    </row>
    <row r="259" spans="1:39" x14ac:dyDescent="0.3">
      <c r="A259">
        <v>4216</v>
      </c>
      <c r="B259">
        <v>1981</v>
      </c>
      <c r="C259">
        <f>2014-marketing_campaign32[[#This Row],[Year_Birth]]</f>
        <v>33</v>
      </c>
      <c r="D259" t="str">
        <f>IF(AND(marketing_campaign32[[#This Row],[Age]]&gt;17, marketing_campaign32[[#This Row],[Age]]&lt;40), "Adult", IF(AND(marketing_campaign32[[#This Row],[Age]]&gt;=40, marketing_campaign32[[#This Row],[Age]]&lt;59), "Middle Age", "Old Age"))</f>
        <v>Adult</v>
      </c>
      <c r="E259">
        <v>2</v>
      </c>
      <c r="F259">
        <v>1</v>
      </c>
      <c r="G259">
        <v>91065</v>
      </c>
      <c r="H259" t="s">
        <v>146</v>
      </c>
      <c r="I259">
        <v>3</v>
      </c>
      <c r="J259">
        <v>0</v>
      </c>
      <c r="K259">
        <v>0</v>
      </c>
      <c r="L259">
        <f t="shared" si="12"/>
        <v>0</v>
      </c>
      <c r="M259">
        <f>marketing_campaign32[[#This Row],[TotalKids]]+marketing_campaign32[[#This Row],[Marital_Number]]</f>
        <v>1</v>
      </c>
      <c r="N259" s="1">
        <v>41327</v>
      </c>
      <c r="O259" s="22">
        <f>MAX($N$2:$N$2229)-marketing_campaign32[[#This Row],[Dt_Customer]]</f>
        <v>492</v>
      </c>
      <c r="P259">
        <v>33</v>
      </c>
      <c r="Q259">
        <v>822</v>
      </c>
      <c r="R259">
        <v>114</v>
      </c>
      <c r="S259">
        <v>108</v>
      </c>
      <c r="T259">
        <v>179</v>
      </c>
      <c r="U259">
        <v>137</v>
      </c>
      <c r="V259">
        <v>114</v>
      </c>
      <c r="W259">
        <f t="shared" si="13"/>
        <v>1474</v>
      </c>
      <c r="X259" s="27">
        <f>marketing_campaign32[[#This Row],[TotalSpend]]/marketing_campaign32[[#This Row],[Income]]</f>
        <v>1.6186240597375501E-2</v>
      </c>
      <c r="Y259" s="27" t="str">
        <f>IF(marketing_campaign32[[#This Row],[TotalSpend]]&gt;1196, "High Spend", "Low Spend")</f>
        <v>High Spend</v>
      </c>
      <c r="Z259">
        <v>1</v>
      </c>
      <c r="AA259">
        <v>7</v>
      </c>
      <c r="AB259">
        <v>9</v>
      </c>
      <c r="AC259">
        <v>9</v>
      </c>
      <c r="AD259">
        <f t="shared" si="14"/>
        <v>25</v>
      </c>
      <c r="AE259" s="30">
        <f>IFERROR(marketing_campaign32[[#This Row],[TotalSpend]]/marketing_campaign32[[#This Row],[TotalPurchase]], 0)</f>
        <v>58.96</v>
      </c>
      <c r="AF259">
        <v>3</v>
      </c>
      <c r="AG259">
        <v>1</v>
      </c>
      <c r="AH259">
        <v>0</v>
      </c>
      <c r="AI259">
        <v>0</v>
      </c>
      <c r="AJ259">
        <v>0</v>
      </c>
      <c r="AK259">
        <v>1</v>
      </c>
      <c r="AL259">
        <v>1</v>
      </c>
      <c r="AM259">
        <v>0</v>
      </c>
    </row>
    <row r="260" spans="1:39" x14ac:dyDescent="0.3">
      <c r="A260">
        <v>10430</v>
      </c>
      <c r="B260">
        <v>1973</v>
      </c>
      <c r="C260">
        <f>2014-marketing_campaign32[[#This Row],[Year_Birth]]</f>
        <v>41</v>
      </c>
      <c r="D260" t="str">
        <f>IF(AND(marketing_campaign32[[#This Row],[Age]]&gt;17, marketing_campaign32[[#This Row],[Age]]&lt;40), "Adult", IF(AND(marketing_campaign32[[#This Row],[Age]]&gt;=40, marketing_campaign32[[#This Row],[Age]]&lt;59), "Middle Age", "Old Age"))</f>
        <v>Middle Age</v>
      </c>
      <c r="E260">
        <v>2</v>
      </c>
      <c r="F260">
        <v>1</v>
      </c>
      <c r="G260">
        <v>89694</v>
      </c>
      <c r="H260" t="s">
        <v>146</v>
      </c>
      <c r="I260">
        <v>3</v>
      </c>
      <c r="J260">
        <v>1</v>
      </c>
      <c r="K260">
        <v>1</v>
      </c>
      <c r="L260">
        <f t="shared" si="12"/>
        <v>2</v>
      </c>
      <c r="M260">
        <f>marketing_campaign32[[#This Row],[TotalKids]]+marketing_campaign32[[#This Row],[Marital_Number]]</f>
        <v>3</v>
      </c>
      <c r="N260" s="1">
        <v>41556</v>
      </c>
      <c r="O260" s="22">
        <f>MAX($N$2:$N$2229)-marketing_campaign32[[#This Row],[Dt_Customer]]</f>
        <v>263</v>
      </c>
      <c r="P260">
        <v>22</v>
      </c>
      <c r="Q260">
        <v>1126</v>
      </c>
      <c r="R260">
        <v>28</v>
      </c>
      <c r="S260">
        <v>211</v>
      </c>
      <c r="T260">
        <v>37</v>
      </c>
      <c r="U260">
        <v>28</v>
      </c>
      <c r="V260">
        <v>42</v>
      </c>
      <c r="W260">
        <f t="shared" si="13"/>
        <v>1472</v>
      </c>
      <c r="X260" s="27">
        <f>marketing_campaign32[[#This Row],[TotalSpend]]/marketing_campaign32[[#This Row],[Income]]</f>
        <v>1.6411354159698532E-2</v>
      </c>
      <c r="Y260" s="27" t="str">
        <f>IF(marketing_campaign32[[#This Row],[TotalSpend]]&gt;1196, "High Spend", "Low Spend")</f>
        <v>High Spend</v>
      </c>
      <c r="Z260">
        <v>3</v>
      </c>
      <c r="AA260">
        <v>4</v>
      </c>
      <c r="AB260">
        <v>3</v>
      </c>
      <c r="AC260">
        <v>4</v>
      </c>
      <c r="AD260">
        <f t="shared" si="14"/>
        <v>11</v>
      </c>
      <c r="AE260" s="30">
        <f>IFERROR(marketing_campaign32[[#This Row],[TotalSpend]]/marketing_campaign32[[#This Row],[TotalPurchase]], 0)</f>
        <v>133.81818181818181</v>
      </c>
      <c r="AF260">
        <v>5</v>
      </c>
      <c r="AG260">
        <v>1</v>
      </c>
      <c r="AH260">
        <v>0</v>
      </c>
      <c r="AI260">
        <v>0</v>
      </c>
      <c r="AJ260">
        <v>1</v>
      </c>
      <c r="AK260">
        <v>1</v>
      </c>
      <c r="AL260">
        <v>0</v>
      </c>
      <c r="AM260">
        <v>0</v>
      </c>
    </row>
    <row r="261" spans="1:39" x14ac:dyDescent="0.3">
      <c r="A261">
        <v>4406</v>
      </c>
      <c r="B261">
        <v>1970</v>
      </c>
      <c r="C261">
        <f>2014-marketing_campaign32[[#This Row],[Year_Birth]]</f>
        <v>44</v>
      </c>
      <c r="D261" t="str">
        <f>IF(AND(marketing_campaign32[[#This Row],[Age]]&gt;17, marketing_campaign32[[#This Row],[Age]]&lt;40), "Adult", IF(AND(marketing_campaign32[[#This Row],[Age]]&gt;=40, marketing_campaign32[[#This Row],[Age]]&lt;59), "Middle Age", "Old Age"))</f>
        <v>Middle Age</v>
      </c>
      <c r="E261">
        <v>2</v>
      </c>
      <c r="F261">
        <v>2</v>
      </c>
      <c r="G261">
        <v>67419</v>
      </c>
      <c r="H261" t="s">
        <v>147</v>
      </c>
      <c r="I261">
        <v>2</v>
      </c>
      <c r="J261">
        <v>0</v>
      </c>
      <c r="K261">
        <v>1</v>
      </c>
      <c r="L261">
        <f t="shared" si="12"/>
        <v>1</v>
      </c>
      <c r="M261">
        <f>marketing_campaign32[[#This Row],[TotalKids]]+marketing_campaign32[[#This Row],[Marital_Number]]</f>
        <v>3</v>
      </c>
      <c r="N261" s="1">
        <v>41290</v>
      </c>
      <c r="O261" s="22">
        <f>MAX($N$2:$N$2229)-marketing_campaign32[[#This Row],[Dt_Customer]]</f>
        <v>529</v>
      </c>
      <c r="P261">
        <v>29</v>
      </c>
      <c r="Q261">
        <v>846</v>
      </c>
      <c r="R261">
        <v>84</v>
      </c>
      <c r="S261">
        <v>352</v>
      </c>
      <c r="T261">
        <v>91</v>
      </c>
      <c r="U261">
        <v>56</v>
      </c>
      <c r="V261">
        <v>42</v>
      </c>
      <c r="W261">
        <f t="shared" si="13"/>
        <v>1471</v>
      </c>
      <c r="X261" s="27">
        <f>marketing_campaign32[[#This Row],[TotalSpend]]/marketing_campaign32[[#This Row],[Income]]</f>
        <v>2.1818775122739879E-2</v>
      </c>
      <c r="Y261" s="27" t="str">
        <f>IF(marketing_campaign32[[#This Row],[TotalSpend]]&gt;1196, "High Spend", "Low Spend")</f>
        <v>High Spend</v>
      </c>
      <c r="Z261">
        <v>4</v>
      </c>
      <c r="AA261">
        <v>9</v>
      </c>
      <c r="AB261">
        <v>4</v>
      </c>
      <c r="AC261">
        <v>8</v>
      </c>
      <c r="AD261">
        <f t="shared" si="14"/>
        <v>21</v>
      </c>
      <c r="AE261" s="30">
        <f>IFERROR(marketing_campaign32[[#This Row],[TotalSpend]]/marketing_campaign32[[#This Row],[TotalPurchase]], 0)</f>
        <v>70.047619047619051</v>
      </c>
      <c r="AF261">
        <v>5</v>
      </c>
      <c r="AG261">
        <v>0</v>
      </c>
      <c r="AH261">
        <v>0</v>
      </c>
      <c r="AI261">
        <v>0</v>
      </c>
      <c r="AJ261">
        <v>0</v>
      </c>
      <c r="AK261">
        <v>0</v>
      </c>
      <c r="AL261">
        <v>0</v>
      </c>
      <c r="AM261">
        <v>0</v>
      </c>
    </row>
    <row r="262" spans="1:39" x14ac:dyDescent="0.3">
      <c r="A262">
        <v>3599</v>
      </c>
      <c r="B262">
        <v>1970</v>
      </c>
      <c r="C262">
        <f>2014-marketing_campaign32[[#This Row],[Year_Birth]]</f>
        <v>44</v>
      </c>
      <c r="D262" t="str">
        <f>IF(AND(marketing_campaign32[[#This Row],[Age]]&gt;17, marketing_campaign32[[#This Row],[Age]]&lt;40), "Adult", IF(AND(marketing_campaign32[[#This Row],[Age]]&gt;=40, marketing_campaign32[[#This Row],[Age]]&lt;59), "Middle Age", "Old Age"))</f>
        <v>Middle Age</v>
      </c>
      <c r="E262">
        <v>2</v>
      </c>
      <c r="F262">
        <v>2</v>
      </c>
      <c r="G262">
        <v>63684</v>
      </c>
      <c r="H262" t="s">
        <v>147</v>
      </c>
      <c r="I262">
        <v>2</v>
      </c>
      <c r="J262">
        <v>0</v>
      </c>
      <c r="K262">
        <v>1</v>
      </c>
      <c r="L262">
        <f t="shared" si="12"/>
        <v>1</v>
      </c>
      <c r="M262">
        <f>marketing_campaign32[[#This Row],[TotalKids]]+marketing_campaign32[[#This Row],[Marital_Number]]</f>
        <v>3</v>
      </c>
      <c r="N262" s="1">
        <v>41239</v>
      </c>
      <c r="O262" s="22">
        <f>MAX($N$2:$N$2229)-marketing_campaign32[[#This Row],[Dt_Customer]]</f>
        <v>580</v>
      </c>
      <c r="P262">
        <v>61</v>
      </c>
      <c r="Q262">
        <v>575</v>
      </c>
      <c r="R262">
        <v>80</v>
      </c>
      <c r="S262">
        <v>428</v>
      </c>
      <c r="T262">
        <v>208</v>
      </c>
      <c r="U262">
        <v>93</v>
      </c>
      <c r="V262">
        <v>80</v>
      </c>
      <c r="W262">
        <f t="shared" si="13"/>
        <v>1464</v>
      </c>
      <c r="X262" s="27">
        <f>marketing_campaign32[[#This Row],[TotalSpend]]/marketing_campaign32[[#This Row],[Income]]</f>
        <v>2.2988505747126436E-2</v>
      </c>
      <c r="Y262" s="27" t="str">
        <f>IF(marketing_campaign32[[#This Row],[TotalSpend]]&gt;1196, "High Spend", "Low Spend")</f>
        <v>High Spend</v>
      </c>
      <c r="Z262">
        <v>3</v>
      </c>
      <c r="AA262">
        <v>8</v>
      </c>
      <c r="AB262">
        <v>4</v>
      </c>
      <c r="AC262">
        <v>8</v>
      </c>
      <c r="AD262">
        <f t="shared" si="14"/>
        <v>20</v>
      </c>
      <c r="AE262" s="30">
        <f>IFERROR(marketing_campaign32[[#This Row],[TotalSpend]]/marketing_campaign32[[#This Row],[TotalPurchase]], 0)</f>
        <v>73.2</v>
      </c>
      <c r="AF262">
        <v>5</v>
      </c>
      <c r="AG262">
        <v>0</v>
      </c>
      <c r="AH262">
        <v>0</v>
      </c>
      <c r="AI262">
        <v>0</v>
      </c>
      <c r="AJ262">
        <v>0</v>
      </c>
      <c r="AK262">
        <v>0</v>
      </c>
      <c r="AL262">
        <v>0</v>
      </c>
      <c r="AM262">
        <v>0</v>
      </c>
    </row>
    <row r="263" spans="1:39" x14ac:dyDescent="0.3">
      <c r="A263">
        <v>5204</v>
      </c>
      <c r="B263">
        <v>1971</v>
      </c>
      <c r="C263">
        <f>2014-marketing_campaign32[[#This Row],[Year_Birth]]</f>
        <v>43</v>
      </c>
      <c r="D263" t="str">
        <f>IF(AND(marketing_campaign32[[#This Row],[Age]]&gt;17, marketing_campaign32[[#This Row],[Age]]&lt;40), "Adult", IF(AND(marketing_campaign32[[#This Row],[Age]]&gt;=40, marketing_campaign32[[#This Row],[Age]]&lt;59), "Middle Age", "Old Age"))</f>
        <v>Middle Age</v>
      </c>
      <c r="E263">
        <v>2</v>
      </c>
      <c r="F263">
        <v>2</v>
      </c>
      <c r="G263">
        <v>74538</v>
      </c>
      <c r="H263" t="s">
        <v>146</v>
      </c>
      <c r="I263">
        <v>3</v>
      </c>
      <c r="J263">
        <v>0</v>
      </c>
      <c r="K263">
        <v>0</v>
      </c>
      <c r="L263">
        <f t="shared" si="12"/>
        <v>0</v>
      </c>
      <c r="M263">
        <f>marketing_campaign32[[#This Row],[TotalKids]]+marketing_campaign32[[#This Row],[Marital_Number]]</f>
        <v>2</v>
      </c>
      <c r="N263" s="1">
        <v>41454</v>
      </c>
      <c r="O263" s="22">
        <f>MAX($N$2:$N$2229)-marketing_campaign32[[#This Row],[Dt_Customer]]</f>
        <v>365</v>
      </c>
      <c r="P263">
        <v>21</v>
      </c>
      <c r="Q263">
        <v>380</v>
      </c>
      <c r="R263">
        <v>98</v>
      </c>
      <c r="S263">
        <v>733</v>
      </c>
      <c r="T263">
        <v>110</v>
      </c>
      <c r="U263">
        <v>112</v>
      </c>
      <c r="V263">
        <v>28</v>
      </c>
      <c r="W263">
        <f t="shared" si="13"/>
        <v>1461</v>
      </c>
      <c r="X263" s="27">
        <f>marketing_campaign32[[#This Row],[TotalSpend]]/marketing_campaign32[[#This Row],[Income]]</f>
        <v>1.9600740561861063E-2</v>
      </c>
      <c r="Y263" s="27" t="str">
        <f>IF(marketing_campaign32[[#This Row],[TotalSpend]]&gt;1196, "High Spend", "Low Spend")</f>
        <v>High Spend</v>
      </c>
      <c r="Z263">
        <v>1</v>
      </c>
      <c r="AA263">
        <v>8</v>
      </c>
      <c r="AB263">
        <v>8</v>
      </c>
      <c r="AC263">
        <v>5</v>
      </c>
      <c r="AD263">
        <f t="shared" si="14"/>
        <v>21</v>
      </c>
      <c r="AE263" s="30">
        <f>IFERROR(marketing_campaign32[[#This Row],[TotalSpend]]/marketing_campaign32[[#This Row],[TotalPurchase]], 0)</f>
        <v>69.571428571428569</v>
      </c>
      <c r="AF263">
        <v>3</v>
      </c>
      <c r="AG263">
        <v>0</v>
      </c>
      <c r="AH263">
        <v>0</v>
      </c>
      <c r="AI263">
        <v>0</v>
      </c>
      <c r="AJ263">
        <v>0</v>
      </c>
      <c r="AK263">
        <v>1</v>
      </c>
      <c r="AL263">
        <v>1</v>
      </c>
      <c r="AM263">
        <v>0</v>
      </c>
    </row>
    <row r="264" spans="1:39" x14ac:dyDescent="0.3">
      <c r="A264">
        <v>8732</v>
      </c>
      <c r="B264">
        <v>1969</v>
      </c>
      <c r="C264">
        <f>2014-marketing_campaign32[[#This Row],[Year_Birth]]</f>
        <v>45</v>
      </c>
      <c r="D264" t="str">
        <f>IF(AND(marketing_campaign32[[#This Row],[Age]]&gt;17, marketing_campaign32[[#This Row],[Age]]&lt;40), "Adult", IF(AND(marketing_campaign32[[#This Row],[Age]]&gt;=40, marketing_campaign32[[#This Row],[Age]]&lt;59), "Middle Age", "Old Age"))</f>
        <v>Middle Age</v>
      </c>
      <c r="E264">
        <v>3</v>
      </c>
      <c r="F264">
        <v>1</v>
      </c>
      <c r="G264">
        <v>67369</v>
      </c>
      <c r="H264" t="s">
        <v>147</v>
      </c>
      <c r="I264">
        <v>2</v>
      </c>
      <c r="J264">
        <v>0</v>
      </c>
      <c r="K264">
        <v>1</v>
      </c>
      <c r="L264">
        <f t="shared" si="12"/>
        <v>1</v>
      </c>
      <c r="M264">
        <f>marketing_campaign32[[#This Row],[TotalKids]]+marketing_campaign32[[#This Row],[Marital_Number]]</f>
        <v>2</v>
      </c>
      <c r="N264" s="1">
        <v>41230</v>
      </c>
      <c r="O264" s="22">
        <f>MAX($N$2:$N$2229)-marketing_campaign32[[#This Row],[Dt_Customer]]</f>
        <v>589</v>
      </c>
      <c r="P264">
        <v>81</v>
      </c>
      <c r="Q264">
        <v>1298</v>
      </c>
      <c r="R264">
        <v>0</v>
      </c>
      <c r="S264">
        <v>70</v>
      </c>
      <c r="T264">
        <v>37</v>
      </c>
      <c r="U264">
        <v>14</v>
      </c>
      <c r="V264">
        <v>42</v>
      </c>
      <c r="W264">
        <f t="shared" si="13"/>
        <v>1461</v>
      </c>
      <c r="X264" s="27">
        <f>marketing_campaign32[[#This Row],[TotalSpend]]/marketing_campaign32[[#This Row],[Income]]</f>
        <v>2.1686532381362349E-2</v>
      </c>
      <c r="Y264" s="27" t="str">
        <f>IF(marketing_campaign32[[#This Row],[TotalSpend]]&gt;1196, "High Spend", "Low Spend")</f>
        <v>High Spend</v>
      </c>
      <c r="Z264">
        <v>4</v>
      </c>
      <c r="AA264">
        <v>7</v>
      </c>
      <c r="AB264">
        <v>4</v>
      </c>
      <c r="AC264">
        <v>10</v>
      </c>
      <c r="AD264">
        <f t="shared" si="14"/>
        <v>21</v>
      </c>
      <c r="AE264" s="30">
        <f>IFERROR(marketing_campaign32[[#This Row],[TotalSpend]]/marketing_campaign32[[#This Row],[TotalPurchase]], 0)</f>
        <v>69.571428571428569</v>
      </c>
      <c r="AF264">
        <v>4</v>
      </c>
      <c r="AG264">
        <v>0</v>
      </c>
      <c r="AH264">
        <v>0</v>
      </c>
      <c r="AI264">
        <v>0</v>
      </c>
      <c r="AJ264">
        <v>1</v>
      </c>
      <c r="AK264">
        <v>1</v>
      </c>
      <c r="AL264">
        <v>1</v>
      </c>
      <c r="AM264">
        <v>0</v>
      </c>
    </row>
    <row r="265" spans="1:39" x14ac:dyDescent="0.3">
      <c r="A265">
        <v>8310</v>
      </c>
      <c r="B265">
        <v>1964</v>
      </c>
      <c r="C265">
        <f>2014-marketing_campaign32[[#This Row],[Year_Birth]]</f>
        <v>50</v>
      </c>
      <c r="D265" t="str">
        <f>IF(AND(marketing_campaign32[[#This Row],[Age]]&gt;17, marketing_campaign32[[#This Row],[Age]]&lt;40), "Adult", IF(AND(marketing_campaign32[[#This Row],[Age]]&gt;=40, marketing_campaign32[[#This Row],[Age]]&lt;59), "Middle Age", "Old Age"))</f>
        <v>Middle Age</v>
      </c>
      <c r="E265">
        <v>2</v>
      </c>
      <c r="F265">
        <v>2</v>
      </c>
      <c r="G265">
        <v>68142</v>
      </c>
      <c r="H265" t="s">
        <v>147</v>
      </c>
      <c r="I265">
        <v>2</v>
      </c>
      <c r="J265">
        <v>0</v>
      </c>
      <c r="K265">
        <v>1</v>
      </c>
      <c r="L265">
        <f t="shared" si="12"/>
        <v>1</v>
      </c>
      <c r="M265">
        <f>marketing_campaign32[[#This Row],[TotalKids]]+marketing_campaign32[[#This Row],[Marital_Number]]</f>
        <v>3</v>
      </c>
      <c r="N265" s="1">
        <v>41150</v>
      </c>
      <c r="O265" s="22">
        <f>MAX($N$2:$N$2229)-marketing_campaign32[[#This Row],[Dt_Customer]]</f>
        <v>669</v>
      </c>
      <c r="P265">
        <v>96</v>
      </c>
      <c r="Q265">
        <v>897</v>
      </c>
      <c r="R265">
        <v>126</v>
      </c>
      <c r="S265">
        <v>196</v>
      </c>
      <c r="T265">
        <v>91</v>
      </c>
      <c r="U265">
        <v>112</v>
      </c>
      <c r="V265">
        <v>37</v>
      </c>
      <c r="W265">
        <f t="shared" si="13"/>
        <v>1459</v>
      </c>
      <c r="X265" s="27">
        <f>marketing_campaign32[[#This Row],[TotalSpend]]/marketing_campaign32[[#This Row],[Income]]</f>
        <v>2.1411170790408267E-2</v>
      </c>
      <c r="Y265" s="27" t="str">
        <f>IF(marketing_campaign32[[#This Row],[TotalSpend]]&gt;1196, "High Spend", "Low Spend")</f>
        <v>High Spend</v>
      </c>
      <c r="Z265">
        <v>3</v>
      </c>
      <c r="AA265">
        <v>10</v>
      </c>
      <c r="AB265">
        <v>4</v>
      </c>
      <c r="AC265">
        <v>7</v>
      </c>
      <c r="AD265">
        <f t="shared" si="14"/>
        <v>21</v>
      </c>
      <c r="AE265" s="30">
        <f>IFERROR(marketing_campaign32[[#This Row],[TotalSpend]]/marketing_campaign32[[#This Row],[TotalPurchase]], 0)</f>
        <v>69.476190476190482</v>
      </c>
      <c r="AF265">
        <v>6</v>
      </c>
      <c r="AG265">
        <v>0</v>
      </c>
      <c r="AH265">
        <v>0</v>
      </c>
      <c r="AI265">
        <v>0</v>
      </c>
      <c r="AJ265">
        <v>0</v>
      </c>
      <c r="AK265">
        <v>0</v>
      </c>
      <c r="AL265">
        <v>0</v>
      </c>
      <c r="AM265">
        <v>0</v>
      </c>
    </row>
    <row r="266" spans="1:39" x14ac:dyDescent="0.3">
      <c r="A266">
        <v>10129</v>
      </c>
      <c r="B266">
        <v>1966</v>
      </c>
      <c r="C266">
        <f>2014-marketing_campaign32[[#This Row],[Year_Birth]]</f>
        <v>48</v>
      </c>
      <c r="D266" t="str">
        <f>IF(AND(marketing_campaign32[[#This Row],[Age]]&gt;17, marketing_campaign32[[#This Row],[Age]]&lt;40), "Adult", IF(AND(marketing_campaign32[[#This Row],[Age]]&gt;=40, marketing_campaign32[[#This Row],[Age]]&lt;59), "Middle Age", "Old Age"))</f>
        <v>Middle Age</v>
      </c>
      <c r="E266">
        <v>2</v>
      </c>
      <c r="F266">
        <v>2</v>
      </c>
      <c r="G266">
        <v>82427</v>
      </c>
      <c r="H266" t="s">
        <v>146</v>
      </c>
      <c r="I266">
        <v>3</v>
      </c>
      <c r="J266">
        <v>0</v>
      </c>
      <c r="K266">
        <v>0</v>
      </c>
      <c r="L266">
        <f t="shared" si="12"/>
        <v>0</v>
      </c>
      <c r="M266">
        <f>marketing_campaign32[[#This Row],[TotalKids]]+marketing_campaign32[[#This Row],[Marital_Number]]</f>
        <v>2</v>
      </c>
      <c r="N266" s="1">
        <v>41710</v>
      </c>
      <c r="O266" s="22">
        <f>MAX($N$2:$N$2229)-marketing_campaign32[[#This Row],[Dt_Customer]]</f>
        <v>109</v>
      </c>
      <c r="P266">
        <v>35</v>
      </c>
      <c r="Q266">
        <v>482</v>
      </c>
      <c r="R266">
        <v>147</v>
      </c>
      <c r="S266">
        <v>509</v>
      </c>
      <c r="T266">
        <v>104</v>
      </c>
      <c r="U266">
        <v>107</v>
      </c>
      <c r="V266">
        <v>107</v>
      </c>
      <c r="W266">
        <f t="shared" si="13"/>
        <v>1456</v>
      </c>
      <c r="X266" s="27">
        <f>marketing_campaign32[[#This Row],[TotalSpend]]/marketing_campaign32[[#This Row],[Income]]</f>
        <v>1.7664114913802518E-2</v>
      </c>
      <c r="Y266" s="27" t="str">
        <f>IF(marketing_campaign32[[#This Row],[TotalSpend]]&gt;1196, "High Spend", "Low Spend")</f>
        <v>High Spend</v>
      </c>
      <c r="Z266">
        <v>1</v>
      </c>
      <c r="AA266">
        <v>3</v>
      </c>
      <c r="AB266">
        <v>5</v>
      </c>
      <c r="AC266">
        <v>12</v>
      </c>
      <c r="AD266">
        <f t="shared" si="14"/>
        <v>20</v>
      </c>
      <c r="AE266" s="30">
        <f>IFERROR(marketing_campaign32[[#This Row],[TotalSpend]]/marketing_campaign32[[#This Row],[TotalPurchase]], 0)</f>
        <v>72.8</v>
      </c>
      <c r="AF266">
        <v>1</v>
      </c>
      <c r="AG266">
        <v>0</v>
      </c>
      <c r="AH266">
        <v>0</v>
      </c>
      <c r="AI266">
        <v>0</v>
      </c>
      <c r="AJ266">
        <v>0</v>
      </c>
      <c r="AK266">
        <v>1</v>
      </c>
      <c r="AL266">
        <v>0</v>
      </c>
      <c r="AM266">
        <v>0</v>
      </c>
    </row>
    <row r="267" spans="1:39" x14ac:dyDescent="0.3">
      <c r="A267">
        <v>2254</v>
      </c>
      <c r="B267">
        <v>1983</v>
      </c>
      <c r="C267">
        <f>2014-marketing_campaign32[[#This Row],[Year_Birth]]</f>
        <v>31</v>
      </c>
      <c r="D267" t="str">
        <f>IF(AND(marketing_campaign32[[#This Row],[Age]]&gt;17, marketing_campaign32[[#This Row],[Age]]&lt;40), "Adult", IF(AND(marketing_campaign32[[#This Row],[Age]]&gt;=40, marketing_campaign32[[#This Row],[Age]]&lt;59), "Middle Age", "Old Age"))</f>
        <v>Adult</v>
      </c>
      <c r="E267">
        <v>2</v>
      </c>
      <c r="F267">
        <v>2</v>
      </c>
      <c r="G267">
        <v>69520</v>
      </c>
      <c r="H267" t="s">
        <v>146</v>
      </c>
      <c r="I267">
        <v>3</v>
      </c>
      <c r="J267">
        <v>0</v>
      </c>
      <c r="K267">
        <v>0</v>
      </c>
      <c r="L267">
        <f t="shared" si="12"/>
        <v>0</v>
      </c>
      <c r="M267">
        <f>marketing_campaign32[[#This Row],[TotalKids]]+marketing_campaign32[[#This Row],[Marital_Number]]</f>
        <v>2</v>
      </c>
      <c r="N267" s="1">
        <v>41462</v>
      </c>
      <c r="O267" s="22">
        <f>MAX($N$2:$N$2229)-marketing_campaign32[[#This Row],[Dt_Customer]]</f>
        <v>357</v>
      </c>
      <c r="P267">
        <v>95</v>
      </c>
      <c r="Q267">
        <v>627</v>
      </c>
      <c r="R267">
        <v>120</v>
      </c>
      <c r="S267">
        <v>414</v>
      </c>
      <c r="T267">
        <v>121</v>
      </c>
      <c r="U267">
        <v>80</v>
      </c>
      <c r="V267">
        <v>93</v>
      </c>
      <c r="W267">
        <f t="shared" si="13"/>
        <v>1455</v>
      </c>
      <c r="X267" s="27">
        <f>marketing_campaign32[[#This Row],[TotalSpend]]/marketing_campaign32[[#This Row],[Income]]</f>
        <v>2.0929228998849251E-2</v>
      </c>
      <c r="Y267" s="27" t="str">
        <f>IF(marketing_campaign32[[#This Row],[TotalSpend]]&gt;1196, "High Spend", "Low Spend")</f>
        <v>High Spend</v>
      </c>
      <c r="Z267">
        <v>1</v>
      </c>
      <c r="AA267">
        <v>9</v>
      </c>
      <c r="AB267">
        <v>6</v>
      </c>
      <c r="AC267">
        <v>5</v>
      </c>
      <c r="AD267">
        <f t="shared" si="14"/>
        <v>20</v>
      </c>
      <c r="AE267" s="30">
        <f>IFERROR(marketing_campaign32[[#This Row],[TotalSpend]]/marketing_campaign32[[#This Row],[TotalPurchase]], 0)</f>
        <v>72.75</v>
      </c>
      <c r="AF267">
        <v>5</v>
      </c>
      <c r="AG267">
        <v>0</v>
      </c>
      <c r="AH267">
        <v>0</v>
      </c>
      <c r="AI267">
        <v>0</v>
      </c>
      <c r="AJ267">
        <v>0</v>
      </c>
      <c r="AK267">
        <v>0</v>
      </c>
      <c r="AL267">
        <v>0</v>
      </c>
      <c r="AM267">
        <v>0</v>
      </c>
    </row>
    <row r="268" spans="1:39" x14ac:dyDescent="0.3">
      <c r="A268">
        <v>7053</v>
      </c>
      <c r="B268">
        <v>1966</v>
      </c>
      <c r="C268">
        <f>2014-marketing_campaign32[[#This Row],[Year_Birth]]</f>
        <v>48</v>
      </c>
      <c r="D268" t="str">
        <f>IF(AND(marketing_campaign32[[#This Row],[Age]]&gt;17, marketing_campaign32[[#This Row],[Age]]&lt;40), "Adult", IF(AND(marketing_campaign32[[#This Row],[Age]]&gt;=40, marketing_campaign32[[#This Row],[Age]]&lt;59), "Middle Age", "Old Age"))</f>
        <v>Middle Age</v>
      </c>
      <c r="E268">
        <v>3</v>
      </c>
      <c r="F268">
        <v>1</v>
      </c>
      <c r="G268">
        <v>78420</v>
      </c>
      <c r="H268" t="s">
        <v>146</v>
      </c>
      <c r="I268">
        <v>3</v>
      </c>
      <c r="J268">
        <v>0</v>
      </c>
      <c r="K268">
        <v>0</v>
      </c>
      <c r="L268">
        <f t="shared" si="12"/>
        <v>0</v>
      </c>
      <c r="M268">
        <f>marketing_campaign32[[#This Row],[TotalKids]]+marketing_campaign32[[#This Row],[Marital_Number]]</f>
        <v>1</v>
      </c>
      <c r="N268" s="1">
        <v>41454</v>
      </c>
      <c r="O268" s="22">
        <f>MAX($N$2:$N$2229)-marketing_campaign32[[#This Row],[Dt_Customer]]</f>
        <v>365</v>
      </c>
      <c r="P268">
        <v>75</v>
      </c>
      <c r="Q268">
        <v>604</v>
      </c>
      <c r="R268">
        <v>28</v>
      </c>
      <c r="S268">
        <v>674</v>
      </c>
      <c r="T268">
        <v>91</v>
      </c>
      <c r="U268">
        <v>28</v>
      </c>
      <c r="V268">
        <v>28</v>
      </c>
      <c r="W268">
        <f t="shared" si="13"/>
        <v>1453</v>
      </c>
      <c r="X268" s="27">
        <f>marketing_campaign32[[#This Row],[TotalSpend]]/marketing_campaign32[[#This Row],[Income]]</f>
        <v>1.8528436623310381E-2</v>
      </c>
      <c r="Y268" s="27" t="str">
        <f>IF(marketing_campaign32[[#This Row],[TotalSpend]]&gt;1196, "High Spend", "Low Spend")</f>
        <v>High Spend</v>
      </c>
      <c r="Z268">
        <v>1</v>
      </c>
      <c r="AA268">
        <v>3</v>
      </c>
      <c r="AB268">
        <v>10</v>
      </c>
      <c r="AC268">
        <v>8</v>
      </c>
      <c r="AD268">
        <f t="shared" si="14"/>
        <v>21</v>
      </c>
      <c r="AE268" s="30">
        <f>IFERROR(marketing_campaign32[[#This Row],[TotalSpend]]/marketing_campaign32[[#This Row],[TotalPurchase]], 0)</f>
        <v>69.19047619047619</v>
      </c>
      <c r="AF268">
        <v>1</v>
      </c>
      <c r="AG268">
        <v>0</v>
      </c>
      <c r="AH268">
        <v>0</v>
      </c>
      <c r="AI268">
        <v>0</v>
      </c>
      <c r="AJ268">
        <v>0</v>
      </c>
      <c r="AK268">
        <v>0</v>
      </c>
      <c r="AL268">
        <v>0</v>
      </c>
      <c r="AM268">
        <v>0</v>
      </c>
    </row>
    <row r="269" spans="1:39" x14ac:dyDescent="0.3">
      <c r="A269">
        <v>6384</v>
      </c>
      <c r="B269">
        <v>1978</v>
      </c>
      <c r="C269">
        <f>2014-marketing_campaign32[[#This Row],[Year_Birth]]</f>
        <v>36</v>
      </c>
      <c r="D269" t="str">
        <f>IF(AND(marketing_campaign32[[#This Row],[Age]]&gt;17, marketing_campaign32[[#This Row],[Age]]&lt;40), "Adult", IF(AND(marketing_campaign32[[#This Row],[Age]]&gt;=40, marketing_campaign32[[#This Row],[Age]]&lt;59), "Middle Age", "Old Age"))</f>
        <v>Adult</v>
      </c>
      <c r="E269">
        <v>2</v>
      </c>
      <c r="F269">
        <v>1</v>
      </c>
      <c r="G269">
        <v>71022</v>
      </c>
      <c r="H269" t="s">
        <v>146</v>
      </c>
      <c r="I269">
        <v>3</v>
      </c>
      <c r="J269">
        <v>0</v>
      </c>
      <c r="K269">
        <v>1</v>
      </c>
      <c r="L269">
        <f t="shared" si="12"/>
        <v>1</v>
      </c>
      <c r="M269">
        <f>marketing_campaign32[[#This Row],[TotalKids]]+marketing_campaign32[[#This Row],[Marital_Number]]</f>
        <v>2</v>
      </c>
      <c r="N269" s="1">
        <v>41681</v>
      </c>
      <c r="O269" s="22">
        <f>MAX($N$2:$N$2229)-marketing_campaign32[[#This Row],[Dt_Customer]]</f>
        <v>138</v>
      </c>
      <c r="P269">
        <v>30</v>
      </c>
      <c r="Q269">
        <v>909</v>
      </c>
      <c r="R269">
        <v>12</v>
      </c>
      <c r="S269">
        <v>278</v>
      </c>
      <c r="T269">
        <v>0</v>
      </c>
      <c r="U269">
        <v>12</v>
      </c>
      <c r="V269">
        <v>242</v>
      </c>
      <c r="W269">
        <f t="shared" si="13"/>
        <v>1453</v>
      </c>
      <c r="X269" s="27">
        <f>marketing_campaign32[[#This Row],[TotalSpend]]/marketing_campaign32[[#This Row],[Income]]</f>
        <v>2.0458449494522826E-2</v>
      </c>
      <c r="Y269" s="27" t="str">
        <f>IF(marketing_campaign32[[#This Row],[TotalSpend]]&gt;1196, "High Spend", "Low Spend")</f>
        <v>High Spend</v>
      </c>
      <c r="Z269">
        <v>3</v>
      </c>
      <c r="AA269">
        <v>5</v>
      </c>
      <c r="AB269">
        <v>2</v>
      </c>
      <c r="AC269">
        <v>11</v>
      </c>
      <c r="AD269">
        <f t="shared" si="14"/>
        <v>18</v>
      </c>
      <c r="AE269" s="30">
        <f>IFERROR(marketing_campaign32[[#This Row],[TotalSpend]]/marketing_campaign32[[#This Row],[TotalPurchase]], 0)</f>
        <v>80.722222222222229</v>
      </c>
      <c r="AF269">
        <v>8</v>
      </c>
      <c r="AG269">
        <v>0</v>
      </c>
      <c r="AH269">
        <v>0</v>
      </c>
      <c r="AI269">
        <v>1</v>
      </c>
      <c r="AJ269">
        <v>0</v>
      </c>
      <c r="AK269">
        <v>0</v>
      </c>
      <c r="AL269">
        <v>0</v>
      </c>
      <c r="AM269">
        <v>0</v>
      </c>
    </row>
    <row r="270" spans="1:39" x14ac:dyDescent="0.3">
      <c r="A270">
        <v>10150</v>
      </c>
      <c r="B270">
        <v>1961</v>
      </c>
      <c r="C270">
        <f>2014-marketing_campaign32[[#This Row],[Year_Birth]]</f>
        <v>53</v>
      </c>
      <c r="D270" t="str">
        <f>IF(AND(marketing_campaign32[[#This Row],[Age]]&gt;17, marketing_campaign32[[#This Row],[Age]]&lt;40), "Adult", IF(AND(marketing_campaign32[[#This Row],[Age]]&gt;=40, marketing_campaign32[[#This Row],[Age]]&lt;59), "Middle Age", "Old Age"))</f>
        <v>Middle Age</v>
      </c>
      <c r="E270">
        <v>2</v>
      </c>
      <c r="F270">
        <v>1</v>
      </c>
      <c r="G270">
        <v>86429</v>
      </c>
      <c r="H270" t="s">
        <v>146</v>
      </c>
      <c r="I270">
        <v>3</v>
      </c>
      <c r="J270">
        <v>0</v>
      </c>
      <c r="K270">
        <v>0</v>
      </c>
      <c r="L270">
        <f t="shared" si="12"/>
        <v>0</v>
      </c>
      <c r="M270">
        <f>marketing_campaign32[[#This Row],[TotalKids]]+marketing_campaign32[[#This Row],[Marital_Number]]</f>
        <v>1</v>
      </c>
      <c r="N270" s="1">
        <v>41599</v>
      </c>
      <c r="O270" s="22">
        <f>MAX($N$2:$N$2229)-marketing_campaign32[[#This Row],[Dt_Customer]]</f>
        <v>220</v>
      </c>
      <c r="P270">
        <v>10</v>
      </c>
      <c r="Q270">
        <v>464</v>
      </c>
      <c r="R270">
        <v>28</v>
      </c>
      <c r="S270">
        <v>873</v>
      </c>
      <c r="T270">
        <v>29</v>
      </c>
      <c r="U270">
        <v>18</v>
      </c>
      <c r="V270">
        <v>37</v>
      </c>
      <c r="W270">
        <f t="shared" si="13"/>
        <v>1449</v>
      </c>
      <c r="X270" s="27">
        <f>marketing_campaign32[[#This Row],[TotalSpend]]/marketing_campaign32[[#This Row],[Income]]</f>
        <v>1.6765206122944847E-2</v>
      </c>
      <c r="Y270" s="27" t="str">
        <f>IF(marketing_campaign32[[#This Row],[TotalSpend]]&gt;1196, "High Spend", "Low Spend")</f>
        <v>High Spend</v>
      </c>
      <c r="Z270">
        <v>0</v>
      </c>
      <c r="AA270">
        <v>7</v>
      </c>
      <c r="AB270">
        <v>4</v>
      </c>
      <c r="AC270">
        <v>7</v>
      </c>
      <c r="AD270">
        <f t="shared" si="14"/>
        <v>18</v>
      </c>
      <c r="AE270" s="30">
        <f>IFERROR(marketing_campaign32[[#This Row],[TotalSpend]]/marketing_campaign32[[#This Row],[TotalPurchase]], 0)</f>
        <v>80.5</v>
      </c>
      <c r="AF270">
        <v>2</v>
      </c>
      <c r="AG270">
        <v>1</v>
      </c>
      <c r="AH270">
        <v>0</v>
      </c>
      <c r="AI270">
        <v>0</v>
      </c>
      <c r="AJ270">
        <v>0</v>
      </c>
      <c r="AK270">
        <v>0</v>
      </c>
      <c r="AL270">
        <v>1</v>
      </c>
      <c r="AM270">
        <v>0</v>
      </c>
    </row>
    <row r="271" spans="1:39" x14ac:dyDescent="0.3">
      <c r="A271">
        <v>5140</v>
      </c>
      <c r="B271">
        <v>1985</v>
      </c>
      <c r="C271">
        <f>2014-marketing_campaign32[[#This Row],[Year_Birth]]</f>
        <v>29</v>
      </c>
      <c r="D271" t="str">
        <f>IF(AND(marketing_campaign32[[#This Row],[Age]]&gt;17, marketing_campaign32[[#This Row],[Age]]&lt;40), "Adult", IF(AND(marketing_campaign32[[#This Row],[Age]]&gt;=40, marketing_campaign32[[#This Row],[Age]]&lt;59), "Middle Age", "Old Age"))</f>
        <v>Adult</v>
      </c>
      <c r="E271">
        <v>3</v>
      </c>
      <c r="F271">
        <v>2</v>
      </c>
      <c r="G271">
        <v>64355</v>
      </c>
      <c r="H271" t="s">
        <v>147</v>
      </c>
      <c r="I271">
        <v>2</v>
      </c>
      <c r="J271">
        <v>1</v>
      </c>
      <c r="K271">
        <v>0</v>
      </c>
      <c r="L271">
        <f t="shared" si="12"/>
        <v>1</v>
      </c>
      <c r="M271">
        <f>marketing_campaign32[[#This Row],[TotalKids]]+marketing_campaign32[[#This Row],[Marital_Number]]</f>
        <v>3</v>
      </c>
      <c r="N271" s="1">
        <v>41145</v>
      </c>
      <c r="O271" s="22">
        <f>MAX($N$2:$N$2229)-marketing_campaign32[[#This Row],[Dt_Customer]]</f>
        <v>674</v>
      </c>
      <c r="P271">
        <v>66</v>
      </c>
      <c r="Q271">
        <v>1047</v>
      </c>
      <c r="R271">
        <v>0</v>
      </c>
      <c r="S271">
        <v>140</v>
      </c>
      <c r="T271">
        <v>67</v>
      </c>
      <c r="U271">
        <v>38</v>
      </c>
      <c r="V271">
        <v>153</v>
      </c>
      <c r="W271">
        <f t="shared" si="13"/>
        <v>1445</v>
      </c>
      <c r="X271" s="27">
        <f>marketing_campaign32[[#This Row],[TotalSpend]]/marketing_campaign32[[#This Row],[Income]]</f>
        <v>2.2453577810581927E-2</v>
      </c>
      <c r="Y271" s="27" t="str">
        <f>IF(marketing_campaign32[[#This Row],[TotalSpend]]&gt;1196, "High Spend", "Low Spend")</f>
        <v>High Spend</v>
      </c>
      <c r="Z271">
        <v>2</v>
      </c>
      <c r="AA271">
        <v>4</v>
      </c>
      <c r="AB271">
        <v>3</v>
      </c>
      <c r="AC271">
        <v>12</v>
      </c>
      <c r="AD271">
        <f t="shared" si="14"/>
        <v>19</v>
      </c>
      <c r="AE271" s="30">
        <f>IFERROR(marketing_campaign32[[#This Row],[TotalSpend]]/marketing_campaign32[[#This Row],[TotalPurchase]], 0)</f>
        <v>76.05263157894737</v>
      </c>
      <c r="AF271">
        <v>8</v>
      </c>
      <c r="AG271">
        <v>0</v>
      </c>
      <c r="AH271">
        <v>0</v>
      </c>
      <c r="AI271">
        <v>0</v>
      </c>
      <c r="AJ271">
        <v>0</v>
      </c>
      <c r="AK271">
        <v>0</v>
      </c>
      <c r="AL271">
        <v>0</v>
      </c>
      <c r="AM271">
        <v>0</v>
      </c>
    </row>
    <row r="272" spans="1:39" x14ac:dyDescent="0.3">
      <c r="A272">
        <v>9463</v>
      </c>
      <c r="B272">
        <v>1959</v>
      </c>
      <c r="C272">
        <f>2014-marketing_campaign32[[#This Row],[Year_Birth]]</f>
        <v>55</v>
      </c>
      <c r="D272" t="str">
        <f>IF(AND(marketing_campaign32[[#This Row],[Age]]&gt;17, marketing_campaign32[[#This Row],[Age]]&lt;40), "Adult", IF(AND(marketing_campaign32[[#This Row],[Age]]&gt;=40, marketing_campaign32[[#This Row],[Age]]&lt;59), "Middle Age", "Old Age"))</f>
        <v>Middle Age</v>
      </c>
      <c r="E272">
        <v>2</v>
      </c>
      <c r="F272">
        <v>2</v>
      </c>
      <c r="G272">
        <v>71706</v>
      </c>
      <c r="H272" t="s">
        <v>146</v>
      </c>
      <c r="I272">
        <v>3</v>
      </c>
      <c r="J272">
        <v>0</v>
      </c>
      <c r="K272">
        <v>1</v>
      </c>
      <c r="L272">
        <f t="shared" si="12"/>
        <v>1</v>
      </c>
      <c r="M272">
        <f>marketing_campaign32[[#This Row],[TotalKids]]+marketing_campaign32[[#This Row],[Marital_Number]]</f>
        <v>3</v>
      </c>
      <c r="N272" s="1">
        <v>41226</v>
      </c>
      <c r="O272" s="22">
        <f>MAX($N$2:$N$2229)-marketing_campaign32[[#This Row],[Dt_Customer]]</f>
        <v>593</v>
      </c>
      <c r="P272">
        <v>16</v>
      </c>
      <c r="Q272">
        <v>931</v>
      </c>
      <c r="R272">
        <v>56</v>
      </c>
      <c r="S272">
        <v>253</v>
      </c>
      <c r="T272">
        <v>91</v>
      </c>
      <c r="U272">
        <v>98</v>
      </c>
      <c r="V272">
        <v>14</v>
      </c>
      <c r="W272">
        <f t="shared" si="13"/>
        <v>1443</v>
      </c>
      <c r="X272" s="27">
        <f>marketing_campaign32[[#This Row],[TotalSpend]]/marketing_campaign32[[#This Row],[Income]]</f>
        <v>2.0123839009287926E-2</v>
      </c>
      <c r="Y272" s="27" t="str">
        <f>IF(marketing_campaign32[[#This Row],[TotalSpend]]&gt;1196, "High Spend", "Low Spend")</f>
        <v>High Spend</v>
      </c>
      <c r="Z272">
        <v>4</v>
      </c>
      <c r="AA272">
        <v>9</v>
      </c>
      <c r="AB272">
        <v>5</v>
      </c>
      <c r="AC272">
        <v>7</v>
      </c>
      <c r="AD272">
        <f t="shared" si="14"/>
        <v>21</v>
      </c>
      <c r="AE272" s="30">
        <f>IFERROR(marketing_campaign32[[#This Row],[TotalSpend]]/marketing_campaign32[[#This Row],[TotalPurchase]], 0)</f>
        <v>68.714285714285708</v>
      </c>
      <c r="AF272">
        <v>5</v>
      </c>
      <c r="AG272">
        <v>0</v>
      </c>
      <c r="AH272">
        <v>0</v>
      </c>
      <c r="AI272">
        <v>0</v>
      </c>
      <c r="AJ272">
        <v>0</v>
      </c>
      <c r="AK272">
        <v>0</v>
      </c>
      <c r="AL272">
        <v>0</v>
      </c>
      <c r="AM272">
        <v>0</v>
      </c>
    </row>
    <row r="273" spans="1:39" x14ac:dyDescent="0.3">
      <c r="A273">
        <v>175</v>
      </c>
      <c r="B273">
        <v>1986</v>
      </c>
      <c r="C273">
        <f>2014-marketing_campaign32[[#This Row],[Year_Birth]]</f>
        <v>28</v>
      </c>
      <c r="D273" t="str">
        <f>IF(AND(marketing_campaign32[[#This Row],[Age]]&gt;17, marketing_campaign32[[#This Row],[Age]]&lt;40), "Adult", IF(AND(marketing_campaign32[[#This Row],[Age]]&gt;=40, marketing_campaign32[[#This Row],[Age]]&lt;59), "Middle Age", "Old Age"))</f>
        <v>Adult</v>
      </c>
      <c r="E273">
        <v>2</v>
      </c>
      <c r="F273">
        <v>2</v>
      </c>
      <c r="G273">
        <v>71952</v>
      </c>
      <c r="H273" t="s">
        <v>146</v>
      </c>
      <c r="I273">
        <v>3</v>
      </c>
      <c r="J273">
        <v>1</v>
      </c>
      <c r="K273">
        <v>0</v>
      </c>
      <c r="L273">
        <f t="shared" si="12"/>
        <v>1</v>
      </c>
      <c r="M273">
        <f>marketing_campaign32[[#This Row],[TotalKids]]+marketing_campaign32[[#This Row],[Marital_Number]]</f>
        <v>3</v>
      </c>
      <c r="N273" s="1">
        <v>41284</v>
      </c>
      <c r="O273" s="22">
        <f>MAX($N$2:$N$2229)-marketing_campaign32[[#This Row],[Dt_Customer]]</f>
        <v>535</v>
      </c>
      <c r="P273">
        <v>93</v>
      </c>
      <c r="Q273">
        <v>656</v>
      </c>
      <c r="R273">
        <v>80</v>
      </c>
      <c r="S273">
        <v>455</v>
      </c>
      <c r="T273">
        <v>52</v>
      </c>
      <c r="U273">
        <v>107</v>
      </c>
      <c r="V273">
        <v>93</v>
      </c>
      <c r="W273">
        <f t="shared" si="13"/>
        <v>1443</v>
      </c>
      <c r="X273" s="27">
        <f>marketing_campaign32[[#This Row],[TotalSpend]]/marketing_campaign32[[#This Row],[Income]]</f>
        <v>2.0055036691127417E-2</v>
      </c>
      <c r="Y273" s="27" t="str">
        <f>IF(marketing_campaign32[[#This Row],[TotalSpend]]&gt;1196, "High Spend", "Low Spend")</f>
        <v>High Spend</v>
      </c>
      <c r="Z273">
        <v>2</v>
      </c>
      <c r="AA273">
        <v>8</v>
      </c>
      <c r="AB273">
        <v>4</v>
      </c>
      <c r="AC273">
        <v>8</v>
      </c>
      <c r="AD273">
        <f t="shared" si="14"/>
        <v>20</v>
      </c>
      <c r="AE273" s="30">
        <f>IFERROR(marketing_campaign32[[#This Row],[TotalSpend]]/marketing_campaign32[[#This Row],[TotalPurchase]], 0)</f>
        <v>72.150000000000006</v>
      </c>
      <c r="AF273">
        <v>4</v>
      </c>
      <c r="AG273">
        <v>0</v>
      </c>
      <c r="AH273">
        <v>0</v>
      </c>
      <c r="AI273">
        <v>1</v>
      </c>
      <c r="AJ273">
        <v>0</v>
      </c>
      <c r="AK273">
        <v>1</v>
      </c>
      <c r="AL273">
        <v>0</v>
      </c>
      <c r="AM273">
        <v>0</v>
      </c>
    </row>
    <row r="274" spans="1:39" x14ac:dyDescent="0.3">
      <c r="A274">
        <v>6988</v>
      </c>
      <c r="B274">
        <v>1986</v>
      </c>
      <c r="C274">
        <f>2014-marketing_campaign32[[#This Row],[Year_Birth]]</f>
        <v>28</v>
      </c>
      <c r="D274" t="str">
        <f>IF(AND(marketing_campaign32[[#This Row],[Age]]&gt;17, marketing_campaign32[[#This Row],[Age]]&lt;40), "Adult", IF(AND(marketing_campaign32[[#This Row],[Age]]&gt;=40, marketing_campaign32[[#This Row],[Age]]&lt;59), "Middle Age", "Old Age"))</f>
        <v>Adult</v>
      </c>
      <c r="E274">
        <v>2</v>
      </c>
      <c r="F274">
        <v>2</v>
      </c>
      <c r="G274">
        <v>71952</v>
      </c>
      <c r="H274" t="s">
        <v>146</v>
      </c>
      <c r="I274">
        <v>3</v>
      </c>
      <c r="J274">
        <v>1</v>
      </c>
      <c r="K274">
        <v>0</v>
      </c>
      <c r="L274">
        <f t="shared" si="12"/>
        <v>1</v>
      </c>
      <c r="M274">
        <f>marketing_campaign32[[#This Row],[TotalKids]]+marketing_campaign32[[#This Row],[Marital_Number]]</f>
        <v>3</v>
      </c>
      <c r="N274" s="1">
        <v>41284</v>
      </c>
      <c r="O274" s="22">
        <f>MAX($N$2:$N$2229)-marketing_campaign32[[#This Row],[Dt_Customer]]</f>
        <v>535</v>
      </c>
      <c r="P274">
        <v>93</v>
      </c>
      <c r="Q274">
        <v>656</v>
      </c>
      <c r="R274">
        <v>80</v>
      </c>
      <c r="S274">
        <v>455</v>
      </c>
      <c r="T274">
        <v>52</v>
      </c>
      <c r="U274">
        <v>107</v>
      </c>
      <c r="V274">
        <v>93</v>
      </c>
      <c r="W274">
        <f t="shared" si="13"/>
        <v>1443</v>
      </c>
      <c r="X274" s="27">
        <f>marketing_campaign32[[#This Row],[TotalSpend]]/marketing_campaign32[[#This Row],[Income]]</f>
        <v>2.0055036691127417E-2</v>
      </c>
      <c r="Y274" s="27" t="str">
        <f>IF(marketing_campaign32[[#This Row],[TotalSpend]]&gt;1196, "High Spend", "Low Spend")</f>
        <v>High Spend</v>
      </c>
      <c r="Z274">
        <v>2</v>
      </c>
      <c r="AA274">
        <v>8</v>
      </c>
      <c r="AB274">
        <v>4</v>
      </c>
      <c r="AC274">
        <v>8</v>
      </c>
      <c r="AD274">
        <f t="shared" si="14"/>
        <v>20</v>
      </c>
      <c r="AE274" s="30">
        <f>IFERROR(marketing_campaign32[[#This Row],[TotalSpend]]/marketing_campaign32[[#This Row],[TotalPurchase]], 0)</f>
        <v>72.150000000000006</v>
      </c>
      <c r="AF274">
        <v>4</v>
      </c>
      <c r="AG274">
        <v>0</v>
      </c>
      <c r="AH274">
        <v>0</v>
      </c>
      <c r="AI274">
        <v>1</v>
      </c>
      <c r="AJ274">
        <v>0</v>
      </c>
      <c r="AK274">
        <v>1</v>
      </c>
      <c r="AL274">
        <v>0</v>
      </c>
      <c r="AM274">
        <v>0</v>
      </c>
    </row>
    <row r="275" spans="1:39" x14ac:dyDescent="0.3">
      <c r="A275">
        <v>7381</v>
      </c>
      <c r="B275">
        <v>1968</v>
      </c>
      <c r="C275">
        <f>2014-marketing_campaign32[[#This Row],[Year_Birth]]</f>
        <v>46</v>
      </c>
      <c r="D275" t="str">
        <f>IF(AND(marketing_campaign32[[#This Row],[Age]]&gt;17, marketing_campaign32[[#This Row],[Age]]&lt;40), "Adult", IF(AND(marketing_campaign32[[#This Row],[Age]]&gt;=40, marketing_campaign32[[#This Row],[Age]]&lt;59), "Middle Age", "Old Age"))</f>
        <v>Middle Age</v>
      </c>
      <c r="E275">
        <v>2</v>
      </c>
      <c r="F275">
        <v>1</v>
      </c>
      <c r="G275">
        <v>75693</v>
      </c>
      <c r="H275" t="s">
        <v>146</v>
      </c>
      <c r="I275">
        <v>3</v>
      </c>
      <c r="J275">
        <v>0</v>
      </c>
      <c r="K275">
        <v>0</v>
      </c>
      <c r="L275">
        <f t="shared" si="12"/>
        <v>0</v>
      </c>
      <c r="M275">
        <f>marketing_campaign32[[#This Row],[TotalKids]]+marketing_campaign32[[#This Row],[Marital_Number]]</f>
        <v>1</v>
      </c>
      <c r="N275" s="1">
        <v>41249</v>
      </c>
      <c r="O275" s="22">
        <f>MAX($N$2:$N$2229)-marketing_campaign32[[#This Row],[Dt_Customer]]</f>
        <v>570</v>
      </c>
      <c r="P275">
        <v>10</v>
      </c>
      <c r="Q275">
        <v>797</v>
      </c>
      <c r="R275">
        <v>153</v>
      </c>
      <c r="S275">
        <v>293</v>
      </c>
      <c r="T275">
        <v>72</v>
      </c>
      <c r="U275">
        <v>97</v>
      </c>
      <c r="V275">
        <v>30</v>
      </c>
      <c r="W275">
        <f t="shared" si="13"/>
        <v>1442</v>
      </c>
      <c r="X275" s="27">
        <f>marketing_campaign32[[#This Row],[TotalSpend]]/marketing_campaign32[[#This Row],[Income]]</f>
        <v>1.9050638764482847E-2</v>
      </c>
      <c r="Y275" s="27" t="str">
        <f>IF(marketing_campaign32[[#This Row],[TotalSpend]]&gt;1196, "High Spend", "Low Spend")</f>
        <v>High Spend</v>
      </c>
      <c r="Z275">
        <v>1</v>
      </c>
      <c r="AA275">
        <v>11</v>
      </c>
      <c r="AB275">
        <v>4</v>
      </c>
      <c r="AC275">
        <v>6</v>
      </c>
      <c r="AD275">
        <f t="shared" si="14"/>
        <v>21</v>
      </c>
      <c r="AE275" s="30">
        <f>IFERROR(marketing_campaign32[[#This Row],[TotalSpend]]/marketing_campaign32[[#This Row],[TotalPurchase]], 0)</f>
        <v>68.666666666666671</v>
      </c>
      <c r="AF275">
        <v>4</v>
      </c>
      <c r="AG275">
        <v>1</v>
      </c>
      <c r="AH275">
        <v>0</v>
      </c>
      <c r="AI275">
        <v>0</v>
      </c>
      <c r="AJ275">
        <v>1</v>
      </c>
      <c r="AK275">
        <v>1</v>
      </c>
      <c r="AL275">
        <v>1</v>
      </c>
      <c r="AM275">
        <v>0</v>
      </c>
    </row>
    <row r="276" spans="1:39" x14ac:dyDescent="0.3">
      <c r="A276">
        <v>7723</v>
      </c>
      <c r="B276">
        <v>1979</v>
      </c>
      <c r="C276">
        <f>2014-marketing_campaign32[[#This Row],[Year_Birth]]</f>
        <v>35</v>
      </c>
      <c r="D276" t="str">
        <f>IF(AND(marketing_campaign32[[#This Row],[Age]]&gt;17, marketing_campaign32[[#This Row],[Age]]&lt;40), "Adult", IF(AND(marketing_campaign32[[#This Row],[Age]]&gt;=40, marketing_campaign32[[#This Row],[Age]]&lt;59), "Middle Age", "Old Age"))</f>
        <v>Adult</v>
      </c>
      <c r="E276">
        <v>2</v>
      </c>
      <c r="F276">
        <v>2</v>
      </c>
      <c r="G276">
        <v>75507</v>
      </c>
      <c r="H276" t="s">
        <v>146</v>
      </c>
      <c r="I276">
        <v>3</v>
      </c>
      <c r="J276">
        <v>0</v>
      </c>
      <c r="K276">
        <v>0</v>
      </c>
      <c r="L276">
        <f t="shared" si="12"/>
        <v>0</v>
      </c>
      <c r="M276">
        <f>marketing_campaign32[[#This Row],[TotalKids]]+marketing_campaign32[[#This Row],[Marital_Number]]</f>
        <v>2</v>
      </c>
      <c r="N276" s="1">
        <v>41761</v>
      </c>
      <c r="O276" s="22">
        <f>MAX($N$2:$N$2229)-marketing_campaign32[[#This Row],[Dt_Customer]]</f>
        <v>58</v>
      </c>
      <c r="P276">
        <v>56</v>
      </c>
      <c r="Q276">
        <v>709</v>
      </c>
      <c r="R276">
        <v>93</v>
      </c>
      <c r="S276">
        <v>374</v>
      </c>
      <c r="T276">
        <v>104</v>
      </c>
      <c r="U276">
        <v>80</v>
      </c>
      <c r="V276">
        <v>80</v>
      </c>
      <c r="W276">
        <f t="shared" si="13"/>
        <v>1440</v>
      </c>
      <c r="X276" s="27">
        <f>marketing_campaign32[[#This Row],[TotalSpend]]/marketing_campaign32[[#This Row],[Income]]</f>
        <v>1.9071079502562677E-2</v>
      </c>
      <c r="Y276" s="27" t="str">
        <f>IF(marketing_campaign32[[#This Row],[TotalSpend]]&gt;1196, "High Spend", "Low Spend")</f>
        <v>High Spend</v>
      </c>
      <c r="Z276">
        <v>1</v>
      </c>
      <c r="AA276">
        <v>8</v>
      </c>
      <c r="AB276">
        <v>6</v>
      </c>
      <c r="AC276">
        <v>6</v>
      </c>
      <c r="AD276">
        <f t="shared" si="14"/>
        <v>20</v>
      </c>
      <c r="AE276" s="30">
        <f>IFERROR(marketing_campaign32[[#This Row],[TotalSpend]]/marketing_campaign32[[#This Row],[TotalPurchase]], 0)</f>
        <v>72</v>
      </c>
      <c r="AF276">
        <v>3</v>
      </c>
      <c r="AG276">
        <v>0</v>
      </c>
      <c r="AH276">
        <v>0</v>
      </c>
      <c r="AI276">
        <v>0</v>
      </c>
      <c r="AJ276">
        <v>0</v>
      </c>
      <c r="AK276">
        <v>0</v>
      </c>
      <c r="AL276">
        <v>0</v>
      </c>
      <c r="AM276">
        <v>0</v>
      </c>
    </row>
    <row r="277" spans="1:39" x14ac:dyDescent="0.3">
      <c r="A277">
        <v>2963</v>
      </c>
      <c r="B277">
        <v>1979</v>
      </c>
      <c r="C277">
        <f>2014-marketing_campaign32[[#This Row],[Year_Birth]]</f>
        <v>35</v>
      </c>
      <c r="D277" t="str">
        <f>IF(AND(marketing_campaign32[[#This Row],[Age]]&gt;17, marketing_campaign32[[#This Row],[Age]]&lt;40), "Adult", IF(AND(marketing_campaign32[[#This Row],[Age]]&gt;=40, marketing_campaign32[[#This Row],[Age]]&lt;59), "Middle Age", "Old Age"))</f>
        <v>Adult</v>
      </c>
      <c r="E277">
        <v>2</v>
      </c>
      <c r="F277">
        <v>2</v>
      </c>
      <c r="G277">
        <v>75507</v>
      </c>
      <c r="H277" t="s">
        <v>146</v>
      </c>
      <c r="I277">
        <v>3</v>
      </c>
      <c r="J277">
        <v>0</v>
      </c>
      <c r="K277">
        <v>0</v>
      </c>
      <c r="L277">
        <f t="shared" si="12"/>
        <v>0</v>
      </c>
      <c r="M277">
        <f>marketing_campaign32[[#This Row],[TotalKids]]+marketing_campaign32[[#This Row],[Marital_Number]]</f>
        <v>2</v>
      </c>
      <c r="N277" s="1">
        <v>41761</v>
      </c>
      <c r="O277" s="22">
        <f>MAX($N$2:$N$2229)-marketing_campaign32[[#This Row],[Dt_Customer]]</f>
        <v>58</v>
      </c>
      <c r="P277">
        <v>56</v>
      </c>
      <c r="Q277">
        <v>709</v>
      </c>
      <c r="R277">
        <v>93</v>
      </c>
      <c r="S277">
        <v>374</v>
      </c>
      <c r="T277">
        <v>104</v>
      </c>
      <c r="U277">
        <v>80</v>
      </c>
      <c r="V277">
        <v>80</v>
      </c>
      <c r="W277">
        <f t="shared" si="13"/>
        <v>1440</v>
      </c>
      <c r="X277" s="27">
        <f>marketing_campaign32[[#This Row],[TotalSpend]]/marketing_campaign32[[#This Row],[Income]]</f>
        <v>1.9071079502562677E-2</v>
      </c>
      <c r="Y277" s="27" t="str">
        <f>IF(marketing_campaign32[[#This Row],[TotalSpend]]&gt;1196, "High Spend", "Low Spend")</f>
        <v>High Spend</v>
      </c>
      <c r="Z277">
        <v>1</v>
      </c>
      <c r="AA277">
        <v>8</v>
      </c>
      <c r="AB277">
        <v>6</v>
      </c>
      <c r="AC277">
        <v>6</v>
      </c>
      <c r="AD277">
        <f t="shared" si="14"/>
        <v>20</v>
      </c>
      <c r="AE277" s="30">
        <f>IFERROR(marketing_campaign32[[#This Row],[TotalSpend]]/marketing_campaign32[[#This Row],[TotalPurchase]], 0)</f>
        <v>72</v>
      </c>
      <c r="AF277">
        <v>3</v>
      </c>
      <c r="AG277">
        <v>0</v>
      </c>
      <c r="AH277">
        <v>0</v>
      </c>
      <c r="AI277">
        <v>0</v>
      </c>
      <c r="AJ277">
        <v>0</v>
      </c>
      <c r="AK277">
        <v>0</v>
      </c>
      <c r="AL277">
        <v>0</v>
      </c>
      <c r="AM277">
        <v>0</v>
      </c>
    </row>
    <row r="278" spans="1:39" x14ac:dyDescent="0.3">
      <c r="A278">
        <v>6853</v>
      </c>
      <c r="B278">
        <v>1982</v>
      </c>
      <c r="C278">
        <f>2014-marketing_campaign32[[#This Row],[Year_Birth]]</f>
        <v>32</v>
      </c>
      <c r="D278" t="str">
        <f>IF(AND(marketing_campaign32[[#This Row],[Age]]&gt;17, marketing_campaign32[[#This Row],[Age]]&lt;40), "Adult", IF(AND(marketing_campaign32[[#This Row],[Age]]&gt;=40, marketing_campaign32[[#This Row],[Age]]&lt;59), "Middle Age", "Old Age"))</f>
        <v>Adult</v>
      </c>
      <c r="E278">
        <v>3</v>
      </c>
      <c r="F278">
        <v>1</v>
      </c>
      <c r="G278">
        <v>75777</v>
      </c>
      <c r="H278" t="s">
        <v>146</v>
      </c>
      <c r="I278">
        <v>3</v>
      </c>
      <c r="J278">
        <v>0</v>
      </c>
      <c r="K278">
        <v>0</v>
      </c>
      <c r="L278">
        <f t="shared" si="12"/>
        <v>0</v>
      </c>
      <c r="M278">
        <f>marketing_campaign32[[#This Row],[TotalKids]]+marketing_campaign32[[#This Row],[Marital_Number]]</f>
        <v>1</v>
      </c>
      <c r="N278" s="1">
        <v>41459</v>
      </c>
      <c r="O278" s="22">
        <f>MAX($N$2:$N$2229)-marketing_campaign32[[#This Row],[Dt_Customer]]</f>
        <v>360</v>
      </c>
      <c r="P278">
        <v>12</v>
      </c>
      <c r="Q278">
        <v>712</v>
      </c>
      <c r="R278">
        <v>26</v>
      </c>
      <c r="S278">
        <v>538</v>
      </c>
      <c r="T278">
        <v>69</v>
      </c>
      <c r="U278">
        <v>13</v>
      </c>
      <c r="V278">
        <v>80</v>
      </c>
      <c r="W278">
        <f t="shared" si="13"/>
        <v>1438</v>
      </c>
      <c r="X278" s="27">
        <f>marketing_campaign32[[#This Row],[TotalSpend]]/marketing_campaign32[[#This Row],[Income]]</f>
        <v>1.8976734365308733E-2</v>
      </c>
      <c r="Y278" s="27" t="str">
        <f>IF(marketing_campaign32[[#This Row],[TotalSpend]]&gt;1196, "High Spend", "Low Spend")</f>
        <v>High Spend</v>
      </c>
      <c r="Z278">
        <v>1</v>
      </c>
      <c r="AA278">
        <v>3</v>
      </c>
      <c r="AB278">
        <v>6</v>
      </c>
      <c r="AC278">
        <v>11</v>
      </c>
      <c r="AD278">
        <f t="shared" si="14"/>
        <v>20</v>
      </c>
      <c r="AE278" s="30">
        <f>IFERROR(marketing_campaign32[[#This Row],[TotalSpend]]/marketing_campaign32[[#This Row],[TotalPurchase]], 0)</f>
        <v>71.900000000000006</v>
      </c>
      <c r="AF278">
        <v>1</v>
      </c>
      <c r="AG278">
        <v>0</v>
      </c>
      <c r="AH278">
        <v>0</v>
      </c>
      <c r="AI278">
        <v>0</v>
      </c>
      <c r="AJ278">
        <v>1</v>
      </c>
      <c r="AK278">
        <v>1</v>
      </c>
      <c r="AL278">
        <v>1</v>
      </c>
      <c r="AM278">
        <v>0</v>
      </c>
    </row>
    <row r="279" spans="1:39" x14ac:dyDescent="0.3">
      <c r="A279">
        <v>7366</v>
      </c>
      <c r="B279">
        <v>1982</v>
      </c>
      <c r="C279">
        <f>2014-marketing_campaign32[[#This Row],[Year_Birth]]</f>
        <v>32</v>
      </c>
      <c r="D279" t="str">
        <f>IF(AND(marketing_campaign32[[#This Row],[Age]]&gt;17, marketing_campaign32[[#This Row],[Age]]&lt;40), "Adult", IF(AND(marketing_campaign32[[#This Row],[Age]]&gt;=40, marketing_campaign32[[#This Row],[Age]]&lt;59), "Middle Age", "Old Age"))</f>
        <v>Adult</v>
      </c>
      <c r="E279">
        <v>3</v>
      </c>
      <c r="F279">
        <v>1</v>
      </c>
      <c r="G279">
        <v>75777</v>
      </c>
      <c r="H279" t="s">
        <v>146</v>
      </c>
      <c r="I279">
        <v>3</v>
      </c>
      <c r="J279">
        <v>0</v>
      </c>
      <c r="K279">
        <v>0</v>
      </c>
      <c r="L279">
        <f t="shared" si="12"/>
        <v>0</v>
      </c>
      <c r="M279">
        <f>marketing_campaign32[[#This Row],[TotalKids]]+marketing_campaign32[[#This Row],[Marital_Number]]</f>
        <v>1</v>
      </c>
      <c r="N279" s="1">
        <v>41459</v>
      </c>
      <c r="O279" s="22">
        <f>MAX($N$2:$N$2229)-marketing_campaign32[[#This Row],[Dt_Customer]]</f>
        <v>360</v>
      </c>
      <c r="P279">
        <v>12</v>
      </c>
      <c r="Q279">
        <v>712</v>
      </c>
      <c r="R279">
        <v>26</v>
      </c>
      <c r="S279">
        <v>538</v>
      </c>
      <c r="T279">
        <v>69</v>
      </c>
      <c r="U279">
        <v>13</v>
      </c>
      <c r="V279">
        <v>80</v>
      </c>
      <c r="W279">
        <f t="shared" si="13"/>
        <v>1438</v>
      </c>
      <c r="X279" s="27">
        <f>marketing_campaign32[[#This Row],[TotalSpend]]/marketing_campaign32[[#This Row],[Income]]</f>
        <v>1.8976734365308733E-2</v>
      </c>
      <c r="Y279" s="27" t="str">
        <f>IF(marketing_campaign32[[#This Row],[TotalSpend]]&gt;1196, "High Spend", "Low Spend")</f>
        <v>High Spend</v>
      </c>
      <c r="Z279">
        <v>1</v>
      </c>
      <c r="AA279">
        <v>3</v>
      </c>
      <c r="AB279">
        <v>6</v>
      </c>
      <c r="AC279">
        <v>11</v>
      </c>
      <c r="AD279">
        <f t="shared" si="14"/>
        <v>20</v>
      </c>
      <c r="AE279" s="30">
        <f>IFERROR(marketing_campaign32[[#This Row],[TotalSpend]]/marketing_campaign32[[#This Row],[TotalPurchase]], 0)</f>
        <v>71.900000000000006</v>
      </c>
      <c r="AF279">
        <v>1</v>
      </c>
      <c r="AG279">
        <v>0</v>
      </c>
      <c r="AH279">
        <v>0</v>
      </c>
      <c r="AI279">
        <v>0</v>
      </c>
      <c r="AJ279">
        <v>1</v>
      </c>
      <c r="AK279">
        <v>1</v>
      </c>
      <c r="AL279">
        <v>1</v>
      </c>
      <c r="AM279">
        <v>0</v>
      </c>
    </row>
    <row r="280" spans="1:39" x14ac:dyDescent="0.3">
      <c r="A280">
        <v>3661</v>
      </c>
      <c r="B280">
        <v>1995</v>
      </c>
      <c r="C280">
        <f>2014-marketing_campaign32[[#This Row],[Year_Birth]]</f>
        <v>19</v>
      </c>
      <c r="D280" t="str">
        <f>IF(AND(marketing_campaign32[[#This Row],[Age]]&gt;17, marketing_campaign32[[#This Row],[Age]]&lt;40), "Adult", IF(AND(marketing_campaign32[[#This Row],[Age]]&gt;=40, marketing_campaign32[[#This Row],[Age]]&lt;59), "Middle Age", "Old Age"))</f>
        <v>Adult</v>
      </c>
      <c r="E280">
        <v>3</v>
      </c>
      <c r="F280">
        <v>1</v>
      </c>
      <c r="G280">
        <v>80617</v>
      </c>
      <c r="H280" t="s">
        <v>146</v>
      </c>
      <c r="I280">
        <v>3</v>
      </c>
      <c r="J280">
        <v>0</v>
      </c>
      <c r="K280">
        <v>0</v>
      </c>
      <c r="L280">
        <f t="shared" si="12"/>
        <v>0</v>
      </c>
      <c r="M280">
        <f>marketing_campaign32[[#This Row],[TotalKids]]+marketing_campaign32[[#This Row],[Marital_Number]]</f>
        <v>1</v>
      </c>
      <c r="N280" s="1">
        <v>41194</v>
      </c>
      <c r="O280" s="22">
        <f>MAX($N$2:$N$2229)-marketing_campaign32[[#This Row],[Dt_Customer]]</f>
        <v>625</v>
      </c>
      <c r="P280">
        <v>42</v>
      </c>
      <c r="Q280">
        <v>594</v>
      </c>
      <c r="R280">
        <v>51</v>
      </c>
      <c r="S280">
        <v>631</v>
      </c>
      <c r="T280">
        <v>72</v>
      </c>
      <c r="U280">
        <v>55</v>
      </c>
      <c r="V280">
        <v>32</v>
      </c>
      <c r="W280">
        <f t="shared" si="13"/>
        <v>1435</v>
      </c>
      <c r="X280" s="27">
        <f>marketing_campaign32[[#This Row],[TotalSpend]]/marketing_campaign32[[#This Row],[Income]]</f>
        <v>1.7800215835369712E-2</v>
      </c>
      <c r="Y280" s="27" t="str">
        <f>IF(marketing_campaign32[[#This Row],[TotalSpend]]&gt;1196, "High Spend", "Low Spend")</f>
        <v>High Spend</v>
      </c>
      <c r="Z280">
        <v>1</v>
      </c>
      <c r="AA280">
        <v>4</v>
      </c>
      <c r="AB280">
        <v>6</v>
      </c>
      <c r="AC280">
        <v>8</v>
      </c>
      <c r="AD280">
        <f t="shared" si="14"/>
        <v>18</v>
      </c>
      <c r="AE280" s="30">
        <f>IFERROR(marketing_campaign32[[#This Row],[TotalSpend]]/marketing_campaign32[[#This Row],[TotalPurchase]], 0)</f>
        <v>79.722222222222229</v>
      </c>
      <c r="AF280">
        <v>2</v>
      </c>
      <c r="AG280">
        <v>0</v>
      </c>
      <c r="AH280">
        <v>0</v>
      </c>
      <c r="AI280">
        <v>0</v>
      </c>
      <c r="AJ280">
        <v>0</v>
      </c>
      <c r="AK280">
        <v>0</v>
      </c>
      <c r="AL280">
        <v>0</v>
      </c>
      <c r="AM280">
        <v>0</v>
      </c>
    </row>
    <row r="281" spans="1:39" x14ac:dyDescent="0.3">
      <c r="A281">
        <v>1361</v>
      </c>
      <c r="B281">
        <v>1974</v>
      </c>
      <c r="C281">
        <f>2014-marketing_campaign32[[#This Row],[Year_Birth]]</f>
        <v>40</v>
      </c>
      <c r="D281" t="str">
        <f>IF(AND(marketing_campaign32[[#This Row],[Age]]&gt;17, marketing_campaign32[[#This Row],[Age]]&lt;40), "Adult", IF(AND(marketing_campaign32[[#This Row],[Age]]&gt;=40, marketing_campaign32[[#This Row],[Age]]&lt;59), "Middle Age", "Old Age"))</f>
        <v>Middle Age</v>
      </c>
      <c r="E281">
        <v>3</v>
      </c>
      <c r="F281">
        <v>2</v>
      </c>
      <c r="G281">
        <v>82584</v>
      </c>
      <c r="H281" t="s">
        <v>146</v>
      </c>
      <c r="I281">
        <v>3</v>
      </c>
      <c r="J281">
        <v>0</v>
      </c>
      <c r="K281">
        <v>0</v>
      </c>
      <c r="L281">
        <f t="shared" si="12"/>
        <v>0</v>
      </c>
      <c r="M281">
        <f>marketing_campaign32[[#This Row],[TotalKids]]+marketing_campaign32[[#This Row],[Marital_Number]]</f>
        <v>2</v>
      </c>
      <c r="N281" s="1">
        <v>41429</v>
      </c>
      <c r="O281" s="22">
        <f>MAX($N$2:$N$2229)-marketing_campaign32[[#This Row],[Dt_Customer]]</f>
        <v>390</v>
      </c>
      <c r="P281">
        <v>26</v>
      </c>
      <c r="Q281">
        <v>1076</v>
      </c>
      <c r="R281">
        <v>68</v>
      </c>
      <c r="S281">
        <v>103</v>
      </c>
      <c r="T281">
        <v>29</v>
      </c>
      <c r="U281">
        <v>91</v>
      </c>
      <c r="V281">
        <v>68</v>
      </c>
      <c r="W281">
        <f t="shared" si="13"/>
        <v>1435</v>
      </c>
      <c r="X281" s="27">
        <f>marketing_campaign32[[#This Row],[TotalSpend]]/marketing_campaign32[[#This Row],[Income]]</f>
        <v>1.7376247214956893E-2</v>
      </c>
      <c r="Y281" s="27" t="str">
        <f>IF(marketing_campaign32[[#This Row],[TotalSpend]]&gt;1196, "High Spend", "Low Spend")</f>
        <v>High Spend</v>
      </c>
      <c r="Z281">
        <v>1</v>
      </c>
      <c r="AA281">
        <v>3</v>
      </c>
      <c r="AB281">
        <v>4</v>
      </c>
      <c r="AC281">
        <v>8</v>
      </c>
      <c r="AD281">
        <f t="shared" si="14"/>
        <v>15</v>
      </c>
      <c r="AE281" s="30">
        <f>IFERROR(marketing_campaign32[[#This Row],[TotalSpend]]/marketing_campaign32[[#This Row],[TotalPurchase]], 0)</f>
        <v>95.666666666666671</v>
      </c>
      <c r="AF281">
        <v>1</v>
      </c>
      <c r="AG281">
        <v>0</v>
      </c>
      <c r="AH281">
        <v>0</v>
      </c>
      <c r="AI281">
        <v>0</v>
      </c>
      <c r="AJ281">
        <v>1</v>
      </c>
      <c r="AK281">
        <v>1</v>
      </c>
      <c r="AL281">
        <v>1</v>
      </c>
      <c r="AM281">
        <v>0</v>
      </c>
    </row>
    <row r="282" spans="1:39" x14ac:dyDescent="0.3">
      <c r="A282">
        <v>8537</v>
      </c>
      <c r="B282">
        <v>1949</v>
      </c>
      <c r="C282">
        <f>2014-marketing_campaign32[[#This Row],[Year_Birth]]</f>
        <v>65</v>
      </c>
      <c r="D282" t="str">
        <f>IF(AND(marketing_campaign32[[#This Row],[Age]]&gt;17, marketing_campaign32[[#This Row],[Age]]&lt;40), "Adult", IF(AND(marketing_campaign32[[#This Row],[Age]]&gt;=40, marketing_campaign32[[#This Row],[Age]]&lt;59), "Middle Age", "Old Age"))</f>
        <v>Old Age</v>
      </c>
      <c r="E282">
        <v>2</v>
      </c>
      <c r="F282">
        <v>1</v>
      </c>
      <c r="G282">
        <v>72643</v>
      </c>
      <c r="H282" t="s">
        <v>146</v>
      </c>
      <c r="I282">
        <v>3</v>
      </c>
      <c r="J282">
        <v>0</v>
      </c>
      <c r="K282">
        <v>0</v>
      </c>
      <c r="L282">
        <f t="shared" si="12"/>
        <v>0</v>
      </c>
      <c r="M282">
        <f>marketing_campaign32[[#This Row],[TotalKids]]+marketing_campaign32[[#This Row],[Marital_Number]]</f>
        <v>1</v>
      </c>
      <c r="N282" s="1">
        <v>41332</v>
      </c>
      <c r="O282" s="22">
        <f>MAX($N$2:$N$2229)-marketing_campaign32[[#This Row],[Dt_Customer]]</f>
        <v>487</v>
      </c>
      <c r="P282">
        <v>60</v>
      </c>
      <c r="Q282">
        <v>526</v>
      </c>
      <c r="R282">
        <v>80</v>
      </c>
      <c r="S282">
        <v>553</v>
      </c>
      <c r="T282">
        <v>123</v>
      </c>
      <c r="U282">
        <v>94</v>
      </c>
      <c r="V282">
        <v>53</v>
      </c>
      <c r="W282">
        <f t="shared" si="13"/>
        <v>1429</v>
      </c>
      <c r="X282" s="27">
        <f>marketing_campaign32[[#This Row],[TotalSpend]]/marketing_campaign32[[#This Row],[Income]]</f>
        <v>1.9671544402075906E-2</v>
      </c>
      <c r="Y282" s="27" t="str">
        <f>IF(marketing_campaign32[[#This Row],[TotalSpend]]&gt;1196, "High Spend", "Low Spend")</f>
        <v>High Spend</v>
      </c>
      <c r="Z282">
        <v>1</v>
      </c>
      <c r="AA282">
        <v>3</v>
      </c>
      <c r="AB282">
        <v>10</v>
      </c>
      <c r="AC282">
        <v>7</v>
      </c>
      <c r="AD282">
        <f t="shared" si="14"/>
        <v>20</v>
      </c>
      <c r="AE282" s="30">
        <f>IFERROR(marketing_campaign32[[#This Row],[TotalSpend]]/marketing_campaign32[[#This Row],[TotalPurchase]], 0)</f>
        <v>71.45</v>
      </c>
      <c r="AF282">
        <v>2</v>
      </c>
      <c r="AG282">
        <v>1</v>
      </c>
      <c r="AH282">
        <v>0</v>
      </c>
      <c r="AI282">
        <v>0</v>
      </c>
      <c r="AJ282">
        <v>0</v>
      </c>
      <c r="AK282">
        <v>0</v>
      </c>
      <c r="AL282">
        <v>1</v>
      </c>
      <c r="AM282">
        <v>0</v>
      </c>
    </row>
    <row r="283" spans="1:39" x14ac:dyDescent="0.3">
      <c r="A283">
        <v>4310</v>
      </c>
      <c r="B283">
        <v>1944</v>
      </c>
      <c r="C283">
        <f>2014-marketing_campaign32[[#This Row],[Year_Birth]]</f>
        <v>70</v>
      </c>
      <c r="D283" t="str">
        <f>IF(AND(marketing_campaign32[[#This Row],[Age]]&gt;17, marketing_campaign32[[#This Row],[Age]]&lt;40), "Adult", IF(AND(marketing_campaign32[[#This Row],[Age]]&gt;=40, marketing_campaign32[[#This Row],[Age]]&lt;59), "Middle Age", "Old Age"))</f>
        <v>Old Age</v>
      </c>
      <c r="E283">
        <v>2</v>
      </c>
      <c r="F283">
        <v>2</v>
      </c>
      <c r="G283">
        <v>80589</v>
      </c>
      <c r="H283" t="s">
        <v>146</v>
      </c>
      <c r="I283">
        <v>3</v>
      </c>
      <c r="J283">
        <v>0</v>
      </c>
      <c r="K283">
        <v>0</v>
      </c>
      <c r="L283">
        <f t="shared" si="12"/>
        <v>0</v>
      </c>
      <c r="M283">
        <f>marketing_campaign32[[#This Row],[TotalKids]]+marketing_campaign32[[#This Row],[Marital_Number]]</f>
        <v>2</v>
      </c>
      <c r="N283" s="1">
        <v>41661</v>
      </c>
      <c r="O283" s="22">
        <f>MAX($N$2:$N$2229)-marketing_campaign32[[#This Row],[Dt_Customer]]</f>
        <v>158</v>
      </c>
      <c r="P283">
        <v>25</v>
      </c>
      <c r="Q283">
        <v>507</v>
      </c>
      <c r="R283">
        <v>93</v>
      </c>
      <c r="S283">
        <v>520</v>
      </c>
      <c r="T283">
        <v>242</v>
      </c>
      <c r="U283">
        <v>40</v>
      </c>
      <c r="V283">
        <v>26</v>
      </c>
      <c r="W283">
        <f t="shared" si="13"/>
        <v>1428</v>
      </c>
      <c r="X283" s="27">
        <f>marketing_campaign32[[#This Row],[TotalSpend]]/marketing_campaign32[[#This Row],[Income]]</f>
        <v>1.7719539887577709E-2</v>
      </c>
      <c r="Y283" s="27" t="str">
        <f>IF(marketing_campaign32[[#This Row],[TotalSpend]]&gt;1196, "High Spend", "Low Spend")</f>
        <v>High Spend</v>
      </c>
      <c r="Z283">
        <v>1</v>
      </c>
      <c r="AA283">
        <v>5</v>
      </c>
      <c r="AB283">
        <v>10</v>
      </c>
      <c r="AC283">
        <v>5</v>
      </c>
      <c r="AD283">
        <f t="shared" si="14"/>
        <v>20</v>
      </c>
      <c r="AE283" s="30">
        <f>IFERROR(marketing_campaign32[[#This Row],[TotalSpend]]/marketing_campaign32[[#This Row],[TotalPurchase]], 0)</f>
        <v>71.400000000000006</v>
      </c>
      <c r="AF283">
        <v>1</v>
      </c>
      <c r="AG283">
        <v>1</v>
      </c>
      <c r="AH283">
        <v>0</v>
      </c>
      <c r="AI283">
        <v>0</v>
      </c>
      <c r="AJ283">
        <v>0</v>
      </c>
      <c r="AK283">
        <v>0</v>
      </c>
      <c r="AL283">
        <v>1</v>
      </c>
      <c r="AM283">
        <v>0</v>
      </c>
    </row>
    <row r="284" spans="1:39" x14ac:dyDescent="0.3">
      <c r="A284">
        <v>5302</v>
      </c>
      <c r="B284">
        <v>1986</v>
      </c>
      <c r="C284">
        <f>2014-marketing_campaign32[[#This Row],[Year_Birth]]</f>
        <v>28</v>
      </c>
      <c r="D284" t="str">
        <f>IF(AND(marketing_campaign32[[#This Row],[Age]]&gt;17, marketing_campaign32[[#This Row],[Age]]&lt;40), "Adult", IF(AND(marketing_campaign32[[#This Row],[Age]]&gt;=40, marketing_campaign32[[#This Row],[Age]]&lt;59), "Middle Age", "Old Age"))</f>
        <v>Adult</v>
      </c>
      <c r="E284">
        <v>2</v>
      </c>
      <c r="F284">
        <v>2</v>
      </c>
      <c r="G284">
        <v>78394</v>
      </c>
      <c r="H284" t="s">
        <v>146</v>
      </c>
      <c r="I284">
        <v>3</v>
      </c>
      <c r="J284">
        <v>0</v>
      </c>
      <c r="K284">
        <v>0</v>
      </c>
      <c r="L284">
        <f t="shared" si="12"/>
        <v>0</v>
      </c>
      <c r="M284">
        <f>marketing_campaign32[[#This Row],[TotalKids]]+marketing_campaign32[[#This Row],[Marital_Number]]</f>
        <v>2</v>
      </c>
      <c r="N284" s="1">
        <v>41320</v>
      </c>
      <c r="O284" s="22">
        <f>MAX($N$2:$N$2229)-marketing_campaign32[[#This Row],[Dt_Customer]]</f>
        <v>499</v>
      </c>
      <c r="P284">
        <v>13</v>
      </c>
      <c r="Q284">
        <v>298</v>
      </c>
      <c r="R284">
        <v>27</v>
      </c>
      <c r="S284">
        <v>697</v>
      </c>
      <c r="T284">
        <v>216</v>
      </c>
      <c r="U284">
        <v>24</v>
      </c>
      <c r="V284">
        <v>166</v>
      </c>
      <c r="W284">
        <f t="shared" si="13"/>
        <v>1428</v>
      </c>
      <c r="X284" s="27">
        <f>marketing_campaign32[[#This Row],[TotalSpend]]/marketing_campaign32[[#This Row],[Income]]</f>
        <v>1.8215679771411076E-2</v>
      </c>
      <c r="Y284" s="27" t="str">
        <f>IF(marketing_campaign32[[#This Row],[TotalSpend]]&gt;1196, "High Spend", "Low Spend")</f>
        <v>High Spend</v>
      </c>
      <c r="Z284">
        <v>1</v>
      </c>
      <c r="AA284">
        <v>4</v>
      </c>
      <c r="AB284">
        <v>6</v>
      </c>
      <c r="AC284">
        <v>5</v>
      </c>
      <c r="AD284">
        <f t="shared" si="14"/>
        <v>15</v>
      </c>
      <c r="AE284" s="30">
        <f>IFERROR(marketing_campaign32[[#This Row],[TotalSpend]]/marketing_campaign32[[#This Row],[TotalPurchase]], 0)</f>
        <v>95.2</v>
      </c>
      <c r="AF284">
        <v>2</v>
      </c>
      <c r="AG284">
        <v>0</v>
      </c>
      <c r="AH284">
        <v>0</v>
      </c>
      <c r="AI284">
        <v>0</v>
      </c>
      <c r="AJ284">
        <v>0</v>
      </c>
      <c r="AK284">
        <v>0</v>
      </c>
      <c r="AL284">
        <v>1</v>
      </c>
      <c r="AM284">
        <v>0</v>
      </c>
    </row>
    <row r="285" spans="1:39" x14ac:dyDescent="0.3">
      <c r="A285">
        <v>6406</v>
      </c>
      <c r="B285">
        <v>1988</v>
      </c>
      <c r="C285">
        <f>2014-marketing_campaign32[[#This Row],[Year_Birth]]</f>
        <v>26</v>
      </c>
      <c r="D285" t="str">
        <f>IF(AND(marketing_campaign32[[#This Row],[Age]]&gt;17, marketing_campaign32[[#This Row],[Age]]&lt;40), "Adult", IF(AND(marketing_campaign32[[#This Row],[Age]]&gt;=40, marketing_campaign32[[#This Row],[Age]]&lt;59), "Middle Age", "Old Age"))</f>
        <v>Adult</v>
      </c>
      <c r="E285">
        <v>3</v>
      </c>
      <c r="F285">
        <v>2</v>
      </c>
      <c r="G285">
        <v>78285</v>
      </c>
      <c r="H285" t="s">
        <v>146</v>
      </c>
      <c r="I285">
        <v>3</v>
      </c>
      <c r="J285">
        <v>0</v>
      </c>
      <c r="K285">
        <v>0</v>
      </c>
      <c r="L285">
        <f t="shared" si="12"/>
        <v>0</v>
      </c>
      <c r="M285">
        <f>marketing_campaign32[[#This Row],[TotalKids]]+marketing_campaign32[[#This Row],[Marital_Number]]</f>
        <v>2</v>
      </c>
      <c r="N285" s="1">
        <v>41575</v>
      </c>
      <c r="O285" s="22">
        <f>MAX($N$2:$N$2229)-marketing_campaign32[[#This Row],[Dt_Customer]]</f>
        <v>244</v>
      </c>
      <c r="P285">
        <v>13</v>
      </c>
      <c r="Q285">
        <v>647</v>
      </c>
      <c r="R285">
        <v>107</v>
      </c>
      <c r="S285">
        <v>391</v>
      </c>
      <c r="T285">
        <v>175</v>
      </c>
      <c r="U285">
        <v>67</v>
      </c>
      <c r="V285">
        <v>40</v>
      </c>
      <c r="W285">
        <f t="shared" si="13"/>
        <v>1427</v>
      </c>
      <c r="X285" s="27">
        <f>marketing_campaign32[[#This Row],[TotalSpend]]/marketing_campaign32[[#This Row],[Income]]</f>
        <v>1.8228268506099508E-2</v>
      </c>
      <c r="Y285" s="27" t="str">
        <f>IF(marketing_campaign32[[#This Row],[TotalSpend]]&gt;1196, "High Spend", "Low Spend")</f>
        <v>High Spend</v>
      </c>
      <c r="Z285">
        <v>1</v>
      </c>
      <c r="AA285">
        <v>6</v>
      </c>
      <c r="AB285">
        <v>4</v>
      </c>
      <c r="AC285">
        <v>10</v>
      </c>
      <c r="AD285">
        <f t="shared" si="14"/>
        <v>20</v>
      </c>
      <c r="AE285" s="30">
        <f>IFERROR(marketing_campaign32[[#This Row],[TotalSpend]]/marketing_campaign32[[#This Row],[TotalPurchase]], 0)</f>
        <v>71.349999999999994</v>
      </c>
      <c r="AF285">
        <v>3</v>
      </c>
      <c r="AG285">
        <v>0</v>
      </c>
      <c r="AH285">
        <v>0</v>
      </c>
      <c r="AI285">
        <v>0</v>
      </c>
      <c r="AJ285">
        <v>0</v>
      </c>
      <c r="AK285">
        <v>0</v>
      </c>
      <c r="AL285">
        <v>0</v>
      </c>
      <c r="AM285">
        <v>0</v>
      </c>
    </row>
    <row r="286" spans="1:39" x14ac:dyDescent="0.3">
      <c r="A286">
        <v>5147</v>
      </c>
      <c r="B286">
        <v>1948</v>
      </c>
      <c r="C286">
        <f>2014-marketing_campaign32[[#This Row],[Year_Birth]]</f>
        <v>66</v>
      </c>
      <c r="D286" t="str">
        <f>IF(AND(marketing_campaign32[[#This Row],[Age]]&gt;17, marketing_campaign32[[#This Row],[Age]]&lt;40), "Adult", IF(AND(marketing_campaign32[[#This Row],[Age]]&gt;=40, marketing_campaign32[[#This Row],[Age]]&lt;59), "Middle Age", "Old Age"))</f>
        <v>Old Age</v>
      </c>
      <c r="E286">
        <v>2</v>
      </c>
      <c r="F286">
        <v>1</v>
      </c>
      <c r="G286">
        <v>90842</v>
      </c>
      <c r="H286" t="s">
        <v>146</v>
      </c>
      <c r="I286">
        <v>3</v>
      </c>
      <c r="J286">
        <v>0</v>
      </c>
      <c r="K286">
        <v>0</v>
      </c>
      <c r="L286">
        <f t="shared" si="12"/>
        <v>0</v>
      </c>
      <c r="M286">
        <f>marketing_campaign32[[#This Row],[TotalKids]]+marketing_campaign32[[#This Row],[Marital_Number]]</f>
        <v>1</v>
      </c>
      <c r="N286" s="1">
        <v>41484</v>
      </c>
      <c r="O286" s="22">
        <f>MAX($N$2:$N$2229)-marketing_campaign32[[#This Row],[Dt_Customer]]</f>
        <v>335</v>
      </c>
      <c r="P286">
        <v>57</v>
      </c>
      <c r="Q286">
        <v>774</v>
      </c>
      <c r="R286">
        <v>70</v>
      </c>
      <c r="S286">
        <v>118</v>
      </c>
      <c r="T286">
        <v>182</v>
      </c>
      <c r="U286">
        <v>187</v>
      </c>
      <c r="V286">
        <v>93</v>
      </c>
      <c r="W286">
        <f t="shared" si="13"/>
        <v>1424</v>
      </c>
      <c r="X286" s="27">
        <f>marketing_campaign32[[#This Row],[TotalSpend]]/marketing_campaign32[[#This Row],[Income]]</f>
        <v>1.5675568569604368E-2</v>
      </c>
      <c r="Y286" s="27" t="str">
        <f>IF(marketing_campaign32[[#This Row],[TotalSpend]]&gt;1196, "High Spend", "Low Spend")</f>
        <v>High Spend</v>
      </c>
      <c r="Z286">
        <v>1</v>
      </c>
      <c r="AA286">
        <v>4</v>
      </c>
      <c r="AB286">
        <v>9</v>
      </c>
      <c r="AC286">
        <v>13</v>
      </c>
      <c r="AD286">
        <f t="shared" si="14"/>
        <v>26</v>
      </c>
      <c r="AE286" s="30">
        <f>IFERROR(marketing_campaign32[[#This Row],[TotalSpend]]/marketing_campaign32[[#This Row],[TotalPurchase]], 0)</f>
        <v>54.769230769230766</v>
      </c>
      <c r="AF286">
        <v>1</v>
      </c>
      <c r="AG286">
        <v>0</v>
      </c>
      <c r="AH286">
        <v>0</v>
      </c>
      <c r="AI286">
        <v>0</v>
      </c>
      <c r="AJ286">
        <v>0</v>
      </c>
      <c r="AK286">
        <v>0</v>
      </c>
      <c r="AL286">
        <v>0</v>
      </c>
      <c r="AM286">
        <v>0</v>
      </c>
    </row>
    <row r="287" spans="1:39" x14ac:dyDescent="0.3">
      <c r="A287">
        <v>11074</v>
      </c>
      <c r="B287">
        <v>1977</v>
      </c>
      <c r="C287">
        <f>2014-marketing_campaign32[[#This Row],[Year_Birth]]</f>
        <v>37</v>
      </c>
      <c r="D287" t="str">
        <f>IF(AND(marketing_campaign32[[#This Row],[Age]]&gt;17, marketing_campaign32[[#This Row],[Age]]&lt;40), "Adult", IF(AND(marketing_campaign32[[#This Row],[Age]]&gt;=40, marketing_campaign32[[#This Row],[Age]]&lt;59), "Middle Age", "Old Age"))</f>
        <v>Adult</v>
      </c>
      <c r="E287">
        <v>2</v>
      </c>
      <c r="F287">
        <v>1</v>
      </c>
      <c r="G287">
        <v>85072</v>
      </c>
      <c r="H287" t="s">
        <v>146</v>
      </c>
      <c r="I287">
        <v>3</v>
      </c>
      <c r="J287">
        <v>0</v>
      </c>
      <c r="K287">
        <v>0</v>
      </c>
      <c r="L287">
        <f t="shared" si="12"/>
        <v>0</v>
      </c>
      <c r="M287">
        <f>marketing_campaign32[[#This Row],[TotalKids]]+marketing_campaign32[[#This Row],[Marital_Number]]</f>
        <v>1</v>
      </c>
      <c r="N287" s="1">
        <v>41738</v>
      </c>
      <c r="O287" s="22">
        <f>MAX($N$2:$N$2229)-marketing_campaign32[[#This Row],[Dt_Customer]]</f>
        <v>81</v>
      </c>
      <c r="P287">
        <v>94</v>
      </c>
      <c r="Q287">
        <v>494</v>
      </c>
      <c r="R287">
        <v>92</v>
      </c>
      <c r="S287">
        <v>391</v>
      </c>
      <c r="T287">
        <v>194</v>
      </c>
      <c r="U287">
        <v>11</v>
      </c>
      <c r="V287">
        <v>241</v>
      </c>
      <c r="W287">
        <f t="shared" si="13"/>
        <v>1423</v>
      </c>
      <c r="X287" s="27">
        <f>marketing_campaign32[[#This Row],[TotalSpend]]/marketing_campaign32[[#This Row],[Income]]</f>
        <v>1.672700771111529E-2</v>
      </c>
      <c r="Y287" s="27" t="str">
        <f>IF(marketing_campaign32[[#This Row],[TotalSpend]]&gt;1196, "High Spend", "Low Spend")</f>
        <v>High Spend</v>
      </c>
      <c r="Z287">
        <v>1</v>
      </c>
      <c r="AA287">
        <v>3</v>
      </c>
      <c r="AB287">
        <v>4</v>
      </c>
      <c r="AC287">
        <v>10</v>
      </c>
      <c r="AD287">
        <f t="shared" si="14"/>
        <v>17</v>
      </c>
      <c r="AE287" s="30">
        <f>IFERROR(marketing_campaign32[[#This Row],[TotalSpend]]/marketing_campaign32[[#This Row],[TotalPurchase]], 0)</f>
        <v>83.705882352941174</v>
      </c>
      <c r="AF287">
        <v>0</v>
      </c>
      <c r="AG287">
        <v>0</v>
      </c>
      <c r="AH287">
        <v>0</v>
      </c>
      <c r="AI287">
        <v>0</v>
      </c>
      <c r="AJ287">
        <v>0</v>
      </c>
      <c r="AK287">
        <v>0</v>
      </c>
      <c r="AL287">
        <v>0</v>
      </c>
      <c r="AM287">
        <v>0</v>
      </c>
    </row>
    <row r="288" spans="1:39" x14ac:dyDescent="0.3">
      <c r="A288">
        <v>10673</v>
      </c>
      <c r="B288">
        <v>1976</v>
      </c>
      <c r="C288">
        <f>2014-marketing_campaign32[[#This Row],[Year_Birth]]</f>
        <v>38</v>
      </c>
      <c r="D288" t="str">
        <f>IF(AND(marketing_campaign32[[#This Row],[Age]]&gt;17, marketing_campaign32[[#This Row],[Age]]&lt;40), "Adult", IF(AND(marketing_campaign32[[#This Row],[Age]]&gt;=40, marketing_campaign32[[#This Row],[Age]]&lt;59), "Middle Age", "Old Age"))</f>
        <v>Adult</v>
      </c>
      <c r="E288">
        <v>3</v>
      </c>
      <c r="F288">
        <v>2</v>
      </c>
      <c r="G288">
        <v>68397</v>
      </c>
      <c r="H288" t="s">
        <v>147</v>
      </c>
      <c r="I288">
        <v>2</v>
      </c>
      <c r="J288">
        <v>0</v>
      </c>
      <c r="K288">
        <v>1</v>
      </c>
      <c r="L288">
        <f t="shared" si="12"/>
        <v>1</v>
      </c>
      <c r="M288">
        <f>marketing_campaign32[[#This Row],[TotalKids]]+marketing_campaign32[[#This Row],[Marital_Number]]</f>
        <v>3</v>
      </c>
      <c r="N288" s="1">
        <v>41595</v>
      </c>
      <c r="O288" s="22">
        <f>MAX($N$2:$N$2229)-marketing_campaign32[[#This Row],[Dt_Customer]]</f>
        <v>224</v>
      </c>
      <c r="P288">
        <v>6</v>
      </c>
      <c r="Q288">
        <v>760</v>
      </c>
      <c r="R288">
        <v>80</v>
      </c>
      <c r="S288">
        <v>466</v>
      </c>
      <c r="T288">
        <v>17</v>
      </c>
      <c r="U288">
        <v>13</v>
      </c>
      <c r="V288">
        <v>80</v>
      </c>
      <c r="W288">
        <f t="shared" si="13"/>
        <v>1416</v>
      </c>
      <c r="X288" s="27">
        <f>marketing_campaign32[[#This Row],[TotalSpend]]/marketing_campaign32[[#This Row],[Income]]</f>
        <v>2.0702662397473575E-2</v>
      </c>
      <c r="Y288" s="27" t="str">
        <f>IF(marketing_campaign32[[#This Row],[TotalSpend]]&gt;1196, "High Spend", "Low Spend")</f>
        <v>High Spend</v>
      </c>
      <c r="Z288">
        <v>1</v>
      </c>
      <c r="AA288">
        <v>6</v>
      </c>
      <c r="AB288">
        <v>9</v>
      </c>
      <c r="AC288">
        <v>5</v>
      </c>
      <c r="AD288">
        <f t="shared" si="14"/>
        <v>20</v>
      </c>
      <c r="AE288" s="30">
        <f>IFERROR(marketing_campaign32[[#This Row],[TotalSpend]]/marketing_campaign32[[#This Row],[TotalPurchase]], 0)</f>
        <v>70.8</v>
      </c>
      <c r="AF288">
        <v>3</v>
      </c>
      <c r="AG288">
        <v>0</v>
      </c>
      <c r="AH288">
        <v>0</v>
      </c>
      <c r="AI288">
        <v>0</v>
      </c>
      <c r="AJ288">
        <v>0</v>
      </c>
      <c r="AK288">
        <v>0</v>
      </c>
      <c r="AL288">
        <v>0</v>
      </c>
      <c r="AM288">
        <v>0</v>
      </c>
    </row>
    <row r="289" spans="1:39" x14ac:dyDescent="0.3">
      <c r="A289">
        <v>5718</v>
      </c>
      <c r="B289">
        <v>1950</v>
      </c>
      <c r="C289">
        <f>2014-marketing_campaign32[[#This Row],[Year_Birth]]</f>
        <v>64</v>
      </c>
      <c r="D289" t="str">
        <f>IF(AND(marketing_campaign32[[#This Row],[Age]]&gt;17, marketing_campaign32[[#This Row],[Age]]&lt;40), "Adult", IF(AND(marketing_campaign32[[#This Row],[Age]]&gt;=40, marketing_campaign32[[#This Row],[Age]]&lt;59), "Middle Age", "Old Age"))</f>
        <v>Old Age</v>
      </c>
      <c r="E289">
        <v>2</v>
      </c>
      <c r="F289">
        <v>2</v>
      </c>
      <c r="G289">
        <v>80763</v>
      </c>
      <c r="H289" t="s">
        <v>146</v>
      </c>
      <c r="I289">
        <v>3</v>
      </c>
      <c r="J289">
        <v>0</v>
      </c>
      <c r="K289">
        <v>0</v>
      </c>
      <c r="L289">
        <f t="shared" si="12"/>
        <v>0</v>
      </c>
      <c r="M289">
        <f>marketing_campaign32[[#This Row],[TotalKids]]+marketing_campaign32[[#This Row],[Marital_Number]]</f>
        <v>2</v>
      </c>
      <c r="N289" s="1">
        <v>41501</v>
      </c>
      <c r="O289" s="22">
        <f>MAX($N$2:$N$2229)-marketing_campaign32[[#This Row],[Dt_Customer]]</f>
        <v>318</v>
      </c>
      <c r="P289">
        <v>17</v>
      </c>
      <c r="Q289">
        <v>674</v>
      </c>
      <c r="R289">
        <v>168</v>
      </c>
      <c r="S289">
        <v>108</v>
      </c>
      <c r="T289">
        <v>192</v>
      </c>
      <c r="U289">
        <v>42</v>
      </c>
      <c r="V289">
        <v>231</v>
      </c>
      <c r="W289">
        <f t="shared" si="13"/>
        <v>1415</v>
      </c>
      <c r="X289" s="27">
        <f>marketing_campaign32[[#This Row],[TotalSpend]]/marketing_campaign32[[#This Row],[Income]]</f>
        <v>1.7520399192699626E-2</v>
      </c>
      <c r="Y289" s="27" t="str">
        <f>IF(marketing_campaign32[[#This Row],[TotalSpend]]&gt;1196, "High Spend", "Low Spend")</f>
        <v>High Spend</v>
      </c>
      <c r="Z289">
        <v>1</v>
      </c>
      <c r="AA289">
        <v>5</v>
      </c>
      <c r="AB289">
        <v>11</v>
      </c>
      <c r="AC289">
        <v>6</v>
      </c>
      <c r="AD289">
        <f t="shared" si="14"/>
        <v>22</v>
      </c>
      <c r="AE289" s="30">
        <f>IFERROR(marketing_campaign32[[#This Row],[TotalSpend]]/marketing_campaign32[[#This Row],[TotalPurchase]], 0)</f>
        <v>64.318181818181813</v>
      </c>
      <c r="AF289">
        <v>3</v>
      </c>
      <c r="AG289">
        <v>1</v>
      </c>
      <c r="AH289">
        <v>0</v>
      </c>
      <c r="AI289">
        <v>0</v>
      </c>
      <c r="AJ289">
        <v>0</v>
      </c>
      <c r="AK289">
        <v>1</v>
      </c>
      <c r="AL289">
        <v>1</v>
      </c>
      <c r="AM289">
        <v>0</v>
      </c>
    </row>
    <row r="290" spans="1:39" x14ac:dyDescent="0.3">
      <c r="A290">
        <v>7022</v>
      </c>
      <c r="B290">
        <v>1971</v>
      </c>
      <c r="C290">
        <f>2014-marketing_campaign32[[#This Row],[Year_Birth]]</f>
        <v>43</v>
      </c>
      <c r="D290" t="str">
        <f>IF(AND(marketing_campaign32[[#This Row],[Age]]&gt;17, marketing_campaign32[[#This Row],[Age]]&lt;40), "Adult", IF(AND(marketing_campaign32[[#This Row],[Age]]&gt;=40, marketing_campaign32[[#This Row],[Age]]&lt;59), "Middle Age", "Old Age"))</f>
        <v>Middle Age</v>
      </c>
      <c r="E290">
        <v>2</v>
      </c>
      <c r="F290">
        <v>2</v>
      </c>
      <c r="G290">
        <v>76445</v>
      </c>
      <c r="H290" t="s">
        <v>146</v>
      </c>
      <c r="I290">
        <v>3</v>
      </c>
      <c r="J290">
        <v>1</v>
      </c>
      <c r="K290">
        <v>0</v>
      </c>
      <c r="L290">
        <f t="shared" si="12"/>
        <v>1</v>
      </c>
      <c r="M290">
        <f>marketing_campaign32[[#This Row],[TotalKids]]+marketing_campaign32[[#This Row],[Marital_Number]]</f>
        <v>3</v>
      </c>
      <c r="N290" s="1">
        <v>41180</v>
      </c>
      <c r="O290" s="22">
        <f>MAX($N$2:$N$2229)-marketing_campaign32[[#This Row],[Dt_Customer]]</f>
        <v>639</v>
      </c>
      <c r="P290">
        <v>2</v>
      </c>
      <c r="Q290">
        <v>739</v>
      </c>
      <c r="R290">
        <v>107</v>
      </c>
      <c r="S290">
        <v>309</v>
      </c>
      <c r="T290">
        <v>140</v>
      </c>
      <c r="U290">
        <v>80</v>
      </c>
      <c r="V290">
        <v>35</v>
      </c>
      <c r="W290">
        <f t="shared" si="13"/>
        <v>1410</v>
      </c>
      <c r="X290" s="27">
        <f>marketing_campaign32[[#This Row],[TotalSpend]]/marketing_campaign32[[#This Row],[Income]]</f>
        <v>1.8444633396559617E-2</v>
      </c>
      <c r="Y290" s="27" t="str">
        <f>IF(marketing_campaign32[[#This Row],[TotalSpend]]&gt;1196, "High Spend", "Low Spend")</f>
        <v>High Spend</v>
      </c>
      <c r="Z290">
        <v>1</v>
      </c>
      <c r="AA290">
        <v>2</v>
      </c>
      <c r="AB290">
        <v>5</v>
      </c>
      <c r="AC290">
        <v>13</v>
      </c>
      <c r="AD290">
        <f t="shared" si="14"/>
        <v>20</v>
      </c>
      <c r="AE290" s="30">
        <f>IFERROR(marketing_campaign32[[#This Row],[TotalSpend]]/marketing_campaign32[[#This Row],[TotalPurchase]], 0)</f>
        <v>70.5</v>
      </c>
      <c r="AF290">
        <v>6</v>
      </c>
      <c r="AG290">
        <v>0</v>
      </c>
      <c r="AH290">
        <v>0</v>
      </c>
      <c r="AI290">
        <v>0</v>
      </c>
      <c r="AJ290">
        <v>0</v>
      </c>
      <c r="AK290">
        <v>0</v>
      </c>
      <c r="AL290">
        <v>0</v>
      </c>
      <c r="AM290">
        <v>0</v>
      </c>
    </row>
    <row r="291" spans="1:39" x14ac:dyDescent="0.3">
      <c r="A291">
        <v>1168</v>
      </c>
      <c r="B291">
        <v>1978</v>
      </c>
      <c r="C291">
        <f>2014-marketing_campaign32[[#This Row],[Year_Birth]]</f>
        <v>36</v>
      </c>
      <c r="D291" t="str">
        <f>IF(AND(marketing_campaign32[[#This Row],[Age]]&gt;17, marketing_campaign32[[#This Row],[Age]]&lt;40), "Adult", IF(AND(marketing_campaign32[[#This Row],[Age]]&gt;=40, marketing_campaign32[[#This Row],[Age]]&lt;59), "Middle Age", "Old Age"))</f>
        <v>Adult</v>
      </c>
      <c r="E291">
        <v>3</v>
      </c>
      <c r="F291">
        <v>2</v>
      </c>
      <c r="G291">
        <v>72159</v>
      </c>
      <c r="H291" t="s">
        <v>146</v>
      </c>
      <c r="I291">
        <v>3</v>
      </c>
      <c r="J291">
        <v>0</v>
      </c>
      <c r="K291">
        <v>0</v>
      </c>
      <c r="L291">
        <f t="shared" si="12"/>
        <v>0</v>
      </c>
      <c r="M291">
        <f>marketing_campaign32[[#This Row],[TotalKids]]+marketing_campaign32[[#This Row],[Marital_Number]]</f>
        <v>2</v>
      </c>
      <c r="N291" s="1">
        <v>41211</v>
      </c>
      <c r="O291" s="22">
        <f>MAX($N$2:$N$2229)-marketing_campaign32[[#This Row],[Dt_Customer]]</f>
        <v>608</v>
      </c>
      <c r="P291">
        <v>62</v>
      </c>
      <c r="Q291">
        <v>322</v>
      </c>
      <c r="R291">
        <v>53</v>
      </c>
      <c r="S291">
        <v>899</v>
      </c>
      <c r="T291">
        <v>34</v>
      </c>
      <c r="U291">
        <v>40</v>
      </c>
      <c r="V291">
        <v>53</v>
      </c>
      <c r="W291">
        <f t="shared" si="13"/>
        <v>1401</v>
      </c>
      <c r="X291" s="27">
        <f>marketing_campaign32[[#This Row],[TotalSpend]]/marketing_campaign32[[#This Row],[Income]]</f>
        <v>1.9415457531285079E-2</v>
      </c>
      <c r="Y291" s="27" t="str">
        <f>IF(marketing_campaign32[[#This Row],[TotalSpend]]&gt;1196, "High Spend", "Low Spend")</f>
        <v>High Spend</v>
      </c>
      <c r="Z291">
        <v>1</v>
      </c>
      <c r="AA291">
        <v>4</v>
      </c>
      <c r="AB291">
        <v>6</v>
      </c>
      <c r="AC291">
        <v>10</v>
      </c>
      <c r="AD291">
        <f t="shared" si="14"/>
        <v>20</v>
      </c>
      <c r="AE291" s="30">
        <f>IFERROR(marketing_campaign32[[#This Row],[TotalSpend]]/marketing_campaign32[[#This Row],[TotalPurchase]], 0)</f>
        <v>70.05</v>
      </c>
      <c r="AF291">
        <v>2</v>
      </c>
      <c r="AG291">
        <v>0</v>
      </c>
      <c r="AH291">
        <v>0</v>
      </c>
      <c r="AI291">
        <v>0</v>
      </c>
      <c r="AJ291">
        <v>0</v>
      </c>
      <c r="AK291">
        <v>0</v>
      </c>
      <c r="AL291">
        <v>0</v>
      </c>
      <c r="AM291">
        <v>0</v>
      </c>
    </row>
    <row r="292" spans="1:39" x14ac:dyDescent="0.3">
      <c r="A292">
        <v>8707</v>
      </c>
      <c r="B292">
        <v>1956</v>
      </c>
      <c r="C292">
        <f>2014-marketing_campaign32[[#This Row],[Year_Birth]]</f>
        <v>58</v>
      </c>
      <c r="D292" t="str">
        <f>IF(AND(marketing_campaign32[[#This Row],[Age]]&gt;17, marketing_campaign32[[#This Row],[Age]]&lt;40), "Adult", IF(AND(marketing_campaign32[[#This Row],[Age]]&gt;=40, marketing_campaign32[[#This Row],[Age]]&lt;59), "Middle Age", "Old Age"))</f>
        <v>Middle Age</v>
      </c>
      <c r="E292">
        <v>2</v>
      </c>
      <c r="F292">
        <v>2</v>
      </c>
      <c r="G292">
        <v>79456</v>
      </c>
      <c r="H292" t="s">
        <v>146</v>
      </c>
      <c r="I292">
        <v>3</v>
      </c>
      <c r="J292">
        <v>0</v>
      </c>
      <c r="K292">
        <v>0</v>
      </c>
      <c r="L292">
        <f t="shared" si="12"/>
        <v>0</v>
      </c>
      <c r="M292">
        <f>marketing_campaign32[[#This Row],[TotalKids]]+marketing_campaign32[[#This Row],[Marital_Number]]</f>
        <v>2</v>
      </c>
      <c r="N292" s="1">
        <v>41143</v>
      </c>
      <c r="O292" s="22">
        <f>MAX($N$2:$N$2229)-marketing_campaign32[[#This Row],[Dt_Customer]]</f>
        <v>676</v>
      </c>
      <c r="P292">
        <v>12</v>
      </c>
      <c r="Q292">
        <v>565</v>
      </c>
      <c r="R292">
        <v>42</v>
      </c>
      <c r="S292">
        <v>548</v>
      </c>
      <c r="T292">
        <v>64</v>
      </c>
      <c r="U292">
        <v>83</v>
      </c>
      <c r="V292">
        <v>99</v>
      </c>
      <c r="W292">
        <f t="shared" si="13"/>
        <v>1401</v>
      </c>
      <c r="X292" s="27">
        <f>marketing_campaign32[[#This Row],[TotalSpend]]/marketing_campaign32[[#This Row],[Income]]</f>
        <v>1.7632400322190898E-2</v>
      </c>
      <c r="Y292" s="27" t="str">
        <f>IF(marketing_campaign32[[#This Row],[TotalSpend]]&gt;1196, "High Spend", "Low Spend")</f>
        <v>High Spend</v>
      </c>
      <c r="Z292">
        <v>1</v>
      </c>
      <c r="AA292">
        <v>5</v>
      </c>
      <c r="AB292">
        <v>6</v>
      </c>
      <c r="AC292">
        <v>4</v>
      </c>
      <c r="AD292">
        <f t="shared" si="14"/>
        <v>15</v>
      </c>
      <c r="AE292" s="30">
        <f>IFERROR(marketing_campaign32[[#This Row],[TotalSpend]]/marketing_campaign32[[#This Row],[TotalPurchase]], 0)</f>
        <v>93.4</v>
      </c>
      <c r="AF292">
        <v>3</v>
      </c>
      <c r="AG292">
        <v>0</v>
      </c>
      <c r="AH292">
        <v>0</v>
      </c>
      <c r="AI292">
        <v>0</v>
      </c>
      <c r="AJ292">
        <v>0</v>
      </c>
      <c r="AK292">
        <v>0</v>
      </c>
      <c r="AL292">
        <v>1</v>
      </c>
      <c r="AM292">
        <v>0</v>
      </c>
    </row>
    <row r="293" spans="1:39" x14ac:dyDescent="0.3">
      <c r="A293">
        <v>1945</v>
      </c>
      <c r="B293">
        <v>1962</v>
      </c>
      <c r="C293">
        <f>2014-marketing_campaign32[[#This Row],[Year_Birth]]</f>
        <v>52</v>
      </c>
      <c r="D293" t="str">
        <f>IF(AND(marketing_campaign32[[#This Row],[Age]]&gt;17, marketing_campaign32[[#This Row],[Age]]&lt;40), "Adult", IF(AND(marketing_campaign32[[#This Row],[Age]]&gt;=40, marketing_campaign32[[#This Row],[Age]]&lt;59), "Middle Age", "Old Age"))</f>
        <v>Middle Age</v>
      </c>
      <c r="E293">
        <v>2</v>
      </c>
      <c r="F293">
        <v>2</v>
      </c>
      <c r="G293">
        <v>71434</v>
      </c>
      <c r="H293" t="s">
        <v>146</v>
      </c>
      <c r="I293">
        <v>3</v>
      </c>
      <c r="J293">
        <v>0</v>
      </c>
      <c r="K293">
        <v>1</v>
      </c>
      <c r="L293">
        <f t="shared" si="12"/>
        <v>1</v>
      </c>
      <c r="M293">
        <f>marketing_campaign32[[#This Row],[TotalKids]]+marketing_campaign32[[#This Row],[Marital_Number]]</f>
        <v>3</v>
      </c>
      <c r="N293" s="1">
        <v>41535</v>
      </c>
      <c r="O293" s="22">
        <f>MAX($N$2:$N$2229)-marketing_campaign32[[#This Row],[Dt_Customer]]</f>
        <v>284</v>
      </c>
      <c r="P293">
        <v>4</v>
      </c>
      <c r="Q293">
        <v>711</v>
      </c>
      <c r="R293">
        <v>36</v>
      </c>
      <c r="S293">
        <v>217</v>
      </c>
      <c r="T293">
        <v>172</v>
      </c>
      <c r="U293">
        <v>96</v>
      </c>
      <c r="V293">
        <v>168</v>
      </c>
      <c r="W293">
        <f t="shared" si="13"/>
        <v>1400</v>
      </c>
      <c r="X293" s="27">
        <f>marketing_campaign32[[#This Row],[TotalSpend]]/marketing_campaign32[[#This Row],[Income]]</f>
        <v>1.9598510513200995E-2</v>
      </c>
      <c r="Y293" s="27" t="str">
        <f>IF(marketing_campaign32[[#This Row],[TotalSpend]]&gt;1196, "High Spend", "Low Spend")</f>
        <v>High Spend</v>
      </c>
      <c r="Z293">
        <v>3</v>
      </c>
      <c r="AA293">
        <v>7</v>
      </c>
      <c r="AB293">
        <v>4</v>
      </c>
      <c r="AC293">
        <v>7</v>
      </c>
      <c r="AD293">
        <f t="shared" si="14"/>
        <v>18</v>
      </c>
      <c r="AE293" s="30">
        <f>IFERROR(marketing_campaign32[[#This Row],[TotalSpend]]/marketing_campaign32[[#This Row],[TotalPurchase]], 0)</f>
        <v>77.777777777777771</v>
      </c>
      <c r="AF293">
        <v>4</v>
      </c>
      <c r="AG293">
        <v>1</v>
      </c>
      <c r="AH293">
        <v>0</v>
      </c>
      <c r="AI293">
        <v>0</v>
      </c>
      <c r="AJ293">
        <v>1</v>
      </c>
      <c r="AK293">
        <v>0</v>
      </c>
      <c r="AL293">
        <v>0</v>
      </c>
      <c r="AM293">
        <v>0</v>
      </c>
    </row>
    <row r="294" spans="1:39" x14ac:dyDescent="0.3">
      <c r="A294">
        <v>3584</v>
      </c>
      <c r="B294">
        <v>1955</v>
      </c>
      <c r="C294">
        <f>2014-marketing_campaign32[[#This Row],[Year_Birth]]</f>
        <v>59</v>
      </c>
      <c r="D294" t="str">
        <f>IF(AND(marketing_campaign32[[#This Row],[Age]]&gt;17, marketing_campaign32[[#This Row],[Age]]&lt;40), "Adult", IF(AND(marketing_campaign32[[#This Row],[Age]]&gt;=40, marketing_campaign32[[#This Row],[Age]]&lt;59), "Middle Age", "Old Age"))</f>
        <v>Old Age</v>
      </c>
      <c r="E294">
        <v>3</v>
      </c>
      <c r="F294">
        <v>1</v>
      </c>
      <c r="G294">
        <v>49667</v>
      </c>
      <c r="H294" t="s">
        <v>147</v>
      </c>
      <c r="I294">
        <v>2</v>
      </c>
      <c r="J294">
        <v>0</v>
      </c>
      <c r="K294">
        <v>0</v>
      </c>
      <c r="L294">
        <f t="shared" si="12"/>
        <v>0</v>
      </c>
      <c r="M294">
        <f>marketing_campaign32[[#This Row],[TotalKids]]+marketing_campaign32[[#This Row],[Marital_Number]]</f>
        <v>1</v>
      </c>
      <c r="N294" s="1">
        <v>41141</v>
      </c>
      <c r="O294" s="22">
        <f>MAX($N$2:$N$2229)-marketing_campaign32[[#This Row],[Dt_Customer]]</f>
        <v>678</v>
      </c>
      <c r="P294">
        <v>35</v>
      </c>
      <c r="Q294">
        <v>1181</v>
      </c>
      <c r="R294">
        <v>26</v>
      </c>
      <c r="S294">
        <v>120</v>
      </c>
      <c r="T294">
        <v>17</v>
      </c>
      <c r="U294">
        <v>13</v>
      </c>
      <c r="V294">
        <v>39</v>
      </c>
      <c r="W294">
        <f t="shared" si="13"/>
        <v>1396</v>
      </c>
      <c r="X294" s="27">
        <f>marketing_campaign32[[#This Row],[TotalSpend]]/marketing_campaign32[[#This Row],[Income]]</f>
        <v>2.8107193911450258E-2</v>
      </c>
      <c r="Y294" s="27" t="str">
        <f>IF(marketing_campaign32[[#This Row],[TotalSpend]]&gt;1196, "High Spend", "Low Spend")</f>
        <v>High Spend</v>
      </c>
      <c r="Z294">
        <v>2</v>
      </c>
      <c r="AA294">
        <v>5</v>
      </c>
      <c r="AB294">
        <v>10</v>
      </c>
      <c r="AC294">
        <v>5</v>
      </c>
      <c r="AD294">
        <f t="shared" si="14"/>
        <v>20</v>
      </c>
      <c r="AE294" s="30">
        <f>IFERROR(marketing_campaign32[[#This Row],[TotalSpend]]/marketing_campaign32[[#This Row],[TotalPurchase]], 0)</f>
        <v>69.8</v>
      </c>
      <c r="AF294">
        <v>8</v>
      </c>
      <c r="AG294">
        <v>0</v>
      </c>
      <c r="AH294">
        <v>0</v>
      </c>
      <c r="AI294">
        <v>1</v>
      </c>
      <c r="AJ294">
        <v>0</v>
      </c>
      <c r="AK294">
        <v>0</v>
      </c>
      <c r="AL294">
        <v>1</v>
      </c>
      <c r="AM294">
        <v>0</v>
      </c>
    </row>
    <row r="295" spans="1:39" x14ac:dyDescent="0.3">
      <c r="A295">
        <v>8601</v>
      </c>
      <c r="B295">
        <v>1980</v>
      </c>
      <c r="C295">
        <f>2014-marketing_campaign32[[#This Row],[Year_Birth]]</f>
        <v>34</v>
      </c>
      <c r="D295" t="str">
        <f>IF(AND(marketing_campaign32[[#This Row],[Age]]&gt;17, marketing_campaign32[[#This Row],[Age]]&lt;40), "Adult", IF(AND(marketing_campaign32[[#This Row],[Age]]&gt;=40, marketing_campaign32[[#This Row],[Age]]&lt;59), "Middle Age", "Old Age"))</f>
        <v>Adult</v>
      </c>
      <c r="E295">
        <v>2</v>
      </c>
      <c r="F295">
        <v>2</v>
      </c>
      <c r="G295">
        <v>80011</v>
      </c>
      <c r="H295" t="s">
        <v>146</v>
      </c>
      <c r="I295">
        <v>3</v>
      </c>
      <c r="J295">
        <v>0</v>
      </c>
      <c r="K295">
        <v>1</v>
      </c>
      <c r="L295">
        <f t="shared" si="12"/>
        <v>1</v>
      </c>
      <c r="M295">
        <f>marketing_campaign32[[#This Row],[TotalKids]]+marketing_campaign32[[#This Row],[Marital_Number]]</f>
        <v>3</v>
      </c>
      <c r="N295" s="1">
        <v>41393</v>
      </c>
      <c r="O295" s="22">
        <f>MAX($N$2:$N$2229)-marketing_campaign32[[#This Row],[Dt_Customer]]</f>
        <v>426</v>
      </c>
      <c r="P295">
        <v>3</v>
      </c>
      <c r="Q295">
        <v>421</v>
      </c>
      <c r="R295">
        <v>76</v>
      </c>
      <c r="S295">
        <v>536</v>
      </c>
      <c r="T295">
        <v>82</v>
      </c>
      <c r="U295">
        <v>178</v>
      </c>
      <c r="V295">
        <v>102</v>
      </c>
      <c r="W295">
        <f t="shared" si="13"/>
        <v>1395</v>
      </c>
      <c r="X295" s="27">
        <f>marketing_campaign32[[#This Row],[TotalSpend]]/marketing_campaign32[[#This Row],[Income]]</f>
        <v>1.743510267338241E-2</v>
      </c>
      <c r="Y295" s="27" t="str">
        <f>IF(marketing_campaign32[[#This Row],[TotalSpend]]&gt;1196, "High Spend", "Low Spend")</f>
        <v>High Spend</v>
      </c>
      <c r="Z295">
        <v>2</v>
      </c>
      <c r="AA295">
        <v>8</v>
      </c>
      <c r="AB295">
        <v>6</v>
      </c>
      <c r="AC295">
        <v>5</v>
      </c>
      <c r="AD295">
        <f t="shared" si="14"/>
        <v>19</v>
      </c>
      <c r="AE295" s="30">
        <f>IFERROR(marketing_campaign32[[#This Row],[TotalSpend]]/marketing_campaign32[[#This Row],[TotalPurchase]], 0)</f>
        <v>73.421052631578945</v>
      </c>
      <c r="AF295">
        <v>4</v>
      </c>
      <c r="AG295">
        <v>0</v>
      </c>
      <c r="AH295">
        <v>0</v>
      </c>
      <c r="AI295">
        <v>0</v>
      </c>
      <c r="AJ295">
        <v>0</v>
      </c>
      <c r="AK295">
        <v>0</v>
      </c>
      <c r="AL295">
        <v>0</v>
      </c>
      <c r="AM295">
        <v>0</v>
      </c>
    </row>
    <row r="296" spans="1:39" x14ac:dyDescent="0.3">
      <c r="A296">
        <v>4974</v>
      </c>
      <c r="B296">
        <v>1970</v>
      </c>
      <c r="C296">
        <f>2014-marketing_campaign32[[#This Row],[Year_Birth]]</f>
        <v>44</v>
      </c>
      <c r="D296" t="str">
        <f>IF(AND(marketing_campaign32[[#This Row],[Age]]&gt;17, marketing_campaign32[[#This Row],[Age]]&lt;40), "Adult", IF(AND(marketing_campaign32[[#This Row],[Age]]&gt;=40, marketing_campaign32[[#This Row],[Age]]&lt;59), "Middle Age", "Old Age"))</f>
        <v>Middle Age</v>
      </c>
      <c r="E296">
        <v>2</v>
      </c>
      <c r="F296">
        <v>1</v>
      </c>
      <c r="G296">
        <v>83273</v>
      </c>
      <c r="H296" t="s">
        <v>146</v>
      </c>
      <c r="I296">
        <v>3</v>
      </c>
      <c r="J296">
        <v>1</v>
      </c>
      <c r="K296">
        <v>2</v>
      </c>
      <c r="L296">
        <f t="shared" si="12"/>
        <v>3</v>
      </c>
      <c r="M296">
        <f>marketing_campaign32[[#This Row],[TotalKids]]+marketing_campaign32[[#This Row],[Marital_Number]]</f>
        <v>4</v>
      </c>
      <c r="N296" s="1">
        <v>41177</v>
      </c>
      <c r="O296" s="22">
        <f>MAX($N$2:$N$2229)-marketing_campaign32[[#This Row],[Dt_Customer]]</f>
        <v>642</v>
      </c>
      <c r="P296">
        <v>98</v>
      </c>
      <c r="Q296">
        <v>433</v>
      </c>
      <c r="R296">
        <v>89</v>
      </c>
      <c r="S296">
        <v>650</v>
      </c>
      <c r="T296">
        <v>16</v>
      </c>
      <c r="U296">
        <v>102</v>
      </c>
      <c r="V296">
        <v>102</v>
      </c>
      <c r="W296">
        <f t="shared" si="13"/>
        <v>1392</v>
      </c>
      <c r="X296" s="27">
        <f>marketing_campaign32[[#This Row],[TotalSpend]]/marketing_campaign32[[#This Row],[Income]]</f>
        <v>1.6716102458179723E-2</v>
      </c>
      <c r="Y296" s="27" t="str">
        <f>IF(marketing_campaign32[[#This Row],[TotalSpend]]&gt;1196, "High Spend", "Low Spend")</f>
        <v>High Spend</v>
      </c>
      <c r="Z296">
        <v>10</v>
      </c>
      <c r="AA296">
        <v>4</v>
      </c>
      <c r="AB296">
        <v>6</v>
      </c>
      <c r="AC296">
        <v>9</v>
      </c>
      <c r="AD296">
        <f t="shared" si="14"/>
        <v>19</v>
      </c>
      <c r="AE296" s="30">
        <f>IFERROR(marketing_campaign32[[#This Row],[TotalSpend]]/marketing_campaign32[[#This Row],[TotalPurchase]], 0)</f>
        <v>73.263157894736835</v>
      </c>
      <c r="AF296">
        <v>7</v>
      </c>
      <c r="AG296">
        <v>0</v>
      </c>
      <c r="AH296">
        <v>0</v>
      </c>
      <c r="AI296">
        <v>0</v>
      </c>
      <c r="AJ296">
        <v>0</v>
      </c>
      <c r="AK296">
        <v>0</v>
      </c>
      <c r="AL296">
        <v>0</v>
      </c>
      <c r="AM296">
        <v>0</v>
      </c>
    </row>
    <row r="297" spans="1:39" x14ac:dyDescent="0.3">
      <c r="A297">
        <v>9265</v>
      </c>
      <c r="B297">
        <v>1953</v>
      </c>
      <c r="C297">
        <f>2014-marketing_campaign32[[#This Row],[Year_Birth]]</f>
        <v>61</v>
      </c>
      <c r="D297" t="str">
        <f>IF(AND(marketing_campaign32[[#This Row],[Age]]&gt;17, marketing_campaign32[[#This Row],[Age]]&lt;40), "Adult", IF(AND(marketing_campaign32[[#This Row],[Age]]&gt;=40, marketing_campaign32[[#This Row],[Age]]&lt;59), "Middle Age", "Old Age"))</f>
        <v>Old Age</v>
      </c>
      <c r="E297">
        <v>2</v>
      </c>
      <c r="F297">
        <v>2</v>
      </c>
      <c r="G297">
        <v>75027</v>
      </c>
      <c r="H297" t="s">
        <v>146</v>
      </c>
      <c r="I297">
        <v>3</v>
      </c>
      <c r="J297">
        <v>0</v>
      </c>
      <c r="K297">
        <v>1</v>
      </c>
      <c r="L297">
        <f t="shared" si="12"/>
        <v>1</v>
      </c>
      <c r="M297">
        <f>marketing_campaign32[[#This Row],[TotalKids]]+marketing_campaign32[[#This Row],[Marital_Number]]</f>
        <v>3</v>
      </c>
      <c r="N297" s="1">
        <v>41283</v>
      </c>
      <c r="O297" s="22">
        <f>MAX($N$2:$N$2229)-marketing_campaign32[[#This Row],[Dt_Customer]]</f>
        <v>536</v>
      </c>
      <c r="P297">
        <v>74</v>
      </c>
      <c r="Q297">
        <v>925</v>
      </c>
      <c r="R297">
        <v>64</v>
      </c>
      <c r="S297">
        <v>179</v>
      </c>
      <c r="T297">
        <v>133</v>
      </c>
      <c r="U297">
        <v>12</v>
      </c>
      <c r="V297">
        <v>77</v>
      </c>
      <c r="W297">
        <f t="shared" si="13"/>
        <v>1390</v>
      </c>
      <c r="X297" s="27">
        <f>marketing_campaign32[[#This Row],[TotalSpend]]/marketing_campaign32[[#This Row],[Income]]</f>
        <v>1.8526663734388955E-2</v>
      </c>
      <c r="Y297" s="27" t="str">
        <f>IF(marketing_campaign32[[#This Row],[TotalSpend]]&gt;1196, "High Spend", "Low Spend")</f>
        <v>High Spend</v>
      </c>
      <c r="Z297">
        <v>2</v>
      </c>
      <c r="AA297">
        <v>9</v>
      </c>
      <c r="AB297">
        <v>4</v>
      </c>
      <c r="AC297">
        <v>6</v>
      </c>
      <c r="AD297">
        <f t="shared" si="14"/>
        <v>19</v>
      </c>
      <c r="AE297" s="30">
        <f>IFERROR(marketing_campaign32[[#This Row],[TotalSpend]]/marketing_campaign32[[#This Row],[TotalPurchase]], 0)</f>
        <v>73.15789473684211</v>
      </c>
      <c r="AF297">
        <v>5</v>
      </c>
      <c r="AG297">
        <v>0</v>
      </c>
      <c r="AH297">
        <v>0</v>
      </c>
      <c r="AI297">
        <v>0</v>
      </c>
      <c r="AJ297">
        <v>0</v>
      </c>
      <c r="AK297">
        <v>0</v>
      </c>
      <c r="AL297">
        <v>0</v>
      </c>
      <c r="AM297">
        <v>0</v>
      </c>
    </row>
    <row r="298" spans="1:39" x14ac:dyDescent="0.3">
      <c r="A298">
        <v>2021</v>
      </c>
      <c r="B298">
        <v>1975</v>
      </c>
      <c r="C298">
        <f>2014-marketing_campaign32[[#This Row],[Year_Birth]]</f>
        <v>39</v>
      </c>
      <c r="D298" t="str">
        <f>IF(AND(marketing_campaign32[[#This Row],[Age]]&gt;17, marketing_campaign32[[#This Row],[Age]]&lt;40), "Adult", IF(AND(marketing_campaign32[[#This Row],[Age]]&gt;=40, marketing_campaign32[[#This Row],[Age]]&lt;59), "Middle Age", "Old Age"))</f>
        <v>Adult</v>
      </c>
      <c r="E298">
        <v>2</v>
      </c>
      <c r="F298">
        <v>2</v>
      </c>
      <c r="G298">
        <v>61456</v>
      </c>
      <c r="H298" t="s">
        <v>147</v>
      </c>
      <c r="I298">
        <v>2</v>
      </c>
      <c r="J298">
        <v>0</v>
      </c>
      <c r="K298">
        <v>1</v>
      </c>
      <c r="L298">
        <f t="shared" si="12"/>
        <v>1</v>
      </c>
      <c r="M298">
        <f>marketing_campaign32[[#This Row],[TotalKids]]+marketing_campaign32[[#This Row],[Marital_Number]]</f>
        <v>3</v>
      </c>
      <c r="N298" s="1">
        <v>41360</v>
      </c>
      <c r="O298" s="22">
        <f>MAX($N$2:$N$2229)-marketing_campaign32[[#This Row],[Dt_Customer]]</f>
        <v>459</v>
      </c>
      <c r="P298">
        <v>47</v>
      </c>
      <c r="Q298">
        <v>563</v>
      </c>
      <c r="R298">
        <v>76</v>
      </c>
      <c r="S298">
        <v>384</v>
      </c>
      <c r="T298">
        <v>84</v>
      </c>
      <c r="U298">
        <v>192</v>
      </c>
      <c r="V298">
        <v>89</v>
      </c>
      <c r="W298">
        <f t="shared" si="13"/>
        <v>1388</v>
      </c>
      <c r="X298" s="27">
        <f>marketing_campaign32[[#This Row],[TotalSpend]]/marketing_campaign32[[#This Row],[Income]]</f>
        <v>2.2585264254100495E-2</v>
      </c>
      <c r="Y298" s="27" t="str">
        <f>IF(marketing_campaign32[[#This Row],[TotalSpend]]&gt;1196, "High Spend", "Low Spend")</f>
        <v>High Spend</v>
      </c>
      <c r="Z298">
        <v>4</v>
      </c>
      <c r="AA298">
        <v>6</v>
      </c>
      <c r="AB298">
        <v>10</v>
      </c>
      <c r="AC298">
        <v>13</v>
      </c>
      <c r="AD298">
        <f t="shared" si="14"/>
        <v>29</v>
      </c>
      <c r="AE298" s="30">
        <f>IFERROR(marketing_campaign32[[#This Row],[TotalSpend]]/marketing_campaign32[[#This Row],[TotalPurchase]], 0)</f>
        <v>47.862068965517238</v>
      </c>
      <c r="AF298">
        <v>4</v>
      </c>
      <c r="AG298">
        <v>0</v>
      </c>
      <c r="AH298">
        <v>0</v>
      </c>
      <c r="AI298">
        <v>0</v>
      </c>
      <c r="AJ298">
        <v>0</v>
      </c>
      <c r="AK298">
        <v>0</v>
      </c>
      <c r="AL298">
        <v>0</v>
      </c>
      <c r="AM298">
        <v>0</v>
      </c>
    </row>
    <row r="299" spans="1:39" x14ac:dyDescent="0.3">
      <c r="A299">
        <v>8690</v>
      </c>
      <c r="B299">
        <v>1962</v>
      </c>
      <c r="C299">
        <f>2014-marketing_campaign32[[#This Row],[Year_Birth]]</f>
        <v>52</v>
      </c>
      <c r="D299" t="str">
        <f>IF(AND(marketing_campaign32[[#This Row],[Age]]&gt;17, marketing_campaign32[[#This Row],[Age]]&lt;40), "Adult", IF(AND(marketing_campaign32[[#This Row],[Age]]&gt;=40, marketing_campaign32[[#This Row],[Age]]&lt;59), "Middle Age", "Old Age"))</f>
        <v>Middle Age</v>
      </c>
      <c r="E299">
        <v>2</v>
      </c>
      <c r="F299">
        <v>2</v>
      </c>
      <c r="G299">
        <v>86111</v>
      </c>
      <c r="H299" t="s">
        <v>146</v>
      </c>
      <c r="I299">
        <v>3</v>
      </c>
      <c r="J299">
        <v>0</v>
      </c>
      <c r="K299">
        <v>0</v>
      </c>
      <c r="L299">
        <f t="shared" si="12"/>
        <v>0</v>
      </c>
      <c r="M299">
        <f>marketing_campaign32[[#This Row],[TotalKids]]+marketing_campaign32[[#This Row],[Marital_Number]]</f>
        <v>2</v>
      </c>
      <c r="N299" s="1">
        <v>41383</v>
      </c>
      <c r="O299" s="22">
        <f>MAX($N$2:$N$2229)-marketing_campaign32[[#This Row],[Dt_Customer]]</f>
        <v>436</v>
      </c>
      <c r="P299">
        <v>73</v>
      </c>
      <c r="Q299">
        <v>399</v>
      </c>
      <c r="R299">
        <v>28</v>
      </c>
      <c r="S299">
        <v>756</v>
      </c>
      <c r="T299">
        <v>36</v>
      </c>
      <c r="U299">
        <v>40</v>
      </c>
      <c r="V299">
        <v>126</v>
      </c>
      <c r="W299">
        <f t="shared" si="13"/>
        <v>1385</v>
      </c>
      <c r="X299" s="27">
        <f>marketing_campaign32[[#This Row],[TotalSpend]]/marketing_campaign32[[#This Row],[Income]]</f>
        <v>1.6083891721150607E-2</v>
      </c>
      <c r="Y299" s="27" t="str">
        <f>IF(marketing_campaign32[[#This Row],[TotalSpend]]&gt;1196, "High Spend", "Low Spend")</f>
        <v>High Spend</v>
      </c>
      <c r="Z299">
        <v>1</v>
      </c>
      <c r="AA299">
        <v>5</v>
      </c>
      <c r="AB299">
        <v>7</v>
      </c>
      <c r="AC299">
        <v>10</v>
      </c>
      <c r="AD299">
        <f t="shared" si="14"/>
        <v>22</v>
      </c>
      <c r="AE299" s="30">
        <f>IFERROR(marketing_campaign32[[#This Row],[TotalSpend]]/marketing_campaign32[[#This Row],[TotalPurchase]], 0)</f>
        <v>62.954545454545453</v>
      </c>
      <c r="AF299">
        <v>2</v>
      </c>
      <c r="AG299">
        <v>0</v>
      </c>
      <c r="AH299">
        <v>0</v>
      </c>
      <c r="AI299">
        <v>0</v>
      </c>
      <c r="AJ299">
        <v>0</v>
      </c>
      <c r="AK299">
        <v>0</v>
      </c>
      <c r="AL299">
        <v>0</v>
      </c>
      <c r="AM299">
        <v>0</v>
      </c>
    </row>
    <row r="300" spans="1:39" x14ac:dyDescent="0.3">
      <c r="A300">
        <v>528</v>
      </c>
      <c r="B300">
        <v>1978</v>
      </c>
      <c r="C300">
        <f>2014-marketing_campaign32[[#This Row],[Year_Birth]]</f>
        <v>36</v>
      </c>
      <c r="D300" t="str">
        <f>IF(AND(marketing_campaign32[[#This Row],[Age]]&gt;17, marketing_campaign32[[#This Row],[Age]]&lt;40), "Adult", IF(AND(marketing_campaign32[[#This Row],[Age]]&gt;=40, marketing_campaign32[[#This Row],[Age]]&lt;59), "Middle Age", "Old Age"))</f>
        <v>Adult</v>
      </c>
      <c r="E300">
        <v>2</v>
      </c>
      <c r="F300">
        <v>2</v>
      </c>
      <c r="G300">
        <v>65819</v>
      </c>
      <c r="H300" t="s">
        <v>147</v>
      </c>
      <c r="I300">
        <v>2</v>
      </c>
      <c r="J300">
        <v>0</v>
      </c>
      <c r="K300">
        <v>0</v>
      </c>
      <c r="L300">
        <f t="shared" si="12"/>
        <v>0</v>
      </c>
      <c r="M300">
        <f>marketing_campaign32[[#This Row],[TotalKids]]+marketing_campaign32[[#This Row],[Marital_Number]]</f>
        <v>2</v>
      </c>
      <c r="N300" s="1">
        <v>41242</v>
      </c>
      <c r="O300" s="22">
        <f>MAX($N$2:$N$2229)-marketing_campaign32[[#This Row],[Dt_Customer]]</f>
        <v>577</v>
      </c>
      <c r="P300">
        <v>99</v>
      </c>
      <c r="Q300">
        <v>267</v>
      </c>
      <c r="R300">
        <v>38</v>
      </c>
      <c r="S300">
        <v>701</v>
      </c>
      <c r="T300">
        <v>149</v>
      </c>
      <c r="U300">
        <v>165</v>
      </c>
      <c r="V300">
        <v>63</v>
      </c>
      <c r="W300">
        <f t="shared" si="13"/>
        <v>1383</v>
      </c>
      <c r="X300" s="27">
        <f>marketing_campaign32[[#This Row],[TotalSpend]]/marketing_campaign32[[#This Row],[Income]]</f>
        <v>2.1012169738221485E-2</v>
      </c>
      <c r="Y300" s="27" t="str">
        <f>IF(marketing_campaign32[[#This Row],[TotalSpend]]&gt;1196, "High Spend", "Low Spend")</f>
        <v>High Spend</v>
      </c>
      <c r="Z300">
        <v>1</v>
      </c>
      <c r="AA300">
        <v>5</v>
      </c>
      <c r="AB300">
        <v>4</v>
      </c>
      <c r="AC300">
        <v>10</v>
      </c>
      <c r="AD300">
        <f t="shared" si="14"/>
        <v>19</v>
      </c>
      <c r="AE300" s="30">
        <f>IFERROR(marketing_campaign32[[#This Row],[TotalSpend]]/marketing_campaign32[[#This Row],[TotalPurchase]], 0)</f>
        <v>72.78947368421052</v>
      </c>
      <c r="AF300">
        <v>3</v>
      </c>
      <c r="AG300">
        <v>0</v>
      </c>
      <c r="AH300">
        <v>0</v>
      </c>
      <c r="AI300">
        <v>0</v>
      </c>
      <c r="AJ300">
        <v>0</v>
      </c>
      <c r="AK300">
        <v>0</v>
      </c>
      <c r="AL300">
        <v>0</v>
      </c>
      <c r="AM300">
        <v>0</v>
      </c>
    </row>
    <row r="301" spans="1:39" x14ac:dyDescent="0.3">
      <c r="A301">
        <v>9400</v>
      </c>
      <c r="B301">
        <v>1958</v>
      </c>
      <c r="C301">
        <f>2014-marketing_campaign32[[#This Row],[Year_Birth]]</f>
        <v>56</v>
      </c>
      <c r="D301" t="str">
        <f>IF(AND(marketing_campaign32[[#This Row],[Age]]&gt;17, marketing_campaign32[[#This Row],[Age]]&lt;40), "Adult", IF(AND(marketing_campaign32[[#This Row],[Age]]&gt;=40, marketing_campaign32[[#This Row],[Age]]&lt;59), "Middle Age", "Old Age"))</f>
        <v>Middle Age</v>
      </c>
      <c r="E301">
        <v>3</v>
      </c>
      <c r="F301">
        <v>1</v>
      </c>
      <c r="G301">
        <v>85485</v>
      </c>
      <c r="H301" t="s">
        <v>146</v>
      </c>
      <c r="I301">
        <v>3</v>
      </c>
      <c r="J301">
        <v>0</v>
      </c>
      <c r="K301">
        <v>0</v>
      </c>
      <c r="L301">
        <f t="shared" si="12"/>
        <v>0</v>
      </c>
      <c r="M301">
        <f>marketing_campaign32[[#This Row],[TotalKids]]+marketing_campaign32[[#This Row],[Marital_Number]]</f>
        <v>1</v>
      </c>
      <c r="N301" s="1">
        <v>41811</v>
      </c>
      <c r="O301" s="22">
        <f>MAX($N$2:$N$2229)-marketing_campaign32[[#This Row],[Dt_Customer]]</f>
        <v>8</v>
      </c>
      <c r="P301">
        <v>73</v>
      </c>
      <c r="Q301">
        <v>630</v>
      </c>
      <c r="R301">
        <v>26</v>
      </c>
      <c r="S301">
        <v>611</v>
      </c>
      <c r="T301">
        <v>44</v>
      </c>
      <c r="U301">
        <v>18</v>
      </c>
      <c r="V301">
        <v>54</v>
      </c>
      <c r="W301">
        <f t="shared" si="13"/>
        <v>1383</v>
      </c>
      <c r="X301" s="27">
        <f>marketing_campaign32[[#This Row],[TotalSpend]]/marketing_campaign32[[#This Row],[Income]]</f>
        <v>1.6178276890682575E-2</v>
      </c>
      <c r="Y301" s="27" t="str">
        <f>IF(marketing_campaign32[[#This Row],[TotalSpend]]&gt;1196, "High Spend", "Low Spend")</f>
        <v>High Spend</v>
      </c>
      <c r="Z301">
        <v>1</v>
      </c>
      <c r="AA301">
        <v>6</v>
      </c>
      <c r="AB301">
        <v>6</v>
      </c>
      <c r="AC301">
        <v>6</v>
      </c>
      <c r="AD301">
        <f t="shared" si="14"/>
        <v>18</v>
      </c>
      <c r="AE301" s="30">
        <f>IFERROR(marketing_campaign32[[#This Row],[TotalSpend]]/marketing_campaign32[[#This Row],[TotalPurchase]], 0)</f>
        <v>76.833333333333329</v>
      </c>
      <c r="AF301">
        <v>2</v>
      </c>
      <c r="AG301">
        <v>0</v>
      </c>
      <c r="AH301">
        <v>0</v>
      </c>
      <c r="AI301">
        <v>0</v>
      </c>
      <c r="AJ301">
        <v>0</v>
      </c>
      <c r="AK301">
        <v>0</v>
      </c>
      <c r="AL301">
        <v>0</v>
      </c>
      <c r="AM301">
        <v>0</v>
      </c>
    </row>
    <row r="302" spans="1:39" x14ac:dyDescent="0.3">
      <c r="A302">
        <v>7960</v>
      </c>
      <c r="B302">
        <v>1962</v>
      </c>
      <c r="C302">
        <f>2014-marketing_campaign32[[#This Row],[Year_Birth]]</f>
        <v>52</v>
      </c>
      <c r="D302" t="str">
        <f>IF(AND(marketing_campaign32[[#This Row],[Age]]&gt;17, marketing_campaign32[[#This Row],[Age]]&lt;40), "Adult", IF(AND(marketing_campaign32[[#This Row],[Age]]&gt;=40, marketing_campaign32[[#This Row],[Age]]&lt;59), "Middle Age", "Old Age"))</f>
        <v>Middle Age</v>
      </c>
      <c r="E302">
        <v>3</v>
      </c>
      <c r="F302">
        <v>2</v>
      </c>
      <c r="G302">
        <v>82122</v>
      </c>
      <c r="H302" t="s">
        <v>146</v>
      </c>
      <c r="I302">
        <v>3</v>
      </c>
      <c r="J302">
        <v>0</v>
      </c>
      <c r="K302">
        <v>0</v>
      </c>
      <c r="L302">
        <f t="shared" si="12"/>
        <v>0</v>
      </c>
      <c r="M302">
        <f>marketing_campaign32[[#This Row],[TotalKids]]+marketing_campaign32[[#This Row],[Marital_Number]]</f>
        <v>2</v>
      </c>
      <c r="N302" s="1">
        <v>41501</v>
      </c>
      <c r="O302" s="22">
        <f>MAX($N$2:$N$2229)-marketing_campaign32[[#This Row],[Dt_Customer]]</f>
        <v>318</v>
      </c>
      <c r="P302">
        <v>89</v>
      </c>
      <c r="Q302">
        <v>734</v>
      </c>
      <c r="R302">
        <v>22</v>
      </c>
      <c r="S302">
        <v>350</v>
      </c>
      <c r="T302">
        <v>151</v>
      </c>
      <c r="U302">
        <v>25</v>
      </c>
      <c r="V302">
        <v>100</v>
      </c>
      <c r="W302">
        <f t="shared" si="13"/>
        <v>1382</v>
      </c>
      <c r="X302" s="27">
        <f>marketing_campaign32[[#This Row],[TotalSpend]]/marketing_campaign32[[#This Row],[Income]]</f>
        <v>1.6828620832420059E-2</v>
      </c>
      <c r="Y302" s="27" t="str">
        <f>IF(marketing_campaign32[[#This Row],[TotalSpend]]&gt;1196, "High Spend", "Low Spend")</f>
        <v>High Spend</v>
      </c>
      <c r="Z302">
        <v>1</v>
      </c>
      <c r="AA302">
        <v>3</v>
      </c>
      <c r="AB302">
        <v>9</v>
      </c>
      <c r="AC302">
        <v>13</v>
      </c>
      <c r="AD302">
        <f t="shared" si="14"/>
        <v>25</v>
      </c>
      <c r="AE302" s="30">
        <f>IFERROR(marketing_campaign32[[#This Row],[TotalSpend]]/marketing_campaign32[[#This Row],[TotalPurchase]], 0)</f>
        <v>55.28</v>
      </c>
      <c r="AF302">
        <v>1</v>
      </c>
      <c r="AG302">
        <v>0</v>
      </c>
      <c r="AH302">
        <v>0</v>
      </c>
      <c r="AI302">
        <v>0</v>
      </c>
      <c r="AJ302">
        <v>0</v>
      </c>
      <c r="AK302">
        <v>1</v>
      </c>
      <c r="AL302">
        <v>0</v>
      </c>
      <c r="AM302">
        <v>0</v>
      </c>
    </row>
    <row r="303" spans="1:39" x14ac:dyDescent="0.3">
      <c r="A303">
        <v>9292</v>
      </c>
      <c r="B303">
        <v>1952</v>
      </c>
      <c r="C303">
        <f>2014-marketing_campaign32[[#This Row],[Year_Birth]]</f>
        <v>62</v>
      </c>
      <c r="D303" t="str">
        <f>IF(AND(marketing_campaign32[[#This Row],[Age]]&gt;17, marketing_campaign32[[#This Row],[Age]]&lt;40), "Adult", IF(AND(marketing_campaign32[[#This Row],[Age]]&gt;=40, marketing_campaign32[[#This Row],[Age]]&lt;59), "Middle Age", "Old Age"))</f>
        <v>Old Age</v>
      </c>
      <c r="E303">
        <v>2</v>
      </c>
      <c r="F303">
        <v>2</v>
      </c>
      <c r="G303">
        <v>81795</v>
      </c>
      <c r="H303" t="s">
        <v>146</v>
      </c>
      <c r="I303">
        <v>3</v>
      </c>
      <c r="J303">
        <v>0</v>
      </c>
      <c r="K303">
        <v>0</v>
      </c>
      <c r="L303">
        <f t="shared" si="12"/>
        <v>0</v>
      </c>
      <c r="M303">
        <f>marketing_campaign32[[#This Row],[TotalKids]]+marketing_campaign32[[#This Row],[Marital_Number]]</f>
        <v>2</v>
      </c>
      <c r="N303" s="1">
        <v>41208</v>
      </c>
      <c r="O303" s="22">
        <f>MAX($N$2:$N$2229)-marketing_campaign32[[#This Row],[Dt_Customer]]</f>
        <v>611</v>
      </c>
      <c r="P303">
        <v>74</v>
      </c>
      <c r="Q303">
        <v>324</v>
      </c>
      <c r="R303">
        <v>132</v>
      </c>
      <c r="S303">
        <v>693</v>
      </c>
      <c r="T303">
        <v>27</v>
      </c>
      <c r="U303">
        <v>118</v>
      </c>
      <c r="V303">
        <v>88</v>
      </c>
      <c r="W303">
        <f t="shared" si="13"/>
        <v>1382</v>
      </c>
      <c r="X303" s="27">
        <f>marketing_campaign32[[#This Row],[TotalSpend]]/marketing_campaign32[[#This Row],[Income]]</f>
        <v>1.6895898282291093E-2</v>
      </c>
      <c r="Y303" s="27" t="str">
        <f>IF(marketing_campaign32[[#This Row],[TotalSpend]]&gt;1196, "High Spend", "Low Spend")</f>
        <v>High Spend</v>
      </c>
      <c r="Z303">
        <v>1</v>
      </c>
      <c r="AA303">
        <v>4</v>
      </c>
      <c r="AB303">
        <v>11</v>
      </c>
      <c r="AC303">
        <v>7</v>
      </c>
      <c r="AD303">
        <f t="shared" si="14"/>
        <v>22</v>
      </c>
      <c r="AE303" s="30">
        <f>IFERROR(marketing_campaign32[[#This Row],[TotalSpend]]/marketing_campaign32[[#This Row],[TotalPurchase]], 0)</f>
        <v>62.81818181818182</v>
      </c>
      <c r="AF303">
        <v>2</v>
      </c>
      <c r="AG303">
        <v>0</v>
      </c>
      <c r="AH303">
        <v>0</v>
      </c>
      <c r="AI303">
        <v>0</v>
      </c>
      <c r="AJ303">
        <v>0</v>
      </c>
      <c r="AK303">
        <v>0</v>
      </c>
      <c r="AL303">
        <v>0</v>
      </c>
      <c r="AM303">
        <v>0</v>
      </c>
    </row>
    <row r="304" spans="1:39" x14ac:dyDescent="0.3">
      <c r="A304">
        <v>10240</v>
      </c>
      <c r="B304">
        <v>1949</v>
      </c>
      <c r="C304">
        <f>2014-marketing_campaign32[[#This Row],[Year_Birth]]</f>
        <v>65</v>
      </c>
      <c r="D304" t="str">
        <f>IF(AND(marketing_campaign32[[#This Row],[Age]]&gt;17, marketing_campaign32[[#This Row],[Age]]&lt;40), "Adult", IF(AND(marketing_campaign32[[#This Row],[Age]]&gt;=40, marketing_campaign32[[#This Row],[Age]]&lt;59), "Middle Age", "Old Age"))</f>
        <v>Old Age</v>
      </c>
      <c r="E304">
        <v>2</v>
      </c>
      <c r="F304">
        <v>2</v>
      </c>
      <c r="G304">
        <v>69372</v>
      </c>
      <c r="H304" t="s">
        <v>146</v>
      </c>
      <c r="I304">
        <v>3</v>
      </c>
      <c r="J304">
        <v>0</v>
      </c>
      <c r="K304">
        <v>0</v>
      </c>
      <c r="L304">
        <f t="shared" si="12"/>
        <v>0</v>
      </c>
      <c r="M304">
        <f>marketing_campaign32[[#This Row],[TotalKids]]+marketing_campaign32[[#This Row],[Marital_Number]]</f>
        <v>2</v>
      </c>
      <c r="N304" s="1">
        <v>41324</v>
      </c>
      <c r="O304" s="22">
        <f>MAX($N$2:$N$2229)-marketing_campaign32[[#This Row],[Dt_Customer]]</f>
        <v>495</v>
      </c>
      <c r="P304">
        <v>10</v>
      </c>
      <c r="Q304">
        <v>997</v>
      </c>
      <c r="R304">
        <v>26</v>
      </c>
      <c r="S304">
        <v>269</v>
      </c>
      <c r="T304">
        <v>34</v>
      </c>
      <c r="U304">
        <v>13</v>
      </c>
      <c r="V304">
        <v>42</v>
      </c>
      <c r="W304">
        <f t="shared" si="13"/>
        <v>1381</v>
      </c>
      <c r="X304" s="27">
        <f>marketing_campaign32[[#This Row],[TotalSpend]]/marketing_campaign32[[#This Row],[Income]]</f>
        <v>1.9907167156777952E-2</v>
      </c>
      <c r="Y304" s="27" t="str">
        <f>IF(marketing_campaign32[[#This Row],[TotalSpend]]&gt;1196, "High Spend", "Low Spend")</f>
        <v>High Spend</v>
      </c>
      <c r="Z304">
        <v>1</v>
      </c>
      <c r="AA304">
        <v>10</v>
      </c>
      <c r="AB304">
        <v>4</v>
      </c>
      <c r="AC304">
        <v>6</v>
      </c>
      <c r="AD304">
        <f t="shared" si="14"/>
        <v>20</v>
      </c>
      <c r="AE304" s="30">
        <f>IFERROR(marketing_campaign32[[#This Row],[TotalSpend]]/marketing_campaign32[[#This Row],[TotalPurchase]], 0)</f>
        <v>69.05</v>
      </c>
      <c r="AF304">
        <v>4</v>
      </c>
      <c r="AG304">
        <v>0</v>
      </c>
      <c r="AH304">
        <v>0</v>
      </c>
      <c r="AI304">
        <v>0</v>
      </c>
      <c r="AJ304">
        <v>1</v>
      </c>
      <c r="AK304">
        <v>1</v>
      </c>
      <c r="AL304">
        <v>1</v>
      </c>
      <c r="AM304">
        <v>0</v>
      </c>
    </row>
    <row r="305" spans="1:39" x14ac:dyDescent="0.3">
      <c r="A305">
        <v>6086</v>
      </c>
      <c r="B305">
        <v>1955</v>
      </c>
      <c r="C305">
        <f>2014-marketing_campaign32[[#This Row],[Year_Birth]]</f>
        <v>59</v>
      </c>
      <c r="D305" t="str">
        <f>IF(AND(marketing_campaign32[[#This Row],[Age]]&gt;17, marketing_campaign32[[#This Row],[Age]]&lt;40), "Adult", IF(AND(marketing_campaign32[[#This Row],[Age]]&gt;=40, marketing_campaign32[[#This Row],[Age]]&lt;59), "Middle Age", "Old Age"))</f>
        <v>Old Age</v>
      </c>
      <c r="E305">
        <v>2</v>
      </c>
      <c r="F305">
        <v>2</v>
      </c>
      <c r="G305">
        <v>80395</v>
      </c>
      <c r="H305" t="s">
        <v>146</v>
      </c>
      <c r="I305">
        <v>3</v>
      </c>
      <c r="J305">
        <v>0</v>
      </c>
      <c r="K305">
        <v>0</v>
      </c>
      <c r="L305">
        <f t="shared" si="12"/>
        <v>0</v>
      </c>
      <c r="M305">
        <f>marketing_campaign32[[#This Row],[TotalKids]]+marketing_campaign32[[#This Row],[Marital_Number]]</f>
        <v>2</v>
      </c>
      <c r="N305" s="1">
        <v>41601</v>
      </c>
      <c r="O305" s="22">
        <f>MAX($N$2:$N$2229)-marketing_campaign32[[#This Row],[Dt_Customer]]</f>
        <v>218</v>
      </c>
      <c r="P305">
        <v>62</v>
      </c>
      <c r="Q305">
        <v>445</v>
      </c>
      <c r="R305">
        <v>25</v>
      </c>
      <c r="S305">
        <v>706</v>
      </c>
      <c r="T305">
        <v>80</v>
      </c>
      <c r="U305">
        <v>76</v>
      </c>
      <c r="V305">
        <v>48</v>
      </c>
      <c r="W305">
        <f t="shared" si="13"/>
        <v>1380</v>
      </c>
      <c r="X305" s="27">
        <f>marketing_campaign32[[#This Row],[TotalSpend]]/marketing_campaign32[[#This Row],[Income]]</f>
        <v>1.7165246594937497E-2</v>
      </c>
      <c r="Y305" s="27" t="str">
        <f>IF(marketing_campaign32[[#This Row],[TotalSpend]]&gt;1196, "High Spend", "Low Spend")</f>
        <v>High Spend</v>
      </c>
      <c r="Z305">
        <v>1</v>
      </c>
      <c r="AA305">
        <v>6</v>
      </c>
      <c r="AB305">
        <v>5</v>
      </c>
      <c r="AC305">
        <v>12</v>
      </c>
      <c r="AD305">
        <f t="shared" si="14"/>
        <v>23</v>
      </c>
      <c r="AE305" s="30">
        <f>IFERROR(marketing_campaign32[[#This Row],[TotalSpend]]/marketing_campaign32[[#This Row],[TotalPurchase]], 0)</f>
        <v>60</v>
      </c>
      <c r="AF305">
        <v>2</v>
      </c>
      <c r="AG305">
        <v>1</v>
      </c>
      <c r="AH305">
        <v>0</v>
      </c>
      <c r="AI305">
        <v>0</v>
      </c>
      <c r="AJ305">
        <v>0</v>
      </c>
      <c r="AK305">
        <v>0</v>
      </c>
      <c r="AL305">
        <v>0</v>
      </c>
      <c r="AM305">
        <v>0</v>
      </c>
    </row>
    <row r="306" spans="1:39" x14ac:dyDescent="0.3">
      <c r="A306">
        <v>1137</v>
      </c>
      <c r="B306">
        <v>1964</v>
      </c>
      <c r="C306">
        <f>2014-marketing_campaign32[[#This Row],[Year_Birth]]</f>
        <v>50</v>
      </c>
      <c r="D306" t="str">
        <f>IF(AND(marketing_campaign32[[#This Row],[Age]]&gt;17, marketing_campaign32[[#This Row],[Age]]&lt;40), "Adult", IF(AND(marketing_campaign32[[#This Row],[Age]]&gt;=40, marketing_campaign32[[#This Row],[Age]]&lt;59), "Middle Age", "Old Age"))</f>
        <v>Middle Age</v>
      </c>
      <c r="E306">
        <v>2</v>
      </c>
      <c r="F306">
        <v>1</v>
      </c>
      <c r="G306">
        <v>81246</v>
      </c>
      <c r="H306" t="s">
        <v>146</v>
      </c>
      <c r="I306">
        <v>3</v>
      </c>
      <c r="J306">
        <v>0</v>
      </c>
      <c r="K306">
        <v>0</v>
      </c>
      <c r="L306">
        <f t="shared" si="12"/>
        <v>0</v>
      </c>
      <c r="M306">
        <f>marketing_campaign32[[#This Row],[TotalKids]]+marketing_campaign32[[#This Row],[Marital_Number]]</f>
        <v>1</v>
      </c>
      <c r="N306" s="1">
        <v>41637</v>
      </c>
      <c r="O306" s="22">
        <f>MAX($N$2:$N$2229)-marketing_campaign32[[#This Row],[Dt_Customer]]</f>
        <v>182</v>
      </c>
      <c r="P306">
        <v>87</v>
      </c>
      <c r="Q306">
        <v>398</v>
      </c>
      <c r="R306">
        <v>190</v>
      </c>
      <c r="S306">
        <v>537</v>
      </c>
      <c r="T306">
        <v>61</v>
      </c>
      <c r="U306">
        <v>156</v>
      </c>
      <c r="V306">
        <v>37</v>
      </c>
      <c r="W306">
        <f t="shared" si="13"/>
        <v>1379</v>
      </c>
      <c r="X306" s="27">
        <f>marketing_campaign32[[#This Row],[TotalSpend]]/marketing_campaign32[[#This Row],[Income]]</f>
        <v>1.697314329320828E-2</v>
      </c>
      <c r="Y306" s="27" t="str">
        <f>IF(marketing_campaign32[[#This Row],[TotalSpend]]&gt;1196, "High Spend", "Low Spend")</f>
        <v>High Spend</v>
      </c>
      <c r="Z306">
        <v>1</v>
      </c>
      <c r="AA306">
        <v>4</v>
      </c>
      <c r="AB306">
        <v>5</v>
      </c>
      <c r="AC306">
        <v>7</v>
      </c>
      <c r="AD306">
        <f t="shared" si="14"/>
        <v>16</v>
      </c>
      <c r="AE306" s="30">
        <f>IFERROR(marketing_campaign32[[#This Row],[TotalSpend]]/marketing_campaign32[[#This Row],[TotalPurchase]], 0)</f>
        <v>86.1875</v>
      </c>
      <c r="AF306">
        <v>1</v>
      </c>
      <c r="AG306">
        <v>1</v>
      </c>
      <c r="AH306">
        <v>0</v>
      </c>
      <c r="AI306">
        <v>1</v>
      </c>
      <c r="AJ306">
        <v>0</v>
      </c>
      <c r="AK306">
        <v>0</v>
      </c>
      <c r="AL306">
        <v>0</v>
      </c>
      <c r="AM306">
        <v>0</v>
      </c>
    </row>
    <row r="307" spans="1:39" x14ac:dyDescent="0.3">
      <c r="A307">
        <v>5067</v>
      </c>
      <c r="B307">
        <v>1994</v>
      </c>
      <c r="C307">
        <f>2014-marketing_campaign32[[#This Row],[Year_Birth]]</f>
        <v>20</v>
      </c>
      <c r="D307" t="str">
        <f>IF(AND(marketing_campaign32[[#This Row],[Age]]&gt;17, marketing_campaign32[[#This Row],[Age]]&lt;40), "Adult", IF(AND(marketing_campaign32[[#This Row],[Age]]&gt;=40, marketing_campaign32[[#This Row],[Age]]&lt;59), "Middle Age", "Old Age"))</f>
        <v>Adult</v>
      </c>
      <c r="E307">
        <v>2</v>
      </c>
      <c r="F307">
        <v>2</v>
      </c>
      <c r="G307">
        <v>80134</v>
      </c>
      <c r="H307" t="s">
        <v>146</v>
      </c>
      <c r="I307">
        <v>3</v>
      </c>
      <c r="J307">
        <v>0</v>
      </c>
      <c r="K307">
        <v>0</v>
      </c>
      <c r="L307">
        <f t="shared" si="12"/>
        <v>0</v>
      </c>
      <c r="M307">
        <f>marketing_campaign32[[#This Row],[TotalKids]]+marketing_campaign32[[#This Row],[Marital_Number]]</f>
        <v>2</v>
      </c>
      <c r="N307" s="1">
        <v>41684</v>
      </c>
      <c r="O307" s="22">
        <f>MAX($N$2:$N$2229)-marketing_campaign32[[#This Row],[Dt_Customer]]</f>
        <v>135</v>
      </c>
      <c r="P307">
        <v>11</v>
      </c>
      <c r="Q307">
        <v>966</v>
      </c>
      <c r="R307">
        <v>26</v>
      </c>
      <c r="S307">
        <v>282</v>
      </c>
      <c r="T307">
        <v>52</v>
      </c>
      <c r="U307">
        <v>26</v>
      </c>
      <c r="V307">
        <v>26</v>
      </c>
      <c r="W307">
        <f t="shared" si="13"/>
        <v>1378</v>
      </c>
      <c r="X307" s="27">
        <f>marketing_campaign32[[#This Row],[TotalSpend]]/marketing_campaign32[[#This Row],[Income]]</f>
        <v>1.7196196371078443E-2</v>
      </c>
      <c r="Y307" s="27" t="str">
        <f>IF(marketing_campaign32[[#This Row],[TotalSpend]]&gt;1196, "High Spend", "Low Spend")</f>
        <v>High Spend</v>
      </c>
      <c r="Z307">
        <v>1</v>
      </c>
      <c r="AA307">
        <v>2</v>
      </c>
      <c r="AB307">
        <v>7</v>
      </c>
      <c r="AC307">
        <v>11</v>
      </c>
      <c r="AD307">
        <f t="shared" si="14"/>
        <v>20</v>
      </c>
      <c r="AE307" s="30">
        <f>IFERROR(marketing_campaign32[[#This Row],[TotalSpend]]/marketing_campaign32[[#This Row],[TotalPurchase]], 0)</f>
        <v>68.900000000000006</v>
      </c>
      <c r="AF307">
        <v>5</v>
      </c>
      <c r="AG307">
        <v>1</v>
      </c>
      <c r="AH307">
        <v>1</v>
      </c>
      <c r="AI307">
        <v>0</v>
      </c>
      <c r="AJ307">
        <v>1</v>
      </c>
      <c r="AK307">
        <v>1</v>
      </c>
      <c r="AL307">
        <v>0</v>
      </c>
      <c r="AM307">
        <v>0</v>
      </c>
    </row>
    <row r="308" spans="1:39" x14ac:dyDescent="0.3">
      <c r="A308">
        <v>1729</v>
      </c>
      <c r="B308">
        <v>1961</v>
      </c>
      <c r="C308">
        <f>2014-marketing_campaign32[[#This Row],[Year_Birth]]</f>
        <v>53</v>
      </c>
      <c r="D308" t="str">
        <f>IF(AND(marketing_campaign32[[#This Row],[Age]]&gt;17, marketing_campaign32[[#This Row],[Age]]&lt;40), "Adult", IF(AND(marketing_campaign32[[#This Row],[Age]]&gt;=40, marketing_campaign32[[#This Row],[Age]]&lt;59), "Middle Age", "Old Age"))</f>
        <v>Middle Age</v>
      </c>
      <c r="E308">
        <v>3</v>
      </c>
      <c r="F308">
        <v>2</v>
      </c>
      <c r="G308">
        <v>66426</v>
      </c>
      <c r="H308" t="s">
        <v>147</v>
      </c>
      <c r="I308">
        <v>2</v>
      </c>
      <c r="J308">
        <v>0</v>
      </c>
      <c r="K308">
        <v>1</v>
      </c>
      <c r="L308">
        <f t="shared" si="12"/>
        <v>1</v>
      </c>
      <c r="M308">
        <f>marketing_campaign32[[#This Row],[TotalKids]]+marketing_campaign32[[#This Row],[Marital_Number]]</f>
        <v>3</v>
      </c>
      <c r="N308" s="1">
        <v>41549</v>
      </c>
      <c r="O308" s="22">
        <f>MAX($N$2:$N$2229)-marketing_campaign32[[#This Row],[Dt_Customer]]</f>
        <v>270</v>
      </c>
      <c r="P308">
        <v>14</v>
      </c>
      <c r="Q308">
        <v>1043</v>
      </c>
      <c r="R308">
        <v>24</v>
      </c>
      <c r="S308">
        <v>97</v>
      </c>
      <c r="T308">
        <v>32</v>
      </c>
      <c r="U308">
        <v>24</v>
      </c>
      <c r="V308">
        <v>157</v>
      </c>
      <c r="W308">
        <f t="shared" si="13"/>
        <v>1377</v>
      </c>
      <c r="X308" s="27">
        <f>marketing_campaign32[[#This Row],[TotalSpend]]/marketing_campaign32[[#This Row],[Income]]</f>
        <v>2.0729834703278837E-2</v>
      </c>
      <c r="Y308" s="27" t="str">
        <f>IF(marketing_campaign32[[#This Row],[TotalSpend]]&gt;1196, "High Spend", "Low Spend")</f>
        <v>High Spend</v>
      </c>
      <c r="Z308">
        <v>2</v>
      </c>
      <c r="AA308">
        <v>3</v>
      </c>
      <c r="AB308">
        <v>5</v>
      </c>
      <c r="AC308">
        <v>10</v>
      </c>
      <c r="AD308">
        <f t="shared" si="14"/>
        <v>18</v>
      </c>
      <c r="AE308" s="30">
        <f>IFERROR(marketing_campaign32[[#This Row],[TotalSpend]]/marketing_campaign32[[#This Row],[TotalPurchase]], 0)</f>
        <v>76.5</v>
      </c>
      <c r="AF308">
        <v>6</v>
      </c>
      <c r="AG308">
        <v>0</v>
      </c>
      <c r="AH308">
        <v>0</v>
      </c>
      <c r="AI308">
        <v>0</v>
      </c>
      <c r="AJ308">
        <v>0</v>
      </c>
      <c r="AK308">
        <v>0</v>
      </c>
      <c r="AL308">
        <v>0</v>
      </c>
      <c r="AM308">
        <v>0</v>
      </c>
    </row>
    <row r="309" spans="1:39" x14ac:dyDescent="0.3">
      <c r="A309">
        <v>10814</v>
      </c>
      <c r="B309">
        <v>1947</v>
      </c>
      <c r="C309">
        <f>2014-marketing_campaign32[[#This Row],[Year_Birth]]</f>
        <v>67</v>
      </c>
      <c r="D309" t="str">
        <f>IF(AND(marketing_campaign32[[#This Row],[Age]]&gt;17, marketing_campaign32[[#This Row],[Age]]&lt;40), "Adult", IF(AND(marketing_campaign32[[#This Row],[Age]]&gt;=40, marketing_campaign32[[#This Row],[Age]]&lt;59), "Middle Age", "Old Age"))</f>
        <v>Old Age</v>
      </c>
      <c r="E309">
        <v>2</v>
      </c>
      <c r="F309">
        <v>2</v>
      </c>
      <c r="G309">
        <v>70321</v>
      </c>
      <c r="H309" t="s">
        <v>146</v>
      </c>
      <c r="I309">
        <v>3</v>
      </c>
      <c r="J309">
        <v>0</v>
      </c>
      <c r="K309">
        <v>0</v>
      </c>
      <c r="L309">
        <f t="shared" si="12"/>
        <v>0</v>
      </c>
      <c r="M309">
        <f>marketing_campaign32[[#This Row],[TotalKids]]+marketing_campaign32[[#This Row],[Marital_Number]]</f>
        <v>2</v>
      </c>
      <c r="N309" s="1">
        <v>41290</v>
      </c>
      <c r="O309" s="22">
        <f>MAX($N$2:$N$2229)-marketing_campaign32[[#This Row],[Dt_Customer]]</f>
        <v>529</v>
      </c>
      <c r="P309">
        <v>6</v>
      </c>
      <c r="Q309">
        <v>303</v>
      </c>
      <c r="R309">
        <v>23</v>
      </c>
      <c r="S309">
        <v>751</v>
      </c>
      <c r="T309">
        <v>82</v>
      </c>
      <c r="U309">
        <v>26</v>
      </c>
      <c r="V309">
        <v>191</v>
      </c>
      <c r="W309">
        <f t="shared" si="13"/>
        <v>1376</v>
      </c>
      <c r="X309" s="27">
        <f>marketing_campaign32[[#This Row],[TotalSpend]]/marketing_campaign32[[#This Row],[Income]]</f>
        <v>1.9567412295047E-2</v>
      </c>
      <c r="Y309" s="27" t="str">
        <f>IF(marketing_campaign32[[#This Row],[TotalSpend]]&gt;1196, "High Spend", "Low Spend")</f>
        <v>High Spend</v>
      </c>
      <c r="Z309">
        <v>1</v>
      </c>
      <c r="AA309">
        <v>6</v>
      </c>
      <c r="AB309">
        <v>5</v>
      </c>
      <c r="AC309">
        <v>13</v>
      </c>
      <c r="AD309">
        <f t="shared" si="14"/>
        <v>24</v>
      </c>
      <c r="AE309" s="30">
        <f>IFERROR(marketing_campaign32[[#This Row],[TotalSpend]]/marketing_campaign32[[#This Row],[TotalPurchase]], 0)</f>
        <v>57.333333333333336</v>
      </c>
      <c r="AF309">
        <v>4</v>
      </c>
      <c r="AG309">
        <v>0</v>
      </c>
      <c r="AH309">
        <v>0</v>
      </c>
      <c r="AI309">
        <v>0</v>
      </c>
      <c r="AJ309">
        <v>0</v>
      </c>
      <c r="AK309">
        <v>0</v>
      </c>
      <c r="AL309">
        <v>1</v>
      </c>
      <c r="AM309">
        <v>0</v>
      </c>
    </row>
    <row r="310" spans="1:39" x14ac:dyDescent="0.3">
      <c r="A310">
        <v>3422</v>
      </c>
      <c r="B310">
        <v>1975</v>
      </c>
      <c r="C310">
        <f>2014-marketing_campaign32[[#This Row],[Year_Birth]]</f>
        <v>39</v>
      </c>
      <c r="D310" t="str">
        <f>IF(AND(marketing_campaign32[[#This Row],[Age]]&gt;17, marketing_campaign32[[#This Row],[Age]]&lt;40), "Adult", IF(AND(marketing_campaign32[[#This Row],[Age]]&gt;=40, marketing_campaign32[[#This Row],[Age]]&lt;59), "Middle Age", "Old Age"))</f>
        <v>Adult</v>
      </c>
      <c r="E310">
        <v>2</v>
      </c>
      <c r="F310">
        <v>2</v>
      </c>
      <c r="G310">
        <v>76068</v>
      </c>
      <c r="H310" t="s">
        <v>146</v>
      </c>
      <c r="I310">
        <v>3</v>
      </c>
      <c r="J310">
        <v>0</v>
      </c>
      <c r="K310">
        <v>1</v>
      </c>
      <c r="L310">
        <f t="shared" si="12"/>
        <v>1</v>
      </c>
      <c r="M310">
        <f>marketing_campaign32[[#This Row],[TotalKids]]+marketing_campaign32[[#This Row],[Marital_Number]]</f>
        <v>3</v>
      </c>
      <c r="N310" s="1">
        <v>41242</v>
      </c>
      <c r="O310" s="22">
        <f>MAX($N$2:$N$2229)-marketing_campaign32[[#This Row],[Dt_Customer]]</f>
        <v>577</v>
      </c>
      <c r="P310">
        <v>67</v>
      </c>
      <c r="Q310">
        <v>1115</v>
      </c>
      <c r="R310">
        <v>12</v>
      </c>
      <c r="S310">
        <v>128</v>
      </c>
      <c r="T310">
        <v>33</v>
      </c>
      <c r="U310">
        <v>12</v>
      </c>
      <c r="V310">
        <v>76</v>
      </c>
      <c r="W310">
        <f t="shared" si="13"/>
        <v>1376</v>
      </c>
      <c r="X310" s="27">
        <f>marketing_campaign32[[#This Row],[TotalSpend]]/marketing_campaign32[[#This Row],[Income]]</f>
        <v>1.8089078193195562E-2</v>
      </c>
      <c r="Y310" s="27" t="str">
        <f>IF(marketing_campaign32[[#This Row],[TotalSpend]]&gt;1196, "High Spend", "Low Spend")</f>
        <v>High Spend</v>
      </c>
      <c r="Z310">
        <v>1</v>
      </c>
      <c r="AA310">
        <v>2</v>
      </c>
      <c r="AB310">
        <v>3</v>
      </c>
      <c r="AC310">
        <v>4</v>
      </c>
      <c r="AD310">
        <f t="shared" si="14"/>
        <v>9</v>
      </c>
      <c r="AE310" s="30">
        <f>IFERROR(marketing_campaign32[[#This Row],[TotalSpend]]/marketing_campaign32[[#This Row],[TotalPurchase]], 0)</f>
        <v>152.88888888888889</v>
      </c>
      <c r="AF310">
        <v>6</v>
      </c>
      <c r="AG310">
        <v>0</v>
      </c>
      <c r="AH310">
        <v>1</v>
      </c>
      <c r="AI310">
        <v>0</v>
      </c>
      <c r="AJ310">
        <v>1</v>
      </c>
      <c r="AK310">
        <v>0</v>
      </c>
      <c r="AL310">
        <v>0</v>
      </c>
      <c r="AM310">
        <v>0</v>
      </c>
    </row>
    <row r="311" spans="1:39" x14ac:dyDescent="0.3">
      <c r="A311">
        <v>6945</v>
      </c>
      <c r="B311">
        <v>1952</v>
      </c>
      <c r="C311">
        <f>2014-marketing_campaign32[[#This Row],[Year_Birth]]</f>
        <v>62</v>
      </c>
      <c r="D311" t="str">
        <f>IF(AND(marketing_campaign32[[#This Row],[Age]]&gt;17, marketing_campaign32[[#This Row],[Age]]&lt;40), "Adult", IF(AND(marketing_campaign32[[#This Row],[Age]]&gt;=40, marketing_campaign32[[#This Row],[Age]]&lt;59), "Middle Age", "Old Age"))</f>
        <v>Old Age</v>
      </c>
      <c r="E311">
        <v>2</v>
      </c>
      <c r="F311">
        <v>1</v>
      </c>
      <c r="G311">
        <v>84574</v>
      </c>
      <c r="H311" t="s">
        <v>146</v>
      </c>
      <c r="I311">
        <v>3</v>
      </c>
      <c r="J311">
        <v>0</v>
      </c>
      <c r="K311">
        <v>0</v>
      </c>
      <c r="L311">
        <f t="shared" si="12"/>
        <v>0</v>
      </c>
      <c r="M311">
        <f>marketing_campaign32[[#This Row],[TotalKids]]+marketing_campaign32[[#This Row],[Marital_Number]]</f>
        <v>1</v>
      </c>
      <c r="N311" s="1">
        <v>41429</v>
      </c>
      <c r="O311" s="22">
        <f>MAX($N$2:$N$2229)-marketing_campaign32[[#This Row],[Dt_Customer]]</f>
        <v>390</v>
      </c>
      <c r="P311">
        <v>72</v>
      </c>
      <c r="Q311">
        <v>387</v>
      </c>
      <c r="R311">
        <v>20</v>
      </c>
      <c r="S311">
        <v>713</v>
      </c>
      <c r="T311">
        <v>38</v>
      </c>
      <c r="U311">
        <v>54</v>
      </c>
      <c r="V311">
        <v>163</v>
      </c>
      <c r="W311">
        <f t="shared" si="13"/>
        <v>1375</v>
      </c>
      <c r="X311" s="27">
        <f>marketing_campaign32[[#This Row],[TotalSpend]]/marketing_campaign32[[#This Row],[Income]]</f>
        <v>1.6257951616335989E-2</v>
      </c>
      <c r="Y311" s="27" t="str">
        <f>IF(marketing_campaign32[[#This Row],[TotalSpend]]&gt;1196, "High Spend", "Low Spend")</f>
        <v>High Spend</v>
      </c>
      <c r="Z311">
        <v>1</v>
      </c>
      <c r="AA311">
        <v>9</v>
      </c>
      <c r="AB311">
        <v>11</v>
      </c>
      <c r="AC311">
        <v>11</v>
      </c>
      <c r="AD311">
        <f t="shared" si="14"/>
        <v>31</v>
      </c>
      <c r="AE311" s="30">
        <f>IFERROR(marketing_campaign32[[#This Row],[TotalSpend]]/marketing_campaign32[[#This Row],[TotalPurchase]], 0)</f>
        <v>44.354838709677416</v>
      </c>
      <c r="AF311">
        <v>5</v>
      </c>
      <c r="AG311">
        <v>0</v>
      </c>
      <c r="AH311">
        <v>0</v>
      </c>
      <c r="AI311">
        <v>0</v>
      </c>
      <c r="AJ311">
        <v>0</v>
      </c>
      <c r="AK311">
        <v>0</v>
      </c>
      <c r="AL311">
        <v>0</v>
      </c>
      <c r="AM311">
        <v>0</v>
      </c>
    </row>
    <row r="312" spans="1:39" x14ac:dyDescent="0.3">
      <c r="A312">
        <v>2926</v>
      </c>
      <c r="B312">
        <v>1952</v>
      </c>
      <c r="C312">
        <f>2014-marketing_campaign32[[#This Row],[Year_Birth]]</f>
        <v>62</v>
      </c>
      <c r="D312" t="str">
        <f>IF(AND(marketing_campaign32[[#This Row],[Age]]&gt;17, marketing_campaign32[[#This Row],[Age]]&lt;40), "Adult", IF(AND(marketing_campaign32[[#This Row],[Age]]&gt;=40, marketing_campaign32[[#This Row],[Age]]&lt;59), "Middle Age", "Old Age"))</f>
        <v>Old Age</v>
      </c>
      <c r="E312">
        <v>3</v>
      </c>
      <c r="F312">
        <v>2</v>
      </c>
      <c r="G312">
        <v>55951</v>
      </c>
      <c r="H312" t="s">
        <v>147</v>
      </c>
      <c r="I312">
        <v>2</v>
      </c>
      <c r="J312">
        <v>0</v>
      </c>
      <c r="K312">
        <v>1</v>
      </c>
      <c r="L312">
        <f t="shared" si="12"/>
        <v>1</v>
      </c>
      <c r="M312">
        <f>marketing_campaign32[[#This Row],[TotalKids]]+marketing_campaign32[[#This Row],[Marital_Number]]</f>
        <v>3</v>
      </c>
      <c r="N312" s="1">
        <v>41144</v>
      </c>
      <c r="O312" s="22">
        <f>MAX($N$2:$N$2229)-marketing_campaign32[[#This Row],[Dt_Customer]]</f>
        <v>675</v>
      </c>
      <c r="P312">
        <v>62</v>
      </c>
      <c r="Q312">
        <v>1241</v>
      </c>
      <c r="R312">
        <v>0</v>
      </c>
      <c r="S312">
        <v>80</v>
      </c>
      <c r="T312">
        <v>0</v>
      </c>
      <c r="U312">
        <v>13</v>
      </c>
      <c r="V312">
        <v>40</v>
      </c>
      <c r="W312">
        <f t="shared" si="13"/>
        <v>1374</v>
      </c>
      <c r="X312" s="27">
        <f>marketing_campaign32[[#This Row],[TotalSpend]]/marketing_campaign32[[#This Row],[Income]]</f>
        <v>2.4557201837321942E-2</v>
      </c>
      <c r="Y312" s="27" t="str">
        <f>IF(marketing_campaign32[[#This Row],[TotalSpend]]&gt;1196, "High Spend", "Low Spend")</f>
        <v>High Spend</v>
      </c>
      <c r="Z312">
        <v>3</v>
      </c>
      <c r="AA312">
        <v>3</v>
      </c>
      <c r="AB312">
        <v>6</v>
      </c>
      <c r="AC312">
        <v>11</v>
      </c>
      <c r="AD312">
        <f t="shared" si="14"/>
        <v>20</v>
      </c>
      <c r="AE312" s="30">
        <f>IFERROR(marketing_campaign32[[#This Row],[TotalSpend]]/marketing_campaign32[[#This Row],[TotalPurchase]], 0)</f>
        <v>68.7</v>
      </c>
      <c r="AF312">
        <v>8</v>
      </c>
      <c r="AG312">
        <v>0</v>
      </c>
      <c r="AH312">
        <v>1</v>
      </c>
      <c r="AI312">
        <v>0</v>
      </c>
      <c r="AJ312">
        <v>1</v>
      </c>
      <c r="AK312">
        <v>0</v>
      </c>
      <c r="AL312">
        <v>0</v>
      </c>
      <c r="AM312">
        <v>0</v>
      </c>
    </row>
    <row r="313" spans="1:39" x14ac:dyDescent="0.3">
      <c r="A313">
        <v>4331</v>
      </c>
      <c r="B313">
        <v>1978</v>
      </c>
      <c r="C313">
        <f>2014-marketing_campaign32[[#This Row],[Year_Birth]]</f>
        <v>36</v>
      </c>
      <c r="D313" t="str">
        <f>IF(AND(marketing_campaign32[[#This Row],[Age]]&gt;17, marketing_campaign32[[#This Row],[Age]]&lt;40), "Adult", IF(AND(marketing_campaign32[[#This Row],[Age]]&gt;=40, marketing_campaign32[[#This Row],[Age]]&lt;59), "Middle Age", "Old Age"))</f>
        <v>Adult</v>
      </c>
      <c r="E313">
        <v>3</v>
      </c>
      <c r="F313">
        <v>2</v>
      </c>
      <c r="G313">
        <v>85738</v>
      </c>
      <c r="H313" t="s">
        <v>146</v>
      </c>
      <c r="I313">
        <v>3</v>
      </c>
      <c r="J313">
        <v>0</v>
      </c>
      <c r="K313">
        <v>0</v>
      </c>
      <c r="L313">
        <f t="shared" si="12"/>
        <v>0</v>
      </c>
      <c r="M313">
        <f>marketing_campaign32[[#This Row],[TotalKids]]+marketing_campaign32[[#This Row],[Marital_Number]]</f>
        <v>2</v>
      </c>
      <c r="N313" s="1">
        <v>41662</v>
      </c>
      <c r="O313" s="22">
        <f>MAX($N$2:$N$2229)-marketing_campaign32[[#This Row],[Dt_Customer]]</f>
        <v>157</v>
      </c>
      <c r="P313">
        <v>41</v>
      </c>
      <c r="Q313">
        <v>913</v>
      </c>
      <c r="R313">
        <v>26</v>
      </c>
      <c r="S313">
        <v>376</v>
      </c>
      <c r="T313">
        <v>17</v>
      </c>
      <c r="U313">
        <v>26</v>
      </c>
      <c r="V313">
        <v>13</v>
      </c>
      <c r="W313">
        <f t="shared" si="13"/>
        <v>1371</v>
      </c>
      <c r="X313" s="27">
        <f>marketing_campaign32[[#This Row],[TotalSpend]]/marketing_campaign32[[#This Row],[Income]]</f>
        <v>1.5990575940656417E-2</v>
      </c>
      <c r="Y313" s="27" t="str">
        <f>IF(marketing_campaign32[[#This Row],[TotalSpend]]&gt;1196, "High Spend", "Low Spend")</f>
        <v>High Spend</v>
      </c>
      <c r="Z313">
        <v>1</v>
      </c>
      <c r="AA313">
        <v>3</v>
      </c>
      <c r="AB313">
        <v>6</v>
      </c>
      <c r="AC313">
        <v>11</v>
      </c>
      <c r="AD313">
        <f t="shared" si="14"/>
        <v>20</v>
      </c>
      <c r="AE313" s="30">
        <f>IFERROR(marketing_campaign32[[#This Row],[TotalSpend]]/marketing_campaign32[[#This Row],[TotalPurchase]], 0)</f>
        <v>68.55</v>
      </c>
      <c r="AF313">
        <v>1</v>
      </c>
      <c r="AG313">
        <v>0</v>
      </c>
      <c r="AH313">
        <v>0</v>
      </c>
      <c r="AI313">
        <v>0</v>
      </c>
      <c r="AJ313">
        <v>1</v>
      </c>
      <c r="AK313">
        <v>1</v>
      </c>
      <c r="AL313">
        <v>0</v>
      </c>
      <c r="AM313">
        <v>0</v>
      </c>
    </row>
    <row r="314" spans="1:39" x14ac:dyDescent="0.3">
      <c r="A314">
        <v>1245</v>
      </c>
      <c r="B314">
        <v>1966</v>
      </c>
      <c r="C314">
        <f>2014-marketing_campaign32[[#This Row],[Year_Birth]]</f>
        <v>48</v>
      </c>
      <c r="D314" t="str">
        <f>IF(AND(marketing_campaign32[[#This Row],[Age]]&gt;17, marketing_campaign32[[#This Row],[Age]]&lt;40), "Adult", IF(AND(marketing_campaign32[[#This Row],[Age]]&gt;=40, marketing_campaign32[[#This Row],[Age]]&lt;59), "Middle Age", "Old Age"))</f>
        <v>Middle Age</v>
      </c>
      <c r="E314">
        <v>2</v>
      </c>
      <c r="F314">
        <v>1</v>
      </c>
      <c r="G314">
        <v>63810</v>
      </c>
      <c r="H314" t="s">
        <v>147</v>
      </c>
      <c r="I314">
        <v>2</v>
      </c>
      <c r="J314">
        <v>0</v>
      </c>
      <c r="K314">
        <v>1</v>
      </c>
      <c r="L314">
        <f t="shared" si="12"/>
        <v>1</v>
      </c>
      <c r="M314">
        <f>marketing_campaign32[[#This Row],[TotalKids]]+marketing_campaign32[[#This Row],[Marital_Number]]</f>
        <v>2</v>
      </c>
      <c r="N314" s="1">
        <v>41224</v>
      </c>
      <c r="O314" s="22">
        <f>MAX($N$2:$N$2229)-marketing_campaign32[[#This Row],[Dt_Customer]]</f>
        <v>595</v>
      </c>
      <c r="P314">
        <v>45</v>
      </c>
      <c r="Q314">
        <v>977</v>
      </c>
      <c r="R314">
        <v>12</v>
      </c>
      <c r="S314">
        <v>253</v>
      </c>
      <c r="T314">
        <v>16</v>
      </c>
      <c r="U314">
        <v>12</v>
      </c>
      <c r="V314">
        <v>101</v>
      </c>
      <c r="W314">
        <f t="shared" si="13"/>
        <v>1371</v>
      </c>
      <c r="X314" s="27">
        <f>marketing_campaign32[[#This Row],[TotalSpend]]/marketing_campaign32[[#This Row],[Income]]</f>
        <v>2.1485660554771979E-2</v>
      </c>
      <c r="Y314" s="27" t="str">
        <f>IF(marketing_campaign32[[#This Row],[TotalSpend]]&gt;1196, "High Spend", "Low Spend")</f>
        <v>High Spend</v>
      </c>
      <c r="Z314">
        <v>4</v>
      </c>
      <c r="AA314">
        <v>4</v>
      </c>
      <c r="AB314">
        <v>3</v>
      </c>
      <c r="AC314">
        <v>12</v>
      </c>
      <c r="AD314">
        <f t="shared" si="14"/>
        <v>19</v>
      </c>
      <c r="AE314" s="30">
        <f>IFERROR(marketing_campaign32[[#This Row],[TotalSpend]]/marketing_campaign32[[#This Row],[TotalPurchase]], 0)</f>
        <v>72.15789473684211</v>
      </c>
      <c r="AF314">
        <v>8</v>
      </c>
      <c r="AG314">
        <v>0</v>
      </c>
      <c r="AH314">
        <v>0</v>
      </c>
      <c r="AI314">
        <v>0</v>
      </c>
      <c r="AJ314">
        <v>1</v>
      </c>
      <c r="AK314">
        <v>0</v>
      </c>
      <c r="AL314">
        <v>0</v>
      </c>
      <c r="AM314">
        <v>0</v>
      </c>
    </row>
    <row r="315" spans="1:39" x14ac:dyDescent="0.3">
      <c r="A315">
        <v>2561</v>
      </c>
      <c r="B315">
        <v>1966</v>
      </c>
      <c r="C315">
        <f>2014-marketing_campaign32[[#This Row],[Year_Birth]]</f>
        <v>48</v>
      </c>
      <c r="D315" t="str">
        <f>IF(AND(marketing_campaign32[[#This Row],[Age]]&gt;17, marketing_campaign32[[#This Row],[Age]]&lt;40), "Adult", IF(AND(marketing_campaign32[[#This Row],[Age]]&gt;=40, marketing_campaign32[[#This Row],[Age]]&lt;59), "Middle Age", "Old Age"))</f>
        <v>Middle Age</v>
      </c>
      <c r="E315">
        <v>2</v>
      </c>
      <c r="F315">
        <v>1</v>
      </c>
      <c r="G315">
        <v>63810</v>
      </c>
      <c r="H315" t="s">
        <v>147</v>
      </c>
      <c r="I315">
        <v>2</v>
      </c>
      <c r="J315">
        <v>0</v>
      </c>
      <c r="K315">
        <v>1</v>
      </c>
      <c r="L315">
        <f t="shared" si="12"/>
        <v>1</v>
      </c>
      <c r="M315">
        <f>marketing_campaign32[[#This Row],[TotalKids]]+marketing_campaign32[[#This Row],[Marital_Number]]</f>
        <v>2</v>
      </c>
      <c r="N315" s="1">
        <v>41224</v>
      </c>
      <c r="O315" s="22">
        <f>MAX($N$2:$N$2229)-marketing_campaign32[[#This Row],[Dt_Customer]]</f>
        <v>595</v>
      </c>
      <c r="P315">
        <v>45</v>
      </c>
      <c r="Q315">
        <v>977</v>
      </c>
      <c r="R315">
        <v>12</v>
      </c>
      <c r="S315">
        <v>253</v>
      </c>
      <c r="T315">
        <v>16</v>
      </c>
      <c r="U315">
        <v>12</v>
      </c>
      <c r="V315">
        <v>101</v>
      </c>
      <c r="W315">
        <f t="shared" si="13"/>
        <v>1371</v>
      </c>
      <c r="X315" s="27">
        <f>marketing_campaign32[[#This Row],[TotalSpend]]/marketing_campaign32[[#This Row],[Income]]</f>
        <v>2.1485660554771979E-2</v>
      </c>
      <c r="Y315" s="27" t="str">
        <f>IF(marketing_campaign32[[#This Row],[TotalSpend]]&gt;1196, "High Spend", "Low Spend")</f>
        <v>High Spend</v>
      </c>
      <c r="Z315">
        <v>4</v>
      </c>
      <c r="AA315">
        <v>4</v>
      </c>
      <c r="AB315">
        <v>3</v>
      </c>
      <c r="AC315">
        <v>12</v>
      </c>
      <c r="AD315">
        <f t="shared" si="14"/>
        <v>19</v>
      </c>
      <c r="AE315" s="30">
        <f>IFERROR(marketing_campaign32[[#This Row],[TotalSpend]]/marketing_campaign32[[#This Row],[TotalPurchase]], 0)</f>
        <v>72.15789473684211</v>
      </c>
      <c r="AF315">
        <v>8</v>
      </c>
      <c r="AG315">
        <v>0</v>
      </c>
      <c r="AH315">
        <v>0</v>
      </c>
      <c r="AI315">
        <v>0</v>
      </c>
      <c r="AJ315">
        <v>1</v>
      </c>
      <c r="AK315">
        <v>0</v>
      </c>
      <c r="AL315">
        <v>0</v>
      </c>
      <c r="AM315">
        <v>0</v>
      </c>
    </row>
    <row r="316" spans="1:39" x14ac:dyDescent="0.3">
      <c r="A316">
        <v>7959</v>
      </c>
      <c r="B316">
        <v>1961</v>
      </c>
      <c r="C316">
        <f>2014-marketing_campaign32[[#This Row],[Year_Birth]]</f>
        <v>53</v>
      </c>
      <c r="D316" t="str">
        <f>IF(AND(marketing_campaign32[[#This Row],[Age]]&gt;17, marketing_campaign32[[#This Row],[Age]]&lt;40), "Adult", IF(AND(marketing_campaign32[[#This Row],[Age]]&gt;=40, marketing_campaign32[[#This Row],[Age]]&lt;59), "Middle Age", "Old Age"))</f>
        <v>Middle Age</v>
      </c>
      <c r="E316">
        <v>2</v>
      </c>
      <c r="F316">
        <v>2</v>
      </c>
      <c r="G316">
        <v>79410</v>
      </c>
      <c r="H316" t="s">
        <v>146</v>
      </c>
      <c r="I316">
        <v>3</v>
      </c>
      <c r="J316">
        <v>0</v>
      </c>
      <c r="K316">
        <v>0</v>
      </c>
      <c r="L316">
        <f t="shared" si="12"/>
        <v>0</v>
      </c>
      <c r="M316">
        <f>marketing_campaign32[[#This Row],[TotalKids]]+marketing_campaign32[[#This Row],[Marital_Number]]</f>
        <v>2</v>
      </c>
      <c r="N316" s="1">
        <v>41788</v>
      </c>
      <c r="O316" s="22">
        <f>MAX($N$2:$N$2229)-marketing_campaign32[[#This Row],[Dt_Customer]]</f>
        <v>31</v>
      </c>
      <c r="P316">
        <v>19</v>
      </c>
      <c r="Q316">
        <v>658</v>
      </c>
      <c r="R316">
        <v>80</v>
      </c>
      <c r="S316">
        <v>483</v>
      </c>
      <c r="T316">
        <v>123</v>
      </c>
      <c r="U316">
        <v>13</v>
      </c>
      <c r="V316">
        <v>13</v>
      </c>
      <c r="W316">
        <f t="shared" si="13"/>
        <v>1370</v>
      </c>
      <c r="X316" s="27">
        <f>marketing_campaign32[[#This Row],[TotalSpend]]/marketing_campaign32[[#This Row],[Income]]</f>
        <v>1.7252235234857072E-2</v>
      </c>
      <c r="Y316" s="27" t="str">
        <f>IF(marketing_campaign32[[#This Row],[TotalSpend]]&gt;1196, "High Spend", "Low Spend")</f>
        <v>High Spend</v>
      </c>
      <c r="Z316">
        <v>1</v>
      </c>
      <c r="AA316">
        <v>3</v>
      </c>
      <c r="AB316">
        <v>2</v>
      </c>
      <c r="AC316">
        <v>5</v>
      </c>
      <c r="AD316">
        <f t="shared" si="14"/>
        <v>10</v>
      </c>
      <c r="AE316" s="30">
        <f>IFERROR(marketing_campaign32[[#This Row],[TotalSpend]]/marketing_campaign32[[#This Row],[TotalPurchase]], 0)</f>
        <v>137</v>
      </c>
      <c r="AF316">
        <v>1</v>
      </c>
      <c r="AG316">
        <v>0</v>
      </c>
      <c r="AH316">
        <v>0</v>
      </c>
      <c r="AI316">
        <v>0</v>
      </c>
      <c r="AJ316">
        <v>0</v>
      </c>
      <c r="AK316">
        <v>0</v>
      </c>
      <c r="AL316">
        <v>0</v>
      </c>
      <c r="AM316">
        <v>0</v>
      </c>
    </row>
    <row r="317" spans="1:39" x14ac:dyDescent="0.3">
      <c r="A317">
        <v>7428</v>
      </c>
      <c r="B317">
        <v>1975</v>
      </c>
      <c r="C317">
        <f>2014-marketing_campaign32[[#This Row],[Year_Birth]]</f>
        <v>39</v>
      </c>
      <c r="D317" t="str">
        <f>IF(AND(marketing_campaign32[[#This Row],[Age]]&gt;17, marketing_campaign32[[#This Row],[Age]]&lt;40), "Adult", IF(AND(marketing_campaign32[[#This Row],[Age]]&gt;=40, marketing_campaign32[[#This Row],[Age]]&lt;59), "Middle Age", "Old Age"))</f>
        <v>Adult</v>
      </c>
      <c r="E317">
        <v>2</v>
      </c>
      <c r="F317">
        <v>2</v>
      </c>
      <c r="G317">
        <v>80144</v>
      </c>
      <c r="H317" t="s">
        <v>146</v>
      </c>
      <c r="I317">
        <v>3</v>
      </c>
      <c r="J317">
        <v>0</v>
      </c>
      <c r="K317">
        <v>0</v>
      </c>
      <c r="L317">
        <f t="shared" si="12"/>
        <v>0</v>
      </c>
      <c r="M317">
        <f>marketing_campaign32[[#This Row],[TotalKids]]+marketing_campaign32[[#This Row],[Marital_Number]]</f>
        <v>2</v>
      </c>
      <c r="N317" s="1">
        <v>41547</v>
      </c>
      <c r="O317" s="22">
        <f>MAX($N$2:$N$2229)-marketing_campaign32[[#This Row],[Dt_Customer]]</f>
        <v>272</v>
      </c>
      <c r="P317">
        <v>47</v>
      </c>
      <c r="Q317">
        <v>240</v>
      </c>
      <c r="R317">
        <v>132</v>
      </c>
      <c r="S317">
        <v>445</v>
      </c>
      <c r="T317">
        <v>250</v>
      </c>
      <c r="U317">
        <v>192</v>
      </c>
      <c r="V317">
        <v>108</v>
      </c>
      <c r="W317">
        <f t="shared" si="13"/>
        <v>1367</v>
      </c>
      <c r="X317" s="27">
        <f>marketing_campaign32[[#This Row],[TotalSpend]]/marketing_campaign32[[#This Row],[Income]]</f>
        <v>1.7056797764024755E-2</v>
      </c>
      <c r="Y317" s="27" t="str">
        <f>IF(marketing_campaign32[[#This Row],[TotalSpend]]&gt;1196, "High Spend", "Low Spend")</f>
        <v>High Spend</v>
      </c>
      <c r="Z317">
        <v>1</v>
      </c>
      <c r="AA317">
        <v>3</v>
      </c>
      <c r="AB317">
        <v>7</v>
      </c>
      <c r="AC317">
        <v>8</v>
      </c>
      <c r="AD317">
        <f t="shared" si="14"/>
        <v>18</v>
      </c>
      <c r="AE317" s="30">
        <f>IFERROR(marketing_campaign32[[#This Row],[TotalSpend]]/marketing_campaign32[[#This Row],[TotalPurchase]], 0)</f>
        <v>75.944444444444443</v>
      </c>
      <c r="AF317">
        <v>1</v>
      </c>
      <c r="AG317">
        <v>0</v>
      </c>
      <c r="AH317">
        <v>0</v>
      </c>
      <c r="AI317">
        <v>0</v>
      </c>
      <c r="AJ317">
        <v>0</v>
      </c>
      <c r="AK317">
        <v>0</v>
      </c>
      <c r="AL317">
        <v>0</v>
      </c>
      <c r="AM317">
        <v>0</v>
      </c>
    </row>
    <row r="318" spans="1:39" x14ac:dyDescent="0.3">
      <c r="A318">
        <v>6318</v>
      </c>
      <c r="B318">
        <v>1988</v>
      </c>
      <c r="C318">
        <f>2014-marketing_campaign32[[#This Row],[Year_Birth]]</f>
        <v>26</v>
      </c>
      <c r="D318" t="str">
        <f>IF(AND(marketing_campaign32[[#This Row],[Age]]&gt;17, marketing_campaign32[[#This Row],[Age]]&lt;40), "Adult", IF(AND(marketing_campaign32[[#This Row],[Age]]&gt;=40, marketing_campaign32[[#This Row],[Age]]&lt;59), "Middle Age", "Old Age"))</f>
        <v>Adult</v>
      </c>
      <c r="E318">
        <v>2</v>
      </c>
      <c r="F318">
        <v>2</v>
      </c>
      <c r="G318">
        <v>68487</v>
      </c>
      <c r="H318" t="s">
        <v>146</v>
      </c>
      <c r="I318">
        <v>3</v>
      </c>
      <c r="J318">
        <v>0</v>
      </c>
      <c r="K318">
        <v>0</v>
      </c>
      <c r="L318">
        <f t="shared" si="12"/>
        <v>0</v>
      </c>
      <c r="M318">
        <f>marketing_campaign32[[#This Row],[TotalKids]]+marketing_campaign32[[#This Row],[Marital_Number]]</f>
        <v>2</v>
      </c>
      <c r="N318" s="1">
        <v>41287</v>
      </c>
      <c r="O318" s="22">
        <f>MAX($N$2:$N$2229)-marketing_campaign32[[#This Row],[Dt_Customer]]</f>
        <v>532</v>
      </c>
      <c r="P318">
        <v>48</v>
      </c>
      <c r="Q318">
        <v>758</v>
      </c>
      <c r="R318">
        <v>12</v>
      </c>
      <c r="S318">
        <v>385</v>
      </c>
      <c r="T318">
        <v>33</v>
      </c>
      <c r="U318">
        <v>89</v>
      </c>
      <c r="V318">
        <v>89</v>
      </c>
      <c r="W318">
        <f t="shared" si="13"/>
        <v>1366</v>
      </c>
      <c r="X318" s="27">
        <f>marketing_campaign32[[#This Row],[TotalSpend]]/marketing_campaign32[[#This Row],[Income]]</f>
        <v>1.9945391096120431E-2</v>
      </c>
      <c r="Y318" s="27" t="str">
        <f>IF(marketing_campaign32[[#This Row],[TotalSpend]]&gt;1196, "High Spend", "Low Spend")</f>
        <v>High Spend</v>
      </c>
      <c r="Z318">
        <v>1</v>
      </c>
      <c r="AA318">
        <v>9</v>
      </c>
      <c r="AB318">
        <v>7</v>
      </c>
      <c r="AC318">
        <v>13</v>
      </c>
      <c r="AD318">
        <f t="shared" si="14"/>
        <v>29</v>
      </c>
      <c r="AE318" s="30">
        <f>IFERROR(marketing_campaign32[[#This Row],[TotalSpend]]/marketing_campaign32[[#This Row],[TotalPurchase]], 0)</f>
        <v>47.103448275862071</v>
      </c>
      <c r="AF318">
        <v>4</v>
      </c>
      <c r="AG318">
        <v>0</v>
      </c>
      <c r="AH318">
        <v>0</v>
      </c>
      <c r="AI318">
        <v>0</v>
      </c>
      <c r="AJ318">
        <v>0</v>
      </c>
      <c r="AK318">
        <v>0</v>
      </c>
      <c r="AL318">
        <v>0</v>
      </c>
      <c r="AM318">
        <v>0</v>
      </c>
    </row>
    <row r="319" spans="1:39" x14ac:dyDescent="0.3">
      <c r="A319">
        <v>5396</v>
      </c>
      <c r="B319">
        <v>1988</v>
      </c>
      <c r="C319">
        <f>2014-marketing_campaign32[[#This Row],[Year_Birth]]</f>
        <v>26</v>
      </c>
      <c r="D319" t="str">
        <f>IF(AND(marketing_campaign32[[#This Row],[Age]]&gt;17, marketing_campaign32[[#This Row],[Age]]&lt;40), "Adult", IF(AND(marketing_campaign32[[#This Row],[Age]]&gt;=40, marketing_campaign32[[#This Row],[Age]]&lt;59), "Middle Age", "Old Age"))</f>
        <v>Adult</v>
      </c>
      <c r="E319">
        <v>2</v>
      </c>
      <c r="F319">
        <v>2</v>
      </c>
      <c r="G319">
        <v>68487</v>
      </c>
      <c r="H319" t="s">
        <v>146</v>
      </c>
      <c r="I319">
        <v>3</v>
      </c>
      <c r="J319">
        <v>0</v>
      </c>
      <c r="K319">
        <v>0</v>
      </c>
      <c r="L319">
        <f t="shared" si="12"/>
        <v>0</v>
      </c>
      <c r="M319">
        <f>marketing_campaign32[[#This Row],[TotalKids]]+marketing_campaign32[[#This Row],[Marital_Number]]</f>
        <v>2</v>
      </c>
      <c r="N319" s="1">
        <v>41287</v>
      </c>
      <c r="O319" s="22">
        <f>MAX($N$2:$N$2229)-marketing_campaign32[[#This Row],[Dt_Customer]]</f>
        <v>532</v>
      </c>
      <c r="P319">
        <v>48</v>
      </c>
      <c r="Q319">
        <v>758</v>
      </c>
      <c r="R319">
        <v>12</v>
      </c>
      <c r="S319">
        <v>385</v>
      </c>
      <c r="T319">
        <v>33</v>
      </c>
      <c r="U319">
        <v>89</v>
      </c>
      <c r="V319">
        <v>89</v>
      </c>
      <c r="W319">
        <f t="shared" si="13"/>
        <v>1366</v>
      </c>
      <c r="X319" s="27">
        <f>marketing_campaign32[[#This Row],[TotalSpend]]/marketing_campaign32[[#This Row],[Income]]</f>
        <v>1.9945391096120431E-2</v>
      </c>
      <c r="Y319" s="27" t="str">
        <f>IF(marketing_campaign32[[#This Row],[TotalSpend]]&gt;1196, "High Spend", "Low Spend")</f>
        <v>High Spend</v>
      </c>
      <c r="Z319">
        <v>1</v>
      </c>
      <c r="AA319">
        <v>9</v>
      </c>
      <c r="AB319">
        <v>7</v>
      </c>
      <c r="AC319">
        <v>13</v>
      </c>
      <c r="AD319">
        <f t="shared" si="14"/>
        <v>29</v>
      </c>
      <c r="AE319" s="30">
        <f>IFERROR(marketing_campaign32[[#This Row],[TotalSpend]]/marketing_campaign32[[#This Row],[TotalPurchase]], 0)</f>
        <v>47.103448275862071</v>
      </c>
      <c r="AF319">
        <v>4</v>
      </c>
      <c r="AG319">
        <v>0</v>
      </c>
      <c r="AH319">
        <v>0</v>
      </c>
      <c r="AI319">
        <v>0</v>
      </c>
      <c r="AJ319">
        <v>0</v>
      </c>
      <c r="AK319">
        <v>0</v>
      </c>
      <c r="AL319">
        <v>0</v>
      </c>
      <c r="AM319">
        <v>0</v>
      </c>
    </row>
    <row r="320" spans="1:39" x14ac:dyDescent="0.3">
      <c r="A320">
        <v>8504</v>
      </c>
      <c r="B320">
        <v>1973</v>
      </c>
      <c r="C320">
        <f>2014-marketing_campaign32[[#This Row],[Year_Birth]]</f>
        <v>41</v>
      </c>
      <c r="D320" t="str">
        <f>IF(AND(marketing_campaign32[[#This Row],[Age]]&gt;17, marketing_campaign32[[#This Row],[Age]]&lt;40), "Adult", IF(AND(marketing_campaign32[[#This Row],[Age]]&gt;=40, marketing_campaign32[[#This Row],[Age]]&lt;59), "Middle Age", "Old Age"))</f>
        <v>Middle Age</v>
      </c>
      <c r="E320">
        <v>2</v>
      </c>
      <c r="F320">
        <v>2</v>
      </c>
      <c r="G320">
        <v>79593</v>
      </c>
      <c r="H320" t="s">
        <v>146</v>
      </c>
      <c r="I320">
        <v>3</v>
      </c>
      <c r="J320">
        <v>0</v>
      </c>
      <c r="K320">
        <v>0</v>
      </c>
      <c r="L320">
        <f t="shared" si="12"/>
        <v>0</v>
      </c>
      <c r="M320">
        <f>marketing_campaign32[[#This Row],[TotalKids]]+marketing_campaign32[[#This Row],[Marital_Number]]</f>
        <v>2</v>
      </c>
      <c r="N320" s="1">
        <v>41771</v>
      </c>
      <c r="O320" s="22">
        <f>MAX($N$2:$N$2229)-marketing_campaign32[[#This Row],[Dt_Customer]]</f>
        <v>48</v>
      </c>
      <c r="P320">
        <v>70</v>
      </c>
      <c r="Q320">
        <v>350</v>
      </c>
      <c r="R320">
        <v>60</v>
      </c>
      <c r="S320">
        <v>568</v>
      </c>
      <c r="T320">
        <v>110</v>
      </c>
      <c r="U320">
        <v>133</v>
      </c>
      <c r="V320">
        <v>145</v>
      </c>
      <c r="W320">
        <f t="shared" si="13"/>
        <v>1366</v>
      </c>
      <c r="X320" s="27">
        <f>marketing_campaign32[[#This Row],[TotalSpend]]/marketing_campaign32[[#This Row],[Income]]</f>
        <v>1.7162313268754791E-2</v>
      </c>
      <c r="Y320" s="27" t="str">
        <f>IF(marketing_campaign32[[#This Row],[TotalSpend]]&gt;1196, "High Spend", "Low Spend")</f>
        <v>High Spend</v>
      </c>
      <c r="Z320">
        <v>1</v>
      </c>
      <c r="AA320">
        <v>5</v>
      </c>
      <c r="AB320">
        <v>6</v>
      </c>
      <c r="AC320">
        <v>7</v>
      </c>
      <c r="AD320">
        <f t="shared" si="14"/>
        <v>18</v>
      </c>
      <c r="AE320" s="30">
        <f>IFERROR(marketing_campaign32[[#This Row],[TotalSpend]]/marketing_campaign32[[#This Row],[TotalPurchase]], 0)</f>
        <v>75.888888888888886</v>
      </c>
      <c r="AF320">
        <v>2</v>
      </c>
      <c r="AG320">
        <v>0</v>
      </c>
      <c r="AH320">
        <v>0</v>
      </c>
      <c r="AI320">
        <v>0</v>
      </c>
      <c r="AJ320">
        <v>0</v>
      </c>
      <c r="AK320">
        <v>1</v>
      </c>
      <c r="AL320">
        <v>0</v>
      </c>
      <c r="AM320">
        <v>0</v>
      </c>
    </row>
    <row r="321" spans="1:39" x14ac:dyDescent="0.3">
      <c r="A321">
        <v>1020</v>
      </c>
      <c r="B321">
        <v>1973</v>
      </c>
      <c r="C321">
        <f>2014-marketing_campaign32[[#This Row],[Year_Birth]]</f>
        <v>41</v>
      </c>
      <c r="D321" t="str">
        <f>IF(AND(marketing_campaign32[[#This Row],[Age]]&gt;17, marketing_campaign32[[#This Row],[Age]]&lt;40), "Adult", IF(AND(marketing_campaign32[[#This Row],[Age]]&gt;=40, marketing_campaign32[[#This Row],[Age]]&lt;59), "Middle Age", "Old Age"))</f>
        <v>Middle Age</v>
      </c>
      <c r="E321">
        <v>2</v>
      </c>
      <c r="F321">
        <v>2</v>
      </c>
      <c r="G321">
        <v>79593</v>
      </c>
      <c r="H321" t="s">
        <v>146</v>
      </c>
      <c r="I321">
        <v>3</v>
      </c>
      <c r="J321">
        <v>0</v>
      </c>
      <c r="K321">
        <v>0</v>
      </c>
      <c r="L321">
        <f t="shared" ref="L321:L384" si="15">J321+K321</f>
        <v>0</v>
      </c>
      <c r="M321">
        <f>marketing_campaign32[[#This Row],[TotalKids]]+marketing_campaign32[[#This Row],[Marital_Number]]</f>
        <v>2</v>
      </c>
      <c r="N321" s="1">
        <v>41771</v>
      </c>
      <c r="O321" s="22">
        <f>MAX($N$2:$N$2229)-marketing_campaign32[[#This Row],[Dt_Customer]]</f>
        <v>48</v>
      </c>
      <c r="P321">
        <v>70</v>
      </c>
      <c r="Q321">
        <v>350</v>
      </c>
      <c r="R321">
        <v>60</v>
      </c>
      <c r="S321">
        <v>568</v>
      </c>
      <c r="T321">
        <v>110</v>
      </c>
      <c r="U321">
        <v>133</v>
      </c>
      <c r="V321">
        <v>145</v>
      </c>
      <c r="W321">
        <f t="shared" ref="W321:W384" si="16">Q321+R321+S321+T321+U321+V321</f>
        <v>1366</v>
      </c>
      <c r="X321" s="27">
        <f>marketing_campaign32[[#This Row],[TotalSpend]]/marketing_campaign32[[#This Row],[Income]]</f>
        <v>1.7162313268754791E-2</v>
      </c>
      <c r="Y321" s="27" t="str">
        <f>IF(marketing_campaign32[[#This Row],[TotalSpend]]&gt;1196, "High Spend", "Low Spend")</f>
        <v>High Spend</v>
      </c>
      <c r="Z321">
        <v>1</v>
      </c>
      <c r="AA321">
        <v>5</v>
      </c>
      <c r="AB321">
        <v>6</v>
      </c>
      <c r="AC321">
        <v>7</v>
      </c>
      <c r="AD321">
        <f t="shared" ref="AD321:AD384" si="17">AA321+AB321+AC321</f>
        <v>18</v>
      </c>
      <c r="AE321" s="30">
        <f>IFERROR(marketing_campaign32[[#This Row],[TotalSpend]]/marketing_campaign32[[#This Row],[TotalPurchase]], 0)</f>
        <v>75.888888888888886</v>
      </c>
      <c r="AF321">
        <v>2</v>
      </c>
      <c r="AG321">
        <v>0</v>
      </c>
      <c r="AH321">
        <v>0</v>
      </c>
      <c r="AI321">
        <v>0</v>
      </c>
      <c r="AJ321">
        <v>0</v>
      </c>
      <c r="AK321">
        <v>1</v>
      </c>
      <c r="AL321">
        <v>0</v>
      </c>
      <c r="AM321">
        <v>0</v>
      </c>
    </row>
    <row r="322" spans="1:39" x14ac:dyDescent="0.3">
      <c r="A322">
        <v>4427</v>
      </c>
      <c r="B322">
        <v>1995</v>
      </c>
      <c r="C322">
        <f>2014-marketing_campaign32[[#This Row],[Year_Birth]]</f>
        <v>19</v>
      </c>
      <c r="D322" t="str">
        <f>IF(AND(marketing_campaign32[[#This Row],[Age]]&gt;17, marketing_campaign32[[#This Row],[Age]]&lt;40), "Adult", IF(AND(marketing_campaign32[[#This Row],[Age]]&gt;=40, marketing_campaign32[[#This Row],[Age]]&lt;59), "Middle Age", "Old Age"))</f>
        <v>Adult</v>
      </c>
      <c r="E322">
        <v>3</v>
      </c>
      <c r="F322">
        <v>1</v>
      </c>
      <c r="G322">
        <v>83257</v>
      </c>
      <c r="H322" t="s">
        <v>146</v>
      </c>
      <c r="I322">
        <v>3</v>
      </c>
      <c r="J322">
        <v>0</v>
      </c>
      <c r="K322">
        <v>0</v>
      </c>
      <c r="L322">
        <f t="shared" si="15"/>
        <v>0</v>
      </c>
      <c r="M322">
        <f>marketing_campaign32[[#This Row],[TotalKids]]+marketing_campaign32[[#This Row],[Marital_Number]]</f>
        <v>1</v>
      </c>
      <c r="N322" s="1">
        <v>41170</v>
      </c>
      <c r="O322" s="22">
        <f>MAX($N$2:$N$2229)-marketing_campaign32[[#This Row],[Dt_Customer]]</f>
        <v>649</v>
      </c>
      <c r="P322">
        <v>56</v>
      </c>
      <c r="Q322">
        <v>536</v>
      </c>
      <c r="R322">
        <v>27</v>
      </c>
      <c r="S322">
        <v>590</v>
      </c>
      <c r="T322">
        <v>38</v>
      </c>
      <c r="U322">
        <v>107</v>
      </c>
      <c r="V322">
        <v>67</v>
      </c>
      <c r="W322">
        <f t="shared" si="16"/>
        <v>1365</v>
      </c>
      <c r="X322" s="27">
        <f>marketing_campaign32[[#This Row],[TotalSpend]]/marketing_campaign32[[#This Row],[Income]]</f>
        <v>1.6395017836338087E-2</v>
      </c>
      <c r="Y322" s="27" t="str">
        <f>IF(marketing_campaign32[[#This Row],[TotalSpend]]&gt;1196, "High Spend", "Low Spend")</f>
        <v>High Spend</v>
      </c>
      <c r="Z322">
        <v>1</v>
      </c>
      <c r="AA322">
        <v>5</v>
      </c>
      <c r="AB322">
        <v>10</v>
      </c>
      <c r="AC322">
        <v>12</v>
      </c>
      <c r="AD322">
        <f t="shared" si="17"/>
        <v>27</v>
      </c>
      <c r="AE322" s="30">
        <f>IFERROR(marketing_campaign32[[#This Row],[TotalSpend]]/marketing_campaign32[[#This Row],[TotalPurchase]], 0)</f>
        <v>50.555555555555557</v>
      </c>
      <c r="AF322">
        <v>6</v>
      </c>
      <c r="AG322">
        <v>0</v>
      </c>
      <c r="AH322">
        <v>0</v>
      </c>
      <c r="AI322">
        <v>1</v>
      </c>
      <c r="AJ322">
        <v>0</v>
      </c>
      <c r="AK322">
        <v>1</v>
      </c>
      <c r="AL322">
        <v>1</v>
      </c>
      <c r="AM322">
        <v>1</v>
      </c>
    </row>
    <row r="323" spans="1:39" x14ac:dyDescent="0.3">
      <c r="A323">
        <v>1911</v>
      </c>
      <c r="B323">
        <v>1987</v>
      </c>
      <c r="C323">
        <f>2014-marketing_campaign32[[#This Row],[Year_Birth]]</f>
        <v>27</v>
      </c>
      <c r="D323" t="str">
        <f>IF(AND(marketing_campaign32[[#This Row],[Age]]&gt;17, marketing_campaign32[[#This Row],[Age]]&lt;40), "Adult", IF(AND(marketing_campaign32[[#This Row],[Age]]&gt;=40, marketing_campaign32[[#This Row],[Age]]&lt;59), "Middle Age", "Old Age"))</f>
        <v>Adult</v>
      </c>
      <c r="E323">
        <v>2</v>
      </c>
      <c r="F323">
        <v>2</v>
      </c>
      <c r="G323">
        <v>67430</v>
      </c>
      <c r="H323" t="s">
        <v>147</v>
      </c>
      <c r="I323">
        <v>2</v>
      </c>
      <c r="J323">
        <v>0</v>
      </c>
      <c r="K323">
        <v>0</v>
      </c>
      <c r="L323">
        <f t="shared" si="15"/>
        <v>0</v>
      </c>
      <c r="M323">
        <f>marketing_campaign32[[#This Row],[TotalKids]]+marketing_campaign32[[#This Row],[Marital_Number]]</f>
        <v>2</v>
      </c>
      <c r="N323" s="1">
        <v>41157</v>
      </c>
      <c r="O323" s="22">
        <f>MAX($N$2:$N$2229)-marketing_campaign32[[#This Row],[Dt_Customer]]</f>
        <v>662</v>
      </c>
      <c r="P323">
        <v>6</v>
      </c>
      <c r="Q323">
        <v>595</v>
      </c>
      <c r="R323">
        <v>97</v>
      </c>
      <c r="S323">
        <v>291</v>
      </c>
      <c r="T323">
        <v>127</v>
      </c>
      <c r="U323">
        <v>133</v>
      </c>
      <c r="V323">
        <v>121</v>
      </c>
      <c r="W323">
        <f t="shared" si="16"/>
        <v>1364</v>
      </c>
      <c r="X323" s="27">
        <f>marketing_campaign32[[#This Row],[TotalSpend]]/marketing_campaign32[[#This Row],[Income]]</f>
        <v>2.0228384991843394E-2</v>
      </c>
      <c r="Y323" s="27" t="str">
        <f>IF(marketing_campaign32[[#This Row],[TotalSpend]]&gt;1196, "High Spend", "Low Spend")</f>
        <v>High Spend</v>
      </c>
      <c r="Z323">
        <v>1</v>
      </c>
      <c r="AA323">
        <v>11</v>
      </c>
      <c r="AB323">
        <v>5</v>
      </c>
      <c r="AC323">
        <v>12</v>
      </c>
      <c r="AD323">
        <f t="shared" si="17"/>
        <v>28</v>
      </c>
      <c r="AE323" s="30">
        <f>IFERROR(marketing_campaign32[[#This Row],[TotalSpend]]/marketing_campaign32[[#This Row],[TotalPurchase]], 0)</f>
        <v>48.714285714285715</v>
      </c>
      <c r="AF323">
        <v>6</v>
      </c>
      <c r="AG323">
        <v>0</v>
      </c>
      <c r="AH323">
        <v>0</v>
      </c>
      <c r="AI323">
        <v>0</v>
      </c>
      <c r="AJ323">
        <v>0</v>
      </c>
      <c r="AK323">
        <v>0</v>
      </c>
      <c r="AL323">
        <v>0</v>
      </c>
      <c r="AM323">
        <v>0</v>
      </c>
    </row>
    <row r="324" spans="1:39" x14ac:dyDescent="0.3">
      <c r="A324">
        <v>7010</v>
      </c>
      <c r="B324">
        <v>1965</v>
      </c>
      <c r="C324">
        <f>2014-marketing_campaign32[[#This Row],[Year_Birth]]</f>
        <v>49</v>
      </c>
      <c r="D324" t="str">
        <f>IF(AND(marketing_campaign32[[#This Row],[Age]]&gt;17, marketing_campaign32[[#This Row],[Age]]&lt;40), "Adult", IF(AND(marketing_campaign32[[#This Row],[Age]]&gt;=40, marketing_campaign32[[#This Row],[Age]]&lt;59), "Middle Age", "Old Age"))</f>
        <v>Middle Age</v>
      </c>
      <c r="E324">
        <v>3</v>
      </c>
      <c r="F324">
        <v>2</v>
      </c>
      <c r="G324">
        <v>70924</v>
      </c>
      <c r="H324" t="s">
        <v>146</v>
      </c>
      <c r="I324">
        <v>3</v>
      </c>
      <c r="J324">
        <v>0</v>
      </c>
      <c r="K324">
        <v>0</v>
      </c>
      <c r="L324">
        <f t="shared" si="15"/>
        <v>0</v>
      </c>
      <c r="M324">
        <f>marketing_campaign32[[#This Row],[TotalKids]]+marketing_campaign32[[#This Row],[Marital_Number]]</f>
        <v>2</v>
      </c>
      <c r="N324" s="1">
        <v>41736</v>
      </c>
      <c r="O324" s="22">
        <f>MAX($N$2:$N$2229)-marketing_campaign32[[#This Row],[Dt_Customer]]</f>
        <v>83</v>
      </c>
      <c r="P324">
        <v>41</v>
      </c>
      <c r="Q324">
        <v>635</v>
      </c>
      <c r="R324">
        <v>114</v>
      </c>
      <c r="S324">
        <v>254</v>
      </c>
      <c r="T324">
        <v>132</v>
      </c>
      <c r="U324">
        <v>152</v>
      </c>
      <c r="V324">
        <v>76</v>
      </c>
      <c r="W324">
        <f t="shared" si="16"/>
        <v>1363</v>
      </c>
      <c r="X324" s="27">
        <f>marketing_campaign32[[#This Row],[TotalSpend]]/marketing_campaign32[[#This Row],[Income]]</f>
        <v>1.9217754215780272E-2</v>
      </c>
      <c r="Y324" s="27" t="str">
        <f>IF(marketing_campaign32[[#This Row],[TotalSpend]]&gt;1196, "High Spend", "Low Spend")</f>
        <v>High Spend</v>
      </c>
      <c r="Z324">
        <v>1</v>
      </c>
      <c r="AA324">
        <v>6</v>
      </c>
      <c r="AB324">
        <v>6</v>
      </c>
      <c r="AC324">
        <v>7</v>
      </c>
      <c r="AD324">
        <f t="shared" si="17"/>
        <v>19</v>
      </c>
      <c r="AE324" s="30">
        <f>IFERROR(marketing_campaign32[[#This Row],[TotalSpend]]/marketing_campaign32[[#This Row],[TotalPurchase]], 0)</f>
        <v>71.736842105263165</v>
      </c>
      <c r="AF324">
        <v>3</v>
      </c>
      <c r="AG324">
        <v>0</v>
      </c>
      <c r="AH324">
        <v>0</v>
      </c>
      <c r="AI324">
        <v>0</v>
      </c>
      <c r="AJ324">
        <v>0</v>
      </c>
      <c r="AK324">
        <v>1</v>
      </c>
      <c r="AL324">
        <v>0</v>
      </c>
      <c r="AM324">
        <v>0</v>
      </c>
    </row>
    <row r="325" spans="1:39" x14ac:dyDescent="0.3">
      <c r="A325">
        <v>4767</v>
      </c>
      <c r="B325">
        <v>1965</v>
      </c>
      <c r="C325">
        <f>2014-marketing_campaign32[[#This Row],[Year_Birth]]</f>
        <v>49</v>
      </c>
      <c r="D325" t="str">
        <f>IF(AND(marketing_campaign32[[#This Row],[Age]]&gt;17, marketing_campaign32[[#This Row],[Age]]&lt;40), "Adult", IF(AND(marketing_campaign32[[#This Row],[Age]]&gt;=40, marketing_campaign32[[#This Row],[Age]]&lt;59), "Middle Age", "Old Age"))</f>
        <v>Middle Age</v>
      </c>
      <c r="E325">
        <v>3</v>
      </c>
      <c r="F325">
        <v>2</v>
      </c>
      <c r="G325">
        <v>70924</v>
      </c>
      <c r="H325" t="s">
        <v>146</v>
      </c>
      <c r="I325">
        <v>3</v>
      </c>
      <c r="J325">
        <v>0</v>
      </c>
      <c r="K325">
        <v>0</v>
      </c>
      <c r="L325">
        <f t="shared" si="15"/>
        <v>0</v>
      </c>
      <c r="M325">
        <f>marketing_campaign32[[#This Row],[TotalKids]]+marketing_campaign32[[#This Row],[Marital_Number]]</f>
        <v>2</v>
      </c>
      <c r="N325" s="1">
        <v>41736</v>
      </c>
      <c r="O325" s="22">
        <f>MAX($N$2:$N$2229)-marketing_campaign32[[#This Row],[Dt_Customer]]</f>
        <v>83</v>
      </c>
      <c r="P325">
        <v>41</v>
      </c>
      <c r="Q325">
        <v>635</v>
      </c>
      <c r="R325">
        <v>114</v>
      </c>
      <c r="S325">
        <v>254</v>
      </c>
      <c r="T325">
        <v>132</v>
      </c>
      <c r="U325">
        <v>152</v>
      </c>
      <c r="V325">
        <v>76</v>
      </c>
      <c r="W325">
        <f t="shared" si="16"/>
        <v>1363</v>
      </c>
      <c r="X325" s="27">
        <f>marketing_campaign32[[#This Row],[TotalSpend]]/marketing_campaign32[[#This Row],[Income]]</f>
        <v>1.9217754215780272E-2</v>
      </c>
      <c r="Y325" s="27" t="str">
        <f>IF(marketing_campaign32[[#This Row],[TotalSpend]]&gt;1196, "High Spend", "Low Spend")</f>
        <v>High Spend</v>
      </c>
      <c r="Z325">
        <v>1</v>
      </c>
      <c r="AA325">
        <v>6</v>
      </c>
      <c r="AB325">
        <v>6</v>
      </c>
      <c r="AC325">
        <v>7</v>
      </c>
      <c r="AD325">
        <f t="shared" si="17"/>
        <v>19</v>
      </c>
      <c r="AE325" s="30">
        <f>IFERROR(marketing_campaign32[[#This Row],[TotalSpend]]/marketing_campaign32[[#This Row],[TotalPurchase]], 0)</f>
        <v>71.736842105263165</v>
      </c>
      <c r="AF325">
        <v>3</v>
      </c>
      <c r="AG325">
        <v>0</v>
      </c>
      <c r="AH325">
        <v>0</v>
      </c>
      <c r="AI325">
        <v>0</v>
      </c>
      <c r="AJ325">
        <v>0</v>
      </c>
      <c r="AK325">
        <v>1</v>
      </c>
      <c r="AL325">
        <v>0</v>
      </c>
      <c r="AM325">
        <v>0</v>
      </c>
    </row>
    <row r="326" spans="1:39" x14ac:dyDescent="0.3">
      <c r="A326">
        <v>5125</v>
      </c>
      <c r="B326">
        <v>1960</v>
      </c>
      <c r="C326">
        <f>2014-marketing_campaign32[[#This Row],[Year_Birth]]</f>
        <v>54</v>
      </c>
      <c r="D326" t="str">
        <f>IF(AND(marketing_campaign32[[#This Row],[Age]]&gt;17, marketing_campaign32[[#This Row],[Age]]&lt;40), "Adult", IF(AND(marketing_campaign32[[#This Row],[Age]]&gt;=40, marketing_campaign32[[#This Row],[Age]]&lt;59), "Middle Age", "Old Age"))</f>
        <v>Middle Age</v>
      </c>
      <c r="E326">
        <v>2</v>
      </c>
      <c r="F326">
        <v>2</v>
      </c>
      <c r="G326">
        <v>79530</v>
      </c>
      <c r="H326" t="s">
        <v>146</v>
      </c>
      <c r="I326">
        <v>3</v>
      </c>
      <c r="J326">
        <v>0</v>
      </c>
      <c r="K326">
        <v>0</v>
      </c>
      <c r="L326">
        <f t="shared" si="15"/>
        <v>0</v>
      </c>
      <c r="M326">
        <f>marketing_campaign32[[#This Row],[TotalKids]]+marketing_campaign32[[#This Row],[Marital_Number]]</f>
        <v>2</v>
      </c>
      <c r="N326" s="1">
        <v>41411</v>
      </c>
      <c r="O326" s="22">
        <f>MAX($N$2:$N$2229)-marketing_campaign32[[#This Row],[Dt_Customer]]</f>
        <v>408</v>
      </c>
      <c r="P326">
        <v>64</v>
      </c>
      <c r="Q326">
        <v>333</v>
      </c>
      <c r="R326">
        <v>0</v>
      </c>
      <c r="S326">
        <v>815</v>
      </c>
      <c r="T326">
        <v>129</v>
      </c>
      <c r="U326">
        <v>42</v>
      </c>
      <c r="V326">
        <v>29</v>
      </c>
      <c r="W326">
        <f t="shared" si="16"/>
        <v>1348</v>
      </c>
      <c r="X326" s="27">
        <f>marketing_campaign32[[#This Row],[TotalSpend]]/marketing_campaign32[[#This Row],[Income]]</f>
        <v>1.6949578775304917E-2</v>
      </c>
      <c r="Y326" s="27" t="str">
        <f>IF(marketing_campaign32[[#This Row],[TotalSpend]]&gt;1196, "High Spend", "Low Spend")</f>
        <v>High Spend</v>
      </c>
      <c r="Z326">
        <v>1</v>
      </c>
      <c r="AA326">
        <v>4</v>
      </c>
      <c r="AB326">
        <v>10</v>
      </c>
      <c r="AC326">
        <v>11</v>
      </c>
      <c r="AD326">
        <f t="shared" si="17"/>
        <v>25</v>
      </c>
      <c r="AE326" s="30">
        <f>IFERROR(marketing_campaign32[[#This Row],[TotalSpend]]/marketing_campaign32[[#This Row],[TotalPurchase]], 0)</f>
        <v>53.92</v>
      </c>
      <c r="AF326">
        <v>2</v>
      </c>
      <c r="AG326">
        <v>0</v>
      </c>
      <c r="AH326">
        <v>0</v>
      </c>
      <c r="AI326">
        <v>0</v>
      </c>
      <c r="AJ326">
        <v>0</v>
      </c>
      <c r="AK326">
        <v>0</v>
      </c>
      <c r="AL326">
        <v>0</v>
      </c>
      <c r="AM326">
        <v>0</v>
      </c>
    </row>
    <row r="327" spans="1:39" x14ac:dyDescent="0.3">
      <c r="A327">
        <v>4149</v>
      </c>
      <c r="B327">
        <v>1948</v>
      </c>
      <c r="C327">
        <f>2014-marketing_campaign32[[#This Row],[Year_Birth]]</f>
        <v>66</v>
      </c>
      <c r="D327" t="str">
        <f>IF(AND(marketing_campaign32[[#This Row],[Age]]&gt;17, marketing_campaign32[[#This Row],[Age]]&lt;40), "Adult", IF(AND(marketing_campaign32[[#This Row],[Age]]&gt;=40, marketing_campaign32[[#This Row],[Age]]&lt;59), "Middle Age", "Old Age"))</f>
        <v>Old Age</v>
      </c>
      <c r="E327">
        <v>3</v>
      </c>
      <c r="F327">
        <v>2</v>
      </c>
      <c r="G327">
        <v>76140</v>
      </c>
      <c r="H327" t="s">
        <v>146</v>
      </c>
      <c r="I327">
        <v>3</v>
      </c>
      <c r="J327">
        <v>0</v>
      </c>
      <c r="K327">
        <v>0</v>
      </c>
      <c r="L327">
        <f t="shared" si="15"/>
        <v>0</v>
      </c>
      <c r="M327">
        <f>marketing_campaign32[[#This Row],[TotalKids]]+marketing_campaign32[[#This Row],[Marital_Number]]</f>
        <v>2</v>
      </c>
      <c r="N327" s="1">
        <v>41772</v>
      </c>
      <c r="O327" s="22">
        <f>MAX($N$2:$N$2229)-marketing_campaign32[[#This Row],[Dt_Customer]]</f>
        <v>47</v>
      </c>
      <c r="P327">
        <v>57</v>
      </c>
      <c r="Q327">
        <v>586</v>
      </c>
      <c r="R327">
        <v>66</v>
      </c>
      <c r="S327">
        <v>653</v>
      </c>
      <c r="T327">
        <v>17</v>
      </c>
      <c r="U327">
        <v>0</v>
      </c>
      <c r="V327">
        <v>26</v>
      </c>
      <c r="W327">
        <f t="shared" si="16"/>
        <v>1348</v>
      </c>
      <c r="X327" s="27">
        <f>marketing_campaign32[[#This Row],[TotalSpend]]/marketing_campaign32[[#This Row],[Income]]</f>
        <v>1.7704229051746782E-2</v>
      </c>
      <c r="Y327" s="27" t="str">
        <f>IF(marketing_campaign32[[#This Row],[TotalSpend]]&gt;1196, "High Spend", "Low Spend")</f>
        <v>High Spend</v>
      </c>
      <c r="Z327">
        <v>1</v>
      </c>
      <c r="AA327">
        <v>5</v>
      </c>
      <c r="AB327">
        <v>9</v>
      </c>
      <c r="AC327">
        <v>6</v>
      </c>
      <c r="AD327">
        <f t="shared" si="17"/>
        <v>20</v>
      </c>
      <c r="AE327" s="30">
        <f>IFERROR(marketing_campaign32[[#This Row],[TotalSpend]]/marketing_campaign32[[#This Row],[TotalPurchase]], 0)</f>
        <v>67.400000000000006</v>
      </c>
      <c r="AF327">
        <v>2</v>
      </c>
      <c r="AG327">
        <v>0</v>
      </c>
      <c r="AH327">
        <v>0</v>
      </c>
      <c r="AI327">
        <v>0</v>
      </c>
      <c r="AJ327">
        <v>0</v>
      </c>
      <c r="AK327">
        <v>0</v>
      </c>
      <c r="AL327">
        <v>0</v>
      </c>
      <c r="AM327">
        <v>0</v>
      </c>
    </row>
    <row r="328" spans="1:39" x14ac:dyDescent="0.3">
      <c r="A328">
        <v>10767</v>
      </c>
      <c r="B328">
        <v>1989</v>
      </c>
      <c r="C328">
        <f>2014-marketing_campaign32[[#This Row],[Year_Birth]]</f>
        <v>25</v>
      </c>
      <c r="D328" t="str">
        <f>IF(AND(marketing_campaign32[[#This Row],[Age]]&gt;17, marketing_campaign32[[#This Row],[Age]]&lt;40), "Adult", IF(AND(marketing_campaign32[[#This Row],[Age]]&gt;=40, marketing_campaign32[[#This Row],[Age]]&lt;59), "Middle Age", "Old Age"))</f>
        <v>Adult</v>
      </c>
      <c r="E328">
        <v>3</v>
      </c>
      <c r="F328">
        <v>2</v>
      </c>
      <c r="G328">
        <v>77845</v>
      </c>
      <c r="H328" t="s">
        <v>146</v>
      </c>
      <c r="I328">
        <v>3</v>
      </c>
      <c r="J328">
        <v>0</v>
      </c>
      <c r="K328">
        <v>0</v>
      </c>
      <c r="L328">
        <f t="shared" si="15"/>
        <v>0</v>
      </c>
      <c r="M328">
        <f>marketing_campaign32[[#This Row],[TotalKids]]+marketing_campaign32[[#This Row],[Marital_Number]]</f>
        <v>2</v>
      </c>
      <c r="N328" s="1">
        <v>41775</v>
      </c>
      <c r="O328" s="22">
        <f>MAX($N$2:$N$2229)-marketing_campaign32[[#This Row],[Dt_Customer]]</f>
        <v>44</v>
      </c>
      <c r="P328">
        <v>40</v>
      </c>
      <c r="Q328">
        <v>760</v>
      </c>
      <c r="R328">
        <v>40</v>
      </c>
      <c r="S328">
        <v>480</v>
      </c>
      <c r="T328">
        <v>0</v>
      </c>
      <c r="U328">
        <v>40</v>
      </c>
      <c r="V328">
        <v>26</v>
      </c>
      <c r="W328">
        <f t="shared" si="16"/>
        <v>1346</v>
      </c>
      <c r="X328" s="27">
        <f>marketing_campaign32[[#This Row],[TotalSpend]]/marketing_campaign32[[#This Row],[Income]]</f>
        <v>1.7290770120110478E-2</v>
      </c>
      <c r="Y328" s="27" t="str">
        <f>IF(marketing_campaign32[[#This Row],[TotalSpend]]&gt;1196, "High Spend", "Low Spend")</f>
        <v>High Spend</v>
      </c>
      <c r="Z328">
        <v>1</v>
      </c>
      <c r="AA328">
        <v>3</v>
      </c>
      <c r="AB328">
        <v>5</v>
      </c>
      <c r="AC328">
        <v>12</v>
      </c>
      <c r="AD328">
        <f t="shared" si="17"/>
        <v>20</v>
      </c>
      <c r="AE328" s="30">
        <f>IFERROR(marketing_campaign32[[#This Row],[TotalSpend]]/marketing_campaign32[[#This Row],[TotalPurchase]], 0)</f>
        <v>67.3</v>
      </c>
      <c r="AF328">
        <v>1</v>
      </c>
      <c r="AG328">
        <v>1</v>
      </c>
      <c r="AH328">
        <v>0</v>
      </c>
      <c r="AI328">
        <v>0</v>
      </c>
      <c r="AJ328">
        <v>0</v>
      </c>
      <c r="AK328">
        <v>1</v>
      </c>
      <c r="AL328">
        <v>0</v>
      </c>
      <c r="AM328">
        <v>0</v>
      </c>
    </row>
    <row r="329" spans="1:39" x14ac:dyDescent="0.3">
      <c r="A329">
        <v>10343</v>
      </c>
      <c r="B329">
        <v>1991</v>
      </c>
      <c r="C329">
        <f>2014-marketing_campaign32[[#This Row],[Year_Birth]]</f>
        <v>23</v>
      </c>
      <c r="D329" t="str">
        <f>IF(AND(marketing_campaign32[[#This Row],[Age]]&gt;17, marketing_campaign32[[#This Row],[Age]]&lt;40), "Adult", IF(AND(marketing_campaign32[[#This Row],[Age]]&gt;=40, marketing_campaign32[[#This Row],[Age]]&lt;59), "Middle Age", "Old Age"))</f>
        <v>Adult</v>
      </c>
      <c r="E329">
        <v>3</v>
      </c>
      <c r="F329">
        <v>1</v>
      </c>
      <c r="G329">
        <v>61618</v>
      </c>
      <c r="H329" t="s">
        <v>147</v>
      </c>
      <c r="I329">
        <v>2</v>
      </c>
      <c r="J329">
        <v>0</v>
      </c>
      <c r="K329">
        <v>0</v>
      </c>
      <c r="L329">
        <f t="shared" si="15"/>
        <v>0</v>
      </c>
      <c r="M329">
        <f>marketing_campaign32[[#This Row],[TotalKids]]+marketing_campaign32[[#This Row],[Marital_Number]]</f>
        <v>1</v>
      </c>
      <c r="N329" s="1">
        <v>41181</v>
      </c>
      <c r="O329" s="22">
        <f>MAX($N$2:$N$2229)-marketing_campaign32[[#This Row],[Dt_Customer]]</f>
        <v>638</v>
      </c>
      <c r="P329">
        <v>27</v>
      </c>
      <c r="Q329">
        <v>605</v>
      </c>
      <c r="R329">
        <v>91</v>
      </c>
      <c r="S329">
        <v>399</v>
      </c>
      <c r="T329">
        <v>0</v>
      </c>
      <c r="U329">
        <v>45</v>
      </c>
      <c r="V329">
        <v>205</v>
      </c>
      <c r="W329">
        <f t="shared" si="16"/>
        <v>1345</v>
      </c>
      <c r="X329" s="27">
        <f>marketing_campaign32[[#This Row],[TotalSpend]]/marketing_campaign32[[#This Row],[Income]]</f>
        <v>2.1828037261839073E-2</v>
      </c>
      <c r="Y329" s="27" t="str">
        <f>IF(marketing_campaign32[[#This Row],[TotalSpend]]&gt;1196, "High Spend", "Low Spend")</f>
        <v>High Spend</v>
      </c>
      <c r="Z329">
        <v>2</v>
      </c>
      <c r="AA329">
        <v>3</v>
      </c>
      <c r="AB329">
        <v>6</v>
      </c>
      <c r="AC329">
        <v>8</v>
      </c>
      <c r="AD329">
        <f t="shared" si="17"/>
        <v>17</v>
      </c>
      <c r="AE329" s="30">
        <f>IFERROR(marketing_campaign32[[#This Row],[TotalSpend]]/marketing_campaign32[[#This Row],[TotalPurchase]], 0)</f>
        <v>79.117647058823536</v>
      </c>
      <c r="AF329">
        <v>3</v>
      </c>
      <c r="AG329">
        <v>0</v>
      </c>
      <c r="AH329">
        <v>0</v>
      </c>
      <c r="AI329">
        <v>0</v>
      </c>
      <c r="AJ329">
        <v>0</v>
      </c>
      <c r="AK329">
        <v>0</v>
      </c>
      <c r="AL329">
        <v>0</v>
      </c>
      <c r="AM329">
        <v>0</v>
      </c>
    </row>
    <row r="330" spans="1:39" x14ac:dyDescent="0.3">
      <c r="A330">
        <v>10870</v>
      </c>
      <c r="B330">
        <v>1967</v>
      </c>
      <c r="C330">
        <f>2014-marketing_campaign32[[#This Row],[Year_Birth]]</f>
        <v>47</v>
      </c>
      <c r="D330" t="str">
        <f>IF(AND(marketing_campaign32[[#This Row],[Age]]&gt;17, marketing_campaign32[[#This Row],[Age]]&lt;40), "Adult", IF(AND(marketing_campaign32[[#This Row],[Age]]&gt;=40, marketing_campaign32[[#This Row],[Age]]&lt;59), "Middle Age", "Old Age"))</f>
        <v>Middle Age</v>
      </c>
      <c r="E330">
        <v>2</v>
      </c>
      <c r="F330">
        <v>2</v>
      </c>
      <c r="G330">
        <v>61223</v>
      </c>
      <c r="H330" t="s">
        <v>147</v>
      </c>
      <c r="I330">
        <v>2</v>
      </c>
      <c r="J330">
        <v>0</v>
      </c>
      <c r="K330">
        <v>1</v>
      </c>
      <c r="L330">
        <f t="shared" si="15"/>
        <v>1</v>
      </c>
      <c r="M330">
        <f>marketing_campaign32[[#This Row],[TotalKids]]+marketing_campaign32[[#This Row],[Marital_Number]]</f>
        <v>3</v>
      </c>
      <c r="N330" s="1">
        <v>41438</v>
      </c>
      <c r="O330" s="22">
        <f>MAX($N$2:$N$2229)-marketing_campaign32[[#This Row],[Dt_Customer]]</f>
        <v>381</v>
      </c>
      <c r="P330">
        <v>46</v>
      </c>
      <c r="Q330">
        <v>709</v>
      </c>
      <c r="R330">
        <v>43</v>
      </c>
      <c r="S330">
        <v>182</v>
      </c>
      <c r="T330">
        <v>42</v>
      </c>
      <c r="U330">
        <v>118</v>
      </c>
      <c r="V330">
        <v>247</v>
      </c>
      <c r="W330">
        <f t="shared" si="16"/>
        <v>1341</v>
      </c>
      <c r="X330" s="27">
        <f>marketing_campaign32[[#This Row],[TotalSpend]]/marketing_campaign32[[#This Row],[Income]]</f>
        <v>2.1903532985969327E-2</v>
      </c>
      <c r="Y330" s="27" t="str">
        <f>IF(marketing_campaign32[[#This Row],[TotalSpend]]&gt;1196, "High Spend", "Low Spend")</f>
        <v>High Spend</v>
      </c>
      <c r="Z330">
        <v>2</v>
      </c>
      <c r="AA330">
        <v>9</v>
      </c>
      <c r="AB330">
        <v>3</v>
      </c>
      <c r="AC330">
        <v>4</v>
      </c>
      <c r="AD330">
        <f t="shared" si="17"/>
        <v>16</v>
      </c>
      <c r="AE330" s="30">
        <f>IFERROR(marketing_campaign32[[#This Row],[TotalSpend]]/marketing_campaign32[[#This Row],[TotalPurchase]], 0)</f>
        <v>83.8125</v>
      </c>
      <c r="AF330">
        <v>5</v>
      </c>
      <c r="AG330">
        <v>0</v>
      </c>
      <c r="AH330">
        <v>0</v>
      </c>
      <c r="AI330">
        <v>0</v>
      </c>
      <c r="AJ330">
        <v>0</v>
      </c>
      <c r="AK330">
        <v>0</v>
      </c>
      <c r="AL330">
        <v>0</v>
      </c>
      <c r="AM330">
        <v>0</v>
      </c>
    </row>
    <row r="331" spans="1:39" x14ac:dyDescent="0.3">
      <c r="A331">
        <v>9645</v>
      </c>
      <c r="B331">
        <v>1968</v>
      </c>
      <c r="C331">
        <f>2014-marketing_campaign32[[#This Row],[Year_Birth]]</f>
        <v>46</v>
      </c>
      <c r="D331" t="str">
        <f>IF(AND(marketing_campaign32[[#This Row],[Age]]&gt;17, marketing_campaign32[[#This Row],[Age]]&lt;40), "Adult", IF(AND(marketing_campaign32[[#This Row],[Age]]&gt;=40, marketing_campaign32[[#This Row],[Age]]&lt;59), "Middle Age", "Old Age"))</f>
        <v>Middle Age</v>
      </c>
      <c r="E331">
        <v>2</v>
      </c>
      <c r="F331">
        <v>2</v>
      </c>
      <c r="G331">
        <v>64590</v>
      </c>
      <c r="H331" t="s">
        <v>147</v>
      </c>
      <c r="I331">
        <v>2</v>
      </c>
      <c r="J331">
        <v>0</v>
      </c>
      <c r="K331">
        <v>0</v>
      </c>
      <c r="L331">
        <f t="shared" si="15"/>
        <v>0</v>
      </c>
      <c r="M331">
        <f>marketing_campaign32[[#This Row],[TotalKids]]+marketing_campaign32[[#This Row],[Marital_Number]]</f>
        <v>2</v>
      </c>
      <c r="N331" s="1">
        <v>41196</v>
      </c>
      <c r="O331" s="22">
        <f>MAX($N$2:$N$2229)-marketing_campaign32[[#This Row],[Dt_Customer]]</f>
        <v>623</v>
      </c>
      <c r="P331">
        <v>98</v>
      </c>
      <c r="Q331">
        <v>920</v>
      </c>
      <c r="R331">
        <v>138</v>
      </c>
      <c r="S331">
        <v>168</v>
      </c>
      <c r="T331">
        <v>36</v>
      </c>
      <c r="U331">
        <v>46</v>
      </c>
      <c r="V331">
        <v>30</v>
      </c>
      <c r="W331">
        <f t="shared" si="16"/>
        <v>1338</v>
      </c>
      <c r="X331" s="27">
        <f>marketing_campaign32[[#This Row],[TotalSpend]]/marketing_campaign32[[#This Row],[Income]]</f>
        <v>2.0715281003251276E-2</v>
      </c>
      <c r="Y331" s="27" t="str">
        <f>IF(marketing_campaign32[[#This Row],[TotalSpend]]&gt;1196, "High Spend", "Low Spend")</f>
        <v>High Spend</v>
      </c>
      <c r="Z331">
        <v>1</v>
      </c>
      <c r="AA331">
        <v>9</v>
      </c>
      <c r="AB331">
        <v>4</v>
      </c>
      <c r="AC331">
        <v>10</v>
      </c>
      <c r="AD331">
        <f t="shared" si="17"/>
        <v>23</v>
      </c>
      <c r="AE331" s="30">
        <f>IFERROR(marketing_campaign32[[#This Row],[TotalSpend]]/marketing_campaign32[[#This Row],[TotalPurchase]], 0)</f>
        <v>58.173913043478258</v>
      </c>
      <c r="AF331">
        <v>6</v>
      </c>
      <c r="AG331">
        <v>0</v>
      </c>
      <c r="AH331">
        <v>0</v>
      </c>
      <c r="AI331">
        <v>0</v>
      </c>
      <c r="AJ331">
        <v>0</v>
      </c>
      <c r="AK331">
        <v>0</v>
      </c>
      <c r="AL331">
        <v>0</v>
      </c>
      <c r="AM331">
        <v>0</v>
      </c>
    </row>
    <row r="332" spans="1:39" x14ac:dyDescent="0.3">
      <c r="A332">
        <v>5564</v>
      </c>
      <c r="B332">
        <v>1969</v>
      </c>
      <c r="C332">
        <f>2014-marketing_campaign32[[#This Row],[Year_Birth]]</f>
        <v>45</v>
      </c>
      <c r="D332" t="str">
        <f>IF(AND(marketing_campaign32[[#This Row],[Age]]&gt;17, marketing_campaign32[[#This Row],[Age]]&lt;40), "Adult", IF(AND(marketing_campaign32[[#This Row],[Age]]&gt;=40, marketing_campaign32[[#This Row],[Age]]&lt;59), "Middle Age", "Old Age"))</f>
        <v>Middle Age</v>
      </c>
      <c r="E332">
        <v>2</v>
      </c>
      <c r="F332">
        <v>2</v>
      </c>
      <c r="G332">
        <v>62882</v>
      </c>
      <c r="H332" t="s">
        <v>147</v>
      </c>
      <c r="I332">
        <v>2</v>
      </c>
      <c r="J332">
        <v>0</v>
      </c>
      <c r="K332">
        <v>1</v>
      </c>
      <c r="L332">
        <f t="shared" si="15"/>
        <v>1</v>
      </c>
      <c r="M332">
        <f>marketing_campaign32[[#This Row],[TotalKids]]+marketing_campaign32[[#This Row],[Marital_Number]]</f>
        <v>3</v>
      </c>
      <c r="N332" s="1">
        <v>41130</v>
      </c>
      <c r="O332" s="22">
        <f>MAX($N$2:$N$2229)-marketing_campaign32[[#This Row],[Dt_Customer]]</f>
        <v>689</v>
      </c>
      <c r="P332">
        <v>26</v>
      </c>
      <c r="Q332">
        <v>509</v>
      </c>
      <c r="R332">
        <v>133</v>
      </c>
      <c r="S332">
        <v>497</v>
      </c>
      <c r="T332">
        <v>78</v>
      </c>
      <c r="U332">
        <v>24</v>
      </c>
      <c r="V332">
        <v>97</v>
      </c>
      <c r="W332">
        <f t="shared" si="16"/>
        <v>1338</v>
      </c>
      <c r="X332" s="27">
        <f>marketing_campaign32[[#This Row],[TotalSpend]]/marketing_campaign32[[#This Row],[Income]]</f>
        <v>2.1277949174644574E-2</v>
      </c>
      <c r="Y332" s="27" t="str">
        <f>IF(marketing_campaign32[[#This Row],[TotalSpend]]&gt;1196, "High Spend", "Low Spend")</f>
        <v>High Spend</v>
      </c>
      <c r="Z332">
        <v>2</v>
      </c>
      <c r="AA332">
        <v>7</v>
      </c>
      <c r="AB332">
        <v>5</v>
      </c>
      <c r="AC332">
        <v>6</v>
      </c>
      <c r="AD332">
        <f t="shared" si="17"/>
        <v>18</v>
      </c>
      <c r="AE332" s="30">
        <f>IFERROR(marketing_campaign32[[#This Row],[TotalSpend]]/marketing_campaign32[[#This Row],[TotalPurchase]], 0)</f>
        <v>74.333333333333329</v>
      </c>
      <c r="AF332">
        <v>4</v>
      </c>
      <c r="AG332">
        <v>0</v>
      </c>
      <c r="AH332">
        <v>0</v>
      </c>
      <c r="AI332">
        <v>0</v>
      </c>
      <c r="AJ332">
        <v>0</v>
      </c>
      <c r="AK332">
        <v>0</v>
      </c>
      <c r="AL332">
        <v>0</v>
      </c>
      <c r="AM332">
        <v>0</v>
      </c>
    </row>
    <row r="333" spans="1:39" x14ac:dyDescent="0.3">
      <c r="A333">
        <v>10177</v>
      </c>
      <c r="B333">
        <v>1954</v>
      </c>
      <c r="C333">
        <f>2014-marketing_campaign32[[#This Row],[Year_Birth]]</f>
        <v>60</v>
      </c>
      <c r="D333" t="str">
        <f>IF(AND(marketing_campaign32[[#This Row],[Age]]&gt;17, marketing_campaign32[[#This Row],[Age]]&lt;40), "Adult", IF(AND(marketing_campaign32[[#This Row],[Age]]&gt;=40, marketing_campaign32[[#This Row],[Age]]&lt;59), "Middle Age", "Old Age"))</f>
        <v>Old Age</v>
      </c>
      <c r="E333">
        <v>2</v>
      </c>
      <c r="F333">
        <v>1</v>
      </c>
      <c r="G333">
        <v>72071</v>
      </c>
      <c r="H333" t="s">
        <v>146</v>
      </c>
      <c r="I333">
        <v>3</v>
      </c>
      <c r="J333">
        <v>0</v>
      </c>
      <c r="K333">
        <v>1</v>
      </c>
      <c r="L333">
        <f t="shared" si="15"/>
        <v>1</v>
      </c>
      <c r="M333">
        <f>marketing_campaign32[[#This Row],[TotalKids]]+marketing_campaign32[[#This Row],[Marital_Number]]</f>
        <v>2</v>
      </c>
      <c r="N333" s="1">
        <v>41319</v>
      </c>
      <c r="O333" s="22">
        <f>MAX($N$2:$N$2229)-marketing_campaign32[[#This Row],[Dt_Customer]]</f>
        <v>500</v>
      </c>
      <c r="P333">
        <v>4</v>
      </c>
      <c r="Q333">
        <v>531</v>
      </c>
      <c r="R333">
        <v>69</v>
      </c>
      <c r="S333">
        <v>300</v>
      </c>
      <c r="T333">
        <v>150</v>
      </c>
      <c r="U333">
        <v>138</v>
      </c>
      <c r="V333">
        <v>150</v>
      </c>
      <c r="W333">
        <f t="shared" si="16"/>
        <v>1338</v>
      </c>
      <c r="X333" s="27">
        <f>marketing_campaign32[[#This Row],[TotalSpend]]/marketing_campaign32[[#This Row],[Income]]</f>
        <v>1.8565026154764051E-2</v>
      </c>
      <c r="Y333" s="27" t="str">
        <f>IF(marketing_campaign32[[#This Row],[TotalSpend]]&gt;1196, "High Spend", "Low Spend")</f>
        <v>High Spend</v>
      </c>
      <c r="Z333">
        <v>3</v>
      </c>
      <c r="AA333">
        <v>5</v>
      </c>
      <c r="AB333">
        <v>4</v>
      </c>
      <c r="AC333">
        <v>8</v>
      </c>
      <c r="AD333">
        <f t="shared" si="17"/>
        <v>17</v>
      </c>
      <c r="AE333" s="30">
        <f>IFERROR(marketing_campaign32[[#This Row],[TotalSpend]]/marketing_campaign32[[#This Row],[TotalPurchase]], 0)</f>
        <v>78.705882352941174</v>
      </c>
      <c r="AF333">
        <v>2</v>
      </c>
      <c r="AG333">
        <v>0</v>
      </c>
      <c r="AH333">
        <v>0</v>
      </c>
      <c r="AI333">
        <v>0</v>
      </c>
      <c r="AJ333">
        <v>0</v>
      </c>
      <c r="AK333">
        <v>0</v>
      </c>
      <c r="AL333">
        <v>0</v>
      </c>
      <c r="AM333">
        <v>0</v>
      </c>
    </row>
    <row r="334" spans="1:39" x14ac:dyDescent="0.3">
      <c r="A334">
        <v>2429</v>
      </c>
      <c r="B334">
        <v>1954</v>
      </c>
      <c r="C334">
        <f>2014-marketing_campaign32[[#This Row],[Year_Birth]]</f>
        <v>60</v>
      </c>
      <c r="D334" t="str">
        <f>IF(AND(marketing_campaign32[[#This Row],[Age]]&gt;17, marketing_campaign32[[#This Row],[Age]]&lt;40), "Adult", IF(AND(marketing_campaign32[[#This Row],[Age]]&gt;=40, marketing_campaign32[[#This Row],[Age]]&lt;59), "Middle Age", "Old Age"))</f>
        <v>Old Age</v>
      </c>
      <c r="E334">
        <v>2</v>
      </c>
      <c r="F334">
        <v>1</v>
      </c>
      <c r="G334">
        <v>72071</v>
      </c>
      <c r="H334" t="s">
        <v>146</v>
      </c>
      <c r="I334">
        <v>3</v>
      </c>
      <c r="J334">
        <v>0</v>
      </c>
      <c r="K334">
        <v>1</v>
      </c>
      <c r="L334">
        <f t="shared" si="15"/>
        <v>1</v>
      </c>
      <c r="M334">
        <f>marketing_campaign32[[#This Row],[TotalKids]]+marketing_campaign32[[#This Row],[Marital_Number]]</f>
        <v>2</v>
      </c>
      <c r="N334" s="1">
        <v>41319</v>
      </c>
      <c r="O334" s="22">
        <f>MAX($N$2:$N$2229)-marketing_campaign32[[#This Row],[Dt_Customer]]</f>
        <v>500</v>
      </c>
      <c r="P334">
        <v>4</v>
      </c>
      <c r="Q334">
        <v>531</v>
      </c>
      <c r="R334">
        <v>69</v>
      </c>
      <c r="S334">
        <v>300</v>
      </c>
      <c r="T334">
        <v>150</v>
      </c>
      <c r="U334">
        <v>138</v>
      </c>
      <c r="V334">
        <v>150</v>
      </c>
      <c r="W334">
        <f t="shared" si="16"/>
        <v>1338</v>
      </c>
      <c r="X334" s="27">
        <f>marketing_campaign32[[#This Row],[TotalSpend]]/marketing_campaign32[[#This Row],[Income]]</f>
        <v>1.8565026154764051E-2</v>
      </c>
      <c r="Y334" s="27" t="str">
        <f>IF(marketing_campaign32[[#This Row],[TotalSpend]]&gt;1196, "High Spend", "Low Spend")</f>
        <v>High Spend</v>
      </c>
      <c r="Z334">
        <v>3</v>
      </c>
      <c r="AA334">
        <v>5</v>
      </c>
      <c r="AB334">
        <v>4</v>
      </c>
      <c r="AC334">
        <v>8</v>
      </c>
      <c r="AD334">
        <f t="shared" si="17"/>
        <v>17</v>
      </c>
      <c r="AE334" s="30">
        <f>IFERROR(marketing_campaign32[[#This Row],[TotalSpend]]/marketing_campaign32[[#This Row],[TotalPurchase]], 0)</f>
        <v>78.705882352941174</v>
      </c>
      <c r="AF334">
        <v>2</v>
      </c>
      <c r="AG334">
        <v>0</v>
      </c>
      <c r="AH334">
        <v>0</v>
      </c>
      <c r="AI334">
        <v>0</v>
      </c>
      <c r="AJ334">
        <v>0</v>
      </c>
      <c r="AK334">
        <v>0</v>
      </c>
      <c r="AL334">
        <v>0</v>
      </c>
      <c r="AM334">
        <v>0</v>
      </c>
    </row>
    <row r="335" spans="1:39" x14ac:dyDescent="0.3">
      <c r="A335">
        <v>3434</v>
      </c>
      <c r="B335">
        <v>1951</v>
      </c>
      <c r="C335">
        <f>2014-marketing_campaign32[[#This Row],[Year_Birth]]</f>
        <v>63</v>
      </c>
      <c r="D335" t="str">
        <f>IF(AND(marketing_campaign32[[#This Row],[Age]]&gt;17, marketing_campaign32[[#This Row],[Age]]&lt;40), "Adult", IF(AND(marketing_campaign32[[#This Row],[Age]]&gt;=40, marketing_campaign32[[#This Row],[Age]]&lt;59), "Middle Age", "Old Age"))</f>
        <v>Old Age</v>
      </c>
      <c r="E335">
        <v>2</v>
      </c>
      <c r="F335">
        <v>1</v>
      </c>
      <c r="G335">
        <v>80872</v>
      </c>
      <c r="H335" t="s">
        <v>146</v>
      </c>
      <c r="I335">
        <v>3</v>
      </c>
      <c r="J335">
        <v>0</v>
      </c>
      <c r="K335">
        <v>0</v>
      </c>
      <c r="L335">
        <f t="shared" si="15"/>
        <v>0</v>
      </c>
      <c r="M335">
        <f>marketing_campaign32[[#This Row],[TotalKids]]+marketing_campaign32[[#This Row],[Marital_Number]]</f>
        <v>1</v>
      </c>
      <c r="N335" s="1">
        <v>41771</v>
      </c>
      <c r="O335" s="22">
        <f>MAX($N$2:$N$2229)-marketing_campaign32[[#This Row],[Dt_Customer]]</f>
        <v>48</v>
      </c>
      <c r="P335">
        <v>60</v>
      </c>
      <c r="Q335">
        <v>483</v>
      </c>
      <c r="R335">
        <v>72</v>
      </c>
      <c r="S335">
        <v>567</v>
      </c>
      <c r="T335">
        <v>94</v>
      </c>
      <c r="U335">
        <v>12</v>
      </c>
      <c r="V335">
        <v>108</v>
      </c>
      <c r="W335">
        <f t="shared" si="16"/>
        <v>1336</v>
      </c>
      <c r="X335" s="27">
        <f>marketing_campaign32[[#This Row],[TotalSpend]]/marketing_campaign32[[#This Row],[Income]]</f>
        <v>1.6519932733208034E-2</v>
      </c>
      <c r="Y335" s="27" t="str">
        <f>IF(marketing_campaign32[[#This Row],[TotalSpend]]&gt;1196, "High Spend", "Low Spend")</f>
        <v>High Spend</v>
      </c>
      <c r="Z335">
        <v>1</v>
      </c>
      <c r="AA335">
        <v>4</v>
      </c>
      <c r="AB335">
        <v>4</v>
      </c>
      <c r="AC335">
        <v>10</v>
      </c>
      <c r="AD335">
        <f t="shared" si="17"/>
        <v>18</v>
      </c>
      <c r="AE335" s="30">
        <f>IFERROR(marketing_campaign32[[#This Row],[TotalSpend]]/marketing_campaign32[[#This Row],[TotalPurchase]], 0)</f>
        <v>74.222222222222229</v>
      </c>
      <c r="AF335">
        <v>1</v>
      </c>
      <c r="AG335">
        <v>0</v>
      </c>
      <c r="AH335">
        <v>0</v>
      </c>
      <c r="AI335">
        <v>0</v>
      </c>
      <c r="AJ335">
        <v>0</v>
      </c>
      <c r="AK335">
        <v>0</v>
      </c>
      <c r="AL335">
        <v>0</v>
      </c>
      <c r="AM335">
        <v>0</v>
      </c>
    </row>
    <row r="336" spans="1:39" x14ac:dyDescent="0.3">
      <c r="A336">
        <v>1867</v>
      </c>
      <c r="B336">
        <v>1957</v>
      </c>
      <c r="C336">
        <f>2014-marketing_campaign32[[#This Row],[Year_Birth]]</f>
        <v>57</v>
      </c>
      <c r="D336" t="str">
        <f>IF(AND(marketing_campaign32[[#This Row],[Age]]&gt;17, marketing_campaign32[[#This Row],[Age]]&lt;40), "Adult", IF(AND(marketing_campaign32[[#This Row],[Age]]&gt;=40, marketing_campaign32[[#This Row],[Age]]&lt;59), "Middle Age", "Old Age"))</f>
        <v>Middle Age</v>
      </c>
      <c r="E336">
        <v>2</v>
      </c>
      <c r="F336">
        <v>1</v>
      </c>
      <c r="G336">
        <v>64849</v>
      </c>
      <c r="H336" t="s">
        <v>147</v>
      </c>
      <c r="I336">
        <v>2</v>
      </c>
      <c r="J336">
        <v>0</v>
      </c>
      <c r="K336">
        <v>0</v>
      </c>
      <c r="L336">
        <f t="shared" si="15"/>
        <v>0</v>
      </c>
      <c r="M336">
        <f>marketing_campaign32[[#This Row],[TotalKids]]+marketing_campaign32[[#This Row],[Marital_Number]]</f>
        <v>1</v>
      </c>
      <c r="N336" s="1">
        <v>41226</v>
      </c>
      <c r="O336" s="22">
        <f>MAX($N$2:$N$2229)-marketing_campaign32[[#This Row],[Dt_Customer]]</f>
        <v>593</v>
      </c>
      <c r="P336">
        <v>42</v>
      </c>
      <c r="Q336">
        <v>652</v>
      </c>
      <c r="R336">
        <v>48</v>
      </c>
      <c r="S336">
        <v>350</v>
      </c>
      <c r="T336">
        <v>94</v>
      </c>
      <c r="U336">
        <v>84</v>
      </c>
      <c r="V336">
        <v>108</v>
      </c>
      <c r="W336">
        <f t="shared" si="16"/>
        <v>1336</v>
      </c>
      <c r="X336" s="27">
        <f>marketing_campaign32[[#This Row],[TotalSpend]]/marketing_campaign32[[#This Row],[Income]]</f>
        <v>2.0601705500470323E-2</v>
      </c>
      <c r="Y336" s="27" t="str">
        <f>IF(marketing_campaign32[[#This Row],[TotalSpend]]&gt;1196, "High Spend", "Low Spend")</f>
        <v>High Spend</v>
      </c>
      <c r="Z336">
        <v>1</v>
      </c>
      <c r="AA336">
        <v>9</v>
      </c>
      <c r="AB336">
        <v>3</v>
      </c>
      <c r="AC336">
        <v>6</v>
      </c>
      <c r="AD336">
        <f t="shared" si="17"/>
        <v>18</v>
      </c>
      <c r="AE336" s="30">
        <f>IFERROR(marketing_campaign32[[#This Row],[TotalSpend]]/marketing_campaign32[[#This Row],[TotalPurchase]], 0)</f>
        <v>74.222222222222229</v>
      </c>
      <c r="AF336">
        <v>5</v>
      </c>
      <c r="AG336">
        <v>0</v>
      </c>
      <c r="AH336">
        <v>0</v>
      </c>
      <c r="AI336">
        <v>0</v>
      </c>
      <c r="AJ336">
        <v>0</v>
      </c>
      <c r="AK336">
        <v>0</v>
      </c>
      <c r="AL336">
        <v>1</v>
      </c>
      <c r="AM336">
        <v>0</v>
      </c>
    </row>
    <row r="337" spans="1:39" x14ac:dyDescent="0.3">
      <c r="A337">
        <v>7072</v>
      </c>
      <c r="B337">
        <v>1973</v>
      </c>
      <c r="C337">
        <f>2014-marketing_campaign32[[#This Row],[Year_Birth]]</f>
        <v>41</v>
      </c>
      <c r="D337" t="str">
        <f>IF(AND(marketing_campaign32[[#This Row],[Age]]&gt;17, marketing_campaign32[[#This Row],[Age]]&lt;40), "Adult", IF(AND(marketing_campaign32[[#This Row],[Age]]&gt;=40, marketing_campaign32[[#This Row],[Age]]&lt;59), "Middle Age", "Old Age"))</f>
        <v>Middle Age</v>
      </c>
      <c r="E337">
        <v>2</v>
      </c>
      <c r="F337">
        <v>2</v>
      </c>
      <c r="G337">
        <v>67432</v>
      </c>
      <c r="H337" t="s">
        <v>147</v>
      </c>
      <c r="I337">
        <v>2</v>
      </c>
      <c r="J337">
        <v>0</v>
      </c>
      <c r="K337">
        <v>1</v>
      </c>
      <c r="L337">
        <f t="shared" si="15"/>
        <v>1</v>
      </c>
      <c r="M337">
        <f>marketing_campaign32[[#This Row],[TotalKids]]+marketing_campaign32[[#This Row],[Marital_Number]]</f>
        <v>3</v>
      </c>
      <c r="N337" s="1">
        <v>41362</v>
      </c>
      <c r="O337" s="22">
        <f>MAX($N$2:$N$2229)-marketing_campaign32[[#This Row],[Dt_Customer]]</f>
        <v>457</v>
      </c>
      <c r="P337">
        <v>69</v>
      </c>
      <c r="Q337">
        <v>432</v>
      </c>
      <c r="R337">
        <v>79</v>
      </c>
      <c r="S337">
        <v>341</v>
      </c>
      <c r="T337">
        <v>177</v>
      </c>
      <c r="U337">
        <v>136</v>
      </c>
      <c r="V337">
        <v>170</v>
      </c>
      <c r="W337">
        <f t="shared" si="16"/>
        <v>1335</v>
      </c>
      <c r="X337" s="27">
        <f>marketing_campaign32[[#This Row],[TotalSpend]]/marketing_campaign32[[#This Row],[Income]]</f>
        <v>1.9797722149721201E-2</v>
      </c>
      <c r="Y337" s="27" t="str">
        <f>IF(marketing_campaign32[[#This Row],[TotalSpend]]&gt;1196, "High Spend", "Low Spend")</f>
        <v>High Spend</v>
      </c>
      <c r="Z337">
        <v>2</v>
      </c>
      <c r="AA337">
        <v>8</v>
      </c>
      <c r="AB337">
        <v>5</v>
      </c>
      <c r="AC337">
        <v>4</v>
      </c>
      <c r="AD337">
        <f t="shared" si="17"/>
        <v>17</v>
      </c>
      <c r="AE337" s="30">
        <f>IFERROR(marketing_campaign32[[#This Row],[TotalSpend]]/marketing_campaign32[[#This Row],[TotalPurchase]], 0)</f>
        <v>78.529411764705884</v>
      </c>
      <c r="AF337">
        <v>4</v>
      </c>
      <c r="AG337">
        <v>0</v>
      </c>
      <c r="AH337">
        <v>0</v>
      </c>
      <c r="AI337">
        <v>0</v>
      </c>
      <c r="AJ337">
        <v>0</v>
      </c>
      <c r="AK337">
        <v>0</v>
      </c>
      <c r="AL337">
        <v>0</v>
      </c>
      <c r="AM337">
        <v>0</v>
      </c>
    </row>
    <row r="338" spans="1:39" x14ac:dyDescent="0.3">
      <c r="A338">
        <v>2565</v>
      </c>
      <c r="B338">
        <v>1955</v>
      </c>
      <c r="C338">
        <f>2014-marketing_campaign32[[#This Row],[Year_Birth]]</f>
        <v>59</v>
      </c>
      <c r="D338" t="str">
        <f>IF(AND(marketing_campaign32[[#This Row],[Age]]&gt;17, marketing_campaign32[[#This Row],[Age]]&lt;40), "Adult", IF(AND(marketing_campaign32[[#This Row],[Age]]&gt;=40, marketing_campaign32[[#This Row],[Age]]&lt;59), "Middle Age", "Old Age"))</f>
        <v>Old Age</v>
      </c>
      <c r="E338">
        <v>3</v>
      </c>
      <c r="F338">
        <v>1</v>
      </c>
      <c r="G338">
        <v>70638</v>
      </c>
      <c r="H338" t="s">
        <v>146</v>
      </c>
      <c r="I338">
        <v>3</v>
      </c>
      <c r="J338">
        <v>0</v>
      </c>
      <c r="K338">
        <v>0</v>
      </c>
      <c r="L338">
        <f t="shared" si="15"/>
        <v>0</v>
      </c>
      <c r="M338">
        <f>marketing_campaign32[[#This Row],[TotalKids]]+marketing_campaign32[[#This Row],[Marital_Number]]</f>
        <v>1</v>
      </c>
      <c r="N338" s="1">
        <v>41426</v>
      </c>
      <c r="O338" s="22">
        <f>MAX($N$2:$N$2229)-marketing_campaign32[[#This Row],[Dt_Customer]]</f>
        <v>393</v>
      </c>
      <c r="P338">
        <v>69</v>
      </c>
      <c r="Q338">
        <v>1016</v>
      </c>
      <c r="R338">
        <v>12</v>
      </c>
      <c r="S338">
        <v>215</v>
      </c>
      <c r="T338">
        <v>16</v>
      </c>
      <c r="U338">
        <v>12</v>
      </c>
      <c r="V338">
        <v>63</v>
      </c>
      <c r="W338">
        <f t="shared" si="16"/>
        <v>1334</v>
      </c>
      <c r="X338" s="27">
        <f>marketing_campaign32[[#This Row],[TotalSpend]]/marketing_campaign32[[#This Row],[Income]]</f>
        <v>1.8885019394660099E-2</v>
      </c>
      <c r="Y338" s="27" t="str">
        <f>IF(marketing_campaign32[[#This Row],[TotalSpend]]&gt;1196, "High Spend", "Low Spend")</f>
        <v>High Spend</v>
      </c>
      <c r="Z338">
        <v>1</v>
      </c>
      <c r="AA338">
        <v>4</v>
      </c>
      <c r="AB338">
        <v>5</v>
      </c>
      <c r="AC338">
        <v>10</v>
      </c>
      <c r="AD338">
        <f t="shared" si="17"/>
        <v>19</v>
      </c>
      <c r="AE338" s="30">
        <f>IFERROR(marketing_campaign32[[#This Row],[TotalSpend]]/marketing_campaign32[[#This Row],[TotalPurchase]], 0)</f>
        <v>70.21052631578948</v>
      </c>
      <c r="AF338">
        <v>3</v>
      </c>
      <c r="AG338">
        <v>0</v>
      </c>
      <c r="AH338">
        <v>0</v>
      </c>
      <c r="AI338">
        <v>0</v>
      </c>
      <c r="AJ338">
        <v>1</v>
      </c>
      <c r="AK338">
        <v>0</v>
      </c>
      <c r="AL338">
        <v>0</v>
      </c>
      <c r="AM338">
        <v>0</v>
      </c>
    </row>
    <row r="339" spans="1:39" x14ac:dyDescent="0.3">
      <c r="A339">
        <v>9790</v>
      </c>
      <c r="B339">
        <v>1957</v>
      </c>
      <c r="C339">
        <f>2014-marketing_campaign32[[#This Row],[Year_Birth]]</f>
        <v>57</v>
      </c>
      <c r="D339" t="str">
        <f>IF(AND(marketing_campaign32[[#This Row],[Age]]&gt;17, marketing_campaign32[[#This Row],[Age]]&lt;40), "Adult", IF(AND(marketing_campaign32[[#This Row],[Age]]&gt;=40, marketing_campaign32[[#This Row],[Age]]&lt;59), "Middle Age", "Old Age"))</f>
        <v>Middle Age</v>
      </c>
      <c r="E339">
        <v>2</v>
      </c>
      <c r="F339">
        <v>1</v>
      </c>
      <c r="G339">
        <v>78499</v>
      </c>
      <c r="H339" t="s">
        <v>146</v>
      </c>
      <c r="I339">
        <v>3</v>
      </c>
      <c r="J339">
        <v>0</v>
      </c>
      <c r="K339">
        <v>0</v>
      </c>
      <c r="L339">
        <f t="shared" si="15"/>
        <v>0</v>
      </c>
      <c r="M339">
        <f>marketing_campaign32[[#This Row],[TotalKids]]+marketing_campaign32[[#This Row],[Marital_Number]]</f>
        <v>1</v>
      </c>
      <c r="N339" s="1">
        <v>41601</v>
      </c>
      <c r="O339" s="22">
        <f>MAX($N$2:$N$2229)-marketing_campaign32[[#This Row],[Dt_Customer]]</f>
        <v>218</v>
      </c>
      <c r="P339">
        <v>12</v>
      </c>
      <c r="Q339">
        <v>912</v>
      </c>
      <c r="R339">
        <v>72</v>
      </c>
      <c r="S339">
        <v>170</v>
      </c>
      <c r="T339">
        <v>47</v>
      </c>
      <c r="U339">
        <v>36</v>
      </c>
      <c r="V339">
        <v>97</v>
      </c>
      <c r="W339">
        <f t="shared" si="16"/>
        <v>1334</v>
      </c>
      <c r="X339" s="27">
        <f>marketing_campaign32[[#This Row],[TotalSpend]]/marketing_campaign32[[#This Row],[Income]]</f>
        <v>1.6993847055376501E-2</v>
      </c>
      <c r="Y339" s="27" t="str">
        <f>IF(marketing_campaign32[[#This Row],[TotalSpend]]&gt;1196, "High Spend", "Low Spend")</f>
        <v>High Spend</v>
      </c>
      <c r="Z339">
        <v>1</v>
      </c>
      <c r="AA339">
        <v>11</v>
      </c>
      <c r="AB339">
        <v>3</v>
      </c>
      <c r="AC339">
        <v>4</v>
      </c>
      <c r="AD339">
        <f t="shared" si="17"/>
        <v>18</v>
      </c>
      <c r="AE339" s="30">
        <f>IFERROR(marketing_campaign32[[#This Row],[TotalSpend]]/marketing_campaign32[[#This Row],[TotalPurchase]], 0)</f>
        <v>74.111111111111114</v>
      </c>
      <c r="AF339">
        <v>4</v>
      </c>
      <c r="AG339">
        <v>0</v>
      </c>
      <c r="AH339">
        <v>0</v>
      </c>
      <c r="AI339">
        <v>0</v>
      </c>
      <c r="AJ339">
        <v>0</v>
      </c>
      <c r="AK339">
        <v>1</v>
      </c>
      <c r="AL339">
        <v>1</v>
      </c>
      <c r="AM339">
        <v>0</v>
      </c>
    </row>
    <row r="340" spans="1:39" x14ac:dyDescent="0.3">
      <c r="A340">
        <v>10057</v>
      </c>
      <c r="B340">
        <v>1951</v>
      </c>
      <c r="C340">
        <f>2014-marketing_campaign32[[#This Row],[Year_Birth]]</f>
        <v>63</v>
      </c>
      <c r="D340" t="str">
        <f>IF(AND(marketing_campaign32[[#This Row],[Age]]&gt;17, marketing_campaign32[[#This Row],[Age]]&lt;40), "Adult", IF(AND(marketing_campaign32[[#This Row],[Age]]&gt;=40, marketing_campaign32[[#This Row],[Age]]&lt;59), "Middle Age", "Old Age"))</f>
        <v>Old Age</v>
      </c>
      <c r="E340">
        <v>2</v>
      </c>
      <c r="F340">
        <v>1</v>
      </c>
      <c r="G340">
        <v>72282</v>
      </c>
      <c r="H340" t="s">
        <v>146</v>
      </c>
      <c r="I340">
        <v>3</v>
      </c>
      <c r="J340">
        <v>0</v>
      </c>
      <c r="K340">
        <v>0</v>
      </c>
      <c r="L340">
        <f t="shared" si="15"/>
        <v>0</v>
      </c>
      <c r="M340">
        <f>marketing_campaign32[[#This Row],[TotalKids]]+marketing_campaign32[[#This Row],[Marital_Number]]</f>
        <v>1</v>
      </c>
      <c r="N340" s="1">
        <v>41474</v>
      </c>
      <c r="O340" s="22">
        <f>MAX($N$2:$N$2229)-marketing_campaign32[[#This Row],[Dt_Customer]]</f>
        <v>345</v>
      </c>
      <c r="P340">
        <v>70</v>
      </c>
      <c r="Q340">
        <v>503</v>
      </c>
      <c r="R340">
        <v>27</v>
      </c>
      <c r="S340">
        <v>419</v>
      </c>
      <c r="T340">
        <v>90</v>
      </c>
      <c r="U340">
        <v>139</v>
      </c>
      <c r="V340">
        <v>153</v>
      </c>
      <c r="W340">
        <f t="shared" si="16"/>
        <v>1331</v>
      </c>
      <c r="X340" s="27">
        <f>marketing_campaign32[[#This Row],[TotalSpend]]/marketing_campaign32[[#This Row],[Income]]</f>
        <v>1.841398965164218E-2</v>
      </c>
      <c r="Y340" s="27" t="str">
        <f>IF(marketing_campaign32[[#This Row],[TotalSpend]]&gt;1196, "High Spend", "Low Spend")</f>
        <v>High Spend</v>
      </c>
      <c r="Z340">
        <v>1</v>
      </c>
      <c r="AA340">
        <v>5</v>
      </c>
      <c r="AB340">
        <v>7</v>
      </c>
      <c r="AC340">
        <v>9</v>
      </c>
      <c r="AD340">
        <f t="shared" si="17"/>
        <v>21</v>
      </c>
      <c r="AE340" s="30">
        <f>IFERROR(marketing_campaign32[[#This Row],[TotalSpend]]/marketing_campaign32[[#This Row],[TotalPurchase]], 0)</f>
        <v>63.38095238095238</v>
      </c>
      <c r="AF340">
        <v>7</v>
      </c>
      <c r="AG340">
        <v>0</v>
      </c>
      <c r="AH340">
        <v>0</v>
      </c>
      <c r="AI340">
        <v>0</v>
      </c>
      <c r="AJ340">
        <v>0</v>
      </c>
      <c r="AK340">
        <v>0</v>
      </c>
      <c r="AL340">
        <v>1</v>
      </c>
      <c r="AM340">
        <v>0</v>
      </c>
    </row>
    <row r="341" spans="1:39" x14ac:dyDescent="0.3">
      <c r="A341">
        <v>3828</v>
      </c>
      <c r="B341">
        <v>1951</v>
      </c>
      <c r="C341">
        <f>2014-marketing_campaign32[[#This Row],[Year_Birth]]</f>
        <v>63</v>
      </c>
      <c r="D341" t="str">
        <f>IF(AND(marketing_campaign32[[#This Row],[Age]]&gt;17, marketing_campaign32[[#This Row],[Age]]&lt;40), "Adult", IF(AND(marketing_campaign32[[#This Row],[Age]]&gt;=40, marketing_campaign32[[#This Row],[Age]]&lt;59), "Middle Age", "Old Age"))</f>
        <v>Old Age</v>
      </c>
      <c r="E341">
        <v>2</v>
      </c>
      <c r="F341">
        <v>2</v>
      </c>
      <c r="G341">
        <v>71107</v>
      </c>
      <c r="H341" t="s">
        <v>146</v>
      </c>
      <c r="I341">
        <v>3</v>
      </c>
      <c r="J341">
        <v>0</v>
      </c>
      <c r="K341">
        <v>1</v>
      </c>
      <c r="L341">
        <f t="shared" si="15"/>
        <v>1</v>
      </c>
      <c r="M341">
        <f>marketing_campaign32[[#This Row],[TotalKids]]+marketing_campaign32[[#This Row],[Marital_Number]]</f>
        <v>3</v>
      </c>
      <c r="N341" s="1">
        <v>41322</v>
      </c>
      <c r="O341" s="22">
        <f>MAX($N$2:$N$2229)-marketing_campaign32[[#This Row],[Dt_Customer]]</f>
        <v>497</v>
      </c>
      <c r="P341">
        <v>61</v>
      </c>
      <c r="Q341">
        <v>533</v>
      </c>
      <c r="R341">
        <v>10</v>
      </c>
      <c r="S341">
        <v>217</v>
      </c>
      <c r="T341">
        <v>198</v>
      </c>
      <c r="U341">
        <v>174</v>
      </c>
      <c r="V341">
        <v>195</v>
      </c>
      <c r="W341">
        <f t="shared" si="16"/>
        <v>1327</v>
      </c>
      <c r="X341" s="27">
        <f>marketing_campaign32[[#This Row],[TotalSpend]]/marketing_campaign32[[#This Row],[Income]]</f>
        <v>1.8662016397823E-2</v>
      </c>
      <c r="Y341" s="27" t="str">
        <f>IF(marketing_campaign32[[#This Row],[TotalSpend]]&gt;1196, "High Spend", "Low Spend")</f>
        <v>High Spend</v>
      </c>
      <c r="Z341">
        <v>2</v>
      </c>
      <c r="AA341">
        <v>7</v>
      </c>
      <c r="AB341">
        <v>6</v>
      </c>
      <c r="AC341">
        <v>13</v>
      </c>
      <c r="AD341">
        <f t="shared" si="17"/>
        <v>26</v>
      </c>
      <c r="AE341" s="30">
        <f>IFERROR(marketing_campaign32[[#This Row],[TotalSpend]]/marketing_campaign32[[#This Row],[TotalPurchase]], 0)</f>
        <v>51.03846153846154</v>
      </c>
      <c r="AF341">
        <v>4</v>
      </c>
      <c r="AG341">
        <v>0</v>
      </c>
      <c r="AH341">
        <v>0</v>
      </c>
      <c r="AI341">
        <v>0</v>
      </c>
      <c r="AJ341">
        <v>0</v>
      </c>
      <c r="AK341">
        <v>0</v>
      </c>
      <c r="AL341">
        <v>0</v>
      </c>
      <c r="AM341">
        <v>0</v>
      </c>
    </row>
    <row r="342" spans="1:39" x14ac:dyDescent="0.3">
      <c r="A342">
        <v>146</v>
      </c>
      <c r="B342">
        <v>1960</v>
      </c>
      <c r="C342">
        <f>2014-marketing_campaign32[[#This Row],[Year_Birth]]</f>
        <v>54</v>
      </c>
      <c r="D342" t="str">
        <f>IF(AND(marketing_campaign32[[#This Row],[Age]]&gt;17, marketing_campaign32[[#This Row],[Age]]&lt;40), "Adult", IF(AND(marketing_campaign32[[#This Row],[Age]]&gt;=40, marketing_campaign32[[#This Row],[Age]]&lt;59), "Middle Age", "Old Age"))</f>
        <v>Middle Age</v>
      </c>
      <c r="E342">
        <v>3</v>
      </c>
      <c r="F342">
        <v>1</v>
      </c>
      <c r="G342">
        <v>76045</v>
      </c>
      <c r="H342" t="s">
        <v>146</v>
      </c>
      <c r="I342">
        <v>3</v>
      </c>
      <c r="J342">
        <v>0</v>
      </c>
      <c r="K342">
        <v>0</v>
      </c>
      <c r="L342">
        <f t="shared" si="15"/>
        <v>0</v>
      </c>
      <c r="M342">
        <f>marketing_campaign32[[#This Row],[TotalKids]]+marketing_campaign32[[#This Row],[Marital_Number]]</f>
        <v>1</v>
      </c>
      <c r="N342" s="1">
        <v>41593</v>
      </c>
      <c r="O342" s="22">
        <f>MAX($N$2:$N$2229)-marketing_campaign32[[#This Row],[Dt_Customer]]</f>
        <v>226</v>
      </c>
      <c r="P342">
        <v>78</v>
      </c>
      <c r="Q342">
        <v>760</v>
      </c>
      <c r="R342">
        <v>53</v>
      </c>
      <c r="S342">
        <v>400</v>
      </c>
      <c r="T342">
        <v>17</v>
      </c>
      <c r="U342">
        <v>93</v>
      </c>
      <c r="V342">
        <v>0</v>
      </c>
      <c r="W342">
        <f t="shared" si="16"/>
        <v>1323</v>
      </c>
      <c r="X342" s="27">
        <f>marketing_campaign32[[#This Row],[TotalSpend]]/marketing_campaign32[[#This Row],[Income]]</f>
        <v>1.7397593530146624E-2</v>
      </c>
      <c r="Y342" s="27" t="str">
        <f>IF(marketing_campaign32[[#This Row],[TotalSpend]]&gt;1196, "High Spend", "Low Spend")</f>
        <v>High Spend</v>
      </c>
      <c r="Z342">
        <v>1</v>
      </c>
      <c r="AA342">
        <v>4</v>
      </c>
      <c r="AB342">
        <v>5</v>
      </c>
      <c r="AC342">
        <v>11</v>
      </c>
      <c r="AD342">
        <f t="shared" si="17"/>
        <v>20</v>
      </c>
      <c r="AE342" s="30">
        <f>IFERROR(marketing_campaign32[[#This Row],[TotalSpend]]/marketing_campaign32[[#This Row],[TotalPurchase]], 0)</f>
        <v>66.150000000000006</v>
      </c>
      <c r="AF342">
        <v>2</v>
      </c>
      <c r="AG342">
        <v>1</v>
      </c>
      <c r="AH342">
        <v>0</v>
      </c>
      <c r="AI342">
        <v>0</v>
      </c>
      <c r="AJ342">
        <v>0</v>
      </c>
      <c r="AK342">
        <v>0</v>
      </c>
      <c r="AL342">
        <v>0</v>
      </c>
      <c r="AM342">
        <v>0</v>
      </c>
    </row>
    <row r="343" spans="1:39" x14ac:dyDescent="0.3">
      <c r="A343">
        <v>10163</v>
      </c>
      <c r="B343">
        <v>1984</v>
      </c>
      <c r="C343">
        <f>2014-marketing_campaign32[[#This Row],[Year_Birth]]</f>
        <v>30</v>
      </c>
      <c r="D343" t="str">
        <f>IF(AND(marketing_campaign32[[#This Row],[Age]]&gt;17, marketing_campaign32[[#This Row],[Age]]&lt;40), "Adult", IF(AND(marketing_campaign32[[#This Row],[Age]]&gt;=40, marketing_campaign32[[#This Row],[Age]]&lt;59), "Middle Age", "Old Age"))</f>
        <v>Adult</v>
      </c>
      <c r="E343">
        <v>3</v>
      </c>
      <c r="F343">
        <v>1</v>
      </c>
      <c r="G343">
        <v>82733</v>
      </c>
      <c r="H343" t="s">
        <v>146</v>
      </c>
      <c r="I343">
        <v>3</v>
      </c>
      <c r="J343">
        <v>0</v>
      </c>
      <c r="K343">
        <v>0</v>
      </c>
      <c r="L343">
        <f t="shared" si="15"/>
        <v>0</v>
      </c>
      <c r="M343">
        <f>marketing_campaign32[[#This Row],[TotalKids]]+marketing_campaign32[[#This Row],[Marital_Number]]</f>
        <v>1</v>
      </c>
      <c r="N343" s="1">
        <v>41527</v>
      </c>
      <c r="O343" s="22">
        <f>MAX($N$2:$N$2229)-marketing_campaign32[[#This Row],[Dt_Customer]]</f>
        <v>292</v>
      </c>
      <c r="P343">
        <v>28</v>
      </c>
      <c r="Q343">
        <v>712</v>
      </c>
      <c r="R343">
        <v>50</v>
      </c>
      <c r="S343">
        <v>420</v>
      </c>
      <c r="T343">
        <v>65</v>
      </c>
      <c r="U343">
        <v>38</v>
      </c>
      <c r="V343">
        <v>38</v>
      </c>
      <c r="W343">
        <f t="shared" si="16"/>
        <v>1323</v>
      </c>
      <c r="X343" s="27">
        <f>marketing_campaign32[[#This Row],[TotalSpend]]/marketing_campaign32[[#This Row],[Income]]</f>
        <v>1.5991200609188596E-2</v>
      </c>
      <c r="Y343" s="27" t="str">
        <f>IF(marketing_campaign32[[#This Row],[TotalSpend]]&gt;1196, "High Spend", "Low Spend")</f>
        <v>High Spend</v>
      </c>
      <c r="Z343">
        <v>1</v>
      </c>
      <c r="AA343">
        <v>8</v>
      </c>
      <c r="AB343">
        <v>4</v>
      </c>
      <c r="AC343">
        <v>7</v>
      </c>
      <c r="AD343">
        <f t="shared" si="17"/>
        <v>19</v>
      </c>
      <c r="AE343" s="30">
        <f>IFERROR(marketing_campaign32[[#This Row],[TotalSpend]]/marketing_campaign32[[#This Row],[TotalPurchase]], 0)</f>
        <v>69.631578947368425</v>
      </c>
      <c r="AF343">
        <v>4</v>
      </c>
      <c r="AG343">
        <v>0</v>
      </c>
      <c r="AH343">
        <v>0</v>
      </c>
      <c r="AI343">
        <v>0</v>
      </c>
      <c r="AJ343">
        <v>0</v>
      </c>
      <c r="AK343">
        <v>0</v>
      </c>
      <c r="AL343">
        <v>1</v>
      </c>
      <c r="AM343">
        <v>0</v>
      </c>
    </row>
    <row r="344" spans="1:39" x14ac:dyDescent="0.3">
      <c r="A344">
        <v>6566</v>
      </c>
      <c r="B344">
        <v>1954</v>
      </c>
      <c r="C344">
        <f>2014-marketing_campaign32[[#This Row],[Year_Birth]]</f>
        <v>60</v>
      </c>
      <c r="D344" t="str">
        <f>IF(AND(marketing_campaign32[[#This Row],[Age]]&gt;17, marketing_campaign32[[#This Row],[Age]]&lt;40), "Adult", IF(AND(marketing_campaign32[[#This Row],[Age]]&gt;=40, marketing_campaign32[[#This Row],[Age]]&lt;59), "Middle Age", "Old Age"))</f>
        <v>Old Age</v>
      </c>
      <c r="E344">
        <v>3</v>
      </c>
      <c r="F344">
        <v>2</v>
      </c>
      <c r="G344">
        <v>72550</v>
      </c>
      <c r="H344" t="s">
        <v>146</v>
      </c>
      <c r="I344">
        <v>3</v>
      </c>
      <c r="J344">
        <v>1</v>
      </c>
      <c r="K344">
        <v>1</v>
      </c>
      <c r="L344">
        <f t="shared" si="15"/>
        <v>2</v>
      </c>
      <c r="M344">
        <f>marketing_campaign32[[#This Row],[TotalKids]]+marketing_campaign32[[#This Row],[Marital_Number]]</f>
        <v>4</v>
      </c>
      <c r="N344" s="1">
        <v>41221</v>
      </c>
      <c r="O344" s="22">
        <f>MAX($N$2:$N$2229)-marketing_campaign32[[#This Row],[Dt_Customer]]</f>
        <v>598</v>
      </c>
      <c r="P344">
        <v>39</v>
      </c>
      <c r="Q344">
        <v>826</v>
      </c>
      <c r="R344">
        <v>50</v>
      </c>
      <c r="S344">
        <v>317</v>
      </c>
      <c r="T344">
        <v>50</v>
      </c>
      <c r="U344">
        <v>38</v>
      </c>
      <c r="V344">
        <v>38</v>
      </c>
      <c r="W344">
        <f t="shared" si="16"/>
        <v>1319</v>
      </c>
      <c r="X344" s="27">
        <f>marketing_campaign32[[#This Row],[TotalSpend]]/marketing_campaign32[[#This Row],[Income]]</f>
        <v>1.8180565127498279E-2</v>
      </c>
      <c r="Y344" s="27" t="str">
        <f>IF(marketing_campaign32[[#This Row],[TotalSpend]]&gt;1196, "High Spend", "Low Spend")</f>
        <v>High Spend</v>
      </c>
      <c r="Z344">
        <v>9</v>
      </c>
      <c r="AA344">
        <v>5</v>
      </c>
      <c r="AB344">
        <v>2</v>
      </c>
      <c r="AC344">
        <v>12</v>
      </c>
      <c r="AD344">
        <f t="shared" si="17"/>
        <v>19</v>
      </c>
      <c r="AE344" s="30">
        <f>IFERROR(marketing_campaign32[[#This Row],[TotalSpend]]/marketing_campaign32[[#This Row],[TotalPurchase]], 0)</f>
        <v>69.421052631578945</v>
      </c>
      <c r="AF344">
        <v>8</v>
      </c>
      <c r="AG344">
        <v>0</v>
      </c>
      <c r="AH344">
        <v>0</v>
      </c>
      <c r="AI344">
        <v>0</v>
      </c>
      <c r="AJ344">
        <v>0</v>
      </c>
      <c r="AK344">
        <v>0</v>
      </c>
      <c r="AL344">
        <v>0</v>
      </c>
      <c r="AM344">
        <v>0</v>
      </c>
    </row>
    <row r="345" spans="1:39" x14ac:dyDescent="0.3">
      <c r="A345">
        <v>6349</v>
      </c>
      <c r="B345">
        <v>1987</v>
      </c>
      <c r="C345">
        <f>2014-marketing_campaign32[[#This Row],[Year_Birth]]</f>
        <v>27</v>
      </c>
      <c r="D345" t="str">
        <f>IF(AND(marketing_campaign32[[#This Row],[Age]]&gt;17, marketing_campaign32[[#This Row],[Age]]&lt;40), "Adult", IF(AND(marketing_campaign32[[#This Row],[Age]]&gt;=40, marketing_campaign32[[#This Row],[Age]]&lt;59), "Middle Age", "Old Age"))</f>
        <v>Adult</v>
      </c>
      <c r="E345">
        <v>3</v>
      </c>
      <c r="F345">
        <v>1</v>
      </c>
      <c r="G345">
        <v>61787</v>
      </c>
      <c r="H345" t="s">
        <v>147</v>
      </c>
      <c r="I345">
        <v>2</v>
      </c>
      <c r="J345">
        <v>0</v>
      </c>
      <c r="K345">
        <v>0</v>
      </c>
      <c r="L345">
        <f t="shared" si="15"/>
        <v>0</v>
      </c>
      <c r="M345">
        <f>marketing_campaign32[[#This Row],[TotalKids]]+marketing_campaign32[[#This Row],[Marital_Number]]</f>
        <v>1</v>
      </c>
      <c r="N345" s="1">
        <v>41461</v>
      </c>
      <c r="O345" s="22">
        <f>MAX($N$2:$N$2229)-marketing_campaign32[[#This Row],[Dt_Customer]]</f>
        <v>358</v>
      </c>
      <c r="P345">
        <v>71</v>
      </c>
      <c r="Q345">
        <v>621</v>
      </c>
      <c r="R345">
        <v>73</v>
      </c>
      <c r="S345">
        <v>414</v>
      </c>
      <c r="T345">
        <v>78</v>
      </c>
      <c r="U345">
        <v>48</v>
      </c>
      <c r="V345">
        <v>85</v>
      </c>
      <c r="W345">
        <f t="shared" si="16"/>
        <v>1319</v>
      </c>
      <c r="X345" s="27">
        <f>marketing_campaign32[[#This Row],[TotalSpend]]/marketing_campaign32[[#This Row],[Income]]</f>
        <v>2.1347532652499716E-2</v>
      </c>
      <c r="Y345" s="27" t="str">
        <f>IF(marketing_campaign32[[#This Row],[TotalSpend]]&gt;1196, "High Spend", "Low Spend")</f>
        <v>High Spend</v>
      </c>
      <c r="Z345">
        <v>1</v>
      </c>
      <c r="AA345">
        <v>8</v>
      </c>
      <c r="AB345">
        <v>4</v>
      </c>
      <c r="AC345">
        <v>6</v>
      </c>
      <c r="AD345">
        <f t="shared" si="17"/>
        <v>18</v>
      </c>
      <c r="AE345" s="30">
        <f>IFERROR(marketing_campaign32[[#This Row],[TotalSpend]]/marketing_campaign32[[#This Row],[TotalPurchase]], 0)</f>
        <v>73.277777777777771</v>
      </c>
      <c r="AF345">
        <v>5</v>
      </c>
      <c r="AG345">
        <v>0</v>
      </c>
      <c r="AH345">
        <v>0</v>
      </c>
      <c r="AI345">
        <v>0</v>
      </c>
      <c r="AJ345">
        <v>0</v>
      </c>
      <c r="AK345">
        <v>0</v>
      </c>
      <c r="AL345">
        <v>0</v>
      </c>
      <c r="AM345">
        <v>0</v>
      </c>
    </row>
    <row r="346" spans="1:39" x14ac:dyDescent="0.3">
      <c r="A346">
        <v>8204</v>
      </c>
      <c r="B346">
        <v>1971</v>
      </c>
      <c r="C346">
        <f>2014-marketing_campaign32[[#This Row],[Year_Birth]]</f>
        <v>43</v>
      </c>
      <c r="D346" t="str">
        <f>IF(AND(marketing_campaign32[[#This Row],[Age]]&gt;17, marketing_campaign32[[#This Row],[Age]]&lt;40), "Adult", IF(AND(marketing_campaign32[[#This Row],[Age]]&gt;=40, marketing_campaign32[[#This Row],[Age]]&lt;59), "Middle Age", "Old Age"))</f>
        <v>Middle Age</v>
      </c>
      <c r="E346">
        <v>3</v>
      </c>
      <c r="F346">
        <v>2</v>
      </c>
      <c r="G346">
        <v>78041</v>
      </c>
      <c r="H346" t="s">
        <v>146</v>
      </c>
      <c r="I346">
        <v>3</v>
      </c>
      <c r="J346">
        <v>0</v>
      </c>
      <c r="K346">
        <v>0</v>
      </c>
      <c r="L346">
        <f t="shared" si="15"/>
        <v>0</v>
      </c>
      <c r="M346">
        <f>marketing_campaign32[[#This Row],[TotalKids]]+marketing_campaign32[[#This Row],[Marital_Number]]</f>
        <v>2</v>
      </c>
      <c r="N346" s="1">
        <v>41259</v>
      </c>
      <c r="O346" s="22">
        <f>MAX($N$2:$N$2229)-marketing_campaign32[[#This Row],[Dt_Customer]]</f>
        <v>560</v>
      </c>
      <c r="P346">
        <v>93</v>
      </c>
      <c r="Q346">
        <v>482</v>
      </c>
      <c r="R346">
        <v>35</v>
      </c>
      <c r="S346">
        <v>553</v>
      </c>
      <c r="T346">
        <v>72</v>
      </c>
      <c r="U346">
        <v>160</v>
      </c>
      <c r="V346">
        <v>17</v>
      </c>
      <c r="W346">
        <f t="shared" si="16"/>
        <v>1319</v>
      </c>
      <c r="X346" s="27">
        <f>marketing_campaign32[[#This Row],[TotalSpend]]/marketing_campaign32[[#This Row],[Income]]</f>
        <v>1.6901372355556693E-2</v>
      </c>
      <c r="Y346" s="27" t="str">
        <f>IF(marketing_campaign32[[#This Row],[TotalSpend]]&gt;1196, "High Spend", "Low Spend")</f>
        <v>High Spend</v>
      </c>
      <c r="Z346">
        <v>1</v>
      </c>
      <c r="AA346">
        <v>4</v>
      </c>
      <c r="AB346">
        <v>4</v>
      </c>
      <c r="AC346">
        <v>9</v>
      </c>
      <c r="AD346">
        <f t="shared" si="17"/>
        <v>17</v>
      </c>
      <c r="AE346" s="30">
        <f>IFERROR(marketing_campaign32[[#This Row],[TotalSpend]]/marketing_campaign32[[#This Row],[TotalPurchase]], 0)</f>
        <v>77.588235294117652</v>
      </c>
      <c r="AF346">
        <v>2</v>
      </c>
      <c r="AG346">
        <v>0</v>
      </c>
      <c r="AH346">
        <v>0</v>
      </c>
      <c r="AI346">
        <v>0</v>
      </c>
      <c r="AJ346">
        <v>0</v>
      </c>
      <c r="AK346">
        <v>0</v>
      </c>
      <c r="AL346">
        <v>0</v>
      </c>
      <c r="AM346">
        <v>0</v>
      </c>
    </row>
    <row r="347" spans="1:39" x14ac:dyDescent="0.3">
      <c r="A347">
        <v>10314</v>
      </c>
      <c r="B347">
        <v>1948</v>
      </c>
      <c r="C347">
        <f>2014-marketing_campaign32[[#This Row],[Year_Birth]]</f>
        <v>66</v>
      </c>
      <c r="D347" t="str">
        <f>IF(AND(marketing_campaign32[[#This Row],[Age]]&gt;17, marketing_campaign32[[#This Row],[Age]]&lt;40), "Adult", IF(AND(marketing_campaign32[[#This Row],[Age]]&gt;=40, marketing_campaign32[[#This Row],[Age]]&lt;59), "Middle Age", "Old Age"))</f>
        <v>Old Age</v>
      </c>
      <c r="E347">
        <v>3</v>
      </c>
      <c r="F347">
        <v>2</v>
      </c>
      <c r="G347">
        <v>83837</v>
      </c>
      <c r="H347" t="s">
        <v>146</v>
      </c>
      <c r="I347">
        <v>3</v>
      </c>
      <c r="J347">
        <v>0</v>
      </c>
      <c r="K347">
        <v>0</v>
      </c>
      <c r="L347">
        <f t="shared" si="15"/>
        <v>0</v>
      </c>
      <c r="M347">
        <f>marketing_campaign32[[#This Row],[TotalKids]]+marketing_campaign32[[#This Row],[Marital_Number]]</f>
        <v>2</v>
      </c>
      <c r="N347" s="1">
        <v>41259</v>
      </c>
      <c r="O347" s="22">
        <f>MAX($N$2:$N$2229)-marketing_campaign32[[#This Row],[Dt_Customer]]</f>
        <v>560</v>
      </c>
      <c r="P347">
        <v>79</v>
      </c>
      <c r="Q347">
        <v>847</v>
      </c>
      <c r="R347">
        <v>66</v>
      </c>
      <c r="S347">
        <v>119</v>
      </c>
      <c r="T347">
        <v>86</v>
      </c>
      <c r="U347">
        <v>89</v>
      </c>
      <c r="V347">
        <v>111</v>
      </c>
      <c r="W347">
        <f t="shared" si="16"/>
        <v>1318</v>
      </c>
      <c r="X347" s="27">
        <f>marketing_campaign32[[#This Row],[TotalSpend]]/marketing_campaign32[[#This Row],[Income]]</f>
        <v>1.5720982382480288E-2</v>
      </c>
      <c r="Y347" s="27" t="str">
        <f>IF(marketing_campaign32[[#This Row],[TotalSpend]]&gt;1196, "High Spend", "Low Spend")</f>
        <v>High Spend</v>
      </c>
      <c r="Z347">
        <v>1</v>
      </c>
      <c r="AA347">
        <v>9</v>
      </c>
      <c r="AB347">
        <v>10</v>
      </c>
      <c r="AC347">
        <v>5</v>
      </c>
      <c r="AD347">
        <f t="shared" si="17"/>
        <v>24</v>
      </c>
      <c r="AE347" s="30">
        <f>IFERROR(marketing_campaign32[[#This Row],[TotalSpend]]/marketing_campaign32[[#This Row],[TotalPurchase]], 0)</f>
        <v>54.916666666666664</v>
      </c>
      <c r="AF347">
        <v>4</v>
      </c>
      <c r="AG347">
        <v>1</v>
      </c>
      <c r="AH347">
        <v>0</v>
      </c>
      <c r="AI347">
        <v>0</v>
      </c>
      <c r="AJ347">
        <v>1</v>
      </c>
      <c r="AK347">
        <v>0</v>
      </c>
      <c r="AL347">
        <v>1</v>
      </c>
      <c r="AM347">
        <v>0</v>
      </c>
    </row>
    <row r="348" spans="1:39" x14ac:dyDescent="0.3">
      <c r="A348">
        <v>9305</v>
      </c>
      <c r="B348">
        <v>1976</v>
      </c>
      <c r="C348">
        <f>2014-marketing_campaign32[[#This Row],[Year_Birth]]</f>
        <v>38</v>
      </c>
      <c r="D348" t="str">
        <f>IF(AND(marketing_campaign32[[#This Row],[Age]]&gt;17, marketing_campaign32[[#This Row],[Age]]&lt;40), "Adult", IF(AND(marketing_campaign32[[#This Row],[Age]]&gt;=40, marketing_campaign32[[#This Row],[Age]]&lt;59), "Middle Age", "Old Age"))</f>
        <v>Adult</v>
      </c>
      <c r="E348">
        <v>3</v>
      </c>
      <c r="F348">
        <v>1</v>
      </c>
      <c r="G348">
        <v>79689</v>
      </c>
      <c r="H348" t="s">
        <v>146</v>
      </c>
      <c r="I348">
        <v>3</v>
      </c>
      <c r="J348">
        <v>0</v>
      </c>
      <c r="K348">
        <v>0</v>
      </c>
      <c r="L348">
        <f t="shared" si="15"/>
        <v>0</v>
      </c>
      <c r="M348">
        <f>marketing_campaign32[[#This Row],[TotalKids]]+marketing_campaign32[[#This Row],[Marital_Number]]</f>
        <v>1</v>
      </c>
      <c r="N348" s="1">
        <v>41406</v>
      </c>
      <c r="O348" s="22">
        <f>MAX($N$2:$N$2229)-marketing_campaign32[[#This Row],[Dt_Customer]]</f>
        <v>413</v>
      </c>
      <c r="P348">
        <v>65</v>
      </c>
      <c r="Q348">
        <v>311</v>
      </c>
      <c r="R348">
        <v>26</v>
      </c>
      <c r="S348">
        <v>640</v>
      </c>
      <c r="T348">
        <v>180</v>
      </c>
      <c r="U348">
        <v>37</v>
      </c>
      <c r="V348">
        <v>121</v>
      </c>
      <c r="W348">
        <f t="shared" si="16"/>
        <v>1315</v>
      </c>
      <c r="X348" s="27">
        <f>marketing_campaign32[[#This Row],[TotalSpend]]/marketing_campaign32[[#This Row],[Income]]</f>
        <v>1.65016501650165E-2</v>
      </c>
      <c r="Y348" s="27" t="str">
        <f>IF(marketing_campaign32[[#This Row],[TotalSpend]]&gt;1196, "High Spend", "Low Spend")</f>
        <v>High Spend</v>
      </c>
      <c r="Z348">
        <v>1</v>
      </c>
      <c r="AA348">
        <v>4</v>
      </c>
      <c r="AB348">
        <v>9</v>
      </c>
      <c r="AC348">
        <v>13</v>
      </c>
      <c r="AD348">
        <f t="shared" si="17"/>
        <v>26</v>
      </c>
      <c r="AE348" s="30">
        <f>IFERROR(marketing_campaign32[[#This Row],[TotalSpend]]/marketing_campaign32[[#This Row],[TotalPurchase]], 0)</f>
        <v>50.57692307692308</v>
      </c>
      <c r="AF348">
        <v>2</v>
      </c>
      <c r="AG348">
        <v>0</v>
      </c>
      <c r="AH348">
        <v>0</v>
      </c>
      <c r="AI348">
        <v>0</v>
      </c>
      <c r="AJ348">
        <v>0</v>
      </c>
      <c r="AK348">
        <v>0</v>
      </c>
      <c r="AL348">
        <v>0</v>
      </c>
      <c r="AM348">
        <v>0</v>
      </c>
    </row>
    <row r="349" spans="1:39" x14ac:dyDescent="0.3">
      <c r="A349">
        <v>2114</v>
      </c>
      <c r="B349">
        <v>1946</v>
      </c>
      <c r="C349">
        <f>2014-marketing_campaign32[[#This Row],[Year_Birth]]</f>
        <v>68</v>
      </c>
      <c r="D349" t="str">
        <f>IF(AND(marketing_campaign32[[#This Row],[Age]]&gt;17, marketing_campaign32[[#This Row],[Age]]&lt;40), "Adult", IF(AND(marketing_campaign32[[#This Row],[Age]]&gt;=40, marketing_campaign32[[#This Row],[Age]]&lt;59), "Middle Age", "Old Age"))</f>
        <v>Old Age</v>
      </c>
      <c r="E349">
        <v>3</v>
      </c>
      <c r="F349">
        <v>1</v>
      </c>
      <c r="G349">
        <v>82800</v>
      </c>
      <c r="H349" t="s">
        <v>146</v>
      </c>
      <c r="I349">
        <v>3</v>
      </c>
      <c r="J349">
        <v>0</v>
      </c>
      <c r="K349">
        <v>0</v>
      </c>
      <c r="L349">
        <f t="shared" si="15"/>
        <v>0</v>
      </c>
      <c r="M349">
        <f>marketing_campaign32[[#This Row],[TotalKids]]+marketing_campaign32[[#This Row],[Marital_Number]]</f>
        <v>1</v>
      </c>
      <c r="N349" s="1">
        <v>41237</v>
      </c>
      <c r="O349" s="22">
        <f>MAX($N$2:$N$2229)-marketing_campaign32[[#This Row],[Dt_Customer]]</f>
        <v>582</v>
      </c>
      <c r="P349">
        <v>23</v>
      </c>
      <c r="Q349">
        <v>1006</v>
      </c>
      <c r="R349">
        <v>22</v>
      </c>
      <c r="S349">
        <v>115</v>
      </c>
      <c r="T349">
        <v>59</v>
      </c>
      <c r="U349">
        <v>68</v>
      </c>
      <c r="V349">
        <v>45</v>
      </c>
      <c r="W349">
        <f t="shared" si="16"/>
        <v>1315</v>
      </c>
      <c r="X349" s="27">
        <f>marketing_campaign32[[#This Row],[TotalSpend]]/marketing_campaign32[[#This Row],[Income]]</f>
        <v>1.5881642512077295E-2</v>
      </c>
      <c r="Y349" s="27" t="str">
        <f>IF(marketing_campaign32[[#This Row],[TotalSpend]]&gt;1196, "High Spend", "Low Spend")</f>
        <v>High Spend</v>
      </c>
      <c r="Z349">
        <v>1</v>
      </c>
      <c r="AA349">
        <v>7</v>
      </c>
      <c r="AB349">
        <v>6</v>
      </c>
      <c r="AC349">
        <v>12</v>
      </c>
      <c r="AD349">
        <f t="shared" si="17"/>
        <v>25</v>
      </c>
      <c r="AE349" s="30">
        <f>IFERROR(marketing_campaign32[[#This Row],[TotalSpend]]/marketing_campaign32[[#This Row],[TotalPurchase]], 0)</f>
        <v>52.6</v>
      </c>
      <c r="AF349">
        <v>3</v>
      </c>
      <c r="AG349">
        <v>1</v>
      </c>
      <c r="AH349">
        <v>0</v>
      </c>
      <c r="AI349">
        <v>0</v>
      </c>
      <c r="AJ349">
        <v>0</v>
      </c>
      <c r="AK349">
        <v>1</v>
      </c>
      <c r="AL349">
        <v>1</v>
      </c>
      <c r="AM349">
        <v>0</v>
      </c>
    </row>
    <row r="350" spans="1:39" x14ac:dyDescent="0.3">
      <c r="A350">
        <v>4261</v>
      </c>
      <c r="B350">
        <v>1946</v>
      </c>
      <c r="C350">
        <f>2014-marketing_campaign32[[#This Row],[Year_Birth]]</f>
        <v>68</v>
      </c>
      <c r="D350" t="str">
        <f>IF(AND(marketing_campaign32[[#This Row],[Age]]&gt;17, marketing_campaign32[[#This Row],[Age]]&lt;40), "Adult", IF(AND(marketing_campaign32[[#This Row],[Age]]&gt;=40, marketing_campaign32[[#This Row],[Age]]&lt;59), "Middle Age", "Old Age"))</f>
        <v>Old Age</v>
      </c>
      <c r="E350">
        <v>3</v>
      </c>
      <c r="F350">
        <v>1</v>
      </c>
      <c r="G350">
        <v>82800</v>
      </c>
      <c r="H350" t="s">
        <v>146</v>
      </c>
      <c r="I350">
        <v>3</v>
      </c>
      <c r="J350">
        <v>0</v>
      </c>
      <c r="K350">
        <v>0</v>
      </c>
      <c r="L350">
        <f t="shared" si="15"/>
        <v>0</v>
      </c>
      <c r="M350">
        <f>marketing_campaign32[[#This Row],[TotalKids]]+marketing_campaign32[[#This Row],[Marital_Number]]</f>
        <v>1</v>
      </c>
      <c r="N350" s="1">
        <v>41237</v>
      </c>
      <c r="O350" s="22">
        <f>MAX($N$2:$N$2229)-marketing_campaign32[[#This Row],[Dt_Customer]]</f>
        <v>582</v>
      </c>
      <c r="P350">
        <v>23</v>
      </c>
      <c r="Q350">
        <v>1006</v>
      </c>
      <c r="R350">
        <v>22</v>
      </c>
      <c r="S350">
        <v>115</v>
      </c>
      <c r="T350">
        <v>59</v>
      </c>
      <c r="U350">
        <v>68</v>
      </c>
      <c r="V350">
        <v>45</v>
      </c>
      <c r="W350">
        <f t="shared" si="16"/>
        <v>1315</v>
      </c>
      <c r="X350" s="27">
        <f>marketing_campaign32[[#This Row],[TotalSpend]]/marketing_campaign32[[#This Row],[Income]]</f>
        <v>1.5881642512077295E-2</v>
      </c>
      <c r="Y350" s="27" t="str">
        <f>IF(marketing_campaign32[[#This Row],[TotalSpend]]&gt;1196, "High Spend", "Low Spend")</f>
        <v>High Spend</v>
      </c>
      <c r="Z350">
        <v>1</v>
      </c>
      <c r="AA350">
        <v>7</v>
      </c>
      <c r="AB350">
        <v>6</v>
      </c>
      <c r="AC350">
        <v>12</v>
      </c>
      <c r="AD350">
        <f t="shared" si="17"/>
        <v>25</v>
      </c>
      <c r="AE350" s="30">
        <f>IFERROR(marketing_campaign32[[#This Row],[TotalSpend]]/marketing_campaign32[[#This Row],[TotalPurchase]], 0)</f>
        <v>52.6</v>
      </c>
      <c r="AF350">
        <v>3</v>
      </c>
      <c r="AG350">
        <v>1</v>
      </c>
      <c r="AH350">
        <v>0</v>
      </c>
      <c r="AI350">
        <v>0</v>
      </c>
      <c r="AJ350">
        <v>0</v>
      </c>
      <c r="AK350">
        <v>1</v>
      </c>
      <c r="AL350">
        <v>1</v>
      </c>
      <c r="AM350">
        <v>0</v>
      </c>
    </row>
    <row r="351" spans="1:39" x14ac:dyDescent="0.3">
      <c r="A351">
        <v>6059</v>
      </c>
      <c r="B351">
        <v>1953</v>
      </c>
      <c r="C351">
        <f>2014-marketing_campaign32[[#This Row],[Year_Birth]]</f>
        <v>61</v>
      </c>
      <c r="D351" t="str">
        <f>IF(AND(marketing_campaign32[[#This Row],[Age]]&gt;17, marketing_campaign32[[#This Row],[Age]]&lt;40), "Adult", IF(AND(marketing_campaign32[[#This Row],[Age]]&gt;=40, marketing_campaign32[[#This Row],[Age]]&lt;59), "Middle Age", "Old Age"))</f>
        <v>Old Age</v>
      </c>
      <c r="E351">
        <v>3</v>
      </c>
      <c r="F351">
        <v>2</v>
      </c>
      <c r="G351">
        <v>64504</v>
      </c>
      <c r="H351" t="s">
        <v>147</v>
      </c>
      <c r="I351">
        <v>2</v>
      </c>
      <c r="J351">
        <v>1</v>
      </c>
      <c r="K351">
        <v>2</v>
      </c>
      <c r="L351">
        <f t="shared" si="15"/>
        <v>3</v>
      </c>
      <c r="M351">
        <f>marketing_campaign32[[#This Row],[TotalKids]]+marketing_campaign32[[#This Row],[Marital_Number]]</f>
        <v>5</v>
      </c>
      <c r="N351" s="1">
        <v>41337</v>
      </c>
      <c r="O351" s="22">
        <f>MAX($N$2:$N$2229)-marketing_campaign32[[#This Row],[Dt_Customer]]</f>
        <v>482</v>
      </c>
      <c r="P351">
        <v>81</v>
      </c>
      <c r="Q351">
        <v>986</v>
      </c>
      <c r="R351">
        <v>36</v>
      </c>
      <c r="S351">
        <v>168</v>
      </c>
      <c r="T351">
        <v>16</v>
      </c>
      <c r="U351">
        <v>0</v>
      </c>
      <c r="V351">
        <v>108</v>
      </c>
      <c r="W351">
        <f t="shared" si="16"/>
        <v>1314</v>
      </c>
      <c r="X351" s="27">
        <f>marketing_campaign32[[#This Row],[TotalSpend]]/marketing_campaign32[[#This Row],[Income]]</f>
        <v>2.0370829715986607E-2</v>
      </c>
      <c r="Y351" s="27" t="str">
        <f>IF(marketing_campaign32[[#This Row],[TotalSpend]]&gt;1196, "High Spend", "Low Spend")</f>
        <v>High Spend</v>
      </c>
      <c r="Z351">
        <v>7</v>
      </c>
      <c r="AA351">
        <v>11</v>
      </c>
      <c r="AB351">
        <v>3</v>
      </c>
      <c r="AC351">
        <v>4</v>
      </c>
      <c r="AD351">
        <f t="shared" si="17"/>
        <v>18</v>
      </c>
      <c r="AE351" s="30">
        <f>IFERROR(marketing_campaign32[[#This Row],[TotalSpend]]/marketing_campaign32[[#This Row],[TotalPurchase]], 0)</f>
        <v>73</v>
      </c>
      <c r="AF351">
        <v>7</v>
      </c>
      <c r="AG351">
        <v>0</v>
      </c>
      <c r="AH351">
        <v>0</v>
      </c>
      <c r="AI351">
        <v>0</v>
      </c>
      <c r="AJ351">
        <v>0</v>
      </c>
      <c r="AK351">
        <v>0</v>
      </c>
      <c r="AL351">
        <v>1</v>
      </c>
      <c r="AM351">
        <v>0</v>
      </c>
    </row>
    <row r="352" spans="1:39" x14ac:dyDescent="0.3">
      <c r="A352">
        <v>8015</v>
      </c>
      <c r="B352">
        <v>1962</v>
      </c>
      <c r="C352">
        <f>2014-marketing_campaign32[[#This Row],[Year_Birth]]</f>
        <v>52</v>
      </c>
      <c r="D352" t="str">
        <f>IF(AND(marketing_campaign32[[#This Row],[Age]]&gt;17, marketing_campaign32[[#This Row],[Age]]&lt;40), "Adult", IF(AND(marketing_campaign32[[#This Row],[Age]]&gt;=40, marketing_campaign32[[#This Row],[Age]]&lt;59), "Middle Age", "Old Age"))</f>
        <v>Middle Age</v>
      </c>
      <c r="E352">
        <v>3</v>
      </c>
      <c r="F352">
        <v>1</v>
      </c>
      <c r="G352">
        <v>85696</v>
      </c>
      <c r="H352" t="s">
        <v>146</v>
      </c>
      <c r="I352">
        <v>3</v>
      </c>
      <c r="J352">
        <v>0</v>
      </c>
      <c r="K352">
        <v>0</v>
      </c>
      <c r="L352">
        <f t="shared" si="15"/>
        <v>0</v>
      </c>
      <c r="M352">
        <f>marketing_campaign32[[#This Row],[TotalKids]]+marketing_campaign32[[#This Row],[Marital_Number]]</f>
        <v>1</v>
      </c>
      <c r="N352" s="1">
        <v>41397</v>
      </c>
      <c r="O352" s="22">
        <f>MAX($N$2:$N$2229)-marketing_campaign32[[#This Row],[Dt_Customer]]</f>
        <v>422</v>
      </c>
      <c r="P352">
        <v>88</v>
      </c>
      <c r="Q352">
        <v>714</v>
      </c>
      <c r="R352">
        <v>76</v>
      </c>
      <c r="S352">
        <v>395</v>
      </c>
      <c r="T352">
        <v>116</v>
      </c>
      <c r="U352">
        <v>0</v>
      </c>
      <c r="V352">
        <v>12</v>
      </c>
      <c r="W352">
        <f t="shared" si="16"/>
        <v>1313</v>
      </c>
      <c r="X352" s="27">
        <f>marketing_campaign32[[#This Row],[TotalSpend]]/marketing_campaign32[[#This Row],[Income]]</f>
        <v>1.5321601941747573E-2</v>
      </c>
      <c r="Y352" s="27" t="str">
        <f>IF(marketing_campaign32[[#This Row],[TotalSpend]]&gt;1196, "High Spend", "Low Spend")</f>
        <v>High Spend</v>
      </c>
      <c r="Z352">
        <v>1</v>
      </c>
      <c r="AA352">
        <v>4</v>
      </c>
      <c r="AB352">
        <v>6</v>
      </c>
      <c r="AC352">
        <v>9</v>
      </c>
      <c r="AD352">
        <f t="shared" si="17"/>
        <v>19</v>
      </c>
      <c r="AE352" s="30">
        <f>IFERROR(marketing_campaign32[[#This Row],[TotalSpend]]/marketing_campaign32[[#This Row],[TotalPurchase]], 0)</f>
        <v>69.10526315789474</v>
      </c>
      <c r="AF352">
        <v>1</v>
      </c>
      <c r="AG352">
        <v>0</v>
      </c>
      <c r="AH352">
        <v>0</v>
      </c>
      <c r="AI352">
        <v>0</v>
      </c>
      <c r="AJ352">
        <v>0</v>
      </c>
      <c r="AK352">
        <v>0</v>
      </c>
      <c r="AL352">
        <v>1</v>
      </c>
      <c r="AM352">
        <v>0</v>
      </c>
    </row>
    <row r="353" spans="1:39" x14ac:dyDescent="0.3">
      <c r="A353">
        <v>1745</v>
      </c>
      <c r="B353">
        <v>1962</v>
      </c>
      <c r="C353">
        <f>2014-marketing_campaign32[[#This Row],[Year_Birth]]</f>
        <v>52</v>
      </c>
      <c r="D353" t="str">
        <f>IF(AND(marketing_campaign32[[#This Row],[Age]]&gt;17, marketing_campaign32[[#This Row],[Age]]&lt;40), "Adult", IF(AND(marketing_campaign32[[#This Row],[Age]]&gt;=40, marketing_campaign32[[#This Row],[Age]]&lt;59), "Middle Age", "Old Age"))</f>
        <v>Middle Age</v>
      </c>
      <c r="E353">
        <v>3</v>
      </c>
      <c r="F353">
        <v>1</v>
      </c>
      <c r="G353">
        <v>85696</v>
      </c>
      <c r="H353" t="s">
        <v>146</v>
      </c>
      <c r="I353">
        <v>3</v>
      </c>
      <c r="J353">
        <v>0</v>
      </c>
      <c r="K353">
        <v>0</v>
      </c>
      <c r="L353">
        <f t="shared" si="15"/>
        <v>0</v>
      </c>
      <c r="M353">
        <f>marketing_campaign32[[#This Row],[TotalKids]]+marketing_campaign32[[#This Row],[Marital_Number]]</f>
        <v>1</v>
      </c>
      <c r="N353" s="1">
        <v>41397</v>
      </c>
      <c r="O353" s="22">
        <f>MAX($N$2:$N$2229)-marketing_campaign32[[#This Row],[Dt_Customer]]</f>
        <v>422</v>
      </c>
      <c r="P353">
        <v>88</v>
      </c>
      <c r="Q353">
        <v>714</v>
      </c>
      <c r="R353">
        <v>76</v>
      </c>
      <c r="S353">
        <v>395</v>
      </c>
      <c r="T353">
        <v>116</v>
      </c>
      <c r="U353">
        <v>0</v>
      </c>
      <c r="V353">
        <v>12</v>
      </c>
      <c r="W353">
        <f t="shared" si="16"/>
        <v>1313</v>
      </c>
      <c r="X353" s="27">
        <f>marketing_campaign32[[#This Row],[TotalSpend]]/marketing_campaign32[[#This Row],[Income]]</f>
        <v>1.5321601941747573E-2</v>
      </c>
      <c r="Y353" s="27" t="str">
        <f>IF(marketing_campaign32[[#This Row],[TotalSpend]]&gt;1196, "High Spend", "Low Spend")</f>
        <v>High Spend</v>
      </c>
      <c r="Z353">
        <v>1</v>
      </c>
      <c r="AA353">
        <v>4</v>
      </c>
      <c r="AB353">
        <v>6</v>
      </c>
      <c r="AC353">
        <v>9</v>
      </c>
      <c r="AD353">
        <f t="shared" si="17"/>
        <v>19</v>
      </c>
      <c r="AE353" s="30">
        <f>IFERROR(marketing_campaign32[[#This Row],[TotalSpend]]/marketing_campaign32[[#This Row],[TotalPurchase]], 0)</f>
        <v>69.10526315789474</v>
      </c>
      <c r="AF353">
        <v>1</v>
      </c>
      <c r="AG353">
        <v>0</v>
      </c>
      <c r="AH353">
        <v>0</v>
      </c>
      <c r="AI353">
        <v>0</v>
      </c>
      <c r="AJ353">
        <v>0</v>
      </c>
      <c r="AK353">
        <v>0</v>
      </c>
      <c r="AL353">
        <v>1</v>
      </c>
      <c r="AM353">
        <v>0</v>
      </c>
    </row>
    <row r="354" spans="1:39" x14ac:dyDescent="0.3">
      <c r="A354">
        <v>2131</v>
      </c>
      <c r="B354">
        <v>1959</v>
      </c>
      <c r="C354">
        <f>2014-marketing_campaign32[[#This Row],[Year_Birth]]</f>
        <v>55</v>
      </c>
      <c r="D354" t="str">
        <f>IF(AND(marketing_campaign32[[#This Row],[Age]]&gt;17, marketing_campaign32[[#This Row],[Age]]&lt;40), "Adult", IF(AND(marketing_campaign32[[#This Row],[Age]]&gt;=40, marketing_campaign32[[#This Row],[Age]]&lt;59), "Middle Age", "Old Age"))</f>
        <v>Middle Age</v>
      </c>
      <c r="E354">
        <v>3</v>
      </c>
      <c r="F354">
        <v>1</v>
      </c>
      <c r="G354">
        <v>62859</v>
      </c>
      <c r="H354" t="s">
        <v>147</v>
      </c>
      <c r="I354">
        <v>2</v>
      </c>
      <c r="J354">
        <v>0</v>
      </c>
      <c r="K354">
        <v>1</v>
      </c>
      <c r="L354">
        <f t="shared" si="15"/>
        <v>1</v>
      </c>
      <c r="M354">
        <f>marketing_campaign32[[#This Row],[TotalKids]]+marketing_campaign32[[#This Row],[Marital_Number]]</f>
        <v>2</v>
      </c>
      <c r="N354" s="1">
        <v>41273</v>
      </c>
      <c r="O354" s="22">
        <f>MAX($N$2:$N$2229)-marketing_campaign32[[#This Row],[Dt_Customer]]</f>
        <v>546</v>
      </c>
      <c r="P354">
        <v>37</v>
      </c>
      <c r="Q354">
        <v>1063</v>
      </c>
      <c r="R354">
        <v>89</v>
      </c>
      <c r="S354">
        <v>102</v>
      </c>
      <c r="T354">
        <v>16</v>
      </c>
      <c r="U354">
        <v>12</v>
      </c>
      <c r="V354">
        <v>25</v>
      </c>
      <c r="W354">
        <f t="shared" si="16"/>
        <v>1307</v>
      </c>
      <c r="X354" s="27">
        <f>marketing_campaign32[[#This Row],[TotalSpend]]/marketing_campaign32[[#This Row],[Income]]</f>
        <v>2.0792567492324089E-2</v>
      </c>
      <c r="Y354" s="27" t="str">
        <f>IF(marketing_campaign32[[#This Row],[TotalSpend]]&gt;1196, "High Spend", "Low Spend")</f>
        <v>High Spend</v>
      </c>
      <c r="Z354">
        <v>4</v>
      </c>
      <c r="AA354">
        <v>9</v>
      </c>
      <c r="AB354">
        <v>4</v>
      </c>
      <c r="AC354">
        <v>6</v>
      </c>
      <c r="AD354">
        <f t="shared" si="17"/>
        <v>19</v>
      </c>
      <c r="AE354" s="30">
        <f>IFERROR(marketing_campaign32[[#This Row],[TotalSpend]]/marketing_campaign32[[#This Row],[TotalPurchase]], 0)</f>
        <v>68.78947368421052</v>
      </c>
      <c r="AF354">
        <v>6</v>
      </c>
      <c r="AG354">
        <v>0</v>
      </c>
      <c r="AH354">
        <v>0</v>
      </c>
      <c r="AI354">
        <v>0</v>
      </c>
      <c r="AJ354">
        <v>0</v>
      </c>
      <c r="AK354">
        <v>0</v>
      </c>
      <c r="AL354">
        <v>0</v>
      </c>
      <c r="AM354">
        <v>0</v>
      </c>
    </row>
    <row r="355" spans="1:39" x14ac:dyDescent="0.3">
      <c r="A355">
        <v>9750</v>
      </c>
      <c r="B355">
        <v>1961</v>
      </c>
      <c r="C355">
        <f>2014-marketing_campaign32[[#This Row],[Year_Birth]]</f>
        <v>53</v>
      </c>
      <c r="D355" t="str">
        <f>IF(AND(marketing_campaign32[[#This Row],[Age]]&gt;17, marketing_campaign32[[#This Row],[Age]]&lt;40), "Adult", IF(AND(marketing_campaign32[[#This Row],[Age]]&gt;=40, marketing_campaign32[[#This Row],[Age]]&lt;59), "Middle Age", "Old Age"))</f>
        <v>Middle Age</v>
      </c>
      <c r="E355">
        <v>3</v>
      </c>
      <c r="F355">
        <v>1</v>
      </c>
      <c r="G355">
        <v>64325</v>
      </c>
      <c r="H355" t="s">
        <v>147</v>
      </c>
      <c r="I355">
        <v>2</v>
      </c>
      <c r="J355">
        <v>0</v>
      </c>
      <c r="K355">
        <v>1</v>
      </c>
      <c r="L355">
        <f t="shared" si="15"/>
        <v>1</v>
      </c>
      <c r="M355">
        <f>marketing_campaign32[[#This Row],[TotalKids]]+marketing_campaign32[[#This Row],[Marital_Number]]</f>
        <v>2</v>
      </c>
      <c r="N355" s="1">
        <v>41312</v>
      </c>
      <c r="O355" s="22">
        <f>MAX($N$2:$N$2229)-marketing_campaign32[[#This Row],[Dt_Customer]]</f>
        <v>507</v>
      </c>
      <c r="P355">
        <v>41</v>
      </c>
      <c r="Q355">
        <v>731</v>
      </c>
      <c r="R355">
        <v>60</v>
      </c>
      <c r="S355">
        <v>353</v>
      </c>
      <c r="T355">
        <v>78</v>
      </c>
      <c r="U355">
        <v>12</v>
      </c>
      <c r="V355">
        <v>73</v>
      </c>
      <c r="W355">
        <f t="shared" si="16"/>
        <v>1307</v>
      </c>
      <c r="X355" s="27">
        <f>marketing_campaign32[[#This Row],[TotalSpend]]/marketing_campaign32[[#This Row],[Income]]</f>
        <v>2.0318694131364168E-2</v>
      </c>
      <c r="Y355" s="27" t="str">
        <f>IF(marketing_campaign32[[#This Row],[TotalSpend]]&gt;1196, "High Spend", "Low Spend")</f>
        <v>High Spend</v>
      </c>
      <c r="Z355">
        <v>5</v>
      </c>
      <c r="AA355">
        <v>10</v>
      </c>
      <c r="AB355">
        <v>3</v>
      </c>
      <c r="AC355">
        <v>5</v>
      </c>
      <c r="AD355">
        <f t="shared" si="17"/>
        <v>18</v>
      </c>
      <c r="AE355" s="30">
        <f>IFERROR(marketing_campaign32[[#This Row],[TotalSpend]]/marketing_campaign32[[#This Row],[TotalPurchase]], 0)</f>
        <v>72.611111111111114</v>
      </c>
      <c r="AF355">
        <v>7</v>
      </c>
      <c r="AG355">
        <v>0</v>
      </c>
      <c r="AH355">
        <v>0</v>
      </c>
      <c r="AI355">
        <v>0</v>
      </c>
      <c r="AJ355">
        <v>0</v>
      </c>
      <c r="AK355">
        <v>0</v>
      </c>
      <c r="AL355">
        <v>0</v>
      </c>
      <c r="AM355">
        <v>0</v>
      </c>
    </row>
    <row r="356" spans="1:39" x14ac:dyDescent="0.3">
      <c r="A356">
        <v>4837</v>
      </c>
      <c r="B356">
        <v>1965</v>
      </c>
      <c r="C356">
        <f>2014-marketing_campaign32[[#This Row],[Year_Birth]]</f>
        <v>49</v>
      </c>
      <c r="D356" t="str">
        <f>IF(AND(marketing_campaign32[[#This Row],[Age]]&gt;17, marketing_campaign32[[#This Row],[Age]]&lt;40), "Adult", IF(AND(marketing_campaign32[[#This Row],[Age]]&gt;=40, marketing_campaign32[[#This Row],[Age]]&lt;59), "Middle Age", "Old Age"))</f>
        <v>Middle Age</v>
      </c>
      <c r="E356">
        <v>3</v>
      </c>
      <c r="F356">
        <v>2</v>
      </c>
      <c r="G356">
        <v>71322</v>
      </c>
      <c r="H356" t="s">
        <v>146</v>
      </c>
      <c r="I356">
        <v>3</v>
      </c>
      <c r="J356">
        <v>0</v>
      </c>
      <c r="K356">
        <v>1</v>
      </c>
      <c r="L356">
        <f t="shared" si="15"/>
        <v>1</v>
      </c>
      <c r="M356">
        <f>marketing_campaign32[[#This Row],[TotalKids]]+marketing_campaign32[[#This Row],[Marital_Number]]</f>
        <v>3</v>
      </c>
      <c r="N356" s="1">
        <v>41321</v>
      </c>
      <c r="O356" s="22">
        <f>MAX($N$2:$N$2229)-marketing_campaign32[[#This Row],[Dt_Customer]]</f>
        <v>498</v>
      </c>
      <c r="P356">
        <v>57</v>
      </c>
      <c r="Q356">
        <v>753</v>
      </c>
      <c r="R356">
        <v>43</v>
      </c>
      <c r="S356">
        <v>226</v>
      </c>
      <c r="T356">
        <v>69</v>
      </c>
      <c r="U356">
        <v>10</v>
      </c>
      <c r="V356">
        <v>204</v>
      </c>
      <c r="W356">
        <f t="shared" si="16"/>
        <v>1305</v>
      </c>
      <c r="X356" s="27">
        <f>marketing_campaign32[[#This Row],[TotalSpend]]/marketing_campaign32[[#This Row],[Income]]</f>
        <v>1.8297299570959873E-2</v>
      </c>
      <c r="Y356" s="27" t="str">
        <f>IF(marketing_campaign32[[#This Row],[TotalSpend]]&gt;1196, "High Spend", "Low Spend")</f>
        <v>High Spend</v>
      </c>
      <c r="Z356">
        <v>2</v>
      </c>
      <c r="AA356">
        <v>8</v>
      </c>
      <c r="AB356">
        <v>5</v>
      </c>
      <c r="AC356">
        <v>13</v>
      </c>
      <c r="AD356">
        <f t="shared" si="17"/>
        <v>26</v>
      </c>
      <c r="AE356" s="30">
        <f>IFERROR(marketing_campaign32[[#This Row],[TotalSpend]]/marketing_campaign32[[#This Row],[TotalPurchase]], 0)</f>
        <v>50.192307692307693</v>
      </c>
      <c r="AF356">
        <v>4</v>
      </c>
      <c r="AG356">
        <v>0</v>
      </c>
      <c r="AH356">
        <v>0</v>
      </c>
      <c r="AI356">
        <v>0</v>
      </c>
      <c r="AJ356">
        <v>0</v>
      </c>
      <c r="AK356">
        <v>0</v>
      </c>
      <c r="AL356">
        <v>0</v>
      </c>
      <c r="AM356">
        <v>0</v>
      </c>
    </row>
    <row r="357" spans="1:39" x14ac:dyDescent="0.3">
      <c r="A357">
        <v>6055</v>
      </c>
      <c r="B357">
        <v>1979</v>
      </c>
      <c r="C357">
        <f>2014-marketing_campaign32[[#This Row],[Year_Birth]]</f>
        <v>35</v>
      </c>
      <c r="D357" t="str">
        <f>IF(AND(marketing_campaign32[[#This Row],[Age]]&gt;17, marketing_campaign32[[#This Row],[Age]]&lt;40), "Adult", IF(AND(marketing_campaign32[[#This Row],[Age]]&gt;=40, marketing_campaign32[[#This Row],[Age]]&lt;59), "Middle Age", "Old Age"))</f>
        <v>Adult</v>
      </c>
      <c r="E357">
        <v>2</v>
      </c>
      <c r="F357">
        <v>2</v>
      </c>
      <c r="G357">
        <v>71626</v>
      </c>
      <c r="H357" t="s">
        <v>146</v>
      </c>
      <c r="I357">
        <v>3</v>
      </c>
      <c r="J357">
        <v>0</v>
      </c>
      <c r="K357">
        <v>0</v>
      </c>
      <c r="L357">
        <f t="shared" si="15"/>
        <v>0</v>
      </c>
      <c r="M357">
        <f>marketing_campaign32[[#This Row],[TotalKids]]+marketing_campaign32[[#This Row],[Marital_Number]]</f>
        <v>2</v>
      </c>
      <c r="N357" s="1">
        <v>41214</v>
      </c>
      <c r="O357" s="22">
        <f>MAX($N$2:$N$2229)-marketing_campaign32[[#This Row],[Dt_Customer]]</f>
        <v>605</v>
      </c>
      <c r="P357">
        <v>94</v>
      </c>
      <c r="Q357">
        <v>546</v>
      </c>
      <c r="R357">
        <v>72</v>
      </c>
      <c r="S357">
        <v>376</v>
      </c>
      <c r="T357">
        <v>94</v>
      </c>
      <c r="U357">
        <v>145</v>
      </c>
      <c r="V357">
        <v>72</v>
      </c>
      <c r="W357">
        <f t="shared" si="16"/>
        <v>1305</v>
      </c>
      <c r="X357" s="27">
        <f>marketing_campaign32[[#This Row],[TotalSpend]]/marketing_campaign32[[#This Row],[Income]]</f>
        <v>1.82196409125178E-2</v>
      </c>
      <c r="Y357" s="27" t="str">
        <f>IF(marketing_campaign32[[#This Row],[TotalSpend]]&gt;1196, "High Spend", "Low Spend")</f>
        <v>High Spend</v>
      </c>
      <c r="Z357">
        <v>1</v>
      </c>
      <c r="AA357">
        <v>5</v>
      </c>
      <c r="AB357">
        <v>5</v>
      </c>
      <c r="AC357">
        <v>8</v>
      </c>
      <c r="AD357">
        <f t="shared" si="17"/>
        <v>18</v>
      </c>
      <c r="AE357" s="30">
        <f>IFERROR(marketing_campaign32[[#This Row],[TotalSpend]]/marketing_campaign32[[#This Row],[TotalPurchase]], 0)</f>
        <v>72.5</v>
      </c>
      <c r="AF357">
        <v>3</v>
      </c>
      <c r="AG357">
        <v>0</v>
      </c>
      <c r="AH357">
        <v>0</v>
      </c>
      <c r="AI357">
        <v>0</v>
      </c>
      <c r="AJ357">
        <v>1</v>
      </c>
      <c r="AK357">
        <v>0</v>
      </c>
      <c r="AL357">
        <v>0</v>
      </c>
      <c r="AM357">
        <v>0</v>
      </c>
    </row>
    <row r="358" spans="1:39" x14ac:dyDescent="0.3">
      <c r="A358">
        <v>4207</v>
      </c>
      <c r="B358">
        <v>1981</v>
      </c>
      <c r="C358">
        <f>2014-marketing_campaign32[[#This Row],[Year_Birth]]</f>
        <v>33</v>
      </c>
      <c r="D358" t="str">
        <f>IF(AND(marketing_campaign32[[#This Row],[Age]]&gt;17, marketing_campaign32[[#This Row],[Age]]&lt;40), "Adult", IF(AND(marketing_campaign32[[#This Row],[Age]]&gt;=40, marketing_campaign32[[#This Row],[Age]]&lt;59), "Middle Age", "Old Age"))</f>
        <v>Adult</v>
      </c>
      <c r="E358">
        <v>3</v>
      </c>
      <c r="F358">
        <v>2</v>
      </c>
      <c r="G358">
        <v>87171</v>
      </c>
      <c r="H358" t="s">
        <v>146</v>
      </c>
      <c r="I358">
        <v>3</v>
      </c>
      <c r="J358">
        <v>0</v>
      </c>
      <c r="K358">
        <v>0</v>
      </c>
      <c r="L358">
        <f t="shared" si="15"/>
        <v>0</v>
      </c>
      <c r="M358">
        <f>marketing_campaign32[[#This Row],[TotalKids]]+marketing_campaign32[[#This Row],[Marital_Number]]</f>
        <v>2</v>
      </c>
      <c r="N358" s="1">
        <v>41395</v>
      </c>
      <c r="O358" s="22">
        <f>MAX($N$2:$N$2229)-marketing_campaign32[[#This Row],[Dt_Customer]]</f>
        <v>424</v>
      </c>
      <c r="P358">
        <v>27</v>
      </c>
      <c r="Q358">
        <v>1001</v>
      </c>
      <c r="R358">
        <v>44</v>
      </c>
      <c r="S358">
        <v>107</v>
      </c>
      <c r="T358">
        <v>58</v>
      </c>
      <c r="U358">
        <v>44</v>
      </c>
      <c r="V358">
        <v>44</v>
      </c>
      <c r="W358">
        <f t="shared" si="16"/>
        <v>1298</v>
      </c>
      <c r="X358" s="27">
        <f>marketing_campaign32[[#This Row],[TotalSpend]]/marketing_campaign32[[#This Row],[Income]]</f>
        <v>1.489027314129699E-2</v>
      </c>
      <c r="Y358" s="27" t="str">
        <f>IF(marketing_campaign32[[#This Row],[TotalSpend]]&gt;1196, "High Spend", "Low Spend")</f>
        <v>High Spend</v>
      </c>
      <c r="Z358">
        <v>1</v>
      </c>
      <c r="AA358">
        <v>6</v>
      </c>
      <c r="AB358">
        <v>7</v>
      </c>
      <c r="AC358">
        <v>11</v>
      </c>
      <c r="AD358">
        <f t="shared" si="17"/>
        <v>24</v>
      </c>
      <c r="AE358" s="30">
        <f>IFERROR(marketing_campaign32[[#This Row],[TotalSpend]]/marketing_campaign32[[#This Row],[TotalPurchase]], 0)</f>
        <v>54.083333333333336</v>
      </c>
      <c r="AF358">
        <v>2</v>
      </c>
      <c r="AG358">
        <v>0</v>
      </c>
      <c r="AH358">
        <v>0</v>
      </c>
      <c r="AI358">
        <v>1</v>
      </c>
      <c r="AJ358">
        <v>0</v>
      </c>
      <c r="AK358">
        <v>1</v>
      </c>
      <c r="AL358">
        <v>0</v>
      </c>
      <c r="AM358">
        <v>0</v>
      </c>
    </row>
    <row r="359" spans="1:39" x14ac:dyDescent="0.3">
      <c r="A359">
        <v>10424</v>
      </c>
      <c r="B359">
        <v>1968</v>
      </c>
      <c r="C359">
        <f>2014-marketing_campaign32[[#This Row],[Year_Birth]]</f>
        <v>46</v>
      </c>
      <c r="D359" t="str">
        <f>IF(AND(marketing_campaign32[[#This Row],[Age]]&gt;17, marketing_campaign32[[#This Row],[Age]]&lt;40), "Adult", IF(AND(marketing_campaign32[[#This Row],[Age]]&gt;=40, marketing_campaign32[[#This Row],[Age]]&lt;59), "Middle Age", "Old Age"))</f>
        <v>Middle Age</v>
      </c>
      <c r="E359">
        <v>2</v>
      </c>
      <c r="F359">
        <v>1</v>
      </c>
      <c r="G359">
        <v>75922</v>
      </c>
      <c r="H359" t="s">
        <v>146</v>
      </c>
      <c r="I359">
        <v>3</v>
      </c>
      <c r="J359">
        <v>0</v>
      </c>
      <c r="K359">
        <v>0</v>
      </c>
      <c r="L359">
        <f t="shared" si="15"/>
        <v>0</v>
      </c>
      <c r="M359">
        <f>marketing_campaign32[[#This Row],[TotalKids]]+marketing_campaign32[[#This Row],[Marital_Number]]</f>
        <v>1</v>
      </c>
      <c r="N359" s="1">
        <v>41617</v>
      </c>
      <c r="O359" s="22">
        <f>MAX($N$2:$N$2229)-marketing_campaign32[[#This Row],[Dt_Customer]]</f>
        <v>202</v>
      </c>
      <c r="P359">
        <v>60</v>
      </c>
      <c r="Q359">
        <v>265</v>
      </c>
      <c r="R359">
        <v>138</v>
      </c>
      <c r="S359">
        <v>553</v>
      </c>
      <c r="T359">
        <v>224</v>
      </c>
      <c r="U359">
        <v>23</v>
      </c>
      <c r="V359">
        <v>92</v>
      </c>
      <c r="W359">
        <f t="shared" si="16"/>
        <v>1295</v>
      </c>
      <c r="X359" s="27">
        <f>marketing_campaign32[[#This Row],[TotalSpend]]/marketing_campaign32[[#This Row],[Income]]</f>
        <v>1.7056979531624564E-2</v>
      </c>
      <c r="Y359" s="27" t="str">
        <f>IF(marketing_campaign32[[#This Row],[TotalSpend]]&gt;1196, "High Spend", "Low Spend")</f>
        <v>High Spend</v>
      </c>
      <c r="Z359">
        <v>1</v>
      </c>
      <c r="AA359">
        <v>4</v>
      </c>
      <c r="AB359">
        <v>4</v>
      </c>
      <c r="AC359">
        <v>9</v>
      </c>
      <c r="AD359">
        <f t="shared" si="17"/>
        <v>17</v>
      </c>
      <c r="AE359" s="30">
        <f>IFERROR(marketing_campaign32[[#This Row],[TotalSpend]]/marketing_campaign32[[#This Row],[TotalPurchase]], 0)</f>
        <v>76.17647058823529</v>
      </c>
      <c r="AF359">
        <v>1</v>
      </c>
      <c r="AG359">
        <v>0</v>
      </c>
      <c r="AH359">
        <v>0</v>
      </c>
      <c r="AI359">
        <v>0</v>
      </c>
      <c r="AJ359">
        <v>0</v>
      </c>
      <c r="AK359">
        <v>0</v>
      </c>
      <c r="AL359">
        <v>0</v>
      </c>
      <c r="AM359">
        <v>0</v>
      </c>
    </row>
    <row r="360" spans="1:39" x14ac:dyDescent="0.3">
      <c r="A360">
        <v>10095</v>
      </c>
      <c r="B360">
        <v>1975</v>
      </c>
      <c r="C360">
        <f>2014-marketing_campaign32[[#This Row],[Year_Birth]]</f>
        <v>39</v>
      </c>
      <c r="D360" t="str">
        <f>IF(AND(marketing_campaign32[[#This Row],[Age]]&gt;17, marketing_campaign32[[#This Row],[Age]]&lt;40), "Adult", IF(AND(marketing_campaign32[[#This Row],[Age]]&gt;=40, marketing_campaign32[[#This Row],[Age]]&lt;59), "Middle Age", "Old Age"))</f>
        <v>Adult</v>
      </c>
      <c r="E360">
        <v>3</v>
      </c>
      <c r="F360">
        <v>1</v>
      </c>
      <c r="G360">
        <v>74165</v>
      </c>
      <c r="H360" t="s">
        <v>146</v>
      </c>
      <c r="I360">
        <v>3</v>
      </c>
      <c r="J360">
        <v>0</v>
      </c>
      <c r="K360">
        <v>0</v>
      </c>
      <c r="L360">
        <f t="shared" si="15"/>
        <v>0</v>
      </c>
      <c r="M360">
        <f>marketing_campaign32[[#This Row],[TotalKids]]+marketing_campaign32[[#This Row],[Marital_Number]]</f>
        <v>1</v>
      </c>
      <c r="N360" s="1">
        <v>41395</v>
      </c>
      <c r="O360" s="22">
        <f>MAX($N$2:$N$2229)-marketing_campaign32[[#This Row],[Dt_Customer]]</f>
        <v>424</v>
      </c>
      <c r="P360">
        <v>9</v>
      </c>
      <c r="Q360">
        <v>1001</v>
      </c>
      <c r="R360">
        <v>12</v>
      </c>
      <c r="S360">
        <v>240</v>
      </c>
      <c r="T360">
        <v>16</v>
      </c>
      <c r="U360">
        <v>12</v>
      </c>
      <c r="V360">
        <v>12</v>
      </c>
      <c r="W360">
        <f t="shared" si="16"/>
        <v>1293</v>
      </c>
      <c r="X360" s="27">
        <f>marketing_campaign32[[#This Row],[TotalSpend]]/marketing_campaign32[[#This Row],[Income]]</f>
        <v>1.7434099642688598E-2</v>
      </c>
      <c r="Y360" s="27" t="str">
        <f>IF(marketing_campaign32[[#This Row],[TotalSpend]]&gt;1196, "High Spend", "Low Spend")</f>
        <v>High Spend</v>
      </c>
      <c r="Z360">
        <v>1</v>
      </c>
      <c r="AA360">
        <v>5</v>
      </c>
      <c r="AB360">
        <v>4</v>
      </c>
      <c r="AC360">
        <v>10</v>
      </c>
      <c r="AD360">
        <f t="shared" si="17"/>
        <v>19</v>
      </c>
      <c r="AE360" s="30">
        <f>IFERROR(marketing_campaign32[[#This Row],[TotalSpend]]/marketing_campaign32[[#This Row],[TotalPurchase]], 0)</f>
        <v>68.05263157894737</v>
      </c>
      <c r="AF360">
        <v>2</v>
      </c>
      <c r="AG360">
        <v>0</v>
      </c>
      <c r="AH360">
        <v>0</v>
      </c>
      <c r="AI360">
        <v>0</v>
      </c>
      <c r="AJ360">
        <v>0</v>
      </c>
      <c r="AK360">
        <v>0</v>
      </c>
      <c r="AL360">
        <v>0</v>
      </c>
      <c r="AM360">
        <v>0</v>
      </c>
    </row>
    <row r="361" spans="1:39" x14ac:dyDescent="0.3">
      <c r="A361">
        <v>4322</v>
      </c>
      <c r="B361">
        <v>1958</v>
      </c>
      <c r="C361">
        <f>2014-marketing_campaign32[[#This Row],[Year_Birth]]</f>
        <v>56</v>
      </c>
      <c r="D361" t="str">
        <f>IF(AND(marketing_campaign32[[#This Row],[Age]]&gt;17, marketing_campaign32[[#This Row],[Age]]&lt;40), "Adult", IF(AND(marketing_campaign32[[#This Row],[Age]]&gt;=40, marketing_campaign32[[#This Row],[Age]]&lt;59), "Middle Age", "Old Age"))</f>
        <v>Middle Age</v>
      </c>
      <c r="E361">
        <v>3</v>
      </c>
      <c r="F361">
        <v>2</v>
      </c>
      <c r="G361">
        <v>77863</v>
      </c>
      <c r="H361" t="s">
        <v>146</v>
      </c>
      <c r="I361">
        <v>3</v>
      </c>
      <c r="J361">
        <v>0</v>
      </c>
      <c r="K361">
        <v>0</v>
      </c>
      <c r="L361">
        <f t="shared" si="15"/>
        <v>0</v>
      </c>
      <c r="M361">
        <f>marketing_campaign32[[#This Row],[TotalKids]]+marketing_campaign32[[#This Row],[Marital_Number]]</f>
        <v>2</v>
      </c>
      <c r="N361" s="1">
        <v>41605</v>
      </c>
      <c r="O361" s="22">
        <f>MAX($N$2:$N$2229)-marketing_campaign32[[#This Row],[Dt_Customer]]</f>
        <v>214</v>
      </c>
      <c r="P361">
        <v>20</v>
      </c>
      <c r="Q361">
        <v>881</v>
      </c>
      <c r="R361">
        <v>38</v>
      </c>
      <c r="S361">
        <v>319</v>
      </c>
      <c r="T361">
        <v>16</v>
      </c>
      <c r="U361">
        <v>25</v>
      </c>
      <c r="V361">
        <v>12</v>
      </c>
      <c r="W361">
        <f t="shared" si="16"/>
        <v>1291</v>
      </c>
      <c r="X361" s="27">
        <f>marketing_campaign32[[#This Row],[TotalSpend]]/marketing_campaign32[[#This Row],[Income]]</f>
        <v>1.6580404042998601E-2</v>
      </c>
      <c r="Y361" s="27" t="str">
        <f>IF(marketing_campaign32[[#This Row],[TotalSpend]]&gt;1196, "High Spend", "Low Spend")</f>
        <v>High Spend</v>
      </c>
      <c r="Z361">
        <v>1</v>
      </c>
      <c r="AA361">
        <v>4</v>
      </c>
      <c r="AB361">
        <v>5</v>
      </c>
      <c r="AC361">
        <v>10</v>
      </c>
      <c r="AD361">
        <f t="shared" si="17"/>
        <v>19</v>
      </c>
      <c r="AE361" s="30">
        <f>IFERROR(marketing_campaign32[[#This Row],[TotalSpend]]/marketing_campaign32[[#This Row],[TotalPurchase]], 0)</f>
        <v>67.94736842105263</v>
      </c>
      <c r="AF361">
        <v>2</v>
      </c>
      <c r="AG361">
        <v>0</v>
      </c>
      <c r="AH361">
        <v>0</v>
      </c>
      <c r="AI361">
        <v>0</v>
      </c>
      <c r="AJ361">
        <v>0</v>
      </c>
      <c r="AK361">
        <v>0</v>
      </c>
      <c r="AL361">
        <v>0</v>
      </c>
      <c r="AM361">
        <v>0</v>
      </c>
    </row>
    <row r="362" spans="1:39" x14ac:dyDescent="0.3">
      <c r="A362">
        <v>10648</v>
      </c>
      <c r="B362">
        <v>1982</v>
      </c>
      <c r="C362">
        <f>2014-marketing_campaign32[[#This Row],[Year_Birth]]</f>
        <v>32</v>
      </c>
      <c r="D362" t="str">
        <f>IF(AND(marketing_campaign32[[#This Row],[Age]]&gt;17, marketing_campaign32[[#This Row],[Age]]&lt;40), "Adult", IF(AND(marketing_campaign32[[#This Row],[Age]]&gt;=40, marketing_campaign32[[#This Row],[Age]]&lt;59), "Middle Age", "Old Age"))</f>
        <v>Adult</v>
      </c>
      <c r="E362">
        <v>3</v>
      </c>
      <c r="F362">
        <v>2</v>
      </c>
      <c r="G362">
        <v>66664</v>
      </c>
      <c r="H362" t="s">
        <v>147</v>
      </c>
      <c r="I362">
        <v>2</v>
      </c>
      <c r="J362">
        <v>0</v>
      </c>
      <c r="K362">
        <v>0</v>
      </c>
      <c r="L362">
        <f t="shared" si="15"/>
        <v>0</v>
      </c>
      <c r="M362">
        <f>marketing_campaign32[[#This Row],[TotalKids]]+marketing_campaign32[[#This Row],[Marital_Number]]</f>
        <v>2</v>
      </c>
      <c r="N362" s="1">
        <v>41177</v>
      </c>
      <c r="O362" s="22">
        <f>MAX($N$2:$N$2229)-marketing_campaign32[[#This Row],[Dt_Customer]]</f>
        <v>642</v>
      </c>
      <c r="P362">
        <v>78</v>
      </c>
      <c r="Q362">
        <v>398</v>
      </c>
      <c r="R362">
        <v>96</v>
      </c>
      <c r="S362">
        <v>447</v>
      </c>
      <c r="T362">
        <v>220</v>
      </c>
      <c r="U362">
        <v>96</v>
      </c>
      <c r="V362">
        <v>32</v>
      </c>
      <c r="W362">
        <f t="shared" si="16"/>
        <v>1289</v>
      </c>
      <c r="X362" s="27">
        <f>marketing_campaign32[[#This Row],[TotalSpend]]/marketing_campaign32[[#This Row],[Income]]</f>
        <v>1.9335773430937238E-2</v>
      </c>
      <c r="Y362" s="27" t="str">
        <f>IF(marketing_campaign32[[#This Row],[TotalSpend]]&gt;1196, "High Spend", "Low Spend")</f>
        <v>High Spend</v>
      </c>
      <c r="Z362">
        <v>1</v>
      </c>
      <c r="AA362">
        <v>5</v>
      </c>
      <c r="AB362">
        <v>7</v>
      </c>
      <c r="AC362">
        <v>6</v>
      </c>
      <c r="AD362">
        <f t="shared" si="17"/>
        <v>18</v>
      </c>
      <c r="AE362" s="30">
        <f>IFERROR(marketing_campaign32[[#This Row],[TotalSpend]]/marketing_campaign32[[#This Row],[TotalPurchase]], 0)</f>
        <v>71.611111111111114</v>
      </c>
      <c r="AF362">
        <v>3</v>
      </c>
      <c r="AG362">
        <v>0</v>
      </c>
      <c r="AH362">
        <v>0</v>
      </c>
      <c r="AI362">
        <v>0</v>
      </c>
      <c r="AJ362">
        <v>0</v>
      </c>
      <c r="AK362">
        <v>0</v>
      </c>
      <c r="AL362">
        <v>0</v>
      </c>
      <c r="AM362">
        <v>0</v>
      </c>
    </row>
    <row r="363" spans="1:39" x14ac:dyDescent="0.3">
      <c r="A363">
        <v>5120</v>
      </c>
      <c r="B363">
        <v>1982</v>
      </c>
      <c r="C363">
        <f>2014-marketing_campaign32[[#This Row],[Year_Birth]]</f>
        <v>32</v>
      </c>
      <c r="D363" t="str">
        <f>IF(AND(marketing_campaign32[[#This Row],[Age]]&gt;17, marketing_campaign32[[#This Row],[Age]]&lt;40), "Adult", IF(AND(marketing_campaign32[[#This Row],[Age]]&gt;=40, marketing_campaign32[[#This Row],[Age]]&lt;59), "Middle Age", "Old Age"))</f>
        <v>Adult</v>
      </c>
      <c r="E363">
        <v>3</v>
      </c>
      <c r="F363">
        <v>2</v>
      </c>
      <c r="G363">
        <v>66664</v>
      </c>
      <c r="H363" t="s">
        <v>147</v>
      </c>
      <c r="I363">
        <v>2</v>
      </c>
      <c r="J363">
        <v>0</v>
      </c>
      <c r="K363">
        <v>0</v>
      </c>
      <c r="L363">
        <f t="shared" si="15"/>
        <v>0</v>
      </c>
      <c r="M363">
        <f>marketing_campaign32[[#This Row],[TotalKids]]+marketing_campaign32[[#This Row],[Marital_Number]]</f>
        <v>2</v>
      </c>
      <c r="N363" s="1">
        <v>41177</v>
      </c>
      <c r="O363" s="22">
        <f>MAX($N$2:$N$2229)-marketing_campaign32[[#This Row],[Dt_Customer]]</f>
        <v>642</v>
      </c>
      <c r="P363">
        <v>78</v>
      </c>
      <c r="Q363">
        <v>398</v>
      </c>
      <c r="R363">
        <v>96</v>
      </c>
      <c r="S363">
        <v>447</v>
      </c>
      <c r="T363">
        <v>220</v>
      </c>
      <c r="U363">
        <v>96</v>
      </c>
      <c r="V363">
        <v>32</v>
      </c>
      <c r="W363">
        <f t="shared" si="16"/>
        <v>1289</v>
      </c>
      <c r="X363" s="27">
        <f>marketing_campaign32[[#This Row],[TotalSpend]]/marketing_campaign32[[#This Row],[Income]]</f>
        <v>1.9335773430937238E-2</v>
      </c>
      <c r="Y363" s="27" t="str">
        <f>IF(marketing_campaign32[[#This Row],[TotalSpend]]&gt;1196, "High Spend", "Low Spend")</f>
        <v>High Spend</v>
      </c>
      <c r="Z363">
        <v>1</v>
      </c>
      <c r="AA363">
        <v>5</v>
      </c>
      <c r="AB363">
        <v>7</v>
      </c>
      <c r="AC363">
        <v>6</v>
      </c>
      <c r="AD363">
        <f t="shared" si="17"/>
        <v>18</v>
      </c>
      <c r="AE363" s="30">
        <f>IFERROR(marketing_campaign32[[#This Row],[TotalSpend]]/marketing_campaign32[[#This Row],[TotalPurchase]], 0)</f>
        <v>71.611111111111114</v>
      </c>
      <c r="AF363">
        <v>3</v>
      </c>
      <c r="AG363">
        <v>0</v>
      </c>
      <c r="AH363">
        <v>0</v>
      </c>
      <c r="AI363">
        <v>0</v>
      </c>
      <c r="AJ363">
        <v>0</v>
      </c>
      <c r="AK363">
        <v>0</v>
      </c>
      <c r="AL363">
        <v>0</v>
      </c>
      <c r="AM363">
        <v>0</v>
      </c>
    </row>
    <row r="364" spans="1:39" x14ac:dyDescent="0.3">
      <c r="A364">
        <v>2416</v>
      </c>
      <c r="B364">
        <v>1969</v>
      </c>
      <c r="C364">
        <f>2014-marketing_campaign32[[#This Row],[Year_Birth]]</f>
        <v>45</v>
      </c>
      <c r="D364" t="str">
        <f>IF(AND(marketing_campaign32[[#This Row],[Age]]&gt;17, marketing_campaign32[[#This Row],[Age]]&lt;40), "Adult", IF(AND(marketing_campaign32[[#This Row],[Age]]&gt;=40, marketing_campaign32[[#This Row],[Age]]&lt;59), "Middle Age", "Old Age"))</f>
        <v>Middle Age</v>
      </c>
      <c r="E364">
        <v>3</v>
      </c>
      <c r="F364">
        <v>1</v>
      </c>
      <c r="G364">
        <v>66582</v>
      </c>
      <c r="H364" t="s">
        <v>147</v>
      </c>
      <c r="I364">
        <v>2</v>
      </c>
      <c r="J364">
        <v>0</v>
      </c>
      <c r="K364">
        <v>0</v>
      </c>
      <c r="L364">
        <f t="shared" si="15"/>
        <v>0</v>
      </c>
      <c r="M364">
        <f>marketing_campaign32[[#This Row],[TotalKids]]+marketing_campaign32[[#This Row],[Marital_Number]]</f>
        <v>1</v>
      </c>
      <c r="N364" s="1">
        <v>41701</v>
      </c>
      <c r="O364" s="22">
        <f>MAX($N$2:$N$2229)-marketing_campaign32[[#This Row],[Dt_Customer]]</f>
        <v>118</v>
      </c>
      <c r="P364">
        <v>83</v>
      </c>
      <c r="Q364">
        <v>789</v>
      </c>
      <c r="R364">
        <v>25</v>
      </c>
      <c r="S364">
        <v>420</v>
      </c>
      <c r="T364">
        <v>16</v>
      </c>
      <c r="U364">
        <v>38</v>
      </c>
      <c r="V364">
        <v>0</v>
      </c>
      <c r="W364">
        <f t="shared" si="16"/>
        <v>1288</v>
      </c>
      <c r="X364" s="27">
        <f>marketing_campaign32[[#This Row],[TotalSpend]]/marketing_campaign32[[#This Row],[Income]]</f>
        <v>1.9344567600853083E-2</v>
      </c>
      <c r="Y364" s="27" t="str">
        <f>IF(marketing_campaign32[[#This Row],[TotalSpend]]&gt;1196, "High Spend", "Low Spend")</f>
        <v>High Spend</v>
      </c>
      <c r="Z364">
        <v>1</v>
      </c>
      <c r="AA364">
        <v>2</v>
      </c>
      <c r="AB364">
        <v>8</v>
      </c>
      <c r="AC364">
        <v>9</v>
      </c>
      <c r="AD364">
        <f t="shared" si="17"/>
        <v>19</v>
      </c>
      <c r="AE364" s="30">
        <f>IFERROR(marketing_campaign32[[#This Row],[TotalSpend]]/marketing_campaign32[[#This Row],[TotalPurchase]], 0)</f>
        <v>67.78947368421052</v>
      </c>
      <c r="AF364">
        <v>1</v>
      </c>
      <c r="AG364">
        <v>0</v>
      </c>
      <c r="AH364">
        <v>0</v>
      </c>
      <c r="AI364">
        <v>0</v>
      </c>
      <c r="AJ364">
        <v>0</v>
      </c>
      <c r="AK364">
        <v>0</v>
      </c>
      <c r="AL364">
        <v>0</v>
      </c>
      <c r="AM364">
        <v>0</v>
      </c>
    </row>
    <row r="365" spans="1:39" x14ac:dyDescent="0.3">
      <c r="A365">
        <v>10319</v>
      </c>
      <c r="B365">
        <v>1971</v>
      </c>
      <c r="C365">
        <f>2014-marketing_campaign32[[#This Row],[Year_Birth]]</f>
        <v>43</v>
      </c>
      <c r="D365" t="str">
        <f>IF(AND(marketing_campaign32[[#This Row],[Age]]&gt;17, marketing_campaign32[[#This Row],[Age]]&lt;40), "Adult", IF(AND(marketing_campaign32[[#This Row],[Age]]&gt;=40, marketing_campaign32[[#This Row],[Age]]&lt;59), "Middle Age", "Old Age"))</f>
        <v>Middle Age</v>
      </c>
      <c r="E365">
        <v>2</v>
      </c>
      <c r="F365">
        <v>2</v>
      </c>
      <c r="G365">
        <v>66303</v>
      </c>
      <c r="H365" t="s">
        <v>147</v>
      </c>
      <c r="I365">
        <v>2</v>
      </c>
      <c r="J365">
        <v>0</v>
      </c>
      <c r="K365">
        <v>1</v>
      </c>
      <c r="L365">
        <f t="shared" si="15"/>
        <v>1</v>
      </c>
      <c r="M365">
        <f>marketing_campaign32[[#This Row],[TotalKids]]+marketing_campaign32[[#This Row],[Marital_Number]]</f>
        <v>3</v>
      </c>
      <c r="N365" s="1">
        <v>41331</v>
      </c>
      <c r="O365" s="22">
        <f>MAX($N$2:$N$2229)-marketing_campaign32[[#This Row],[Dt_Customer]]</f>
        <v>488</v>
      </c>
      <c r="P365">
        <v>56</v>
      </c>
      <c r="Q365">
        <v>1090</v>
      </c>
      <c r="R365">
        <v>12</v>
      </c>
      <c r="S365">
        <v>96</v>
      </c>
      <c r="T365">
        <v>16</v>
      </c>
      <c r="U365">
        <v>12</v>
      </c>
      <c r="V365">
        <v>60</v>
      </c>
      <c r="W365">
        <f t="shared" si="16"/>
        <v>1286</v>
      </c>
      <c r="X365" s="27">
        <f>marketing_campaign32[[#This Row],[TotalSpend]]/marketing_campaign32[[#This Row],[Income]]</f>
        <v>1.9395804111427838E-2</v>
      </c>
      <c r="Y365" s="27" t="str">
        <f>IF(marketing_campaign32[[#This Row],[TotalSpend]]&gt;1196, "High Spend", "Low Spend")</f>
        <v>High Spend</v>
      </c>
      <c r="Z365">
        <v>4</v>
      </c>
      <c r="AA365">
        <v>3</v>
      </c>
      <c r="AB365">
        <v>4</v>
      </c>
      <c r="AC365">
        <v>11</v>
      </c>
      <c r="AD365">
        <f t="shared" si="17"/>
        <v>18</v>
      </c>
      <c r="AE365" s="30">
        <f>IFERROR(marketing_campaign32[[#This Row],[TotalSpend]]/marketing_campaign32[[#This Row],[TotalPurchase]], 0)</f>
        <v>71.444444444444443</v>
      </c>
      <c r="AF365">
        <v>8</v>
      </c>
      <c r="AG365">
        <v>0</v>
      </c>
      <c r="AH365">
        <v>0</v>
      </c>
      <c r="AI365">
        <v>0</v>
      </c>
      <c r="AJ365">
        <v>1</v>
      </c>
      <c r="AK365">
        <v>0</v>
      </c>
      <c r="AL365">
        <v>0</v>
      </c>
      <c r="AM365">
        <v>0</v>
      </c>
    </row>
    <row r="366" spans="1:39" x14ac:dyDescent="0.3">
      <c r="A366">
        <v>7214</v>
      </c>
      <c r="B366">
        <v>1957</v>
      </c>
      <c r="C366">
        <f>2014-marketing_campaign32[[#This Row],[Year_Birth]]</f>
        <v>57</v>
      </c>
      <c r="D366" t="str">
        <f>IF(AND(marketing_campaign32[[#This Row],[Age]]&gt;17, marketing_campaign32[[#This Row],[Age]]&lt;40), "Adult", IF(AND(marketing_campaign32[[#This Row],[Age]]&gt;=40, marketing_campaign32[[#This Row],[Age]]&lt;59), "Middle Age", "Old Age"))</f>
        <v>Middle Age</v>
      </c>
      <c r="E366">
        <v>2</v>
      </c>
      <c r="F366">
        <v>2</v>
      </c>
      <c r="G366">
        <v>62187</v>
      </c>
      <c r="H366" t="s">
        <v>147</v>
      </c>
      <c r="I366">
        <v>2</v>
      </c>
      <c r="J366">
        <v>0</v>
      </c>
      <c r="K366">
        <v>0</v>
      </c>
      <c r="L366">
        <f t="shared" si="15"/>
        <v>0</v>
      </c>
      <c r="M366">
        <f>marketing_campaign32[[#This Row],[TotalKids]]+marketing_campaign32[[#This Row],[Marital_Number]]</f>
        <v>2</v>
      </c>
      <c r="N366" s="1">
        <v>41460</v>
      </c>
      <c r="O366" s="22">
        <f>MAX($N$2:$N$2229)-marketing_campaign32[[#This Row],[Dt_Customer]]</f>
        <v>359</v>
      </c>
      <c r="P366">
        <v>49</v>
      </c>
      <c r="Q366">
        <v>792</v>
      </c>
      <c r="R366">
        <v>0</v>
      </c>
      <c r="S366">
        <v>275</v>
      </c>
      <c r="T366">
        <v>45</v>
      </c>
      <c r="U366">
        <v>45</v>
      </c>
      <c r="V366">
        <v>126</v>
      </c>
      <c r="W366">
        <f t="shared" si="16"/>
        <v>1283</v>
      </c>
      <c r="X366" s="27">
        <f>marketing_campaign32[[#This Row],[TotalSpend]]/marketing_campaign32[[#This Row],[Income]]</f>
        <v>2.0631321658867607E-2</v>
      </c>
      <c r="Y366" s="27" t="str">
        <f>IF(marketing_campaign32[[#This Row],[TotalSpend]]&gt;1196, "High Spend", "Low Spend")</f>
        <v>High Spend</v>
      </c>
      <c r="Z366">
        <v>1</v>
      </c>
      <c r="AA366">
        <v>4</v>
      </c>
      <c r="AB366">
        <v>8</v>
      </c>
      <c r="AC366">
        <v>5</v>
      </c>
      <c r="AD366">
        <f t="shared" si="17"/>
        <v>17</v>
      </c>
      <c r="AE366" s="30">
        <f>IFERROR(marketing_campaign32[[#This Row],[TotalSpend]]/marketing_campaign32[[#This Row],[TotalPurchase]], 0)</f>
        <v>75.470588235294116</v>
      </c>
      <c r="AF366">
        <v>3</v>
      </c>
      <c r="AG366">
        <v>0</v>
      </c>
      <c r="AH366">
        <v>0</v>
      </c>
      <c r="AI366">
        <v>0</v>
      </c>
      <c r="AJ366">
        <v>0</v>
      </c>
      <c r="AK366">
        <v>0</v>
      </c>
      <c r="AL366">
        <v>0</v>
      </c>
      <c r="AM366">
        <v>0</v>
      </c>
    </row>
    <row r="367" spans="1:39" x14ac:dyDescent="0.3">
      <c r="A367">
        <v>5602</v>
      </c>
      <c r="B367">
        <v>1989</v>
      </c>
      <c r="C367">
        <f>2014-marketing_campaign32[[#This Row],[Year_Birth]]</f>
        <v>25</v>
      </c>
      <c r="D367" t="str">
        <f>IF(AND(marketing_campaign32[[#This Row],[Age]]&gt;17, marketing_campaign32[[#This Row],[Age]]&lt;40), "Adult", IF(AND(marketing_campaign32[[#This Row],[Age]]&gt;=40, marketing_campaign32[[#This Row],[Age]]&lt;59), "Middle Age", "Old Age"))</f>
        <v>Adult</v>
      </c>
      <c r="E367">
        <v>3</v>
      </c>
      <c r="F367">
        <v>2</v>
      </c>
      <c r="G367">
        <v>66973</v>
      </c>
      <c r="H367" t="s">
        <v>147</v>
      </c>
      <c r="I367">
        <v>2</v>
      </c>
      <c r="J367">
        <v>0</v>
      </c>
      <c r="K367">
        <v>0</v>
      </c>
      <c r="L367">
        <f t="shared" si="15"/>
        <v>0</v>
      </c>
      <c r="M367">
        <f>marketing_campaign32[[#This Row],[TotalKids]]+marketing_campaign32[[#This Row],[Marital_Number]]</f>
        <v>2</v>
      </c>
      <c r="N367" s="1">
        <v>41411</v>
      </c>
      <c r="O367" s="22">
        <f>MAX($N$2:$N$2229)-marketing_campaign32[[#This Row],[Dt_Customer]]</f>
        <v>408</v>
      </c>
      <c r="P367">
        <v>98</v>
      </c>
      <c r="Q367">
        <v>466</v>
      </c>
      <c r="R367">
        <v>22</v>
      </c>
      <c r="S367">
        <v>432</v>
      </c>
      <c r="T367">
        <v>147</v>
      </c>
      <c r="U367">
        <v>113</v>
      </c>
      <c r="V367">
        <v>102</v>
      </c>
      <c r="W367">
        <f t="shared" si="16"/>
        <v>1282</v>
      </c>
      <c r="X367" s="27">
        <f>marketing_campaign32[[#This Row],[TotalSpend]]/marketing_campaign32[[#This Row],[Income]]</f>
        <v>1.9142042315560003E-2</v>
      </c>
      <c r="Y367" s="27" t="str">
        <f>IF(marketing_campaign32[[#This Row],[TotalSpend]]&gt;1196, "High Spend", "Low Spend")</f>
        <v>High Spend</v>
      </c>
      <c r="Z367">
        <v>1</v>
      </c>
      <c r="AA367">
        <v>8</v>
      </c>
      <c r="AB367">
        <v>7</v>
      </c>
      <c r="AC367">
        <v>12</v>
      </c>
      <c r="AD367">
        <f t="shared" si="17"/>
        <v>27</v>
      </c>
      <c r="AE367" s="30">
        <f>IFERROR(marketing_campaign32[[#This Row],[TotalSpend]]/marketing_campaign32[[#This Row],[TotalPurchase]], 0)</f>
        <v>47.481481481481481</v>
      </c>
      <c r="AF367">
        <v>3</v>
      </c>
      <c r="AG367">
        <v>0</v>
      </c>
      <c r="AH367">
        <v>0</v>
      </c>
      <c r="AI367">
        <v>0</v>
      </c>
      <c r="AJ367">
        <v>0</v>
      </c>
      <c r="AK367">
        <v>0</v>
      </c>
      <c r="AL367">
        <v>0</v>
      </c>
      <c r="AM367">
        <v>0</v>
      </c>
    </row>
    <row r="368" spans="1:39" x14ac:dyDescent="0.3">
      <c r="A368">
        <v>1631</v>
      </c>
      <c r="B368">
        <v>1965</v>
      </c>
      <c r="C368">
        <f>2014-marketing_campaign32[[#This Row],[Year_Birth]]</f>
        <v>49</v>
      </c>
      <c r="D368" t="str">
        <f>IF(AND(marketing_campaign32[[#This Row],[Age]]&gt;17, marketing_campaign32[[#This Row],[Age]]&lt;40), "Adult", IF(AND(marketing_campaign32[[#This Row],[Age]]&gt;=40, marketing_campaign32[[#This Row],[Age]]&lt;59), "Middle Age", "Old Age"))</f>
        <v>Middle Age</v>
      </c>
      <c r="E368">
        <v>3</v>
      </c>
      <c r="F368">
        <v>2</v>
      </c>
      <c r="G368">
        <v>65220</v>
      </c>
      <c r="H368" t="s">
        <v>147</v>
      </c>
      <c r="I368">
        <v>2</v>
      </c>
      <c r="J368">
        <v>0</v>
      </c>
      <c r="K368">
        <v>0</v>
      </c>
      <c r="L368">
        <f t="shared" si="15"/>
        <v>0</v>
      </c>
      <c r="M368">
        <f>marketing_campaign32[[#This Row],[TotalKids]]+marketing_campaign32[[#This Row],[Marital_Number]]</f>
        <v>2</v>
      </c>
      <c r="N368" s="1">
        <v>41155</v>
      </c>
      <c r="O368" s="22">
        <f>MAX($N$2:$N$2229)-marketing_campaign32[[#This Row],[Dt_Customer]]</f>
        <v>664</v>
      </c>
      <c r="P368">
        <v>3</v>
      </c>
      <c r="Q368">
        <v>890</v>
      </c>
      <c r="R368">
        <v>63</v>
      </c>
      <c r="S368">
        <v>292</v>
      </c>
      <c r="T368">
        <v>0</v>
      </c>
      <c r="U368">
        <v>25</v>
      </c>
      <c r="V368">
        <v>12</v>
      </c>
      <c r="W368">
        <f t="shared" si="16"/>
        <v>1282</v>
      </c>
      <c r="X368" s="27">
        <f>marketing_campaign32[[#This Row],[TotalSpend]]/marketing_campaign32[[#This Row],[Income]]</f>
        <v>1.9656547071450474E-2</v>
      </c>
      <c r="Y368" s="27" t="str">
        <f>IF(marketing_campaign32[[#This Row],[TotalSpend]]&gt;1196, "High Spend", "Low Spend")</f>
        <v>High Spend</v>
      </c>
      <c r="Z368">
        <v>4</v>
      </c>
      <c r="AA368">
        <v>8</v>
      </c>
      <c r="AB368">
        <v>4</v>
      </c>
      <c r="AC368">
        <v>7</v>
      </c>
      <c r="AD368">
        <f t="shared" si="17"/>
        <v>19</v>
      </c>
      <c r="AE368" s="30">
        <f>IFERROR(marketing_campaign32[[#This Row],[TotalSpend]]/marketing_campaign32[[#This Row],[TotalPurchase]], 0)</f>
        <v>67.473684210526315</v>
      </c>
      <c r="AF368">
        <v>6</v>
      </c>
      <c r="AG368">
        <v>0</v>
      </c>
      <c r="AH368">
        <v>0</v>
      </c>
      <c r="AI368">
        <v>0</v>
      </c>
      <c r="AJ368">
        <v>0</v>
      </c>
      <c r="AK368">
        <v>0</v>
      </c>
      <c r="AL368">
        <v>1</v>
      </c>
      <c r="AM368">
        <v>0</v>
      </c>
    </row>
    <row r="369" spans="1:39" x14ac:dyDescent="0.3">
      <c r="A369">
        <v>2930</v>
      </c>
      <c r="B369">
        <v>1978</v>
      </c>
      <c r="C369">
        <f>2014-marketing_campaign32[[#This Row],[Year_Birth]]</f>
        <v>36</v>
      </c>
      <c r="D369" t="str">
        <f>IF(AND(marketing_campaign32[[#This Row],[Age]]&gt;17, marketing_campaign32[[#This Row],[Age]]&lt;40), "Adult", IF(AND(marketing_campaign32[[#This Row],[Age]]&gt;=40, marketing_campaign32[[#This Row],[Age]]&lt;59), "Middle Age", "Old Age"))</f>
        <v>Adult</v>
      </c>
      <c r="E369">
        <v>3</v>
      </c>
      <c r="F369">
        <v>1</v>
      </c>
      <c r="G369">
        <v>68092</v>
      </c>
      <c r="H369" t="s">
        <v>147</v>
      </c>
      <c r="I369">
        <v>2</v>
      </c>
      <c r="J369">
        <v>0</v>
      </c>
      <c r="K369">
        <v>0</v>
      </c>
      <c r="L369">
        <f t="shared" si="15"/>
        <v>0</v>
      </c>
      <c r="M369">
        <f>marketing_campaign32[[#This Row],[TotalKids]]+marketing_campaign32[[#This Row],[Marital_Number]]</f>
        <v>1</v>
      </c>
      <c r="N369" s="1">
        <v>41624</v>
      </c>
      <c r="O369" s="22">
        <f>MAX($N$2:$N$2229)-marketing_campaign32[[#This Row],[Dt_Customer]]</f>
        <v>195</v>
      </c>
      <c r="P369">
        <v>7</v>
      </c>
      <c r="Q369">
        <v>852</v>
      </c>
      <c r="R369">
        <v>60</v>
      </c>
      <c r="S369">
        <v>207</v>
      </c>
      <c r="T369">
        <v>78</v>
      </c>
      <c r="U369">
        <v>36</v>
      </c>
      <c r="V369">
        <v>48</v>
      </c>
      <c r="W369">
        <f t="shared" si="16"/>
        <v>1281</v>
      </c>
      <c r="X369" s="27">
        <f>marketing_campaign32[[#This Row],[TotalSpend]]/marketing_campaign32[[#This Row],[Income]]</f>
        <v>1.8812782705751041E-2</v>
      </c>
      <c r="Y369" s="27" t="str">
        <f>IF(marketing_campaign32[[#This Row],[TotalSpend]]&gt;1196, "High Spend", "Low Spend")</f>
        <v>High Spend</v>
      </c>
      <c r="Z369">
        <v>2</v>
      </c>
      <c r="AA369">
        <v>2</v>
      </c>
      <c r="AB369">
        <v>6</v>
      </c>
      <c r="AC369">
        <v>10</v>
      </c>
      <c r="AD369">
        <f t="shared" si="17"/>
        <v>18</v>
      </c>
      <c r="AE369" s="30">
        <f>IFERROR(marketing_campaign32[[#This Row],[TotalSpend]]/marketing_campaign32[[#This Row],[TotalPurchase]], 0)</f>
        <v>71.166666666666671</v>
      </c>
      <c r="AF369">
        <v>5</v>
      </c>
      <c r="AG369">
        <v>0</v>
      </c>
      <c r="AH369">
        <v>0</v>
      </c>
      <c r="AI369">
        <v>0</v>
      </c>
      <c r="AJ369">
        <v>0</v>
      </c>
      <c r="AK369">
        <v>0</v>
      </c>
      <c r="AL369">
        <v>0</v>
      </c>
      <c r="AM369">
        <v>0</v>
      </c>
    </row>
    <row r="370" spans="1:39" x14ac:dyDescent="0.3">
      <c r="A370">
        <v>2181</v>
      </c>
      <c r="B370">
        <v>1970</v>
      </c>
      <c r="C370">
        <f>2014-marketing_campaign32[[#This Row],[Year_Birth]]</f>
        <v>44</v>
      </c>
      <c r="D370" t="str">
        <f>IF(AND(marketing_campaign32[[#This Row],[Age]]&gt;17, marketing_campaign32[[#This Row],[Age]]&lt;40), "Adult", IF(AND(marketing_campaign32[[#This Row],[Age]]&gt;=40, marketing_campaign32[[#This Row],[Age]]&lt;59), "Middle Age", "Old Age"))</f>
        <v>Middle Age</v>
      </c>
      <c r="E370">
        <v>2</v>
      </c>
      <c r="F370">
        <v>2</v>
      </c>
      <c r="G370">
        <v>70617</v>
      </c>
      <c r="H370" t="s">
        <v>146</v>
      </c>
      <c r="I370">
        <v>3</v>
      </c>
      <c r="J370">
        <v>0</v>
      </c>
      <c r="K370">
        <v>0</v>
      </c>
      <c r="L370">
        <f t="shared" si="15"/>
        <v>0</v>
      </c>
      <c r="M370">
        <f>marketing_campaign32[[#This Row],[TotalKids]]+marketing_campaign32[[#This Row],[Marital_Number]]</f>
        <v>2</v>
      </c>
      <c r="N370" s="1">
        <v>41448</v>
      </c>
      <c r="O370" s="22">
        <f>MAX($N$2:$N$2229)-marketing_campaign32[[#This Row],[Dt_Customer]]</f>
        <v>371</v>
      </c>
      <c r="P370">
        <v>45</v>
      </c>
      <c r="Q370">
        <v>353</v>
      </c>
      <c r="R370">
        <v>61</v>
      </c>
      <c r="S370">
        <v>753</v>
      </c>
      <c r="T370">
        <v>40</v>
      </c>
      <c r="U370">
        <v>46</v>
      </c>
      <c r="V370">
        <v>27</v>
      </c>
      <c r="W370">
        <f t="shared" si="16"/>
        <v>1280</v>
      </c>
      <c r="X370" s="27">
        <f>marketing_campaign32[[#This Row],[TotalSpend]]/marketing_campaign32[[#This Row],[Income]]</f>
        <v>1.8125947009926788E-2</v>
      </c>
      <c r="Y370" s="27" t="str">
        <f>IF(marketing_campaign32[[#This Row],[TotalSpend]]&gt;1196, "High Spend", "Low Spend")</f>
        <v>High Spend</v>
      </c>
      <c r="Z370">
        <v>1</v>
      </c>
      <c r="AA370">
        <v>3</v>
      </c>
      <c r="AB370">
        <v>3</v>
      </c>
      <c r="AC370">
        <v>7</v>
      </c>
      <c r="AD370">
        <f t="shared" si="17"/>
        <v>13</v>
      </c>
      <c r="AE370" s="30">
        <f>IFERROR(marketing_campaign32[[#This Row],[TotalSpend]]/marketing_campaign32[[#This Row],[TotalPurchase]], 0)</f>
        <v>98.461538461538467</v>
      </c>
      <c r="AF370">
        <v>2</v>
      </c>
      <c r="AG370">
        <v>0</v>
      </c>
      <c r="AH370">
        <v>0</v>
      </c>
      <c r="AI370">
        <v>0</v>
      </c>
      <c r="AJ370">
        <v>0</v>
      </c>
      <c r="AK370">
        <v>0</v>
      </c>
      <c r="AL370">
        <v>0</v>
      </c>
      <c r="AM370">
        <v>0</v>
      </c>
    </row>
    <row r="371" spans="1:39" x14ac:dyDescent="0.3">
      <c r="A371">
        <v>9365</v>
      </c>
      <c r="B371">
        <v>1976</v>
      </c>
      <c r="C371">
        <f>2014-marketing_campaign32[[#This Row],[Year_Birth]]</f>
        <v>38</v>
      </c>
      <c r="D371" t="str">
        <f>IF(AND(marketing_campaign32[[#This Row],[Age]]&gt;17, marketing_campaign32[[#This Row],[Age]]&lt;40), "Adult", IF(AND(marketing_campaign32[[#This Row],[Age]]&gt;=40, marketing_campaign32[[#This Row],[Age]]&lt;59), "Middle Age", "Old Age"))</f>
        <v>Adult</v>
      </c>
      <c r="E371">
        <v>3</v>
      </c>
      <c r="F371">
        <v>1</v>
      </c>
      <c r="G371">
        <v>60000</v>
      </c>
      <c r="H371" t="s">
        <v>147</v>
      </c>
      <c r="I371">
        <v>2</v>
      </c>
      <c r="J371">
        <v>0</v>
      </c>
      <c r="K371">
        <v>1</v>
      </c>
      <c r="L371">
        <f t="shared" si="15"/>
        <v>1</v>
      </c>
      <c r="M371">
        <f>marketing_campaign32[[#This Row],[TotalKids]]+marketing_campaign32[[#This Row],[Marital_Number]]</f>
        <v>2</v>
      </c>
      <c r="N371" s="1">
        <v>41265</v>
      </c>
      <c r="O371" s="22">
        <f>MAX($N$2:$N$2229)-marketing_campaign32[[#This Row],[Dt_Customer]]</f>
        <v>554</v>
      </c>
      <c r="P371">
        <v>57</v>
      </c>
      <c r="Q371">
        <v>1048</v>
      </c>
      <c r="R371">
        <v>0</v>
      </c>
      <c r="S371">
        <v>217</v>
      </c>
      <c r="T371">
        <v>0</v>
      </c>
      <c r="U371">
        <v>0</v>
      </c>
      <c r="V371">
        <v>12</v>
      </c>
      <c r="W371">
        <f t="shared" si="16"/>
        <v>1277</v>
      </c>
      <c r="X371" s="27">
        <f>marketing_campaign32[[#This Row],[TotalSpend]]/marketing_campaign32[[#This Row],[Income]]</f>
        <v>2.1283333333333335E-2</v>
      </c>
      <c r="Y371" s="27" t="str">
        <f>IF(marketing_campaign32[[#This Row],[TotalSpend]]&gt;1196, "High Spend", "Low Spend")</f>
        <v>High Spend</v>
      </c>
      <c r="Z371">
        <v>5</v>
      </c>
      <c r="AA371">
        <v>11</v>
      </c>
      <c r="AB371">
        <v>3</v>
      </c>
      <c r="AC371">
        <v>5</v>
      </c>
      <c r="AD371">
        <f t="shared" si="17"/>
        <v>19</v>
      </c>
      <c r="AE371" s="30">
        <f>IFERROR(marketing_campaign32[[#This Row],[TotalSpend]]/marketing_campaign32[[#This Row],[TotalPurchase]], 0)</f>
        <v>67.21052631578948</v>
      </c>
      <c r="AF371">
        <v>6</v>
      </c>
      <c r="AG371">
        <v>0</v>
      </c>
      <c r="AH371">
        <v>0</v>
      </c>
      <c r="AI371">
        <v>0</v>
      </c>
      <c r="AJ371">
        <v>0</v>
      </c>
      <c r="AK371">
        <v>0</v>
      </c>
      <c r="AL371">
        <v>0</v>
      </c>
      <c r="AM371">
        <v>0</v>
      </c>
    </row>
    <row r="372" spans="1:39" x14ac:dyDescent="0.3">
      <c r="A372">
        <v>9369</v>
      </c>
      <c r="B372">
        <v>1979</v>
      </c>
      <c r="C372">
        <f>2014-marketing_campaign32[[#This Row],[Year_Birth]]</f>
        <v>35</v>
      </c>
      <c r="D372" t="str">
        <f>IF(AND(marketing_campaign32[[#This Row],[Age]]&gt;17, marketing_campaign32[[#This Row],[Age]]&lt;40), "Adult", IF(AND(marketing_campaign32[[#This Row],[Age]]&gt;=40, marketing_campaign32[[#This Row],[Age]]&lt;59), "Middle Age", "Old Age"))</f>
        <v>Adult</v>
      </c>
      <c r="E372">
        <v>3</v>
      </c>
      <c r="F372">
        <v>1</v>
      </c>
      <c r="G372">
        <v>88194</v>
      </c>
      <c r="H372" t="s">
        <v>146</v>
      </c>
      <c r="I372">
        <v>3</v>
      </c>
      <c r="J372">
        <v>0</v>
      </c>
      <c r="K372">
        <v>1</v>
      </c>
      <c r="L372">
        <f t="shared" si="15"/>
        <v>1</v>
      </c>
      <c r="M372">
        <f>marketing_campaign32[[#This Row],[TotalKids]]+marketing_campaign32[[#This Row],[Marital_Number]]</f>
        <v>2</v>
      </c>
      <c r="N372" s="1">
        <v>41717</v>
      </c>
      <c r="O372" s="22">
        <f>MAX($N$2:$N$2229)-marketing_campaign32[[#This Row],[Dt_Customer]]</f>
        <v>102</v>
      </c>
      <c r="P372">
        <v>19</v>
      </c>
      <c r="Q372">
        <v>688</v>
      </c>
      <c r="R372">
        <v>14</v>
      </c>
      <c r="S372">
        <v>309</v>
      </c>
      <c r="T372">
        <v>201</v>
      </c>
      <c r="U372">
        <v>24</v>
      </c>
      <c r="V372">
        <v>38</v>
      </c>
      <c r="W372">
        <f t="shared" si="16"/>
        <v>1274</v>
      </c>
      <c r="X372" s="27">
        <f>marketing_campaign32[[#This Row],[TotalSpend]]/marketing_campaign32[[#This Row],[Income]]</f>
        <v>1.4445427126561898E-2</v>
      </c>
      <c r="Y372" s="27" t="str">
        <f>IF(marketing_campaign32[[#This Row],[TotalSpend]]&gt;1196, "High Spend", "Low Spend")</f>
        <v>High Spend</v>
      </c>
      <c r="Z372">
        <v>1</v>
      </c>
      <c r="AA372">
        <v>11</v>
      </c>
      <c r="AB372">
        <v>10</v>
      </c>
      <c r="AC372">
        <v>10</v>
      </c>
      <c r="AD372">
        <f t="shared" si="17"/>
        <v>31</v>
      </c>
      <c r="AE372" s="30">
        <f>IFERROR(marketing_campaign32[[#This Row],[TotalSpend]]/marketing_campaign32[[#This Row],[TotalPurchase]], 0)</f>
        <v>41.096774193548384</v>
      </c>
      <c r="AF372">
        <v>5</v>
      </c>
      <c r="AG372">
        <v>1</v>
      </c>
      <c r="AH372">
        <v>0</v>
      </c>
      <c r="AI372">
        <v>1</v>
      </c>
      <c r="AJ372">
        <v>0</v>
      </c>
      <c r="AK372">
        <v>0</v>
      </c>
      <c r="AL372">
        <v>1</v>
      </c>
      <c r="AM372">
        <v>0</v>
      </c>
    </row>
    <row r="373" spans="1:39" x14ac:dyDescent="0.3">
      <c r="A373">
        <v>10868</v>
      </c>
      <c r="B373">
        <v>1951</v>
      </c>
      <c r="C373">
        <f>2014-marketing_campaign32[[#This Row],[Year_Birth]]</f>
        <v>63</v>
      </c>
      <c r="D373" t="str">
        <f>IF(AND(marketing_campaign32[[#This Row],[Age]]&gt;17, marketing_campaign32[[#This Row],[Age]]&lt;40), "Adult", IF(AND(marketing_campaign32[[#This Row],[Age]]&gt;=40, marketing_campaign32[[#This Row],[Age]]&lt;59), "Middle Age", "Old Age"))</f>
        <v>Old Age</v>
      </c>
      <c r="E373">
        <v>2</v>
      </c>
      <c r="F373">
        <v>1</v>
      </c>
      <c r="G373">
        <v>70792</v>
      </c>
      <c r="H373" t="s">
        <v>146</v>
      </c>
      <c r="I373">
        <v>3</v>
      </c>
      <c r="J373">
        <v>0</v>
      </c>
      <c r="K373">
        <v>0</v>
      </c>
      <c r="L373">
        <f t="shared" si="15"/>
        <v>0</v>
      </c>
      <c r="M373">
        <f>marketing_campaign32[[#This Row],[TotalKids]]+marketing_campaign32[[#This Row],[Marital_Number]]</f>
        <v>1</v>
      </c>
      <c r="N373" s="1">
        <v>41311</v>
      </c>
      <c r="O373" s="22">
        <f>MAX($N$2:$N$2229)-marketing_campaign32[[#This Row],[Dt_Customer]]</f>
        <v>508</v>
      </c>
      <c r="P373">
        <v>82</v>
      </c>
      <c r="Q373">
        <v>344</v>
      </c>
      <c r="R373">
        <v>45</v>
      </c>
      <c r="S373">
        <v>654</v>
      </c>
      <c r="T373">
        <v>104</v>
      </c>
      <c r="U373">
        <v>11</v>
      </c>
      <c r="V373">
        <v>114</v>
      </c>
      <c r="W373">
        <f t="shared" si="16"/>
        <v>1272</v>
      </c>
      <c r="X373" s="27">
        <f>marketing_campaign32[[#This Row],[TotalSpend]]/marketing_campaign32[[#This Row],[Income]]</f>
        <v>1.7968131992315516E-2</v>
      </c>
      <c r="Y373" s="27" t="str">
        <f>IF(marketing_campaign32[[#This Row],[TotalSpend]]&gt;1196, "High Spend", "Low Spend")</f>
        <v>High Spend</v>
      </c>
      <c r="Z373">
        <v>2</v>
      </c>
      <c r="AA373">
        <v>3</v>
      </c>
      <c r="AB373">
        <v>4</v>
      </c>
      <c r="AC373">
        <v>10</v>
      </c>
      <c r="AD373">
        <f t="shared" si="17"/>
        <v>17</v>
      </c>
      <c r="AE373" s="30">
        <f>IFERROR(marketing_campaign32[[#This Row],[TotalSpend]]/marketing_campaign32[[#This Row],[TotalPurchase]], 0)</f>
        <v>74.82352941176471</v>
      </c>
      <c r="AF373">
        <v>3</v>
      </c>
      <c r="AG373">
        <v>0</v>
      </c>
      <c r="AH373">
        <v>0</v>
      </c>
      <c r="AI373">
        <v>0</v>
      </c>
      <c r="AJ373">
        <v>0</v>
      </c>
      <c r="AK373">
        <v>0</v>
      </c>
      <c r="AL373">
        <v>0</v>
      </c>
      <c r="AM373">
        <v>0</v>
      </c>
    </row>
    <row r="374" spans="1:39" x14ac:dyDescent="0.3">
      <c r="A374">
        <v>6422</v>
      </c>
      <c r="B374">
        <v>1954</v>
      </c>
      <c r="C374">
        <f>2014-marketing_campaign32[[#This Row],[Year_Birth]]</f>
        <v>60</v>
      </c>
      <c r="D374" t="str">
        <f>IF(AND(marketing_campaign32[[#This Row],[Age]]&gt;17, marketing_campaign32[[#This Row],[Age]]&lt;40), "Adult", IF(AND(marketing_campaign32[[#This Row],[Age]]&gt;=40, marketing_campaign32[[#This Row],[Age]]&lt;59), "Middle Age", "Old Age"))</f>
        <v>Old Age</v>
      </c>
      <c r="E374">
        <v>2</v>
      </c>
      <c r="F374">
        <v>2</v>
      </c>
      <c r="G374">
        <v>86718</v>
      </c>
      <c r="H374" t="s">
        <v>146</v>
      </c>
      <c r="I374">
        <v>3</v>
      </c>
      <c r="J374">
        <v>0</v>
      </c>
      <c r="K374">
        <v>0</v>
      </c>
      <c r="L374">
        <f t="shared" si="15"/>
        <v>0</v>
      </c>
      <c r="M374">
        <f>marketing_campaign32[[#This Row],[TotalKids]]+marketing_campaign32[[#This Row],[Marital_Number]]</f>
        <v>2</v>
      </c>
      <c r="N374" s="1">
        <v>41291</v>
      </c>
      <c r="O374" s="22">
        <f>MAX($N$2:$N$2229)-marketing_campaign32[[#This Row],[Dt_Customer]]</f>
        <v>528</v>
      </c>
      <c r="P374">
        <v>20</v>
      </c>
      <c r="Q374">
        <v>344</v>
      </c>
      <c r="R374">
        <v>189</v>
      </c>
      <c r="S374">
        <v>482</v>
      </c>
      <c r="T374">
        <v>50</v>
      </c>
      <c r="U374">
        <v>33</v>
      </c>
      <c r="V374">
        <v>172</v>
      </c>
      <c r="W374">
        <f t="shared" si="16"/>
        <v>1270</v>
      </c>
      <c r="X374" s="27">
        <f>marketing_campaign32[[#This Row],[TotalSpend]]/marketing_campaign32[[#This Row],[Income]]</f>
        <v>1.4645171705989529E-2</v>
      </c>
      <c r="Y374" s="27" t="str">
        <f>IF(marketing_campaign32[[#This Row],[TotalSpend]]&gt;1196, "High Spend", "Low Spend")</f>
        <v>High Spend</v>
      </c>
      <c r="Z374">
        <v>1</v>
      </c>
      <c r="AA374">
        <v>5</v>
      </c>
      <c r="AB374">
        <v>6</v>
      </c>
      <c r="AC374">
        <v>5</v>
      </c>
      <c r="AD374">
        <f t="shared" si="17"/>
        <v>16</v>
      </c>
      <c r="AE374" s="30">
        <f>IFERROR(marketing_campaign32[[#This Row],[TotalSpend]]/marketing_campaign32[[#This Row],[TotalPurchase]], 0)</f>
        <v>79.375</v>
      </c>
      <c r="AF374">
        <v>2</v>
      </c>
      <c r="AG374">
        <v>0</v>
      </c>
      <c r="AH374">
        <v>0</v>
      </c>
      <c r="AI374">
        <v>0</v>
      </c>
      <c r="AJ374">
        <v>0</v>
      </c>
      <c r="AK374">
        <v>0</v>
      </c>
      <c r="AL374">
        <v>0</v>
      </c>
      <c r="AM374">
        <v>0</v>
      </c>
    </row>
    <row r="375" spans="1:39" x14ac:dyDescent="0.3">
      <c r="A375">
        <v>7476</v>
      </c>
      <c r="B375">
        <v>1964</v>
      </c>
      <c r="C375">
        <f>2014-marketing_campaign32[[#This Row],[Year_Birth]]</f>
        <v>50</v>
      </c>
      <c r="D375" t="str">
        <f>IF(AND(marketing_campaign32[[#This Row],[Age]]&gt;17, marketing_campaign32[[#This Row],[Age]]&lt;40), "Adult", IF(AND(marketing_campaign32[[#This Row],[Age]]&gt;=40, marketing_campaign32[[#This Row],[Age]]&lt;59), "Middle Age", "Old Age"))</f>
        <v>Middle Age</v>
      </c>
      <c r="E375">
        <v>3</v>
      </c>
      <c r="F375">
        <v>1</v>
      </c>
      <c r="G375">
        <v>63972</v>
      </c>
      <c r="H375" t="s">
        <v>147</v>
      </c>
      <c r="I375">
        <v>2</v>
      </c>
      <c r="J375">
        <v>0</v>
      </c>
      <c r="K375">
        <v>1</v>
      </c>
      <c r="L375">
        <f t="shared" si="15"/>
        <v>1</v>
      </c>
      <c r="M375">
        <f>marketing_campaign32[[#This Row],[TotalKids]]+marketing_campaign32[[#This Row],[Marital_Number]]</f>
        <v>2</v>
      </c>
      <c r="N375" s="1">
        <v>41245</v>
      </c>
      <c r="O375" s="22">
        <f>MAX($N$2:$N$2229)-marketing_campaign32[[#This Row],[Dt_Customer]]</f>
        <v>574</v>
      </c>
      <c r="P375">
        <v>93</v>
      </c>
      <c r="Q375">
        <v>928</v>
      </c>
      <c r="R375">
        <v>63</v>
      </c>
      <c r="S375">
        <v>254</v>
      </c>
      <c r="T375">
        <v>0</v>
      </c>
      <c r="U375">
        <v>12</v>
      </c>
      <c r="V375">
        <v>12</v>
      </c>
      <c r="W375">
        <f t="shared" si="16"/>
        <v>1269</v>
      </c>
      <c r="X375" s="27">
        <f>marketing_campaign32[[#This Row],[TotalSpend]]/marketing_campaign32[[#This Row],[Income]]</f>
        <v>1.9836803601575689E-2</v>
      </c>
      <c r="Y375" s="27" t="str">
        <f>IF(marketing_campaign32[[#This Row],[TotalSpend]]&gt;1196, "High Spend", "Low Spend")</f>
        <v>High Spend</v>
      </c>
      <c r="Z375">
        <v>4</v>
      </c>
      <c r="AA375">
        <v>5</v>
      </c>
      <c r="AB375">
        <v>4</v>
      </c>
      <c r="AC375">
        <v>10</v>
      </c>
      <c r="AD375">
        <f t="shared" si="17"/>
        <v>19</v>
      </c>
      <c r="AE375" s="30">
        <f>IFERROR(marketing_campaign32[[#This Row],[TotalSpend]]/marketing_campaign32[[#This Row],[TotalPurchase]], 0)</f>
        <v>66.78947368421052</v>
      </c>
      <c r="AF375">
        <v>4</v>
      </c>
      <c r="AG375">
        <v>0</v>
      </c>
      <c r="AH375">
        <v>0</v>
      </c>
      <c r="AI375">
        <v>0</v>
      </c>
      <c r="AJ375">
        <v>1</v>
      </c>
      <c r="AK375">
        <v>0</v>
      </c>
      <c r="AL375">
        <v>0</v>
      </c>
      <c r="AM375">
        <v>0</v>
      </c>
    </row>
    <row r="376" spans="1:39" x14ac:dyDescent="0.3">
      <c r="A376">
        <v>2909</v>
      </c>
      <c r="B376">
        <v>1974</v>
      </c>
      <c r="C376">
        <f>2014-marketing_campaign32[[#This Row],[Year_Birth]]</f>
        <v>40</v>
      </c>
      <c r="D376" t="str">
        <f>IF(AND(marketing_campaign32[[#This Row],[Age]]&gt;17, marketing_campaign32[[#This Row],[Age]]&lt;40), "Adult", IF(AND(marketing_campaign32[[#This Row],[Age]]&gt;=40, marketing_campaign32[[#This Row],[Age]]&lt;59), "Middle Age", "Old Age"))</f>
        <v>Middle Age</v>
      </c>
      <c r="E376">
        <v>3</v>
      </c>
      <c r="F376">
        <v>2</v>
      </c>
      <c r="G376">
        <v>78128</v>
      </c>
      <c r="H376" t="s">
        <v>146</v>
      </c>
      <c r="I376">
        <v>3</v>
      </c>
      <c r="J376">
        <v>0</v>
      </c>
      <c r="K376">
        <v>1</v>
      </c>
      <c r="L376">
        <f t="shared" si="15"/>
        <v>1</v>
      </c>
      <c r="M376">
        <f>marketing_campaign32[[#This Row],[TotalKids]]+marketing_campaign32[[#This Row],[Marital_Number]]</f>
        <v>3</v>
      </c>
      <c r="N376" s="1">
        <v>41689</v>
      </c>
      <c r="O376" s="22">
        <f>MAX($N$2:$N$2229)-marketing_campaign32[[#This Row],[Dt_Customer]]</f>
        <v>130</v>
      </c>
      <c r="P376">
        <v>89</v>
      </c>
      <c r="Q376">
        <v>934</v>
      </c>
      <c r="R376">
        <v>24</v>
      </c>
      <c r="S376">
        <v>230</v>
      </c>
      <c r="T376">
        <v>16</v>
      </c>
      <c r="U376">
        <v>24</v>
      </c>
      <c r="V376">
        <v>36</v>
      </c>
      <c r="W376">
        <f t="shared" si="16"/>
        <v>1264</v>
      </c>
      <c r="X376" s="27">
        <f>marketing_campaign32[[#This Row],[TotalSpend]]/marketing_campaign32[[#This Row],[Income]]</f>
        <v>1.6178578742576284E-2</v>
      </c>
      <c r="Y376" s="27" t="str">
        <f>IF(marketing_campaign32[[#This Row],[TotalSpend]]&gt;1196, "High Spend", "Low Spend")</f>
        <v>High Spend</v>
      </c>
      <c r="Z376">
        <v>2</v>
      </c>
      <c r="AA376">
        <v>8</v>
      </c>
      <c r="AB376">
        <v>4</v>
      </c>
      <c r="AC376">
        <v>6</v>
      </c>
      <c r="AD376">
        <f t="shared" si="17"/>
        <v>18</v>
      </c>
      <c r="AE376" s="30">
        <f>IFERROR(marketing_campaign32[[#This Row],[TotalSpend]]/marketing_campaign32[[#This Row],[TotalPurchase]], 0)</f>
        <v>70.222222222222229</v>
      </c>
      <c r="AF376">
        <v>3</v>
      </c>
      <c r="AG376">
        <v>0</v>
      </c>
      <c r="AH376">
        <v>0</v>
      </c>
      <c r="AI376">
        <v>0</v>
      </c>
      <c r="AJ376">
        <v>1</v>
      </c>
      <c r="AK376">
        <v>1</v>
      </c>
      <c r="AL376">
        <v>0</v>
      </c>
      <c r="AM376">
        <v>0</v>
      </c>
    </row>
    <row r="377" spans="1:39" x14ac:dyDescent="0.3">
      <c r="A377">
        <v>5832</v>
      </c>
      <c r="B377">
        <v>1960</v>
      </c>
      <c r="C377">
        <f>2014-marketing_campaign32[[#This Row],[Year_Birth]]</f>
        <v>54</v>
      </c>
      <c r="D377" t="str">
        <f>IF(AND(marketing_campaign32[[#This Row],[Age]]&gt;17, marketing_campaign32[[#This Row],[Age]]&lt;40), "Adult", IF(AND(marketing_campaign32[[#This Row],[Age]]&gt;=40, marketing_campaign32[[#This Row],[Age]]&lt;59), "Middle Age", "Old Age"))</f>
        <v>Middle Age</v>
      </c>
      <c r="E377">
        <v>3</v>
      </c>
      <c r="F377">
        <v>2</v>
      </c>
      <c r="G377">
        <v>92556</v>
      </c>
      <c r="H377" t="s">
        <v>146</v>
      </c>
      <c r="I377">
        <v>3</v>
      </c>
      <c r="J377">
        <v>0</v>
      </c>
      <c r="K377">
        <v>0</v>
      </c>
      <c r="L377">
        <f t="shared" si="15"/>
        <v>0</v>
      </c>
      <c r="M377">
        <f>marketing_campaign32[[#This Row],[TotalKids]]+marketing_campaign32[[#This Row],[Marital_Number]]</f>
        <v>2</v>
      </c>
      <c r="N377" s="1">
        <v>41749</v>
      </c>
      <c r="O377" s="22">
        <f>MAX($N$2:$N$2229)-marketing_campaign32[[#This Row],[Dt_Customer]]</f>
        <v>70</v>
      </c>
      <c r="P377">
        <v>32</v>
      </c>
      <c r="Q377">
        <v>493</v>
      </c>
      <c r="R377">
        <v>183</v>
      </c>
      <c r="S377">
        <v>352</v>
      </c>
      <c r="T377">
        <v>184</v>
      </c>
      <c r="U377">
        <v>23</v>
      </c>
      <c r="V377">
        <v>28</v>
      </c>
      <c r="W377">
        <f t="shared" si="16"/>
        <v>1263</v>
      </c>
      <c r="X377" s="27">
        <f>marketing_campaign32[[#This Row],[TotalSpend]]/marketing_campaign32[[#This Row],[Income]]</f>
        <v>1.3645792817321405E-2</v>
      </c>
      <c r="Y377" s="27" t="str">
        <f>IF(marketing_campaign32[[#This Row],[TotalSpend]]&gt;1196, "High Spend", "Low Spend")</f>
        <v>High Spend</v>
      </c>
      <c r="Z377">
        <v>0</v>
      </c>
      <c r="AA377">
        <v>3</v>
      </c>
      <c r="AB377">
        <v>5</v>
      </c>
      <c r="AC377">
        <v>13</v>
      </c>
      <c r="AD377">
        <f t="shared" si="17"/>
        <v>21</v>
      </c>
      <c r="AE377" s="30">
        <f>IFERROR(marketing_campaign32[[#This Row],[TotalSpend]]/marketing_campaign32[[#This Row],[TotalPurchase]], 0)</f>
        <v>60.142857142857146</v>
      </c>
      <c r="AF377">
        <v>0</v>
      </c>
      <c r="AG377">
        <v>0</v>
      </c>
      <c r="AH377">
        <v>0</v>
      </c>
      <c r="AI377">
        <v>0</v>
      </c>
      <c r="AJ377">
        <v>0</v>
      </c>
      <c r="AK377">
        <v>0</v>
      </c>
      <c r="AL377">
        <v>0</v>
      </c>
      <c r="AM377">
        <v>0</v>
      </c>
    </row>
    <row r="378" spans="1:39" x14ac:dyDescent="0.3">
      <c r="A378">
        <v>3491</v>
      </c>
      <c r="B378">
        <v>1975</v>
      </c>
      <c r="C378">
        <f>2014-marketing_campaign32[[#This Row],[Year_Birth]]</f>
        <v>39</v>
      </c>
      <c r="D378" t="str">
        <f>IF(AND(marketing_campaign32[[#This Row],[Age]]&gt;17, marketing_campaign32[[#This Row],[Age]]&lt;40), "Adult", IF(AND(marketing_campaign32[[#This Row],[Age]]&gt;=40, marketing_campaign32[[#This Row],[Age]]&lt;59), "Middle Age", "Old Age"))</f>
        <v>Adult</v>
      </c>
      <c r="E378">
        <v>2</v>
      </c>
      <c r="F378">
        <v>2</v>
      </c>
      <c r="G378">
        <v>55914</v>
      </c>
      <c r="H378" t="s">
        <v>147</v>
      </c>
      <c r="I378">
        <v>2</v>
      </c>
      <c r="J378">
        <v>0</v>
      </c>
      <c r="K378">
        <v>1</v>
      </c>
      <c r="L378">
        <f t="shared" si="15"/>
        <v>1</v>
      </c>
      <c r="M378">
        <f>marketing_campaign32[[#This Row],[TotalKids]]+marketing_campaign32[[#This Row],[Marital_Number]]</f>
        <v>3</v>
      </c>
      <c r="N378" s="1">
        <v>41393</v>
      </c>
      <c r="O378" s="22">
        <f>MAX($N$2:$N$2229)-marketing_campaign32[[#This Row],[Dt_Customer]]</f>
        <v>426</v>
      </c>
      <c r="P378">
        <v>32</v>
      </c>
      <c r="Q378">
        <v>384</v>
      </c>
      <c r="R378">
        <v>60</v>
      </c>
      <c r="S378">
        <v>364</v>
      </c>
      <c r="T378">
        <v>119</v>
      </c>
      <c r="U378">
        <v>101</v>
      </c>
      <c r="V378">
        <v>232</v>
      </c>
      <c r="W378">
        <f t="shared" si="16"/>
        <v>1260</v>
      </c>
      <c r="X378" s="27">
        <f>marketing_campaign32[[#This Row],[TotalSpend]]/marketing_campaign32[[#This Row],[Income]]</f>
        <v>2.2534606717458956E-2</v>
      </c>
      <c r="Y378" s="27" t="str">
        <f>IF(marketing_campaign32[[#This Row],[TotalSpend]]&gt;1196, "High Spend", "Low Spend")</f>
        <v>High Spend</v>
      </c>
      <c r="Z378">
        <v>4</v>
      </c>
      <c r="AA378">
        <v>11</v>
      </c>
      <c r="AB378">
        <v>6</v>
      </c>
      <c r="AC378">
        <v>8</v>
      </c>
      <c r="AD378">
        <f t="shared" si="17"/>
        <v>25</v>
      </c>
      <c r="AE378" s="30">
        <f>IFERROR(marketing_campaign32[[#This Row],[TotalSpend]]/marketing_campaign32[[#This Row],[TotalPurchase]], 0)</f>
        <v>50.4</v>
      </c>
      <c r="AF378">
        <v>7</v>
      </c>
      <c r="AG378">
        <v>0</v>
      </c>
      <c r="AH378">
        <v>0</v>
      </c>
      <c r="AI378">
        <v>0</v>
      </c>
      <c r="AJ378">
        <v>0</v>
      </c>
      <c r="AK378">
        <v>0</v>
      </c>
      <c r="AL378">
        <v>0</v>
      </c>
      <c r="AM378">
        <v>0</v>
      </c>
    </row>
    <row r="379" spans="1:39" x14ac:dyDescent="0.3">
      <c r="A379">
        <v>5080</v>
      </c>
      <c r="B379">
        <v>1993</v>
      </c>
      <c r="C379">
        <f>2014-marketing_campaign32[[#This Row],[Year_Birth]]</f>
        <v>21</v>
      </c>
      <c r="D379" t="str">
        <f>IF(AND(marketing_campaign32[[#This Row],[Age]]&gt;17, marketing_campaign32[[#This Row],[Age]]&lt;40), "Adult", IF(AND(marketing_campaign32[[#This Row],[Age]]&gt;=40, marketing_campaign32[[#This Row],[Age]]&lt;59), "Middle Age", "Old Age"))</f>
        <v>Adult</v>
      </c>
      <c r="E379">
        <v>2</v>
      </c>
      <c r="F379">
        <v>1</v>
      </c>
      <c r="G379">
        <v>70515</v>
      </c>
      <c r="H379" t="s">
        <v>146</v>
      </c>
      <c r="I379">
        <v>3</v>
      </c>
      <c r="J379">
        <v>0</v>
      </c>
      <c r="K379">
        <v>0</v>
      </c>
      <c r="L379">
        <f t="shared" si="15"/>
        <v>0</v>
      </c>
      <c r="M379">
        <f>marketing_campaign32[[#This Row],[TotalKids]]+marketing_campaign32[[#This Row],[Marital_Number]]</f>
        <v>1</v>
      </c>
      <c r="N379" s="1">
        <v>41568</v>
      </c>
      <c r="O379" s="22">
        <f>MAX($N$2:$N$2229)-marketing_campaign32[[#This Row],[Dt_Customer]]</f>
        <v>251</v>
      </c>
      <c r="P379">
        <v>12</v>
      </c>
      <c r="Q379">
        <v>420</v>
      </c>
      <c r="R379">
        <v>0</v>
      </c>
      <c r="S379">
        <v>452</v>
      </c>
      <c r="T379">
        <v>182</v>
      </c>
      <c r="U379">
        <v>64</v>
      </c>
      <c r="V379">
        <v>140</v>
      </c>
      <c r="W379">
        <f t="shared" si="16"/>
        <v>1258</v>
      </c>
      <c r="X379" s="27">
        <f>marketing_campaign32[[#This Row],[TotalSpend]]/marketing_campaign32[[#This Row],[Income]]</f>
        <v>1.7840175849110119E-2</v>
      </c>
      <c r="Y379" s="27" t="str">
        <f>IF(marketing_campaign32[[#This Row],[TotalSpend]]&gt;1196, "High Spend", "Low Spend")</f>
        <v>High Spend</v>
      </c>
      <c r="Z379">
        <v>1</v>
      </c>
      <c r="AA379">
        <v>6</v>
      </c>
      <c r="AB379">
        <v>6</v>
      </c>
      <c r="AC379">
        <v>4</v>
      </c>
      <c r="AD379">
        <f t="shared" si="17"/>
        <v>16</v>
      </c>
      <c r="AE379" s="30">
        <f>IFERROR(marketing_campaign32[[#This Row],[TotalSpend]]/marketing_campaign32[[#This Row],[TotalPurchase]], 0)</f>
        <v>78.625</v>
      </c>
      <c r="AF379">
        <v>2</v>
      </c>
      <c r="AG379">
        <v>0</v>
      </c>
      <c r="AH379">
        <v>0</v>
      </c>
      <c r="AI379">
        <v>0</v>
      </c>
      <c r="AJ379">
        <v>0</v>
      </c>
      <c r="AK379">
        <v>0</v>
      </c>
      <c r="AL379">
        <v>1</v>
      </c>
      <c r="AM379">
        <v>0</v>
      </c>
    </row>
    <row r="380" spans="1:39" x14ac:dyDescent="0.3">
      <c r="A380">
        <v>1402</v>
      </c>
      <c r="B380">
        <v>1954</v>
      </c>
      <c r="C380">
        <f>2014-marketing_campaign32[[#This Row],[Year_Birth]]</f>
        <v>60</v>
      </c>
      <c r="D380" t="str">
        <f>IF(AND(marketing_campaign32[[#This Row],[Age]]&gt;17, marketing_campaign32[[#This Row],[Age]]&lt;40), "Adult", IF(AND(marketing_campaign32[[#This Row],[Age]]&gt;=40, marketing_campaign32[[#This Row],[Age]]&lt;59), "Middle Age", "Old Age"))</f>
        <v>Old Age</v>
      </c>
      <c r="E380">
        <v>3</v>
      </c>
      <c r="F380">
        <v>2</v>
      </c>
      <c r="G380">
        <v>66991</v>
      </c>
      <c r="H380" t="s">
        <v>147</v>
      </c>
      <c r="I380">
        <v>2</v>
      </c>
      <c r="J380">
        <v>0</v>
      </c>
      <c r="K380">
        <v>0</v>
      </c>
      <c r="L380">
        <f t="shared" si="15"/>
        <v>0</v>
      </c>
      <c r="M380">
        <f>marketing_campaign32[[#This Row],[TotalKids]]+marketing_campaign32[[#This Row],[Marital_Number]]</f>
        <v>2</v>
      </c>
      <c r="N380" s="1">
        <v>41163</v>
      </c>
      <c r="O380" s="22">
        <f>MAX($N$2:$N$2229)-marketing_campaign32[[#This Row],[Dt_Customer]]</f>
        <v>656</v>
      </c>
      <c r="P380">
        <v>1</v>
      </c>
      <c r="Q380">
        <v>496</v>
      </c>
      <c r="R380">
        <v>36</v>
      </c>
      <c r="S380">
        <v>460</v>
      </c>
      <c r="T380">
        <v>189</v>
      </c>
      <c r="U380">
        <v>60</v>
      </c>
      <c r="V380">
        <v>12</v>
      </c>
      <c r="W380">
        <f t="shared" si="16"/>
        <v>1253</v>
      </c>
      <c r="X380" s="27">
        <f>marketing_campaign32[[#This Row],[TotalSpend]]/marketing_campaign32[[#This Row],[Income]]</f>
        <v>1.8704005015599112E-2</v>
      </c>
      <c r="Y380" s="27" t="str">
        <f>IF(marketing_campaign32[[#This Row],[TotalSpend]]&gt;1196, "High Spend", "Low Spend")</f>
        <v>High Spend</v>
      </c>
      <c r="Z380">
        <v>3</v>
      </c>
      <c r="AA380">
        <v>4</v>
      </c>
      <c r="AB380">
        <v>8</v>
      </c>
      <c r="AC380">
        <v>6</v>
      </c>
      <c r="AD380">
        <f t="shared" si="17"/>
        <v>18</v>
      </c>
      <c r="AE380" s="30">
        <f>IFERROR(marketing_campaign32[[#This Row],[TotalSpend]]/marketing_campaign32[[#This Row],[TotalPurchase]], 0)</f>
        <v>69.611111111111114</v>
      </c>
      <c r="AF380">
        <v>3</v>
      </c>
      <c r="AG380">
        <v>0</v>
      </c>
      <c r="AH380">
        <v>0</v>
      </c>
      <c r="AI380">
        <v>0</v>
      </c>
      <c r="AJ380">
        <v>0</v>
      </c>
      <c r="AK380">
        <v>0</v>
      </c>
      <c r="AL380">
        <v>0</v>
      </c>
      <c r="AM380">
        <v>0</v>
      </c>
    </row>
    <row r="381" spans="1:39" x14ac:dyDescent="0.3">
      <c r="A381">
        <v>4654</v>
      </c>
      <c r="B381">
        <v>1992</v>
      </c>
      <c r="C381">
        <f>2014-marketing_campaign32[[#This Row],[Year_Birth]]</f>
        <v>22</v>
      </c>
      <c r="D381" t="str">
        <f>IF(AND(marketing_campaign32[[#This Row],[Age]]&gt;17, marketing_campaign32[[#This Row],[Age]]&lt;40), "Adult", IF(AND(marketing_campaign32[[#This Row],[Age]]&gt;=40, marketing_campaign32[[#This Row],[Age]]&lt;59), "Middle Age", "Old Age"))</f>
        <v>Adult</v>
      </c>
      <c r="E381">
        <v>2</v>
      </c>
      <c r="F381">
        <v>2</v>
      </c>
      <c r="G381">
        <v>75114</v>
      </c>
      <c r="H381" t="s">
        <v>146</v>
      </c>
      <c r="I381">
        <v>3</v>
      </c>
      <c r="J381">
        <v>0</v>
      </c>
      <c r="K381">
        <v>0</v>
      </c>
      <c r="L381">
        <f t="shared" si="15"/>
        <v>0</v>
      </c>
      <c r="M381">
        <f>marketing_campaign32[[#This Row],[TotalKids]]+marketing_campaign32[[#This Row],[Marital_Number]]</f>
        <v>2</v>
      </c>
      <c r="N381" s="1">
        <v>41585</v>
      </c>
      <c r="O381" s="22">
        <f>MAX($N$2:$N$2229)-marketing_campaign32[[#This Row],[Dt_Customer]]</f>
        <v>234</v>
      </c>
      <c r="P381">
        <v>40</v>
      </c>
      <c r="Q381">
        <v>571</v>
      </c>
      <c r="R381">
        <v>12</v>
      </c>
      <c r="S381">
        <v>523</v>
      </c>
      <c r="T381">
        <v>63</v>
      </c>
      <c r="U381">
        <v>60</v>
      </c>
      <c r="V381">
        <v>24</v>
      </c>
      <c r="W381">
        <f t="shared" si="16"/>
        <v>1253</v>
      </c>
      <c r="X381" s="27">
        <f>marketing_campaign32[[#This Row],[TotalSpend]]/marketing_campaign32[[#This Row],[Income]]</f>
        <v>1.6681311073834439E-2</v>
      </c>
      <c r="Y381" s="27" t="str">
        <f>IF(marketing_campaign32[[#This Row],[TotalSpend]]&gt;1196, "High Spend", "Low Spend")</f>
        <v>High Spend</v>
      </c>
      <c r="Z381">
        <v>1</v>
      </c>
      <c r="AA381">
        <v>3</v>
      </c>
      <c r="AB381">
        <v>10</v>
      </c>
      <c r="AC381">
        <v>5</v>
      </c>
      <c r="AD381">
        <f t="shared" si="17"/>
        <v>18</v>
      </c>
      <c r="AE381" s="30">
        <f>IFERROR(marketing_campaign32[[#This Row],[TotalSpend]]/marketing_campaign32[[#This Row],[TotalPurchase]], 0)</f>
        <v>69.611111111111114</v>
      </c>
      <c r="AF381">
        <v>2</v>
      </c>
      <c r="AG381">
        <v>0</v>
      </c>
      <c r="AH381">
        <v>0</v>
      </c>
      <c r="AI381">
        <v>0</v>
      </c>
      <c r="AJ381">
        <v>0</v>
      </c>
      <c r="AK381">
        <v>0</v>
      </c>
      <c r="AL381">
        <v>0</v>
      </c>
      <c r="AM381">
        <v>0</v>
      </c>
    </row>
    <row r="382" spans="1:39" x14ac:dyDescent="0.3">
      <c r="A382">
        <v>4507</v>
      </c>
      <c r="B382">
        <v>1952</v>
      </c>
      <c r="C382">
        <f>2014-marketing_campaign32[[#This Row],[Year_Birth]]</f>
        <v>62</v>
      </c>
      <c r="D382" t="str">
        <f>IF(AND(marketing_campaign32[[#This Row],[Age]]&gt;17, marketing_campaign32[[#This Row],[Age]]&lt;40), "Adult", IF(AND(marketing_campaign32[[#This Row],[Age]]&gt;=40, marketing_campaign32[[#This Row],[Age]]&lt;59), "Middle Age", "Old Age"))</f>
        <v>Old Age</v>
      </c>
      <c r="E382">
        <v>2</v>
      </c>
      <c r="F382">
        <v>1</v>
      </c>
      <c r="G382">
        <v>72228</v>
      </c>
      <c r="H382" t="s">
        <v>146</v>
      </c>
      <c r="I382">
        <v>3</v>
      </c>
      <c r="J382">
        <v>0</v>
      </c>
      <c r="K382">
        <v>0</v>
      </c>
      <c r="L382">
        <f t="shared" si="15"/>
        <v>0</v>
      </c>
      <c r="M382">
        <f>marketing_campaign32[[#This Row],[TotalKids]]+marketing_campaign32[[#This Row],[Marital_Number]]</f>
        <v>1</v>
      </c>
      <c r="N382" s="1">
        <v>41240</v>
      </c>
      <c r="O382" s="22">
        <f>MAX($N$2:$N$2229)-marketing_campaign32[[#This Row],[Dt_Customer]]</f>
        <v>579</v>
      </c>
      <c r="P382">
        <v>87</v>
      </c>
      <c r="Q382">
        <v>631</v>
      </c>
      <c r="R382">
        <v>28</v>
      </c>
      <c r="S382">
        <v>491</v>
      </c>
      <c r="T382">
        <v>30</v>
      </c>
      <c r="U382">
        <v>14</v>
      </c>
      <c r="V382">
        <v>56</v>
      </c>
      <c r="W382">
        <f t="shared" si="16"/>
        <v>1250</v>
      </c>
      <c r="X382" s="27">
        <f>marketing_campaign32[[#This Row],[TotalSpend]]/marketing_campaign32[[#This Row],[Income]]</f>
        <v>1.7306307803068063E-2</v>
      </c>
      <c r="Y382" s="27" t="str">
        <f>IF(marketing_campaign32[[#This Row],[TotalSpend]]&gt;1196, "High Spend", "Low Spend")</f>
        <v>High Spend</v>
      </c>
      <c r="Z382">
        <v>1</v>
      </c>
      <c r="AA382">
        <v>6</v>
      </c>
      <c r="AB382">
        <v>7</v>
      </c>
      <c r="AC382">
        <v>8</v>
      </c>
      <c r="AD382">
        <f t="shared" si="17"/>
        <v>21</v>
      </c>
      <c r="AE382" s="30">
        <f>IFERROR(marketing_campaign32[[#This Row],[TotalSpend]]/marketing_campaign32[[#This Row],[TotalPurchase]], 0)</f>
        <v>59.523809523809526</v>
      </c>
      <c r="AF382">
        <v>3</v>
      </c>
      <c r="AG382">
        <v>0</v>
      </c>
      <c r="AH382">
        <v>0</v>
      </c>
      <c r="AI382">
        <v>0</v>
      </c>
      <c r="AJ382">
        <v>0</v>
      </c>
      <c r="AK382">
        <v>0</v>
      </c>
      <c r="AL382">
        <v>0</v>
      </c>
      <c r="AM382">
        <v>0</v>
      </c>
    </row>
    <row r="383" spans="1:39" x14ac:dyDescent="0.3">
      <c r="A383">
        <v>3202</v>
      </c>
      <c r="B383">
        <v>1987</v>
      </c>
      <c r="C383">
        <f>2014-marketing_campaign32[[#This Row],[Year_Birth]]</f>
        <v>27</v>
      </c>
      <c r="D383" t="str">
        <f>IF(AND(marketing_campaign32[[#This Row],[Age]]&gt;17, marketing_campaign32[[#This Row],[Age]]&lt;40), "Adult", IF(AND(marketing_campaign32[[#This Row],[Age]]&gt;=40, marketing_campaign32[[#This Row],[Age]]&lt;59), "Middle Age", "Old Age"))</f>
        <v>Adult</v>
      </c>
      <c r="E383">
        <v>3</v>
      </c>
      <c r="F383">
        <v>2</v>
      </c>
      <c r="G383">
        <v>51563</v>
      </c>
      <c r="H383" t="s">
        <v>147</v>
      </c>
      <c r="I383">
        <v>2</v>
      </c>
      <c r="J383">
        <v>0</v>
      </c>
      <c r="K383">
        <v>0</v>
      </c>
      <c r="L383">
        <f t="shared" si="15"/>
        <v>0</v>
      </c>
      <c r="M383">
        <f>marketing_campaign32[[#This Row],[TotalKids]]+marketing_campaign32[[#This Row],[Marital_Number]]</f>
        <v>2</v>
      </c>
      <c r="N383" s="1">
        <v>41183</v>
      </c>
      <c r="O383" s="22">
        <f>MAX($N$2:$N$2229)-marketing_campaign32[[#This Row],[Dt_Customer]]</f>
        <v>636</v>
      </c>
      <c r="P383">
        <v>60</v>
      </c>
      <c r="Q383">
        <v>1166</v>
      </c>
      <c r="R383">
        <v>0</v>
      </c>
      <c r="S383">
        <v>48</v>
      </c>
      <c r="T383">
        <v>0</v>
      </c>
      <c r="U383">
        <v>0</v>
      </c>
      <c r="V383">
        <v>36</v>
      </c>
      <c r="W383">
        <f t="shared" si="16"/>
        <v>1250</v>
      </c>
      <c r="X383" s="27">
        <f>marketing_campaign32[[#This Row],[TotalSpend]]/marketing_campaign32[[#This Row],[Income]]</f>
        <v>2.4242189166650507E-2</v>
      </c>
      <c r="Y383" s="27" t="str">
        <f>IF(marketing_campaign32[[#This Row],[TotalSpend]]&gt;1196, "High Spend", "Low Spend")</f>
        <v>High Spend</v>
      </c>
      <c r="Z383">
        <v>1</v>
      </c>
      <c r="AA383">
        <v>4</v>
      </c>
      <c r="AB383">
        <v>4</v>
      </c>
      <c r="AC383">
        <v>10</v>
      </c>
      <c r="AD383">
        <f t="shared" si="17"/>
        <v>18</v>
      </c>
      <c r="AE383" s="30">
        <f>IFERROR(marketing_campaign32[[#This Row],[TotalSpend]]/marketing_campaign32[[#This Row],[TotalPurchase]], 0)</f>
        <v>69.444444444444443</v>
      </c>
      <c r="AF383">
        <v>8</v>
      </c>
      <c r="AG383">
        <v>0</v>
      </c>
      <c r="AH383">
        <v>0</v>
      </c>
      <c r="AI383">
        <v>0</v>
      </c>
      <c r="AJ383">
        <v>1</v>
      </c>
      <c r="AK383">
        <v>1</v>
      </c>
      <c r="AL383">
        <v>0</v>
      </c>
      <c r="AM383">
        <v>0</v>
      </c>
    </row>
    <row r="384" spans="1:39" x14ac:dyDescent="0.3">
      <c r="A384">
        <v>1513</v>
      </c>
      <c r="B384">
        <v>1979</v>
      </c>
      <c r="C384">
        <f>2014-marketing_campaign32[[#This Row],[Year_Birth]]</f>
        <v>35</v>
      </c>
      <c r="D384" t="str">
        <f>IF(AND(marketing_campaign32[[#This Row],[Age]]&gt;17, marketing_campaign32[[#This Row],[Age]]&lt;40), "Adult", IF(AND(marketing_campaign32[[#This Row],[Age]]&gt;=40, marketing_campaign32[[#This Row],[Age]]&lt;59), "Middle Age", "Old Age"))</f>
        <v>Adult</v>
      </c>
      <c r="E384">
        <v>3</v>
      </c>
      <c r="F384">
        <v>2</v>
      </c>
      <c r="G384">
        <v>60839</v>
      </c>
      <c r="H384" t="s">
        <v>147</v>
      </c>
      <c r="I384">
        <v>2</v>
      </c>
      <c r="J384">
        <v>1</v>
      </c>
      <c r="K384">
        <v>1</v>
      </c>
      <c r="L384">
        <f t="shared" si="15"/>
        <v>2</v>
      </c>
      <c r="M384">
        <f>marketing_campaign32[[#This Row],[TotalKids]]+marketing_campaign32[[#This Row],[Marital_Number]]</f>
        <v>4</v>
      </c>
      <c r="N384" s="1">
        <v>41149</v>
      </c>
      <c r="O384" s="22">
        <f>MAX($N$2:$N$2229)-marketing_campaign32[[#This Row],[Dt_Customer]]</f>
        <v>670</v>
      </c>
      <c r="P384">
        <v>72</v>
      </c>
      <c r="Q384">
        <v>600</v>
      </c>
      <c r="R384">
        <v>21</v>
      </c>
      <c r="S384">
        <v>128</v>
      </c>
      <c r="T384">
        <v>223</v>
      </c>
      <c r="U384">
        <v>150</v>
      </c>
      <c r="V384">
        <v>128</v>
      </c>
      <c r="W384">
        <f t="shared" si="16"/>
        <v>1250</v>
      </c>
      <c r="X384" s="27">
        <f>marketing_campaign32[[#This Row],[TotalSpend]]/marketing_campaign32[[#This Row],[Income]]</f>
        <v>2.0546031328588569E-2</v>
      </c>
      <c r="Y384" s="27" t="str">
        <f>IF(marketing_campaign32[[#This Row],[TotalSpend]]&gt;1196, "High Spend", "Low Spend")</f>
        <v>High Spend</v>
      </c>
      <c r="Z384">
        <v>13</v>
      </c>
      <c r="AA384">
        <v>2</v>
      </c>
      <c r="AB384">
        <v>2</v>
      </c>
      <c r="AC384">
        <v>12</v>
      </c>
      <c r="AD384">
        <f t="shared" si="17"/>
        <v>16</v>
      </c>
      <c r="AE384" s="30">
        <f>IFERROR(marketing_campaign32[[#This Row],[TotalSpend]]/marketing_campaign32[[#This Row],[TotalPurchase]], 0)</f>
        <v>78.125</v>
      </c>
      <c r="AF384">
        <v>8</v>
      </c>
      <c r="AG384">
        <v>0</v>
      </c>
      <c r="AH384">
        <v>0</v>
      </c>
      <c r="AI384">
        <v>0</v>
      </c>
      <c r="AJ384">
        <v>0</v>
      </c>
      <c r="AK384">
        <v>0</v>
      </c>
      <c r="AL384">
        <v>0</v>
      </c>
      <c r="AM384">
        <v>0</v>
      </c>
    </row>
    <row r="385" spans="1:39" x14ac:dyDescent="0.3">
      <c r="A385">
        <v>7079</v>
      </c>
      <c r="B385">
        <v>1962</v>
      </c>
      <c r="C385">
        <f>2014-marketing_campaign32[[#This Row],[Year_Birth]]</f>
        <v>52</v>
      </c>
      <c r="D385" t="str">
        <f>IF(AND(marketing_campaign32[[#This Row],[Age]]&gt;17, marketing_campaign32[[#This Row],[Age]]&lt;40), "Adult", IF(AND(marketing_campaign32[[#This Row],[Age]]&gt;=40, marketing_campaign32[[#This Row],[Age]]&lt;59), "Middle Age", "Old Age"))</f>
        <v>Middle Age</v>
      </c>
      <c r="E385">
        <v>2</v>
      </c>
      <c r="F385">
        <v>1</v>
      </c>
      <c r="G385">
        <v>63887</v>
      </c>
      <c r="H385" t="s">
        <v>147</v>
      </c>
      <c r="I385">
        <v>2</v>
      </c>
      <c r="J385">
        <v>0</v>
      </c>
      <c r="K385">
        <v>1</v>
      </c>
      <c r="L385">
        <f t="shared" ref="L385:L448" si="18">J385+K385</f>
        <v>1</v>
      </c>
      <c r="M385">
        <f>marketing_campaign32[[#This Row],[TotalKids]]+marketing_campaign32[[#This Row],[Marital_Number]]</f>
        <v>2</v>
      </c>
      <c r="N385" s="1">
        <v>41160</v>
      </c>
      <c r="O385" s="22">
        <f>MAX($N$2:$N$2229)-marketing_campaign32[[#This Row],[Dt_Customer]]</f>
        <v>659</v>
      </c>
      <c r="P385">
        <v>38</v>
      </c>
      <c r="Q385">
        <v>897</v>
      </c>
      <c r="R385">
        <v>23</v>
      </c>
      <c r="S385">
        <v>207</v>
      </c>
      <c r="T385">
        <v>15</v>
      </c>
      <c r="U385">
        <v>11</v>
      </c>
      <c r="V385">
        <v>92</v>
      </c>
      <c r="W385">
        <f t="shared" ref="W385:W448" si="19">Q385+R385+S385+T385+U385+V385</f>
        <v>1245</v>
      </c>
      <c r="X385" s="27">
        <f>marketing_campaign32[[#This Row],[TotalSpend]]/marketing_campaign32[[#This Row],[Income]]</f>
        <v>1.9487532674879085E-2</v>
      </c>
      <c r="Y385" s="27" t="str">
        <f>IF(marketing_campaign32[[#This Row],[TotalSpend]]&gt;1196, "High Spend", "Low Spend")</f>
        <v>High Spend</v>
      </c>
      <c r="Z385">
        <v>5</v>
      </c>
      <c r="AA385">
        <v>9</v>
      </c>
      <c r="AB385">
        <v>6</v>
      </c>
      <c r="AC385">
        <v>12</v>
      </c>
      <c r="AD385">
        <f t="shared" ref="AD385:AD448" si="20">AA385+AB385+AC385</f>
        <v>27</v>
      </c>
      <c r="AE385" s="30">
        <f>IFERROR(marketing_campaign32[[#This Row],[TotalSpend]]/marketing_campaign32[[#This Row],[TotalPurchase]], 0)</f>
        <v>46.111111111111114</v>
      </c>
      <c r="AF385">
        <v>6</v>
      </c>
      <c r="AG385">
        <v>0</v>
      </c>
      <c r="AH385">
        <v>0</v>
      </c>
      <c r="AI385">
        <v>0</v>
      </c>
      <c r="AJ385">
        <v>0</v>
      </c>
      <c r="AK385">
        <v>0</v>
      </c>
      <c r="AL385">
        <v>0</v>
      </c>
      <c r="AM385">
        <v>0</v>
      </c>
    </row>
    <row r="386" spans="1:39" x14ac:dyDescent="0.3">
      <c r="A386">
        <v>1232</v>
      </c>
      <c r="B386">
        <v>1982</v>
      </c>
      <c r="C386">
        <f>2014-marketing_campaign32[[#This Row],[Year_Birth]]</f>
        <v>32</v>
      </c>
      <c r="D386" t="str">
        <f>IF(AND(marketing_campaign32[[#This Row],[Age]]&gt;17, marketing_campaign32[[#This Row],[Age]]&lt;40), "Adult", IF(AND(marketing_campaign32[[#This Row],[Age]]&gt;=40, marketing_campaign32[[#This Row],[Age]]&lt;59), "Middle Age", "Old Age"))</f>
        <v>Adult</v>
      </c>
      <c r="E386">
        <v>3</v>
      </c>
      <c r="F386">
        <v>2</v>
      </c>
      <c r="G386">
        <v>70038</v>
      </c>
      <c r="H386" t="s">
        <v>146</v>
      </c>
      <c r="I386">
        <v>3</v>
      </c>
      <c r="J386">
        <v>0</v>
      </c>
      <c r="K386">
        <v>0</v>
      </c>
      <c r="L386">
        <f t="shared" si="18"/>
        <v>0</v>
      </c>
      <c r="M386">
        <f>marketing_campaign32[[#This Row],[TotalKids]]+marketing_campaign32[[#This Row],[Marital_Number]]</f>
        <v>2</v>
      </c>
      <c r="N386" s="1">
        <v>41572</v>
      </c>
      <c r="O386" s="22">
        <f>MAX($N$2:$N$2229)-marketing_campaign32[[#This Row],[Dt_Customer]]</f>
        <v>247</v>
      </c>
      <c r="P386">
        <v>54</v>
      </c>
      <c r="Q386">
        <v>587</v>
      </c>
      <c r="R386">
        <v>54</v>
      </c>
      <c r="S386">
        <v>348</v>
      </c>
      <c r="T386">
        <v>71</v>
      </c>
      <c r="U386">
        <v>54</v>
      </c>
      <c r="V386">
        <v>130</v>
      </c>
      <c r="W386">
        <f t="shared" si="19"/>
        <v>1244</v>
      </c>
      <c r="X386" s="27">
        <f>marketing_campaign32[[#This Row],[TotalSpend]]/marketing_campaign32[[#This Row],[Income]]</f>
        <v>1.7761786458779519E-2</v>
      </c>
      <c r="Y386" s="27" t="str">
        <f>IF(marketing_campaign32[[#This Row],[TotalSpend]]&gt;1196, "High Spend", "Low Spend")</f>
        <v>High Spend</v>
      </c>
      <c r="Z386">
        <v>1</v>
      </c>
      <c r="AA386">
        <v>4</v>
      </c>
      <c r="AB386">
        <v>4</v>
      </c>
      <c r="AC386">
        <v>8</v>
      </c>
      <c r="AD386">
        <f t="shared" si="20"/>
        <v>16</v>
      </c>
      <c r="AE386" s="30">
        <f>IFERROR(marketing_campaign32[[#This Row],[TotalSpend]]/marketing_campaign32[[#This Row],[TotalPurchase]], 0)</f>
        <v>77.75</v>
      </c>
      <c r="AF386">
        <v>2</v>
      </c>
      <c r="AG386">
        <v>0</v>
      </c>
      <c r="AH386">
        <v>0</v>
      </c>
      <c r="AI386">
        <v>0</v>
      </c>
      <c r="AJ386">
        <v>0</v>
      </c>
      <c r="AK386">
        <v>0</v>
      </c>
      <c r="AL386">
        <v>0</v>
      </c>
      <c r="AM386">
        <v>0</v>
      </c>
    </row>
    <row r="387" spans="1:39" x14ac:dyDescent="0.3">
      <c r="A387">
        <v>2345</v>
      </c>
      <c r="B387">
        <v>1982</v>
      </c>
      <c r="C387">
        <f>2014-marketing_campaign32[[#This Row],[Year_Birth]]</f>
        <v>32</v>
      </c>
      <c r="D387" t="str">
        <f>IF(AND(marketing_campaign32[[#This Row],[Age]]&gt;17, marketing_campaign32[[#This Row],[Age]]&lt;40), "Adult", IF(AND(marketing_campaign32[[#This Row],[Age]]&gt;=40, marketing_campaign32[[#This Row],[Age]]&lt;59), "Middle Age", "Old Age"))</f>
        <v>Adult</v>
      </c>
      <c r="E387">
        <v>3</v>
      </c>
      <c r="F387">
        <v>2</v>
      </c>
      <c r="G387">
        <v>70038</v>
      </c>
      <c r="H387" t="s">
        <v>146</v>
      </c>
      <c r="I387">
        <v>3</v>
      </c>
      <c r="J387">
        <v>0</v>
      </c>
      <c r="K387">
        <v>0</v>
      </c>
      <c r="L387">
        <f t="shared" si="18"/>
        <v>0</v>
      </c>
      <c r="M387">
        <f>marketing_campaign32[[#This Row],[TotalKids]]+marketing_campaign32[[#This Row],[Marital_Number]]</f>
        <v>2</v>
      </c>
      <c r="N387" s="1">
        <v>41572</v>
      </c>
      <c r="O387" s="22">
        <f>MAX($N$2:$N$2229)-marketing_campaign32[[#This Row],[Dt_Customer]]</f>
        <v>247</v>
      </c>
      <c r="P387">
        <v>54</v>
      </c>
      <c r="Q387">
        <v>587</v>
      </c>
      <c r="R387">
        <v>54</v>
      </c>
      <c r="S387">
        <v>348</v>
      </c>
      <c r="T387">
        <v>71</v>
      </c>
      <c r="U387">
        <v>54</v>
      </c>
      <c r="V387">
        <v>130</v>
      </c>
      <c r="W387">
        <f t="shared" si="19"/>
        <v>1244</v>
      </c>
      <c r="X387" s="27">
        <f>marketing_campaign32[[#This Row],[TotalSpend]]/marketing_campaign32[[#This Row],[Income]]</f>
        <v>1.7761786458779519E-2</v>
      </c>
      <c r="Y387" s="27" t="str">
        <f>IF(marketing_campaign32[[#This Row],[TotalSpend]]&gt;1196, "High Spend", "Low Spend")</f>
        <v>High Spend</v>
      </c>
      <c r="Z387">
        <v>1</v>
      </c>
      <c r="AA387">
        <v>4</v>
      </c>
      <c r="AB387">
        <v>4</v>
      </c>
      <c r="AC387">
        <v>8</v>
      </c>
      <c r="AD387">
        <f t="shared" si="20"/>
        <v>16</v>
      </c>
      <c r="AE387" s="30">
        <f>IFERROR(marketing_campaign32[[#This Row],[TotalSpend]]/marketing_campaign32[[#This Row],[TotalPurchase]], 0)</f>
        <v>77.75</v>
      </c>
      <c r="AF387">
        <v>2</v>
      </c>
      <c r="AG387">
        <v>0</v>
      </c>
      <c r="AH387">
        <v>0</v>
      </c>
      <c r="AI387">
        <v>0</v>
      </c>
      <c r="AJ387">
        <v>0</v>
      </c>
      <c r="AK387">
        <v>0</v>
      </c>
      <c r="AL387">
        <v>0</v>
      </c>
      <c r="AM387">
        <v>0</v>
      </c>
    </row>
    <row r="388" spans="1:39" x14ac:dyDescent="0.3">
      <c r="A388">
        <v>7106</v>
      </c>
      <c r="B388">
        <v>1943</v>
      </c>
      <c r="C388">
        <f>2014-marketing_campaign32[[#This Row],[Year_Birth]]</f>
        <v>71</v>
      </c>
      <c r="D388" t="str">
        <f>IF(AND(marketing_campaign32[[#This Row],[Age]]&gt;17, marketing_campaign32[[#This Row],[Age]]&lt;40), "Adult", IF(AND(marketing_campaign32[[#This Row],[Age]]&gt;=40, marketing_campaign32[[#This Row],[Age]]&lt;59), "Middle Age", "Old Age"))</f>
        <v>Old Age</v>
      </c>
      <c r="E388">
        <v>3</v>
      </c>
      <c r="F388">
        <v>2</v>
      </c>
      <c r="G388">
        <v>75865</v>
      </c>
      <c r="H388" t="s">
        <v>146</v>
      </c>
      <c r="I388">
        <v>3</v>
      </c>
      <c r="J388">
        <v>0</v>
      </c>
      <c r="K388">
        <v>0</v>
      </c>
      <c r="L388">
        <f t="shared" si="18"/>
        <v>0</v>
      </c>
      <c r="M388">
        <f>marketing_campaign32[[#This Row],[TotalKids]]+marketing_campaign32[[#This Row],[Marital_Number]]</f>
        <v>2</v>
      </c>
      <c r="N388" s="1">
        <v>41729</v>
      </c>
      <c r="O388" s="22">
        <f>MAX($N$2:$N$2229)-marketing_campaign32[[#This Row],[Dt_Customer]]</f>
        <v>90</v>
      </c>
      <c r="P388">
        <v>73</v>
      </c>
      <c r="Q388">
        <v>483</v>
      </c>
      <c r="R388">
        <v>0</v>
      </c>
      <c r="S388">
        <v>591</v>
      </c>
      <c r="T388">
        <v>156</v>
      </c>
      <c r="U388">
        <v>0</v>
      </c>
      <c r="V388">
        <v>12</v>
      </c>
      <c r="W388">
        <f t="shared" si="19"/>
        <v>1242</v>
      </c>
      <c r="X388" s="27">
        <f>marketing_campaign32[[#This Row],[TotalSpend]]/marketing_campaign32[[#This Row],[Income]]</f>
        <v>1.6371185658735913E-2</v>
      </c>
      <c r="Y388" s="27" t="str">
        <f>IF(marketing_campaign32[[#This Row],[TotalSpend]]&gt;1196, "High Spend", "Low Spend")</f>
        <v>High Spend</v>
      </c>
      <c r="Z388">
        <v>1</v>
      </c>
      <c r="AA388">
        <v>3</v>
      </c>
      <c r="AB388">
        <v>5</v>
      </c>
      <c r="AC388">
        <v>10</v>
      </c>
      <c r="AD388">
        <f t="shared" si="20"/>
        <v>18</v>
      </c>
      <c r="AE388" s="30">
        <f>IFERROR(marketing_campaign32[[#This Row],[TotalSpend]]/marketing_campaign32[[#This Row],[TotalPurchase]], 0)</f>
        <v>69</v>
      </c>
      <c r="AF388">
        <v>1</v>
      </c>
      <c r="AG388">
        <v>0</v>
      </c>
      <c r="AH388">
        <v>0</v>
      </c>
      <c r="AI388">
        <v>0</v>
      </c>
      <c r="AJ388">
        <v>0</v>
      </c>
      <c r="AK388">
        <v>0</v>
      </c>
      <c r="AL388">
        <v>0</v>
      </c>
      <c r="AM388">
        <v>0</v>
      </c>
    </row>
    <row r="389" spans="1:39" x14ac:dyDescent="0.3">
      <c r="A389">
        <v>7270</v>
      </c>
      <c r="B389">
        <v>1981</v>
      </c>
      <c r="C389">
        <f>2014-marketing_campaign32[[#This Row],[Year_Birth]]</f>
        <v>33</v>
      </c>
      <c r="D389" t="str">
        <f>IF(AND(marketing_campaign32[[#This Row],[Age]]&gt;17, marketing_campaign32[[#This Row],[Age]]&lt;40), "Adult", IF(AND(marketing_campaign32[[#This Row],[Age]]&gt;=40, marketing_campaign32[[#This Row],[Age]]&lt;59), "Middle Age", "Old Age"))</f>
        <v>Adult</v>
      </c>
      <c r="E389">
        <v>2</v>
      </c>
      <c r="F389">
        <v>1</v>
      </c>
      <c r="G389">
        <v>56981</v>
      </c>
      <c r="H389" t="s">
        <v>147</v>
      </c>
      <c r="I389">
        <v>2</v>
      </c>
      <c r="J389">
        <v>0</v>
      </c>
      <c r="K389">
        <v>0</v>
      </c>
      <c r="L389">
        <f t="shared" si="18"/>
        <v>0</v>
      </c>
      <c r="M389">
        <f>marketing_campaign32[[#This Row],[TotalKids]]+marketing_campaign32[[#This Row],[Marital_Number]]</f>
        <v>1</v>
      </c>
      <c r="N389" s="1">
        <v>41664</v>
      </c>
      <c r="O389" s="22">
        <f>MAX($N$2:$N$2229)-marketing_campaign32[[#This Row],[Dt_Customer]]</f>
        <v>155</v>
      </c>
      <c r="P389">
        <v>91</v>
      </c>
      <c r="Q389">
        <v>908</v>
      </c>
      <c r="R389">
        <v>48</v>
      </c>
      <c r="S389">
        <v>217</v>
      </c>
      <c r="T389">
        <v>32</v>
      </c>
      <c r="U389">
        <v>12</v>
      </c>
      <c r="V389">
        <v>24</v>
      </c>
      <c r="W389">
        <f t="shared" si="19"/>
        <v>1241</v>
      </c>
      <c r="X389" s="27">
        <f>marketing_campaign32[[#This Row],[TotalSpend]]/marketing_campaign32[[#This Row],[Income]]</f>
        <v>2.1779189554412874E-2</v>
      </c>
      <c r="Y389" s="27" t="str">
        <f>IF(marketing_campaign32[[#This Row],[TotalSpend]]&gt;1196, "High Spend", "Low Spend")</f>
        <v>High Spend</v>
      </c>
      <c r="Z389">
        <v>1</v>
      </c>
      <c r="AA389">
        <v>2</v>
      </c>
      <c r="AB389">
        <v>3</v>
      </c>
      <c r="AC389">
        <v>13</v>
      </c>
      <c r="AD389">
        <f t="shared" si="20"/>
        <v>18</v>
      </c>
      <c r="AE389" s="30">
        <f>IFERROR(marketing_campaign32[[#This Row],[TotalSpend]]/marketing_campaign32[[#This Row],[TotalPurchase]], 0)</f>
        <v>68.944444444444443</v>
      </c>
      <c r="AF389">
        <v>6</v>
      </c>
      <c r="AG389">
        <v>0</v>
      </c>
      <c r="AH389">
        <v>0</v>
      </c>
      <c r="AI389">
        <v>0</v>
      </c>
      <c r="AJ389">
        <v>1</v>
      </c>
      <c r="AK389">
        <v>0</v>
      </c>
      <c r="AL389">
        <v>0</v>
      </c>
      <c r="AM389">
        <v>0</v>
      </c>
    </row>
    <row r="390" spans="1:39" x14ac:dyDescent="0.3">
      <c r="A390">
        <v>4673</v>
      </c>
      <c r="B390">
        <v>1963</v>
      </c>
      <c r="C390">
        <f>2014-marketing_campaign32[[#This Row],[Year_Birth]]</f>
        <v>51</v>
      </c>
      <c r="D390" t="str">
        <f>IF(AND(marketing_campaign32[[#This Row],[Age]]&gt;17, marketing_campaign32[[#This Row],[Age]]&lt;40), "Adult", IF(AND(marketing_campaign32[[#This Row],[Age]]&gt;=40, marketing_campaign32[[#This Row],[Age]]&lt;59), "Middle Age", "Old Age"))</f>
        <v>Middle Age</v>
      </c>
      <c r="E390">
        <v>3</v>
      </c>
      <c r="F390">
        <v>2</v>
      </c>
      <c r="G390">
        <v>81300</v>
      </c>
      <c r="H390" t="s">
        <v>146</v>
      </c>
      <c r="I390">
        <v>3</v>
      </c>
      <c r="J390">
        <v>0</v>
      </c>
      <c r="K390">
        <v>1</v>
      </c>
      <c r="L390">
        <f t="shared" si="18"/>
        <v>1</v>
      </c>
      <c r="M390">
        <f>marketing_campaign32[[#This Row],[TotalKids]]+marketing_campaign32[[#This Row],[Marital_Number]]</f>
        <v>3</v>
      </c>
      <c r="N390" s="1">
        <v>41212</v>
      </c>
      <c r="O390" s="22">
        <f>MAX($N$2:$N$2229)-marketing_campaign32[[#This Row],[Dt_Customer]]</f>
        <v>607</v>
      </c>
      <c r="P390">
        <v>17</v>
      </c>
      <c r="Q390">
        <v>1004</v>
      </c>
      <c r="R390">
        <v>12</v>
      </c>
      <c r="S390">
        <v>145</v>
      </c>
      <c r="T390">
        <v>32</v>
      </c>
      <c r="U390">
        <v>12</v>
      </c>
      <c r="V390">
        <v>36</v>
      </c>
      <c r="W390">
        <f t="shared" si="19"/>
        <v>1241</v>
      </c>
      <c r="X390" s="27">
        <f>marketing_campaign32[[#This Row],[TotalSpend]]/marketing_campaign32[[#This Row],[Income]]</f>
        <v>1.5264452644526446E-2</v>
      </c>
      <c r="Y390" s="27" t="str">
        <f>IF(marketing_campaign32[[#This Row],[TotalSpend]]&gt;1196, "High Spend", "Low Spend")</f>
        <v>High Spend</v>
      </c>
      <c r="Z390">
        <v>3</v>
      </c>
      <c r="AA390">
        <v>10</v>
      </c>
      <c r="AB390">
        <v>3</v>
      </c>
      <c r="AC390">
        <v>5</v>
      </c>
      <c r="AD390">
        <f t="shared" si="20"/>
        <v>18</v>
      </c>
      <c r="AE390" s="30">
        <f>IFERROR(marketing_campaign32[[#This Row],[TotalSpend]]/marketing_campaign32[[#This Row],[TotalPurchase]], 0)</f>
        <v>68.944444444444443</v>
      </c>
      <c r="AF390">
        <v>5</v>
      </c>
      <c r="AG390">
        <v>1</v>
      </c>
      <c r="AH390">
        <v>0</v>
      </c>
      <c r="AI390">
        <v>0</v>
      </c>
      <c r="AJ390">
        <v>0</v>
      </c>
      <c r="AK390">
        <v>0</v>
      </c>
      <c r="AL390">
        <v>1</v>
      </c>
      <c r="AM390">
        <v>0</v>
      </c>
    </row>
    <row r="391" spans="1:39" x14ac:dyDescent="0.3">
      <c r="A391">
        <v>2798</v>
      </c>
      <c r="B391">
        <v>1977</v>
      </c>
      <c r="C391">
        <f>2014-marketing_campaign32[[#This Row],[Year_Birth]]</f>
        <v>37</v>
      </c>
      <c r="D391" t="str">
        <f>IF(AND(marketing_campaign32[[#This Row],[Age]]&gt;17, marketing_campaign32[[#This Row],[Age]]&lt;40), "Adult", IF(AND(marketing_campaign32[[#This Row],[Age]]&gt;=40, marketing_campaign32[[#This Row],[Age]]&lt;59), "Middle Age", "Old Age"))</f>
        <v>Adult</v>
      </c>
      <c r="E391">
        <v>3</v>
      </c>
      <c r="F391">
        <v>2</v>
      </c>
      <c r="G391">
        <v>102160</v>
      </c>
      <c r="H391" t="s">
        <v>146</v>
      </c>
      <c r="I391">
        <v>3</v>
      </c>
      <c r="J391">
        <v>0</v>
      </c>
      <c r="K391">
        <v>0</v>
      </c>
      <c r="L391">
        <f t="shared" si="18"/>
        <v>0</v>
      </c>
      <c r="M391">
        <f>marketing_campaign32[[#This Row],[TotalKids]]+marketing_campaign32[[#This Row],[Marital_Number]]</f>
        <v>2</v>
      </c>
      <c r="N391" s="1">
        <v>41215</v>
      </c>
      <c r="O391" s="22">
        <f>MAX($N$2:$N$2229)-marketing_campaign32[[#This Row],[Dt_Customer]]</f>
        <v>604</v>
      </c>
      <c r="P391">
        <v>54</v>
      </c>
      <c r="Q391">
        <v>763</v>
      </c>
      <c r="R391">
        <v>29</v>
      </c>
      <c r="S391">
        <v>138</v>
      </c>
      <c r="T391">
        <v>76</v>
      </c>
      <c r="U391">
        <v>176</v>
      </c>
      <c r="V391">
        <v>58</v>
      </c>
      <c r="W391">
        <f t="shared" si="19"/>
        <v>1240</v>
      </c>
      <c r="X391" s="27">
        <f>marketing_campaign32[[#This Row],[TotalSpend]]/marketing_campaign32[[#This Row],[Income]]</f>
        <v>1.2137823022709476E-2</v>
      </c>
      <c r="Y391" s="27" t="str">
        <f>IF(marketing_campaign32[[#This Row],[TotalSpend]]&gt;1196, "High Spend", "Low Spend")</f>
        <v>High Spend</v>
      </c>
      <c r="Z391">
        <v>0</v>
      </c>
      <c r="AA391">
        <v>7</v>
      </c>
      <c r="AB391">
        <v>9</v>
      </c>
      <c r="AC391">
        <v>10</v>
      </c>
      <c r="AD391">
        <f t="shared" si="20"/>
        <v>26</v>
      </c>
      <c r="AE391" s="30">
        <f>IFERROR(marketing_campaign32[[#This Row],[TotalSpend]]/marketing_campaign32[[#This Row],[TotalPurchase]], 0)</f>
        <v>47.692307692307693</v>
      </c>
      <c r="AF391">
        <v>4</v>
      </c>
      <c r="AG391">
        <v>1</v>
      </c>
      <c r="AH391">
        <v>0</v>
      </c>
      <c r="AI391">
        <v>0</v>
      </c>
      <c r="AJ391">
        <v>1</v>
      </c>
      <c r="AK391">
        <v>1</v>
      </c>
      <c r="AL391">
        <v>1</v>
      </c>
      <c r="AM391">
        <v>0</v>
      </c>
    </row>
    <row r="392" spans="1:39" x14ac:dyDescent="0.3">
      <c r="A392">
        <v>10156</v>
      </c>
      <c r="B392">
        <v>1975</v>
      </c>
      <c r="C392">
        <f>2014-marketing_campaign32[[#This Row],[Year_Birth]]</f>
        <v>39</v>
      </c>
      <c r="D392" t="str">
        <f>IF(AND(marketing_campaign32[[#This Row],[Age]]&gt;17, marketing_campaign32[[#This Row],[Age]]&lt;40), "Adult", IF(AND(marketing_campaign32[[#This Row],[Age]]&gt;=40, marketing_campaign32[[#This Row],[Age]]&lt;59), "Middle Age", "Old Age"))</f>
        <v>Adult</v>
      </c>
      <c r="E392">
        <v>2</v>
      </c>
      <c r="F392">
        <v>1</v>
      </c>
      <c r="G392">
        <v>84196</v>
      </c>
      <c r="H392" t="s">
        <v>146</v>
      </c>
      <c r="I392">
        <v>3</v>
      </c>
      <c r="J392">
        <v>0</v>
      </c>
      <c r="K392">
        <v>1</v>
      </c>
      <c r="L392">
        <f t="shared" si="18"/>
        <v>1</v>
      </c>
      <c r="M392">
        <f>marketing_campaign32[[#This Row],[TotalKids]]+marketing_campaign32[[#This Row],[Marital_Number]]</f>
        <v>2</v>
      </c>
      <c r="N392" s="1">
        <v>41428</v>
      </c>
      <c r="O392" s="22">
        <f>MAX($N$2:$N$2229)-marketing_campaign32[[#This Row],[Dt_Customer]]</f>
        <v>391</v>
      </c>
      <c r="P392">
        <v>56</v>
      </c>
      <c r="Q392">
        <v>215</v>
      </c>
      <c r="R392">
        <v>63</v>
      </c>
      <c r="S392">
        <v>507</v>
      </c>
      <c r="T392">
        <v>231</v>
      </c>
      <c r="U392">
        <v>31</v>
      </c>
      <c r="V392">
        <v>190</v>
      </c>
      <c r="W392">
        <f t="shared" si="19"/>
        <v>1237</v>
      </c>
      <c r="X392" s="27">
        <f>marketing_campaign32[[#This Row],[TotalSpend]]/marketing_campaign32[[#This Row],[Income]]</f>
        <v>1.4691909354363628E-2</v>
      </c>
      <c r="Y392" s="27" t="str">
        <f>IF(marketing_campaign32[[#This Row],[TotalSpend]]&gt;1196, "High Spend", "Low Spend")</f>
        <v>High Spend</v>
      </c>
      <c r="Z392">
        <v>1</v>
      </c>
      <c r="AA392">
        <v>8</v>
      </c>
      <c r="AB392">
        <v>4</v>
      </c>
      <c r="AC392">
        <v>7</v>
      </c>
      <c r="AD392">
        <f t="shared" si="20"/>
        <v>19</v>
      </c>
      <c r="AE392" s="30">
        <f>IFERROR(marketing_campaign32[[#This Row],[TotalSpend]]/marketing_campaign32[[#This Row],[TotalPurchase]], 0)</f>
        <v>65.10526315789474</v>
      </c>
      <c r="AF392">
        <v>3</v>
      </c>
      <c r="AG392">
        <v>0</v>
      </c>
      <c r="AH392">
        <v>0</v>
      </c>
      <c r="AI392">
        <v>0</v>
      </c>
      <c r="AJ392">
        <v>0</v>
      </c>
      <c r="AK392">
        <v>0</v>
      </c>
      <c r="AL392">
        <v>0</v>
      </c>
      <c r="AM392">
        <v>0</v>
      </c>
    </row>
    <row r="393" spans="1:39" x14ac:dyDescent="0.3">
      <c r="A393">
        <v>202</v>
      </c>
      <c r="B393">
        <v>1948</v>
      </c>
      <c r="C393">
        <f>2014-marketing_campaign32[[#This Row],[Year_Birth]]</f>
        <v>66</v>
      </c>
      <c r="D393" t="str">
        <f>IF(AND(marketing_campaign32[[#This Row],[Age]]&gt;17, marketing_campaign32[[#This Row],[Age]]&lt;40), "Adult", IF(AND(marketing_campaign32[[#This Row],[Age]]&gt;=40, marketing_campaign32[[#This Row],[Age]]&lt;59), "Middle Age", "Old Age"))</f>
        <v>Old Age</v>
      </c>
      <c r="E393">
        <v>3</v>
      </c>
      <c r="F393">
        <v>1</v>
      </c>
      <c r="G393">
        <v>82032</v>
      </c>
      <c r="H393" t="s">
        <v>146</v>
      </c>
      <c r="I393">
        <v>3</v>
      </c>
      <c r="J393">
        <v>0</v>
      </c>
      <c r="K393">
        <v>0</v>
      </c>
      <c r="L393">
        <f t="shared" si="18"/>
        <v>0</v>
      </c>
      <c r="M393">
        <f>marketing_campaign32[[#This Row],[TotalKids]]+marketing_campaign32[[#This Row],[Marital_Number]]</f>
        <v>1</v>
      </c>
      <c r="N393" s="1">
        <v>41734</v>
      </c>
      <c r="O393" s="22">
        <f>MAX($N$2:$N$2229)-marketing_campaign32[[#This Row],[Dt_Customer]]</f>
        <v>85</v>
      </c>
      <c r="P393">
        <v>54</v>
      </c>
      <c r="Q393">
        <v>332</v>
      </c>
      <c r="R393">
        <v>194</v>
      </c>
      <c r="S393">
        <v>377</v>
      </c>
      <c r="T393">
        <v>149</v>
      </c>
      <c r="U393">
        <v>125</v>
      </c>
      <c r="V393">
        <v>57</v>
      </c>
      <c r="W393">
        <f t="shared" si="19"/>
        <v>1234</v>
      </c>
      <c r="X393" s="27">
        <f>marketing_campaign32[[#This Row],[TotalSpend]]/marketing_campaign32[[#This Row],[Income]]</f>
        <v>1.5042910083869709E-2</v>
      </c>
      <c r="Y393" s="27" t="str">
        <f>IF(marketing_campaign32[[#This Row],[TotalSpend]]&gt;1196, "High Spend", "Low Spend")</f>
        <v>High Spend</v>
      </c>
      <c r="Z393">
        <v>0</v>
      </c>
      <c r="AA393">
        <v>4</v>
      </c>
      <c r="AB393">
        <v>6</v>
      </c>
      <c r="AC393">
        <v>7</v>
      </c>
      <c r="AD393">
        <f t="shared" si="20"/>
        <v>17</v>
      </c>
      <c r="AE393" s="30">
        <f>IFERROR(marketing_campaign32[[#This Row],[TotalSpend]]/marketing_campaign32[[#This Row],[TotalPurchase]], 0)</f>
        <v>72.588235294117652</v>
      </c>
      <c r="AF393">
        <v>1</v>
      </c>
      <c r="AG393">
        <v>0</v>
      </c>
      <c r="AH393">
        <v>0</v>
      </c>
      <c r="AI393">
        <v>0</v>
      </c>
      <c r="AJ393">
        <v>0</v>
      </c>
      <c r="AK393">
        <v>0</v>
      </c>
      <c r="AL393">
        <v>0</v>
      </c>
      <c r="AM393">
        <v>0</v>
      </c>
    </row>
    <row r="394" spans="1:39" x14ac:dyDescent="0.3">
      <c r="A394">
        <v>9589</v>
      </c>
      <c r="B394">
        <v>1948</v>
      </c>
      <c r="C394">
        <f>2014-marketing_campaign32[[#This Row],[Year_Birth]]</f>
        <v>66</v>
      </c>
      <c r="D394" t="str">
        <f>IF(AND(marketing_campaign32[[#This Row],[Age]]&gt;17, marketing_campaign32[[#This Row],[Age]]&lt;40), "Adult", IF(AND(marketing_campaign32[[#This Row],[Age]]&gt;=40, marketing_campaign32[[#This Row],[Age]]&lt;59), "Middle Age", "Old Age"))</f>
        <v>Old Age</v>
      </c>
      <c r="E394">
        <v>3</v>
      </c>
      <c r="F394">
        <v>1</v>
      </c>
      <c r="G394">
        <v>82032</v>
      </c>
      <c r="H394" t="s">
        <v>146</v>
      </c>
      <c r="I394">
        <v>3</v>
      </c>
      <c r="J394">
        <v>0</v>
      </c>
      <c r="K394">
        <v>0</v>
      </c>
      <c r="L394">
        <f t="shared" si="18"/>
        <v>0</v>
      </c>
      <c r="M394">
        <f>marketing_campaign32[[#This Row],[TotalKids]]+marketing_campaign32[[#This Row],[Marital_Number]]</f>
        <v>1</v>
      </c>
      <c r="N394" s="1">
        <v>41734</v>
      </c>
      <c r="O394" s="22">
        <f>MAX($N$2:$N$2229)-marketing_campaign32[[#This Row],[Dt_Customer]]</f>
        <v>85</v>
      </c>
      <c r="P394">
        <v>54</v>
      </c>
      <c r="Q394">
        <v>332</v>
      </c>
      <c r="R394">
        <v>194</v>
      </c>
      <c r="S394">
        <v>377</v>
      </c>
      <c r="T394">
        <v>149</v>
      </c>
      <c r="U394">
        <v>125</v>
      </c>
      <c r="V394">
        <v>57</v>
      </c>
      <c r="W394">
        <f t="shared" si="19"/>
        <v>1234</v>
      </c>
      <c r="X394" s="27">
        <f>marketing_campaign32[[#This Row],[TotalSpend]]/marketing_campaign32[[#This Row],[Income]]</f>
        <v>1.5042910083869709E-2</v>
      </c>
      <c r="Y394" s="27" t="str">
        <f>IF(marketing_campaign32[[#This Row],[TotalSpend]]&gt;1196, "High Spend", "Low Spend")</f>
        <v>High Spend</v>
      </c>
      <c r="Z394">
        <v>0</v>
      </c>
      <c r="AA394">
        <v>4</v>
      </c>
      <c r="AB394">
        <v>6</v>
      </c>
      <c r="AC394">
        <v>7</v>
      </c>
      <c r="AD394">
        <f t="shared" si="20"/>
        <v>17</v>
      </c>
      <c r="AE394" s="30">
        <f>IFERROR(marketing_campaign32[[#This Row],[TotalSpend]]/marketing_campaign32[[#This Row],[TotalPurchase]], 0)</f>
        <v>72.588235294117652</v>
      </c>
      <c r="AF394">
        <v>1</v>
      </c>
      <c r="AG394">
        <v>0</v>
      </c>
      <c r="AH394">
        <v>0</v>
      </c>
      <c r="AI394">
        <v>0</v>
      </c>
      <c r="AJ394">
        <v>0</v>
      </c>
      <c r="AK394">
        <v>0</v>
      </c>
      <c r="AL394">
        <v>0</v>
      </c>
      <c r="AM394">
        <v>0</v>
      </c>
    </row>
    <row r="395" spans="1:39" x14ac:dyDescent="0.3">
      <c r="A395">
        <v>1829</v>
      </c>
      <c r="B395">
        <v>1961</v>
      </c>
      <c r="C395">
        <f>2014-marketing_campaign32[[#This Row],[Year_Birth]]</f>
        <v>53</v>
      </c>
      <c r="D395" t="str">
        <f>IF(AND(marketing_campaign32[[#This Row],[Age]]&gt;17, marketing_campaign32[[#This Row],[Age]]&lt;40), "Adult", IF(AND(marketing_campaign32[[#This Row],[Age]]&gt;=40, marketing_campaign32[[#This Row],[Age]]&lt;59), "Middle Age", "Old Age"))</f>
        <v>Middle Age</v>
      </c>
      <c r="E395">
        <v>3</v>
      </c>
      <c r="F395">
        <v>1</v>
      </c>
      <c r="G395">
        <v>54959</v>
      </c>
      <c r="H395" t="s">
        <v>147</v>
      </c>
      <c r="I395">
        <v>2</v>
      </c>
      <c r="J395">
        <v>0</v>
      </c>
      <c r="K395">
        <v>1</v>
      </c>
      <c r="L395">
        <f t="shared" si="18"/>
        <v>1</v>
      </c>
      <c r="M395">
        <f>marketing_campaign32[[#This Row],[TotalKids]]+marketing_campaign32[[#This Row],[Marital_Number]]</f>
        <v>2</v>
      </c>
      <c r="N395" s="1">
        <v>41293</v>
      </c>
      <c r="O395" s="22">
        <f>MAX($N$2:$N$2229)-marketing_campaign32[[#This Row],[Dt_Customer]]</f>
        <v>526</v>
      </c>
      <c r="P395">
        <v>55</v>
      </c>
      <c r="Q395">
        <v>1148</v>
      </c>
      <c r="R395">
        <v>0</v>
      </c>
      <c r="S395">
        <v>60</v>
      </c>
      <c r="T395">
        <v>0</v>
      </c>
      <c r="U395">
        <v>0</v>
      </c>
      <c r="V395">
        <v>24</v>
      </c>
      <c r="W395">
        <f t="shared" si="19"/>
        <v>1232</v>
      </c>
      <c r="X395" s="27">
        <f>marketing_campaign32[[#This Row],[TotalSpend]]/marketing_campaign32[[#This Row],[Income]]</f>
        <v>2.2416710638839862E-2</v>
      </c>
      <c r="Y395" s="27" t="str">
        <f>IF(marketing_campaign32[[#This Row],[TotalSpend]]&gt;1196, "High Spend", "Low Spend")</f>
        <v>High Spend</v>
      </c>
      <c r="Z395">
        <v>3</v>
      </c>
      <c r="AA395">
        <v>9</v>
      </c>
      <c r="AB395">
        <v>5</v>
      </c>
      <c r="AC395">
        <v>4</v>
      </c>
      <c r="AD395">
        <f t="shared" si="20"/>
        <v>18</v>
      </c>
      <c r="AE395" s="30">
        <f>IFERROR(marketing_campaign32[[#This Row],[TotalSpend]]/marketing_campaign32[[#This Row],[TotalPurchase]], 0)</f>
        <v>68.444444444444443</v>
      </c>
      <c r="AF395">
        <v>7</v>
      </c>
      <c r="AG395">
        <v>0</v>
      </c>
      <c r="AH395">
        <v>0</v>
      </c>
      <c r="AI395">
        <v>0</v>
      </c>
      <c r="AJ395">
        <v>1</v>
      </c>
      <c r="AK395">
        <v>0</v>
      </c>
      <c r="AL395">
        <v>1</v>
      </c>
      <c r="AM395">
        <v>0</v>
      </c>
    </row>
    <row r="396" spans="1:39" x14ac:dyDescent="0.3">
      <c r="A396">
        <v>2730</v>
      </c>
      <c r="B396">
        <v>1955</v>
      </c>
      <c r="C396">
        <f>2014-marketing_campaign32[[#This Row],[Year_Birth]]</f>
        <v>59</v>
      </c>
      <c r="D396" t="str">
        <f>IF(AND(marketing_campaign32[[#This Row],[Age]]&gt;17, marketing_campaign32[[#This Row],[Age]]&lt;40), "Adult", IF(AND(marketing_campaign32[[#This Row],[Age]]&gt;=40, marketing_campaign32[[#This Row],[Age]]&lt;59), "Middle Age", "Old Age"))</f>
        <v>Old Age</v>
      </c>
      <c r="E396">
        <v>2</v>
      </c>
      <c r="F396">
        <v>1</v>
      </c>
      <c r="G396">
        <v>80317</v>
      </c>
      <c r="H396" t="s">
        <v>146</v>
      </c>
      <c r="I396">
        <v>3</v>
      </c>
      <c r="J396">
        <v>0</v>
      </c>
      <c r="K396">
        <v>0</v>
      </c>
      <c r="L396">
        <f t="shared" si="18"/>
        <v>0</v>
      </c>
      <c r="M396">
        <f>marketing_campaign32[[#This Row],[TotalKids]]+marketing_campaign32[[#This Row],[Marital_Number]]</f>
        <v>1</v>
      </c>
      <c r="N396" s="1">
        <v>41506</v>
      </c>
      <c r="O396" s="22">
        <f>MAX($N$2:$N$2229)-marketing_campaign32[[#This Row],[Dt_Customer]]</f>
        <v>313</v>
      </c>
      <c r="P396">
        <v>64</v>
      </c>
      <c r="Q396">
        <v>536</v>
      </c>
      <c r="R396">
        <v>11</v>
      </c>
      <c r="S396">
        <v>387</v>
      </c>
      <c r="T396">
        <v>149</v>
      </c>
      <c r="U396">
        <v>91</v>
      </c>
      <c r="V396">
        <v>57</v>
      </c>
      <c r="W396">
        <f t="shared" si="19"/>
        <v>1231</v>
      </c>
      <c r="X396" s="27">
        <f>marketing_campaign32[[#This Row],[TotalSpend]]/marketing_campaign32[[#This Row],[Income]]</f>
        <v>1.5326767683055891E-2</v>
      </c>
      <c r="Y396" s="27" t="str">
        <f>IF(marketing_campaign32[[#This Row],[TotalSpend]]&gt;1196, "High Spend", "Low Spend")</f>
        <v>High Spend</v>
      </c>
      <c r="Z396">
        <v>1</v>
      </c>
      <c r="AA396">
        <v>3</v>
      </c>
      <c r="AB396">
        <v>4</v>
      </c>
      <c r="AC396">
        <v>10</v>
      </c>
      <c r="AD396">
        <f t="shared" si="20"/>
        <v>17</v>
      </c>
      <c r="AE396" s="30">
        <f>IFERROR(marketing_campaign32[[#This Row],[TotalSpend]]/marketing_campaign32[[#This Row],[TotalPurchase]], 0)</f>
        <v>72.411764705882348</v>
      </c>
      <c r="AF396">
        <v>1</v>
      </c>
      <c r="AG396">
        <v>0</v>
      </c>
      <c r="AH396">
        <v>0</v>
      </c>
      <c r="AI396">
        <v>0</v>
      </c>
      <c r="AJ396">
        <v>0</v>
      </c>
      <c r="AK396">
        <v>0</v>
      </c>
      <c r="AL396">
        <v>0</v>
      </c>
      <c r="AM396">
        <v>0</v>
      </c>
    </row>
    <row r="397" spans="1:39" x14ac:dyDescent="0.3">
      <c r="A397">
        <v>3194</v>
      </c>
      <c r="B397">
        <v>1974</v>
      </c>
      <c r="C397">
        <f>2014-marketing_campaign32[[#This Row],[Year_Birth]]</f>
        <v>40</v>
      </c>
      <c r="D397" t="str">
        <f>IF(AND(marketing_campaign32[[#This Row],[Age]]&gt;17, marketing_campaign32[[#This Row],[Age]]&lt;40), "Adult", IF(AND(marketing_campaign32[[#This Row],[Age]]&gt;=40, marketing_campaign32[[#This Row],[Age]]&lt;59), "Middle Age", "Old Age"))</f>
        <v>Middle Age</v>
      </c>
      <c r="E397">
        <v>3</v>
      </c>
      <c r="F397">
        <v>1</v>
      </c>
      <c r="G397">
        <v>71466</v>
      </c>
      <c r="H397" t="s">
        <v>146</v>
      </c>
      <c r="I397">
        <v>3</v>
      </c>
      <c r="J397">
        <v>0</v>
      </c>
      <c r="K397">
        <v>0</v>
      </c>
      <c r="L397">
        <f t="shared" si="18"/>
        <v>0</v>
      </c>
      <c r="M397">
        <f>marketing_campaign32[[#This Row],[TotalKids]]+marketing_campaign32[[#This Row],[Marital_Number]]</f>
        <v>1</v>
      </c>
      <c r="N397" s="1">
        <v>41734</v>
      </c>
      <c r="O397" s="22">
        <f>MAX($N$2:$N$2229)-marketing_campaign32[[#This Row],[Dt_Customer]]</f>
        <v>85</v>
      </c>
      <c r="P397">
        <v>86</v>
      </c>
      <c r="Q397">
        <v>412</v>
      </c>
      <c r="R397">
        <v>12</v>
      </c>
      <c r="S397">
        <v>546</v>
      </c>
      <c r="T397">
        <v>78</v>
      </c>
      <c r="U397">
        <v>182</v>
      </c>
      <c r="V397">
        <v>0</v>
      </c>
      <c r="W397">
        <f t="shared" si="19"/>
        <v>1230</v>
      </c>
      <c r="X397" s="27">
        <f>marketing_campaign32[[#This Row],[TotalSpend]]/marketing_campaign32[[#This Row],[Income]]</f>
        <v>1.7210981445722442E-2</v>
      </c>
      <c r="Y397" s="27" t="str">
        <f>IF(marketing_campaign32[[#This Row],[TotalSpend]]&gt;1196, "High Spend", "Low Spend")</f>
        <v>High Spend</v>
      </c>
      <c r="Z397">
        <v>1</v>
      </c>
      <c r="AA397">
        <v>4</v>
      </c>
      <c r="AB397">
        <v>4</v>
      </c>
      <c r="AC397">
        <v>10</v>
      </c>
      <c r="AD397">
        <f t="shared" si="20"/>
        <v>18</v>
      </c>
      <c r="AE397" s="30">
        <f>IFERROR(marketing_campaign32[[#This Row],[TotalSpend]]/marketing_campaign32[[#This Row],[TotalPurchase]], 0)</f>
        <v>68.333333333333329</v>
      </c>
      <c r="AF397">
        <v>1</v>
      </c>
      <c r="AG397">
        <v>0</v>
      </c>
      <c r="AH397">
        <v>0</v>
      </c>
      <c r="AI397">
        <v>0</v>
      </c>
      <c r="AJ397">
        <v>0</v>
      </c>
      <c r="AK397">
        <v>0</v>
      </c>
      <c r="AL397">
        <v>0</v>
      </c>
      <c r="AM397">
        <v>0</v>
      </c>
    </row>
    <row r="398" spans="1:39" x14ac:dyDescent="0.3">
      <c r="A398">
        <v>2574</v>
      </c>
      <c r="B398">
        <v>1977</v>
      </c>
      <c r="C398">
        <f>2014-marketing_campaign32[[#This Row],[Year_Birth]]</f>
        <v>37</v>
      </c>
      <c r="D398" t="str">
        <f>IF(AND(marketing_campaign32[[#This Row],[Age]]&gt;17, marketing_campaign32[[#This Row],[Age]]&lt;40), "Adult", IF(AND(marketing_campaign32[[#This Row],[Age]]&gt;=40, marketing_campaign32[[#This Row],[Age]]&lt;59), "Middle Age", "Old Age"))</f>
        <v>Adult</v>
      </c>
      <c r="E398">
        <v>3</v>
      </c>
      <c r="F398">
        <v>2</v>
      </c>
      <c r="G398">
        <v>61996</v>
      </c>
      <c r="H398" t="s">
        <v>147</v>
      </c>
      <c r="I398">
        <v>2</v>
      </c>
      <c r="J398">
        <v>0</v>
      </c>
      <c r="K398">
        <v>1</v>
      </c>
      <c r="L398">
        <f t="shared" si="18"/>
        <v>1</v>
      </c>
      <c r="M398">
        <f>marketing_campaign32[[#This Row],[TotalKids]]+marketing_campaign32[[#This Row],[Marital_Number]]</f>
        <v>3</v>
      </c>
      <c r="N398" s="1">
        <v>41305</v>
      </c>
      <c r="O398" s="22">
        <f>MAX($N$2:$N$2229)-marketing_campaign32[[#This Row],[Dt_Customer]]</f>
        <v>514</v>
      </c>
      <c r="P398">
        <v>27</v>
      </c>
      <c r="Q398">
        <v>1050</v>
      </c>
      <c r="R398">
        <v>12</v>
      </c>
      <c r="S398">
        <v>144</v>
      </c>
      <c r="T398">
        <v>0</v>
      </c>
      <c r="U398">
        <v>0</v>
      </c>
      <c r="V398">
        <v>24</v>
      </c>
      <c r="W398">
        <f t="shared" si="19"/>
        <v>1230</v>
      </c>
      <c r="X398" s="27">
        <f>marketing_campaign32[[#This Row],[TotalSpend]]/marketing_campaign32[[#This Row],[Income]]</f>
        <v>1.983998967675334E-2</v>
      </c>
      <c r="Y398" s="27" t="str">
        <f>IF(marketing_campaign32[[#This Row],[TotalSpend]]&gt;1196, "High Spend", "Low Spend")</f>
        <v>High Spend</v>
      </c>
      <c r="Z398">
        <v>3</v>
      </c>
      <c r="AA398">
        <v>6</v>
      </c>
      <c r="AB398">
        <v>4</v>
      </c>
      <c r="AC398">
        <v>8</v>
      </c>
      <c r="AD398">
        <f t="shared" si="20"/>
        <v>18</v>
      </c>
      <c r="AE398" s="30">
        <f>IFERROR(marketing_campaign32[[#This Row],[TotalSpend]]/marketing_campaign32[[#This Row],[TotalPurchase]], 0)</f>
        <v>68.333333333333329</v>
      </c>
      <c r="AF398">
        <v>5</v>
      </c>
      <c r="AG398">
        <v>1</v>
      </c>
      <c r="AH398">
        <v>1</v>
      </c>
      <c r="AI398">
        <v>0</v>
      </c>
      <c r="AJ398">
        <v>1</v>
      </c>
      <c r="AK398">
        <v>0</v>
      </c>
      <c r="AL398">
        <v>1</v>
      </c>
      <c r="AM398">
        <v>0</v>
      </c>
    </row>
    <row r="399" spans="1:39" x14ac:dyDescent="0.3">
      <c r="A399">
        <v>9516</v>
      </c>
      <c r="B399">
        <v>1971</v>
      </c>
      <c r="C399">
        <f>2014-marketing_campaign32[[#This Row],[Year_Birth]]</f>
        <v>43</v>
      </c>
      <c r="D399" t="str">
        <f>IF(AND(marketing_campaign32[[#This Row],[Age]]&gt;17, marketing_campaign32[[#This Row],[Age]]&lt;40), "Adult", IF(AND(marketing_campaign32[[#This Row],[Age]]&gt;=40, marketing_campaign32[[#This Row],[Age]]&lt;59), "Middle Age", "Old Age"))</f>
        <v>Middle Age</v>
      </c>
      <c r="E399">
        <v>3</v>
      </c>
      <c r="F399">
        <v>1</v>
      </c>
      <c r="G399">
        <v>49118</v>
      </c>
      <c r="H399" t="s">
        <v>147</v>
      </c>
      <c r="I399">
        <v>2</v>
      </c>
      <c r="J399">
        <v>0</v>
      </c>
      <c r="K399">
        <v>0</v>
      </c>
      <c r="L399">
        <f t="shared" si="18"/>
        <v>0</v>
      </c>
      <c r="M399">
        <f>marketing_campaign32[[#This Row],[TotalKids]]+marketing_campaign32[[#This Row],[Marital_Number]]</f>
        <v>1</v>
      </c>
      <c r="N399" s="1">
        <v>41139</v>
      </c>
      <c r="O399" s="22">
        <f>MAX($N$2:$N$2229)-marketing_campaign32[[#This Row],[Dt_Customer]]</f>
        <v>680</v>
      </c>
      <c r="P399">
        <v>90</v>
      </c>
      <c r="Q399">
        <v>620</v>
      </c>
      <c r="R399">
        <v>54</v>
      </c>
      <c r="S399">
        <v>239</v>
      </c>
      <c r="T399">
        <v>99</v>
      </c>
      <c r="U399">
        <v>98</v>
      </c>
      <c r="V399">
        <v>119</v>
      </c>
      <c r="W399">
        <f t="shared" si="19"/>
        <v>1229</v>
      </c>
      <c r="X399" s="27">
        <f>marketing_campaign32[[#This Row],[TotalSpend]]/marketing_campaign32[[#This Row],[Income]]</f>
        <v>2.5021377091901137E-2</v>
      </c>
      <c r="Y399" s="27" t="str">
        <f>IF(marketing_campaign32[[#This Row],[TotalSpend]]&gt;1196, "High Spend", "Low Spend")</f>
        <v>High Spend</v>
      </c>
      <c r="Z399">
        <v>2</v>
      </c>
      <c r="AA399">
        <v>9</v>
      </c>
      <c r="AB399">
        <v>7</v>
      </c>
      <c r="AC399">
        <v>10</v>
      </c>
      <c r="AD399">
        <f t="shared" si="20"/>
        <v>26</v>
      </c>
      <c r="AE399" s="30">
        <f>IFERROR(marketing_campaign32[[#This Row],[TotalSpend]]/marketing_campaign32[[#This Row],[TotalPurchase]], 0)</f>
        <v>47.269230769230766</v>
      </c>
      <c r="AF399">
        <v>7</v>
      </c>
      <c r="AG399">
        <v>0</v>
      </c>
      <c r="AH399">
        <v>1</v>
      </c>
      <c r="AI399">
        <v>0</v>
      </c>
      <c r="AJ399">
        <v>1</v>
      </c>
      <c r="AK399">
        <v>0</v>
      </c>
      <c r="AL399">
        <v>1</v>
      </c>
      <c r="AM399">
        <v>0</v>
      </c>
    </row>
    <row r="400" spans="1:39" x14ac:dyDescent="0.3">
      <c r="A400">
        <v>4483</v>
      </c>
      <c r="B400">
        <v>1993</v>
      </c>
      <c r="C400">
        <f>2014-marketing_campaign32[[#This Row],[Year_Birth]]</f>
        <v>21</v>
      </c>
      <c r="D400" t="str">
        <f>IF(AND(marketing_campaign32[[#This Row],[Age]]&gt;17, marketing_campaign32[[#This Row],[Age]]&lt;40), "Adult", IF(AND(marketing_campaign32[[#This Row],[Age]]&gt;=40, marketing_campaign32[[#This Row],[Age]]&lt;59), "Middle Age", "Old Age"))</f>
        <v>Adult</v>
      </c>
      <c r="E400">
        <v>2</v>
      </c>
      <c r="F400">
        <v>1</v>
      </c>
      <c r="G400">
        <v>72354</v>
      </c>
      <c r="H400" t="s">
        <v>146</v>
      </c>
      <c r="I400">
        <v>3</v>
      </c>
      <c r="J400">
        <v>0</v>
      </c>
      <c r="K400">
        <v>0</v>
      </c>
      <c r="L400">
        <f t="shared" si="18"/>
        <v>0</v>
      </c>
      <c r="M400">
        <f>marketing_campaign32[[#This Row],[TotalKids]]+marketing_campaign32[[#This Row],[Marital_Number]]</f>
        <v>1</v>
      </c>
      <c r="N400" s="1">
        <v>41381</v>
      </c>
      <c r="O400" s="22">
        <f>MAX($N$2:$N$2229)-marketing_campaign32[[#This Row],[Dt_Customer]]</f>
        <v>438</v>
      </c>
      <c r="P400">
        <v>67</v>
      </c>
      <c r="Q400">
        <v>315</v>
      </c>
      <c r="R400">
        <v>26</v>
      </c>
      <c r="S400">
        <v>473</v>
      </c>
      <c r="T400">
        <v>220</v>
      </c>
      <c r="U400">
        <v>12</v>
      </c>
      <c r="V400">
        <v>182</v>
      </c>
      <c r="W400">
        <f t="shared" si="19"/>
        <v>1228</v>
      </c>
      <c r="X400" s="27">
        <f>marketing_campaign32[[#This Row],[TotalSpend]]/marketing_campaign32[[#This Row],[Income]]</f>
        <v>1.6972109351245265E-2</v>
      </c>
      <c r="Y400" s="27" t="str">
        <f>IF(marketing_campaign32[[#This Row],[TotalSpend]]&gt;1196, "High Spend", "Low Spend")</f>
        <v>High Spend</v>
      </c>
      <c r="Z400">
        <v>1</v>
      </c>
      <c r="AA400">
        <v>2</v>
      </c>
      <c r="AB400">
        <v>10</v>
      </c>
      <c r="AC400">
        <v>6</v>
      </c>
      <c r="AD400">
        <f t="shared" si="20"/>
        <v>18</v>
      </c>
      <c r="AE400" s="30">
        <f>IFERROR(marketing_campaign32[[#This Row],[TotalSpend]]/marketing_campaign32[[#This Row],[TotalPurchase]], 0)</f>
        <v>68.222222222222229</v>
      </c>
      <c r="AF400">
        <v>1</v>
      </c>
      <c r="AG400">
        <v>0</v>
      </c>
      <c r="AH400">
        <v>0</v>
      </c>
      <c r="AI400">
        <v>0</v>
      </c>
      <c r="AJ400">
        <v>0</v>
      </c>
      <c r="AK400">
        <v>0</v>
      </c>
      <c r="AL400">
        <v>0</v>
      </c>
      <c r="AM400">
        <v>0</v>
      </c>
    </row>
    <row r="401" spans="1:39" x14ac:dyDescent="0.3">
      <c r="A401">
        <v>1446</v>
      </c>
      <c r="B401">
        <v>1956</v>
      </c>
      <c r="C401">
        <f>2014-marketing_campaign32[[#This Row],[Year_Birth]]</f>
        <v>58</v>
      </c>
      <c r="D401" t="str">
        <f>IF(AND(marketing_campaign32[[#This Row],[Age]]&gt;17, marketing_campaign32[[#This Row],[Age]]&lt;40), "Adult", IF(AND(marketing_campaign32[[#This Row],[Age]]&gt;=40, marketing_campaign32[[#This Row],[Age]]&lt;59), "Middle Age", "Old Age"))</f>
        <v>Middle Age</v>
      </c>
      <c r="E401">
        <v>3</v>
      </c>
      <c r="F401">
        <v>1</v>
      </c>
      <c r="G401">
        <v>86424</v>
      </c>
      <c r="H401" t="s">
        <v>146</v>
      </c>
      <c r="I401">
        <v>3</v>
      </c>
      <c r="J401">
        <v>0</v>
      </c>
      <c r="K401">
        <v>0</v>
      </c>
      <c r="L401">
        <f t="shared" si="18"/>
        <v>0</v>
      </c>
      <c r="M401">
        <f>marketing_campaign32[[#This Row],[TotalKids]]+marketing_campaign32[[#This Row],[Marital_Number]]</f>
        <v>1</v>
      </c>
      <c r="N401" s="1">
        <v>41734</v>
      </c>
      <c r="O401" s="22">
        <f>MAX($N$2:$N$2229)-marketing_campaign32[[#This Row],[Dt_Customer]]</f>
        <v>85</v>
      </c>
      <c r="P401">
        <v>12</v>
      </c>
      <c r="Q401">
        <v>387</v>
      </c>
      <c r="R401">
        <v>68</v>
      </c>
      <c r="S401">
        <v>569</v>
      </c>
      <c r="T401">
        <v>89</v>
      </c>
      <c r="U401">
        <v>45</v>
      </c>
      <c r="V401">
        <v>68</v>
      </c>
      <c r="W401">
        <f t="shared" si="19"/>
        <v>1226</v>
      </c>
      <c r="X401" s="27">
        <f>marketing_campaign32[[#This Row],[TotalSpend]]/marketing_campaign32[[#This Row],[Income]]</f>
        <v>1.4185874294177543E-2</v>
      </c>
      <c r="Y401" s="27" t="str">
        <f>IF(marketing_campaign32[[#This Row],[TotalSpend]]&gt;1196, "High Spend", "Low Spend")</f>
        <v>High Spend</v>
      </c>
      <c r="Z401">
        <v>1</v>
      </c>
      <c r="AA401">
        <v>6</v>
      </c>
      <c r="AB401">
        <v>9</v>
      </c>
      <c r="AC401">
        <v>12</v>
      </c>
      <c r="AD401">
        <f t="shared" si="20"/>
        <v>27</v>
      </c>
      <c r="AE401" s="30">
        <f>IFERROR(marketing_campaign32[[#This Row],[TotalSpend]]/marketing_campaign32[[#This Row],[TotalPurchase]], 0)</f>
        <v>45.407407407407405</v>
      </c>
      <c r="AF401">
        <v>1</v>
      </c>
      <c r="AG401">
        <v>0</v>
      </c>
      <c r="AH401">
        <v>0</v>
      </c>
      <c r="AI401">
        <v>0</v>
      </c>
      <c r="AJ401">
        <v>0</v>
      </c>
      <c r="AK401">
        <v>0</v>
      </c>
      <c r="AL401">
        <v>0</v>
      </c>
      <c r="AM401">
        <v>0</v>
      </c>
    </row>
    <row r="402" spans="1:39" x14ac:dyDescent="0.3">
      <c r="A402">
        <v>4012</v>
      </c>
      <c r="B402">
        <v>1972</v>
      </c>
      <c r="C402">
        <f>2014-marketing_campaign32[[#This Row],[Year_Birth]]</f>
        <v>42</v>
      </c>
      <c r="D402" t="str">
        <f>IF(AND(marketing_campaign32[[#This Row],[Age]]&gt;17, marketing_campaign32[[#This Row],[Age]]&lt;40), "Adult", IF(AND(marketing_campaign32[[#This Row],[Age]]&gt;=40, marketing_campaign32[[#This Row],[Age]]&lt;59), "Middle Age", "Old Age"))</f>
        <v>Middle Age</v>
      </c>
      <c r="E402">
        <v>3</v>
      </c>
      <c r="F402">
        <v>2</v>
      </c>
      <c r="G402">
        <v>62220</v>
      </c>
      <c r="H402" t="s">
        <v>147</v>
      </c>
      <c r="I402">
        <v>2</v>
      </c>
      <c r="J402">
        <v>0</v>
      </c>
      <c r="K402">
        <v>1</v>
      </c>
      <c r="L402">
        <f t="shared" si="18"/>
        <v>1</v>
      </c>
      <c r="M402">
        <f>marketing_campaign32[[#This Row],[TotalKids]]+marketing_campaign32[[#This Row],[Marital_Number]]</f>
        <v>3</v>
      </c>
      <c r="N402" s="1">
        <v>41132</v>
      </c>
      <c r="O402" s="22">
        <f>MAX($N$2:$N$2229)-marketing_campaign32[[#This Row],[Dt_Customer]]</f>
        <v>687</v>
      </c>
      <c r="P402">
        <v>55</v>
      </c>
      <c r="Q402">
        <v>799</v>
      </c>
      <c r="R402">
        <v>12</v>
      </c>
      <c r="S402">
        <v>375</v>
      </c>
      <c r="T402">
        <v>16</v>
      </c>
      <c r="U402">
        <v>12</v>
      </c>
      <c r="V402">
        <v>12</v>
      </c>
      <c r="W402">
        <f t="shared" si="19"/>
        <v>1226</v>
      </c>
      <c r="X402" s="27">
        <f>marketing_campaign32[[#This Row],[TotalSpend]]/marketing_campaign32[[#This Row],[Income]]</f>
        <v>1.9704275152684025E-2</v>
      </c>
      <c r="Y402" s="27" t="str">
        <f>IF(marketing_campaign32[[#This Row],[TotalSpend]]&gt;1196, "High Spend", "Low Spend")</f>
        <v>High Spend</v>
      </c>
      <c r="Z402">
        <v>5</v>
      </c>
      <c r="AA402">
        <v>7</v>
      </c>
      <c r="AB402">
        <v>6</v>
      </c>
      <c r="AC402">
        <v>5</v>
      </c>
      <c r="AD402">
        <f t="shared" si="20"/>
        <v>18</v>
      </c>
      <c r="AE402" s="30">
        <f>IFERROR(marketing_campaign32[[#This Row],[TotalSpend]]/marketing_campaign32[[#This Row],[TotalPurchase]], 0)</f>
        <v>68.111111111111114</v>
      </c>
      <c r="AF402">
        <v>6</v>
      </c>
      <c r="AG402">
        <v>0</v>
      </c>
      <c r="AH402">
        <v>0</v>
      </c>
      <c r="AI402">
        <v>0</v>
      </c>
      <c r="AJ402">
        <v>0</v>
      </c>
      <c r="AK402">
        <v>0</v>
      </c>
      <c r="AL402">
        <v>1</v>
      </c>
      <c r="AM402">
        <v>0</v>
      </c>
    </row>
    <row r="403" spans="1:39" x14ac:dyDescent="0.3">
      <c r="A403">
        <v>1351</v>
      </c>
      <c r="B403">
        <v>1956</v>
      </c>
      <c r="C403">
        <f>2014-marketing_campaign32[[#This Row],[Year_Birth]]</f>
        <v>58</v>
      </c>
      <c r="D403" t="str">
        <f>IF(AND(marketing_campaign32[[#This Row],[Age]]&gt;17, marketing_campaign32[[#This Row],[Age]]&lt;40), "Adult", IF(AND(marketing_campaign32[[#This Row],[Age]]&gt;=40, marketing_campaign32[[#This Row],[Age]]&lt;59), "Middle Age", "Old Age"))</f>
        <v>Middle Age</v>
      </c>
      <c r="E403">
        <v>3</v>
      </c>
      <c r="F403">
        <v>2</v>
      </c>
      <c r="G403">
        <v>58656</v>
      </c>
      <c r="H403" t="s">
        <v>147</v>
      </c>
      <c r="I403">
        <v>2</v>
      </c>
      <c r="J403">
        <v>0</v>
      </c>
      <c r="K403">
        <v>1</v>
      </c>
      <c r="L403">
        <f t="shared" si="18"/>
        <v>1</v>
      </c>
      <c r="M403">
        <f>marketing_campaign32[[#This Row],[TotalKids]]+marketing_campaign32[[#This Row],[Marital_Number]]</f>
        <v>3</v>
      </c>
      <c r="N403" s="1">
        <v>41172</v>
      </c>
      <c r="O403" s="22">
        <f>MAX($N$2:$N$2229)-marketing_campaign32[[#This Row],[Dt_Customer]]</f>
        <v>647</v>
      </c>
      <c r="P403">
        <v>25</v>
      </c>
      <c r="Q403">
        <v>962</v>
      </c>
      <c r="R403">
        <v>12</v>
      </c>
      <c r="S403">
        <v>194</v>
      </c>
      <c r="T403">
        <v>16</v>
      </c>
      <c r="U403">
        <v>24</v>
      </c>
      <c r="V403">
        <v>12</v>
      </c>
      <c r="W403">
        <f t="shared" si="19"/>
        <v>1220</v>
      </c>
      <c r="X403" s="27">
        <f>marketing_campaign32[[#This Row],[TotalSpend]]/marketing_campaign32[[#This Row],[Income]]</f>
        <v>2.079923622476814E-2</v>
      </c>
      <c r="Y403" s="27" t="str">
        <f>IF(marketing_campaign32[[#This Row],[TotalSpend]]&gt;1196, "High Spend", "Low Spend")</f>
        <v>High Spend</v>
      </c>
      <c r="Z403">
        <v>4</v>
      </c>
      <c r="AA403">
        <v>7</v>
      </c>
      <c r="AB403">
        <v>8</v>
      </c>
      <c r="AC403">
        <v>13</v>
      </c>
      <c r="AD403">
        <f t="shared" si="20"/>
        <v>28</v>
      </c>
      <c r="AE403" s="30">
        <f>IFERROR(marketing_campaign32[[#This Row],[TotalSpend]]/marketing_campaign32[[#This Row],[TotalPurchase]], 0)</f>
        <v>43.571428571428569</v>
      </c>
      <c r="AF403">
        <v>6</v>
      </c>
      <c r="AG403">
        <v>0</v>
      </c>
      <c r="AH403">
        <v>0</v>
      </c>
      <c r="AI403">
        <v>0</v>
      </c>
      <c r="AJ403">
        <v>0</v>
      </c>
      <c r="AK403">
        <v>1</v>
      </c>
      <c r="AL403">
        <v>0</v>
      </c>
      <c r="AM403">
        <v>0</v>
      </c>
    </row>
    <row r="404" spans="1:39" x14ac:dyDescent="0.3">
      <c r="A404">
        <v>2886</v>
      </c>
      <c r="B404">
        <v>1971</v>
      </c>
      <c r="C404">
        <f>2014-marketing_campaign32[[#This Row],[Year_Birth]]</f>
        <v>43</v>
      </c>
      <c r="D404" t="str">
        <f>IF(AND(marketing_campaign32[[#This Row],[Age]]&gt;17, marketing_campaign32[[#This Row],[Age]]&lt;40), "Adult", IF(AND(marketing_campaign32[[#This Row],[Age]]&gt;=40, marketing_campaign32[[#This Row],[Age]]&lt;59), "Middle Age", "Old Age"))</f>
        <v>Middle Age</v>
      </c>
      <c r="E404">
        <v>3</v>
      </c>
      <c r="F404">
        <v>1</v>
      </c>
      <c r="G404">
        <v>74290</v>
      </c>
      <c r="H404" t="s">
        <v>146</v>
      </c>
      <c r="I404">
        <v>3</v>
      </c>
      <c r="J404">
        <v>0</v>
      </c>
      <c r="K404">
        <v>1</v>
      </c>
      <c r="L404">
        <f t="shared" si="18"/>
        <v>1</v>
      </c>
      <c r="M404">
        <f>marketing_campaign32[[#This Row],[TotalKids]]+marketing_campaign32[[#This Row],[Marital_Number]]</f>
        <v>2</v>
      </c>
      <c r="N404" s="1">
        <v>41498</v>
      </c>
      <c r="O404" s="22">
        <f>MAX($N$2:$N$2229)-marketing_campaign32[[#This Row],[Dt_Customer]]</f>
        <v>321</v>
      </c>
      <c r="P404">
        <v>70</v>
      </c>
      <c r="Q404">
        <v>1121</v>
      </c>
      <c r="R404">
        <v>0</v>
      </c>
      <c r="S404">
        <v>72</v>
      </c>
      <c r="T404">
        <v>0</v>
      </c>
      <c r="U404">
        <v>12</v>
      </c>
      <c r="V404">
        <v>12</v>
      </c>
      <c r="W404">
        <f t="shared" si="19"/>
        <v>1217</v>
      </c>
      <c r="X404" s="27">
        <f>marketing_campaign32[[#This Row],[TotalSpend]]/marketing_campaign32[[#This Row],[Income]]</f>
        <v>1.6381747206891908E-2</v>
      </c>
      <c r="Y404" s="27" t="str">
        <f>IF(marketing_campaign32[[#This Row],[TotalSpend]]&gt;1196, "High Spend", "Low Spend")</f>
        <v>High Spend</v>
      </c>
      <c r="Z404">
        <v>4</v>
      </c>
      <c r="AA404">
        <v>10</v>
      </c>
      <c r="AB404">
        <v>8</v>
      </c>
      <c r="AC404">
        <v>10</v>
      </c>
      <c r="AD404">
        <f t="shared" si="20"/>
        <v>28</v>
      </c>
      <c r="AE404" s="30">
        <f>IFERROR(marketing_campaign32[[#This Row],[TotalSpend]]/marketing_campaign32[[#This Row],[TotalPurchase]], 0)</f>
        <v>43.464285714285715</v>
      </c>
      <c r="AF404">
        <v>6</v>
      </c>
      <c r="AG404">
        <v>1</v>
      </c>
      <c r="AH404">
        <v>0</v>
      </c>
      <c r="AI404">
        <v>0</v>
      </c>
      <c r="AJ404">
        <v>1</v>
      </c>
      <c r="AK404">
        <v>0</v>
      </c>
      <c r="AL404">
        <v>0</v>
      </c>
      <c r="AM404">
        <v>0</v>
      </c>
    </row>
    <row r="405" spans="1:39" x14ac:dyDescent="0.3">
      <c r="A405">
        <v>7734</v>
      </c>
      <c r="B405">
        <v>1993</v>
      </c>
      <c r="C405">
        <f>2014-marketing_campaign32[[#This Row],[Year_Birth]]</f>
        <v>21</v>
      </c>
      <c r="D405" t="str">
        <f>IF(AND(marketing_campaign32[[#This Row],[Age]]&gt;17, marketing_campaign32[[#This Row],[Age]]&lt;40), "Adult", IF(AND(marketing_campaign32[[#This Row],[Age]]&gt;=40, marketing_campaign32[[#This Row],[Age]]&lt;59), "Middle Age", "Old Age"))</f>
        <v>Adult</v>
      </c>
      <c r="E405">
        <v>2</v>
      </c>
      <c r="F405">
        <v>1</v>
      </c>
      <c r="G405">
        <v>79244</v>
      </c>
      <c r="H405" t="s">
        <v>146</v>
      </c>
      <c r="I405">
        <v>3</v>
      </c>
      <c r="J405">
        <v>0</v>
      </c>
      <c r="K405">
        <v>0</v>
      </c>
      <c r="L405">
        <f t="shared" si="18"/>
        <v>0</v>
      </c>
      <c r="M405">
        <f>marketing_campaign32[[#This Row],[TotalKids]]+marketing_campaign32[[#This Row],[Marital_Number]]</f>
        <v>1</v>
      </c>
      <c r="N405" s="1">
        <v>41262</v>
      </c>
      <c r="O405" s="22">
        <f>MAX($N$2:$N$2229)-marketing_campaign32[[#This Row],[Dt_Customer]]</f>
        <v>557</v>
      </c>
      <c r="P405">
        <v>58</v>
      </c>
      <c r="Q405">
        <v>471</v>
      </c>
      <c r="R405">
        <v>102</v>
      </c>
      <c r="S405">
        <v>125</v>
      </c>
      <c r="T405">
        <v>212</v>
      </c>
      <c r="U405">
        <v>61</v>
      </c>
      <c r="V405">
        <v>245</v>
      </c>
      <c r="W405">
        <f t="shared" si="19"/>
        <v>1216</v>
      </c>
      <c r="X405" s="27">
        <f>marketing_campaign32[[#This Row],[TotalSpend]]/marketing_campaign32[[#This Row],[Income]]</f>
        <v>1.5345010347786583E-2</v>
      </c>
      <c r="Y405" s="27" t="str">
        <f>IF(marketing_campaign32[[#This Row],[TotalSpend]]&gt;1196, "High Spend", "Low Spend")</f>
        <v>High Spend</v>
      </c>
      <c r="Z405">
        <v>1</v>
      </c>
      <c r="AA405">
        <v>4</v>
      </c>
      <c r="AB405">
        <v>10</v>
      </c>
      <c r="AC405">
        <v>7</v>
      </c>
      <c r="AD405">
        <f t="shared" si="20"/>
        <v>21</v>
      </c>
      <c r="AE405" s="30">
        <f>IFERROR(marketing_campaign32[[#This Row],[TotalSpend]]/marketing_campaign32[[#This Row],[TotalPurchase]], 0)</f>
        <v>57.904761904761905</v>
      </c>
      <c r="AF405">
        <v>1</v>
      </c>
      <c r="AG405">
        <v>1</v>
      </c>
      <c r="AH405">
        <v>0</v>
      </c>
      <c r="AI405">
        <v>0</v>
      </c>
      <c r="AJ405">
        <v>0</v>
      </c>
      <c r="AK405">
        <v>1</v>
      </c>
      <c r="AL405">
        <v>1</v>
      </c>
      <c r="AM405">
        <v>0</v>
      </c>
    </row>
    <row r="406" spans="1:39" x14ac:dyDescent="0.3">
      <c r="A406">
        <v>4073</v>
      </c>
      <c r="B406">
        <v>1954</v>
      </c>
      <c r="C406">
        <f>2014-marketing_campaign32[[#This Row],[Year_Birth]]</f>
        <v>60</v>
      </c>
      <c r="D406" t="str">
        <f>IF(AND(marketing_campaign32[[#This Row],[Age]]&gt;17, marketing_campaign32[[#This Row],[Age]]&lt;40), "Adult", IF(AND(marketing_campaign32[[#This Row],[Age]]&gt;=40, marketing_campaign32[[#This Row],[Age]]&lt;59), "Middle Age", "Old Age"))</f>
        <v>Old Age</v>
      </c>
      <c r="E406">
        <v>3</v>
      </c>
      <c r="F406">
        <v>2</v>
      </c>
      <c r="G406">
        <v>63564</v>
      </c>
      <c r="H406" t="s">
        <v>147</v>
      </c>
      <c r="I406">
        <v>2</v>
      </c>
      <c r="J406">
        <v>0</v>
      </c>
      <c r="K406">
        <v>0</v>
      </c>
      <c r="L406">
        <f t="shared" si="18"/>
        <v>0</v>
      </c>
      <c r="M406">
        <f>marketing_campaign32[[#This Row],[TotalKids]]+marketing_campaign32[[#This Row],[Marital_Number]]</f>
        <v>2</v>
      </c>
      <c r="N406" s="1">
        <v>41668</v>
      </c>
      <c r="O406" s="22">
        <f>MAX($N$2:$N$2229)-marketing_campaign32[[#This Row],[Dt_Customer]]</f>
        <v>151</v>
      </c>
      <c r="P406">
        <v>0</v>
      </c>
      <c r="Q406">
        <v>769</v>
      </c>
      <c r="R406">
        <v>80</v>
      </c>
      <c r="S406">
        <v>252</v>
      </c>
      <c r="T406">
        <v>15</v>
      </c>
      <c r="U406">
        <v>34</v>
      </c>
      <c r="V406">
        <v>65</v>
      </c>
      <c r="W406">
        <f t="shared" si="19"/>
        <v>1215</v>
      </c>
      <c r="X406" s="27">
        <f>marketing_campaign32[[#This Row],[TotalSpend]]/marketing_campaign32[[#This Row],[Income]]</f>
        <v>1.9114593165942988E-2</v>
      </c>
      <c r="Y406" s="27" t="str">
        <f>IF(marketing_campaign32[[#This Row],[TotalSpend]]&gt;1196, "High Spend", "Low Spend")</f>
        <v>High Spend</v>
      </c>
      <c r="Z406">
        <v>1</v>
      </c>
      <c r="AA406">
        <v>10</v>
      </c>
      <c r="AB406">
        <v>10</v>
      </c>
      <c r="AC406">
        <v>7</v>
      </c>
      <c r="AD406">
        <f t="shared" si="20"/>
        <v>27</v>
      </c>
      <c r="AE406" s="30">
        <f>IFERROR(marketing_campaign32[[#This Row],[TotalSpend]]/marketing_campaign32[[#This Row],[TotalPurchase]], 0)</f>
        <v>45</v>
      </c>
      <c r="AF406">
        <v>6</v>
      </c>
      <c r="AG406">
        <v>0</v>
      </c>
      <c r="AH406">
        <v>0</v>
      </c>
      <c r="AI406">
        <v>1</v>
      </c>
      <c r="AJ406">
        <v>0</v>
      </c>
      <c r="AK406">
        <v>0</v>
      </c>
      <c r="AL406">
        <v>1</v>
      </c>
      <c r="AM406">
        <v>0</v>
      </c>
    </row>
    <row r="407" spans="1:39" x14ac:dyDescent="0.3">
      <c r="A407">
        <v>257</v>
      </c>
      <c r="B407">
        <v>1959</v>
      </c>
      <c r="C407">
        <f>2014-marketing_campaign32[[#This Row],[Year_Birth]]</f>
        <v>55</v>
      </c>
      <c r="D407" t="str">
        <f>IF(AND(marketing_campaign32[[#This Row],[Age]]&gt;17, marketing_campaign32[[#This Row],[Age]]&lt;40), "Adult", IF(AND(marketing_campaign32[[#This Row],[Age]]&gt;=40, marketing_campaign32[[#This Row],[Age]]&lt;59), "Middle Age", "Old Age"))</f>
        <v>Middle Age</v>
      </c>
      <c r="E407">
        <v>3</v>
      </c>
      <c r="F407">
        <v>2</v>
      </c>
      <c r="G407">
        <v>75032</v>
      </c>
      <c r="H407" t="s">
        <v>146</v>
      </c>
      <c r="I407">
        <v>3</v>
      </c>
      <c r="J407">
        <v>0</v>
      </c>
      <c r="K407">
        <v>1</v>
      </c>
      <c r="L407">
        <f t="shared" si="18"/>
        <v>1</v>
      </c>
      <c r="M407">
        <f>marketing_campaign32[[#This Row],[TotalKids]]+marketing_campaign32[[#This Row],[Marital_Number]]</f>
        <v>3</v>
      </c>
      <c r="N407" s="1">
        <v>41392</v>
      </c>
      <c r="O407" s="22">
        <f>MAX($N$2:$N$2229)-marketing_campaign32[[#This Row],[Dt_Customer]]</f>
        <v>427</v>
      </c>
      <c r="P407">
        <v>74</v>
      </c>
      <c r="Q407">
        <v>952</v>
      </c>
      <c r="R407">
        <v>12</v>
      </c>
      <c r="S407">
        <v>180</v>
      </c>
      <c r="T407">
        <v>47</v>
      </c>
      <c r="U407">
        <v>12</v>
      </c>
      <c r="V407">
        <v>12</v>
      </c>
      <c r="W407">
        <f t="shared" si="19"/>
        <v>1215</v>
      </c>
      <c r="X407" s="27">
        <f>marketing_campaign32[[#This Row],[TotalSpend]]/marketing_campaign32[[#This Row],[Income]]</f>
        <v>1.6193090947862244E-2</v>
      </c>
      <c r="Y407" s="27" t="str">
        <f>IF(marketing_campaign32[[#This Row],[TotalSpend]]&gt;1196, "High Spend", "Low Spend")</f>
        <v>High Spend</v>
      </c>
      <c r="Z407">
        <v>2</v>
      </c>
      <c r="AA407">
        <v>5</v>
      </c>
      <c r="AB407">
        <v>4</v>
      </c>
      <c r="AC407">
        <v>9</v>
      </c>
      <c r="AD407">
        <f t="shared" si="20"/>
        <v>18</v>
      </c>
      <c r="AE407" s="30">
        <f>IFERROR(marketing_campaign32[[#This Row],[TotalSpend]]/marketing_campaign32[[#This Row],[TotalPurchase]], 0)</f>
        <v>67.5</v>
      </c>
      <c r="AF407">
        <v>3</v>
      </c>
      <c r="AG407">
        <v>0</v>
      </c>
      <c r="AH407">
        <v>0</v>
      </c>
      <c r="AI407">
        <v>0</v>
      </c>
      <c r="AJ407">
        <v>0</v>
      </c>
      <c r="AK407">
        <v>0</v>
      </c>
      <c r="AL407">
        <v>0</v>
      </c>
      <c r="AM407">
        <v>0</v>
      </c>
    </row>
    <row r="408" spans="1:39" x14ac:dyDescent="0.3">
      <c r="A408">
        <v>9274</v>
      </c>
      <c r="B408">
        <v>1961</v>
      </c>
      <c r="C408">
        <f>2014-marketing_campaign32[[#This Row],[Year_Birth]]</f>
        <v>53</v>
      </c>
      <c r="D408" t="str">
        <f>IF(AND(marketing_campaign32[[#This Row],[Age]]&gt;17, marketing_campaign32[[#This Row],[Age]]&lt;40), "Adult", IF(AND(marketing_campaign32[[#This Row],[Age]]&gt;=40, marketing_campaign32[[#This Row],[Age]]&lt;59), "Middle Age", "Old Age"))</f>
        <v>Middle Age</v>
      </c>
      <c r="E408">
        <v>3</v>
      </c>
      <c r="F408">
        <v>2</v>
      </c>
      <c r="G408">
        <v>80950</v>
      </c>
      <c r="H408" t="s">
        <v>146</v>
      </c>
      <c r="I408">
        <v>3</v>
      </c>
      <c r="J408">
        <v>0</v>
      </c>
      <c r="K408">
        <v>0</v>
      </c>
      <c r="L408">
        <f t="shared" si="18"/>
        <v>0</v>
      </c>
      <c r="M408">
        <f>marketing_campaign32[[#This Row],[TotalKids]]+marketing_campaign32[[#This Row],[Marital_Number]]</f>
        <v>2</v>
      </c>
      <c r="N408" s="1">
        <v>41361</v>
      </c>
      <c r="O408" s="22">
        <f>MAX($N$2:$N$2229)-marketing_campaign32[[#This Row],[Dt_Customer]]</f>
        <v>458</v>
      </c>
      <c r="P408">
        <v>44</v>
      </c>
      <c r="Q408">
        <v>525</v>
      </c>
      <c r="R408">
        <v>147</v>
      </c>
      <c r="S408">
        <v>112</v>
      </c>
      <c r="T408">
        <v>219</v>
      </c>
      <c r="U408">
        <v>147</v>
      </c>
      <c r="V408">
        <v>63</v>
      </c>
      <c r="W408">
        <f t="shared" si="19"/>
        <v>1213</v>
      </c>
      <c r="X408" s="27">
        <f>marketing_campaign32[[#This Row],[TotalSpend]]/marketing_campaign32[[#This Row],[Income]]</f>
        <v>1.4984558369363805E-2</v>
      </c>
      <c r="Y408" s="27" t="str">
        <f>IF(marketing_campaign32[[#This Row],[TotalSpend]]&gt;1196, "High Spend", "Low Spend")</f>
        <v>High Spend</v>
      </c>
      <c r="Z408">
        <v>1</v>
      </c>
      <c r="AA408">
        <v>6</v>
      </c>
      <c r="AB408">
        <v>7</v>
      </c>
      <c r="AC408">
        <v>9</v>
      </c>
      <c r="AD408">
        <f t="shared" si="20"/>
        <v>22</v>
      </c>
      <c r="AE408" s="30">
        <f>IFERROR(marketing_campaign32[[#This Row],[TotalSpend]]/marketing_campaign32[[#This Row],[TotalPurchase]], 0)</f>
        <v>55.136363636363633</v>
      </c>
      <c r="AF408">
        <v>2</v>
      </c>
      <c r="AG408">
        <v>1</v>
      </c>
      <c r="AH408">
        <v>0</v>
      </c>
      <c r="AI408">
        <v>0</v>
      </c>
      <c r="AJ408">
        <v>0</v>
      </c>
      <c r="AK408">
        <v>0</v>
      </c>
      <c r="AL408">
        <v>0</v>
      </c>
      <c r="AM408">
        <v>0</v>
      </c>
    </row>
    <row r="409" spans="1:39" x14ac:dyDescent="0.3">
      <c r="A409">
        <v>6721</v>
      </c>
      <c r="B409">
        <v>1951</v>
      </c>
      <c r="C409">
        <f>2014-marketing_campaign32[[#This Row],[Year_Birth]]</f>
        <v>63</v>
      </c>
      <c r="D409" t="str">
        <f>IF(AND(marketing_campaign32[[#This Row],[Age]]&gt;17, marketing_campaign32[[#This Row],[Age]]&lt;40), "Adult", IF(AND(marketing_campaign32[[#This Row],[Age]]&gt;=40, marketing_campaign32[[#This Row],[Age]]&lt;59), "Middle Age", "Old Age"))</f>
        <v>Old Age</v>
      </c>
      <c r="E409">
        <v>2</v>
      </c>
      <c r="F409">
        <v>2</v>
      </c>
      <c r="G409">
        <v>71965</v>
      </c>
      <c r="H409" t="s">
        <v>146</v>
      </c>
      <c r="I409">
        <v>3</v>
      </c>
      <c r="J409">
        <v>0</v>
      </c>
      <c r="K409">
        <v>1</v>
      </c>
      <c r="L409">
        <f t="shared" si="18"/>
        <v>1</v>
      </c>
      <c r="M409">
        <f>marketing_campaign32[[#This Row],[TotalKids]]+marketing_campaign32[[#This Row],[Marital_Number]]</f>
        <v>3</v>
      </c>
      <c r="N409" s="1">
        <v>41484</v>
      </c>
      <c r="O409" s="22">
        <f>MAX($N$2:$N$2229)-marketing_campaign32[[#This Row],[Dt_Customer]]</f>
        <v>335</v>
      </c>
      <c r="P409">
        <v>21</v>
      </c>
      <c r="Q409">
        <v>572</v>
      </c>
      <c r="R409">
        <v>19</v>
      </c>
      <c r="S409">
        <v>286</v>
      </c>
      <c r="T409">
        <v>50</v>
      </c>
      <c r="U409">
        <v>38</v>
      </c>
      <c r="V409">
        <v>248</v>
      </c>
      <c r="W409">
        <f t="shared" si="19"/>
        <v>1213</v>
      </c>
      <c r="X409" s="27">
        <f>marketing_campaign32[[#This Row],[TotalSpend]]/marketing_campaign32[[#This Row],[Income]]</f>
        <v>1.6855415827138193E-2</v>
      </c>
      <c r="Y409" s="27" t="str">
        <f>IF(marketing_campaign32[[#This Row],[TotalSpend]]&gt;1196, "High Spend", "Low Spend")</f>
        <v>High Spend</v>
      </c>
      <c r="Z409">
        <v>3</v>
      </c>
      <c r="AA409">
        <v>6</v>
      </c>
      <c r="AB409">
        <v>3</v>
      </c>
      <c r="AC409">
        <v>5</v>
      </c>
      <c r="AD409">
        <f t="shared" si="20"/>
        <v>14</v>
      </c>
      <c r="AE409" s="30">
        <f>IFERROR(marketing_campaign32[[#This Row],[TotalSpend]]/marketing_campaign32[[#This Row],[TotalPurchase]], 0)</f>
        <v>86.642857142857139</v>
      </c>
      <c r="AF409">
        <v>3</v>
      </c>
      <c r="AG409">
        <v>0</v>
      </c>
      <c r="AH409">
        <v>0</v>
      </c>
      <c r="AI409">
        <v>0</v>
      </c>
      <c r="AJ409">
        <v>0</v>
      </c>
      <c r="AK409">
        <v>0</v>
      </c>
      <c r="AL409">
        <v>0</v>
      </c>
      <c r="AM409">
        <v>0</v>
      </c>
    </row>
    <row r="410" spans="1:39" x14ac:dyDescent="0.3">
      <c r="A410">
        <v>10701</v>
      </c>
      <c r="B410">
        <v>1973</v>
      </c>
      <c r="C410">
        <f>2014-marketing_campaign32[[#This Row],[Year_Birth]]</f>
        <v>41</v>
      </c>
      <c r="D410" t="str">
        <f>IF(AND(marketing_campaign32[[#This Row],[Age]]&gt;17, marketing_campaign32[[#This Row],[Age]]&lt;40), "Adult", IF(AND(marketing_campaign32[[#This Row],[Age]]&gt;=40, marketing_campaign32[[#This Row],[Age]]&lt;59), "Middle Age", "Old Age"))</f>
        <v>Middle Age</v>
      </c>
      <c r="E410">
        <v>2</v>
      </c>
      <c r="F410">
        <v>2</v>
      </c>
      <c r="G410">
        <v>65308</v>
      </c>
      <c r="H410" t="s">
        <v>147</v>
      </c>
      <c r="I410">
        <v>2</v>
      </c>
      <c r="J410">
        <v>0</v>
      </c>
      <c r="K410">
        <v>0</v>
      </c>
      <c r="L410">
        <f t="shared" si="18"/>
        <v>0</v>
      </c>
      <c r="M410">
        <f>marketing_campaign32[[#This Row],[TotalKids]]+marketing_campaign32[[#This Row],[Marital_Number]]</f>
        <v>2</v>
      </c>
      <c r="N410" s="1">
        <v>41528</v>
      </c>
      <c r="O410" s="22">
        <f>MAX($N$2:$N$2229)-marketing_campaign32[[#This Row],[Dt_Customer]]</f>
        <v>291</v>
      </c>
      <c r="P410">
        <v>60</v>
      </c>
      <c r="Q410">
        <v>713</v>
      </c>
      <c r="R410">
        <v>0</v>
      </c>
      <c r="S410">
        <v>264</v>
      </c>
      <c r="T410">
        <v>120</v>
      </c>
      <c r="U410">
        <v>80</v>
      </c>
      <c r="V410">
        <v>34</v>
      </c>
      <c r="W410">
        <f t="shared" si="19"/>
        <v>1211</v>
      </c>
      <c r="X410" s="27">
        <f>marketing_campaign32[[#This Row],[TotalSpend]]/marketing_campaign32[[#This Row],[Income]]</f>
        <v>1.8542904391498746E-2</v>
      </c>
      <c r="Y410" s="27" t="str">
        <f>IF(marketing_campaign32[[#This Row],[TotalSpend]]&gt;1196, "High Spend", "Low Spend")</f>
        <v>High Spend</v>
      </c>
      <c r="Z410">
        <v>1</v>
      </c>
      <c r="AA410">
        <v>7</v>
      </c>
      <c r="AB410">
        <v>8</v>
      </c>
      <c r="AC410">
        <v>12</v>
      </c>
      <c r="AD410">
        <f t="shared" si="20"/>
        <v>27</v>
      </c>
      <c r="AE410" s="30">
        <f>IFERROR(marketing_campaign32[[#This Row],[TotalSpend]]/marketing_campaign32[[#This Row],[TotalPurchase]], 0)</f>
        <v>44.851851851851855</v>
      </c>
      <c r="AF410">
        <v>4</v>
      </c>
      <c r="AG410">
        <v>1</v>
      </c>
      <c r="AH410">
        <v>0</v>
      </c>
      <c r="AI410">
        <v>0</v>
      </c>
      <c r="AJ410">
        <v>0</v>
      </c>
      <c r="AK410">
        <v>1</v>
      </c>
      <c r="AL410">
        <v>0</v>
      </c>
      <c r="AM410">
        <v>0</v>
      </c>
    </row>
    <row r="411" spans="1:39" x14ac:dyDescent="0.3">
      <c r="A411">
        <v>8985</v>
      </c>
      <c r="B411">
        <v>1964</v>
      </c>
      <c r="C411">
        <f>2014-marketing_campaign32[[#This Row],[Year_Birth]]</f>
        <v>50</v>
      </c>
      <c r="D411" t="str">
        <f>IF(AND(marketing_campaign32[[#This Row],[Age]]&gt;17, marketing_campaign32[[#This Row],[Age]]&lt;40), "Adult", IF(AND(marketing_campaign32[[#This Row],[Age]]&gt;=40, marketing_campaign32[[#This Row],[Age]]&lt;59), "Middle Age", "Old Age"))</f>
        <v>Middle Age</v>
      </c>
      <c r="E411">
        <v>3</v>
      </c>
      <c r="F411">
        <v>2</v>
      </c>
      <c r="G411">
        <v>68316</v>
      </c>
      <c r="H411" t="s">
        <v>147</v>
      </c>
      <c r="I411">
        <v>2</v>
      </c>
      <c r="J411">
        <v>0</v>
      </c>
      <c r="K411">
        <v>1</v>
      </c>
      <c r="L411">
        <f t="shared" si="18"/>
        <v>1</v>
      </c>
      <c r="M411">
        <f>marketing_campaign32[[#This Row],[TotalKids]]+marketing_campaign32[[#This Row],[Marital_Number]]</f>
        <v>3</v>
      </c>
      <c r="N411" s="1">
        <v>41217</v>
      </c>
      <c r="O411" s="22">
        <f>MAX($N$2:$N$2229)-marketing_campaign32[[#This Row],[Dt_Customer]]</f>
        <v>602</v>
      </c>
      <c r="P411">
        <v>54</v>
      </c>
      <c r="Q411">
        <v>806</v>
      </c>
      <c r="R411">
        <v>80</v>
      </c>
      <c r="S411">
        <v>161</v>
      </c>
      <c r="T411">
        <v>120</v>
      </c>
      <c r="U411">
        <v>11</v>
      </c>
      <c r="V411">
        <v>33</v>
      </c>
      <c r="W411">
        <f t="shared" si="19"/>
        <v>1211</v>
      </c>
      <c r="X411" s="27">
        <f>marketing_campaign32[[#This Row],[TotalSpend]]/marketing_campaign32[[#This Row],[Income]]</f>
        <v>1.7726447684290648E-2</v>
      </c>
      <c r="Y411" s="27" t="str">
        <f>IF(marketing_campaign32[[#This Row],[TotalSpend]]&gt;1196, "High Spend", "Low Spend")</f>
        <v>High Spend</v>
      </c>
      <c r="Z411">
        <v>5</v>
      </c>
      <c r="AA411">
        <v>10</v>
      </c>
      <c r="AB411">
        <v>7</v>
      </c>
      <c r="AC411">
        <v>10</v>
      </c>
      <c r="AD411">
        <f t="shared" si="20"/>
        <v>27</v>
      </c>
      <c r="AE411" s="30">
        <f>IFERROR(marketing_campaign32[[#This Row],[TotalSpend]]/marketing_campaign32[[#This Row],[TotalPurchase]], 0)</f>
        <v>44.851851851851855</v>
      </c>
      <c r="AF411">
        <v>6</v>
      </c>
      <c r="AG411">
        <v>0</v>
      </c>
      <c r="AH411">
        <v>0</v>
      </c>
      <c r="AI411">
        <v>0</v>
      </c>
      <c r="AJ411">
        <v>0</v>
      </c>
      <c r="AK411">
        <v>0</v>
      </c>
      <c r="AL411">
        <v>0</v>
      </c>
      <c r="AM411">
        <v>0</v>
      </c>
    </row>
    <row r="412" spans="1:39" x14ac:dyDescent="0.3">
      <c r="A412">
        <v>4945</v>
      </c>
      <c r="B412">
        <v>1953</v>
      </c>
      <c r="C412">
        <f>2014-marketing_campaign32[[#This Row],[Year_Birth]]</f>
        <v>61</v>
      </c>
      <c r="D412" t="str">
        <f>IF(AND(marketing_campaign32[[#This Row],[Age]]&gt;17, marketing_campaign32[[#This Row],[Age]]&lt;40), "Adult", IF(AND(marketing_campaign32[[#This Row],[Age]]&gt;=40, marketing_campaign32[[#This Row],[Age]]&lt;59), "Middle Age", "Old Age"))</f>
        <v>Old Age</v>
      </c>
      <c r="E412">
        <v>2</v>
      </c>
      <c r="F412">
        <v>1</v>
      </c>
      <c r="G412">
        <v>53653</v>
      </c>
      <c r="H412" t="s">
        <v>147</v>
      </c>
      <c r="I412">
        <v>2</v>
      </c>
      <c r="J412">
        <v>0</v>
      </c>
      <c r="K412">
        <v>0</v>
      </c>
      <c r="L412">
        <f t="shared" si="18"/>
        <v>0</v>
      </c>
      <c r="M412">
        <f>marketing_campaign32[[#This Row],[TotalKids]]+marketing_campaign32[[#This Row],[Marital_Number]]</f>
        <v>1</v>
      </c>
      <c r="N412" s="1">
        <v>41220</v>
      </c>
      <c r="O412" s="22">
        <f>MAX($N$2:$N$2229)-marketing_campaign32[[#This Row],[Dt_Customer]]</f>
        <v>599</v>
      </c>
      <c r="P412">
        <v>29</v>
      </c>
      <c r="Q412">
        <v>815</v>
      </c>
      <c r="R412">
        <v>10</v>
      </c>
      <c r="S412">
        <v>239</v>
      </c>
      <c r="T412">
        <v>28</v>
      </c>
      <c r="U412">
        <v>10</v>
      </c>
      <c r="V412">
        <v>108</v>
      </c>
      <c r="W412">
        <f t="shared" si="19"/>
        <v>1210</v>
      </c>
      <c r="X412" s="27">
        <f>marketing_campaign32[[#This Row],[TotalSpend]]/marketing_campaign32[[#This Row],[Income]]</f>
        <v>2.255232699010307E-2</v>
      </c>
      <c r="Y412" s="27" t="str">
        <f>IF(marketing_campaign32[[#This Row],[TotalSpend]]&gt;1196, "High Spend", "Low Spend")</f>
        <v>High Spend</v>
      </c>
      <c r="Z412">
        <v>2</v>
      </c>
      <c r="AA412">
        <v>10</v>
      </c>
      <c r="AB412">
        <v>4</v>
      </c>
      <c r="AC412">
        <v>12</v>
      </c>
      <c r="AD412">
        <f t="shared" si="20"/>
        <v>26</v>
      </c>
      <c r="AE412" s="30">
        <f>IFERROR(marketing_campaign32[[#This Row],[TotalSpend]]/marketing_campaign32[[#This Row],[TotalPurchase]], 0)</f>
        <v>46.53846153846154</v>
      </c>
      <c r="AF412">
        <v>6</v>
      </c>
      <c r="AG412">
        <v>0</v>
      </c>
      <c r="AH412">
        <v>0</v>
      </c>
      <c r="AI412">
        <v>0</v>
      </c>
      <c r="AJ412">
        <v>0</v>
      </c>
      <c r="AK412">
        <v>0</v>
      </c>
      <c r="AL412">
        <v>0</v>
      </c>
      <c r="AM412">
        <v>0</v>
      </c>
    </row>
    <row r="413" spans="1:39" x14ac:dyDescent="0.3">
      <c r="A413">
        <v>2079</v>
      </c>
      <c r="B413">
        <v>1947</v>
      </c>
      <c r="C413">
        <f>2014-marketing_campaign32[[#This Row],[Year_Birth]]</f>
        <v>67</v>
      </c>
      <c r="D413" t="str">
        <f>IF(AND(marketing_campaign32[[#This Row],[Age]]&gt;17, marketing_campaign32[[#This Row],[Age]]&lt;40), "Adult", IF(AND(marketing_campaign32[[#This Row],[Age]]&gt;=40, marketing_campaign32[[#This Row],[Age]]&lt;59), "Middle Age", "Old Age"))</f>
        <v>Old Age</v>
      </c>
      <c r="E413">
        <v>3</v>
      </c>
      <c r="F413">
        <v>2</v>
      </c>
      <c r="G413">
        <v>81044</v>
      </c>
      <c r="H413" t="s">
        <v>146</v>
      </c>
      <c r="I413">
        <v>3</v>
      </c>
      <c r="J413">
        <v>0</v>
      </c>
      <c r="K413">
        <v>0</v>
      </c>
      <c r="L413">
        <f t="shared" si="18"/>
        <v>0</v>
      </c>
      <c r="M413">
        <f>marketing_campaign32[[#This Row],[TotalKids]]+marketing_campaign32[[#This Row],[Marital_Number]]</f>
        <v>2</v>
      </c>
      <c r="N413" s="1">
        <v>41635</v>
      </c>
      <c r="O413" s="22">
        <f>MAX($N$2:$N$2229)-marketing_campaign32[[#This Row],[Dt_Customer]]</f>
        <v>184</v>
      </c>
      <c r="P413">
        <v>0</v>
      </c>
      <c r="Q413">
        <v>450</v>
      </c>
      <c r="R413">
        <v>26</v>
      </c>
      <c r="S413">
        <v>535</v>
      </c>
      <c r="T413">
        <v>73</v>
      </c>
      <c r="U413">
        <v>98</v>
      </c>
      <c r="V413">
        <v>26</v>
      </c>
      <c r="W413">
        <f t="shared" si="19"/>
        <v>1208</v>
      </c>
      <c r="X413" s="27">
        <f>marketing_campaign32[[#This Row],[TotalSpend]]/marketing_campaign32[[#This Row],[Income]]</f>
        <v>1.4905483441093726E-2</v>
      </c>
      <c r="Y413" s="27" t="str">
        <f>IF(marketing_campaign32[[#This Row],[TotalSpend]]&gt;1196, "High Spend", "Low Spend")</f>
        <v>High Spend</v>
      </c>
      <c r="Z413">
        <v>1</v>
      </c>
      <c r="AA413">
        <v>5</v>
      </c>
      <c r="AB413">
        <v>6</v>
      </c>
      <c r="AC413">
        <v>10</v>
      </c>
      <c r="AD413">
        <f t="shared" si="20"/>
        <v>21</v>
      </c>
      <c r="AE413" s="30">
        <f>IFERROR(marketing_campaign32[[#This Row],[TotalSpend]]/marketing_campaign32[[#This Row],[TotalPurchase]], 0)</f>
        <v>57.523809523809526</v>
      </c>
      <c r="AF413">
        <v>1</v>
      </c>
      <c r="AG413">
        <v>0</v>
      </c>
      <c r="AH413">
        <v>0</v>
      </c>
      <c r="AI413">
        <v>0</v>
      </c>
      <c r="AJ413">
        <v>0</v>
      </c>
      <c r="AK413">
        <v>0</v>
      </c>
      <c r="AL413">
        <v>0</v>
      </c>
      <c r="AM413">
        <v>0</v>
      </c>
    </row>
    <row r="414" spans="1:39" x14ac:dyDescent="0.3">
      <c r="A414">
        <v>3968</v>
      </c>
      <c r="B414">
        <v>1970</v>
      </c>
      <c r="C414">
        <f>2014-marketing_campaign32[[#This Row],[Year_Birth]]</f>
        <v>44</v>
      </c>
      <c r="D414" t="str">
        <f>IF(AND(marketing_campaign32[[#This Row],[Age]]&gt;17, marketing_campaign32[[#This Row],[Age]]&lt;40), "Adult", IF(AND(marketing_campaign32[[#This Row],[Age]]&gt;=40, marketing_campaign32[[#This Row],[Age]]&lt;59), "Middle Age", "Old Age"))</f>
        <v>Middle Age</v>
      </c>
      <c r="E414">
        <v>3</v>
      </c>
      <c r="F414">
        <v>1</v>
      </c>
      <c r="G414">
        <v>65706</v>
      </c>
      <c r="H414" t="s">
        <v>147</v>
      </c>
      <c r="I414">
        <v>2</v>
      </c>
      <c r="J414">
        <v>0</v>
      </c>
      <c r="K414">
        <v>0</v>
      </c>
      <c r="L414">
        <f t="shared" si="18"/>
        <v>0</v>
      </c>
      <c r="M414">
        <f>marketing_campaign32[[#This Row],[TotalKids]]+marketing_campaign32[[#This Row],[Marital_Number]]</f>
        <v>1</v>
      </c>
      <c r="N414" s="1">
        <v>41453</v>
      </c>
      <c r="O414" s="22">
        <f>MAX($N$2:$N$2229)-marketing_campaign32[[#This Row],[Dt_Customer]]</f>
        <v>366</v>
      </c>
      <c r="P414">
        <v>77</v>
      </c>
      <c r="Q414">
        <v>918</v>
      </c>
      <c r="R414">
        <v>10</v>
      </c>
      <c r="S414">
        <v>129</v>
      </c>
      <c r="T414">
        <v>13</v>
      </c>
      <c r="U414">
        <v>0</v>
      </c>
      <c r="V414">
        <v>129</v>
      </c>
      <c r="W414">
        <f t="shared" si="19"/>
        <v>1199</v>
      </c>
      <c r="X414" s="27">
        <f>marketing_campaign32[[#This Row],[TotalSpend]]/marketing_campaign32[[#This Row],[Income]]</f>
        <v>1.8247953002769914E-2</v>
      </c>
      <c r="Y414" s="27" t="str">
        <f>IF(marketing_campaign32[[#This Row],[TotalSpend]]&gt;1196, "High Spend", "Low Spend")</f>
        <v>High Spend</v>
      </c>
      <c r="Z414">
        <v>1</v>
      </c>
      <c r="AA414">
        <v>11</v>
      </c>
      <c r="AB414">
        <v>3</v>
      </c>
      <c r="AC414">
        <v>12</v>
      </c>
      <c r="AD414">
        <f t="shared" si="20"/>
        <v>26</v>
      </c>
      <c r="AE414" s="30">
        <f>IFERROR(marketing_campaign32[[#This Row],[TotalSpend]]/marketing_campaign32[[#This Row],[TotalPurchase]], 0)</f>
        <v>46.115384615384613</v>
      </c>
      <c r="AF414">
        <v>7</v>
      </c>
      <c r="AG414">
        <v>0</v>
      </c>
      <c r="AH414">
        <v>1</v>
      </c>
      <c r="AI414">
        <v>0</v>
      </c>
      <c r="AJ414">
        <v>1</v>
      </c>
      <c r="AK414">
        <v>1</v>
      </c>
      <c r="AL414">
        <v>1</v>
      </c>
      <c r="AM414">
        <v>0</v>
      </c>
    </row>
    <row r="415" spans="1:39" x14ac:dyDescent="0.3">
      <c r="A415">
        <v>9760</v>
      </c>
      <c r="B415">
        <v>1963</v>
      </c>
      <c r="C415">
        <f>2014-marketing_campaign32[[#This Row],[Year_Birth]]</f>
        <v>51</v>
      </c>
      <c r="D415" t="str">
        <f>IF(AND(marketing_campaign32[[#This Row],[Age]]&gt;17, marketing_campaign32[[#This Row],[Age]]&lt;40), "Adult", IF(AND(marketing_campaign32[[#This Row],[Age]]&gt;=40, marketing_campaign32[[#This Row],[Age]]&lt;59), "Middle Age", "Old Age"))</f>
        <v>Middle Age</v>
      </c>
      <c r="E415">
        <v>3</v>
      </c>
      <c r="F415">
        <v>1</v>
      </c>
      <c r="G415">
        <v>52278</v>
      </c>
      <c r="H415" t="s">
        <v>147</v>
      </c>
      <c r="I415">
        <v>2</v>
      </c>
      <c r="J415">
        <v>0</v>
      </c>
      <c r="K415">
        <v>1</v>
      </c>
      <c r="L415">
        <f t="shared" si="18"/>
        <v>1</v>
      </c>
      <c r="M415">
        <f>marketing_campaign32[[#This Row],[TotalKids]]+marketing_campaign32[[#This Row],[Marital_Number]]</f>
        <v>2</v>
      </c>
      <c r="N415" s="1">
        <v>41299</v>
      </c>
      <c r="O415" s="22">
        <f>MAX($N$2:$N$2229)-marketing_campaign32[[#This Row],[Dt_Customer]]</f>
        <v>520</v>
      </c>
      <c r="P415">
        <v>24</v>
      </c>
      <c r="Q415">
        <v>953</v>
      </c>
      <c r="R415">
        <v>0</v>
      </c>
      <c r="S415">
        <v>71</v>
      </c>
      <c r="T415">
        <v>0</v>
      </c>
      <c r="U415">
        <v>0</v>
      </c>
      <c r="V415">
        <v>174</v>
      </c>
      <c r="W415">
        <f t="shared" si="19"/>
        <v>1198</v>
      </c>
      <c r="X415" s="27">
        <f>marketing_campaign32[[#This Row],[TotalSpend]]/marketing_campaign32[[#This Row],[Income]]</f>
        <v>2.291594934771797E-2</v>
      </c>
      <c r="Y415" s="27" t="str">
        <f>IF(marketing_campaign32[[#This Row],[TotalSpend]]&gt;1196, "High Spend", "Low Spend")</f>
        <v>High Spend</v>
      </c>
      <c r="Z415">
        <v>6</v>
      </c>
      <c r="AA415">
        <v>10</v>
      </c>
      <c r="AB415">
        <v>5</v>
      </c>
      <c r="AC415">
        <v>10</v>
      </c>
      <c r="AD415">
        <f t="shared" si="20"/>
        <v>25</v>
      </c>
      <c r="AE415" s="30">
        <f>IFERROR(marketing_campaign32[[#This Row],[TotalSpend]]/marketing_campaign32[[#This Row],[TotalPurchase]], 0)</f>
        <v>47.92</v>
      </c>
      <c r="AF415">
        <v>8</v>
      </c>
      <c r="AG415">
        <v>0</v>
      </c>
      <c r="AH415">
        <v>0</v>
      </c>
      <c r="AI415">
        <v>0</v>
      </c>
      <c r="AJ415">
        <v>0</v>
      </c>
      <c r="AK415">
        <v>0</v>
      </c>
      <c r="AL415">
        <v>1</v>
      </c>
      <c r="AM415">
        <v>0</v>
      </c>
    </row>
    <row r="416" spans="1:39" x14ac:dyDescent="0.3">
      <c r="A416">
        <v>7101</v>
      </c>
      <c r="B416">
        <v>1963</v>
      </c>
      <c r="C416">
        <f>2014-marketing_campaign32[[#This Row],[Year_Birth]]</f>
        <v>51</v>
      </c>
      <c r="D416" t="str">
        <f>IF(AND(marketing_campaign32[[#This Row],[Age]]&gt;17, marketing_campaign32[[#This Row],[Age]]&lt;40), "Adult", IF(AND(marketing_campaign32[[#This Row],[Age]]&gt;=40, marketing_campaign32[[#This Row],[Age]]&lt;59), "Middle Age", "Old Age"))</f>
        <v>Middle Age</v>
      </c>
      <c r="E416">
        <v>3</v>
      </c>
      <c r="F416">
        <v>1</v>
      </c>
      <c r="G416">
        <v>52278</v>
      </c>
      <c r="H416" t="s">
        <v>147</v>
      </c>
      <c r="I416">
        <v>2</v>
      </c>
      <c r="J416">
        <v>0</v>
      </c>
      <c r="K416">
        <v>1</v>
      </c>
      <c r="L416">
        <f t="shared" si="18"/>
        <v>1</v>
      </c>
      <c r="M416">
        <f>marketing_campaign32[[#This Row],[TotalKids]]+marketing_campaign32[[#This Row],[Marital_Number]]</f>
        <v>2</v>
      </c>
      <c r="N416" s="1">
        <v>41299</v>
      </c>
      <c r="O416" s="22">
        <f>MAX($N$2:$N$2229)-marketing_campaign32[[#This Row],[Dt_Customer]]</f>
        <v>520</v>
      </c>
      <c r="P416">
        <v>24</v>
      </c>
      <c r="Q416">
        <v>953</v>
      </c>
      <c r="R416">
        <v>0</v>
      </c>
      <c r="S416">
        <v>71</v>
      </c>
      <c r="T416">
        <v>0</v>
      </c>
      <c r="U416">
        <v>0</v>
      </c>
      <c r="V416">
        <v>174</v>
      </c>
      <c r="W416">
        <f t="shared" si="19"/>
        <v>1198</v>
      </c>
      <c r="X416" s="27">
        <f>marketing_campaign32[[#This Row],[TotalSpend]]/marketing_campaign32[[#This Row],[Income]]</f>
        <v>2.291594934771797E-2</v>
      </c>
      <c r="Y416" s="27" t="str">
        <f>IF(marketing_campaign32[[#This Row],[TotalSpend]]&gt;1196, "High Spend", "Low Spend")</f>
        <v>High Spend</v>
      </c>
      <c r="Z416">
        <v>6</v>
      </c>
      <c r="AA416">
        <v>10</v>
      </c>
      <c r="AB416">
        <v>5</v>
      </c>
      <c r="AC416">
        <v>10</v>
      </c>
      <c r="AD416">
        <f t="shared" si="20"/>
        <v>25</v>
      </c>
      <c r="AE416" s="30">
        <f>IFERROR(marketing_campaign32[[#This Row],[TotalSpend]]/marketing_campaign32[[#This Row],[TotalPurchase]], 0)</f>
        <v>47.92</v>
      </c>
      <c r="AF416">
        <v>8</v>
      </c>
      <c r="AG416">
        <v>0</v>
      </c>
      <c r="AH416">
        <v>0</v>
      </c>
      <c r="AI416">
        <v>0</v>
      </c>
      <c r="AJ416">
        <v>0</v>
      </c>
      <c r="AK416">
        <v>0</v>
      </c>
      <c r="AL416">
        <v>0</v>
      </c>
      <c r="AM416">
        <v>0</v>
      </c>
    </row>
    <row r="417" spans="1:39" x14ac:dyDescent="0.3">
      <c r="A417">
        <v>10981</v>
      </c>
      <c r="B417">
        <v>1988</v>
      </c>
      <c r="C417">
        <f>2014-marketing_campaign32[[#This Row],[Year_Birth]]</f>
        <v>26</v>
      </c>
      <c r="D417" t="str">
        <f>IF(AND(marketing_campaign32[[#This Row],[Age]]&gt;17, marketing_campaign32[[#This Row],[Age]]&lt;40), "Adult", IF(AND(marketing_campaign32[[#This Row],[Age]]&gt;=40, marketing_campaign32[[#This Row],[Age]]&lt;59), "Middle Age", "Old Age"))</f>
        <v>Adult</v>
      </c>
      <c r="E417">
        <v>2</v>
      </c>
      <c r="F417">
        <v>2</v>
      </c>
      <c r="G417">
        <v>84219</v>
      </c>
      <c r="H417" t="s">
        <v>146</v>
      </c>
      <c r="I417">
        <v>3</v>
      </c>
      <c r="J417">
        <v>0</v>
      </c>
      <c r="K417">
        <v>0</v>
      </c>
      <c r="L417">
        <f t="shared" si="18"/>
        <v>0</v>
      </c>
      <c r="M417">
        <f>marketing_campaign32[[#This Row],[TotalKids]]+marketing_campaign32[[#This Row],[Marital_Number]]</f>
        <v>2</v>
      </c>
      <c r="N417" s="1">
        <v>41672</v>
      </c>
      <c r="O417" s="22">
        <f>MAX($N$2:$N$2229)-marketing_campaign32[[#This Row],[Dt_Customer]]</f>
        <v>147</v>
      </c>
      <c r="P417">
        <v>27</v>
      </c>
      <c r="Q417">
        <v>434</v>
      </c>
      <c r="R417">
        <v>137</v>
      </c>
      <c r="S417">
        <v>400</v>
      </c>
      <c r="T417">
        <v>45</v>
      </c>
      <c r="U417">
        <v>137</v>
      </c>
      <c r="V417">
        <v>45</v>
      </c>
      <c r="W417">
        <f t="shared" si="19"/>
        <v>1198</v>
      </c>
      <c r="X417" s="27">
        <f>marketing_campaign32[[#This Row],[TotalSpend]]/marketing_campaign32[[#This Row],[Income]]</f>
        <v>1.4224818627625596E-2</v>
      </c>
      <c r="Y417" s="27" t="str">
        <f>IF(marketing_campaign32[[#This Row],[TotalSpend]]&gt;1196, "High Spend", "Low Spend")</f>
        <v>High Spend</v>
      </c>
      <c r="Z417">
        <v>1</v>
      </c>
      <c r="AA417">
        <v>3</v>
      </c>
      <c r="AB417">
        <v>4</v>
      </c>
      <c r="AC417">
        <v>10</v>
      </c>
      <c r="AD417">
        <f t="shared" si="20"/>
        <v>17</v>
      </c>
      <c r="AE417" s="30">
        <f>IFERROR(marketing_campaign32[[#This Row],[TotalSpend]]/marketing_campaign32[[#This Row],[TotalPurchase]], 0)</f>
        <v>70.470588235294116</v>
      </c>
      <c r="AF417">
        <v>1</v>
      </c>
      <c r="AG417">
        <v>0</v>
      </c>
      <c r="AH417">
        <v>0</v>
      </c>
      <c r="AI417">
        <v>0</v>
      </c>
      <c r="AJ417">
        <v>0</v>
      </c>
      <c r="AK417">
        <v>0</v>
      </c>
      <c r="AL417">
        <v>0</v>
      </c>
      <c r="AM417">
        <v>0</v>
      </c>
    </row>
    <row r="418" spans="1:39" x14ac:dyDescent="0.3">
      <c r="A418">
        <v>486</v>
      </c>
      <c r="B418">
        <v>1988</v>
      </c>
      <c r="C418">
        <f>2014-marketing_campaign32[[#This Row],[Year_Birth]]</f>
        <v>26</v>
      </c>
      <c r="D418" t="str">
        <f>IF(AND(marketing_campaign32[[#This Row],[Age]]&gt;17, marketing_campaign32[[#This Row],[Age]]&lt;40), "Adult", IF(AND(marketing_campaign32[[#This Row],[Age]]&gt;=40, marketing_campaign32[[#This Row],[Age]]&lt;59), "Middle Age", "Old Age"))</f>
        <v>Adult</v>
      </c>
      <c r="E418">
        <v>2</v>
      </c>
      <c r="F418">
        <v>2</v>
      </c>
      <c r="G418">
        <v>84219</v>
      </c>
      <c r="H418" t="s">
        <v>146</v>
      </c>
      <c r="I418">
        <v>3</v>
      </c>
      <c r="J418">
        <v>0</v>
      </c>
      <c r="K418">
        <v>0</v>
      </c>
      <c r="L418">
        <f t="shared" si="18"/>
        <v>0</v>
      </c>
      <c r="M418">
        <f>marketing_campaign32[[#This Row],[TotalKids]]+marketing_campaign32[[#This Row],[Marital_Number]]</f>
        <v>2</v>
      </c>
      <c r="N418" s="1">
        <v>41672</v>
      </c>
      <c r="O418" s="22">
        <f>MAX($N$2:$N$2229)-marketing_campaign32[[#This Row],[Dt_Customer]]</f>
        <v>147</v>
      </c>
      <c r="P418">
        <v>27</v>
      </c>
      <c r="Q418">
        <v>434</v>
      </c>
      <c r="R418">
        <v>137</v>
      </c>
      <c r="S418">
        <v>400</v>
      </c>
      <c r="T418">
        <v>45</v>
      </c>
      <c r="U418">
        <v>137</v>
      </c>
      <c r="V418">
        <v>45</v>
      </c>
      <c r="W418">
        <f t="shared" si="19"/>
        <v>1198</v>
      </c>
      <c r="X418" s="27">
        <f>marketing_campaign32[[#This Row],[TotalSpend]]/marketing_campaign32[[#This Row],[Income]]</f>
        <v>1.4224818627625596E-2</v>
      </c>
      <c r="Y418" s="27" t="str">
        <f>IF(marketing_campaign32[[#This Row],[TotalSpend]]&gt;1196, "High Spend", "Low Spend")</f>
        <v>High Spend</v>
      </c>
      <c r="Z418">
        <v>1</v>
      </c>
      <c r="AA418">
        <v>3</v>
      </c>
      <c r="AB418">
        <v>4</v>
      </c>
      <c r="AC418">
        <v>10</v>
      </c>
      <c r="AD418">
        <f t="shared" si="20"/>
        <v>17</v>
      </c>
      <c r="AE418" s="30">
        <f>IFERROR(marketing_campaign32[[#This Row],[TotalSpend]]/marketing_campaign32[[#This Row],[TotalPurchase]], 0)</f>
        <v>70.470588235294116</v>
      </c>
      <c r="AF418">
        <v>1</v>
      </c>
      <c r="AG418">
        <v>0</v>
      </c>
      <c r="AH418">
        <v>0</v>
      </c>
      <c r="AI418">
        <v>0</v>
      </c>
      <c r="AJ418">
        <v>0</v>
      </c>
      <c r="AK418">
        <v>0</v>
      </c>
      <c r="AL418">
        <v>0</v>
      </c>
      <c r="AM418">
        <v>0</v>
      </c>
    </row>
    <row r="419" spans="1:39" x14ac:dyDescent="0.3">
      <c r="A419">
        <v>0</v>
      </c>
      <c r="B419">
        <v>1985</v>
      </c>
      <c r="C419">
        <f>2014-marketing_campaign32[[#This Row],[Year_Birth]]</f>
        <v>29</v>
      </c>
      <c r="D419" t="str">
        <f>IF(AND(marketing_campaign32[[#This Row],[Age]]&gt;17, marketing_campaign32[[#This Row],[Age]]&lt;40), "Adult", IF(AND(marketing_campaign32[[#This Row],[Age]]&gt;=40, marketing_campaign32[[#This Row],[Age]]&lt;59), "Middle Age", "Old Age"))</f>
        <v>Adult</v>
      </c>
      <c r="E419">
        <v>2</v>
      </c>
      <c r="F419">
        <v>2</v>
      </c>
      <c r="G419">
        <v>70951</v>
      </c>
      <c r="H419" t="s">
        <v>146</v>
      </c>
      <c r="I419">
        <v>3</v>
      </c>
      <c r="J419">
        <v>0</v>
      </c>
      <c r="K419">
        <v>0</v>
      </c>
      <c r="L419">
        <f t="shared" si="18"/>
        <v>0</v>
      </c>
      <c r="M419">
        <f>marketing_campaign32[[#This Row],[TotalKids]]+marketing_campaign32[[#This Row],[Marital_Number]]</f>
        <v>2</v>
      </c>
      <c r="N419" s="1">
        <v>41398</v>
      </c>
      <c r="O419" s="22">
        <f>MAX($N$2:$N$2229)-marketing_campaign32[[#This Row],[Dt_Customer]]</f>
        <v>421</v>
      </c>
      <c r="P419">
        <v>66</v>
      </c>
      <c r="Q419">
        <v>239</v>
      </c>
      <c r="R419">
        <v>10</v>
      </c>
      <c r="S419">
        <v>554</v>
      </c>
      <c r="T419">
        <v>254</v>
      </c>
      <c r="U419">
        <v>87</v>
      </c>
      <c r="V419">
        <v>54</v>
      </c>
      <c r="W419">
        <f t="shared" si="19"/>
        <v>1198</v>
      </c>
      <c r="X419" s="27">
        <f>marketing_campaign32[[#This Row],[TotalSpend]]/marketing_campaign32[[#This Row],[Income]]</f>
        <v>1.6884892390523036E-2</v>
      </c>
      <c r="Y419" s="27" t="str">
        <f>IF(marketing_campaign32[[#This Row],[TotalSpend]]&gt;1196, "High Spend", "Low Spend")</f>
        <v>High Spend</v>
      </c>
      <c r="Z419">
        <v>1</v>
      </c>
      <c r="AA419">
        <v>3</v>
      </c>
      <c r="AB419">
        <v>4</v>
      </c>
      <c r="AC419">
        <v>9</v>
      </c>
      <c r="AD419">
        <f t="shared" si="20"/>
        <v>16</v>
      </c>
      <c r="AE419" s="30">
        <f>IFERROR(marketing_campaign32[[#This Row],[TotalSpend]]/marketing_campaign32[[#This Row],[TotalPurchase]], 0)</f>
        <v>74.875</v>
      </c>
      <c r="AF419">
        <v>1</v>
      </c>
      <c r="AG419">
        <v>0</v>
      </c>
      <c r="AH419">
        <v>0</v>
      </c>
      <c r="AI419">
        <v>0</v>
      </c>
      <c r="AJ419">
        <v>0</v>
      </c>
      <c r="AK419">
        <v>0</v>
      </c>
      <c r="AL419">
        <v>0</v>
      </c>
      <c r="AM419">
        <v>0</v>
      </c>
    </row>
    <row r="420" spans="1:39" x14ac:dyDescent="0.3">
      <c r="A420">
        <v>8755</v>
      </c>
      <c r="B420">
        <v>1946</v>
      </c>
      <c r="C420">
        <f>2014-marketing_campaign32[[#This Row],[Year_Birth]]</f>
        <v>68</v>
      </c>
      <c r="D420" t="str">
        <f>IF(AND(marketing_campaign32[[#This Row],[Age]]&gt;17, marketing_campaign32[[#This Row],[Age]]&lt;40), "Adult", IF(AND(marketing_campaign32[[#This Row],[Age]]&gt;=40, marketing_campaign32[[#This Row],[Age]]&lt;59), "Middle Age", "Old Age"))</f>
        <v>Old Age</v>
      </c>
      <c r="E420">
        <v>3</v>
      </c>
      <c r="F420">
        <v>2</v>
      </c>
      <c r="G420">
        <v>68657</v>
      </c>
      <c r="H420" t="s">
        <v>146</v>
      </c>
      <c r="I420">
        <v>3</v>
      </c>
      <c r="J420">
        <v>0</v>
      </c>
      <c r="K420">
        <v>0</v>
      </c>
      <c r="L420">
        <f t="shared" si="18"/>
        <v>0</v>
      </c>
      <c r="M420">
        <f>marketing_campaign32[[#This Row],[TotalKids]]+marketing_campaign32[[#This Row],[Marital_Number]]</f>
        <v>2</v>
      </c>
      <c r="N420" s="1">
        <v>41325</v>
      </c>
      <c r="O420" s="22">
        <f>MAX($N$2:$N$2229)-marketing_campaign32[[#This Row],[Dt_Customer]]</f>
        <v>494</v>
      </c>
      <c r="P420">
        <v>4</v>
      </c>
      <c r="Q420">
        <v>482</v>
      </c>
      <c r="R420">
        <v>34</v>
      </c>
      <c r="S420">
        <v>471</v>
      </c>
      <c r="T420">
        <v>119</v>
      </c>
      <c r="U420">
        <v>68</v>
      </c>
      <c r="V420">
        <v>22</v>
      </c>
      <c r="W420">
        <f t="shared" si="19"/>
        <v>1196</v>
      </c>
      <c r="X420" s="27">
        <f>marketing_campaign32[[#This Row],[TotalSpend]]/marketing_campaign32[[#This Row],[Income]]</f>
        <v>1.7419928048123281E-2</v>
      </c>
      <c r="Y420" s="27" t="str">
        <f>IF(marketing_campaign32[[#This Row],[TotalSpend]]&gt;1196, "High Spend", "Low Spend")</f>
        <v>Low Spend</v>
      </c>
      <c r="Z420">
        <v>1</v>
      </c>
      <c r="AA420">
        <v>3</v>
      </c>
      <c r="AB420">
        <v>5</v>
      </c>
      <c r="AC420">
        <v>9</v>
      </c>
      <c r="AD420">
        <f t="shared" si="20"/>
        <v>17</v>
      </c>
      <c r="AE420" s="30">
        <f>IFERROR(marketing_campaign32[[#This Row],[TotalSpend]]/marketing_campaign32[[#This Row],[TotalPurchase]], 0)</f>
        <v>70.352941176470594</v>
      </c>
      <c r="AF420">
        <v>7</v>
      </c>
      <c r="AG420">
        <v>0</v>
      </c>
      <c r="AH420">
        <v>0</v>
      </c>
      <c r="AI420">
        <v>0</v>
      </c>
      <c r="AJ420">
        <v>0</v>
      </c>
      <c r="AK420">
        <v>0</v>
      </c>
      <c r="AL420">
        <v>0</v>
      </c>
      <c r="AM420">
        <v>0</v>
      </c>
    </row>
    <row r="421" spans="1:39" x14ac:dyDescent="0.3">
      <c r="A421">
        <v>158</v>
      </c>
      <c r="B421">
        <v>1945</v>
      </c>
      <c r="C421">
        <f>2014-marketing_campaign32[[#This Row],[Year_Birth]]</f>
        <v>69</v>
      </c>
      <c r="D421" t="str">
        <f>IF(AND(marketing_campaign32[[#This Row],[Age]]&gt;17, marketing_campaign32[[#This Row],[Age]]&lt;40), "Adult", IF(AND(marketing_campaign32[[#This Row],[Age]]&gt;=40, marketing_campaign32[[#This Row],[Age]]&lt;59), "Middle Age", "Old Age"))</f>
        <v>Old Age</v>
      </c>
      <c r="E421">
        <v>3</v>
      </c>
      <c r="F421">
        <v>2</v>
      </c>
      <c r="G421">
        <v>71604</v>
      </c>
      <c r="H421" t="s">
        <v>146</v>
      </c>
      <c r="I421">
        <v>3</v>
      </c>
      <c r="J421">
        <v>0</v>
      </c>
      <c r="K421">
        <v>0</v>
      </c>
      <c r="L421">
        <f t="shared" si="18"/>
        <v>0</v>
      </c>
      <c r="M421">
        <f>marketing_campaign32[[#This Row],[TotalKids]]+marketing_campaign32[[#This Row],[Marital_Number]]</f>
        <v>2</v>
      </c>
      <c r="N421" s="1">
        <v>41595</v>
      </c>
      <c r="O421" s="22">
        <f>MAX($N$2:$N$2229)-marketing_campaign32[[#This Row],[Dt_Customer]]</f>
        <v>224</v>
      </c>
      <c r="P421">
        <v>3</v>
      </c>
      <c r="Q421">
        <v>345</v>
      </c>
      <c r="R421">
        <v>53</v>
      </c>
      <c r="S421">
        <v>528</v>
      </c>
      <c r="T421">
        <v>98</v>
      </c>
      <c r="U421">
        <v>75</v>
      </c>
      <c r="V421">
        <v>97</v>
      </c>
      <c r="W421">
        <f t="shared" si="19"/>
        <v>1196</v>
      </c>
      <c r="X421" s="27">
        <f>marketing_campaign32[[#This Row],[TotalSpend]]/marketing_campaign32[[#This Row],[Income]]</f>
        <v>1.6702977487291212E-2</v>
      </c>
      <c r="Y421" s="27" t="str">
        <f>IF(marketing_campaign32[[#This Row],[TotalSpend]]&gt;1196, "High Spend", "Low Spend")</f>
        <v>Low Spend</v>
      </c>
      <c r="Z421">
        <v>1</v>
      </c>
      <c r="AA421">
        <v>8</v>
      </c>
      <c r="AB421">
        <v>3</v>
      </c>
      <c r="AC421">
        <v>5</v>
      </c>
      <c r="AD421">
        <f t="shared" si="20"/>
        <v>16</v>
      </c>
      <c r="AE421" s="30">
        <f>IFERROR(marketing_campaign32[[#This Row],[TotalSpend]]/marketing_campaign32[[#This Row],[TotalPurchase]], 0)</f>
        <v>74.75</v>
      </c>
      <c r="AF421">
        <v>4</v>
      </c>
      <c r="AG421">
        <v>0</v>
      </c>
      <c r="AH421">
        <v>0</v>
      </c>
      <c r="AI421">
        <v>1</v>
      </c>
      <c r="AJ421">
        <v>0</v>
      </c>
      <c r="AK421">
        <v>0</v>
      </c>
      <c r="AL421">
        <v>1</v>
      </c>
      <c r="AM421">
        <v>0</v>
      </c>
    </row>
    <row r="422" spans="1:39" x14ac:dyDescent="0.3">
      <c r="A422">
        <v>6658</v>
      </c>
      <c r="B422">
        <v>1972</v>
      </c>
      <c r="C422">
        <f>2014-marketing_campaign32[[#This Row],[Year_Birth]]</f>
        <v>42</v>
      </c>
      <c r="D422" t="str">
        <f>IF(AND(marketing_campaign32[[#This Row],[Age]]&gt;17, marketing_campaign32[[#This Row],[Age]]&lt;40), "Adult", IF(AND(marketing_campaign32[[#This Row],[Age]]&gt;=40, marketing_campaign32[[#This Row],[Age]]&lt;59), "Middle Age", "Old Age"))</f>
        <v>Middle Age</v>
      </c>
      <c r="E422">
        <v>2</v>
      </c>
      <c r="F422">
        <v>2</v>
      </c>
      <c r="G422">
        <v>59868</v>
      </c>
      <c r="H422" t="s">
        <v>147</v>
      </c>
      <c r="I422">
        <v>2</v>
      </c>
      <c r="J422">
        <v>0</v>
      </c>
      <c r="K422">
        <v>1</v>
      </c>
      <c r="L422">
        <f t="shared" si="18"/>
        <v>1</v>
      </c>
      <c r="M422">
        <f>marketing_campaign32[[#This Row],[TotalKids]]+marketing_campaign32[[#This Row],[Marital_Number]]</f>
        <v>3</v>
      </c>
      <c r="N422" s="1">
        <v>41477</v>
      </c>
      <c r="O422" s="22">
        <f>MAX($N$2:$N$2229)-marketing_campaign32[[#This Row],[Dt_Customer]]</f>
        <v>342</v>
      </c>
      <c r="P422">
        <v>37</v>
      </c>
      <c r="Q422">
        <v>771</v>
      </c>
      <c r="R422">
        <v>51</v>
      </c>
      <c r="S422">
        <v>154</v>
      </c>
      <c r="T422">
        <v>54</v>
      </c>
      <c r="U422">
        <v>10</v>
      </c>
      <c r="V422">
        <v>154</v>
      </c>
      <c r="W422">
        <f t="shared" si="19"/>
        <v>1194</v>
      </c>
      <c r="X422" s="27">
        <f>marketing_campaign32[[#This Row],[TotalSpend]]/marketing_campaign32[[#This Row],[Income]]</f>
        <v>1.9943876528362398E-2</v>
      </c>
      <c r="Y422" s="27" t="str">
        <f>IF(marketing_campaign32[[#This Row],[TotalSpend]]&gt;1196, "High Spend", "Low Spend")</f>
        <v>Low Spend</v>
      </c>
      <c r="Z422">
        <v>7</v>
      </c>
      <c r="AA422">
        <v>11</v>
      </c>
      <c r="AB422">
        <v>2</v>
      </c>
      <c r="AC422">
        <v>12</v>
      </c>
      <c r="AD422">
        <f t="shared" si="20"/>
        <v>25</v>
      </c>
      <c r="AE422" s="30">
        <f>IFERROR(marketing_campaign32[[#This Row],[TotalSpend]]/marketing_campaign32[[#This Row],[TotalPurchase]], 0)</f>
        <v>47.76</v>
      </c>
      <c r="AF422">
        <v>6</v>
      </c>
      <c r="AG422">
        <v>0</v>
      </c>
      <c r="AH422">
        <v>0</v>
      </c>
      <c r="AI422">
        <v>0</v>
      </c>
      <c r="AJ422">
        <v>0</v>
      </c>
      <c r="AK422">
        <v>0</v>
      </c>
      <c r="AL422">
        <v>0</v>
      </c>
      <c r="AM422">
        <v>0</v>
      </c>
    </row>
    <row r="423" spans="1:39" x14ac:dyDescent="0.3">
      <c r="A423">
        <v>988</v>
      </c>
      <c r="B423">
        <v>1965</v>
      </c>
      <c r="C423">
        <f>2014-marketing_campaign32[[#This Row],[Year_Birth]]</f>
        <v>49</v>
      </c>
      <c r="D423" t="str">
        <f>IF(AND(marketing_campaign32[[#This Row],[Age]]&gt;17, marketing_campaign32[[#This Row],[Age]]&lt;40), "Adult", IF(AND(marketing_campaign32[[#This Row],[Age]]&gt;=40, marketing_campaign32[[#This Row],[Age]]&lt;59), "Middle Age", "Old Age"))</f>
        <v>Middle Age</v>
      </c>
      <c r="E423">
        <v>2</v>
      </c>
      <c r="F423">
        <v>2</v>
      </c>
      <c r="G423">
        <v>81168</v>
      </c>
      <c r="H423" t="s">
        <v>146</v>
      </c>
      <c r="I423">
        <v>3</v>
      </c>
      <c r="J423">
        <v>0</v>
      </c>
      <c r="K423">
        <v>0</v>
      </c>
      <c r="L423">
        <f t="shared" si="18"/>
        <v>0</v>
      </c>
      <c r="M423">
        <f>marketing_campaign32[[#This Row],[TotalKids]]+marketing_campaign32[[#This Row],[Marital_Number]]</f>
        <v>2</v>
      </c>
      <c r="N423" s="1">
        <v>41766</v>
      </c>
      <c r="O423" s="22">
        <f>MAX($N$2:$N$2229)-marketing_campaign32[[#This Row],[Dt_Customer]]</f>
        <v>53</v>
      </c>
      <c r="P423">
        <v>84</v>
      </c>
      <c r="Q423">
        <v>410</v>
      </c>
      <c r="R423">
        <v>0</v>
      </c>
      <c r="S423">
        <v>592</v>
      </c>
      <c r="T423">
        <v>147</v>
      </c>
      <c r="U423">
        <v>22</v>
      </c>
      <c r="V423">
        <v>22</v>
      </c>
      <c r="W423">
        <f t="shared" si="19"/>
        <v>1193</v>
      </c>
      <c r="X423" s="27">
        <f>marketing_campaign32[[#This Row],[TotalSpend]]/marketing_campaign32[[#This Row],[Income]]</f>
        <v>1.4697910506603587E-2</v>
      </c>
      <c r="Y423" s="27" t="str">
        <f>IF(marketing_campaign32[[#This Row],[TotalSpend]]&gt;1196, "High Spend", "Low Spend")</f>
        <v>Low Spend</v>
      </c>
      <c r="Z423">
        <v>1</v>
      </c>
      <c r="AA423">
        <v>6</v>
      </c>
      <c r="AB423">
        <v>4</v>
      </c>
      <c r="AC423">
        <v>7</v>
      </c>
      <c r="AD423">
        <f t="shared" si="20"/>
        <v>17</v>
      </c>
      <c r="AE423" s="30">
        <f>IFERROR(marketing_campaign32[[#This Row],[TotalSpend]]/marketing_campaign32[[#This Row],[TotalPurchase]], 0)</f>
        <v>70.17647058823529</v>
      </c>
      <c r="AF423">
        <v>3</v>
      </c>
      <c r="AG423">
        <v>1</v>
      </c>
      <c r="AH423">
        <v>0</v>
      </c>
      <c r="AI423">
        <v>0</v>
      </c>
      <c r="AJ423">
        <v>0</v>
      </c>
      <c r="AK423">
        <v>0</v>
      </c>
      <c r="AL423">
        <v>0</v>
      </c>
      <c r="AM423">
        <v>0</v>
      </c>
    </row>
    <row r="424" spans="1:39" x14ac:dyDescent="0.3">
      <c r="A424">
        <v>2931</v>
      </c>
      <c r="B424">
        <v>1978</v>
      </c>
      <c r="C424">
        <f>2014-marketing_campaign32[[#This Row],[Year_Birth]]</f>
        <v>36</v>
      </c>
      <c r="D424" t="str">
        <f>IF(AND(marketing_campaign32[[#This Row],[Age]]&gt;17, marketing_campaign32[[#This Row],[Age]]&lt;40), "Adult", IF(AND(marketing_campaign32[[#This Row],[Age]]&gt;=40, marketing_campaign32[[#This Row],[Age]]&lt;59), "Middle Age", "Old Age"))</f>
        <v>Adult</v>
      </c>
      <c r="E424">
        <v>2</v>
      </c>
      <c r="F424">
        <v>1</v>
      </c>
      <c r="G424">
        <v>71847</v>
      </c>
      <c r="H424" t="s">
        <v>146</v>
      </c>
      <c r="I424">
        <v>3</v>
      </c>
      <c r="J424">
        <v>0</v>
      </c>
      <c r="K424">
        <v>0</v>
      </c>
      <c r="L424">
        <f t="shared" si="18"/>
        <v>0</v>
      </c>
      <c r="M424">
        <f>marketing_campaign32[[#This Row],[TotalKids]]+marketing_campaign32[[#This Row],[Marital_Number]]</f>
        <v>1</v>
      </c>
      <c r="N424" s="1">
        <v>41173</v>
      </c>
      <c r="O424" s="22">
        <f>MAX($N$2:$N$2229)-marketing_campaign32[[#This Row],[Dt_Customer]]</f>
        <v>646</v>
      </c>
      <c r="P424">
        <v>95</v>
      </c>
      <c r="Q424">
        <v>737</v>
      </c>
      <c r="R424">
        <v>21</v>
      </c>
      <c r="S424">
        <v>106</v>
      </c>
      <c r="T424">
        <v>55</v>
      </c>
      <c r="U424">
        <v>63</v>
      </c>
      <c r="V424">
        <v>210</v>
      </c>
      <c r="W424">
        <f t="shared" si="19"/>
        <v>1192</v>
      </c>
      <c r="X424" s="27">
        <f>marketing_campaign32[[#This Row],[TotalSpend]]/marketing_campaign32[[#This Row],[Income]]</f>
        <v>1.6590811028992163E-2</v>
      </c>
      <c r="Y424" s="27" t="str">
        <f>IF(marketing_campaign32[[#This Row],[TotalSpend]]&gt;1196, "High Spend", "Low Spend")</f>
        <v>Low Spend</v>
      </c>
      <c r="Z424">
        <v>0</v>
      </c>
      <c r="AA424">
        <v>6</v>
      </c>
      <c r="AB424">
        <v>7</v>
      </c>
      <c r="AC424">
        <v>9</v>
      </c>
      <c r="AD424">
        <f t="shared" si="20"/>
        <v>22</v>
      </c>
      <c r="AE424" s="30">
        <f>IFERROR(marketing_campaign32[[#This Row],[TotalSpend]]/marketing_campaign32[[#This Row],[TotalPurchase]], 0)</f>
        <v>54.18181818181818</v>
      </c>
      <c r="AF424">
        <v>3</v>
      </c>
      <c r="AG424">
        <v>1</v>
      </c>
      <c r="AH424">
        <v>0</v>
      </c>
      <c r="AI424">
        <v>0</v>
      </c>
      <c r="AJ424">
        <v>0</v>
      </c>
      <c r="AK424">
        <v>0</v>
      </c>
      <c r="AL424">
        <v>0</v>
      </c>
      <c r="AM424">
        <v>0</v>
      </c>
    </row>
    <row r="425" spans="1:39" x14ac:dyDescent="0.3">
      <c r="A425">
        <v>7348</v>
      </c>
      <c r="B425">
        <v>1958</v>
      </c>
      <c r="C425">
        <f>2014-marketing_campaign32[[#This Row],[Year_Birth]]</f>
        <v>56</v>
      </c>
      <c r="D425" t="str">
        <f>IF(AND(marketing_campaign32[[#This Row],[Age]]&gt;17, marketing_campaign32[[#This Row],[Age]]&lt;40), "Adult", IF(AND(marketing_campaign32[[#This Row],[Age]]&gt;=40, marketing_campaign32[[#This Row],[Age]]&lt;59), "Middle Age", "Old Age"))</f>
        <v>Middle Age</v>
      </c>
      <c r="E425">
        <v>3</v>
      </c>
      <c r="F425">
        <v>1</v>
      </c>
      <c r="G425">
        <v>71691</v>
      </c>
      <c r="H425" t="s">
        <v>146</v>
      </c>
      <c r="I425">
        <v>3</v>
      </c>
      <c r="J425">
        <v>0</v>
      </c>
      <c r="K425">
        <v>0</v>
      </c>
      <c r="L425">
        <f t="shared" si="18"/>
        <v>0</v>
      </c>
      <c r="M425">
        <f>marketing_campaign32[[#This Row],[TotalKids]]+marketing_campaign32[[#This Row],[Marital_Number]]</f>
        <v>1</v>
      </c>
      <c r="N425" s="1">
        <v>41715</v>
      </c>
      <c r="O425" s="22">
        <f>MAX($N$2:$N$2229)-marketing_campaign32[[#This Row],[Dt_Customer]]</f>
        <v>104</v>
      </c>
      <c r="P425">
        <v>0</v>
      </c>
      <c r="Q425">
        <v>336</v>
      </c>
      <c r="R425">
        <v>130</v>
      </c>
      <c r="S425">
        <v>411</v>
      </c>
      <c r="T425">
        <v>240</v>
      </c>
      <c r="U425">
        <v>32</v>
      </c>
      <c r="V425">
        <v>43</v>
      </c>
      <c r="W425">
        <f t="shared" si="19"/>
        <v>1192</v>
      </c>
      <c r="X425" s="27">
        <f>marketing_campaign32[[#This Row],[TotalSpend]]/marketing_campaign32[[#This Row],[Income]]</f>
        <v>1.6626912722656959E-2</v>
      </c>
      <c r="Y425" s="27" t="str">
        <f>IF(marketing_campaign32[[#This Row],[TotalSpend]]&gt;1196, "High Spend", "Low Spend")</f>
        <v>Low Spend</v>
      </c>
      <c r="Z425">
        <v>1</v>
      </c>
      <c r="AA425">
        <v>4</v>
      </c>
      <c r="AB425">
        <v>7</v>
      </c>
      <c r="AC425">
        <v>5</v>
      </c>
      <c r="AD425">
        <f t="shared" si="20"/>
        <v>16</v>
      </c>
      <c r="AE425" s="30">
        <f>IFERROR(marketing_campaign32[[#This Row],[TotalSpend]]/marketing_campaign32[[#This Row],[TotalPurchase]], 0)</f>
        <v>74.5</v>
      </c>
      <c r="AF425">
        <v>2</v>
      </c>
      <c r="AG425">
        <v>0</v>
      </c>
      <c r="AH425">
        <v>0</v>
      </c>
      <c r="AI425">
        <v>0</v>
      </c>
      <c r="AJ425">
        <v>0</v>
      </c>
      <c r="AK425">
        <v>0</v>
      </c>
      <c r="AL425">
        <v>1</v>
      </c>
      <c r="AM425">
        <v>0</v>
      </c>
    </row>
    <row r="426" spans="1:39" x14ac:dyDescent="0.3">
      <c r="A426">
        <v>7966</v>
      </c>
      <c r="B426">
        <v>1959</v>
      </c>
      <c r="C426">
        <f>2014-marketing_campaign32[[#This Row],[Year_Birth]]</f>
        <v>55</v>
      </c>
      <c r="D426" t="str">
        <f>IF(AND(marketing_campaign32[[#This Row],[Age]]&gt;17, marketing_campaign32[[#This Row],[Age]]&lt;40), "Adult", IF(AND(marketing_campaign32[[#This Row],[Age]]&gt;=40, marketing_campaign32[[#This Row],[Age]]&lt;59), "Middle Age", "Old Age"))</f>
        <v>Middle Age</v>
      </c>
      <c r="E426">
        <v>2</v>
      </c>
      <c r="F426">
        <v>1</v>
      </c>
      <c r="G426">
        <v>80982</v>
      </c>
      <c r="H426" t="s">
        <v>146</v>
      </c>
      <c r="I426">
        <v>3</v>
      </c>
      <c r="J426">
        <v>1</v>
      </c>
      <c r="K426">
        <v>1</v>
      </c>
      <c r="L426">
        <f t="shared" si="18"/>
        <v>2</v>
      </c>
      <c r="M426">
        <f>marketing_campaign32[[#This Row],[TotalKids]]+marketing_campaign32[[#This Row],[Marital_Number]]</f>
        <v>3</v>
      </c>
      <c r="N426" s="1">
        <v>41282</v>
      </c>
      <c r="O426" s="22">
        <f>MAX($N$2:$N$2229)-marketing_campaign32[[#This Row],[Dt_Customer]]</f>
        <v>537</v>
      </c>
      <c r="P426">
        <v>48</v>
      </c>
      <c r="Q426">
        <v>505</v>
      </c>
      <c r="R426">
        <v>137</v>
      </c>
      <c r="S426">
        <v>401</v>
      </c>
      <c r="T426">
        <v>104</v>
      </c>
      <c r="U426">
        <v>22</v>
      </c>
      <c r="V426">
        <v>22</v>
      </c>
      <c r="W426">
        <f t="shared" si="19"/>
        <v>1191</v>
      </c>
      <c r="X426" s="27">
        <f>marketing_campaign32[[#This Row],[TotalSpend]]/marketing_campaign32[[#This Row],[Income]]</f>
        <v>1.4706971919685856E-2</v>
      </c>
      <c r="Y426" s="27" t="str">
        <f>IF(marketing_campaign32[[#This Row],[TotalSpend]]&gt;1196, "High Spend", "Low Spend")</f>
        <v>Low Spend</v>
      </c>
      <c r="Z426">
        <v>3</v>
      </c>
      <c r="AA426">
        <v>11</v>
      </c>
      <c r="AB426">
        <v>5</v>
      </c>
      <c r="AC426">
        <v>11</v>
      </c>
      <c r="AD426">
        <f t="shared" si="20"/>
        <v>27</v>
      </c>
      <c r="AE426" s="30">
        <f>IFERROR(marketing_campaign32[[#This Row],[TotalSpend]]/marketing_campaign32[[#This Row],[TotalPurchase]], 0)</f>
        <v>44.111111111111114</v>
      </c>
      <c r="AF426">
        <v>5</v>
      </c>
      <c r="AG426">
        <v>0</v>
      </c>
      <c r="AH426">
        <v>0</v>
      </c>
      <c r="AI426">
        <v>0</v>
      </c>
      <c r="AJ426">
        <v>0</v>
      </c>
      <c r="AK426">
        <v>0</v>
      </c>
      <c r="AL426">
        <v>0</v>
      </c>
      <c r="AM426">
        <v>1</v>
      </c>
    </row>
    <row r="427" spans="1:39" x14ac:dyDescent="0.3">
      <c r="A427">
        <v>1826</v>
      </c>
      <c r="B427">
        <v>1970</v>
      </c>
      <c r="C427">
        <f>2014-marketing_campaign32[[#This Row],[Year_Birth]]</f>
        <v>44</v>
      </c>
      <c r="D427" t="str">
        <f>IF(AND(marketing_campaign32[[#This Row],[Age]]&gt;17, marketing_campaign32[[#This Row],[Age]]&lt;40), "Adult", IF(AND(marketing_campaign32[[#This Row],[Age]]&gt;=40, marketing_campaign32[[#This Row],[Age]]&lt;59), "Middle Age", "Old Age"))</f>
        <v>Middle Age</v>
      </c>
      <c r="E427">
        <v>2</v>
      </c>
      <c r="F427">
        <v>1</v>
      </c>
      <c r="G427">
        <v>84835</v>
      </c>
      <c r="H427" t="s">
        <v>146</v>
      </c>
      <c r="I427">
        <v>3</v>
      </c>
      <c r="J427">
        <v>0</v>
      </c>
      <c r="K427">
        <v>0</v>
      </c>
      <c r="L427">
        <f t="shared" si="18"/>
        <v>0</v>
      </c>
      <c r="M427">
        <f>marketing_campaign32[[#This Row],[TotalKids]]+marketing_campaign32[[#This Row],[Marital_Number]]</f>
        <v>1</v>
      </c>
      <c r="N427" s="1">
        <v>41806</v>
      </c>
      <c r="O427" s="22">
        <f>MAX($N$2:$N$2229)-marketing_campaign32[[#This Row],[Dt_Customer]]</f>
        <v>13</v>
      </c>
      <c r="P427">
        <v>0</v>
      </c>
      <c r="Q427">
        <v>189</v>
      </c>
      <c r="R427">
        <v>104</v>
      </c>
      <c r="S427">
        <v>379</v>
      </c>
      <c r="T427">
        <v>111</v>
      </c>
      <c r="U427">
        <v>189</v>
      </c>
      <c r="V427">
        <v>218</v>
      </c>
      <c r="W427">
        <f t="shared" si="19"/>
        <v>1190</v>
      </c>
      <c r="X427" s="27">
        <f>marketing_campaign32[[#This Row],[TotalSpend]]/marketing_campaign32[[#This Row],[Income]]</f>
        <v>1.4027229327518124E-2</v>
      </c>
      <c r="Y427" s="27" t="str">
        <f>IF(marketing_campaign32[[#This Row],[TotalSpend]]&gt;1196, "High Spend", "Low Spend")</f>
        <v>Low Spend</v>
      </c>
      <c r="Z427">
        <v>1</v>
      </c>
      <c r="AA427">
        <v>4</v>
      </c>
      <c r="AB427">
        <v>4</v>
      </c>
      <c r="AC427">
        <v>6</v>
      </c>
      <c r="AD427">
        <f t="shared" si="20"/>
        <v>14</v>
      </c>
      <c r="AE427" s="30">
        <f>IFERROR(marketing_campaign32[[#This Row],[TotalSpend]]/marketing_campaign32[[#This Row],[TotalPurchase]], 0)</f>
        <v>85</v>
      </c>
      <c r="AF427">
        <v>1</v>
      </c>
      <c r="AG427">
        <v>0</v>
      </c>
      <c r="AH427">
        <v>0</v>
      </c>
      <c r="AI427">
        <v>0</v>
      </c>
      <c r="AJ427">
        <v>0</v>
      </c>
      <c r="AK427">
        <v>0</v>
      </c>
      <c r="AL427">
        <v>1</v>
      </c>
      <c r="AM427">
        <v>0</v>
      </c>
    </row>
    <row r="428" spans="1:39" x14ac:dyDescent="0.3">
      <c r="A428">
        <v>5758</v>
      </c>
      <c r="B428">
        <v>1982</v>
      </c>
      <c r="C428">
        <f>2014-marketing_campaign32[[#This Row],[Year_Birth]]</f>
        <v>32</v>
      </c>
      <c r="D428" t="str">
        <f>IF(AND(marketing_campaign32[[#This Row],[Age]]&gt;17, marketing_campaign32[[#This Row],[Age]]&lt;40), "Adult", IF(AND(marketing_campaign32[[#This Row],[Age]]&gt;=40, marketing_campaign32[[#This Row],[Age]]&lt;59), "Middle Age", "Old Age"))</f>
        <v>Adult</v>
      </c>
      <c r="E428">
        <v>2</v>
      </c>
      <c r="F428">
        <v>2</v>
      </c>
      <c r="G428">
        <v>65169</v>
      </c>
      <c r="H428" t="s">
        <v>147</v>
      </c>
      <c r="I428">
        <v>2</v>
      </c>
      <c r="J428">
        <v>0</v>
      </c>
      <c r="K428">
        <v>0</v>
      </c>
      <c r="L428">
        <f t="shared" si="18"/>
        <v>0</v>
      </c>
      <c r="M428">
        <f>marketing_campaign32[[#This Row],[TotalKids]]+marketing_campaign32[[#This Row],[Marital_Number]]</f>
        <v>2</v>
      </c>
      <c r="N428" s="1">
        <v>41653</v>
      </c>
      <c r="O428" s="22">
        <f>MAX($N$2:$N$2229)-marketing_campaign32[[#This Row],[Dt_Customer]]</f>
        <v>166</v>
      </c>
      <c r="P428">
        <v>23</v>
      </c>
      <c r="Q428">
        <v>1074</v>
      </c>
      <c r="R428">
        <v>0</v>
      </c>
      <c r="S428">
        <v>69</v>
      </c>
      <c r="T428">
        <v>0</v>
      </c>
      <c r="U428">
        <v>0</v>
      </c>
      <c r="V428">
        <v>46</v>
      </c>
      <c r="W428">
        <f t="shared" si="19"/>
        <v>1189</v>
      </c>
      <c r="X428" s="27">
        <f>marketing_campaign32[[#This Row],[TotalSpend]]/marketing_campaign32[[#This Row],[Income]]</f>
        <v>1.8244871027635841E-2</v>
      </c>
      <c r="Y428" s="27" t="str">
        <f>IF(marketing_campaign32[[#This Row],[TotalSpend]]&gt;1196, "High Spend", "Low Spend")</f>
        <v>Low Spend</v>
      </c>
      <c r="Z428">
        <v>1</v>
      </c>
      <c r="AA428">
        <v>10</v>
      </c>
      <c r="AB428">
        <v>4</v>
      </c>
      <c r="AC428">
        <v>13</v>
      </c>
      <c r="AD428">
        <f t="shared" si="20"/>
        <v>27</v>
      </c>
      <c r="AE428" s="30">
        <f>IFERROR(marketing_campaign32[[#This Row],[TotalSpend]]/marketing_campaign32[[#This Row],[TotalPurchase]], 0)</f>
        <v>44.037037037037038</v>
      </c>
      <c r="AF428">
        <v>6</v>
      </c>
      <c r="AG428">
        <v>1</v>
      </c>
      <c r="AH428">
        <v>1</v>
      </c>
      <c r="AI428">
        <v>1</v>
      </c>
      <c r="AJ428">
        <v>0</v>
      </c>
      <c r="AK428">
        <v>1</v>
      </c>
      <c r="AL428">
        <v>1</v>
      </c>
      <c r="AM428">
        <v>0</v>
      </c>
    </row>
    <row r="429" spans="1:39" x14ac:dyDescent="0.3">
      <c r="A429">
        <v>11056</v>
      </c>
      <c r="B429">
        <v>1974</v>
      </c>
      <c r="C429">
        <f>2014-marketing_campaign32[[#This Row],[Year_Birth]]</f>
        <v>40</v>
      </c>
      <c r="D429" t="str">
        <f>IF(AND(marketing_campaign32[[#This Row],[Age]]&gt;17, marketing_campaign32[[#This Row],[Age]]&lt;40), "Adult", IF(AND(marketing_campaign32[[#This Row],[Age]]&gt;=40, marketing_campaign32[[#This Row],[Age]]&lt;59), "Middle Age", "Old Age"))</f>
        <v>Middle Age</v>
      </c>
      <c r="E429">
        <v>2</v>
      </c>
      <c r="F429">
        <v>2</v>
      </c>
      <c r="G429">
        <v>72099</v>
      </c>
      <c r="H429" t="s">
        <v>146</v>
      </c>
      <c r="I429">
        <v>3</v>
      </c>
      <c r="J429">
        <v>0</v>
      </c>
      <c r="K429">
        <v>0</v>
      </c>
      <c r="L429">
        <f t="shared" si="18"/>
        <v>0</v>
      </c>
      <c r="M429">
        <f>marketing_campaign32[[#This Row],[TotalKids]]+marketing_campaign32[[#This Row],[Marital_Number]]</f>
        <v>2</v>
      </c>
      <c r="N429" s="1">
        <v>41209</v>
      </c>
      <c r="O429" s="22">
        <f>MAX($N$2:$N$2229)-marketing_campaign32[[#This Row],[Dt_Customer]]</f>
        <v>610</v>
      </c>
      <c r="P429">
        <v>18</v>
      </c>
      <c r="Q429">
        <v>546</v>
      </c>
      <c r="R429">
        <v>91</v>
      </c>
      <c r="S429">
        <v>410</v>
      </c>
      <c r="T429">
        <v>119</v>
      </c>
      <c r="U429">
        <v>0</v>
      </c>
      <c r="V429">
        <v>22</v>
      </c>
      <c r="W429">
        <f t="shared" si="19"/>
        <v>1188</v>
      </c>
      <c r="X429" s="27">
        <f>marketing_campaign32[[#This Row],[TotalSpend]]/marketing_campaign32[[#This Row],[Income]]</f>
        <v>1.6477343652477845E-2</v>
      </c>
      <c r="Y429" s="27" t="str">
        <f>IF(marketing_campaign32[[#This Row],[TotalSpend]]&gt;1196, "High Spend", "Low Spend")</f>
        <v>Low Spend</v>
      </c>
      <c r="Z429">
        <v>1</v>
      </c>
      <c r="AA429">
        <v>3</v>
      </c>
      <c r="AB429">
        <v>4</v>
      </c>
      <c r="AC429">
        <v>10</v>
      </c>
      <c r="AD429">
        <f t="shared" si="20"/>
        <v>17</v>
      </c>
      <c r="AE429" s="30">
        <f>IFERROR(marketing_campaign32[[#This Row],[TotalSpend]]/marketing_campaign32[[#This Row],[TotalPurchase]], 0)</f>
        <v>69.882352941176464</v>
      </c>
      <c r="AF429">
        <v>1</v>
      </c>
      <c r="AG429">
        <v>0</v>
      </c>
      <c r="AH429">
        <v>0</v>
      </c>
      <c r="AI429">
        <v>0</v>
      </c>
      <c r="AJ429">
        <v>0</v>
      </c>
      <c r="AK429">
        <v>0</v>
      </c>
      <c r="AL429">
        <v>0</v>
      </c>
      <c r="AM429">
        <v>0</v>
      </c>
    </row>
    <row r="430" spans="1:39" x14ac:dyDescent="0.3">
      <c r="A430">
        <v>8746</v>
      </c>
      <c r="B430">
        <v>1989</v>
      </c>
      <c r="C430">
        <f>2014-marketing_campaign32[[#This Row],[Year_Birth]]</f>
        <v>25</v>
      </c>
      <c r="D430" t="str">
        <f>IF(AND(marketing_campaign32[[#This Row],[Age]]&gt;17, marketing_campaign32[[#This Row],[Age]]&lt;40), "Adult", IF(AND(marketing_campaign32[[#This Row],[Age]]&gt;=40, marketing_campaign32[[#This Row],[Age]]&lt;59), "Middle Age", "Old Age"))</f>
        <v>Adult</v>
      </c>
      <c r="E430">
        <v>2</v>
      </c>
      <c r="F430">
        <v>2</v>
      </c>
      <c r="G430">
        <v>75433</v>
      </c>
      <c r="H430" t="s">
        <v>146</v>
      </c>
      <c r="I430">
        <v>3</v>
      </c>
      <c r="J430">
        <v>1</v>
      </c>
      <c r="K430">
        <v>0</v>
      </c>
      <c r="L430">
        <f t="shared" si="18"/>
        <v>1</v>
      </c>
      <c r="M430">
        <f>marketing_campaign32[[#This Row],[TotalKids]]+marketing_campaign32[[#This Row],[Marital_Number]]</f>
        <v>3</v>
      </c>
      <c r="N430" s="1">
        <v>41734</v>
      </c>
      <c r="O430" s="22">
        <f>MAX($N$2:$N$2229)-marketing_campaign32[[#This Row],[Dt_Customer]]</f>
        <v>85</v>
      </c>
      <c r="P430">
        <v>28</v>
      </c>
      <c r="Q430">
        <v>800</v>
      </c>
      <c r="R430">
        <v>0</v>
      </c>
      <c r="S430">
        <v>297</v>
      </c>
      <c r="T430">
        <v>0</v>
      </c>
      <c r="U430">
        <v>34</v>
      </c>
      <c r="V430">
        <v>57</v>
      </c>
      <c r="W430">
        <f t="shared" si="19"/>
        <v>1188</v>
      </c>
      <c r="X430" s="27">
        <f>marketing_campaign32[[#This Row],[TotalSpend]]/marketing_campaign32[[#This Row],[Income]]</f>
        <v>1.5749075338379753E-2</v>
      </c>
      <c r="Y430" s="27" t="str">
        <f>IF(marketing_campaign32[[#This Row],[TotalSpend]]&gt;1196, "High Spend", "Low Spend")</f>
        <v>Low Spend</v>
      </c>
      <c r="Z430">
        <v>2</v>
      </c>
      <c r="AA430">
        <v>2</v>
      </c>
      <c r="AB430">
        <v>5</v>
      </c>
      <c r="AC430">
        <v>10</v>
      </c>
      <c r="AD430">
        <f t="shared" si="20"/>
        <v>17</v>
      </c>
      <c r="AE430" s="30">
        <f>IFERROR(marketing_campaign32[[#This Row],[TotalSpend]]/marketing_campaign32[[#This Row],[TotalPurchase]], 0)</f>
        <v>69.882352941176464</v>
      </c>
      <c r="AF430">
        <v>6</v>
      </c>
      <c r="AG430">
        <v>1</v>
      </c>
      <c r="AH430">
        <v>0</v>
      </c>
      <c r="AI430">
        <v>0</v>
      </c>
      <c r="AJ430">
        <v>1</v>
      </c>
      <c r="AK430">
        <v>0</v>
      </c>
      <c r="AL430">
        <v>0</v>
      </c>
      <c r="AM430">
        <v>0</v>
      </c>
    </row>
    <row r="431" spans="1:39" x14ac:dyDescent="0.3">
      <c r="A431">
        <v>6810</v>
      </c>
      <c r="B431">
        <v>1983</v>
      </c>
      <c r="C431">
        <f>2014-marketing_campaign32[[#This Row],[Year_Birth]]</f>
        <v>31</v>
      </c>
      <c r="D431" t="str">
        <f>IF(AND(marketing_campaign32[[#This Row],[Age]]&gt;17, marketing_campaign32[[#This Row],[Age]]&lt;40), "Adult", IF(AND(marketing_campaign32[[#This Row],[Age]]&gt;=40, marketing_campaign32[[#This Row],[Age]]&lt;59), "Middle Age", "Old Age"))</f>
        <v>Adult</v>
      </c>
      <c r="E431">
        <v>2</v>
      </c>
      <c r="F431">
        <v>1</v>
      </c>
      <c r="G431">
        <v>82025</v>
      </c>
      <c r="H431" t="s">
        <v>146</v>
      </c>
      <c r="I431">
        <v>3</v>
      </c>
      <c r="J431">
        <v>0</v>
      </c>
      <c r="K431">
        <v>0</v>
      </c>
      <c r="L431">
        <f t="shared" si="18"/>
        <v>0</v>
      </c>
      <c r="M431">
        <f>marketing_campaign32[[#This Row],[TotalKids]]+marketing_campaign32[[#This Row],[Marital_Number]]</f>
        <v>1</v>
      </c>
      <c r="N431" s="1">
        <v>41422</v>
      </c>
      <c r="O431" s="22">
        <f>MAX($N$2:$N$2229)-marketing_campaign32[[#This Row],[Dt_Customer]]</f>
        <v>397</v>
      </c>
      <c r="P431">
        <v>76</v>
      </c>
      <c r="Q431">
        <v>267</v>
      </c>
      <c r="R431">
        <v>98</v>
      </c>
      <c r="S431">
        <v>606</v>
      </c>
      <c r="T431">
        <v>48</v>
      </c>
      <c r="U431">
        <v>70</v>
      </c>
      <c r="V431">
        <v>98</v>
      </c>
      <c r="W431">
        <f t="shared" si="19"/>
        <v>1187</v>
      </c>
      <c r="X431" s="27">
        <f>marketing_campaign32[[#This Row],[TotalSpend]]/marketing_campaign32[[#This Row],[Income]]</f>
        <v>1.4471197805547089E-2</v>
      </c>
      <c r="Y431" s="27" t="str">
        <f>IF(marketing_campaign32[[#This Row],[TotalSpend]]&gt;1196, "High Spend", "Low Spend")</f>
        <v>Low Spend</v>
      </c>
      <c r="Z431">
        <v>1</v>
      </c>
      <c r="AA431">
        <v>3</v>
      </c>
      <c r="AB431">
        <v>2</v>
      </c>
      <c r="AC431">
        <v>6</v>
      </c>
      <c r="AD431">
        <f t="shared" si="20"/>
        <v>11</v>
      </c>
      <c r="AE431" s="30">
        <f>IFERROR(marketing_campaign32[[#This Row],[TotalSpend]]/marketing_campaign32[[#This Row],[TotalPurchase]], 0)</f>
        <v>107.90909090909091</v>
      </c>
      <c r="AF431">
        <v>1</v>
      </c>
      <c r="AG431">
        <v>0</v>
      </c>
      <c r="AH431">
        <v>0</v>
      </c>
      <c r="AI431">
        <v>0</v>
      </c>
      <c r="AJ431">
        <v>0</v>
      </c>
      <c r="AK431">
        <v>1</v>
      </c>
      <c r="AL431">
        <v>1</v>
      </c>
      <c r="AM431">
        <v>0</v>
      </c>
    </row>
    <row r="432" spans="1:39" x14ac:dyDescent="0.3">
      <c r="A432">
        <v>10159</v>
      </c>
      <c r="B432">
        <v>1970</v>
      </c>
      <c r="C432">
        <f>2014-marketing_campaign32[[#This Row],[Year_Birth]]</f>
        <v>44</v>
      </c>
      <c r="D432" t="str">
        <f>IF(AND(marketing_campaign32[[#This Row],[Age]]&gt;17, marketing_campaign32[[#This Row],[Age]]&lt;40), "Adult", IF(AND(marketing_campaign32[[#This Row],[Age]]&gt;=40, marketing_campaign32[[#This Row],[Age]]&lt;59), "Middle Age", "Old Age"))</f>
        <v>Middle Age</v>
      </c>
      <c r="E432">
        <v>2</v>
      </c>
      <c r="F432">
        <v>1</v>
      </c>
      <c r="G432">
        <v>58710</v>
      </c>
      <c r="H432" t="s">
        <v>147</v>
      </c>
      <c r="I432">
        <v>2</v>
      </c>
      <c r="J432">
        <v>0</v>
      </c>
      <c r="K432">
        <v>1</v>
      </c>
      <c r="L432">
        <f t="shared" si="18"/>
        <v>1</v>
      </c>
      <c r="M432">
        <f>marketing_campaign32[[#This Row],[TotalKids]]+marketing_campaign32[[#This Row],[Marital_Number]]</f>
        <v>2</v>
      </c>
      <c r="N432" s="1">
        <v>41364</v>
      </c>
      <c r="O432" s="22">
        <f>MAX($N$2:$N$2229)-marketing_campaign32[[#This Row],[Dt_Customer]]</f>
        <v>455</v>
      </c>
      <c r="P432">
        <v>77</v>
      </c>
      <c r="Q432">
        <v>440</v>
      </c>
      <c r="R432">
        <v>81</v>
      </c>
      <c r="S432">
        <v>368</v>
      </c>
      <c r="T432">
        <v>0</v>
      </c>
      <c r="U432">
        <v>122</v>
      </c>
      <c r="V432">
        <v>174</v>
      </c>
      <c r="W432">
        <f t="shared" si="19"/>
        <v>1185</v>
      </c>
      <c r="X432" s="27">
        <f>marketing_campaign32[[#This Row],[TotalSpend]]/marketing_campaign32[[#This Row],[Income]]</f>
        <v>2.0183955033214102E-2</v>
      </c>
      <c r="Y432" s="27" t="str">
        <f>IF(marketing_campaign32[[#This Row],[TotalSpend]]&gt;1196, "High Spend", "Low Spend")</f>
        <v>Low Spend</v>
      </c>
      <c r="Z432">
        <v>6</v>
      </c>
      <c r="AA432">
        <v>11</v>
      </c>
      <c r="AB432">
        <v>5</v>
      </c>
      <c r="AC432">
        <v>9</v>
      </c>
      <c r="AD432">
        <f t="shared" si="20"/>
        <v>25</v>
      </c>
      <c r="AE432" s="30">
        <f>IFERROR(marketing_campaign32[[#This Row],[TotalSpend]]/marketing_campaign32[[#This Row],[TotalPurchase]], 0)</f>
        <v>47.4</v>
      </c>
      <c r="AF432">
        <v>6</v>
      </c>
      <c r="AG432">
        <v>0</v>
      </c>
      <c r="AH432">
        <v>0</v>
      </c>
      <c r="AI432">
        <v>0</v>
      </c>
      <c r="AJ432">
        <v>0</v>
      </c>
      <c r="AK432">
        <v>0</v>
      </c>
      <c r="AL432">
        <v>0</v>
      </c>
      <c r="AM432">
        <v>0</v>
      </c>
    </row>
    <row r="433" spans="1:39" x14ac:dyDescent="0.3">
      <c r="A433">
        <v>9707</v>
      </c>
      <c r="B433">
        <v>1969</v>
      </c>
      <c r="C433">
        <f>2014-marketing_campaign32[[#This Row],[Year_Birth]]</f>
        <v>45</v>
      </c>
      <c r="D433" t="str">
        <f>IF(AND(marketing_campaign32[[#This Row],[Age]]&gt;17, marketing_campaign32[[#This Row],[Age]]&lt;40), "Adult", IF(AND(marketing_campaign32[[#This Row],[Age]]&gt;=40, marketing_campaign32[[#This Row],[Age]]&lt;59), "Middle Age", "Old Age"))</f>
        <v>Middle Age</v>
      </c>
      <c r="E433">
        <v>3</v>
      </c>
      <c r="F433">
        <v>2</v>
      </c>
      <c r="G433">
        <v>55212</v>
      </c>
      <c r="H433" t="s">
        <v>147</v>
      </c>
      <c r="I433">
        <v>2</v>
      </c>
      <c r="J433">
        <v>0</v>
      </c>
      <c r="K433">
        <v>1</v>
      </c>
      <c r="L433">
        <f t="shared" si="18"/>
        <v>1</v>
      </c>
      <c r="M433">
        <f>marketing_campaign32[[#This Row],[TotalKids]]+marketing_campaign32[[#This Row],[Marital_Number]]</f>
        <v>3</v>
      </c>
      <c r="N433" s="1">
        <v>41236</v>
      </c>
      <c r="O433" s="22">
        <f>MAX($N$2:$N$2229)-marketing_campaign32[[#This Row],[Dt_Customer]]</f>
        <v>583</v>
      </c>
      <c r="P433">
        <v>65</v>
      </c>
      <c r="Q433">
        <v>1103</v>
      </c>
      <c r="R433">
        <v>0</v>
      </c>
      <c r="S433">
        <v>45</v>
      </c>
      <c r="T433">
        <v>0</v>
      </c>
      <c r="U433">
        <v>0</v>
      </c>
      <c r="V433">
        <v>34</v>
      </c>
      <c r="W433">
        <f t="shared" si="19"/>
        <v>1182</v>
      </c>
      <c r="X433" s="27">
        <f>marketing_campaign32[[#This Row],[TotalSpend]]/marketing_campaign32[[#This Row],[Income]]</f>
        <v>2.1408389480547706E-2</v>
      </c>
      <c r="Y433" s="27" t="str">
        <f>IF(marketing_campaign32[[#This Row],[TotalSpend]]&gt;1196, "High Spend", "Low Spend")</f>
        <v>Low Spend</v>
      </c>
      <c r="Z433">
        <v>3</v>
      </c>
      <c r="AA433">
        <v>4</v>
      </c>
      <c r="AB433">
        <v>2</v>
      </c>
      <c r="AC433">
        <v>11</v>
      </c>
      <c r="AD433">
        <f t="shared" si="20"/>
        <v>17</v>
      </c>
      <c r="AE433" s="30">
        <f>IFERROR(marketing_campaign32[[#This Row],[TotalSpend]]/marketing_campaign32[[#This Row],[TotalPurchase]], 0)</f>
        <v>69.529411764705884</v>
      </c>
      <c r="AF433">
        <v>8</v>
      </c>
      <c r="AG433">
        <v>0</v>
      </c>
      <c r="AH433">
        <v>1</v>
      </c>
      <c r="AI433">
        <v>0</v>
      </c>
      <c r="AJ433">
        <v>1</v>
      </c>
      <c r="AK433">
        <v>0</v>
      </c>
      <c r="AL433">
        <v>0</v>
      </c>
      <c r="AM433">
        <v>0</v>
      </c>
    </row>
    <row r="434" spans="1:39" x14ac:dyDescent="0.3">
      <c r="A434">
        <v>10872</v>
      </c>
      <c r="B434">
        <v>1969</v>
      </c>
      <c r="C434">
        <f>2014-marketing_campaign32[[#This Row],[Year_Birth]]</f>
        <v>45</v>
      </c>
      <c r="D434" t="str">
        <f>IF(AND(marketing_campaign32[[#This Row],[Age]]&gt;17, marketing_campaign32[[#This Row],[Age]]&lt;40), "Adult", IF(AND(marketing_campaign32[[#This Row],[Age]]&gt;=40, marketing_campaign32[[#This Row],[Age]]&lt;59), "Middle Age", "Old Age"))</f>
        <v>Middle Age</v>
      </c>
      <c r="E434">
        <v>3</v>
      </c>
      <c r="F434">
        <v>2</v>
      </c>
      <c r="G434">
        <v>55212</v>
      </c>
      <c r="H434" t="s">
        <v>147</v>
      </c>
      <c r="I434">
        <v>2</v>
      </c>
      <c r="J434">
        <v>0</v>
      </c>
      <c r="K434">
        <v>1</v>
      </c>
      <c r="L434">
        <f t="shared" si="18"/>
        <v>1</v>
      </c>
      <c r="M434">
        <f>marketing_campaign32[[#This Row],[TotalKids]]+marketing_campaign32[[#This Row],[Marital_Number]]</f>
        <v>3</v>
      </c>
      <c r="N434" s="1">
        <v>41236</v>
      </c>
      <c r="O434" s="22">
        <f>MAX($N$2:$N$2229)-marketing_campaign32[[#This Row],[Dt_Customer]]</f>
        <v>583</v>
      </c>
      <c r="P434">
        <v>65</v>
      </c>
      <c r="Q434">
        <v>1103</v>
      </c>
      <c r="R434">
        <v>0</v>
      </c>
      <c r="S434">
        <v>45</v>
      </c>
      <c r="T434">
        <v>0</v>
      </c>
      <c r="U434">
        <v>0</v>
      </c>
      <c r="V434">
        <v>34</v>
      </c>
      <c r="W434">
        <f t="shared" si="19"/>
        <v>1182</v>
      </c>
      <c r="X434" s="27">
        <f>marketing_campaign32[[#This Row],[TotalSpend]]/marketing_campaign32[[#This Row],[Income]]</f>
        <v>2.1408389480547706E-2</v>
      </c>
      <c r="Y434" s="27" t="str">
        <f>IF(marketing_campaign32[[#This Row],[TotalSpend]]&gt;1196, "High Spend", "Low Spend")</f>
        <v>Low Spend</v>
      </c>
      <c r="Z434">
        <v>3</v>
      </c>
      <c r="AA434">
        <v>4</v>
      </c>
      <c r="AB434">
        <v>2</v>
      </c>
      <c r="AC434">
        <v>11</v>
      </c>
      <c r="AD434">
        <f t="shared" si="20"/>
        <v>17</v>
      </c>
      <c r="AE434" s="30">
        <f>IFERROR(marketing_campaign32[[#This Row],[TotalSpend]]/marketing_campaign32[[#This Row],[TotalPurchase]], 0)</f>
        <v>69.529411764705884</v>
      </c>
      <c r="AF434">
        <v>8</v>
      </c>
      <c r="AG434">
        <v>0</v>
      </c>
      <c r="AH434">
        <v>1</v>
      </c>
      <c r="AI434">
        <v>0</v>
      </c>
      <c r="AJ434">
        <v>1</v>
      </c>
      <c r="AK434">
        <v>0</v>
      </c>
      <c r="AL434">
        <v>0</v>
      </c>
      <c r="AM434">
        <v>0</v>
      </c>
    </row>
    <row r="435" spans="1:39" x14ac:dyDescent="0.3">
      <c r="A435">
        <v>1456</v>
      </c>
      <c r="B435">
        <v>1979</v>
      </c>
      <c r="C435">
        <f>2014-marketing_campaign32[[#This Row],[Year_Birth]]</f>
        <v>35</v>
      </c>
      <c r="D435" t="str">
        <f>IF(AND(marketing_campaign32[[#This Row],[Age]]&gt;17, marketing_campaign32[[#This Row],[Age]]&lt;40), "Adult", IF(AND(marketing_campaign32[[#This Row],[Age]]&gt;=40, marketing_campaign32[[#This Row],[Age]]&lt;59), "Middle Age", "Old Age"))</f>
        <v>Adult</v>
      </c>
      <c r="E435">
        <v>2</v>
      </c>
      <c r="F435">
        <v>1</v>
      </c>
      <c r="G435">
        <v>60474</v>
      </c>
      <c r="H435" t="s">
        <v>147</v>
      </c>
      <c r="I435">
        <v>2</v>
      </c>
      <c r="J435">
        <v>0</v>
      </c>
      <c r="K435">
        <v>1</v>
      </c>
      <c r="L435">
        <f t="shared" si="18"/>
        <v>1</v>
      </c>
      <c r="M435">
        <f>marketing_campaign32[[#This Row],[TotalKids]]+marketing_campaign32[[#This Row],[Marital_Number]]</f>
        <v>2</v>
      </c>
      <c r="N435" s="1">
        <v>41365</v>
      </c>
      <c r="O435" s="22">
        <f>MAX($N$2:$N$2229)-marketing_campaign32[[#This Row],[Dt_Customer]]</f>
        <v>454</v>
      </c>
      <c r="P435">
        <v>25</v>
      </c>
      <c r="Q435">
        <v>265</v>
      </c>
      <c r="R435">
        <v>199</v>
      </c>
      <c r="S435">
        <v>303</v>
      </c>
      <c r="T435">
        <v>234</v>
      </c>
      <c r="U435">
        <v>9</v>
      </c>
      <c r="V435">
        <v>170</v>
      </c>
      <c r="W435">
        <f t="shared" si="19"/>
        <v>1180</v>
      </c>
      <c r="X435" s="27">
        <f>marketing_campaign32[[#This Row],[TotalSpend]]/marketing_campaign32[[#This Row],[Income]]</f>
        <v>1.9512517776234414E-2</v>
      </c>
      <c r="Y435" s="27" t="str">
        <f>IF(marketing_campaign32[[#This Row],[TotalSpend]]&gt;1196, "High Spend", "Low Spend")</f>
        <v>Low Spend</v>
      </c>
      <c r="Z435">
        <v>7</v>
      </c>
      <c r="AA435">
        <v>10</v>
      </c>
      <c r="AB435">
        <v>2</v>
      </c>
      <c r="AC435">
        <v>12</v>
      </c>
      <c r="AD435">
        <f t="shared" si="20"/>
        <v>24</v>
      </c>
      <c r="AE435" s="30">
        <f>IFERROR(marketing_campaign32[[#This Row],[TotalSpend]]/marketing_campaign32[[#This Row],[TotalPurchase]], 0)</f>
        <v>49.166666666666664</v>
      </c>
      <c r="AF435">
        <v>7</v>
      </c>
      <c r="AG435">
        <v>0</v>
      </c>
      <c r="AH435">
        <v>0</v>
      </c>
      <c r="AI435">
        <v>0</v>
      </c>
      <c r="AJ435">
        <v>0</v>
      </c>
      <c r="AK435">
        <v>0</v>
      </c>
      <c r="AL435">
        <v>0</v>
      </c>
      <c r="AM435">
        <v>0</v>
      </c>
    </row>
    <row r="436" spans="1:39" x14ac:dyDescent="0.3">
      <c r="A436">
        <v>2849</v>
      </c>
      <c r="B436">
        <v>1979</v>
      </c>
      <c r="C436">
        <f>2014-marketing_campaign32[[#This Row],[Year_Birth]]</f>
        <v>35</v>
      </c>
      <c r="D436" t="str">
        <f>IF(AND(marketing_campaign32[[#This Row],[Age]]&gt;17, marketing_campaign32[[#This Row],[Age]]&lt;40), "Adult", IF(AND(marketing_campaign32[[#This Row],[Age]]&gt;=40, marketing_campaign32[[#This Row],[Age]]&lt;59), "Middle Age", "Old Age"))</f>
        <v>Adult</v>
      </c>
      <c r="E436">
        <v>2</v>
      </c>
      <c r="F436">
        <v>1</v>
      </c>
      <c r="G436">
        <v>60474</v>
      </c>
      <c r="H436" t="s">
        <v>147</v>
      </c>
      <c r="I436">
        <v>2</v>
      </c>
      <c r="J436">
        <v>0</v>
      </c>
      <c r="K436">
        <v>1</v>
      </c>
      <c r="L436">
        <f t="shared" si="18"/>
        <v>1</v>
      </c>
      <c r="M436">
        <f>marketing_campaign32[[#This Row],[TotalKids]]+marketing_campaign32[[#This Row],[Marital_Number]]</f>
        <v>2</v>
      </c>
      <c r="N436" s="1">
        <v>41365</v>
      </c>
      <c r="O436" s="22">
        <f>MAX($N$2:$N$2229)-marketing_campaign32[[#This Row],[Dt_Customer]]</f>
        <v>454</v>
      </c>
      <c r="P436">
        <v>25</v>
      </c>
      <c r="Q436">
        <v>265</v>
      </c>
      <c r="R436">
        <v>199</v>
      </c>
      <c r="S436">
        <v>303</v>
      </c>
      <c r="T436">
        <v>234</v>
      </c>
      <c r="U436">
        <v>9</v>
      </c>
      <c r="V436">
        <v>170</v>
      </c>
      <c r="W436">
        <f t="shared" si="19"/>
        <v>1180</v>
      </c>
      <c r="X436" s="27">
        <f>marketing_campaign32[[#This Row],[TotalSpend]]/marketing_campaign32[[#This Row],[Income]]</f>
        <v>1.9512517776234414E-2</v>
      </c>
      <c r="Y436" s="27" t="str">
        <f>IF(marketing_campaign32[[#This Row],[TotalSpend]]&gt;1196, "High Spend", "Low Spend")</f>
        <v>Low Spend</v>
      </c>
      <c r="Z436">
        <v>7</v>
      </c>
      <c r="AA436">
        <v>10</v>
      </c>
      <c r="AB436">
        <v>2</v>
      </c>
      <c r="AC436">
        <v>12</v>
      </c>
      <c r="AD436">
        <f t="shared" si="20"/>
        <v>24</v>
      </c>
      <c r="AE436" s="30">
        <f>IFERROR(marketing_campaign32[[#This Row],[TotalSpend]]/marketing_campaign32[[#This Row],[TotalPurchase]], 0)</f>
        <v>49.166666666666664</v>
      </c>
      <c r="AF436">
        <v>7</v>
      </c>
      <c r="AG436">
        <v>0</v>
      </c>
      <c r="AH436">
        <v>0</v>
      </c>
      <c r="AI436">
        <v>0</v>
      </c>
      <c r="AJ436">
        <v>0</v>
      </c>
      <c r="AK436">
        <v>0</v>
      </c>
      <c r="AL436">
        <v>0</v>
      </c>
      <c r="AM436">
        <v>0</v>
      </c>
    </row>
    <row r="437" spans="1:39" x14ac:dyDescent="0.3">
      <c r="A437">
        <v>2831</v>
      </c>
      <c r="B437">
        <v>1976</v>
      </c>
      <c r="C437">
        <f>2014-marketing_campaign32[[#This Row],[Year_Birth]]</f>
        <v>38</v>
      </c>
      <c r="D437" t="str">
        <f>IF(AND(marketing_campaign32[[#This Row],[Age]]&gt;17, marketing_campaign32[[#This Row],[Age]]&lt;40), "Adult", IF(AND(marketing_campaign32[[#This Row],[Age]]&gt;=40, marketing_campaign32[[#This Row],[Age]]&lt;59), "Middle Age", "Old Age"))</f>
        <v>Adult</v>
      </c>
      <c r="E437">
        <v>2</v>
      </c>
      <c r="F437">
        <v>2</v>
      </c>
      <c r="G437">
        <v>78416</v>
      </c>
      <c r="H437" t="s">
        <v>146</v>
      </c>
      <c r="I437">
        <v>3</v>
      </c>
      <c r="J437">
        <v>0</v>
      </c>
      <c r="K437">
        <v>1</v>
      </c>
      <c r="L437">
        <f t="shared" si="18"/>
        <v>1</v>
      </c>
      <c r="M437">
        <f>marketing_campaign32[[#This Row],[TotalKids]]+marketing_campaign32[[#This Row],[Marital_Number]]</f>
        <v>3</v>
      </c>
      <c r="N437" s="1">
        <v>41817</v>
      </c>
      <c r="O437" s="22">
        <f>MAX($N$2:$N$2229)-marketing_campaign32[[#This Row],[Dt_Customer]]</f>
        <v>2</v>
      </c>
      <c r="P437">
        <v>99</v>
      </c>
      <c r="Q437">
        <v>453</v>
      </c>
      <c r="R437">
        <v>38</v>
      </c>
      <c r="S437">
        <v>279</v>
      </c>
      <c r="T437">
        <v>188</v>
      </c>
      <c r="U437">
        <v>38</v>
      </c>
      <c r="V437">
        <v>183</v>
      </c>
      <c r="W437">
        <f t="shared" si="19"/>
        <v>1179</v>
      </c>
      <c r="X437" s="27">
        <f>marketing_campaign32[[#This Row],[TotalSpend]]/marketing_campaign32[[#This Row],[Income]]</f>
        <v>1.5035196898592123E-2</v>
      </c>
      <c r="Y437" s="27" t="str">
        <f>IF(marketing_campaign32[[#This Row],[TotalSpend]]&gt;1196, "High Spend", "Low Spend")</f>
        <v>Low Spend</v>
      </c>
      <c r="Z437">
        <v>2</v>
      </c>
      <c r="AA437">
        <v>7</v>
      </c>
      <c r="AB437">
        <v>7</v>
      </c>
      <c r="AC437">
        <v>10</v>
      </c>
      <c r="AD437">
        <f t="shared" si="20"/>
        <v>24</v>
      </c>
      <c r="AE437" s="30">
        <f>IFERROR(marketing_campaign32[[#This Row],[TotalSpend]]/marketing_campaign32[[#This Row],[TotalPurchase]], 0)</f>
        <v>49.125</v>
      </c>
      <c r="AF437">
        <v>3</v>
      </c>
      <c r="AG437">
        <v>0</v>
      </c>
      <c r="AH437">
        <v>0</v>
      </c>
      <c r="AI437">
        <v>0</v>
      </c>
      <c r="AJ437">
        <v>0</v>
      </c>
      <c r="AK437">
        <v>0</v>
      </c>
      <c r="AL437">
        <v>0</v>
      </c>
      <c r="AM437">
        <v>0</v>
      </c>
    </row>
    <row r="438" spans="1:39" x14ac:dyDescent="0.3">
      <c r="A438">
        <v>6409</v>
      </c>
      <c r="B438">
        <v>1967</v>
      </c>
      <c r="C438">
        <f>2014-marketing_campaign32[[#This Row],[Year_Birth]]</f>
        <v>47</v>
      </c>
      <c r="D438" t="str">
        <f>IF(AND(marketing_campaign32[[#This Row],[Age]]&gt;17, marketing_campaign32[[#This Row],[Age]]&lt;40), "Adult", IF(AND(marketing_campaign32[[#This Row],[Age]]&gt;=40, marketing_campaign32[[#This Row],[Age]]&lt;59), "Middle Age", "Old Age"))</f>
        <v>Middle Age</v>
      </c>
      <c r="E438">
        <v>2</v>
      </c>
      <c r="F438">
        <v>1</v>
      </c>
      <c r="G438">
        <v>57136</v>
      </c>
      <c r="H438" t="s">
        <v>147</v>
      </c>
      <c r="I438">
        <v>2</v>
      </c>
      <c r="J438">
        <v>0</v>
      </c>
      <c r="K438">
        <v>0</v>
      </c>
      <c r="L438">
        <f t="shared" si="18"/>
        <v>0</v>
      </c>
      <c r="M438">
        <f>marketing_campaign32[[#This Row],[TotalKids]]+marketing_campaign32[[#This Row],[Marital_Number]]</f>
        <v>1</v>
      </c>
      <c r="N438" s="1">
        <v>41412</v>
      </c>
      <c r="O438" s="22">
        <f>MAX($N$2:$N$2229)-marketing_campaign32[[#This Row],[Dt_Customer]]</f>
        <v>407</v>
      </c>
      <c r="P438">
        <v>18</v>
      </c>
      <c r="Q438">
        <v>267</v>
      </c>
      <c r="R438">
        <v>140</v>
      </c>
      <c r="S438">
        <v>599</v>
      </c>
      <c r="T438">
        <v>34</v>
      </c>
      <c r="U438">
        <v>12</v>
      </c>
      <c r="V438">
        <v>127</v>
      </c>
      <c r="W438">
        <f t="shared" si="19"/>
        <v>1179</v>
      </c>
      <c r="X438" s="27">
        <f>marketing_campaign32[[#This Row],[TotalSpend]]/marketing_campaign32[[#This Row],[Income]]</f>
        <v>2.0634976197143658E-2</v>
      </c>
      <c r="Y438" s="27" t="str">
        <f>IF(marketing_campaign32[[#This Row],[TotalSpend]]&gt;1196, "High Spend", "Low Spend")</f>
        <v>Low Spend</v>
      </c>
      <c r="Z438">
        <v>1</v>
      </c>
      <c r="AA438">
        <v>7</v>
      </c>
      <c r="AB438">
        <v>5</v>
      </c>
      <c r="AC438">
        <v>7</v>
      </c>
      <c r="AD438">
        <f t="shared" si="20"/>
        <v>19</v>
      </c>
      <c r="AE438" s="30">
        <f>IFERROR(marketing_campaign32[[#This Row],[TotalSpend]]/marketing_campaign32[[#This Row],[TotalPurchase]], 0)</f>
        <v>62.05263157894737</v>
      </c>
      <c r="AF438">
        <v>6</v>
      </c>
      <c r="AG438">
        <v>0</v>
      </c>
      <c r="AH438">
        <v>0</v>
      </c>
      <c r="AI438">
        <v>0</v>
      </c>
      <c r="AJ438">
        <v>0</v>
      </c>
      <c r="AK438">
        <v>0</v>
      </c>
      <c r="AL438">
        <v>1</v>
      </c>
      <c r="AM438">
        <v>0</v>
      </c>
    </row>
    <row r="439" spans="1:39" x14ac:dyDescent="0.3">
      <c r="A439">
        <v>701</v>
      </c>
      <c r="B439">
        <v>1971</v>
      </c>
      <c r="C439">
        <f>2014-marketing_campaign32[[#This Row],[Year_Birth]]</f>
        <v>43</v>
      </c>
      <c r="D439" t="str">
        <f>IF(AND(marketing_campaign32[[#This Row],[Age]]&gt;17, marketing_campaign32[[#This Row],[Age]]&lt;40), "Adult", IF(AND(marketing_campaign32[[#This Row],[Age]]&gt;=40, marketing_campaign32[[#This Row],[Age]]&lt;59), "Middle Age", "Old Age"))</f>
        <v>Middle Age</v>
      </c>
      <c r="E439">
        <v>2</v>
      </c>
      <c r="F439">
        <v>2</v>
      </c>
      <c r="G439">
        <v>73691</v>
      </c>
      <c r="H439" t="s">
        <v>146</v>
      </c>
      <c r="I439">
        <v>3</v>
      </c>
      <c r="J439">
        <v>0</v>
      </c>
      <c r="K439">
        <v>1</v>
      </c>
      <c r="L439">
        <f t="shared" si="18"/>
        <v>1</v>
      </c>
      <c r="M439">
        <f>marketing_campaign32[[#This Row],[TotalKids]]+marketing_campaign32[[#This Row],[Marital_Number]]</f>
        <v>3</v>
      </c>
      <c r="N439" s="1">
        <v>41584</v>
      </c>
      <c r="O439" s="22">
        <f>MAX($N$2:$N$2229)-marketing_campaign32[[#This Row],[Dt_Customer]]</f>
        <v>235</v>
      </c>
      <c r="P439">
        <v>58</v>
      </c>
      <c r="Q439">
        <v>707</v>
      </c>
      <c r="R439">
        <v>21</v>
      </c>
      <c r="S439">
        <v>250</v>
      </c>
      <c r="T439">
        <v>85</v>
      </c>
      <c r="U439">
        <v>43</v>
      </c>
      <c r="V439">
        <v>73</v>
      </c>
      <c r="W439">
        <f t="shared" si="19"/>
        <v>1179</v>
      </c>
      <c r="X439" s="27">
        <f>marketing_campaign32[[#This Row],[TotalSpend]]/marketing_campaign32[[#This Row],[Income]]</f>
        <v>1.5999240070022118E-2</v>
      </c>
      <c r="Y439" s="27" t="str">
        <f>IF(marketing_campaign32[[#This Row],[TotalSpend]]&gt;1196, "High Spend", "Low Spend")</f>
        <v>Low Spend</v>
      </c>
      <c r="Z439">
        <v>2</v>
      </c>
      <c r="AA439">
        <v>6</v>
      </c>
      <c r="AB439">
        <v>2</v>
      </c>
      <c r="AC439">
        <v>8</v>
      </c>
      <c r="AD439">
        <f t="shared" si="20"/>
        <v>16</v>
      </c>
      <c r="AE439" s="30">
        <f>IFERROR(marketing_campaign32[[#This Row],[TotalSpend]]/marketing_campaign32[[#This Row],[TotalPurchase]], 0)</f>
        <v>73.6875</v>
      </c>
      <c r="AF439">
        <v>2</v>
      </c>
      <c r="AG439">
        <v>0</v>
      </c>
      <c r="AH439">
        <v>0</v>
      </c>
      <c r="AI439">
        <v>1</v>
      </c>
      <c r="AJ439">
        <v>0</v>
      </c>
      <c r="AK439">
        <v>0</v>
      </c>
      <c r="AL439">
        <v>0</v>
      </c>
      <c r="AM439">
        <v>0</v>
      </c>
    </row>
    <row r="440" spans="1:39" x14ac:dyDescent="0.3">
      <c r="A440">
        <v>4491</v>
      </c>
      <c r="B440">
        <v>1949</v>
      </c>
      <c r="C440">
        <f>2014-marketing_campaign32[[#This Row],[Year_Birth]]</f>
        <v>65</v>
      </c>
      <c r="D440" t="str">
        <f>IF(AND(marketing_campaign32[[#This Row],[Age]]&gt;17, marketing_campaign32[[#This Row],[Age]]&lt;40), "Adult", IF(AND(marketing_campaign32[[#This Row],[Age]]&gt;=40, marketing_campaign32[[#This Row],[Age]]&lt;59), "Middle Age", "Old Age"))</f>
        <v>Old Age</v>
      </c>
      <c r="E440">
        <v>3</v>
      </c>
      <c r="F440">
        <v>2</v>
      </c>
      <c r="G440">
        <v>62845</v>
      </c>
      <c r="H440" t="s">
        <v>147</v>
      </c>
      <c r="I440">
        <v>2</v>
      </c>
      <c r="J440">
        <v>1</v>
      </c>
      <c r="K440">
        <v>1</v>
      </c>
      <c r="L440">
        <f t="shared" si="18"/>
        <v>2</v>
      </c>
      <c r="M440">
        <f>marketing_campaign32[[#This Row],[TotalKids]]+marketing_campaign32[[#This Row],[Marital_Number]]</f>
        <v>4</v>
      </c>
      <c r="N440" s="1">
        <v>41183</v>
      </c>
      <c r="O440" s="22">
        <f>MAX($N$2:$N$2229)-marketing_campaign32[[#This Row],[Dt_Customer]]</f>
        <v>636</v>
      </c>
      <c r="P440">
        <v>3</v>
      </c>
      <c r="Q440">
        <v>1099</v>
      </c>
      <c r="R440">
        <v>0</v>
      </c>
      <c r="S440">
        <v>45</v>
      </c>
      <c r="T440">
        <v>0</v>
      </c>
      <c r="U440">
        <v>0</v>
      </c>
      <c r="V440">
        <v>34</v>
      </c>
      <c r="W440">
        <f t="shared" si="19"/>
        <v>1178</v>
      </c>
      <c r="X440" s="27">
        <f>marketing_campaign32[[#This Row],[TotalSpend]]/marketing_campaign32[[#This Row],[Income]]</f>
        <v>1.8744530193332803E-2</v>
      </c>
      <c r="Y440" s="27" t="str">
        <f>IF(marketing_campaign32[[#This Row],[TotalSpend]]&gt;1196, "High Spend", "Low Spend")</f>
        <v>Low Spend</v>
      </c>
      <c r="Z440">
        <v>11</v>
      </c>
      <c r="AA440">
        <v>3</v>
      </c>
      <c r="AB440">
        <v>4</v>
      </c>
      <c r="AC440">
        <v>10</v>
      </c>
      <c r="AD440">
        <f t="shared" si="20"/>
        <v>17</v>
      </c>
      <c r="AE440" s="30">
        <f>IFERROR(marketing_campaign32[[#This Row],[TotalSpend]]/marketing_campaign32[[#This Row],[TotalPurchase]], 0)</f>
        <v>69.294117647058826</v>
      </c>
      <c r="AF440">
        <v>8</v>
      </c>
      <c r="AG440">
        <v>0</v>
      </c>
      <c r="AH440">
        <v>0</v>
      </c>
      <c r="AI440">
        <v>0</v>
      </c>
      <c r="AJ440">
        <v>1</v>
      </c>
      <c r="AK440">
        <v>0</v>
      </c>
      <c r="AL440">
        <v>0</v>
      </c>
      <c r="AM440">
        <v>0</v>
      </c>
    </row>
    <row r="441" spans="1:39" x14ac:dyDescent="0.3">
      <c r="A441">
        <v>873</v>
      </c>
      <c r="B441">
        <v>1949</v>
      </c>
      <c r="C441">
        <f>2014-marketing_campaign32[[#This Row],[Year_Birth]]</f>
        <v>65</v>
      </c>
      <c r="D441" t="str">
        <f>IF(AND(marketing_campaign32[[#This Row],[Age]]&gt;17, marketing_campaign32[[#This Row],[Age]]&lt;40), "Adult", IF(AND(marketing_campaign32[[#This Row],[Age]]&gt;=40, marketing_campaign32[[#This Row],[Age]]&lt;59), "Middle Age", "Old Age"))</f>
        <v>Old Age</v>
      </c>
      <c r="E441">
        <v>3</v>
      </c>
      <c r="F441">
        <v>2</v>
      </c>
      <c r="G441">
        <v>62845</v>
      </c>
      <c r="H441" t="s">
        <v>147</v>
      </c>
      <c r="I441">
        <v>2</v>
      </c>
      <c r="J441">
        <v>1</v>
      </c>
      <c r="K441">
        <v>1</v>
      </c>
      <c r="L441">
        <f t="shared" si="18"/>
        <v>2</v>
      </c>
      <c r="M441">
        <f>marketing_campaign32[[#This Row],[TotalKids]]+marketing_campaign32[[#This Row],[Marital_Number]]</f>
        <v>4</v>
      </c>
      <c r="N441" s="1">
        <v>41183</v>
      </c>
      <c r="O441" s="22">
        <f>MAX($N$2:$N$2229)-marketing_campaign32[[#This Row],[Dt_Customer]]</f>
        <v>636</v>
      </c>
      <c r="P441">
        <v>3</v>
      </c>
      <c r="Q441">
        <v>1099</v>
      </c>
      <c r="R441">
        <v>0</v>
      </c>
      <c r="S441">
        <v>45</v>
      </c>
      <c r="T441">
        <v>0</v>
      </c>
      <c r="U441">
        <v>0</v>
      </c>
      <c r="V441">
        <v>34</v>
      </c>
      <c r="W441">
        <f t="shared" si="19"/>
        <v>1178</v>
      </c>
      <c r="X441" s="27">
        <f>marketing_campaign32[[#This Row],[TotalSpend]]/marketing_campaign32[[#This Row],[Income]]</f>
        <v>1.8744530193332803E-2</v>
      </c>
      <c r="Y441" s="27" t="str">
        <f>IF(marketing_campaign32[[#This Row],[TotalSpend]]&gt;1196, "High Spend", "Low Spend")</f>
        <v>Low Spend</v>
      </c>
      <c r="Z441">
        <v>11</v>
      </c>
      <c r="AA441">
        <v>3</v>
      </c>
      <c r="AB441">
        <v>4</v>
      </c>
      <c r="AC441">
        <v>10</v>
      </c>
      <c r="AD441">
        <f t="shared" si="20"/>
        <v>17</v>
      </c>
      <c r="AE441" s="30">
        <f>IFERROR(marketing_campaign32[[#This Row],[TotalSpend]]/marketing_campaign32[[#This Row],[TotalPurchase]], 0)</f>
        <v>69.294117647058826</v>
      </c>
      <c r="AF441">
        <v>8</v>
      </c>
      <c r="AG441">
        <v>0</v>
      </c>
      <c r="AH441">
        <v>0</v>
      </c>
      <c r="AI441">
        <v>0</v>
      </c>
      <c r="AJ441">
        <v>1</v>
      </c>
      <c r="AK441">
        <v>0</v>
      </c>
      <c r="AL441">
        <v>1</v>
      </c>
      <c r="AM441">
        <v>0</v>
      </c>
    </row>
    <row r="442" spans="1:39" x14ac:dyDescent="0.3">
      <c r="A442">
        <v>7861</v>
      </c>
      <c r="B442">
        <v>1952</v>
      </c>
      <c r="C442">
        <f>2014-marketing_campaign32[[#This Row],[Year_Birth]]</f>
        <v>62</v>
      </c>
      <c r="D442" t="str">
        <f>IF(AND(marketing_campaign32[[#This Row],[Age]]&gt;17, marketing_campaign32[[#This Row],[Age]]&lt;40), "Adult", IF(AND(marketing_campaign32[[#This Row],[Age]]&gt;=40, marketing_campaign32[[#This Row],[Age]]&lt;59), "Middle Age", "Old Age"))</f>
        <v>Old Age</v>
      </c>
      <c r="E442">
        <v>3</v>
      </c>
      <c r="F442">
        <v>2</v>
      </c>
      <c r="G442">
        <v>77027</v>
      </c>
      <c r="H442" t="s">
        <v>146</v>
      </c>
      <c r="I442">
        <v>3</v>
      </c>
      <c r="J442">
        <v>0</v>
      </c>
      <c r="K442">
        <v>1</v>
      </c>
      <c r="L442">
        <f t="shared" si="18"/>
        <v>1</v>
      </c>
      <c r="M442">
        <f>marketing_campaign32[[#This Row],[TotalKids]]+marketing_campaign32[[#This Row],[Marital_Number]]</f>
        <v>3</v>
      </c>
      <c r="N442" s="1">
        <v>41675</v>
      </c>
      <c r="O442" s="22">
        <f>MAX($N$2:$N$2229)-marketing_campaign32[[#This Row],[Dt_Customer]]</f>
        <v>144</v>
      </c>
      <c r="P442">
        <v>23</v>
      </c>
      <c r="Q442">
        <v>820</v>
      </c>
      <c r="R442">
        <v>57</v>
      </c>
      <c r="S442">
        <v>242</v>
      </c>
      <c r="T442">
        <v>45</v>
      </c>
      <c r="U442">
        <v>0</v>
      </c>
      <c r="V442">
        <v>11</v>
      </c>
      <c r="W442">
        <f t="shared" si="19"/>
        <v>1175</v>
      </c>
      <c r="X442" s="27">
        <f>marketing_campaign32[[#This Row],[TotalSpend]]/marketing_campaign32[[#This Row],[Income]]</f>
        <v>1.5254391317330286E-2</v>
      </c>
      <c r="Y442" s="27" t="str">
        <f>IF(marketing_campaign32[[#This Row],[TotalSpend]]&gt;1196, "High Spend", "Low Spend")</f>
        <v>Low Spend</v>
      </c>
      <c r="Z442">
        <v>2</v>
      </c>
      <c r="AA442">
        <v>8</v>
      </c>
      <c r="AB442">
        <v>3</v>
      </c>
      <c r="AC442">
        <v>6</v>
      </c>
      <c r="AD442">
        <f t="shared" si="20"/>
        <v>17</v>
      </c>
      <c r="AE442" s="30">
        <f>IFERROR(marketing_campaign32[[#This Row],[TotalSpend]]/marketing_campaign32[[#This Row],[TotalPurchase]], 0)</f>
        <v>69.117647058823536</v>
      </c>
      <c r="AF442">
        <v>4</v>
      </c>
      <c r="AG442">
        <v>0</v>
      </c>
      <c r="AH442">
        <v>0</v>
      </c>
      <c r="AI442">
        <v>0</v>
      </c>
      <c r="AJ442">
        <v>0</v>
      </c>
      <c r="AK442">
        <v>0</v>
      </c>
      <c r="AL442">
        <v>0</v>
      </c>
      <c r="AM442">
        <v>0</v>
      </c>
    </row>
    <row r="443" spans="1:39" x14ac:dyDescent="0.3">
      <c r="A443">
        <v>6661</v>
      </c>
      <c r="B443">
        <v>1974</v>
      </c>
      <c r="C443">
        <f>2014-marketing_campaign32[[#This Row],[Year_Birth]]</f>
        <v>40</v>
      </c>
      <c r="D443" t="str">
        <f>IF(AND(marketing_campaign32[[#This Row],[Age]]&gt;17, marketing_campaign32[[#This Row],[Age]]&lt;40), "Adult", IF(AND(marketing_campaign32[[#This Row],[Age]]&gt;=40, marketing_campaign32[[#This Row],[Age]]&lt;59), "Middle Age", "Old Age"))</f>
        <v>Middle Age</v>
      </c>
      <c r="E443">
        <v>2</v>
      </c>
      <c r="F443">
        <v>2</v>
      </c>
      <c r="G443">
        <v>67445</v>
      </c>
      <c r="H443" t="s">
        <v>147</v>
      </c>
      <c r="I443">
        <v>2</v>
      </c>
      <c r="J443">
        <v>0</v>
      </c>
      <c r="K443">
        <v>1</v>
      </c>
      <c r="L443">
        <f t="shared" si="18"/>
        <v>1</v>
      </c>
      <c r="M443">
        <f>marketing_campaign32[[#This Row],[TotalKids]]+marketing_campaign32[[#This Row],[Marital_Number]]</f>
        <v>3</v>
      </c>
      <c r="N443" s="1">
        <v>41133</v>
      </c>
      <c r="O443" s="22">
        <f>MAX($N$2:$N$2229)-marketing_campaign32[[#This Row],[Dt_Customer]]</f>
        <v>686</v>
      </c>
      <c r="P443">
        <v>63</v>
      </c>
      <c r="Q443">
        <v>757</v>
      </c>
      <c r="R443">
        <v>80</v>
      </c>
      <c r="S443">
        <v>217</v>
      </c>
      <c r="T443">
        <v>29</v>
      </c>
      <c r="U443">
        <v>80</v>
      </c>
      <c r="V443">
        <v>11</v>
      </c>
      <c r="W443">
        <f t="shared" si="19"/>
        <v>1174</v>
      </c>
      <c r="X443" s="27">
        <f>marketing_campaign32[[#This Row],[TotalSpend]]/marketing_campaign32[[#This Row],[Income]]</f>
        <v>1.7406775891467122E-2</v>
      </c>
      <c r="Y443" s="27" t="str">
        <f>IF(marketing_campaign32[[#This Row],[TotalSpend]]&gt;1196, "High Spend", "Low Spend")</f>
        <v>Low Spend</v>
      </c>
      <c r="Z443">
        <v>5</v>
      </c>
      <c r="AA443">
        <v>9</v>
      </c>
      <c r="AB443">
        <v>6</v>
      </c>
      <c r="AC443">
        <v>12</v>
      </c>
      <c r="AD443">
        <f t="shared" si="20"/>
        <v>27</v>
      </c>
      <c r="AE443" s="30">
        <f>IFERROR(marketing_campaign32[[#This Row],[TotalSpend]]/marketing_campaign32[[#This Row],[TotalPurchase]], 0)</f>
        <v>43.481481481481481</v>
      </c>
      <c r="AF443">
        <v>6</v>
      </c>
      <c r="AG443">
        <v>0</v>
      </c>
      <c r="AH443">
        <v>0</v>
      </c>
      <c r="AI443">
        <v>0</v>
      </c>
      <c r="AJ443">
        <v>0</v>
      </c>
      <c r="AK443">
        <v>0</v>
      </c>
      <c r="AL443">
        <v>0</v>
      </c>
      <c r="AM443">
        <v>0</v>
      </c>
    </row>
    <row r="444" spans="1:39" x14ac:dyDescent="0.3">
      <c r="A444">
        <v>5462</v>
      </c>
      <c r="B444">
        <v>1974</v>
      </c>
      <c r="C444">
        <f>2014-marketing_campaign32[[#This Row],[Year_Birth]]</f>
        <v>40</v>
      </c>
      <c r="D444" t="str">
        <f>IF(AND(marketing_campaign32[[#This Row],[Age]]&gt;17, marketing_campaign32[[#This Row],[Age]]&lt;40), "Adult", IF(AND(marketing_campaign32[[#This Row],[Age]]&gt;=40, marketing_campaign32[[#This Row],[Age]]&lt;59), "Middle Age", "Old Age"))</f>
        <v>Middle Age</v>
      </c>
      <c r="E444">
        <v>2</v>
      </c>
      <c r="F444">
        <v>2</v>
      </c>
      <c r="G444">
        <v>67445</v>
      </c>
      <c r="H444" t="s">
        <v>147</v>
      </c>
      <c r="I444">
        <v>2</v>
      </c>
      <c r="J444">
        <v>0</v>
      </c>
      <c r="K444">
        <v>1</v>
      </c>
      <c r="L444">
        <f t="shared" si="18"/>
        <v>1</v>
      </c>
      <c r="M444">
        <f>marketing_campaign32[[#This Row],[TotalKids]]+marketing_campaign32[[#This Row],[Marital_Number]]</f>
        <v>3</v>
      </c>
      <c r="N444" s="1">
        <v>41133</v>
      </c>
      <c r="O444" s="22">
        <f>MAX($N$2:$N$2229)-marketing_campaign32[[#This Row],[Dt_Customer]]</f>
        <v>686</v>
      </c>
      <c r="P444">
        <v>63</v>
      </c>
      <c r="Q444">
        <v>757</v>
      </c>
      <c r="R444">
        <v>80</v>
      </c>
      <c r="S444">
        <v>217</v>
      </c>
      <c r="T444">
        <v>29</v>
      </c>
      <c r="U444">
        <v>80</v>
      </c>
      <c r="V444">
        <v>11</v>
      </c>
      <c r="W444">
        <f t="shared" si="19"/>
        <v>1174</v>
      </c>
      <c r="X444" s="27">
        <f>marketing_campaign32[[#This Row],[TotalSpend]]/marketing_campaign32[[#This Row],[Income]]</f>
        <v>1.7406775891467122E-2</v>
      </c>
      <c r="Y444" s="27" t="str">
        <f>IF(marketing_campaign32[[#This Row],[TotalSpend]]&gt;1196, "High Spend", "Low Spend")</f>
        <v>Low Spend</v>
      </c>
      <c r="Z444">
        <v>5</v>
      </c>
      <c r="AA444">
        <v>9</v>
      </c>
      <c r="AB444">
        <v>6</v>
      </c>
      <c r="AC444">
        <v>12</v>
      </c>
      <c r="AD444">
        <f t="shared" si="20"/>
        <v>27</v>
      </c>
      <c r="AE444" s="30">
        <f>IFERROR(marketing_campaign32[[#This Row],[TotalSpend]]/marketing_campaign32[[#This Row],[TotalPurchase]], 0)</f>
        <v>43.481481481481481</v>
      </c>
      <c r="AF444">
        <v>6</v>
      </c>
      <c r="AG444">
        <v>0</v>
      </c>
      <c r="AH444">
        <v>0</v>
      </c>
      <c r="AI444">
        <v>0</v>
      </c>
      <c r="AJ444">
        <v>0</v>
      </c>
      <c r="AK444">
        <v>0</v>
      </c>
      <c r="AL444">
        <v>0</v>
      </c>
      <c r="AM444">
        <v>0</v>
      </c>
    </row>
    <row r="445" spans="1:39" x14ac:dyDescent="0.3">
      <c r="A445">
        <v>10897</v>
      </c>
      <c r="B445">
        <v>1974</v>
      </c>
      <c r="C445">
        <f>2014-marketing_campaign32[[#This Row],[Year_Birth]]</f>
        <v>40</v>
      </c>
      <c r="D445" t="str">
        <f>IF(AND(marketing_campaign32[[#This Row],[Age]]&gt;17, marketing_campaign32[[#This Row],[Age]]&lt;40), "Adult", IF(AND(marketing_campaign32[[#This Row],[Age]]&gt;=40, marketing_campaign32[[#This Row],[Age]]&lt;59), "Middle Age", "Old Age"))</f>
        <v>Middle Age</v>
      </c>
      <c r="E445">
        <v>2</v>
      </c>
      <c r="F445">
        <v>2</v>
      </c>
      <c r="G445">
        <v>67445</v>
      </c>
      <c r="H445" t="s">
        <v>147</v>
      </c>
      <c r="I445">
        <v>2</v>
      </c>
      <c r="J445">
        <v>0</v>
      </c>
      <c r="K445">
        <v>1</v>
      </c>
      <c r="L445">
        <f t="shared" si="18"/>
        <v>1</v>
      </c>
      <c r="M445">
        <f>marketing_campaign32[[#This Row],[TotalKids]]+marketing_campaign32[[#This Row],[Marital_Number]]</f>
        <v>3</v>
      </c>
      <c r="N445" s="1">
        <v>41133</v>
      </c>
      <c r="O445" s="22">
        <f>MAX($N$2:$N$2229)-marketing_campaign32[[#This Row],[Dt_Customer]]</f>
        <v>686</v>
      </c>
      <c r="P445">
        <v>63</v>
      </c>
      <c r="Q445">
        <v>757</v>
      </c>
      <c r="R445">
        <v>80</v>
      </c>
      <c r="S445">
        <v>217</v>
      </c>
      <c r="T445">
        <v>29</v>
      </c>
      <c r="U445">
        <v>80</v>
      </c>
      <c r="V445">
        <v>11</v>
      </c>
      <c r="W445">
        <f t="shared" si="19"/>
        <v>1174</v>
      </c>
      <c r="X445" s="27">
        <f>marketing_campaign32[[#This Row],[TotalSpend]]/marketing_campaign32[[#This Row],[Income]]</f>
        <v>1.7406775891467122E-2</v>
      </c>
      <c r="Y445" s="27" t="str">
        <f>IF(marketing_campaign32[[#This Row],[TotalSpend]]&gt;1196, "High Spend", "Low Spend")</f>
        <v>Low Spend</v>
      </c>
      <c r="Z445">
        <v>5</v>
      </c>
      <c r="AA445">
        <v>9</v>
      </c>
      <c r="AB445">
        <v>6</v>
      </c>
      <c r="AC445">
        <v>12</v>
      </c>
      <c r="AD445">
        <f t="shared" si="20"/>
        <v>27</v>
      </c>
      <c r="AE445" s="30">
        <f>IFERROR(marketing_campaign32[[#This Row],[TotalSpend]]/marketing_campaign32[[#This Row],[TotalPurchase]], 0)</f>
        <v>43.481481481481481</v>
      </c>
      <c r="AF445">
        <v>6</v>
      </c>
      <c r="AG445">
        <v>0</v>
      </c>
      <c r="AH445">
        <v>0</v>
      </c>
      <c r="AI445">
        <v>0</v>
      </c>
      <c r="AJ445">
        <v>0</v>
      </c>
      <c r="AK445">
        <v>0</v>
      </c>
      <c r="AL445">
        <v>0</v>
      </c>
      <c r="AM445">
        <v>0</v>
      </c>
    </row>
    <row r="446" spans="1:39" x14ac:dyDescent="0.3">
      <c r="A446">
        <v>10676</v>
      </c>
      <c r="B446">
        <v>1982</v>
      </c>
      <c r="C446">
        <f>2014-marketing_campaign32[[#This Row],[Year_Birth]]</f>
        <v>32</v>
      </c>
      <c r="D446" t="str">
        <f>IF(AND(marketing_campaign32[[#This Row],[Age]]&gt;17, marketing_campaign32[[#This Row],[Age]]&lt;40), "Adult", IF(AND(marketing_campaign32[[#This Row],[Age]]&gt;=40, marketing_campaign32[[#This Row],[Age]]&lt;59), "Middle Age", "Old Age"))</f>
        <v>Adult</v>
      </c>
      <c r="E446">
        <v>2</v>
      </c>
      <c r="F446">
        <v>2</v>
      </c>
      <c r="G446">
        <v>63211</v>
      </c>
      <c r="H446" t="s">
        <v>147</v>
      </c>
      <c r="I446">
        <v>2</v>
      </c>
      <c r="J446">
        <v>0</v>
      </c>
      <c r="K446">
        <v>0</v>
      </c>
      <c r="L446">
        <f t="shared" si="18"/>
        <v>0</v>
      </c>
      <c r="M446">
        <f>marketing_campaign32[[#This Row],[TotalKids]]+marketing_campaign32[[#This Row],[Marital_Number]]</f>
        <v>2</v>
      </c>
      <c r="N446" s="1">
        <v>41215</v>
      </c>
      <c r="O446" s="22">
        <f>MAX($N$2:$N$2229)-marketing_campaign32[[#This Row],[Dt_Customer]]</f>
        <v>604</v>
      </c>
      <c r="P446">
        <v>3</v>
      </c>
      <c r="Q446">
        <v>145</v>
      </c>
      <c r="R446">
        <v>193</v>
      </c>
      <c r="S446">
        <v>459</v>
      </c>
      <c r="T446">
        <v>205</v>
      </c>
      <c r="U446">
        <v>26</v>
      </c>
      <c r="V446">
        <v>145</v>
      </c>
      <c r="W446">
        <f t="shared" si="19"/>
        <v>1173</v>
      </c>
      <c r="X446" s="27">
        <f>marketing_campaign32[[#This Row],[TotalSpend]]/marketing_campaign32[[#This Row],[Income]]</f>
        <v>1.8556896742655551E-2</v>
      </c>
      <c r="Y446" s="27" t="str">
        <f>IF(marketing_campaign32[[#This Row],[TotalSpend]]&gt;1196, "High Spend", "Low Spend")</f>
        <v>Low Spend</v>
      </c>
      <c r="Z446">
        <v>2</v>
      </c>
      <c r="AA446">
        <v>3</v>
      </c>
      <c r="AB446">
        <v>8</v>
      </c>
      <c r="AC446">
        <v>7</v>
      </c>
      <c r="AD446">
        <f t="shared" si="20"/>
        <v>18</v>
      </c>
      <c r="AE446" s="30">
        <f>IFERROR(marketing_campaign32[[#This Row],[TotalSpend]]/marketing_campaign32[[#This Row],[TotalPurchase]], 0)</f>
        <v>65.166666666666671</v>
      </c>
      <c r="AF446">
        <v>2</v>
      </c>
      <c r="AG446">
        <v>0</v>
      </c>
      <c r="AH446">
        <v>0</v>
      </c>
      <c r="AI446">
        <v>0</v>
      </c>
      <c r="AJ446">
        <v>0</v>
      </c>
      <c r="AK446">
        <v>0</v>
      </c>
      <c r="AL446">
        <v>1</v>
      </c>
      <c r="AM446">
        <v>0</v>
      </c>
    </row>
    <row r="447" spans="1:39" x14ac:dyDescent="0.3">
      <c r="A447">
        <v>9799</v>
      </c>
      <c r="B447">
        <v>1968</v>
      </c>
      <c r="C447">
        <f>2014-marketing_campaign32[[#This Row],[Year_Birth]]</f>
        <v>46</v>
      </c>
      <c r="D447" t="str">
        <f>IF(AND(marketing_campaign32[[#This Row],[Age]]&gt;17, marketing_campaign32[[#This Row],[Age]]&lt;40), "Adult", IF(AND(marketing_campaign32[[#This Row],[Age]]&gt;=40, marketing_campaign32[[#This Row],[Age]]&lt;59), "Middle Age", "Old Age"))</f>
        <v>Middle Age</v>
      </c>
      <c r="E447">
        <v>3</v>
      </c>
      <c r="F447">
        <v>1</v>
      </c>
      <c r="G447">
        <v>83664</v>
      </c>
      <c r="H447" t="s">
        <v>146</v>
      </c>
      <c r="I447">
        <v>3</v>
      </c>
      <c r="J447">
        <v>1</v>
      </c>
      <c r="K447">
        <v>1</v>
      </c>
      <c r="L447">
        <f t="shared" si="18"/>
        <v>2</v>
      </c>
      <c r="M447">
        <f>marketing_campaign32[[#This Row],[TotalKids]]+marketing_campaign32[[#This Row],[Marital_Number]]</f>
        <v>3</v>
      </c>
      <c r="N447" s="1">
        <v>41402</v>
      </c>
      <c r="O447" s="22">
        <f>MAX($N$2:$N$2229)-marketing_campaign32[[#This Row],[Dt_Customer]]</f>
        <v>417</v>
      </c>
      <c r="P447">
        <v>57</v>
      </c>
      <c r="Q447">
        <v>866</v>
      </c>
      <c r="R447">
        <v>21</v>
      </c>
      <c r="S447">
        <v>151</v>
      </c>
      <c r="T447">
        <v>28</v>
      </c>
      <c r="U447">
        <v>21</v>
      </c>
      <c r="V447">
        <v>86</v>
      </c>
      <c r="W447">
        <f t="shared" si="19"/>
        <v>1173</v>
      </c>
      <c r="X447" s="27">
        <f>marketing_campaign32[[#This Row],[TotalSpend]]/marketing_campaign32[[#This Row],[Income]]</f>
        <v>1.4020367183017786E-2</v>
      </c>
      <c r="Y447" s="27" t="str">
        <f>IF(marketing_campaign32[[#This Row],[TotalSpend]]&gt;1196, "High Spend", "Low Spend")</f>
        <v>Low Spend</v>
      </c>
      <c r="Z447">
        <v>3</v>
      </c>
      <c r="AA447">
        <v>2</v>
      </c>
      <c r="AB447">
        <v>2</v>
      </c>
      <c r="AC447">
        <v>12</v>
      </c>
      <c r="AD447">
        <f t="shared" si="20"/>
        <v>16</v>
      </c>
      <c r="AE447" s="30">
        <f>IFERROR(marketing_campaign32[[#This Row],[TotalSpend]]/marketing_campaign32[[#This Row],[TotalPurchase]], 0)</f>
        <v>73.3125</v>
      </c>
      <c r="AF447">
        <v>5</v>
      </c>
      <c r="AG447">
        <v>0</v>
      </c>
      <c r="AH447">
        <v>0</v>
      </c>
      <c r="AI447">
        <v>0</v>
      </c>
      <c r="AJ447">
        <v>0</v>
      </c>
      <c r="AK447">
        <v>0</v>
      </c>
      <c r="AL447">
        <v>0</v>
      </c>
      <c r="AM447">
        <v>0</v>
      </c>
    </row>
    <row r="448" spans="1:39" x14ac:dyDescent="0.3">
      <c r="A448">
        <v>5909</v>
      </c>
      <c r="B448">
        <v>1964</v>
      </c>
      <c r="C448">
        <f>2014-marketing_campaign32[[#This Row],[Year_Birth]]</f>
        <v>50</v>
      </c>
      <c r="D448" t="str">
        <f>IF(AND(marketing_campaign32[[#This Row],[Age]]&gt;17, marketing_campaign32[[#This Row],[Age]]&lt;40), "Adult", IF(AND(marketing_campaign32[[#This Row],[Age]]&gt;=40, marketing_campaign32[[#This Row],[Age]]&lt;59), "Middle Age", "Old Age"))</f>
        <v>Middle Age</v>
      </c>
      <c r="E448">
        <v>2</v>
      </c>
      <c r="F448">
        <v>2</v>
      </c>
      <c r="G448">
        <v>58512</v>
      </c>
      <c r="H448" t="s">
        <v>147</v>
      </c>
      <c r="I448">
        <v>2</v>
      </c>
      <c r="J448">
        <v>0</v>
      </c>
      <c r="K448">
        <v>1</v>
      </c>
      <c r="L448">
        <f t="shared" si="18"/>
        <v>1</v>
      </c>
      <c r="M448">
        <f>marketing_campaign32[[#This Row],[TotalKids]]+marketing_campaign32[[#This Row],[Marital_Number]]</f>
        <v>3</v>
      </c>
      <c r="N448" s="1">
        <v>41536</v>
      </c>
      <c r="O448" s="22">
        <f>MAX($N$2:$N$2229)-marketing_campaign32[[#This Row],[Dt_Customer]]</f>
        <v>283</v>
      </c>
      <c r="P448">
        <v>25</v>
      </c>
      <c r="Q448">
        <v>895</v>
      </c>
      <c r="R448">
        <v>10</v>
      </c>
      <c r="S448">
        <v>101</v>
      </c>
      <c r="T448">
        <v>13</v>
      </c>
      <c r="U448">
        <v>0</v>
      </c>
      <c r="V448">
        <v>152</v>
      </c>
      <c r="W448">
        <f t="shared" si="19"/>
        <v>1171</v>
      </c>
      <c r="X448" s="27">
        <f>marketing_campaign32[[#This Row],[TotalSpend]]/marketing_campaign32[[#This Row],[Income]]</f>
        <v>2.0012988788624557E-2</v>
      </c>
      <c r="Y448" s="27" t="str">
        <f>IF(marketing_campaign32[[#This Row],[TotalSpend]]&gt;1196, "High Spend", "Low Spend")</f>
        <v>Low Spend</v>
      </c>
      <c r="Z448">
        <v>5</v>
      </c>
      <c r="AA448">
        <v>3</v>
      </c>
      <c r="AB448">
        <v>4</v>
      </c>
      <c r="AC448">
        <v>8</v>
      </c>
      <c r="AD448">
        <f t="shared" si="20"/>
        <v>15</v>
      </c>
      <c r="AE448" s="30">
        <f>IFERROR(marketing_campaign32[[#This Row],[TotalSpend]]/marketing_campaign32[[#This Row],[TotalPurchase]], 0)</f>
        <v>78.066666666666663</v>
      </c>
      <c r="AF448">
        <v>8</v>
      </c>
      <c r="AG448">
        <v>0</v>
      </c>
      <c r="AH448">
        <v>0</v>
      </c>
      <c r="AI448">
        <v>0</v>
      </c>
      <c r="AJ448">
        <v>0</v>
      </c>
      <c r="AK448">
        <v>0</v>
      </c>
      <c r="AL448">
        <v>0</v>
      </c>
      <c r="AM448">
        <v>0</v>
      </c>
    </row>
    <row r="449" spans="1:39" x14ac:dyDescent="0.3">
      <c r="A449">
        <v>4518</v>
      </c>
      <c r="B449">
        <v>1979</v>
      </c>
      <c r="C449">
        <f>2014-marketing_campaign32[[#This Row],[Year_Birth]]</f>
        <v>35</v>
      </c>
      <c r="D449" t="str">
        <f>IF(AND(marketing_campaign32[[#This Row],[Age]]&gt;17, marketing_campaign32[[#This Row],[Age]]&lt;40), "Adult", IF(AND(marketing_campaign32[[#This Row],[Age]]&gt;=40, marketing_campaign32[[#This Row],[Age]]&lt;59), "Middle Age", "Old Age"))</f>
        <v>Adult</v>
      </c>
      <c r="E449">
        <v>2</v>
      </c>
      <c r="F449">
        <v>2</v>
      </c>
      <c r="G449">
        <v>85693</v>
      </c>
      <c r="H449" t="s">
        <v>146</v>
      </c>
      <c r="I449">
        <v>3</v>
      </c>
      <c r="J449">
        <v>0</v>
      </c>
      <c r="K449">
        <v>1</v>
      </c>
      <c r="L449">
        <f t="shared" ref="L449:L512" si="21">J449+K449</f>
        <v>1</v>
      </c>
      <c r="M449">
        <f>marketing_campaign32[[#This Row],[TotalKids]]+marketing_campaign32[[#This Row],[Marital_Number]]</f>
        <v>3</v>
      </c>
      <c r="N449" s="1">
        <v>41384</v>
      </c>
      <c r="O449" s="22">
        <f>MAX($N$2:$N$2229)-marketing_campaign32[[#This Row],[Dt_Customer]]</f>
        <v>435</v>
      </c>
      <c r="P449">
        <v>59</v>
      </c>
      <c r="Q449">
        <v>386</v>
      </c>
      <c r="R449">
        <v>172</v>
      </c>
      <c r="S449">
        <v>183</v>
      </c>
      <c r="T449">
        <v>185</v>
      </c>
      <c r="U449">
        <v>132</v>
      </c>
      <c r="V449">
        <v>111</v>
      </c>
      <c r="W449">
        <f t="shared" ref="W449:W512" si="22">Q449+R449+S449+T449+U449+V449</f>
        <v>1169</v>
      </c>
      <c r="X449" s="27">
        <f>marketing_campaign32[[#This Row],[TotalSpend]]/marketing_campaign32[[#This Row],[Income]]</f>
        <v>1.3641721027388469E-2</v>
      </c>
      <c r="Y449" s="27" t="str">
        <f>IF(marketing_campaign32[[#This Row],[TotalSpend]]&gt;1196, "High Spend", "Low Spend")</f>
        <v>Low Spend</v>
      </c>
      <c r="Z449">
        <v>2</v>
      </c>
      <c r="AA449">
        <v>9</v>
      </c>
      <c r="AB449">
        <v>5</v>
      </c>
      <c r="AC449">
        <v>11</v>
      </c>
      <c r="AD449">
        <f t="shared" ref="AD449:AD512" si="23">AA449+AB449+AC449</f>
        <v>25</v>
      </c>
      <c r="AE449" s="30">
        <f>IFERROR(marketing_campaign32[[#This Row],[TotalSpend]]/marketing_campaign32[[#This Row],[TotalPurchase]], 0)</f>
        <v>46.76</v>
      </c>
      <c r="AF449">
        <v>5</v>
      </c>
      <c r="AG449">
        <v>0</v>
      </c>
      <c r="AH449">
        <v>0</v>
      </c>
      <c r="AI449">
        <v>0</v>
      </c>
      <c r="AJ449">
        <v>0</v>
      </c>
      <c r="AK449">
        <v>0</v>
      </c>
      <c r="AL449">
        <v>0</v>
      </c>
      <c r="AM449">
        <v>0</v>
      </c>
    </row>
    <row r="450" spans="1:39" x14ac:dyDescent="0.3">
      <c r="A450">
        <v>4369</v>
      </c>
      <c r="B450">
        <v>1957</v>
      </c>
      <c r="C450">
        <f>2014-marketing_campaign32[[#This Row],[Year_Birth]]</f>
        <v>57</v>
      </c>
      <c r="D450" t="str">
        <f>IF(AND(marketing_campaign32[[#This Row],[Age]]&gt;17, marketing_campaign32[[#This Row],[Age]]&lt;40), "Adult", IF(AND(marketing_campaign32[[#This Row],[Age]]&gt;=40, marketing_campaign32[[#This Row],[Age]]&lt;59), "Middle Age", "Old Age"))</f>
        <v>Middle Age</v>
      </c>
      <c r="E450">
        <v>3</v>
      </c>
      <c r="F450">
        <v>1</v>
      </c>
      <c r="G450">
        <v>65487</v>
      </c>
      <c r="H450" t="s">
        <v>147</v>
      </c>
      <c r="I450">
        <v>2</v>
      </c>
      <c r="J450">
        <v>0</v>
      </c>
      <c r="K450">
        <v>0</v>
      </c>
      <c r="L450">
        <f t="shared" si="21"/>
        <v>0</v>
      </c>
      <c r="M450">
        <f>marketing_campaign32[[#This Row],[TotalKids]]+marketing_campaign32[[#This Row],[Marital_Number]]</f>
        <v>1</v>
      </c>
      <c r="N450" s="1">
        <v>41649</v>
      </c>
      <c r="O450" s="22">
        <f>MAX($N$2:$N$2229)-marketing_campaign32[[#This Row],[Dt_Customer]]</f>
        <v>170</v>
      </c>
      <c r="P450">
        <v>48</v>
      </c>
      <c r="Q450">
        <v>240</v>
      </c>
      <c r="R450">
        <v>67</v>
      </c>
      <c r="S450">
        <v>500</v>
      </c>
      <c r="T450">
        <v>199</v>
      </c>
      <c r="U450">
        <v>0</v>
      </c>
      <c r="V450">
        <v>163</v>
      </c>
      <c r="W450">
        <f t="shared" si="22"/>
        <v>1169</v>
      </c>
      <c r="X450" s="27">
        <f>marketing_campaign32[[#This Row],[TotalSpend]]/marketing_campaign32[[#This Row],[Income]]</f>
        <v>1.7850871165269441E-2</v>
      </c>
      <c r="Y450" s="27" t="str">
        <f>IF(marketing_campaign32[[#This Row],[TotalSpend]]&gt;1196, "High Spend", "Low Spend")</f>
        <v>Low Spend</v>
      </c>
      <c r="Z450">
        <v>3</v>
      </c>
      <c r="AA450">
        <v>3</v>
      </c>
      <c r="AB450">
        <v>5</v>
      </c>
      <c r="AC450">
        <v>6</v>
      </c>
      <c r="AD450">
        <f t="shared" si="23"/>
        <v>14</v>
      </c>
      <c r="AE450" s="30">
        <f>IFERROR(marketing_campaign32[[#This Row],[TotalSpend]]/marketing_campaign32[[#This Row],[TotalPurchase]], 0)</f>
        <v>83.5</v>
      </c>
      <c r="AF450">
        <v>2</v>
      </c>
      <c r="AG450">
        <v>0</v>
      </c>
      <c r="AH450">
        <v>0</v>
      </c>
      <c r="AI450">
        <v>0</v>
      </c>
      <c r="AJ450">
        <v>0</v>
      </c>
      <c r="AK450">
        <v>0</v>
      </c>
      <c r="AL450">
        <v>0</v>
      </c>
      <c r="AM450">
        <v>0</v>
      </c>
    </row>
    <row r="451" spans="1:39" x14ac:dyDescent="0.3">
      <c r="A451">
        <v>10652</v>
      </c>
      <c r="B451">
        <v>1957</v>
      </c>
      <c r="C451">
        <f>2014-marketing_campaign32[[#This Row],[Year_Birth]]</f>
        <v>57</v>
      </c>
      <c r="D451" t="str">
        <f>IF(AND(marketing_campaign32[[#This Row],[Age]]&gt;17, marketing_campaign32[[#This Row],[Age]]&lt;40), "Adult", IF(AND(marketing_campaign32[[#This Row],[Age]]&gt;=40, marketing_campaign32[[#This Row],[Age]]&lt;59), "Middle Age", "Old Age"))</f>
        <v>Middle Age</v>
      </c>
      <c r="E451">
        <v>3</v>
      </c>
      <c r="F451">
        <v>2</v>
      </c>
      <c r="G451">
        <v>65487</v>
      </c>
      <c r="H451" t="s">
        <v>147</v>
      </c>
      <c r="I451">
        <v>2</v>
      </c>
      <c r="J451">
        <v>0</v>
      </c>
      <c r="K451">
        <v>0</v>
      </c>
      <c r="L451">
        <f t="shared" si="21"/>
        <v>0</v>
      </c>
      <c r="M451">
        <f>marketing_campaign32[[#This Row],[TotalKids]]+marketing_campaign32[[#This Row],[Marital_Number]]</f>
        <v>2</v>
      </c>
      <c r="N451" s="1">
        <v>41649</v>
      </c>
      <c r="O451" s="22">
        <f>MAX($N$2:$N$2229)-marketing_campaign32[[#This Row],[Dt_Customer]]</f>
        <v>170</v>
      </c>
      <c r="P451">
        <v>48</v>
      </c>
      <c r="Q451">
        <v>240</v>
      </c>
      <c r="R451">
        <v>67</v>
      </c>
      <c r="S451">
        <v>500</v>
      </c>
      <c r="T451">
        <v>199</v>
      </c>
      <c r="U451">
        <v>0</v>
      </c>
      <c r="V451">
        <v>163</v>
      </c>
      <c r="W451">
        <f t="shared" si="22"/>
        <v>1169</v>
      </c>
      <c r="X451" s="27">
        <f>marketing_campaign32[[#This Row],[TotalSpend]]/marketing_campaign32[[#This Row],[Income]]</f>
        <v>1.7850871165269441E-2</v>
      </c>
      <c r="Y451" s="27" t="str">
        <f>IF(marketing_campaign32[[#This Row],[TotalSpend]]&gt;1196, "High Spend", "Low Spend")</f>
        <v>Low Spend</v>
      </c>
      <c r="Z451">
        <v>3</v>
      </c>
      <c r="AA451">
        <v>3</v>
      </c>
      <c r="AB451">
        <v>5</v>
      </c>
      <c r="AC451">
        <v>6</v>
      </c>
      <c r="AD451">
        <f t="shared" si="23"/>
        <v>14</v>
      </c>
      <c r="AE451" s="30">
        <f>IFERROR(marketing_campaign32[[#This Row],[TotalSpend]]/marketing_campaign32[[#This Row],[TotalPurchase]], 0)</f>
        <v>83.5</v>
      </c>
      <c r="AF451">
        <v>2</v>
      </c>
      <c r="AG451">
        <v>0</v>
      </c>
      <c r="AH451">
        <v>0</v>
      </c>
      <c r="AI451">
        <v>0</v>
      </c>
      <c r="AJ451">
        <v>0</v>
      </c>
      <c r="AK451">
        <v>0</v>
      </c>
      <c r="AL451">
        <v>0</v>
      </c>
      <c r="AM451">
        <v>0</v>
      </c>
    </row>
    <row r="452" spans="1:39" x14ac:dyDescent="0.3">
      <c r="A452">
        <v>4756</v>
      </c>
      <c r="B452">
        <v>1952</v>
      </c>
      <c r="C452">
        <f>2014-marketing_campaign32[[#This Row],[Year_Birth]]</f>
        <v>62</v>
      </c>
      <c r="D452" t="str">
        <f>IF(AND(marketing_campaign32[[#This Row],[Age]]&gt;17, marketing_campaign32[[#This Row],[Age]]&lt;40), "Adult", IF(AND(marketing_campaign32[[#This Row],[Age]]&gt;=40, marketing_campaign32[[#This Row],[Age]]&lt;59), "Middle Age", "Old Age"))</f>
        <v>Old Age</v>
      </c>
      <c r="E452">
        <v>3</v>
      </c>
      <c r="F452">
        <v>1</v>
      </c>
      <c r="G452">
        <v>63998</v>
      </c>
      <c r="H452" t="s">
        <v>147</v>
      </c>
      <c r="I452">
        <v>2</v>
      </c>
      <c r="J452">
        <v>0</v>
      </c>
      <c r="K452">
        <v>0</v>
      </c>
      <c r="L452">
        <f t="shared" si="21"/>
        <v>0</v>
      </c>
      <c r="M452">
        <f>marketing_campaign32[[#This Row],[TotalKids]]+marketing_campaign32[[#This Row],[Marital_Number]]</f>
        <v>1</v>
      </c>
      <c r="N452" s="1">
        <v>41628</v>
      </c>
      <c r="O452" s="22">
        <f>MAX($N$2:$N$2229)-marketing_campaign32[[#This Row],[Dt_Customer]]</f>
        <v>191</v>
      </c>
      <c r="P452">
        <v>42</v>
      </c>
      <c r="Q452">
        <v>176</v>
      </c>
      <c r="R452">
        <v>29</v>
      </c>
      <c r="S452">
        <v>818</v>
      </c>
      <c r="T452">
        <v>0</v>
      </c>
      <c r="U452">
        <v>33</v>
      </c>
      <c r="V452">
        <v>112</v>
      </c>
      <c r="W452">
        <f t="shared" si="22"/>
        <v>1168</v>
      </c>
      <c r="X452" s="27">
        <f>marketing_campaign32[[#This Row],[TotalSpend]]/marketing_campaign32[[#This Row],[Income]]</f>
        <v>1.8250570330322822E-2</v>
      </c>
      <c r="Y452" s="27" t="str">
        <f>IF(marketing_campaign32[[#This Row],[TotalSpend]]&gt;1196, "High Spend", "Low Spend")</f>
        <v>Low Spend</v>
      </c>
      <c r="Z452">
        <v>1</v>
      </c>
      <c r="AA452">
        <v>7</v>
      </c>
      <c r="AB452">
        <v>6</v>
      </c>
      <c r="AC452">
        <v>11</v>
      </c>
      <c r="AD452">
        <f t="shared" si="23"/>
        <v>24</v>
      </c>
      <c r="AE452" s="30">
        <f>IFERROR(marketing_campaign32[[#This Row],[TotalSpend]]/marketing_campaign32[[#This Row],[TotalPurchase]], 0)</f>
        <v>48.666666666666664</v>
      </c>
      <c r="AF452">
        <v>4</v>
      </c>
      <c r="AG452">
        <v>0</v>
      </c>
      <c r="AH452">
        <v>0</v>
      </c>
      <c r="AI452">
        <v>0</v>
      </c>
      <c r="AJ452">
        <v>0</v>
      </c>
      <c r="AK452">
        <v>0</v>
      </c>
      <c r="AL452">
        <v>1</v>
      </c>
      <c r="AM452">
        <v>0</v>
      </c>
    </row>
    <row r="453" spans="1:39" x14ac:dyDescent="0.3">
      <c r="A453">
        <v>2004</v>
      </c>
      <c r="B453">
        <v>1969</v>
      </c>
      <c r="C453">
        <f>2014-marketing_campaign32[[#This Row],[Year_Birth]]</f>
        <v>45</v>
      </c>
      <c r="D453" t="str">
        <f>IF(AND(marketing_campaign32[[#This Row],[Age]]&gt;17, marketing_campaign32[[#This Row],[Age]]&lt;40), "Adult", IF(AND(marketing_campaign32[[#This Row],[Age]]&gt;=40, marketing_campaign32[[#This Row],[Age]]&lt;59), "Middle Age", "Old Age"))</f>
        <v>Middle Age</v>
      </c>
      <c r="E453">
        <v>2</v>
      </c>
      <c r="F453">
        <v>1</v>
      </c>
      <c r="G453">
        <v>72679</v>
      </c>
      <c r="H453" t="s">
        <v>146</v>
      </c>
      <c r="I453">
        <v>3</v>
      </c>
      <c r="J453">
        <v>0</v>
      </c>
      <c r="K453">
        <v>1</v>
      </c>
      <c r="L453">
        <f t="shared" si="21"/>
        <v>1</v>
      </c>
      <c r="M453">
        <f>marketing_campaign32[[#This Row],[TotalKids]]+marketing_campaign32[[#This Row],[Marital_Number]]</f>
        <v>2</v>
      </c>
      <c r="N453" s="1">
        <v>41535</v>
      </c>
      <c r="O453" s="22">
        <f>MAX($N$2:$N$2229)-marketing_campaign32[[#This Row],[Dt_Customer]]</f>
        <v>284</v>
      </c>
      <c r="P453">
        <v>65</v>
      </c>
      <c r="Q453">
        <v>619</v>
      </c>
      <c r="R453">
        <v>54</v>
      </c>
      <c r="S453">
        <v>260</v>
      </c>
      <c r="T453">
        <v>127</v>
      </c>
      <c r="U453">
        <v>54</v>
      </c>
      <c r="V453">
        <v>54</v>
      </c>
      <c r="W453">
        <f t="shared" si="22"/>
        <v>1168</v>
      </c>
      <c r="X453" s="27">
        <f>marketing_campaign32[[#This Row],[TotalSpend]]/marketing_campaign32[[#This Row],[Income]]</f>
        <v>1.60706669051583E-2</v>
      </c>
      <c r="Y453" s="27" t="str">
        <f>IF(marketing_campaign32[[#This Row],[TotalSpend]]&gt;1196, "High Spend", "Low Spend")</f>
        <v>Low Spend</v>
      </c>
      <c r="Z453">
        <v>1</v>
      </c>
      <c r="AA453">
        <v>4</v>
      </c>
      <c r="AB453">
        <v>7</v>
      </c>
      <c r="AC453">
        <v>5</v>
      </c>
      <c r="AD453">
        <f t="shared" si="23"/>
        <v>16</v>
      </c>
      <c r="AE453" s="30">
        <f>IFERROR(marketing_campaign32[[#This Row],[TotalSpend]]/marketing_campaign32[[#This Row],[TotalPurchase]], 0)</f>
        <v>73</v>
      </c>
      <c r="AF453">
        <v>1</v>
      </c>
      <c r="AG453">
        <v>0</v>
      </c>
      <c r="AH453">
        <v>0</v>
      </c>
      <c r="AI453">
        <v>0</v>
      </c>
      <c r="AJ453">
        <v>0</v>
      </c>
      <c r="AK453">
        <v>0</v>
      </c>
      <c r="AL453">
        <v>0</v>
      </c>
      <c r="AM453">
        <v>0</v>
      </c>
    </row>
    <row r="454" spans="1:39" x14ac:dyDescent="0.3">
      <c r="A454">
        <v>9930</v>
      </c>
      <c r="B454">
        <v>1944</v>
      </c>
      <c r="C454">
        <f>2014-marketing_campaign32[[#This Row],[Year_Birth]]</f>
        <v>70</v>
      </c>
      <c r="D454" t="str">
        <f>IF(AND(marketing_campaign32[[#This Row],[Age]]&gt;17, marketing_campaign32[[#This Row],[Age]]&lt;40), "Adult", IF(AND(marketing_campaign32[[#This Row],[Age]]&gt;=40, marketing_campaign32[[#This Row],[Age]]&lt;59), "Middle Age", "Old Age"))</f>
        <v>Old Age</v>
      </c>
      <c r="E454">
        <v>3</v>
      </c>
      <c r="F454">
        <v>1</v>
      </c>
      <c r="G454">
        <v>82716</v>
      </c>
      <c r="H454" t="s">
        <v>146</v>
      </c>
      <c r="I454">
        <v>3</v>
      </c>
      <c r="J454">
        <v>0</v>
      </c>
      <c r="K454">
        <v>0</v>
      </c>
      <c r="L454">
        <f t="shared" si="21"/>
        <v>0</v>
      </c>
      <c r="M454">
        <f>marketing_campaign32[[#This Row],[TotalKids]]+marketing_campaign32[[#This Row],[Marital_Number]]</f>
        <v>1</v>
      </c>
      <c r="N454" s="1">
        <v>41583</v>
      </c>
      <c r="O454" s="22">
        <f>MAX($N$2:$N$2229)-marketing_campaign32[[#This Row],[Dt_Customer]]</f>
        <v>236</v>
      </c>
      <c r="P454">
        <v>8</v>
      </c>
      <c r="Q454">
        <v>606</v>
      </c>
      <c r="R454">
        <v>148</v>
      </c>
      <c r="S454">
        <v>228</v>
      </c>
      <c r="T454">
        <v>15</v>
      </c>
      <c r="U454">
        <v>148</v>
      </c>
      <c r="V454">
        <v>22</v>
      </c>
      <c r="W454">
        <f t="shared" si="22"/>
        <v>1167</v>
      </c>
      <c r="X454" s="27">
        <f>marketing_campaign32[[#This Row],[TotalSpend]]/marketing_campaign32[[#This Row],[Income]]</f>
        <v>1.4108515885681126E-2</v>
      </c>
      <c r="Y454" s="27" t="str">
        <f>IF(marketing_campaign32[[#This Row],[TotalSpend]]&gt;1196, "High Spend", "Low Spend")</f>
        <v>Low Spend</v>
      </c>
      <c r="Z454">
        <v>1</v>
      </c>
      <c r="AA454">
        <v>6</v>
      </c>
      <c r="AB454">
        <v>8</v>
      </c>
      <c r="AC454">
        <v>13</v>
      </c>
      <c r="AD454">
        <f t="shared" si="23"/>
        <v>27</v>
      </c>
      <c r="AE454" s="30">
        <f>IFERROR(marketing_campaign32[[#This Row],[TotalSpend]]/marketing_campaign32[[#This Row],[TotalPurchase]], 0)</f>
        <v>43.222222222222221</v>
      </c>
      <c r="AF454">
        <v>2</v>
      </c>
      <c r="AG454">
        <v>0</v>
      </c>
      <c r="AH454">
        <v>0</v>
      </c>
      <c r="AI454">
        <v>0</v>
      </c>
      <c r="AJ454">
        <v>0</v>
      </c>
      <c r="AK454">
        <v>0</v>
      </c>
      <c r="AL454">
        <v>0</v>
      </c>
      <c r="AM454">
        <v>0</v>
      </c>
    </row>
    <row r="455" spans="1:39" x14ac:dyDescent="0.3">
      <c r="A455">
        <v>8584</v>
      </c>
      <c r="B455">
        <v>1952</v>
      </c>
      <c r="C455">
        <f>2014-marketing_campaign32[[#This Row],[Year_Birth]]</f>
        <v>62</v>
      </c>
      <c r="D455" t="str">
        <f>IF(AND(marketing_campaign32[[#This Row],[Age]]&gt;17, marketing_campaign32[[#This Row],[Age]]&lt;40), "Adult", IF(AND(marketing_campaign32[[#This Row],[Age]]&gt;=40, marketing_campaign32[[#This Row],[Age]]&lt;59), "Middle Age", "Old Age"))</f>
        <v>Old Age</v>
      </c>
      <c r="E455">
        <v>3</v>
      </c>
      <c r="F455">
        <v>2</v>
      </c>
      <c r="G455">
        <v>85431</v>
      </c>
      <c r="H455" t="s">
        <v>146</v>
      </c>
      <c r="I455">
        <v>3</v>
      </c>
      <c r="J455">
        <v>0</v>
      </c>
      <c r="K455">
        <v>0</v>
      </c>
      <c r="L455">
        <f t="shared" si="21"/>
        <v>0</v>
      </c>
      <c r="M455">
        <f>marketing_campaign32[[#This Row],[TotalKids]]+marketing_campaign32[[#This Row],[Marital_Number]]</f>
        <v>2</v>
      </c>
      <c r="N455" s="1">
        <v>41433</v>
      </c>
      <c r="O455" s="22">
        <f>MAX($N$2:$N$2229)-marketing_campaign32[[#This Row],[Dt_Customer]]</f>
        <v>386</v>
      </c>
      <c r="P455">
        <v>54</v>
      </c>
      <c r="Q455">
        <v>376</v>
      </c>
      <c r="R455">
        <v>53</v>
      </c>
      <c r="S455">
        <v>462</v>
      </c>
      <c r="T455">
        <v>168</v>
      </c>
      <c r="U455">
        <v>53</v>
      </c>
      <c r="V455">
        <v>53</v>
      </c>
      <c r="W455">
        <f t="shared" si="22"/>
        <v>1165</v>
      </c>
      <c r="X455" s="27">
        <f>marketing_campaign32[[#This Row],[TotalSpend]]/marketing_campaign32[[#This Row],[Income]]</f>
        <v>1.3636736079409113E-2</v>
      </c>
      <c r="Y455" s="27" t="str">
        <f>IF(marketing_campaign32[[#This Row],[TotalSpend]]&gt;1196, "High Spend", "Low Spend")</f>
        <v>Low Spend</v>
      </c>
      <c r="Z455">
        <v>1</v>
      </c>
      <c r="AA455">
        <v>2</v>
      </c>
      <c r="AB455">
        <v>7</v>
      </c>
      <c r="AC455">
        <v>7</v>
      </c>
      <c r="AD455">
        <f t="shared" si="23"/>
        <v>16</v>
      </c>
      <c r="AE455" s="30">
        <f>IFERROR(marketing_campaign32[[#This Row],[TotalSpend]]/marketing_campaign32[[#This Row],[TotalPurchase]], 0)</f>
        <v>72.8125</v>
      </c>
      <c r="AF455">
        <v>0</v>
      </c>
      <c r="AG455">
        <v>0</v>
      </c>
      <c r="AH455">
        <v>0</v>
      </c>
      <c r="AI455">
        <v>0</v>
      </c>
      <c r="AJ455">
        <v>0</v>
      </c>
      <c r="AK455">
        <v>0</v>
      </c>
      <c r="AL455">
        <v>0</v>
      </c>
      <c r="AM455">
        <v>0</v>
      </c>
    </row>
    <row r="456" spans="1:39" x14ac:dyDescent="0.3">
      <c r="A456">
        <v>10675</v>
      </c>
      <c r="B456">
        <v>1956</v>
      </c>
      <c r="C456">
        <f>2014-marketing_campaign32[[#This Row],[Year_Birth]]</f>
        <v>58</v>
      </c>
      <c r="D456" t="str">
        <f>IF(AND(marketing_campaign32[[#This Row],[Age]]&gt;17, marketing_campaign32[[#This Row],[Age]]&lt;40), "Adult", IF(AND(marketing_campaign32[[#This Row],[Age]]&gt;=40, marketing_campaign32[[#This Row],[Age]]&lt;59), "Middle Age", "Old Age"))</f>
        <v>Middle Age</v>
      </c>
      <c r="E456">
        <v>3</v>
      </c>
      <c r="F456">
        <v>2</v>
      </c>
      <c r="G456">
        <v>66334</v>
      </c>
      <c r="H456" t="s">
        <v>147</v>
      </c>
      <c r="I456">
        <v>2</v>
      </c>
      <c r="J456">
        <v>0</v>
      </c>
      <c r="K456">
        <v>1</v>
      </c>
      <c r="L456">
        <f t="shared" si="21"/>
        <v>1</v>
      </c>
      <c r="M456">
        <f>marketing_campaign32[[#This Row],[TotalKids]]+marketing_campaign32[[#This Row],[Marital_Number]]</f>
        <v>3</v>
      </c>
      <c r="N456" s="1">
        <v>41367</v>
      </c>
      <c r="O456" s="22">
        <f>MAX($N$2:$N$2229)-marketing_campaign32[[#This Row],[Dt_Customer]]</f>
        <v>452</v>
      </c>
      <c r="P456">
        <v>82</v>
      </c>
      <c r="Q456">
        <v>909</v>
      </c>
      <c r="R456">
        <v>11</v>
      </c>
      <c r="S456">
        <v>218</v>
      </c>
      <c r="T456">
        <v>0</v>
      </c>
      <c r="U456">
        <v>0</v>
      </c>
      <c r="V456">
        <v>23</v>
      </c>
      <c r="W456">
        <f t="shared" si="22"/>
        <v>1161</v>
      </c>
      <c r="X456" s="27">
        <f>marketing_campaign32[[#This Row],[TotalSpend]]/marketing_campaign32[[#This Row],[Income]]</f>
        <v>1.7502336659933067E-2</v>
      </c>
      <c r="Y456" s="27" t="str">
        <f>IF(marketing_campaign32[[#This Row],[TotalSpend]]&gt;1196, "High Spend", "Low Spend")</f>
        <v>Low Spend</v>
      </c>
      <c r="Z456">
        <v>2</v>
      </c>
      <c r="AA456">
        <v>9</v>
      </c>
      <c r="AB456">
        <v>3</v>
      </c>
      <c r="AC456">
        <v>5</v>
      </c>
      <c r="AD456">
        <f t="shared" si="23"/>
        <v>17</v>
      </c>
      <c r="AE456" s="30">
        <f>IFERROR(marketing_campaign32[[#This Row],[TotalSpend]]/marketing_campaign32[[#This Row],[TotalPurchase]], 0)</f>
        <v>68.294117647058826</v>
      </c>
      <c r="AF456">
        <v>5</v>
      </c>
      <c r="AG456">
        <v>0</v>
      </c>
      <c r="AH456">
        <v>0</v>
      </c>
      <c r="AI456">
        <v>0</v>
      </c>
      <c r="AJ456">
        <v>0</v>
      </c>
      <c r="AK456">
        <v>0</v>
      </c>
      <c r="AL456">
        <v>1</v>
      </c>
      <c r="AM456">
        <v>0</v>
      </c>
    </row>
    <row r="457" spans="1:39" x14ac:dyDescent="0.3">
      <c r="A457">
        <v>6606</v>
      </c>
      <c r="B457">
        <v>1969</v>
      </c>
      <c r="C457">
        <f>2014-marketing_campaign32[[#This Row],[Year_Birth]]</f>
        <v>45</v>
      </c>
      <c r="D457" t="str">
        <f>IF(AND(marketing_campaign32[[#This Row],[Age]]&gt;17, marketing_campaign32[[#This Row],[Age]]&lt;40), "Adult", IF(AND(marketing_campaign32[[#This Row],[Age]]&gt;=40, marketing_campaign32[[#This Row],[Age]]&lt;59), "Middle Age", "Old Age"))</f>
        <v>Middle Age</v>
      </c>
      <c r="E457">
        <v>3</v>
      </c>
      <c r="F457">
        <v>2</v>
      </c>
      <c r="G457">
        <v>70091</v>
      </c>
      <c r="H457" t="s">
        <v>146</v>
      </c>
      <c r="I457">
        <v>3</v>
      </c>
      <c r="J457">
        <v>1</v>
      </c>
      <c r="K457">
        <v>0</v>
      </c>
      <c r="L457">
        <f t="shared" si="21"/>
        <v>1</v>
      </c>
      <c r="M457">
        <f>marketing_campaign32[[#This Row],[TotalKids]]+marketing_campaign32[[#This Row],[Marital_Number]]</f>
        <v>3</v>
      </c>
      <c r="N457" s="1">
        <v>41364</v>
      </c>
      <c r="O457" s="22">
        <f>MAX($N$2:$N$2229)-marketing_campaign32[[#This Row],[Dt_Customer]]</f>
        <v>455</v>
      </c>
      <c r="P457">
        <v>11</v>
      </c>
      <c r="Q457">
        <v>964</v>
      </c>
      <c r="R457">
        <v>34</v>
      </c>
      <c r="S457">
        <v>137</v>
      </c>
      <c r="T457">
        <v>15</v>
      </c>
      <c r="U457">
        <v>0</v>
      </c>
      <c r="V457">
        <v>11</v>
      </c>
      <c r="W457">
        <f t="shared" si="22"/>
        <v>1161</v>
      </c>
      <c r="X457" s="27">
        <f>marketing_campaign32[[#This Row],[TotalSpend]]/marketing_campaign32[[#This Row],[Income]]</f>
        <v>1.6564180850608495E-2</v>
      </c>
      <c r="Y457" s="27" t="str">
        <f>IF(marketing_campaign32[[#This Row],[TotalSpend]]&gt;1196, "High Spend", "Low Spend")</f>
        <v>Low Spend</v>
      </c>
      <c r="Z457">
        <v>2</v>
      </c>
      <c r="AA457">
        <v>5</v>
      </c>
      <c r="AB457">
        <v>2</v>
      </c>
      <c r="AC457">
        <v>10</v>
      </c>
      <c r="AD457">
        <f t="shared" si="23"/>
        <v>17</v>
      </c>
      <c r="AE457" s="30">
        <f>IFERROR(marketing_campaign32[[#This Row],[TotalSpend]]/marketing_campaign32[[#This Row],[TotalPurchase]], 0)</f>
        <v>68.294117647058826</v>
      </c>
      <c r="AF457">
        <v>8</v>
      </c>
      <c r="AG457">
        <v>0</v>
      </c>
      <c r="AH457">
        <v>0</v>
      </c>
      <c r="AI457">
        <v>0</v>
      </c>
      <c r="AJ457">
        <v>1</v>
      </c>
      <c r="AK457">
        <v>0</v>
      </c>
      <c r="AL457">
        <v>0</v>
      </c>
      <c r="AM457">
        <v>0</v>
      </c>
    </row>
    <row r="458" spans="1:39" x14ac:dyDescent="0.3">
      <c r="A458">
        <v>8370</v>
      </c>
      <c r="B458">
        <v>1976</v>
      </c>
      <c r="C458">
        <f>2014-marketing_campaign32[[#This Row],[Year_Birth]]</f>
        <v>38</v>
      </c>
      <c r="D458" t="str">
        <f>IF(AND(marketing_campaign32[[#This Row],[Age]]&gt;17, marketing_campaign32[[#This Row],[Age]]&lt;40), "Adult", IF(AND(marketing_campaign32[[#This Row],[Age]]&gt;=40, marketing_campaign32[[#This Row],[Age]]&lt;59), "Middle Age", "Old Age"))</f>
        <v>Adult</v>
      </c>
      <c r="E458">
        <v>3</v>
      </c>
      <c r="F458">
        <v>2</v>
      </c>
      <c r="G458">
        <v>75484</v>
      </c>
      <c r="H458" t="s">
        <v>146</v>
      </c>
      <c r="I458">
        <v>3</v>
      </c>
      <c r="J458">
        <v>0</v>
      </c>
      <c r="K458">
        <v>1</v>
      </c>
      <c r="L458">
        <f t="shared" si="21"/>
        <v>1</v>
      </c>
      <c r="M458">
        <f>marketing_campaign32[[#This Row],[TotalKids]]+marketing_campaign32[[#This Row],[Marital_Number]]</f>
        <v>3</v>
      </c>
      <c r="N458" s="1">
        <v>41123</v>
      </c>
      <c r="O458" s="22">
        <f>MAX($N$2:$N$2229)-marketing_campaign32[[#This Row],[Dt_Customer]]</f>
        <v>696</v>
      </c>
      <c r="P458">
        <v>50</v>
      </c>
      <c r="Q458">
        <v>378</v>
      </c>
      <c r="R458">
        <v>97</v>
      </c>
      <c r="S458">
        <v>259</v>
      </c>
      <c r="T458">
        <v>197</v>
      </c>
      <c r="U458">
        <v>194</v>
      </c>
      <c r="V458">
        <v>34</v>
      </c>
      <c r="W458">
        <f t="shared" si="22"/>
        <v>1159</v>
      </c>
      <c r="X458" s="27">
        <f>marketing_campaign32[[#This Row],[TotalSpend]]/marketing_campaign32[[#This Row],[Income]]</f>
        <v>1.5354247257696995E-2</v>
      </c>
      <c r="Y458" s="27" t="str">
        <f>IF(marketing_campaign32[[#This Row],[TotalSpend]]&gt;1196, "High Spend", "Low Spend")</f>
        <v>Low Spend</v>
      </c>
      <c r="Z458">
        <v>2</v>
      </c>
      <c r="AA458">
        <v>7</v>
      </c>
      <c r="AB458">
        <v>3</v>
      </c>
      <c r="AC458">
        <v>6</v>
      </c>
      <c r="AD458">
        <f t="shared" si="23"/>
        <v>16</v>
      </c>
      <c r="AE458" s="30">
        <f>IFERROR(marketing_campaign32[[#This Row],[TotalSpend]]/marketing_campaign32[[#This Row],[TotalPurchase]], 0)</f>
        <v>72.4375</v>
      </c>
      <c r="AF458">
        <v>4</v>
      </c>
      <c r="AG458">
        <v>0</v>
      </c>
      <c r="AH458">
        <v>0</v>
      </c>
      <c r="AI458">
        <v>0</v>
      </c>
      <c r="AJ458">
        <v>0</v>
      </c>
      <c r="AK458">
        <v>0</v>
      </c>
      <c r="AL458">
        <v>0</v>
      </c>
      <c r="AM458">
        <v>0</v>
      </c>
    </row>
    <row r="459" spans="1:39" x14ac:dyDescent="0.3">
      <c r="A459">
        <v>4964</v>
      </c>
      <c r="B459">
        <v>1958</v>
      </c>
      <c r="C459">
        <f>2014-marketing_campaign32[[#This Row],[Year_Birth]]</f>
        <v>56</v>
      </c>
      <c r="D459" t="str">
        <f>IF(AND(marketing_campaign32[[#This Row],[Age]]&gt;17, marketing_campaign32[[#This Row],[Age]]&lt;40), "Adult", IF(AND(marketing_campaign32[[#This Row],[Age]]&gt;=40, marketing_campaign32[[#This Row],[Age]]&lt;59), "Middle Age", "Old Age"))</f>
        <v>Middle Age</v>
      </c>
      <c r="E459">
        <v>3</v>
      </c>
      <c r="F459">
        <v>2</v>
      </c>
      <c r="G459">
        <v>74250</v>
      </c>
      <c r="H459" t="s">
        <v>146</v>
      </c>
      <c r="I459">
        <v>3</v>
      </c>
      <c r="J459">
        <v>0</v>
      </c>
      <c r="K459">
        <v>0</v>
      </c>
      <c r="L459">
        <f t="shared" si="21"/>
        <v>0</v>
      </c>
      <c r="M459">
        <f>marketing_campaign32[[#This Row],[TotalKids]]+marketing_campaign32[[#This Row],[Marital_Number]]</f>
        <v>2</v>
      </c>
      <c r="N459" s="1">
        <v>41665</v>
      </c>
      <c r="O459" s="22">
        <f>MAX($N$2:$N$2229)-marketing_campaign32[[#This Row],[Dt_Customer]]</f>
        <v>154</v>
      </c>
      <c r="P459">
        <v>90</v>
      </c>
      <c r="Q459">
        <v>680</v>
      </c>
      <c r="R459">
        <v>11</v>
      </c>
      <c r="S459">
        <v>392</v>
      </c>
      <c r="T459">
        <v>75</v>
      </c>
      <c r="U459">
        <v>0</v>
      </c>
      <c r="V459">
        <v>0</v>
      </c>
      <c r="W459">
        <f t="shared" si="22"/>
        <v>1158</v>
      </c>
      <c r="X459" s="27">
        <f>marketing_campaign32[[#This Row],[TotalSpend]]/marketing_campaign32[[#This Row],[Income]]</f>
        <v>1.5595959595959595E-2</v>
      </c>
      <c r="Y459" s="27" t="str">
        <f>IF(marketing_campaign32[[#This Row],[TotalSpend]]&gt;1196, "High Spend", "Low Spend")</f>
        <v>Low Spend</v>
      </c>
      <c r="Z459">
        <v>1</v>
      </c>
      <c r="AA459">
        <v>2</v>
      </c>
      <c r="AB459">
        <v>11</v>
      </c>
      <c r="AC459">
        <v>4</v>
      </c>
      <c r="AD459">
        <f t="shared" si="23"/>
        <v>17</v>
      </c>
      <c r="AE459" s="30">
        <f>IFERROR(marketing_campaign32[[#This Row],[TotalSpend]]/marketing_campaign32[[#This Row],[TotalPurchase]], 0)</f>
        <v>68.117647058823536</v>
      </c>
      <c r="AF459">
        <v>1</v>
      </c>
      <c r="AG459">
        <v>0</v>
      </c>
      <c r="AH459">
        <v>0</v>
      </c>
      <c r="AI459">
        <v>0</v>
      </c>
      <c r="AJ459">
        <v>0</v>
      </c>
      <c r="AK459">
        <v>0</v>
      </c>
      <c r="AL459">
        <v>0</v>
      </c>
      <c r="AM459">
        <v>0</v>
      </c>
    </row>
    <row r="460" spans="1:39" x14ac:dyDescent="0.3">
      <c r="A460">
        <v>6071</v>
      </c>
      <c r="B460">
        <v>1989</v>
      </c>
      <c r="C460">
        <f>2014-marketing_campaign32[[#This Row],[Year_Birth]]</f>
        <v>25</v>
      </c>
      <c r="D460" t="str">
        <f>IF(AND(marketing_campaign32[[#This Row],[Age]]&gt;17, marketing_campaign32[[#This Row],[Age]]&lt;40), "Adult", IF(AND(marketing_campaign32[[#This Row],[Age]]&gt;=40, marketing_campaign32[[#This Row],[Age]]&lt;59), "Middle Age", "Old Age"))</f>
        <v>Adult</v>
      </c>
      <c r="E460">
        <v>2</v>
      </c>
      <c r="F460">
        <v>1</v>
      </c>
      <c r="G460">
        <v>81217</v>
      </c>
      <c r="H460" t="s">
        <v>146</v>
      </c>
      <c r="I460">
        <v>3</v>
      </c>
      <c r="J460">
        <v>0</v>
      </c>
      <c r="K460">
        <v>0</v>
      </c>
      <c r="L460">
        <f t="shared" si="21"/>
        <v>0</v>
      </c>
      <c r="M460">
        <f>marketing_campaign32[[#This Row],[TotalKids]]+marketing_campaign32[[#This Row],[Marital_Number]]</f>
        <v>1</v>
      </c>
      <c r="N460" s="1">
        <v>41474</v>
      </c>
      <c r="O460" s="22">
        <f>MAX($N$2:$N$2229)-marketing_campaign32[[#This Row],[Dt_Customer]]</f>
        <v>345</v>
      </c>
      <c r="P460">
        <v>77</v>
      </c>
      <c r="Q460">
        <v>493</v>
      </c>
      <c r="R460">
        <v>70</v>
      </c>
      <c r="S460">
        <v>324</v>
      </c>
      <c r="T460">
        <v>146</v>
      </c>
      <c r="U460">
        <v>40</v>
      </c>
      <c r="V460">
        <v>84</v>
      </c>
      <c r="W460">
        <f t="shared" si="22"/>
        <v>1157</v>
      </c>
      <c r="X460" s="27">
        <f>marketing_campaign32[[#This Row],[TotalSpend]]/marketing_campaign32[[#This Row],[Income]]</f>
        <v>1.4245785980767573E-2</v>
      </c>
      <c r="Y460" s="27" t="str">
        <f>IF(marketing_campaign32[[#This Row],[TotalSpend]]&gt;1196, "High Spend", "Low Spend")</f>
        <v>Low Spend</v>
      </c>
      <c r="Z460">
        <v>1</v>
      </c>
      <c r="AA460">
        <v>3</v>
      </c>
      <c r="AB460">
        <v>7</v>
      </c>
      <c r="AC460">
        <v>11</v>
      </c>
      <c r="AD460">
        <f t="shared" si="23"/>
        <v>21</v>
      </c>
      <c r="AE460" s="30">
        <f>IFERROR(marketing_campaign32[[#This Row],[TotalSpend]]/marketing_campaign32[[#This Row],[TotalPurchase]], 0)</f>
        <v>55.095238095238095</v>
      </c>
      <c r="AF460">
        <v>1</v>
      </c>
      <c r="AG460">
        <v>0</v>
      </c>
      <c r="AH460">
        <v>0</v>
      </c>
      <c r="AI460">
        <v>0</v>
      </c>
      <c r="AJ460">
        <v>0</v>
      </c>
      <c r="AK460">
        <v>0</v>
      </c>
      <c r="AL460">
        <v>0</v>
      </c>
      <c r="AM460">
        <v>0</v>
      </c>
    </row>
    <row r="461" spans="1:39" x14ac:dyDescent="0.3">
      <c r="A461">
        <v>295</v>
      </c>
      <c r="B461">
        <v>1989</v>
      </c>
      <c r="C461">
        <f>2014-marketing_campaign32[[#This Row],[Year_Birth]]</f>
        <v>25</v>
      </c>
      <c r="D461" t="str">
        <f>IF(AND(marketing_campaign32[[#This Row],[Age]]&gt;17, marketing_campaign32[[#This Row],[Age]]&lt;40), "Adult", IF(AND(marketing_campaign32[[#This Row],[Age]]&gt;=40, marketing_campaign32[[#This Row],[Age]]&lt;59), "Middle Age", "Old Age"))</f>
        <v>Adult</v>
      </c>
      <c r="E461">
        <v>2</v>
      </c>
      <c r="F461">
        <v>1</v>
      </c>
      <c r="G461">
        <v>81217</v>
      </c>
      <c r="H461" t="s">
        <v>146</v>
      </c>
      <c r="I461">
        <v>3</v>
      </c>
      <c r="J461">
        <v>0</v>
      </c>
      <c r="K461">
        <v>0</v>
      </c>
      <c r="L461">
        <f t="shared" si="21"/>
        <v>0</v>
      </c>
      <c r="M461">
        <f>marketing_campaign32[[#This Row],[TotalKids]]+marketing_campaign32[[#This Row],[Marital_Number]]</f>
        <v>1</v>
      </c>
      <c r="N461" s="1">
        <v>41474</v>
      </c>
      <c r="O461" s="22">
        <f>MAX($N$2:$N$2229)-marketing_campaign32[[#This Row],[Dt_Customer]]</f>
        <v>345</v>
      </c>
      <c r="P461">
        <v>77</v>
      </c>
      <c r="Q461">
        <v>493</v>
      </c>
      <c r="R461">
        <v>70</v>
      </c>
      <c r="S461">
        <v>324</v>
      </c>
      <c r="T461">
        <v>146</v>
      </c>
      <c r="U461">
        <v>40</v>
      </c>
      <c r="V461">
        <v>84</v>
      </c>
      <c r="W461">
        <f t="shared" si="22"/>
        <v>1157</v>
      </c>
      <c r="X461" s="27">
        <f>marketing_campaign32[[#This Row],[TotalSpend]]/marketing_campaign32[[#This Row],[Income]]</f>
        <v>1.4245785980767573E-2</v>
      </c>
      <c r="Y461" s="27" t="str">
        <f>IF(marketing_campaign32[[#This Row],[TotalSpend]]&gt;1196, "High Spend", "Low Spend")</f>
        <v>Low Spend</v>
      </c>
      <c r="Z461">
        <v>1</v>
      </c>
      <c r="AA461">
        <v>3</v>
      </c>
      <c r="AB461">
        <v>7</v>
      </c>
      <c r="AC461">
        <v>11</v>
      </c>
      <c r="AD461">
        <f t="shared" si="23"/>
        <v>21</v>
      </c>
      <c r="AE461" s="30">
        <f>IFERROR(marketing_campaign32[[#This Row],[TotalSpend]]/marketing_campaign32[[#This Row],[TotalPurchase]], 0)</f>
        <v>55.095238095238095</v>
      </c>
      <c r="AF461">
        <v>1</v>
      </c>
      <c r="AG461">
        <v>0</v>
      </c>
      <c r="AH461">
        <v>0</v>
      </c>
      <c r="AI461">
        <v>0</v>
      </c>
      <c r="AJ461">
        <v>0</v>
      </c>
      <c r="AK461">
        <v>0</v>
      </c>
      <c r="AL461">
        <v>0</v>
      </c>
      <c r="AM461">
        <v>0</v>
      </c>
    </row>
    <row r="462" spans="1:39" x14ac:dyDescent="0.3">
      <c r="A462">
        <v>6963</v>
      </c>
      <c r="B462">
        <v>1947</v>
      </c>
      <c r="C462">
        <f>2014-marketing_campaign32[[#This Row],[Year_Birth]]</f>
        <v>67</v>
      </c>
      <c r="D462" t="str">
        <f>IF(AND(marketing_campaign32[[#This Row],[Age]]&gt;17, marketing_campaign32[[#This Row],[Age]]&lt;40), "Adult", IF(AND(marketing_campaign32[[#This Row],[Age]]&gt;=40, marketing_campaign32[[#This Row],[Age]]&lt;59), "Middle Age", "Old Age"))</f>
        <v>Old Age</v>
      </c>
      <c r="E462">
        <v>2</v>
      </c>
      <c r="F462">
        <v>1</v>
      </c>
      <c r="G462">
        <v>77457</v>
      </c>
      <c r="H462" t="s">
        <v>146</v>
      </c>
      <c r="I462">
        <v>3</v>
      </c>
      <c r="J462">
        <v>0</v>
      </c>
      <c r="K462">
        <v>0</v>
      </c>
      <c r="L462">
        <f t="shared" si="21"/>
        <v>0</v>
      </c>
      <c r="M462">
        <f>marketing_campaign32[[#This Row],[TotalKids]]+marketing_campaign32[[#This Row],[Marital_Number]]</f>
        <v>1</v>
      </c>
      <c r="N462" s="1">
        <v>41703</v>
      </c>
      <c r="O462" s="22">
        <f>MAX($N$2:$N$2229)-marketing_campaign32[[#This Row],[Dt_Customer]]</f>
        <v>116</v>
      </c>
      <c r="P462">
        <v>85</v>
      </c>
      <c r="Q462">
        <v>675</v>
      </c>
      <c r="R462">
        <v>11</v>
      </c>
      <c r="S462">
        <v>400</v>
      </c>
      <c r="T462">
        <v>15</v>
      </c>
      <c r="U462">
        <v>45</v>
      </c>
      <c r="V462">
        <v>11</v>
      </c>
      <c r="W462">
        <f t="shared" si="22"/>
        <v>1157</v>
      </c>
      <c r="X462" s="27">
        <f>marketing_campaign32[[#This Row],[TotalSpend]]/marketing_campaign32[[#This Row],[Income]]</f>
        <v>1.4937320061453452E-2</v>
      </c>
      <c r="Y462" s="27" t="str">
        <f>IF(marketing_campaign32[[#This Row],[TotalSpend]]&gt;1196, "High Spend", "Low Spend")</f>
        <v>Low Spend</v>
      </c>
      <c r="Z462">
        <v>1</v>
      </c>
      <c r="AA462">
        <v>2</v>
      </c>
      <c r="AB462">
        <v>5</v>
      </c>
      <c r="AC462">
        <v>10</v>
      </c>
      <c r="AD462">
        <f t="shared" si="23"/>
        <v>17</v>
      </c>
      <c r="AE462" s="30">
        <f>IFERROR(marketing_campaign32[[#This Row],[TotalSpend]]/marketing_campaign32[[#This Row],[TotalPurchase]], 0)</f>
        <v>68.058823529411768</v>
      </c>
      <c r="AF462">
        <v>1</v>
      </c>
      <c r="AG462">
        <v>0</v>
      </c>
      <c r="AH462">
        <v>0</v>
      </c>
      <c r="AI462">
        <v>0</v>
      </c>
      <c r="AJ462">
        <v>0</v>
      </c>
      <c r="AK462">
        <v>1</v>
      </c>
      <c r="AL462">
        <v>0</v>
      </c>
      <c r="AM462">
        <v>0</v>
      </c>
    </row>
    <row r="463" spans="1:39" x14ac:dyDescent="0.3">
      <c r="A463">
        <v>10530</v>
      </c>
      <c r="B463">
        <v>1959</v>
      </c>
      <c r="C463">
        <f>2014-marketing_campaign32[[#This Row],[Year_Birth]]</f>
        <v>55</v>
      </c>
      <c r="D463" t="str">
        <f>IF(AND(marketing_campaign32[[#This Row],[Age]]&gt;17, marketing_campaign32[[#This Row],[Age]]&lt;40), "Adult", IF(AND(marketing_campaign32[[#This Row],[Age]]&gt;=40, marketing_campaign32[[#This Row],[Age]]&lt;59), "Middle Age", "Old Age"))</f>
        <v>Middle Age</v>
      </c>
      <c r="E463">
        <v>3</v>
      </c>
      <c r="F463">
        <v>1</v>
      </c>
      <c r="G463">
        <v>67786</v>
      </c>
      <c r="H463" t="s">
        <v>147</v>
      </c>
      <c r="I463">
        <v>2</v>
      </c>
      <c r="J463">
        <v>0</v>
      </c>
      <c r="K463">
        <v>0</v>
      </c>
      <c r="L463">
        <f t="shared" si="21"/>
        <v>0</v>
      </c>
      <c r="M463">
        <f>marketing_campaign32[[#This Row],[TotalKids]]+marketing_campaign32[[#This Row],[Marital_Number]]</f>
        <v>1</v>
      </c>
      <c r="N463" s="1">
        <v>41615</v>
      </c>
      <c r="O463" s="22">
        <f>MAX($N$2:$N$2229)-marketing_campaign32[[#This Row],[Dt_Customer]]</f>
        <v>204</v>
      </c>
      <c r="P463">
        <v>0</v>
      </c>
      <c r="Q463">
        <v>431</v>
      </c>
      <c r="R463">
        <v>82</v>
      </c>
      <c r="S463">
        <v>441</v>
      </c>
      <c r="T463">
        <v>80</v>
      </c>
      <c r="U463">
        <v>20</v>
      </c>
      <c r="V463">
        <v>102</v>
      </c>
      <c r="W463">
        <f t="shared" si="22"/>
        <v>1156</v>
      </c>
      <c r="X463" s="27">
        <f>marketing_campaign32[[#This Row],[TotalSpend]]/marketing_campaign32[[#This Row],[Income]]</f>
        <v>1.7053668899182722E-2</v>
      </c>
      <c r="Y463" s="27" t="str">
        <f>IF(marketing_campaign32[[#This Row],[TotalSpend]]&gt;1196, "High Spend", "Low Spend")</f>
        <v>Low Spend</v>
      </c>
      <c r="Z463">
        <v>1</v>
      </c>
      <c r="AA463">
        <v>3</v>
      </c>
      <c r="AB463">
        <v>6</v>
      </c>
      <c r="AC463">
        <v>6</v>
      </c>
      <c r="AD463">
        <f t="shared" si="23"/>
        <v>15</v>
      </c>
      <c r="AE463" s="30">
        <f>IFERROR(marketing_campaign32[[#This Row],[TotalSpend]]/marketing_campaign32[[#This Row],[TotalPurchase]], 0)</f>
        <v>77.066666666666663</v>
      </c>
      <c r="AF463">
        <v>1</v>
      </c>
      <c r="AG463">
        <v>0</v>
      </c>
      <c r="AH463">
        <v>0</v>
      </c>
      <c r="AI463">
        <v>0</v>
      </c>
      <c r="AJ463">
        <v>0</v>
      </c>
      <c r="AK463">
        <v>0</v>
      </c>
      <c r="AL463">
        <v>1</v>
      </c>
      <c r="AM463">
        <v>0</v>
      </c>
    </row>
    <row r="464" spans="1:39" x14ac:dyDescent="0.3">
      <c r="A464">
        <v>375</v>
      </c>
      <c r="B464">
        <v>1954</v>
      </c>
      <c r="C464">
        <f>2014-marketing_campaign32[[#This Row],[Year_Birth]]</f>
        <v>60</v>
      </c>
      <c r="D464" t="str">
        <f>IF(AND(marketing_campaign32[[#This Row],[Age]]&gt;17, marketing_campaign32[[#This Row],[Age]]&lt;40), "Adult", IF(AND(marketing_campaign32[[#This Row],[Age]]&gt;=40, marketing_campaign32[[#This Row],[Age]]&lt;59), "Middle Age", "Old Age"))</f>
        <v>Old Age</v>
      </c>
      <c r="E464">
        <v>2</v>
      </c>
      <c r="F464">
        <v>1</v>
      </c>
      <c r="G464">
        <v>76773</v>
      </c>
      <c r="H464" t="s">
        <v>146</v>
      </c>
      <c r="I464">
        <v>3</v>
      </c>
      <c r="J464">
        <v>0</v>
      </c>
      <c r="K464">
        <v>0</v>
      </c>
      <c r="L464">
        <f t="shared" si="21"/>
        <v>0</v>
      </c>
      <c r="M464">
        <f>marketing_campaign32[[#This Row],[TotalKids]]+marketing_campaign32[[#This Row],[Marital_Number]]</f>
        <v>1</v>
      </c>
      <c r="N464" s="1">
        <v>41330</v>
      </c>
      <c r="O464" s="22">
        <f>MAX($N$2:$N$2229)-marketing_campaign32[[#This Row],[Dt_Customer]]</f>
        <v>489</v>
      </c>
      <c r="P464">
        <v>79</v>
      </c>
      <c r="Q464">
        <v>516</v>
      </c>
      <c r="R464">
        <v>56</v>
      </c>
      <c r="S464">
        <v>449</v>
      </c>
      <c r="T464">
        <v>86</v>
      </c>
      <c r="U464">
        <v>33</v>
      </c>
      <c r="V464">
        <v>16</v>
      </c>
      <c r="W464">
        <f t="shared" si="22"/>
        <v>1156</v>
      </c>
      <c r="X464" s="27">
        <f>marketing_campaign32[[#This Row],[TotalSpend]]/marketing_campaign32[[#This Row],[Income]]</f>
        <v>1.5057376942414651E-2</v>
      </c>
      <c r="Y464" s="27" t="str">
        <f>IF(marketing_campaign32[[#This Row],[TotalSpend]]&gt;1196, "High Spend", "Low Spend")</f>
        <v>Low Spend</v>
      </c>
      <c r="Z464">
        <v>1</v>
      </c>
      <c r="AA464">
        <v>2</v>
      </c>
      <c r="AB464">
        <v>2</v>
      </c>
      <c r="AC464">
        <v>11</v>
      </c>
      <c r="AD464">
        <f t="shared" si="23"/>
        <v>15</v>
      </c>
      <c r="AE464" s="30">
        <f>IFERROR(marketing_campaign32[[#This Row],[TotalSpend]]/marketing_campaign32[[#This Row],[TotalPurchase]], 0)</f>
        <v>77.066666666666663</v>
      </c>
      <c r="AF464">
        <v>1</v>
      </c>
      <c r="AG464">
        <v>0</v>
      </c>
      <c r="AH464">
        <v>0</v>
      </c>
      <c r="AI464">
        <v>0</v>
      </c>
      <c r="AJ464">
        <v>0</v>
      </c>
      <c r="AK464">
        <v>0</v>
      </c>
      <c r="AL464">
        <v>0</v>
      </c>
      <c r="AM464">
        <v>0</v>
      </c>
    </row>
    <row r="465" spans="1:39" x14ac:dyDescent="0.3">
      <c r="A465">
        <v>3759</v>
      </c>
      <c r="B465">
        <v>1958</v>
      </c>
      <c r="C465">
        <f>2014-marketing_campaign32[[#This Row],[Year_Birth]]</f>
        <v>56</v>
      </c>
      <c r="D465" t="str">
        <f>IF(AND(marketing_campaign32[[#This Row],[Age]]&gt;17, marketing_campaign32[[#This Row],[Age]]&lt;40), "Adult", IF(AND(marketing_campaign32[[#This Row],[Age]]&gt;=40, marketing_campaign32[[#This Row],[Age]]&lt;59), "Middle Age", "Old Age"))</f>
        <v>Middle Age</v>
      </c>
      <c r="E465">
        <v>2</v>
      </c>
      <c r="F465">
        <v>2</v>
      </c>
      <c r="G465">
        <v>65196</v>
      </c>
      <c r="H465" t="s">
        <v>147</v>
      </c>
      <c r="I465">
        <v>2</v>
      </c>
      <c r="J465">
        <v>0</v>
      </c>
      <c r="K465">
        <v>2</v>
      </c>
      <c r="L465">
        <f t="shared" si="21"/>
        <v>2</v>
      </c>
      <c r="M465">
        <f>marketing_campaign32[[#This Row],[TotalKids]]+marketing_campaign32[[#This Row],[Marital_Number]]</f>
        <v>4</v>
      </c>
      <c r="N465" s="1">
        <v>41480</v>
      </c>
      <c r="O465" s="22">
        <f>MAX($N$2:$N$2229)-marketing_campaign32[[#This Row],[Dt_Customer]]</f>
        <v>339</v>
      </c>
      <c r="P465">
        <v>34</v>
      </c>
      <c r="Q465">
        <v>743</v>
      </c>
      <c r="R465">
        <v>19</v>
      </c>
      <c r="S465">
        <v>181</v>
      </c>
      <c r="T465">
        <v>12</v>
      </c>
      <c r="U465">
        <v>0</v>
      </c>
      <c r="V465">
        <v>200</v>
      </c>
      <c r="W465">
        <f t="shared" si="22"/>
        <v>1155</v>
      </c>
      <c r="X465" s="27">
        <f>marketing_campaign32[[#This Row],[TotalSpend]]/marketing_campaign32[[#This Row],[Income]]</f>
        <v>1.7715810785937789E-2</v>
      </c>
      <c r="Y465" s="27" t="str">
        <f>IF(marketing_campaign32[[#This Row],[TotalSpend]]&gt;1196, "High Spend", "Low Spend")</f>
        <v>Low Spend</v>
      </c>
      <c r="Z465">
        <v>2</v>
      </c>
      <c r="AA465">
        <v>7</v>
      </c>
      <c r="AB465">
        <v>6</v>
      </c>
      <c r="AC465">
        <v>11</v>
      </c>
      <c r="AD465">
        <f t="shared" si="23"/>
        <v>24</v>
      </c>
      <c r="AE465" s="30">
        <f>IFERROR(marketing_campaign32[[#This Row],[TotalSpend]]/marketing_campaign32[[#This Row],[TotalPurchase]], 0)</f>
        <v>48.125</v>
      </c>
      <c r="AF465">
        <v>5</v>
      </c>
      <c r="AG465">
        <v>0</v>
      </c>
      <c r="AH465">
        <v>0</v>
      </c>
      <c r="AI465">
        <v>1</v>
      </c>
      <c r="AJ465">
        <v>0</v>
      </c>
      <c r="AK465">
        <v>0</v>
      </c>
      <c r="AL465">
        <v>0</v>
      </c>
      <c r="AM465">
        <v>0</v>
      </c>
    </row>
    <row r="466" spans="1:39" x14ac:dyDescent="0.3">
      <c r="A466">
        <v>3298</v>
      </c>
      <c r="B466">
        <v>1956</v>
      </c>
      <c r="C466">
        <f>2014-marketing_campaign32[[#This Row],[Year_Birth]]</f>
        <v>58</v>
      </c>
      <c r="D466" t="str">
        <f>IF(AND(marketing_campaign32[[#This Row],[Age]]&gt;17, marketing_campaign32[[#This Row],[Age]]&lt;40), "Adult", IF(AND(marketing_campaign32[[#This Row],[Age]]&gt;=40, marketing_campaign32[[#This Row],[Age]]&lt;59), "Middle Age", "Old Age"))</f>
        <v>Middle Age</v>
      </c>
      <c r="E466">
        <v>3</v>
      </c>
      <c r="F466">
        <v>2</v>
      </c>
      <c r="G466">
        <v>52973</v>
      </c>
      <c r="H466" t="s">
        <v>147</v>
      </c>
      <c r="I466">
        <v>2</v>
      </c>
      <c r="J466">
        <v>0</v>
      </c>
      <c r="K466">
        <v>1</v>
      </c>
      <c r="L466">
        <f t="shared" si="21"/>
        <v>1</v>
      </c>
      <c r="M466">
        <f>marketing_campaign32[[#This Row],[TotalKids]]+marketing_campaign32[[#This Row],[Marital_Number]]</f>
        <v>3</v>
      </c>
      <c r="N466" s="1">
        <v>41221</v>
      </c>
      <c r="O466" s="22">
        <f>MAX($N$2:$N$2229)-marketing_campaign32[[#This Row],[Dt_Customer]]</f>
        <v>598</v>
      </c>
      <c r="P466">
        <v>92</v>
      </c>
      <c r="Q466">
        <v>856</v>
      </c>
      <c r="R466">
        <v>0</v>
      </c>
      <c r="S466">
        <v>76</v>
      </c>
      <c r="T466">
        <v>12</v>
      </c>
      <c r="U466">
        <v>9</v>
      </c>
      <c r="V466">
        <v>199</v>
      </c>
      <c r="W466">
        <f t="shared" si="22"/>
        <v>1152</v>
      </c>
      <c r="X466" s="27">
        <f>marketing_campaign32[[#This Row],[TotalSpend]]/marketing_campaign32[[#This Row],[Income]]</f>
        <v>2.1746927680138937E-2</v>
      </c>
      <c r="Y466" s="27" t="str">
        <f>IF(marketing_campaign32[[#This Row],[TotalSpend]]&gt;1196, "High Spend", "Low Spend")</f>
        <v>Low Spend</v>
      </c>
      <c r="Z466">
        <v>7</v>
      </c>
      <c r="AA466">
        <v>9</v>
      </c>
      <c r="AB466">
        <v>6</v>
      </c>
      <c r="AC466">
        <v>9</v>
      </c>
      <c r="AD466">
        <f t="shared" si="23"/>
        <v>24</v>
      </c>
      <c r="AE466" s="30">
        <f>IFERROR(marketing_campaign32[[#This Row],[TotalSpend]]/marketing_campaign32[[#This Row],[TotalPurchase]], 0)</f>
        <v>48</v>
      </c>
      <c r="AF466">
        <v>8</v>
      </c>
      <c r="AG466">
        <v>0</v>
      </c>
      <c r="AH466">
        <v>0</v>
      </c>
      <c r="AI466">
        <v>0</v>
      </c>
      <c r="AJ466">
        <v>0</v>
      </c>
      <c r="AK466">
        <v>0</v>
      </c>
      <c r="AL466">
        <v>0</v>
      </c>
      <c r="AM466">
        <v>0</v>
      </c>
    </row>
    <row r="467" spans="1:39" x14ac:dyDescent="0.3">
      <c r="A467">
        <v>3619</v>
      </c>
      <c r="B467">
        <v>1960</v>
      </c>
      <c r="C467">
        <f>2014-marketing_campaign32[[#This Row],[Year_Birth]]</f>
        <v>54</v>
      </c>
      <c r="D467" t="str">
        <f>IF(AND(marketing_campaign32[[#This Row],[Age]]&gt;17, marketing_campaign32[[#This Row],[Age]]&lt;40), "Adult", IF(AND(marketing_campaign32[[#This Row],[Age]]&gt;=40, marketing_campaign32[[#This Row],[Age]]&lt;59), "Middle Age", "Old Age"))</f>
        <v>Middle Age</v>
      </c>
      <c r="E467">
        <v>3</v>
      </c>
      <c r="F467">
        <v>1</v>
      </c>
      <c r="G467">
        <v>87305</v>
      </c>
      <c r="H467" t="s">
        <v>146</v>
      </c>
      <c r="I467">
        <v>3</v>
      </c>
      <c r="J467">
        <v>0</v>
      </c>
      <c r="K467">
        <v>0</v>
      </c>
      <c r="L467">
        <f t="shared" si="21"/>
        <v>0</v>
      </c>
      <c r="M467">
        <f>marketing_campaign32[[#This Row],[TotalKids]]+marketing_campaign32[[#This Row],[Marital_Number]]</f>
        <v>1</v>
      </c>
      <c r="N467" s="1">
        <v>41175</v>
      </c>
      <c r="O467" s="22">
        <f>MAX($N$2:$N$2229)-marketing_campaign32[[#This Row],[Dt_Customer]]</f>
        <v>644</v>
      </c>
      <c r="P467">
        <v>19</v>
      </c>
      <c r="Q467">
        <v>345</v>
      </c>
      <c r="R467">
        <v>25</v>
      </c>
      <c r="S467">
        <v>501</v>
      </c>
      <c r="T467">
        <v>63</v>
      </c>
      <c r="U467">
        <v>138</v>
      </c>
      <c r="V467">
        <v>80</v>
      </c>
      <c r="W467">
        <f t="shared" si="22"/>
        <v>1152</v>
      </c>
      <c r="X467" s="27">
        <f>marketing_campaign32[[#This Row],[TotalSpend]]/marketing_campaign32[[#This Row],[Income]]</f>
        <v>1.3195120554378329E-2</v>
      </c>
      <c r="Y467" s="27" t="str">
        <f>IF(marketing_campaign32[[#This Row],[TotalSpend]]&gt;1196, "High Spend", "Low Spend")</f>
        <v>Low Spend</v>
      </c>
      <c r="Z467">
        <v>1</v>
      </c>
      <c r="AA467">
        <v>5</v>
      </c>
      <c r="AB467">
        <v>3</v>
      </c>
      <c r="AC467">
        <v>8</v>
      </c>
      <c r="AD467">
        <f t="shared" si="23"/>
        <v>16</v>
      </c>
      <c r="AE467" s="30">
        <f>IFERROR(marketing_campaign32[[#This Row],[TotalSpend]]/marketing_campaign32[[#This Row],[TotalPurchase]], 0)</f>
        <v>72</v>
      </c>
      <c r="AF467">
        <v>2</v>
      </c>
      <c r="AG467">
        <v>0</v>
      </c>
      <c r="AH467">
        <v>0</v>
      </c>
      <c r="AI467">
        <v>0</v>
      </c>
      <c r="AJ467">
        <v>0</v>
      </c>
      <c r="AK467">
        <v>1</v>
      </c>
      <c r="AL467">
        <v>1</v>
      </c>
      <c r="AM467">
        <v>0</v>
      </c>
    </row>
    <row r="468" spans="1:39" x14ac:dyDescent="0.3">
      <c r="A468">
        <v>7972</v>
      </c>
      <c r="B468">
        <v>1955</v>
      </c>
      <c r="C468">
        <f>2014-marketing_campaign32[[#This Row],[Year_Birth]]</f>
        <v>59</v>
      </c>
      <c r="D468" t="str">
        <f>IF(AND(marketing_campaign32[[#This Row],[Age]]&gt;17, marketing_campaign32[[#This Row],[Age]]&lt;40), "Adult", IF(AND(marketing_campaign32[[#This Row],[Age]]&gt;=40, marketing_campaign32[[#This Row],[Age]]&lt;59), "Middle Age", "Old Age"))</f>
        <v>Old Age</v>
      </c>
      <c r="E468">
        <v>2</v>
      </c>
      <c r="F468">
        <v>1</v>
      </c>
      <c r="G468">
        <v>72906</v>
      </c>
      <c r="H468" t="s">
        <v>146</v>
      </c>
      <c r="I468">
        <v>3</v>
      </c>
      <c r="J468">
        <v>0</v>
      </c>
      <c r="K468">
        <v>0</v>
      </c>
      <c r="L468">
        <f t="shared" si="21"/>
        <v>0</v>
      </c>
      <c r="M468">
        <f>marketing_campaign32[[#This Row],[TotalKids]]+marketing_campaign32[[#This Row],[Marital_Number]]</f>
        <v>1</v>
      </c>
      <c r="N468" s="1">
        <v>41534</v>
      </c>
      <c r="O468" s="22">
        <f>MAX($N$2:$N$2229)-marketing_campaign32[[#This Row],[Dt_Customer]]</f>
        <v>285</v>
      </c>
      <c r="P468">
        <v>79</v>
      </c>
      <c r="Q468">
        <v>400</v>
      </c>
      <c r="R468">
        <v>32</v>
      </c>
      <c r="S468">
        <v>519</v>
      </c>
      <c r="T468">
        <v>71</v>
      </c>
      <c r="U468">
        <v>75</v>
      </c>
      <c r="V468">
        <v>54</v>
      </c>
      <c r="W468">
        <f t="shared" si="22"/>
        <v>1151</v>
      </c>
      <c r="X468" s="27">
        <f>marketing_campaign32[[#This Row],[TotalSpend]]/marketing_campaign32[[#This Row],[Income]]</f>
        <v>1.5787452335884564E-2</v>
      </c>
      <c r="Y468" s="27" t="str">
        <f>IF(marketing_campaign32[[#This Row],[TotalSpend]]&gt;1196, "High Spend", "Low Spend")</f>
        <v>Low Spend</v>
      </c>
      <c r="Z468">
        <v>1</v>
      </c>
      <c r="AA468">
        <v>3</v>
      </c>
      <c r="AB468">
        <v>4</v>
      </c>
      <c r="AC468">
        <v>9</v>
      </c>
      <c r="AD468">
        <f t="shared" si="23"/>
        <v>16</v>
      </c>
      <c r="AE468" s="30">
        <f>IFERROR(marketing_campaign32[[#This Row],[TotalSpend]]/marketing_campaign32[[#This Row],[TotalPurchase]], 0)</f>
        <v>71.9375</v>
      </c>
      <c r="AF468">
        <v>1</v>
      </c>
      <c r="AG468">
        <v>0</v>
      </c>
      <c r="AH468">
        <v>0</v>
      </c>
      <c r="AI468">
        <v>0</v>
      </c>
      <c r="AJ468">
        <v>0</v>
      </c>
      <c r="AK468">
        <v>0</v>
      </c>
      <c r="AL468">
        <v>0</v>
      </c>
      <c r="AM468">
        <v>0</v>
      </c>
    </row>
    <row r="469" spans="1:39" x14ac:dyDescent="0.3">
      <c r="A469">
        <v>8727</v>
      </c>
      <c r="B469">
        <v>1978</v>
      </c>
      <c r="C469">
        <f>2014-marketing_campaign32[[#This Row],[Year_Birth]]</f>
        <v>36</v>
      </c>
      <c r="D469" t="str">
        <f>IF(AND(marketing_campaign32[[#This Row],[Age]]&gt;17, marketing_campaign32[[#This Row],[Age]]&lt;40), "Adult", IF(AND(marketing_campaign32[[#This Row],[Age]]&gt;=40, marketing_campaign32[[#This Row],[Age]]&lt;59), "Middle Age", "Old Age"))</f>
        <v>Adult</v>
      </c>
      <c r="E469">
        <v>2</v>
      </c>
      <c r="F469">
        <v>1</v>
      </c>
      <c r="G469">
        <v>63693</v>
      </c>
      <c r="H469" t="s">
        <v>147</v>
      </c>
      <c r="I469">
        <v>2</v>
      </c>
      <c r="J469">
        <v>0</v>
      </c>
      <c r="K469">
        <v>1</v>
      </c>
      <c r="L469">
        <f t="shared" si="21"/>
        <v>1</v>
      </c>
      <c r="M469">
        <f>marketing_campaign32[[#This Row],[TotalKids]]+marketing_campaign32[[#This Row],[Marital_Number]]</f>
        <v>2</v>
      </c>
      <c r="N469" s="1">
        <v>41561</v>
      </c>
      <c r="O469" s="22">
        <f>MAX($N$2:$N$2229)-marketing_campaign32[[#This Row],[Dt_Customer]]</f>
        <v>258</v>
      </c>
      <c r="P469">
        <v>63</v>
      </c>
      <c r="Q469">
        <v>587</v>
      </c>
      <c r="R469">
        <v>43</v>
      </c>
      <c r="S469">
        <v>337</v>
      </c>
      <c r="T469">
        <v>42</v>
      </c>
      <c r="U469">
        <v>87</v>
      </c>
      <c r="V469">
        <v>54</v>
      </c>
      <c r="W469">
        <f t="shared" si="22"/>
        <v>1150</v>
      </c>
      <c r="X469" s="27">
        <f>marketing_campaign32[[#This Row],[TotalSpend]]/marketing_campaign32[[#This Row],[Income]]</f>
        <v>1.8055359301650104E-2</v>
      </c>
      <c r="Y469" s="27" t="str">
        <f>IF(marketing_campaign32[[#This Row],[TotalSpend]]&gt;1196, "High Spend", "Low Spend")</f>
        <v>Low Spend</v>
      </c>
      <c r="Z469">
        <v>3</v>
      </c>
      <c r="AA469">
        <v>11</v>
      </c>
      <c r="AB469">
        <v>6</v>
      </c>
      <c r="AC469">
        <v>9</v>
      </c>
      <c r="AD469">
        <f t="shared" si="23"/>
        <v>26</v>
      </c>
      <c r="AE469" s="30">
        <f>IFERROR(marketing_campaign32[[#This Row],[TotalSpend]]/marketing_campaign32[[#This Row],[TotalPurchase]], 0)</f>
        <v>44.230769230769234</v>
      </c>
      <c r="AF469">
        <v>6</v>
      </c>
      <c r="AG469">
        <v>0</v>
      </c>
      <c r="AH469">
        <v>0</v>
      </c>
      <c r="AI469">
        <v>0</v>
      </c>
      <c r="AJ469">
        <v>0</v>
      </c>
      <c r="AK469">
        <v>0</v>
      </c>
      <c r="AL469">
        <v>0</v>
      </c>
      <c r="AM469">
        <v>0</v>
      </c>
    </row>
    <row r="470" spans="1:39" x14ac:dyDescent="0.3">
      <c r="A470">
        <v>3056</v>
      </c>
      <c r="B470">
        <v>1978</v>
      </c>
      <c r="C470">
        <f>2014-marketing_campaign32[[#This Row],[Year_Birth]]</f>
        <v>36</v>
      </c>
      <c r="D470" t="str">
        <f>IF(AND(marketing_campaign32[[#This Row],[Age]]&gt;17, marketing_campaign32[[#This Row],[Age]]&lt;40), "Adult", IF(AND(marketing_campaign32[[#This Row],[Age]]&gt;=40, marketing_campaign32[[#This Row],[Age]]&lt;59), "Middle Age", "Old Age"))</f>
        <v>Adult</v>
      </c>
      <c r="E470">
        <v>2</v>
      </c>
      <c r="F470">
        <v>1</v>
      </c>
      <c r="G470">
        <v>63693</v>
      </c>
      <c r="H470" t="s">
        <v>147</v>
      </c>
      <c r="I470">
        <v>2</v>
      </c>
      <c r="J470">
        <v>0</v>
      </c>
      <c r="K470">
        <v>1</v>
      </c>
      <c r="L470">
        <f t="shared" si="21"/>
        <v>1</v>
      </c>
      <c r="M470">
        <f>marketing_campaign32[[#This Row],[TotalKids]]+marketing_campaign32[[#This Row],[Marital_Number]]</f>
        <v>2</v>
      </c>
      <c r="N470" s="1">
        <v>41561</v>
      </c>
      <c r="O470" s="22">
        <f>MAX($N$2:$N$2229)-marketing_campaign32[[#This Row],[Dt_Customer]]</f>
        <v>258</v>
      </c>
      <c r="P470">
        <v>63</v>
      </c>
      <c r="Q470">
        <v>587</v>
      </c>
      <c r="R470">
        <v>43</v>
      </c>
      <c r="S470">
        <v>337</v>
      </c>
      <c r="T470">
        <v>42</v>
      </c>
      <c r="U470">
        <v>87</v>
      </c>
      <c r="V470">
        <v>54</v>
      </c>
      <c r="W470">
        <f t="shared" si="22"/>
        <v>1150</v>
      </c>
      <c r="X470" s="27">
        <f>marketing_campaign32[[#This Row],[TotalSpend]]/marketing_campaign32[[#This Row],[Income]]</f>
        <v>1.8055359301650104E-2</v>
      </c>
      <c r="Y470" s="27" t="str">
        <f>IF(marketing_campaign32[[#This Row],[TotalSpend]]&gt;1196, "High Spend", "Low Spend")</f>
        <v>Low Spend</v>
      </c>
      <c r="Z470">
        <v>3</v>
      </c>
      <c r="AA470">
        <v>11</v>
      </c>
      <c r="AB470">
        <v>6</v>
      </c>
      <c r="AC470">
        <v>9</v>
      </c>
      <c r="AD470">
        <f t="shared" si="23"/>
        <v>26</v>
      </c>
      <c r="AE470" s="30">
        <f>IFERROR(marketing_campaign32[[#This Row],[TotalSpend]]/marketing_campaign32[[#This Row],[TotalPurchase]], 0)</f>
        <v>44.230769230769234</v>
      </c>
      <c r="AF470">
        <v>6</v>
      </c>
      <c r="AG470">
        <v>0</v>
      </c>
      <c r="AH470">
        <v>0</v>
      </c>
      <c r="AI470">
        <v>0</v>
      </c>
      <c r="AJ470">
        <v>0</v>
      </c>
      <c r="AK470">
        <v>0</v>
      </c>
      <c r="AL470">
        <v>0</v>
      </c>
      <c r="AM470">
        <v>0</v>
      </c>
    </row>
    <row r="471" spans="1:39" x14ac:dyDescent="0.3">
      <c r="A471">
        <v>1440</v>
      </c>
      <c r="B471">
        <v>1978</v>
      </c>
      <c r="C471">
        <f>2014-marketing_campaign32[[#This Row],[Year_Birth]]</f>
        <v>36</v>
      </c>
      <c r="D471" t="str">
        <f>IF(AND(marketing_campaign32[[#This Row],[Age]]&gt;17, marketing_campaign32[[#This Row],[Age]]&lt;40), "Adult", IF(AND(marketing_campaign32[[#This Row],[Age]]&gt;=40, marketing_campaign32[[#This Row],[Age]]&lt;59), "Middle Age", "Old Age"))</f>
        <v>Adult</v>
      </c>
      <c r="E471">
        <v>3</v>
      </c>
      <c r="F471">
        <v>2</v>
      </c>
      <c r="G471">
        <v>52513</v>
      </c>
      <c r="H471" t="s">
        <v>147</v>
      </c>
      <c r="I471">
        <v>2</v>
      </c>
      <c r="J471">
        <v>0</v>
      </c>
      <c r="K471">
        <v>0</v>
      </c>
      <c r="L471">
        <f t="shared" si="21"/>
        <v>0</v>
      </c>
      <c r="M471">
        <f>marketing_campaign32[[#This Row],[TotalKids]]+marketing_campaign32[[#This Row],[Marital_Number]]</f>
        <v>2</v>
      </c>
      <c r="N471" s="1">
        <v>41156</v>
      </c>
      <c r="O471" s="22">
        <f>MAX($N$2:$N$2229)-marketing_campaign32[[#This Row],[Dt_Customer]]</f>
        <v>663</v>
      </c>
      <c r="P471">
        <v>84</v>
      </c>
      <c r="Q471">
        <v>367</v>
      </c>
      <c r="R471">
        <v>17</v>
      </c>
      <c r="S471">
        <v>241</v>
      </c>
      <c r="T471">
        <v>104</v>
      </c>
      <c r="U471">
        <v>188</v>
      </c>
      <c r="V471">
        <v>232</v>
      </c>
      <c r="W471">
        <f t="shared" si="22"/>
        <v>1149</v>
      </c>
      <c r="X471" s="27">
        <f>marketing_campaign32[[#This Row],[TotalSpend]]/marketing_campaign32[[#This Row],[Income]]</f>
        <v>2.1880296307580979E-2</v>
      </c>
      <c r="Y471" s="27" t="str">
        <f>IF(marketing_campaign32[[#This Row],[TotalSpend]]&gt;1196, "High Spend", "Low Spend")</f>
        <v>Low Spend</v>
      </c>
      <c r="Z471">
        <v>2</v>
      </c>
      <c r="AA471">
        <v>9</v>
      </c>
      <c r="AB471">
        <v>5</v>
      </c>
      <c r="AC471">
        <v>9</v>
      </c>
      <c r="AD471">
        <f t="shared" si="23"/>
        <v>23</v>
      </c>
      <c r="AE471" s="30">
        <f>IFERROR(marketing_campaign32[[#This Row],[TotalSpend]]/marketing_campaign32[[#This Row],[TotalPurchase]], 0)</f>
        <v>49.956521739130437</v>
      </c>
      <c r="AF471">
        <v>7</v>
      </c>
      <c r="AG471">
        <v>0</v>
      </c>
      <c r="AH471">
        <v>0</v>
      </c>
      <c r="AI471">
        <v>0</v>
      </c>
      <c r="AJ471">
        <v>0</v>
      </c>
      <c r="AK471">
        <v>0</v>
      </c>
      <c r="AL471">
        <v>0</v>
      </c>
      <c r="AM471">
        <v>0</v>
      </c>
    </row>
    <row r="472" spans="1:39" x14ac:dyDescent="0.3">
      <c r="A472">
        <v>2008</v>
      </c>
      <c r="B472">
        <v>1978</v>
      </c>
      <c r="C472">
        <f>2014-marketing_campaign32[[#This Row],[Year_Birth]]</f>
        <v>36</v>
      </c>
      <c r="D472" t="str">
        <f>IF(AND(marketing_campaign32[[#This Row],[Age]]&gt;17, marketing_campaign32[[#This Row],[Age]]&lt;40), "Adult", IF(AND(marketing_campaign32[[#This Row],[Age]]&gt;=40, marketing_campaign32[[#This Row],[Age]]&lt;59), "Middle Age", "Old Age"))</f>
        <v>Adult</v>
      </c>
      <c r="E472">
        <v>2</v>
      </c>
      <c r="F472">
        <v>2</v>
      </c>
      <c r="G472">
        <v>77583</v>
      </c>
      <c r="H472" t="s">
        <v>146</v>
      </c>
      <c r="I472">
        <v>3</v>
      </c>
      <c r="J472">
        <v>0</v>
      </c>
      <c r="K472">
        <v>0</v>
      </c>
      <c r="L472">
        <f t="shared" si="21"/>
        <v>0</v>
      </c>
      <c r="M472">
        <f>marketing_campaign32[[#This Row],[TotalKids]]+marketing_campaign32[[#This Row],[Marital_Number]]</f>
        <v>2</v>
      </c>
      <c r="N472" s="1">
        <v>41680</v>
      </c>
      <c r="O472" s="22">
        <f>MAX($N$2:$N$2229)-marketing_campaign32[[#This Row],[Dt_Customer]]</f>
        <v>139</v>
      </c>
      <c r="P472">
        <v>93</v>
      </c>
      <c r="Q472">
        <v>372</v>
      </c>
      <c r="R472">
        <v>23</v>
      </c>
      <c r="S472">
        <v>384</v>
      </c>
      <c r="T472">
        <v>250</v>
      </c>
      <c r="U472">
        <v>12</v>
      </c>
      <c r="V472">
        <v>108</v>
      </c>
      <c r="W472">
        <f t="shared" si="22"/>
        <v>1149</v>
      </c>
      <c r="X472" s="27">
        <f>marketing_campaign32[[#This Row],[TotalSpend]]/marketing_campaign32[[#This Row],[Income]]</f>
        <v>1.4809945477746413E-2</v>
      </c>
      <c r="Y472" s="27" t="str">
        <f>IF(marketing_campaign32[[#This Row],[TotalSpend]]&gt;1196, "High Spend", "Low Spend")</f>
        <v>Low Spend</v>
      </c>
      <c r="Z472">
        <v>1</v>
      </c>
      <c r="AA472">
        <v>4</v>
      </c>
      <c r="AB472">
        <v>5</v>
      </c>
      <c r="AC472">
        <v>9</v>
      </c>
      <c r="AD472">
        <f t="shared" si="23"/>
        <v>18</v>
      </c>
      <c r="AE472" s="30">
        <f>IFERROR(marketing_campaign32[[#This Row],[TotalSpend]]/marketing_campaign32[[#This Row],[TotalPurchase]], 0)</f>
        <v>63.833333333333336</v>
      </c>
      <c r="AF472">
        <v>2</v>
      </c>
      <c r="AG472">
        <v>1</v>
      </c>
      <c r="AH472">
        <v>0</v>
      </c>
      <c r="AI472">
        <v>0</v>
      </c>
      <c r="AJ472">
        <v>0</v>
      </c>
      <c r="AK472">
        <v>0</v>
      </c>
      <c r="AL472">
        <v>0</v>
      </c>
      <c r="AM472">
        <v>0</v>
      </c>
    </row>
    <row r="473" spans="1:39" x14ac:dyDescent="0.3">
      <c r="A473">
        <v>9495</v>
      </c>
      <c r="B473">
        <v>1982</v>
      </c>
      <c r="C473">
        <f>2014-marketing_campaign32[[#This Row],[Year_Birth]]</f>
        <v>32</v>
      </c>
      <c r="D473" t="str">
        <f>IF(AND(marketing_campaign32[[#This Row],[Age]]&gt;17, marketing_campaign32[[#This Row],[Age]]&lt;40), "Adult", IF(AND(marketing_campaign32[[#This Row],[Age]]&gt;=40, marketing_campaign32[[#This Row],[Age]]&lt;59), "Middle Age", "Old Age"))</f>
        <v>Adult</v>
      </c>
      <c r="E473">
        <v>2</v>
      </c>
      <c r="F473">
        <v>2</v>
      </c>
      <c r="G473">
        <v>71853</v>
      </c>
      <c r="H473" t="s">
        <v>146</v>
      </c>
      <c r="I473">
        <v>3</v>
      </c>
      <c r="J473">
        <v>0</v>
      </c>
      <c r="K473">
        <v>0</v>
      </c>
      <c r="L473">
        <f t="shared" si="21"/>
        <v>0</v>
      </c>
      <c r="M473">
        <f>marketing_campaign32[[#This Row],[TotalKids]]+marketing_campaign32[[#This Row],[Marital_Number]]</f>
        <v>2</v>
      </c>
      <c r="N473" s="1">
        <v>41402</v>
      </c>
      <c r="O473" s="22">
        <f>MAX($N$2:$N$2229)-marketing_campaign32[[#This Row],[Dt_Customer]]</f>
        <v>417</v>
      </c>
      <c r="P473">
        <v>29</v>
      </c>
      <c r="Q473">
        <v>358</v>
      </c>
      <c r="R473">
        <v>108</v>
      </c>
      <c r="S473">
        <v>413</v>
      </c>
      <c r="T473">
        <v>141</v>
      </c>
      <c r="U473">
        <v>97</v>
      </c>
      <c r="V473">
        <v>32</v>
      </c>
      <c r="W473">
        <f t="shared" si="22"/>
        <v>1149</v>
      </c>
      <c r="X473" s="27">
        <f>marketing_campaign32[[#This Row],[TotalSpend]]/marketing_campaign32[[#This Row],[Income]]</f>
        <v>1.5990981587407624E-2</v>
      </c>
      <c r="Y473" s="27" t="str">
        <f>IF(marketing_campaign32[[#This Row],[TotalSpend]]&gt;1196, "High Spend", "Low Spend")</f>
        <v>Low Spend</v>
      </c>
      <c r="Z473">
        <v>1</v>
      </c>
      <c r="AA473">
        <v>2</v>
      </c>
      <c r="AB473">
        <v>8</v>
      </c>
      <c r="AC473">
        <v>6</v>
      </c>
      <c r="AD473">
        <f t="shared" si="23"/>
        <v>16</v>
      </c>
      <c r="AE473" s="30">
        <f>IFERROR(marketing_campaign32[[#This Row],[TotalSpend]]/marketing_campaign32[[#This Row],[TotalPurchase]], 0)</f>
        <v>71.8125</v>
      </c>
      <c r="AF473">
        <v>1</v>
      </c>
      <c r="AG473">
        <v>0</v>
      </c>
      <c r="AH473">
        <v>0</v>
      </c>
      <c r="AI473">
        <v>0</v>
      </c>
      <c r="AJ473">
        <v>0</v>
      </c>
      <c r="AK473">
        <v>0</v>
      </c>
      <c r="AL473">
        <v>0</v>
      </c>
      <c r="AM473">
        <v>0</v>
      </c>
    </row>
    <row r="474" spans="1:39" x14ac:dyDescent="0.3">
      <c r="A474">
        <v>2631</v>
      </c>
      <c r="B474">
        <v>1982</v>
      </c>
      <c r="C474">
        <f>2014-marketing_campaign32[[#This Row],[Year_Birth]]</f>
        <v>32</v>
      </c>
      <c r="D474" t="str">
        <f>IF(AND(marketing_campaign32[[#This Row],[Age]]&gt;17, marketing_campaign32[[#This Row],[Age]]&lt;40), "Adult", IF(AND(marketing_campaign32[[#This Row],[Age]]&gt;=40, marketing_campaign32[[#This Row],[Age]]&lt;59), "Middle Age", "Old Age"))</f>
        <v>Adult</v>
      </c>
      <c r="E474">
        <v>2</v>
      </c>
      <c r="F474">
        <v>2</v>
      </c>
      <c r="G474">
        <v>71853</v>
      </c>
      <c r="H474" t="s">
        <v>146</v>
      </c>
      <c r="I474">
        <v>3</v>
      </c>
      <c r="J474">
        <v>0</v>
      </c>
      <c r="K474">
        <v>0</v>
      </c>
      <c r="L474">
        <f t="shared" si="21"/>
        <v>0</v>
      </c>
      <c r="M474">
        <f>marketing_campaign32[[#This Row],[TotalKids]]+marketing_campaign32[[#This Row],[Marital_Number]]</f>
        <v>2</v>
      </c>
      <c r="N474" s="1">
        <v>41402</v>
      </c>
      <c r="O474" s="22">
        <f>MAX($N$2:$N$2229)-marketing_campaign32[[#This Row],[Dt_Customer]]</f>
        <v>417</v>
      </c>
      <c r="P474">
        <v>29</v>
      </c>
      <c r="Q474">
        <v>358</v>
      </c>
      <c r="R474">
        <v>108</v>
      </c>
      <c r="S474">
        <v>413</v>
      </c>
      <c r="T474">
        <v>141</v>
      </c>
      <c r="U474">
        <v>97</v>
      </c>
      <c r="V474">
        <v>32</v>
      </c>
      <c r="W474">
        <f t="shared" si="22"/>
        <v>1149</v>
      </c>
      <c r="X474" s="27">
        <f>marketing_campaign32[[#This Row],[TotalSpend]]/marketing_campaign32[[#This Row],[Income]]</f>
        <v>1.5990981587407624E-2</v>
      </c>
      <c r="Y474" s="27" t="str">
        <f>IF(marketing_campaign32[[#This Row],[TotalSpend]]&gt;1196, "High Spend", "Low Spend")</f>
        <v>Low Spend</v>
      </c>
      <c r="Z474">
        <v>1</v>
      </c>
      <c r="AA474">
        <v>2</v>
      </c>
      <c r="AB474">
        <v>8</v>
      </c>
      <c r="AC474">
        <v>6</v>
      </c>
      <c r="AD474">
        <f t="shared" si="23"/>
        <v>16</v>
      </c>
      <c r="AE474" s="30">
        <f>IFERROR(marketing_campaign32[[#This Row],[TotalSpend]]/marketing_campaign32[[#This Row],[TotalPurchase]], 0)</f>
        <v>71.8125</v>
      </c>
      <c r="AF474">
        <v>1</v>
      </c>
      <c r="AG474">
        <v>0</v>
      </c>
      <c r="AH474">
        <v>0</v>
      </c>
      <c r="AI474">
        <v>0</v>
      </c>
      <c r="AJ474">
        <v>0</v>
      </c>
      <c r="AK474">
        <v>0</v>
      </c>
      <c r="AL474">
        <v>0</v>
      </c>
      <c r="AM474">
        <v>0</v>
      </c>
    </row>
    <row r="475" spans="1:39" x14ac:dyDescent="0.3">
      <c r="A475">
        <v>10992</v>
      </c>
      <c r="B475">
        <v>1967</v>
      </c>
      <c r="C475">
        <f>2014-marketing_campaign32[[#This Row],[Year_Birth]]</f>
        <v>47</v>
      </c>
      <c r="D475" t="str">
        <f>IF(AND(marketing_campaign32[[#This Row],[Age]]&gt;17, marketing_campaign32[[#This Row],[Age]]&lt;40), "Adult", IF(AND(marketing_campaign32[[#This Row],[Age]]&gt;=40, marketing_campaign32[[#This Row],[Age]]&lt;59), "Middle Age", "Old Age"))</f>
        <v>Middle Age</v>
      </c>
      <c r="E475">
        <v>2</v>
      </c>
      <c r="F475">
        <v>2</v>
      </c>
      <c r="G475">
        <v>75702</v>
      </c>
      <c r="H475" t="s">
        <v>146</v>
      </c>
      <c r="I475">
        <v>3</v>
      </c>
      <c r="J475">
        <v>1</v>
      </c>
      <c r="K475">
        <v>1</v>
      </c>
      <c r="L475">
        <f t="shared" si="21"/>
        <v>2</v>
      </c>
      <c r="M475">
        <f>marketing_campaign32[[#This Row],[TotalKids]]+marketing_campaign32[[#This Row],[Marital_Number]]</f>
        <v>4</v>
      </c>
      <c r="N475" s="1">
        <v>41150</v>
      </c>
      <c r="O475" s="22">
        <f>MAX($N$2:$N$2229)-marketing_campaign32[[#This Row],[Dt_Customer]]</f>
        <v>669</v>
      </c>
      <c r="P475">
        <v>77</v>
      </c>
      <c r="Q475">
        <v>650</v>
      </c>
      <c r="R475">
        <v>28</v>
      </c>
      <c r="S475">
        <v>353</v>
      </c>
      <c r="T475">
        <v>45</v>
      </c>
      <c r="U475">
        <v>42</v>
      </c>
      <c r="V475">
        <v>30</v>
      </c>
      <c r="W475">
        <f t="shared" si="22"/>
        <v>1148</v>
      </c>
      <c r="X475" s="27">
        <f>marketing_campaign32[[#This Row],[TotalSpend]]/marketing_campaign32[[#This Row],[Income]]</f>
        <v>1.5164724842144197E-2</v>
      </c>
      <c r="Y475" s="27" t="str">
        <f>IF(marketing_campaign32[[#This Row],[TotalSpend]]&gt;1196, "High Spend", "Low Spend")</f>
        <v>Low Spend</v>
      </c>
      <c r="Z475">
        <v>5</v>
      </c>
      <c r="AA475">
        <v>4</v>
      </c>
      <c r="AB475">
        <v>6</v>
      </c>
      <c r="AC475">
        <v>11</v>
      </c>
      <c r="AD475">
        <f t="shared" si="23"/>
        <v>21</v>
      </c>
      <c r="AE475" s="30">
        <f>IFERROR(marketing_campaign32[[#This Row],[TotalSpend]]/marketing_campaign32[[#This Row],[TotalPurchase]], 0)</f>
        <v>54.666666666666664</v>
      </c>
      <c r="AF475">
        <v>8</v>
      </c>
      <c r="AG475">
        <v>0</v>
      </c>
      <c r="AH475">
        <v>0</v>
      </c>
      <c r="AI475">
        <v>0</v>
      </c>
      <c r="AJ475">
        <v>0</v>
      </c>
      <c r="AK475">
        <v>0</v>
      </c>
      <c r="AL475">
        <v>0</v>
      </c>
      <c r="AM475">
        <v>0</v>
      </c>
    </row>
    <row r="476" spans="1:39" x14ac:dyDescent="0.3">
      <c r="A476">
        <v>1092</v>
      </c>
      <c r="B476">
        <v>1980</v>
      </c>
      <c r="C476">
        <f>2014-marketing_campaign32[[#This Row],[Year_Birth]]</f>
        <v>34</v>
      </c>
      <c r="D476" t="str">
        <f>IF(AND(marketing_campaign32[[#This Row],[Age]]&gt;17, marketing_campaign32[[#This Row],[Age]]&lt;40), "Adult", IF(AND(marketing_campaign32[[#This Row],[Age]]&gt;=40, marketing_campaign32[[#This Row],[Age]]&lt;59), "Middle Age", "Old Age"))</f>
        <v>Adult</v>
      </c>
      <c r="E476">
        <v>2</v>
      </c>
      <c r="F476">
        <v>2</v>
      </c>
      <c r="G476">
        <v>61014</v>
      </c>
      <c r="H476" t="s">
        <v>147</v>
      </c>
      <c r="I476">
        <v>2</v>
      </c>
      <c r="J476">
        <v>0</v>
      </c>
      <c r="K476">
        <v>1</v>
      </c>
      <c r="L476">
        <f t="shared" si="21"/>
        <v>1</v>
      </c>
      <c r="M476">
        <f>marketing_campaign32[[#This Row],[TotalKids]]+marketing_campaign32[[#This Row],[Marital_Number]]</f>
        <v>3</v>
      </c>
      <c r="N476" s="1">
        <v>41132</v>
      </c>
      <c r="O476" s="22">
        <f>MAX($N$2:$N$2229)-marketing_campaign32[[#This Row],[Dt_Customer]]</f>
        <v>687</v>
      </c>
      <c r="P476">
        <v>17</v>
      </c>
      <c r="Q476">
        <v>269</v>
      </c>
      <c r="R476">
        <v>129</v>
      </c>
      <c r="S476">
        <v>495</v>
      </c>
      <c r="T476">
        <v>182</v>
      </c>
      <c r="U476">
        <v>43</v>
      </c>
      <c r="V476">
        <v>29</v>
      </c>
      <c r="W476">
        <f t="shared" si="22"/>
        <v>1147</v>
      </c>
      <c r="X476" s="27">
        <f>marketing_campaign32[[#This Row],[TotalSpend]]/marketing_campaign32[[#This Row],[Income]]</f>
        <v>1.879896417215721E-2</v>
      </c>
      <c r="Y476" s="27" t="str">
        <f>IF(marketing_campaign32[[#This Row],[TotalSpend]]&gt;1196, "High Spend", "Low Spend")</f>
        <v>Low Spend</v>
      </c>
      <c r="Z476">
        <v>4</v>
      </c>
      <c r="AA476">
        <v>9</v>
      </c>
      <c r="AB476">
        <v>3</v>
      </c>
      <c r="AC476">
        <v>4</v>
      </c>
      <c r="AD476">
        <f t="shared" si="23"/>
        <v>16</v>
      </c>
      <c r="AE476" s="30">
        <f>IFERROR(marketing_campaign32[[#This Row],[TotalSpend]]/marketing_campaign32[[#This Row],[TotalPurchase]], 0)</f>
        <v>71.6875</v>
      </c>
      <c r="AF476">
        <v>7</v>
      </c>
      <c r="AG476">
        <v>0</v>
      </c>
      <c r="AH476">
        <v>0</v>
      </c>
      <c r="AI476">
        <v>0</v>
      </c>
      <c r="AJ476">
        <v>0</v>
      </c>
      <c r="AK476">
        <v>0</v>
      </c>
      <c r="AL476">
        <v>0</v>
      </c>
      <c r="AM476">
        <v>0</v>
      </c>
    </row>
    <row r="477" spans="1:39" x14ac:dyDescent="0.3">
      <c r="A477">
        <v>6327</v>
      </c>
      <c r="B477">
        <v>1967</v>
      </c>
      <c r="C477">
        <f>2014-marketing_campaign32[[#This Row],[Year_Birth]]</f>
        <v>47</v>
      </c>
      <c r="D477" t="str">
        <f>IF(AND(marketing_campaign32[[#This Row],[Age]]&gt;17, marketing_campaign32[[#This Row],[Age]]&lt;40), "Adult", IF(AND(marketing_campaign32[[#This Row],[Age]]&gt;=40, marketing_campaign32[[#This Row],[Age]]&lt;59), "Middle Age", "Old Age"))</f>
        <v>Middle Age</v>
      </c>
      <c r="E477">
        <v>2</v>
      </c>
      <c r="F477">
        <v>2</v>
      </c>
      <c r="G477">
        <v>65777</v>
      </c>
      <c r="H477" t="s">
        <v>147</v>
      </c>
      <c r="I477">
        <v>2</v>
      </c>
      <c r="J477">
        <v>0</v>
      </c>
      <c r="K477">
        <v>0</v>
      </c>
      <c r="L477">
        <f t="shared" si="21"/>
        <v>0</v>
      </c>
      <c r="M477">
        <f>marketing_campaign32[[#This Row],[TotalKids]]+marketing_campaign32[[#This Row],[Marital_Number]]</f>
        <v>2</v>
      </c>
      <c r="N477" s="1">
        <v>41627</v>
      </c>
      <c r="O477" s="22">
        <f>MAX($N$2:$N$2229)-marketing_campaign32[[#This Row],[Dt_Customer]]</f>
        <v>192</v>
      </c>
      <c r="P477">
        <v>87</v>
      </c>
      <c r="Q477">
        <v>565</v>
      </c>
      <c r="R477">
        <v>32</v>
      </c>
      <c r="S477">
        <v>435</v>
      </c>
      <c r="T477">
        <v>28</v>
      </c>
      <c r="U477">
        <v>32</v>
      </c>
      <c r="V477">
        <v>54</v>
      </c>
      <c r="W477">
        <f t="shared" si="22"/>
        <v>1146</v>
      </c>
      <c r="X477" s="27">
        <f>marketing_campaign32[[#This Row],[TotalSpend]]/marketing_campaign32[[#This Row],[Income]]</f>
        <v>1.7422503306626938E-2</v>
      </c>
      <c r="Y477" s="27" t="str">
        <f>IF(marketing_campaign32[[#This Row],[TotalSpend]]&gt;1196, "High Spend", "Low Spend")</f>
        <v>Low Spend</v>
      </c>
      <c r="Z477">
        <v>1</v>
      </c>
      <c r="AA477">
        <v>2</v>
      </c>
      <c r="AB477">
        <v>8</v>
      </c>
      <c r="AC477">
        <v>6</v>
      </c>
      <c r="AD477">
        <f t="shared" si="23"/>
        <v>16</v>
      </c>
      <c r="AE477" s="30">
        <f>IFERROR(marketing_campaign32[[#This Row],[TotalSpend]]/marketing_campaign32[[#This Row],[TotalPurchase]], 0)</f>
        <v>71.625</v>
      </c>
      <c r="AF477">
        <v>1</v>
      </c>
      <c r="AG477">
        <v>0</v>
      </c>
      <c r="AH477">
        <v>0</v>
      </c>
      <c r="AI477">
        <v>0</v>
      </c>
      <c r="AJ477">
        <v>0</v>
      </c>
      <c r="AK477">
        <v>0</v>
      </c>
      <c r="AL477">
        <v>0</v>
      </c>
      <c r="AM477">
        <v>0</v>
      </c>
    </row>
    <row r="478" spans="1:39" x14ac:dyDescent="0.3">
      <c r="A478">
        <v>2674</v>
      </c>
      <c r="B478">
        <v>1958</v>
      </c>
      <c r="C478">
        <f>2014-marketing_campaign32[[#This Row],[Year_Birth]]</f>
        <v>56</v>
      </c>
      <c r="D478" t="str">
        <f>IF(AND(marketing_campaign32[[#This Row],[Age]]&gt;17, marketing_campaign32[[#This Row],[Age]]&lt;40), "Adult", IF(AND(marketing_campaign32[[#This Row],[Age]]&gt;=40, marketing_campaign32[[#This Row],[Age]]&lt;59), "Middle Age", "Old Age"))</f>
        <v>Middle Age</v>
      </c>
      <c r="E478">
        <v>3</v>
      </c>
      <c r="F478">
        <v>1</v>
      </c>
      <c r="G478">
        <v>75154</v>
      </c>
      <c r="H478" t="s">
        <v>146</v>
      </c>
      <c r="I478">
        <v>3</v>
      </c>
      <c r="J478">
        <v>0</v>
      </c>
      <c r="K478">
        <v>1</v>
      </c>
      <c r="L478">
        <f t="shared" si="21"/>
        <v>1</v>
      </c>
      <c r="M478">
        <f>marketing_campaign32[[#This Row],[TotalKids]]+marketing_campaign32[[#This Row],[Marital_Number]]</f>
        <v>2</v>
      </c>
      <c r="N478" s="1">
        <v>41156</v>
      </c>
      <c r="O478" s="22">
        <f>MAX($N$2:$N$2229)-marketing_campaign32[[#This Row],[Dt_Customer]]</f>
        <v>663</v>
      </c>
      <c r="P478">
        <v>79</v>
      </c>
      <c r="Q478">
        <v>543</v>
      </c>
      <c r="R478">
        <v>10</v>
      </c>
      <c r="S478">
        <v>205</v>
      </c>
      <c r="T478">
        <v>160</v>
      </c>
      <c r="U478">
        <v>143</v>
      </c>
      <c r="V478">
        <v>82</v>
      </c>
      <c r="W478">
        <f t="shared" si="22"/>
        <v>1143</v>
      </c>
      <c r="X478" s="27">
        <f>marketing_campaign32[[#This Row],[TotalSpend]]/marketing_campaign32[[#This Row],[Income]]</f>
        <v>1.5208771322883679E-2</v>
      </c>
      <c r="Y478" s="27" t="str">
        <f>IF(marketing_campaign32[[#This Row],[TotalSpend]]&gt;1196, "High Spend", "Low Spend")</f>
        <v>Low Spend</v>
      </c>
      <c r="Z478">
        <v>1</v>
      </c>
      <c r="AA478">
        <v>6</v>
      </c>
      <c r="AB478">
        <v>3</v>
      </c>
      <c r="AC478">
        <v>6</v>
      </c>
      <c r="AD478">
        <f t="shared" si="23"/>
        <v>15</v>
      </c>
      <c r="AE478" s="30">
        <f>IFERROR(marketing_campaign32[[#This Row],[TotalSpend]]/marketing_campaign32[[#This Row],[TotalPurchase]], 0)</f>
        <v>76.2</v>
      </c>
      <c r="AF478">
        <v>3</v>
      </c>
      <c r="AG478">
        <v>0</v>
      </c>
      <c r="AH478">
        <v>0</v>
      </c>
      <c r="AI478">
        <v>0</v>
      </c>
      <c r="AJ478">
        <v>0</v>
      </c>
      <c r="AK478">
        <v>0</v>
      </c>
      <c r="AL478">
        <v>1</v>
      </c>
      <c r="AM478">
        <v>0</v>
      </c>
    </row>
    <row r="479" spans="1:39" x14ac:dyDescent="0.3">
      <c r="A479">
        <v>269</v>
      </c>
      <c r="B479">
        <v>1963</v>
      </c>
      <c r="C479">
        <f>2014-marketing_campaign32[[#This Row],[Year_Birth]]</f>
        <v>51</v>
      </c>
      <c r="D479" t="str">
        <f>IF(AND(marketing_campaign32[[#This Row],[Age]]&gt;17, marketing_campaign32[[#This Row],[Age]]&lt;40), "Adult", IF(AND(marketing_campaign32[[#This Row],[Age]]&gt;=40, marketing_campaign32[[#This Row],[Age]]&lt;59), "Middle Age", "Old Age"))</f>
        <v>Middle Age</v>
      </c>
      <c r="E479">
        <v>3</v>
      </c>
      <c r="F479">
        <v>1</v>
      </c>
      <c r="G479">
        <v>46757</v>
      </c>
      <c r="H479" t="s">
        <v>147</v>
      </c>
      <c r="I479">
        <v>2</v>
      </c>
      <c r="J479">
        <v>0</v>
      </c>
      <c r="K479">
        <v>1</v>
      </c>
      <c r="L479">
        <f t="shared" si="21"/>
        <v>1</v>
      </c>
      <c r="M479">
        <f>marketing_campaign32[[#This Row],[TotalKids]]+marketing_campaign32[[#This Row],[Marital_Number]]</f>
        <v>2</v>
      </c>
      <c r="N479" s="1">
        <v>41229</v>
      </c>
      <c r="O479" s="22">
        <f>MAX($N$2:$N$2229)-marketing_campaign32[[#This Row],[Dt_Customer]]</f>
        <v>590</v>
      </c>
      <c r="P479">
        <v>71</v>
      </c>
      <c r="Q479">
        <v>777</v>
      </c>
      <c r="R479">
        <v>30</v>
      </c>
      <c r="S479">
        <v>163</v>
      </c>
      <c r="T479">
        <v>0</v>
      </c>
      <c r="U479">
        <v>51</v>
      </c>
      <c r="V479">
        <v>122</v>
      </c>
      <c r="W479">
        <f t="shared" si="22"/>
        <v>1143</v>
      </c>
      <c r="X479" s="27">
        <f>marketing_campaign32[[#This Row],[TotalSpend]]/marketing_campaign32[[#This Row],[Income]]</f>
        <v>2.4445537566567574E-2</v>
      </c>
      <c r="Y479" s="27" t="str">
        <f>IF(marketing_campaign32[[#This Row],[TotalSpend]]&gt;1196, "High Spend", "Low Spend")</f>
        <v>Low Spend</v>
      </c>
      <c r="Z479">
        <v>6</v>
      </c>
      <c r="AA479">
        <v>4</v>
      </c>
      <c r="AB479">
        <v>4</v>
      </c>
      <c r="AC479">
        <v>7</v>
      </c>
      <c r="AD479">
        <f t="shared" si="23"/>
        <v>15</v>
      </c>
      <c r="AE479" s="30">
        <f>IFERROR(marketing_campaign32[[#This Row],[TotalSpend]]/marketing_campaign32[[#This Row],[TotalPurchase]], 0)</f>
        <v>76.2</v>
      </c>
      <c r="AF479">
        <v>9</v>
      </c>
      <c r="AG479">
        <v>0</v>
      </c>
      <c r="AH479">
        <v>0</v>
      </c>
      <c r="AI479">
        <v>0</v>
      </c>
      <c r="AJ479">
        <v>0</v>
      </c>
      <c r="AK479">
        <v>0</v>
      </c>
      <c r="AL479">
        <v>0</v>
      </c>
      <c r="AM479">
        <v>0</v>
      </c>
    </row>
    <row r="480" spans="1:39" x14ac:dyDescent="0.3">
      <c r="A480">
        <v>8969</v>
      </c>
      <c r="B480">
        <v>1977</v>
      </c>
      <c r="C480">
        <f>2014-marketing_campaign32[[#This Row],[Year_Birth]]</f>
        <v>37</v>
      </c>
      <c r="D480" t="str">
        <f>IF(AND(marketing_campaign32[[#This Row],[Age]]&gt;17, marketing_campaign32[[#This Row],[Age]]&lt;40), "Adult", IF(AND(marketing_campaign32[[#This Row],[Age]]&gt;=40, marketing_campaign32[[#This Row],[Age]]&lt;59), "Middle Age", "Old Age"))</f>
        <v>Adult</v>
      </c>
      <c r="E480">
        <v>2</v>
      </c>
      <c r="F480">
        <v>2</v>
      </c>
      <c r="G480">
        <v>71855</v>
      </c>
      <c r="H480" t="s">
        <v>146</v>
      </c>
      <c r="I480">
        <v>3</v>
      </c>
      <c r="J480">
        <v>0</v>
      </c>
      <c r="K480">
        <v>1</v>
      </c>
      <c r="L480">
        <f t="shared" si="21"/>
        <v>1</v>
      </c>
      <c r="M480">
        <f>marketing_campaign32[[#This Row],[TotalKids]]+marketing_campaign32[[#This Row],[Marital_Number]]</f>
        <v>3</v>
      </c>
      <c r="N480" s="1">
        <v>41290</v>
      </c>
      <c r="O480" s="22">
        <f>MAX($N$2:$N$2229)-marketing_campaign32[[#This Row],[Dt_Customer]]</f>
        <v>529</v>
      </c>
      <c r="P480">
        <v>59</v>
      </c>
      <c r="Q480">
        <v>548</v>
      </c>
      <c r="R480">
        <v>31</v>
      </c>
      <c r="S480">
        <v>422</v>
      </c>
      <c r="T480">
        <v>0</v>
      </c>
      <c r="U480">
        <v>112</v>
      </c>
      <c r="V480">
        <v>28</v>
      </c>
      <c r="W480">
        <f t="shared" si="22"/>
        <v>1141</v>
      </c>
      <c r="X480" s="27">
        <f>marketing_campaign32[[#This Row],[TotalSpend]]/marketing_campaign32[[#This Row],[Income]]</f>
        <v>1.5879201169020946E-2</v>
      </c>
      <c r="Y480" s="27" t="str">
        <f>IF(marketing_campaign32[[#This Row],[TotalSpend]]&gt;1196, "High Spend", "Low Spend")</f>
        <v>Low Spend</v>
      </c>
      <c r="Z480">
        <v>4</v>
      </c>
      <c r="AA480">
        <v>5</v>
      </c>
      <c r="AB480">
        <v>5</v>
      </c>
      <c r="AC480">
        <v>11</v>
      </c>
      <c r="AD480">
        <f t="shared" si="23"/>
        <v>21</v>
      </c>
      <c r="AE480" s="30">
        <f>IFERROR(marketing_campaign32[[#This Row],[TotalSpend]]/marketing_campaign32[[#This Row],[TotalPurchase]], 0)</f>
        <v>54.333333333333336</v>
      </c>
      <c r="AF480">
        <v>3</v>
      </c>
      <c r="AG480">
        <v>0</v>
      </c>
      <c r="AH480">
        <v>0</v>
      </c>
      <c r="AI480">
        <v>0</v>
      </c>
      <c r="AJ480">
        <v>0</v>
      </c>
      <c r="AK480">
        <v>0</v>
      </c>
      <c r="AL480">
        <v>0</v>
      </c>
      <c r="AM480">
        <v>0</v>
      </c>
    </row>
    <row r="481" spans="1:39" x14ac:dyDescent="0.3">
      <c r="A481">
        <v>9224</v>
      </c>
      <c r="B481">
        <v>1972</v>
      </c>
      <c r="C481">
        <f>2014-marketing_campaign32[[#This Row],[Year_Birth]]</f>
        <v>42</v>
      </c>
      <c r="D481" t="str">
        <f>IF(AND(marketing_campaign32[[#This Row],[Age]]&gt;17, marketing_campaign32[[#This Row],[Age]]&lt;40), "Adult", IF(AND(marketing_campaign32[[#This Row],[Age]]&gt;=40, marketing_campaign32[[#This Row],[Age]]&lt;59), "Middle Age", "Old Age"))</f>
        <v>Middle Age</v>
      </c>
      <c r="E481">
        <v>3</v>
      </c>
      <c r="F481">
        <v>1</v>
      </c>
      <c r="G481">
        <v>55260</v>
      </c>
      <c r="H481" t="s">
        <v>147</v>
      </c>
      <c r="I481">
        <v>2</v>
      </c>
      <c r="J481">
        <v>0</v>
      </c>
      <c r="K481">
        <v>1</v>
      </c>
      <c r="L481">
        <f t="shared" si="21"/>
        <v>1</v>
      </c>
      <c r="M481">
        <f>marketing_campaign32[[#This Row],[TotalKids]]+marketing_campaign32[[#This Row],[Marital_Number]]</f>
        <v>2</v>
      </c>
      <c r="N481" s="1">
        <v>41255</v>
      </c>
      <c r="O481" s="22">
        <f>MAX($N$2:$N$2229)-marketing_campaign32[[#This Row],[Dt_Customer]]</f>
        <v>564</v>
      </c>
      <c r="P481">
        <v>81</v>
      </c>
      <c r="Q481">
        <v>825</v>
      </c>
      <c r="R481">
        <v>8</v>
      </c>
      <c r="S481">
        <v>53</v>
      </c>
      <c r="T481">
        <v>11</v>
      </c>
      <c r="U481">
        <v>0</v>
      </c>
      <c r="V481">
        <v>242</v>
      </c>
      <c r="W481">
        <f t="shared" si="22"/>
        <v>1139</v>
      </c>
      <c r="X481" s="27">
        <f>marketing_campaign32[[#This Row],[TotalSpend]]/marketing_campaign32[[#This Row],[Income]]</f>
        <v>2.0611653999276149E-2</v>
      </c>
      <c r="Y481" s="27" t="str">
        <f>IF(marketing_campaign32[[#This Row],[TotalSpend]]&gt;1196, "High Spend", "Low Spend")</f>
        <v>Low Spend</v>
      </c>
      <c r="Z481">
        <v>2</v>
      </c>
      <c r="AA481">
        <v>8</v>
      </c>
      <c r="AB481">
        <v>10</v>
      </c>
      <c r="AC481">
        <v>5</v>
      </c>
      <c r="AD481">
        <f t="shared" si="23"/>
        <v>23</v>
      </c>
      <c r="AE481" s="30">
        <f>IFERROR(marketing_campaign32[[#This Row],[TotalSpend]]/marketing_campaign32[[#This Row],[TotalPurchase]], 0)</f>
        <v>49.521739130434781</v>
      </c>
      <c r="AF481">
        <v>6</v>
      </c>
      <c r="AG481">
        <v>0</v>
      </c>
      <c r="AH481">
        <v>0</v>
      </c>
      <c r="AI481">
        <v>0</v>
      </c>
      <c r="AJ481">
        <v>0</v>
      </c>
      <c r="AK481">
        <v>0</v>
      </c>
      <c r="AL481">
        <v>0</v>
      </c>
      <c r="AM481">
        <v>0</v>
      </c>
    </row>
    <row r="482" spans="1:39" x14ac:dyDescent="0.3">
      <c r="A482">
        <v>3595</v>
      </c>
      <c r="B482">
        <v>1963</v>
      </c>
      <c r="C482">
        <f>2014-marketing_campaign32[[#This Row],[Year_Birth]]</f>
        <v>51</v>
      </c>
      <c r="D482" t="str">
        <f>IF(AND(marketing_campaign32[[#This Row],[Age]]&gt;17, marketing_campaign32[[#This Row],[Age]]&lt;40), "Adult", IF(AND(marketing_campaign32[[#This Row],[Age]]&gt;=40, marketing_campaign32[[#This Row],[Age]]&lt;59), "Middle Age", "Old Age"))</f>
        <v>Middle Age</v>
      </c>
      <c r="E482">
        <v>2</v>
      </c>
      <c r="F482">
        <v>2</v>
      </c>
      <c r="G482">
        <v>77226</v>
      </c>
      <c r="H482" t="s">
        <v>146</v>
      </c>
      <c r="I482">
        <v>3</v>
      </c>
      <c r="J482">
        <v>0</v>
      </c>
      <c r="K482">
        <v>1</v>
      </c>
      <c r="L482">
        <f t="shared" si="21"/>
        <v>1</v>
      </c>
      <c r="M482">
        <f>marketing_campaign32[[#This Row],[TotalKids]]+marketing_campaign32[[#This Row],[Marital_Number]]</f>
        <v>3</v>
      </c>
      <c r="N482" s="1">
        <v>41698</v>
      </c>
      <c r="O482" s="22">
        <f>MAX($N$2:$N$2229)-marketing_campaign32[[#This Row],[Dt_Customer]]</f>
        <v>121</v>
      </c>
      <c r="P482">
        <v>29</v>
      </c>
      <c r="Q482">
        <v>631</v>
      </c>
      <c r="R482">
        <v>43</v>
      </c>
      <c r="S482">
        <v>239</v>
      </c>
      <c r="T482">
        <v>128</v>
      </c>
      <c r="U482">
        <v>76</v>
      </c>
      <c r="V482">
        <v>21</v>
      </c>
      <c r="W482">
        <f t="shared" si="22"/>
        <v>1138</v>
      </c>
      <c r="X482" s="27">
        <f>marketing_campaign32[[#This Row],[TotalSpend]]/marketing_campaign32[[#This Row],[Income]]</f>
        <v>1.473596975112009E-2</v>
      </c>
      <c r="Y482" s="27" t="str">
        <f>IF(marketing_campaign32[[#This Row],[TotalSpend]]&gt;1196, "High Spend", "Low Spend")</f>
        <v>Low Spend</v>
      </c>
      <c r="Z482">
        <v>2</v>
      </c>
      <c r="AA482">
        <v>6</v>
      </c>
      <c r="AB482">
        <v>8</v>
      </c>
      <c r="AC482">
        <v>12</v>
      </c>
      <c r="AD482">
        <f t="shared" si="23"/>
        <v>26</v>
      </c>
      <c r="AE482" s="30">
        <f>IFERROR(marketing_campaign32[[#This Row],[TotalSpend]]/marketing_campaign32[[#This Row],[TotalPurchase]], 0)</f>
        <v>43.769230769230766</v>
      </c>
      <c r="AF482">
        <v>3</v>
      </c>
      <c r="AG482">
        <v>0</v>
      </c>
      <c r="AH482">
        <v>0</v>
      </c>
      <c r="AI482">
        <v>0</v>
      </c>
      <c r="AJ482">
        <v>0</v>
      </c>
      <c r="AK482">
        <v>0</v>
      </c>
      <c r="AL482">
        <v>0</v>
      </c>
      <c r="AM482">
        <v>0</v>
      </c>
    </row>
    <row r="483" spans="1:39" x14ac:dyDescent="0.3">
      <c r="A483">
        <v>7215</v>
      </c>
      <c r="B483">
        <v>1983</v>
      </c>
      <c r="C483">
        <f>2014-marketing_campaign32[[#This Row],[Year_Birth]]</f>
        <v>31</v>
      </c>
      <c r="D483" t="str">
        <f>IF(AND(marketing_campaign32[[#This Row],[Age]]&gt;17, marketing_campaign32[[#This Row],[Age]]&lt;40), "Adult", IF(AND(marketing_campaign32[[#This Row],[Age]]&gt;=40, marketing_campaign32[[#This Row],[Age]]&lt;59), "Middle Age", "Old Age"))</f>
        <v>Adult</v>
      </c>
      <c r="E483">
        <v>2</v>
      </c>
      <c r="F483">
        <v>1</v>
      </c>
      <c r="G483">
        <v>101970</v>
      </c>
      <c r="H483" t="s">
        <v>146</v>
      </c>
      <c r="I483">
        <v>3</v>
      </c>
      <c r="J483">
        <v>0</v>
      </c>
      <c r="K483">
        <v>0</v>
      </c>
      <c r="L483">
        <f t="shared" si="21"/>
        <v>0</v>
      </c>
      <c r="M483">
        <f>marketing_campaign32[[#This Row],[TotalKids]]+marketing_campaign32[[#This Row],[Marital_Number]]</f>
        <v>1</v>
      </c>
      <c r="N483" s="1">
        <v>41345</v>
      </c>
      <c r="O483" s="22">
        <f>MAX($N$2:$N$2229)-marketing_campaign32[[#This Row],[Dt_Customer]]</f>
        <v>474</v>
      </c>
      <c r="P483">
        <v>69</v>
      </c>
      <c r="Q483">
        <v>722</v>
      </c>
      <c r="R483">
        <v>27</v>
      </c>
      <c r="S483">
        <v>102</v>
      </c>
      <c r="T483">
        <v>44</v>
      </c>
      <c r="U483">
        <v>72</v>
      </c>
      <c r="V483">
        <v>168</v>
      </c>
      <c r="W483">
        <f t="shared" si="22"/>
        <v>1135</v>
      </c>
      <c r="X483" s="27">
        <f>marketing_campaign32[[#This Row],[TotalSpend]]/marketing_campaign32[[#This Row],[Income]]</f>
        <v>1.1130724722957733E-2</v>
      </c>
      <c r="Y483" s="27" t="str">
        <f>IF(marketing_campaign32[[#This Row],[TotalSpend]]&gt;1196, "High Spend", "Low Spend")</f>
        <v>Low Spend</v>
      </c>
      <c r="Z483">
        <v>0</v>
      </c>
      <c r="AA483">
        <v>6</v>
      </c>
      <c r="AB483">
        <v>8</v>
      </c>
      <c r="AC483">
        <v>13</v>
      </c>
      <c r="AD483">
        <f t="shared" si="23"/>
        <v>27</v>
      </c>
      <c r="AE483" s="30">
        <f>IFERROR(marketing_campaign32[[#This Row],[TotalSpend]]/marketing_campaign32[[#This Row],[TotalPurchase]], 0)</f>
        <v>42.037037037037038</v>
      </c>
      <c r="AF483">
        <v>2</v>
      </c>
      <c r="AG483">
        <v>1</v>
      </c>
      <c r="AH483">
        <v>0</v>
      </c>
      <c r="AI483">
        <v>0</v>
      </c>
      <c r="AJ483">
        <v>1</v>
      </c>
      <c r="AK483">
        <v>1</v>
      </c>
      <c r="AL483">
        <v>1</v>
      </c>
      <c r="AM483">
        <v>0</v>
      </c>
    </row>
    <row r="484" spans="1:39" x14ac:dyDescent="0.3">
      <c r="A484">
        <v>454</v>
      </c>
      <c r="B484">
        <v>1980</v>
      </c>
      <c r="C484">
        <f>2014-marketing_campaign32[[#This Row],[Year_Birth]]</f>
        <v>34</v>
      </c>
      <c r="D484" t="str">
        <f>IF(AND(marketing_campaign32[[#This Row],[Age]]&gt;17, marketing_campaign32[[#This Row],[Age]]&lt;40), "Adult", IF(AND(marketing_campaign32[[#This Row],[Age]]&gt;=40, marketing_campaign32[[#This Row],[Age]]&lt;59), "Middle Age", "Old Age"))</f>
        <v>Adult</v>
      </c>
      <c r="E484">
        <v>2</v>
      </c>
      <c r="F484">
        <v>2</v>
      </c>
      <c r="G484">
        <v>69508</v>
      </c>
      <c r="H484" t="s">
        <v>146</v>
      </c>
      <c r="I484">
        <v>3</v>
      </c>
      <c r="J484">
        <v>1</v>
      </c>
      <c r="K484">
        <v>0</v>
      </c>
      <c r="L484">
        <f t="shared" si="21"/>
        <v>1</v>
      </c>
      <c r="M484">
        <f>marketing_campaign32[[#This Row],[TotalKids]]+marketing_campaign32[[#This Row],[Marital_Number]]</f>
        <v>3</v>
      </c>
      <c r="N484" s="1">
        <v>41227</v>
      </c>
      <c r="O484" s="22">
        <f>MAX($N$2:$N$2229)-marketing_campaign32[[#This Row],[Dt_Customer]]</f>
        <v>592</v>
      </c>
      <c r="P484">
        <v>48</v>
      </c>
      <c r="Q484">
        <v>824</v>
      </c>
      <c r="R484">
        <v>32</v>
      </c>
      <c r="S484">
        <v>162</v>
      </c>
      <c r="T484">
        <v>42</v>
      </c>
      <c r="U484">
        <v>32</v>
      </c>
      <c r="V484">
        <v>43</v>
      </c>
      <c r="W484">
        <f t="shared" si="22"/>
        <v>1135</v>
      </c>
      <c r="X484" s="27">
        <f>marketing_campaign32[[#This Row],[TotalSpend]]/marketing_campaign32[[#This Row],[Income]]</f>
        <v>1.6329055648270703E-2</v>
      </c>
      <c r="Y484" s="27" t="str">
        <f>IF(marketing_campaign32[[#This Row],[TotalSpend]]&gt;1196, "High Spend", "Low Spend")</f>
        <v>Low Spend</v>
      </c>
      <c r="Z484">
        <v>2</v>
      </c>
      <c r="AA484">
        <v>11</v>
      </c>
      <c r="AB484">
        <v>4</v>
      </c>
      <c r="AC484">
        <v>11</v>
      </c>
      <c r="AD484">
        <f t="shared" si="23"/>
        <v>26</v>
      </c>
      <c r="AE484" s="30">
        <f>IFERROR(marketing_campaign32[[#This Row],[TotalSpend]]/marketing_campaign32[[#This Row],[TotalPurchase]], 0)</f>
        <v>43.653846153846153</v>
      </c>
      <c r="AF484">
        <v>6</v>
      </c>
      <c r="AG484">
        <v>0</v>
      </c>
      <c r="AH484">
        <v>0</v>
      </c>
      <c r="AI484">
        <v>0</v>
      </c>
      <c r="AJ484">
        <v>0</v>
      </c>
      <c r="AK484">
        <v>0</v>
      </c>
      <c r="AL484">
        <v>0</v>
      </c>
      <c r="AM484">
        <v>0</v>
      </c>
    </row>
    <row r="485" spans="1:39" x14ac:dyDescent="0.3">
      <c r="A485">
        <v>6652</v>
      </c>
      <c r="B485">
        <v>1965</v>
      </c>
      <c r="C485">
        <f>2014-marketing_campaign32[[#This Row],[Year_Birth]]</f>
        <v>49</v>
      </c>
      <c r="D485" t="str">
        <f>IF(AND(marketing_campaign32[[#This Row],[Age]]&gt;17, marketing_campaign32[[#This Row],[Age]]&lt;40), "Adult", IF(AND(marketing_campaign32[[#This Row],[Age]]&gt;=40, marketing_campaign32[[#This Row],[Age]]&lt;59), "Middle Age", "Old Age"))</f>
        <v>Middle Age</v>
      </c>
      <c r="E485">
        <v>2</v>
      </c>
      <c r="F485">
        <v>2</v>
      </c>
      <c r="G485">
        <v>77343</v>
      </c>
      <c r="H485" t="s">
        <v>146</v>
      </c>
      <c r="I485">
        <v>3</v>
      </c>
      <c r="J485">
        <v>0</v>
      </c>
      <c r="K485">
        <v>0</v>
      </c>
      <c r="L485">
        <f t="shared" si="21"/>
        <v>0</v>
      </c>
      <c r="M485">
        <f>marketing_campaign32[[#This Row],[TotalKids]]+marketing_campaign32[[#This Row],[Marital_Number]]</f>
        <v>2</v>
      </c>
      <c r="N485" s="1">
        <v>41799</v>
      </c>
      <c r="O485" s="22">
        <f>MAX($N$2:$N$2229)-marketing_campaign32[[#This Row],[Dt_Customer]]</f>
        <v>20</v>
      </c>
      <c r="P485">
        <v>28</v>
      </c>
      <c r="Q485">
        <v>227</v>
      </c>
      <c r="R485">
        <v>151</v>
      </c>
      <c r="S485">
        <v>573</v>
      </c>
      <c r="T485">
        <v>98</v>
      </c>
      <c r="U485">
        <v>54</v>
      </c>
      <c r="V485">
        <v>31</v>
      </c>
      <c r="W485">
        <f t="shared" si="22"/>
        <v>1134</v>
      </c>
      <c r="X485" s="27">
        <f>marketing_campaign32[[#This Row],[TotalSpend]]/marketing_campaign32[[#This Row],[Income]]</f>
        <v>1.4661960358403475E-2</v>
      </c>
      <c r="Y485" s="27" t="str">
        <f>IF(marketing_campaign32[[#This Row],[TotalSpend]]&gt;1196, "High Spend", "Low Spend")</f>
        <v>Low Spend</v>
      </c>
      <c r="Z485">
        <v>1</v>
      </c>
      <c r="AA485">
        <v>3</v>
      </c>
      <c r="AB485">
        <v>4</v>
      </c>
      <c r="AC485">
        <v>9</v>
      </c>
      <c r="AD485">
        <f t="shared" si="23"/>
        <v>16</v>
      </c>
      <c r="AE485" s="30">
        <f>IFERROR(marketing_campaign32[[#This Row],[TotalSpend]]/marketing_campaign32[[#This Row],[TotalPurchase]], 0)</f>
        <v>70.875</v>
      </c>
      <c r="AF485">
        <v>1</v>
      </c>
      <c r="AG485">
        <v>0</v>
      </c>
      <c r="AH485">
        <v>0</v>
      </c>
      <c r="AI485">
        <v>0</v>
      </c>
      <c r="AJ485">
        <v>0</v>
      </c>
      <c r="AK485">
        <v>0</v>
      </c>
      <c r="AL485">
        <v>0</v>
      </c>
      <c r="AM485">
        <v>0</v>
      </c>
    </row>
    <row r="486" spans="1:39" x14ac:dyDescent="0.3">
      <c r="A486">
        <v>9349</v>
      </c>
      <c r="B486">
        <v>1985</v>
      </c>
      <c r="C486">
        <f>2014-marketing_campaign32[[#This Row],[Year_Birth]]</f>
        <v>29</v>
      </c>
      <c r="D486" t="str">
        <f>IF(AND(marketing_campaign32[[#This Row],[Age]]&gt;17, marketing_campaign32[[#This Row],[Age]]&lt;40), "Adult", IF(AND(marketing_campaign32[[#This Row],[Age]]&gt;=40, marketing_campaign32[[#This Row],[Age]]&lt;59), "Middle Age", "Old Age"))</f>
        <v>Adult</v>
      </c>
      <c r="E486">
        <v>2</v>
      </c>
      <c r="F486">
        <v>2</v>
      </c>
      <c r="G486">
        <v>92533</v>
      </c>
      <c r="H486" t="s">
        <v>146</v>
      </c>
      <c r="I486">
        <v>3</v>
      </c>
      <c r="J486">
        <v>0</v>
      </c>
      <c r="K486">
        <v>0</v>
      </c>
      <c r="L486">
        <f t="shared" si="21"/>
        <v>0</v>
      </c>
      <c r="M486">
        <f>marketing_campaign32[[#This Row],[TotalKids]]+marketing_campaign32[[#This Row],[Marital_Number]]</f>
        <v>2</v>
      </c>
      <c r="N486" s="1">
        <v>41627</v>
      </c>
      <c r="O486" s="22">
        <f>MAX($N$2:$N$2229)-marketing_campaign32[[#This Row],[Dt_Customer]]</f>
        <v>192</v>
      </c>
      <c r="P486">
        <v>84</v>
      </c>
      <c r="Q486">
        <v>693</v>
      </c>
      <c r="R486">
        <v>21</v>
      </c>
      <c r="S486">
        <v>118</v>
      </c>
      <c r="T486">
        <v>110</v>
      </c>
      <c r="U486">
        <v>147</v>
      </c>
      <c r="V486">
        <v>42</v>
      </c>
      <c r="W486">
        <f t="shared" si="22"/>
        <v>1131</v>
      </c>
      <c r="X486" s="27">
        <f>marketing_campaign32[[#This Row],[TotalSpend]]/marketing_campaign32[[#This Row],[Income]]</f>
        <v>1.2222666508164655E-2</v>
      </c>
      <c r="Y486" s="27" t="str">
        <f>IF(marketing_campaign32[[#This Row],[TotalSpend]]&gt;1196, "High Spend", "Low Spend")</f>
        <v>Low Spend</v>
      </c>
      <c r="Z486">
        <v>1</v>
      </c>
      <c r="AA486">
        <v>6</v>
      </c>
      <c r="AB486">
        <v>5</v>
      </c>
      <c r="AC486">
        <v>11</v>
      </c>
      <c r="AD486">
        <f t="shared" si="23"/>
        <v>22</v>
      </c>
      <c r="AE486" s="30">
        <f>IFERROR(marketing_campaign32[[#This Row],[TotalSpend]]/marketing_campaign32[[#This Row],[TotalPurchase]], 0)</f>
        <v>51.409090909090907</v>
      </c>
      <c r="AF486">
        <v>2</v>
      </c>
      <c r="AG486">
        <v>1</v>
      </c>
      <c r="AH486">
        <v>0</v>
      </c>
      <c r="AI486">
        <v>0</v>
      </c>
      <c r="AJ486">
        <v>0</v>
      </c>
      <c r="AK486">
        <v>1</v>
      </c>
      <c r="AL486">
        <v>0</v>
      </c>
      <c r="AM486">
        <v>0</v>
      </c>
    </row>
    <row r="487" spans="1:39" x14ac:dyDescent="0.3">
      <c r="A487">
        <v>6428</v>
      </c>
      <c r="B487">
        <v>1950</v>
      </c>
      <c r="C487">
        <f>2014-marketing_campaign32[[#This Row],[Year_Birth]]</f>
        <v>64</v>
      </c>
      <c r="D487" t="str">
        <f>IF(AND(marketing_campaign32[[#This Row],[Age]]&gt;17, marketing_campaign32[[#This Row],[Age]]&lt;40), "Adult", IF(AND(marketing_campaign32[[#This Row],[Age]]&gt;=40, marketing_campaign32[[#This Row],[Age]]&lt;59), "Middle Age", "Old Age"))</f>
        <v>Old Age</v>
      </c>
      <c r="E487">
        <v>3</v>
      </c>
      <c r="F487">
        <v>1</v>
      </c>
      <c r="G487">
        <v>76842</v>
      </c>
      <c r="H487" t="s">
        <v>146</v>
      </c>
      <c r="I487">
        <v>3</v>
      </c>
      <c r="J487">
        <v>0</v>
      </c>
      <c r="K487">
        <v>0</v>
      </c>
      <c r="L487">
        <f t="shared" si="21"/>
        <v>0</v>
      </c>
      <c r="M487">
        <f>marketing_campaign32[[#This Row],[TotalKids]]+marketing_campaign32[[#This Row],[Marital_Number]]</f>
        <v>1</v>
      </c>
      <c r="N487" s="1">
        <v>41762</v>
      </c>
      <c r="O487" s="22">
        <f>MAX($N$2:$N$2229)-marketing_campaign32[[#This Row],[Dt_Customer]]</f>
        <v>57</v>
      </c>
      <c r="P487">
        <v>37</v>
      </c>
      <c r="Q487">
        <v>605</v>
      </c>
      <c r="R487">
        <v>10</v>
      </c>
      <c r="S487">
        <v>345</v>
      </c>
      <c r="T487">
        <v>84</v>
      </c>
      <c r="U487">
        <v>54</v>
      </c>
      <c r="V487">
        <v>32</v>
      </c>
      <c r="W487">
        <f t="shared" si="22"/>
        <v>1130</v>
      </c>
      <c r="X487" s="27">
        <f>marketing_campaign32[[#This Row],[TotalSpend]]/marketing_campaign32[[#This Row],[Income]]</f>
        <v>1.470549959657479E-2</v>
      </c>
      <c r="Y487" s="27" t="str">
        <f>IF(marketing_campaign32[[#This Row],[TotalSpend]]&gt;1196, "High Spend", "Low Spend")</f>
        <v>Low Spend</v>
      </c>
      <c r="Z487">
        <v>1</v>
      </c>
      <c r="AA487">
        <v>1</v>
      </c>
      <c r="AB487">
        <v>8</v>
      </c>
      <c r="AC487">
        <v>7</v>
      </c>
      <c r="AD487">
        <f t="shared" si="23"/>
        <v>16</v>
      </c>
      <c r="AE487" s="30">
        <f>IFERROR(marketing_campaign32[[#This Row],[TotalSpend]]/marketing_campaign32[[#This Row],[TotalPurchase]], 0)</f>
        <v>70.625</v>
      </c>
      <c r="AF487">
        <v>0</v>
      </c>
      <c r="AG487">
        <v>0</v>
      </c>
      <c r="AH487">
        <v>0</v>
      </c>
      <c r="AI487">
        <v>0</v>
      </c>
      <c r="AJ487">
        <v>0</v>
      </c>
      <c r="AK487">
        <v>0</v>
      </c>
      <c r="AL487">
        <v>0</v>
      </c>
      <c r="AM487">
        <v>0</v>
      </c>
    </row>
    <row r="488" spans="1:39" x14ac:dyDescent="0.3">
      <c r="A488">
        <v>8920</v>
      </c>
      <c r="B488">
        <v>1967</v>
      </c>
      <c r="C488">
        <f>2014-marketing_campaign32[[#This Row],[Year_Birth]]</f>
        <v>47</v>
      </c>
      <c r="D488" t="str">
        <f>IF(AND(marketing_campaign32[[#This Row],[Age]]&gt;17, marketing_campaign32[[#This Row],[Age]]&lt;40), "Adult", IF(AND(marketing_campaign32[[#This Row],[Age]]&gt;=40, marketing_campaign32[[#This Row],[Age]]&lt;59), "Middle Age", "Old Age"))</f>
        <v>Middle Age</v>
      </c>
      <c r="E488">
        <v>3</v>
      </c>
      <c r="F488">
        <v>1</v>
      </c>
      <c r="G488">
        <v>59235</v>
      </c>
      <c r="H488" t="s">
        <v>147</v>
      </c>
      <c r="I488">
        <v>2</v>
      </c>
      <c r="J488">
        <v>1</v>
      </c>
      <c r="K488">
        <v>0</v>
      </c>
      <c r="L488">
        <f t="shared" si="21"/>
        <v>1</v>
      </c>
      <c r="M488">
        <f>marketing_campaign32[[#This Row],[TotalKids]]+marketing_campaign32[[#This Row],[Marital_Number]]</f>
        <v>2</v>
      </c>
      <c r="N488" s="1">
        <v>41286</v>
      </c>
      <c r="O488" s="22">
        <f>MAX($N$2:$N$2229)-marketing_campaign32[[#This Row],[Dt_Customer]]</f>
        <v>533</v>
      </c>
      <c r="P488">
        <v>4</v>
      </c>
      <c r="Q488">
        <v>448</v>
      </c>
      <c r="R488">
        <v>40</v>
      </c>
      <c r="S488">
        <v>469</v>
      </c>
      <c r="T488">
        <v>80</v>
      </c>
      <c r="U488">
        <v>0</v>
      </c>
      <c r="V488">
        <v>91</v>
      </c>
      <c r="W488">
        <f t="shared" si="22"/>
        <v>1128</v>
      </c>
      <c r="X488" s="27">
        <f>marketing_campaign32[[#This Row],[TotalSpend]]/marketing_campaign32[[#This Row],[Income]]</f>
        <v>1.9042795644466953E-2</v>
      </c>
      <c r="Y488" s="27" t="str">
        <f>IF(marketing_campaign32[[#This Row],[TotalSpend]]&gt;1196, "High Spend", "Low Spend")</f>
        <v>Low Spend</v>
      </c>
      <c r="Z488">
        <v>3</v>
      </c>
      <c r="AA488">
        <v>11</v>
      </c>
      <c r="AB488">
        <v>2</v>
      </c>
      <c r="AC488">
        <v>12</v>
      </c>
      <c r="AD488">
        <f t="shared" si="23"/>
        <v>25</v>
      </c>
      <c r="AE488" s="30">
        <f>IFERROR(marketing_campaign32[[#This Row],[TotalSpend]]/marketing_campaign32[[#This Row],[TotalPurchase]], 0)</f>
        <v>45.12</v>
      </c>
      <c r="AF488">
        <v>7</v>
      </c>
      <c r="AG488">
        <v>0</v>
      </c>
      <c r="AH488">
        <v>0</v>
      </c>
      <c r="AI488">
        <v>0</v>
      </c>
      <c r="AJ488">
        <v>0</v>
      </c>
      <c r="AK488">
        <v>0</v>
      </c>
      <c r="AL488">
        <v>0</v>
      </c>
      <c r="AM488">
        <v>0</v>
      </c>
    </row>
    <row r="489" spans="1:39" x14ac:dyDescent="0.3">
      <c r="A489">
        <v>2669</v>
      </c>
      <c r="B489">
        <v>1993</v>
      </c>
      <c r="C489">
        <f>2014-marketing_campaign32[[#This Row],[Year_Birth]]</f>
        <v>21</v>
      </c>
      <c r="D489" t="str">
        <f>IF(AND(marketing_campaign32[[#This Row],[Age]]&gt;17, marketing_campaign32[[#This Row],[Age]]&lt;40), "Adult", IF(AND(marketing_campaign32[[#This Row],[Age]]&gt;=40, marketing_campaign32[[#This Row],[Age]]&lt;59), "Middle Age", "Old Age"))</f>
        <v>Adult</v>
      </c>
      <c r="E489">
        <v>2</v>
      </c>
      <c r="F489">
        <v>1</v>
      </c>
      <c r="G489">
        <v>74293</v>
      </c>
      <c r="H489" t="s">
        <v>146</v>
      </c>
      <c r="I489">
        <v>3</v>
      </c>
      <c r="J489">
        <v>0</v>
      </c>
      <c r="K489">
        <v>0</v>
      </c>
      <c r="L489">
        <f t="shared" si="21"/>
        <v>0</v>
      </c>
      <c r="M489">
        <f>marketing_campaign32[[#This Row],[TotalKids]]+marketing_campaign32[[#This Row],[Marital_Number]]</f>
        <v>1</v>
      </c>
      <c r="N489" s="1">
        <v>41763</v>
      </c>
      <c r="O489" s="22">
        <f>MAX($N$2:$N$2229)-marketing_campaign32[[#This Row],[Dt_Customer]]</f>
        <v>56</v>
      </c>
      <c r="P489">
        <v>66</v>
      </c>
      <c r="Q489">
        <v>375</v>
      </c>
      <c r="R489">
        <v>152</v>
      </c>
      <c r="S489">
        <v>335</v>
      </c>
      <c r="T489">
        <v>93</v>
      </c>
      <c r="U489">
        <v>91</v>
      </c>
      <c r="V489">
        <v>81</v>
      </c>
      <c r="W489">
        <f t="shared" si="22"/>
        <v>1127</v>
      </c>
      <c r="X489" s="27">
        <f>marketing_campaign32[[#This Row],[TotalSpend]]/marketing_campaign32[[#This Row],[Income]]</f>
        <v>1.5169666051983364E-2</v>
      </c>
      <c r="Y489" s="27" t="str">
        <f>IF(marketing_campaign32[[#This Row],[TotalSpend]]&gt;1196, "High Spend", "Low Spend")</f>
        <v>Low Spend</v>
      </c>
      <c r="Z489">
        <v>1</v>
      </c>
      <c r="AA489">
        <v>5</v>
      </c>
      <c r="AB489">
        <v>4</v>
      </c>
      <c r="AC489">
        <v>6</v>
      </c>
      <c r="AD489">
        <f t="shared" si="23"/>
        <v>15</v>
      </c>
      <c r="AE489" s="30">
        <f>IFERROR(marketing_campaign32[[#This Row],[TotalSpend]]/marketing_campaign32[[#This Row],[TotalPurchase]], 0)</f>
        <v>75.13333333333334</v>
      </c>
      <c r="AF489">
        <v>2</v>
      </c>
      <c r="AG489">
        <v>0</v>
      </c>
      <c r="AH489">
        <v>0</v>
      </c>
      <c r="AI489">
        <v>0</v>
      </c>
      <c r="AJ489">
        <v>0</v>
      </c>
      <c r="AK489">
        <v>0</v>
      </c>
      <c r="AL489">
        <v>0</v>
      </c>
      <c r="AM489">
        <v>0</v>
      </c>
    </row>
    <row r="490" spans="1:39" x14ac:dyDescent="0.3">
      <c r="A490">
        <v>10037</v>
      </c>
      <c r="B490">
        <v>1993</v>
      </c>
      <c r="C490">
        <f>2014-marketing_campaign32[[#This Row],[Year_Birth]]</f>
        <v>21</v>
      </c>
      <c r="D490" t="str">
        <f>IF(AND(marketing_campaign32[[#This Row],[Age]]&gt;17, marketing_campaign32[[#This Row],[Age]]&lt;40), "Adult", IF(AND(marketing_campaign32[[#This Row],[Age]]&gt;=40, marketing_campaign32[[#This Row],[Age]]&lt;59), "Middle Age", "Old Age"))</f>
        <v>Adult</v>
      </c>
      <c r="E490">
        <v>2</v>
      </c>
      <c r="F490">
        <v>1</v>
      </c>
      <c r="G490">
        <v>74293</v>
      </c>
      <c r="H490" t="s">
        <v>146</v>
      </c>
      <c r="I490">
        <v>3</v>
      </c>
      <c r="J490">
        <v>0</v>
      </c>
      <c r="K490">
        <v>0</v>
      </c>
      <c r="L490">
        <f t="shared" si="21"/>
        <v>0</v>
      </c>
      <c r="M490">
        <f>marketing_campaign32[[#This Row],[TotalKids]]+marketing_campaign32[[#This Row],[Marital_Number]]</f>
        <v>1</v>
      </c>
      <c r="N490" s="1">
        <v>41763</v>
      </c>
      <c r="O490" s="22">
        <f>MAX($N$2:$N$2229)-marketing_campaign32[[#This Row],[Dt_Customer]]</f>
        <v>56</v>
      </c>
      <c r="P490">
        <v>66</v>
      </c>
      <c r="Q490">
        <v>375</v>
      </c>
      <c r="R490">
        <v>152</v>
      </c>
      <c r="S490">
        <v>335</v>
      </c>
      <c r="T490">
        <v>93</v>
      </c>
      <c r="U490">
        <v>91</v>
      </c>
      <c r="V490">
        <v>81</v>
      </c>
      <c r="W490">
        <f t="shared" si="22"/>
        <v>1127</v>
      </c>
      <c r="X490" s="27">
        <f>marketing_campaign32[[#This Row],[TotalSpend]]/marketing_campaign32[[#This Row],[Income]]</f>
        <v>1.5169666051983364E-2</v>
      </c>
      <c r="Y490" s="27" t="str">
        <f>IF(marketing_campaign32[[#This Row],[TotalSpend]]&gt;1196, "High Spend", "Low Spend")</f>
        <v>Low Spend</v>
      </c>
      <c r="Z490">
        <v>1</v>
      </c>
      <c r="AA490">
        <v>5</v>
      </c>
      <c r="AB490">
        <v>4</v>
      </c>
      <c r="AC490">
        <v>6</v>
      </c>
      <c r="AD490">
        <f t="shared" si="23"/>
        <v>15</v>
      </c>
      <c r="AE490" s="30">
        <f>IFERROR(marketing_campaign32[[#This Row],[TotalSpend]]/marketing_campaign32[[#This Row],[TotalPurchase]], 0)</f>
        <v>75.13333333333334</v>
      </c>
      <c r="AF490">
        <v>2</v>
      </c>
      <c r="AG490">
        <v>0</v>
      </c>
      <c r="AH490">
        <v>0</v>
      </c>
      <c r="AI490">
        <v>0</v>
      </c>
      <c r="AJ490">
        <v>0</v>
      </c>
      <c r="AK490">
        <v>0</v>
      </c>
      <c r="AL490">
        <v>0</v>
      </c>
      <c r="AM490">
        <v>0</v>
      </c>
    </row>
    <row r="491" spans="1:39" x14ac:dyDescent="0.3">
      <c r="A491">
        <v>5796</v>
      </c>
      <c r="B491">
        <v>1963</v>
      </c>
      <c r="C491">
        <f>2014-marketing_campaign32[[#This Row],[Year_Birth]]</f>
        <v>51</v>
      </c>
      <c r="D491" t="str">
        <f>IF(AND(marketing_campaign32[[#This Row],[Age]]&gt;17, marketing_campaign32[[#This Row],[Age]]&lt;40), "Adult", IF(AND(marketing_campaign32[[#This Row],[Age]]&gt;=40, marketing_campaign32[[#This Row],[Age]]&lt;59), "Middle Age", "Old Age"))</f>
        <v>Middle Age</v>
      </c>
      <c r="E491">
        <v>2</v>
      </c>
      <c r="F491">
        <v>2</v>
      </c>
      <c r="G491">
        <v>77437</v>
      </c>
      <c r="H491" t="s">
        <v>146</v>
      </c>
      <c r="I491">
        <v>3</v>
      </c>
      <c r="J491">
        <v>0</v>
      </c>
      <c r="K491">
        <v>0</v>
      </c>
      <c r="L491">
        <f t="shared" si="21"/>
        <v>0</v>
      </c>
      <c r="M491">
        <f>marketing_campaign32[[#This Row],[TotalKids]]+marketing_campaign32[[#This Row],[Marital_Number]]</f>
        <v>2</v>
      </c>
      <c r="N491" s="1">
        <v>41604</v>
      </c>
      <c r="O491" s="22">
        <f>MAX($N$2:$N$2229)-marketing_campaign32[[#This Row],[Dt_Customer]]</f>
        <v>215</v>
      </c>
      <c r="P491">
        <v>70</v>
      </c>
      <c r="Q491">
        <v>560</v>
      </c>
      <c r="R491">
        <v>21</v>
      </c>
      <c r="S491">
        <v>442</v>
      </c>
      <c r="T491">
        <v>29</v>
      </c>
      <c r="U491">
        <v>44</v>
      </c>
      <c r="V491">
        <v>29</v>
      </c>
      <c r="W491">
        <f t="shared" si="22"/>
        <v>1125</v>
      </c>
      <c r="X491" s="27">
        <f>marketing_campaign32[[#This Row],[TotalSpend]]/marketing_campaign32[[#This Row],[Income]]</f>
        <v>1.4527938840605912E-2</v>
      </c>
      <c r="Y491" s="27" t="str">
        <f>IF(marketing_campaign32[[#This Row],[TotalSpend]]&gt;1196, "High Spend", "Low Spend")</f>
        <v>Low Spend</v>
      </c>
      <c r="Z491">
        <v>1</v>
      </c>
      <c r="AA491">
        <v>4</v>
      </c>
      <c r="AB491">
        <v>5</v>
      </c>
      <c r="AC491">
        <v>13</v>
      </c>
      <c r="AD491">
        <f t="shared" si="23"/>
        <v>22</v>
      </c>
      <c r="AE491" s="30">
        <f>IFERROR(marketing_campaign32[[#This Row],[TotalSpend]]/marketing_campaign32[[#This Row],[TotalPurchase]], 0)</f>
        <v>51.136363636363633</v>
      </c>
      <c r="AF491">
        <v>1</v>
      </c>
      <c r="AG491">
        <v>0</v>
      </c>
      <c r="AH491">
        <v>0</v>
      </c>
      <c r="AI491">
        <v>0</v>
      </c>
      <c r="AJ491">
        <v>0</v>
      </c>
      <c r="AK491">
        <v>1</v>
      </c>
      <c r="AL491">
        <v>0</v>
      </c>
      <c r="AM491">
        <v>0</v>
      </c>
    </row>
    <row r="492" spans="1:39" x14ac:dyDescent="0.3">
      <c r="A492">
        <v>4002</v>
      </c>
      <c r="B492">
        <v>1960</v>
      </c>
      <c r="C492">
        <f>2014-marketing_campaign32[[#This Row],[Year_Birth]]</f>
        <v>54</v>
      </c>
      <c r="D492" t="str">
        <f>IF(AND(marketing_campaign32[[#This Row],[Age]]&gt;17, marketing_campaign32[[#This Row],[Age]]&lt;40), "Adult", IF(AND(marketing_campaign32[[#This Row],[Age]]&gt;=40, marketing_campaign32[[#This Row],[Age]]&lt;59), "Middle Age", "Old Age"))</f>
        <v>Middle Age</v>
      </c>
      <c r="E492">
        <v>3</v>
      </c>
      <c r="F492">
        <v>2</v>
      </c>
      <c r="G492">
        <v>77037</v>
      </c>
      <c r="H492" t="s">
        <v>146</v>
      </c>
      <c r="I492">
        <v>3</v>
      </c>
      <c r="J492">
        <v>0</v>
      </c>
      <c r="K492">
        <v>1</v>
      </c>
      <c r="L492">
        <f t="shared" si="21"/>
        <v>1</v>
      </c>
      <c r="M492">
        <f>marketing_campaign32[[#This Row],[TotalKids]]+marketing_campaign32[[#This Row],[Marital_Number]]</f>
        <v>3</v>
      </c>
      <c r="N492" s="1">
        <v>41560</v>
      </c>
      <c r="O492" s="22">
        <f>MAX($N$2:$N$2229)-marketing_campaign32[[#This Row],[Dt_Customer]]</f>
        <v>259</v>
      </c>
      <c r="P492">
        <v>3</v>
      </c>
      <c r="Q492">
        <v>463</v>
      </c>
      <c r="R492">
        <v>96</v>
      </c>
      <c r="S492">
        <v>333</v>
      </c>
      <c r="T492">
        <v>168</v>
      </c>
      <c r="U492">
        <v>53</v>
      </c>
      <c r="V492">
        <v>10</v>
      </c>
      <c r="W492">
        <f t="shared" si="22"/>
        <v>1123</v>
      </c>
      <c r="X492" s="27">
        <f>marketing_campaign32[[#This Row],[TotalSpend]]/marketing_campaign32[[#This Row],[Income]]</f>
        <v>1.4577410854524448E-2</v>
      </c>
      <c r="Y492" s="27" t="str">
        <f>IF(marketing_campaign32[[#This Row],[TotalSpend]]&gt;1196, "High Spend", "Low Spend")</f>
        <v>Low Spend</v>
      </c>
      <c r="Z492">
        <v>1</v>
      </c>
      <c r="AA492">
        <v>7</v>
      </c>
      <c r="AB492">
        <v>7</v>
      </c>
      <c r="AC492">
        <v>12</v>
      </c>
      <c r="AD492">
        <f t="shared" si="23"/>
        <v>26</v>
      </c>
      <c r="AE492" s="30">
        <f>IFERROR(marketing_campaign32[[#This Row],[TotalSpend]]/marketing_campaign32[[#This Row],[TotalPurchase]], 0)</f>
        <v>43.192307692307693</v>
      </c>
      <c r="AF492">
        <v>3</v>
      </c>
      <c r="AG492">
        <v>0</v>
      </c>
      <c r="AH492">
        <v>0</v>
      </c>
      <c r="AI492">
        <v>0</v>
      </c>
      <c r="AJ492">
        <v>0</v>
      </c>
      <c r="AK492">
        <v>0</v>
      </c>
      <c r="AL492">
        <v>0</v>
      </c>
      <c r="AM492">
        <v>0</v>
      </c>
    </row>
    <row r="493" spans="1:39" x14ac:dyDescent="0.3">
      <c r="A493">
        <v>9206</v>
      </c>
      <c r="B493">
        <v>1968</v>
      </c>
      <c r="C493">
        <f>2014-marketing_campaign32[[#This Row],[Year_Birth]]</f>
        <v>46</v>
      </c>
      <c r="D493" t="str">
        <f>IF(AND(marketing_campaign32[[#This Row],[Age]]&gt;17, marketing_campaign32[[#This Row],[Age]]&lt;40), "Adult", IF(AND(marketing_campaign32[[#This Row],[Age]]&gt;=40, marketing_campaign32[[#This Row],[Age]]&lt;59), "Middle Age", "Old Age"))</f>
        <v>Middle Age</v>
      </c>
      <c r="E493">
        <v>2</v>
      </c>
      <c r="F493">
        <v>2</v>
      </c>
      <c r="G493">
        <v>77382</v>
      </c>
      <c r="H493" t="s">
        <v>146</v>
      </c>
      <c r="I493">
        <v>3</v>
      </c>
      <c r="J493">
        <v>0</v>
      </c>
      <c r="K493">
        <v>1</v>
      </c>
      <c r="L493">
        <f t="shared" si="21"/>
        <v>1</v>
      </c>
      <c r="M493">
        <f>marketing_campaign32[[#This Row],[TotalKids]]+marketing_campaign32[[#This Row],[Marital_Number]]</f>
        <v>3</v>
      </c>
      <c r="N493" s="1">
        <v>41646</v>
      </c>
      <c r="O493" s="22">
        <f>MAX($N$2:$N$2229)-marketing_campaign32[[#This Row],[Dt_Customer]]</f>
        <v>173</v>
      </c>
      <c r="P493">
        <v>36</v>
      </c>
      <c r="Q493">
        <v>491</v>
      </c>
      <c r="R493">
        <v>48</v>
      </c>
      <c r="S493">
        <v>231</v>
      </c>
      <c r="T493">
        <v>112</v>
      </c>
      <c r="U493">
        <v>105</v>
      </c>
      <c r="V493">
        <v>134</v>
      </c>
      <c r="W493">
        <f t="shared" si="22"/>
        <v>1121</v>
      </c>
      <c r="X493" s="27">
        <f>marketing_campaign32[[#This Row],[TotalSpend]]/marketing_campaign32[[#This Row],[Income]]</f>
        <v>1.4486573104856426E-2</v>
      </c>
      <c r="Y493" s="27" t="str">
        <f>IF(marketing_campaign32[[#This Row],[TotalSpend]]&gt;1196, "High Spend", "Low Spend")</f>
        <v>Low Spend</v>
      </c>
      <c r="Z493">
        <v>2</v>
      </c>
      <c r="AA493">
        <v>5</v>
      </c>
      <c r="AB493">
        <v>7</v>
      </c>
      <c r="AC493">
        <v>12</v>
      </c>
      <c r="AD493">
        <f t="shared" si="23"/>
        <v>24</v>
      </c>
      <c r="AE493" s="30">
        <f>IFERROR(marketing_campaign32[[#This Row],[TotalSpend]]/marketing_campaign32[[#This Row],[TotalPurchase]], 0)</f>
        <v>46.708333333333336</v>
      </c>
      <c r="AF493">
        <v>1</v>
      </c>
      <c r="AG493">
        <v>0</v>
      </c>
      <c r="AH493">
        <v>0</v>
      </c>
      <c r="AI493">
        <v>0</v>
      </c>
      <c r="AJ493">
        <v>0</v>
      </c>
      <c r="AK493">
        <v>1</v>
      </c>
      <c r="AL493">
        <v>0</v>
      </c>
      <c r="AM493">
        <v>0</v>
      </c>
    </row>
    <row r="494" spans="1:39" x14ac:dyDescent="0.3">
      <c r="A494">
        <v>9370</v>
      </c>
      <c r="B494">
        <v>1945</v>
      </c>
      <c r="C494">
        <f>2014-marketing_campaign32[[#This Row],[Year_Birth]]</f>
        <v>69</v>
      </c>
      <c r="D494" t="str">
        <f>IF(AND(marketing_campaign32[[#This Row],[Age]]&gt;17, marketing_campaign32[[#This Row],[Age]]&lt;40), "Adult", IF(AND(marketing_campaign32[[#This Row],[Age]]&gt;=40, marketing_campaign32[[#This Row],[Age]]&lt;59), "Middle Age", "Old Age"))</f>
        <v>Old Age</v>
      </c>
      <c r="E494">
        <v>3</v>
      </c>
      <c r="F494">
        <v>2</v>
      </c>
      <c r="G494">
        <v>65846</v>
      </c>
      <c r="H494" t="s">
        <v>147</v>
      </c>
      <c r="I494">
        <v>2</v>
      </c>
      <c r="J494">
        <v>0</v>
      </c>
      <c r="K494">
        <v>0</v>
      </c>
      <c r="L494">
        <f t="shared" si="21"/>
        <v>0</v>
      </c>
      <c r="M494">
        <f>marketing_campaign32[[#This Row],[TotalKids]]+marketing_campaign32[[#This Row],[Marital_Number]]</f>
        <v>2</v>
      </c>
      <c r="N494" s="1">
        <v>41411</v>
      </c>
      <c r="O494" s="22">
        <f>MAX($N$2:$N$2229)-marketing_campaign32[[#This Row],[Dt_Customer]]</f>
        <v>408</v>
      </c>
      <c r="P494">
        <v>68</v>
      </c>
      <c r="Q494">
        <v>562</v>
      </c>
      <c r="R494">
        <v>81</v>
      </c>
      <c r="S494">
        <v>276</v>
      </c>
      <c r="T494">
        <v>80</v>
      </c>
      <c r="U494">
        <v>40</v>
      </c>
      <c r="V494">
        <v>81</v>
      </c>
      <c r="W494">
        <f t="shared" si="22"/>
        <v>1120</v>
      </c>
      <c r="X494" s="27">
        <f>marketing_campaign32[[#This Row],[TotalSpend]]/marketing_campaign32[[#This Row],[Income]]</f>
        <v>1.7009385535947514E-2</v>
      </c>
      <c r="Y494" s="27" t="str">
        <f>IF(marketing_campaign32[[#This Row],[TotalSpend]]&gt;1196, "High Spend", "Low Spend")</f>
        <v>Low Spend</v>
      </c>
      <c r="Z494">
        <v>1</v>
      </c>
      <c r="AA494">
        <v>6</v>
      </c>
      <c r="AB494">
        <v>3</v>
      </c>
      <c r="AC494">
        <v>6</v>
      </c>
      <c r="AD494">
        <f t="shared" si="23"/>
        <v>15</v>
      </c>
      <c r="AE494" s="30">
        <f>IFERROR(marketing_campaign32[[#This Row],[TotalSpend]]/marketing_campaign32[[#This Row],[TotalPurchase]], 0)</f>
        <v>74.666666666666671</v>
      </c>
      <c r="AF494">
        <v>4</v>
      </c>
      <c r="AG494">
        <v>0</v>
      </c>
      <c r="AH494">
        <v>0</v>
      </c>
      <c r="AI494">
        <v>0</v>
      </c>
      <c r="AJ494">
        <v>0</v>
      </c>
      <c r="AK494">
        <v>0</v>
      </c>
      <c r="AL494">
        <v>0</v>
      </c>
      <c r="AM494">
        <v>0</v>
      </c>
    </row>
    <row r="495" spans="1:39" x14ac:dyDescent="0.3">
      <c r="A495">
        <v>8957</v>
      </c>
      <c r="B495">
        <v>1952</v>
      </c>
      <c r="C495">
        <f>2014-marketing_campaign32[[#This Row],[Year_Birth]]</f>
        <v>62</v>
      </c>
      <c r="D495" t="str">
        <f>IF(AND(marketing_campaign32[[#This Row],[Age]]&gt;17, marketing_campaign32[[#This Row],[Age]]&lt;40), "Adult", IF(AND(marketing_campaign32[[#This Row],[Age]]&gt;=40, marketing_campaign32[[#This Row],[Age]]&lt;59), "Middle Age", "Old Age"))</f>
        <v>Old Age</v>
      </c>
      <c r="E495">
        <v>3</v>
      </c>
      <c r="F495">
        <v>1</v>
      </c>
      <c r="G495">
        <v>64831</v>
      </c>
      <c r="H495" t="s">
        <v>147</v>
      </c>
      <c r="I495">
        <v>2</v>
      </c>
      <c r="J495">
        <v>1</v>
      </c>
      <c r="K495">
        <v>1</v>
      </c>
      <c r="L495">
        <f t="shared" si="21"/>
        <v>2</v>
      </c>
      <c r="M495">
        <f>marketing_campaign32[[#This Row],[TotalKids]]+marketing_campaign32[[#This Row],[Marital_Number]]</f>
        <v>3</v>
      </c>
      <c r="N495" s="1">
        <v>41435</v>
      </c>
      <c r="O495" s="22">
        <f>MAX($N$2:$N$2229)-marketing_campaign32[[#This Row],[Dt_Customer]]</f>
        <v>384</v>
      </c>
      <c r="P495">
        <v>51</v>
      </c>
      <c r="Q495">
        <v>480</v>
      </c>
      <c r="R495">
        <v>86</v>
      </c>
      <c r="S495">
        <v>249</v>
      </c>
      <c r="T495">
        <v>75</v>
      </c>
      <c r="U495">
        <v>86</v>
      </c>
      <c r="V495">
        <v>144</v>
      </c>
      <c r="W495">
        <f t="shared" si="22"/>
        <v>1120</v>
      </c>
      <c r="X495" s="27">
        <f>marketing_campaign32[[#This Row],[TotalSpend]]/marketing_campaign32[[#This Row],[Income]]</f>
        <v>1.727568601440669E-2</v>
      </c>
      <c r="Y495" s="27" t="str">
        <f>IF(marketing_campaign32[[#This Row],[TotalSpend]]&gt;1196, "High Spend", "Low Spend")</f>
        <v>Low Spend</v>
      </c>
      <c r="Z495">
        <v>8</v>
      </c>
      <c r="AA495">
        <v>6</v>
      </c>
      <c r="AB495">
        <v>3</v>
      </c>
      <c r="AC495">
        <v>5</v>
      </c>
      <c r="AD495">
        <f t="shared" si="23"/>
        <v>14</v>
      </c>
      <c r="AE495" s="30">
        <f>IFERROR(marketing_campaign32[[#This Row],[TotalSpend]]/marketing_campaign32[[#This Row],[TotalPurchase]], 0)</f>
        <v>80</v>
      </c>
      <c r="AF495">
        <v>6</v>
      </c>
      <c r="AG495">
        <v>0</v>
      </c>
      <c r="AH495">
        <v>0</v>
      </c>
      <c r="AI495">
        <v>0</v>
      </c>
      <c r="AJ495">
        <v>0</v>
      </c>
      <c r="AK495">
        <v>0</v>
      </c>
      <c r="AL495">
        <v>0</v>
      </c>
      <c r="AM495">
        <v>0</v>
      </c>
    </row>
    <row r="496" spans="1:39" x14ac:dyDescent="0.3">
      <c r="A496">
        <v>3233</v>
      </c>
      <c r="B496">
        <v>1965</v>
      </c>
      <c r="C496">
        <f>2014-marketing_campaign32[[#This Row],[Year_Birth]]</f>
        <v>49</v>
      </c>
      <c r="D496" t="str">
        <f>IF(AND(marketing_campaign32[[#This Row],[Age]]&gt;17, marketing_campaign32[[#This Row],[Age]]&lt;40), "Adult", IF(AND(marketing_campaign32[[#This Row],[Age]]&gt;=40, marketing_campaign32[[#This Row],[Age]]&lt;59), "Middle Age", "Old Age"))</f>
        <v>Middle Age</v>
      </c>
      <c r="E496">
        <v>3</v>
      </c>
      <c r="F496">
        <v>2</v>
      </c>
      <c r="G496">
        <v>62745</v>
      </c>
      <c r="H496" t="s">
        <v>147</v>
      </c>
      <c r="I496">
        <v>2</v>
      </c>
      <c r="J496">
        <v>0</v>
      </c>
      <c r="K496">
        <v>1</v>
      </c>
      <c r="L496">
        <f t="shared" si="21"/>
        <v>1</v>
      </c>
      <c r="M496">
        <f>marketing_campaign32[[#This Row],[TotalKids]]+marketing_campaign32[[#This Row],[Marital_Number]]</f>
        <v>3</v>
      </c>
      <c r="N496" s="1">
        <v>41356</v>
      </c>
      <c r="O496" s="22">
        <f>MAX($N$2:$N$2229)-marketing_campaign32[[#This Row],[Dt_Customer]]</f>
        <v>463</v>
      </c>
      <c r="P496">
        <v>89</v>
      </c>
      <c r="Q496">
        <v>562</v>
      </c>
      <c r="R496">
        <v>21</v>
      </c>
      <c r="S496">
        <v>464</v>
      </c>
      <c r="T496">
        <v>28</v>
      </c>
      <c r="U496">
        <v>10</v>
      </c>
      <c r="V496">
        <v>32</v>
      </c>
      <c r="W496">
        <f t="shared" si="22"/>
        <v>1117</v>
      </c>
      <c r="X496" s="27">
        <f>marketing_campaign32[[#This Row],[TotalSpend]]/marketing_campaign32[[#This Row],[Income]]</f>
        <v>1.780221531596143E-2</v>
      </c>
      <c r="Y496" s="27" t="str">
        <f>IF(marketing_campaign32[[#This Row],[TotalSpend]]&gt;1196, "High Spend", "Low Spend")</f>
        <v>Low Spend</v>
      </c>
      <c r="Z496">
        <v>3</v>
      </c>
      <c r="AA496">
        <v>7</v>
      </c>
      <c r="AB496">
        <v>8</v>
      </c>
      <c r="AC496">
        <v>11</v>
      </c>
      <c r="AD496">
        <f t="shared" si="23"/>
        <v>26</v>
      </c>
      <c r="AE496" s="30">
        <f>IFERROR(marketing_campaign32[[#This Row],[TotalSpend]]/marketing_campaign32[[#This Row],[TotalPurchase]], 0)</f>
        <v>42.96153846153846</v>
      </c>
      <c r="AF496">
        <v>5</v>
      </c>
      <c r="AG496">
        <v>0</v>
      </c>
      <c r="AH496">
        <v>0</v>
      </c>
      <c r="AI496">
        <v>0</v>
      </c>
      <c r="AJ496">
        <v>0</v>
      </c>
      <c r="AK496">
        <v>0</v>
      </c>
      <c r="AL496">
        <v>0</v>
      </c>
      <c r="AM496">
        <v>0</v>
      </c>
    </row>
    <row r="497" spans="1:39" x14ac:dyDescent="0.3">
      <c r="A497">
        <v>6637</v>
      </c>
      <c r="B497">
        <v>1988</v>
      </c>
      <c r="C497">
        <f>2014-marketing_campaign32[[#This Row],[Year_Birth]]</f>
        <v>26</v>
      </c>
      <c r="D497" t="str">
        <f>IF(AND(marketing_campaign32[[#This Row],[Age]]&gt;17, marketing_campaign32[[#This Row],[Age]]&lt;40), "Adult", IF(AND(marketing_campaign32[[#This Row],[Age]]&gt;=40, marketing_campaign32[[#This Row],[Age]]&lt;59), "Middle Age", "Old Age"))</f>
        <v>Adult</v>
      </c>
      <c r="E497">
        <v>2</v>
      </c>
      <c r="F497">
        <v>1</v>
      </c>
      <c r="G497">
        <v>66951</v>
      </c>
      <c r="H497" t="s">
        <v>147</v>
      </c>
      <c r="I497">
        <v>2</v>
      </c>
      <c r="J497">
        <v>0</v>
      </c>
      <c r="K497">
        <v>0</v>
      </c>
      <c r="L497">
        <f t="shared" si="21"/>
        <v>0</v>
      </c>
      <c r="M497">
        <f>marketing_campaign32[[#This Row],[TotalKids]]+marketing_campaign32[[#This Row],[Marital_Number]]</f>
        <v>1</v>
      </c>
      <c r="N497" s="1">
        <v>41580</v>
      </c>
      <c r="O497" s="22">
        <f>MAX($N$2:$N$2229)-marketing_campaign32[[#This Row],[Dt_Customer]]</f>
        <v>239</v>
      </c>
      <c r="P497">
        <v>46</v>
      </c>
      <c r="Q497">
        <v>277</v>
      </c>
      <c r="R497">
        <v>162</v>
      </c>
      <c r="S497">
        <v>305</v>
      </c>
      <c r="T497">
        <v>173</v>
      </c>
      <c r="U497">
        <v>76</v>
      </c>
      <c r="V497">
        <v>124</v>
      </c>
      <c r="W497">
        <f t="shared" si="22"/>
        <v>1117</v>
      </c>
      <c r="X497" s="27">
        <f>marketing_campaign32[[#This Row],[TotalSpend]]/marketing_campaign32[[#This Row],[Income]]</f>
        <v>1.6683843407865454E-2</v>
      </c>
      <c r="Y497" s="27" t="str">
        <f>IF(marketing_campaign32[[#This Row],[TotalSpend]]&gt;1196, "High Spend", "Low Spend")</f>
        <v>Low Spend</v>
      </c>
      <c r="Z497">
        <v>1</v>
      </c>
      <c r="AA497">
        <v>3</v>
      </c>
      <c r="AB497">
        <v>4</v>
      </c>
      <c r="AC497">
        <v>7</v>
      </c>
      <c r="AD497">
        <f t="shared" si="23"/>
        <v>14</v>
      </c>
      <c r="AE497" s="30">
        <f>IFERROR(marketing_campaign32[[#This Row],[TotalSpend]]/marketing_campaign32[[#This Row],[TotalPurchase]], 0)</f>
        <v>79.785714285714292</v>
      </c>
      <c r="AF497">
        <v>1</v>
      </c>
      <c r="AG497">
        <v>0</v>
      </c>
      <c r="AH497">
        <v>0</v>
      </c>
      <c r="AI497">
        <v>0</v>
      </c>
      <c r="AJ497">
        <v>0</v>
      </c>
      <c r="AK497">
        <v>0</v>
      </c>
      <c r="AL497">
        <v>0</v>
      </c>
      <c r="AM497">
        <v>0</v>
      </c>
    </row>
    <row r="498" spans="1:39" x14ac:dyDescent="0.3">
      <c r="A498">
        <v>25</v>
      </c>
      <c r="B498">
        <v>1958</v>
      </c>
      <c r="C498">
        <f>2014-marketing_campaign32[[#This Row],[Year_Birth]]</f>
        <v>56</v>
      </c>
      <c r="D498" t="str">
        <f>IF(AND(marketing_campaign32[[#This Row],[Age]]&gt;17, marketing_campaign32[[#This Row],[Age]]&lt;40), "Adult", IF(AND(marketing_campaign32[[#This Row],[Age]]&gt;=40, marketing_campaign32[[#This Row],[Age]]&lt;59), "Middle Age", "Old Age"))</f>
        <v>Middle Age</v>
      </c>
      <c r="E498">
        <v>2</v>
      </c>
      <c r="F498">
        <v>2</v>
      </c>
      <c r="G498">
        <v>65148</v>
      </c>
      <c r="H498" t="s">
        <v>147</v>
      </c>
      <c r="I498">
        <v>2</v>
      </c>
      <c r="J498">
        <v>0</v>
      </c>
      <c r="K498">
        <v>1</v>
      </c>
      <c r="L498">
        <f t="shared" si="21"/>
        <v>1</v>
      </c>
      <c r="M498">
        <f>marketing_campaign32[[#This Row],[TotalKids]]+marketing_campaign32[[#This Row],[Marital_Number]]</f>
        <v>3</v>
      </c>
      <c r="N498" s="1">
        <v>41229</v>
      </c>
      <c r="O498" s="22">
        <f>MAX($N$2:$N$2229)-marketing_campaign32[[#This Row],[Dt_Customer]]</f>
        <v>590</v>
      </c>
      <c r="P498">
        <v>9</v>
      </c>
      <c r="Q498">
        <v>460</v>
      </c>
      <c r="R498">
        <v>35</v>
      </c>
      <c r="S498">
        <v>422</v>
      </c>
      <c r="T498">
        <v>33</v>
      </c>
      <c r="U498">
        <v>12</v>
      </c>
      <c r="V498">
        <v>153</v>
      </c>
      <c r="W498">
        <f t="shared" si="22"/>
        <v>1115</v>
      </c>
      <c r="X498" s="27">
        <f>marketing_campaign32[[#This Row],[TotalSpend]]/marketing_campaign32[[#This Row],[Income]]</f>
        <v>1.7114876895683674E-2</v>
      </c>
      <c r="Y498" s="27" t="str">
        <f>IF(marketing_campaign32[[#This Row],[TotalSpend]]&gt;1196, "High Spend", "Low Spend")</f>
        <v>Low Spend</v>
      </c>
      <c r="Z498">
        <v>2</v>
      </c>
      <c r="AA498">
        <v>6</v>
      </c>
      <c r="AB498">
        <v>6</v>
      </c>
      <c r="AC498">
        <v>7</v>
      </c>
      <c r="AD498">
        <f t="shared" si="23"/>
        <v>19</v>
      </c>
      <c r="AE498" s="30">
        <f>IFERROR(marketing_campaign32[[#This Row],[TotalSpend]]/marketing_campaign32[[#This Row],[TotalPurchase]], 0)</f>
        <v>58.684210526315788</v>
      </c>
      <c r="AF498">
        <v>4</v>
      </c>
      <c r="AG498">
        <v>0</v>
      </c>
      <c r="AH498">
        <v>0</v>
      </c>
      <c r="AI498">
        <v>0</v>
      </c>
      <c r="AJ498">
        <v>0</v>
      </c>
      <c r="AK498">
        <v>0</v>
      </c>
      <c r="AL498">
        <v>0</v>
      </c>
      <c r="AM498">
        <v>0</v>
      </c>
    </row>
    <row r="499" spans="1:39" x14ac:dyDescent="0.3">
      <c r="A499">
        <v>5303</v>
      </c>
      <c r="B499">
        <v>1974</v>
      </c>
      <c r="C499">
        <f>2014-marketing_campaign32[[#This Row],[Year_Birth]]</f>
        <v>40</v>
      </c>
      <c r="D499" t="str">
        <f>IF(AND(marketing_campaign32[[#This Row],[Age]]&gt;17, marketing_campaign32[[#This Row],[Age]]&lt;40), "Adult", IF(AND(marketing_campaign32[[#This Row],[Age]]&gt;=40, marketing_campaign32[[#This Row],[Age]]&lt;59), "Middle Age", "Old Age"))</f>
        <v>Middle Age</v>
      </c>
      <c r="E499">
        <v>3</v>
      </c>
      <c r="F499">
        <v>2</v>
      </c>
      <c r="G499">
        <v>79632</v>
      </c>
      <c r="H499" t="s">
        <v>146</v>
      </c>
      <c r="I499">
        <v>3</v>
      </c>
      <c r="J499">
        <v>0</v>
      </c>
      <c r="K499">
        <v>0</v>
      </c>
      <c r="L499">
        <f t="shared" si="21"/>
        <v>0</v>
      </c>
      <c r="M499">
        <f>marketing_campaign32[[#This Row],[TotalKids]]+marketing_campaign32[[#This Row],[Marital_Number]]</f>
        <v>2</v>
      </c>
      <c r="N499" s="1">
        <v>41737</v>
      </c>
      <c r="O499" s="22">
        <f>MAX($N$2:$N$2229)-marketing_campaign32[[#This Row],[Dt_Customer]]</f>
        <v>82</v>
      </c>
      <c r="P499">
        <v>42</v>
      </c>
      <c r="Q499">
        <v>471</v>
      </c>
      <c r="R499">
        <v>0</v>
      </c>
      <c r="S499">
        <v>510</v>
      </c>
      <c r="T499">
        <v>99</v>
      </c>
      <c r="U499">
        <v>21</v>
      </c>
      <c r="V499">
        <v>12</v>
      </c>
      <c r="W499">
        <f t="shared" si="22"/>
        <v>1113</v>
      </c>
      <c r="X499" s="27">
        <f>marketing_campaign32[[#This Row],[TotalSpend]]/marketing_campaign32[[#This Row],[Income]]</f>
        <v>1.3976793248945147E-2</v>
      </c>
      <c r="Y499" s="27" t="str">
        <f>IF(marketing_campaign32[[#This Row],[TotalSpend]]&gt;1196, "High Spend", "Low Spend")</f>
        <v>Low Spend</v>
      </c>
      <c r="Z499">
        <v>1</v>
      </c>
      <c r="AA499">
        <v>6</v>
      </c>
      <c r="AB499">
        <v>4</v>
      </c>
      <c r="AC499">
        <v>9</v>
      </c>
      <c r="AD499">
        <f t="shared" si="23"/>
        <v>19</v>
      </c>
      <c r="AE499" s="30">
        <f>IFERROR(marketing_campaign32[[#This Row],[TotalSpend]]/marketing_campaign32[[#This Row],[TotalPurchase]], 0)</f>
        <v>58.578947368421055</v>
      </c>
      <c r="AF499">
        <v>2</v>
      </c>
      <c r="AG499">
        <v>0</v>
      </c>
      <c r="AH499">
        <v>0</v>
      </c>
      <c r="AI499">
        <v>0</v>
      </c>
      <c r="AJ499">
        <v>0</v>
      </c>
      <c r="AK499">
        <v>0</v>
      </c>
      <c r="AL499">
        <v>0</v>
      </c>
      <c r="AM499">
        <v>0</v>
      </c>
    </row>
    <row r="500" spans="1:39" x14ac:dyDescent="0.3">
      <c r="A500">
        <v>10089</v>
      </c>
      <c r="B500">
        <v>1974</v>
      </c>
      <c r="C500">
        <f>2014-marketing_campaign32[[#This Row],[Year_Birth]]</f>
        <v>40</v>
      </c>
      <c r="D500" t="str">
        <f>IF(AND(marketing_campaign32[[#This Row],[Age]]&gt;17, marketing_campaign32[[#This Row],[Age]]&lt;40), "Adult", IF(AND(marketing_campaign32[[#This Row],[Age]]&gt;=40, marketing_campaign32[[#This Row],[Age]]&lt;59), "Middle Age", "Old Age"))</f>
        <v>Middle Age</v>
      </c>
      <c r="E500">
        <v>2</v>
      </c>
      <c r="F500">
        <v>1</v>
      </c>
      <c r="G500">
        <v>102692</v>
      </c>
      <c r="H500" t="s">
        <v>146</v>
      </c>
      <c r="I500">
        <v>3</v>
      </c>
      <c r="J500">
        <v>0</v>
      </c>
      <c r="K500">
        <v>0</v>
      </c>
      <c r="L500">
        <f t="shared" si="21"/>
        <v>0</v>
      </c>
      <c r="M500">
        <f>marketing_campaign32[[#This Row],[TotalKids]]+marketing_campaign32[[#This Row],[Marital_Number]]</f>
        <v>1</v>
      </c>
      <c r="N500" s="1">
        <v>41369</v>
      </c>
      <c r="O500" s="22">
        <f>MAX($N$2:$N$2229)-marketing_campaign32[[#This Row],[Dt_Customer]]</f>
        <v>450</v>
      </c>
      <c r="P500">
        <v>5</v>
      </c>
      <c r="Q500">
        <v>168</v>
      </c>
      <c r="R500">
        <v>148</v>
      </c>
      <c r="S500">
        <v>444</v>
      </c>
      <c r="T500">
        <v>32</v>
      </c>
      <c r="U500">
        <v>172</v>
      </c>
      <c r="V500">
        <v>148</v>
      </c>
      <c r="W500">
        <f t="shared" si="22"/>
        <v>1112</v>
      </c>
      <c r="X500" s="27">
        <f>marketing_campaign32[[#This Row],[TotalSpend]]/marketing_campaign32[[#This Row],[Income]]</f>
        <v>1.082849686441008E-2</v>
      </c>
      <c r="Y500" s="27" t="str">
        <f>IF(marketing_campaign32[[#This Row],[TotalSpend]]&gt;1196, "High Spend", "Low Spend")</f>
        <v>Low Spend</v>
      </c>
      <c r="Z500">
        <v>1</v>
      </c>
      <c r="AA500">
        <v>6</v>
      </c>
      <c r="AB500">
        <v>9</v>
      </c>
      <c r="AC500">
        <v>13</v>
      </c>
      <c r="AD500">
        <f t="shared" si="23"/>
        <v>28</v>
      </c>
      <c r="AE500" s="30">
        <f>IFERROR(marketing_campaign32[[#This Row],[TotalSpend]]/marketing_campaign32[[#This Row],[TotalPurchase]], 0)</f>
        <v>39.714285714285715</v>
      </c>
      <c r="AF500">
        <v>2</v>
      </c>
      <c r="AG500">
        <v>1</v>
      </c>
      <c r="AH500">
        <v>1</v>
      </c>
      <c r="AI500">
        <v>0</v>
      </c>
      <c r="AJ500">
        <v>1</v>
      </c>
      <c r="AK500">
        <v>1</v>
      </c>
      <c r="AL500">
        <v>1</v>
      </c>
      <c r="AM500">
        <v>0</v>
      </c>
    </row>
    <row r="501" spans="1:39" x14ac:dyDescent="0.3">
      <c r="A501">
        <v>4786</v>
      </c>
      <c r="B501">
        <v>1977</v>
      </c>
      <c r="C501">
        <f>2014-marketing_campaign32[[#This Row],[Year_Birth]]</f>
        <v>37</v>
      </c>
      <c r="D501" t="str">
        <f>IF(AND(marketing_campaign32[[#This Row],[Age]]&gt;17, marketing_campaign32[[#This Row],[Age]]&lt;40), "Adult", IF(AND(marketing_campaign32[[#This Row],[Age]]&gt;=40, marketing_campaign32[[#This Row],[Age]]&lt;59), "Middle Age", "Old Age"))</f>
        <v>Adult</v>
      </c>
      <c r="E501">
        <v>2</v>
      </c>
      <c r="F501">
        <v>2</v>
      </c>
      <c r="G501">
        <v>75330</v>
      </c>
      <c r="H501" t="s">
        <v>146</v>
      </c>
      <c r="I501">
        <v>3</v>
      </c>
      <c r="J501">
        <v>1</v>
      </c>
      <c r="K501">
        <v>1</v>
      </c>
      <c r="L501">
        <f t="shared" si="21"/>
        <v>2</v>
      </c>
      <c r="M501">
        <f>marketing_campaign32[[#This Row],[TotalKids]]+marketing_campaign32[[#This Row],[Marital_Number]]</f>
        <v>4</v>
      </c>
      <c r="N501" s="1">
        <v>41186</v>
      </c>
      <c r="O501" s="22">
        <f>MAX($N$2:$N$2229)-marketing_campaign32[[#This Row],[Dt_Customer]]</f>
        <v>633</v>
      </c>
      <c r="P501">
        <v>94</v>
      </c>
      <c r="Q501">
        <v>555</v>
      </c>
      <c r="R501">
        <v>82</v>
      </c>
      <c r="S501">
        <v>257</v>
      </c>
      <c r="T501">
        <v>93</v>
      </c>
      <c r="U501">
        <v>61</v>
      </c>
      <c r="V501">
        <v>61</v>
      </c>
      <c r="W501">
        <f t="shared" si="22"/>
        <v>1109</v>
      </c>
      <c r="X501" s="27">
        <f>marketing_campaign32[[#This Row],[TotalSpend]]/marketing_campaign32[[#This Row],[Income]]</f>
        <v>1.4721890349130493E-2</v>
      </c>
      <c r="Y501" s="27" t="str">
        <f>IF(marketing_campaign32[[#This Row],[TotalSpend]]&gt;1196, "High Spend", "Low Spend")</f>
        <v>Low Spend</v>
      </c>
      <c r="Z501">
        <v>4</v>
      </c>
      <c r="AA501">
        <v>10</v>
      </c>
      <c r="AB501">
        <v>3</v>
      </c>
      <c r="AC501">
        <v>12</v>
      </c>
      <c r="AD501">
        <f t="shared" si="23"/>
        <v>25</v>
      </c>
      <c r="AE501" s="30">
        <f>IFERROR(marketing_campaign32[[#This Row],[TotalSpend]]/marketing_campaign32[[#This Row],[TotalPurchase]], 0)</f>
        <v>44.36</v>
      </c>
      <c r="AF501">
        <v>6</v>
      </c>
      <c r="AG501">
        <v>0</v>
      </c>
      <c r="AH501">
        <v>0</v>
      </c>
      <c r="AI501">
        <v>0</v>
      </c>
      <c r="AJ501">
        <v>0</v>
      </c>
      <c r="AK501">
        <v>0</v>
      </c>
      <c r="AL501">
        <v>0</v>
      </c>
      <c r="AM501">
        <v>0</v>
      </c>
    </row>
    <row r="502" spans="1:39" x14ac:dyDescent="0.3">
      <c r="A502">
        <v>8091</v>
      </c>
      <c r="B502">
        <v>1956</v>
      </c>
      <c r="C502">
        <f>2014-marketing_campaign32[[#This Row],[Year_Birth]]</f>
        <v>58</v>
      </c>
      <c r="D502" t="str">
        <f>IF(AND(marketing_campaign32[[#This Row],[Age]]&gt;17, marketing_campaign32[[#This Row],[Age]]&lt;40), "Adult", IF(AND(marketing_campaign32[[#This Row],[Age]]&gt;=40, marketing_campaign32[[#This Row],[Age]]&lt;59), "Middle Age", "Old Age"))</f>
        <v>Middle Age</v>
      </c>
      <c r="E502">
        <v>2</v>
      </c>
      <c r="F502">
        <v>2</v>
      </c>
      <c r="G502">
        <v>63943</v>
      </c>
      <c r="H502" t="s">
        <v>147</v>
      </c>
      <c r="I502">
        <v>2</v>
      </c>
      <c r="J502">
        <v>0</v>
      </c>
      <c r="K502">
        <v>1</v>
      </c>
      <c r="L502">
        <f t="shared" si="21"/>
        <v>1</v>
      </c>
      <c r="M502">
        <f>marketing_campaign32[[#This Row],[TotalKids]]+marketing_campaign32[[#This Row],[Marital_Number]]</f>
        <v>3</v>
      </c>
      <c r="N502" s="1">
        <v>41154</v>
      </c>
      <c r="O502" s="22">
        <f>MAX($N$2:$N$2229)-marketing_campaign32[[#This Row],[Dt_Customer]]</f>
        <v>665</v>
      </c>
      <c r="P502">
        <v>50</v>
      </c>
      <c r="Q502">
        <v>423</v>
      </c>
      <c r="R502">
        <v>184</v>
      </c>
      <c r="S502">
        <v>368</v>
      </c>
      <c r="T502">
        <v>13</v>
      </c>
      <c r="U502">
        <v>97</v>
      </c>
      <c r="V502">
        <v>21</v>
      </c>
      <c r="W502">
        <f t="shared" si="22"/>
        <v>1106</v>
      </c>
      <c r="X502" s="27">
        <f>marketing_campaign32[[#This Row],[TotalSpend]]/marketing_campaign32[[#This Row],[Income]]</f>
        <v>1.7296654833210828E-2</v>
      </c>
      <c r="Y502" s="27" t="str">
        <f>IF(marketing_campaign32[[#This Row],[TotalSpend]]&gt;1196, "High Spend", "Low Spend")</f>
        <v>Low Spend</v>
      </c>
      <c r="Z502">
        <v>1</v>
      </c>
      <c r="AA502">
        <v>6</v>
      </c>
      <c r="AB502">
        <v>4</v>
      </c>
      <c r="AC502">
        <v>6</v>
      </c>
      <c r="AD502">
        <f t="shared" si="23"/>
        <v>16</v>
      </c>
      <c r="AE502" s="30">
        <f>IFERROR(marketing_campaign32[[#This Row],[TotalSpend]]/marketing_campaign32[[#This Row],[TotalPurchase]], 0)</f>
        <v>69.125</v>
      </c>
      <c r="AF502">
        <v>5</v>
      </c>
      <c r="AG502">
        <v>0</v>
      </c>
      <c r="AH502">
        <v>0</v>
      </c>
      <c r="AI502">
        <v>0</v>
      </c>
      <c r="AJ502">
        <v>0</v>
      </c>
      <c r="AK502">
        <v>0</v>
      </c>
      <c r="AL502">
        <v>0</v>
      </c>
      <c r="AM502">
        <v>0</v>
      </c>
    </row>
    <row r="503" spans="1:39" x14ac:dyDescent="0.3">
      <c r="A503">
        <v>9952</v>
      </c>
      <c r="B503">
        <v>1947</v>
      </c>
      <c r="C503">
        <f>2014-marketing_campaign32[[#This Row],[Year_Birth]]</f>
        <v>67</v>
      </c>
      <c r="D503" t="str">
        <f>IF(AND(marketing_campaign32[[#This Row],[Age]]&gt;17, marketing_campaign32[[#This Row],[Age]]&lt;40), "Adult", IF(AND(marketing_campaign32[[#This Row],[Age]]&gt;=40, marketing_campaign32[[#This Row],[Age]]&lt;59), "Middle Age", "Old Age"))</f>
        <v>Old Age</v>
      </c>
      <c r="E503">
        <v>3</v>
      </c>
      <c r="F503">
        <v>2</v>
      </c>
      <c r="G503">
        <v>78093</v>
      </c>
      <c r="H503" t="s">
        <v>146</v>
      </c>
      <c r="I503">
        <v>3</v>
      </c>
      <c r="J503">
        <v>0</v>
      </c>
      <c r="K503">
        <v>0</v>
      </c>
      <c r="L503">
        <f t="shared" si="21"/>
        <v>0</v>
      </c>
      <c r="M503">
        <f>marketing_campaign32[[#This Row],[TotalKids]]+marketing_campaign32[[#This Row],[Marital_Number]]</f>
        <v>2</v>
      </c>
      <c r="N503" s="1">
        <v>41619</v>
      </c>
      <c r="O503" s="22">
        <f>MAX($N$2:$N$2229)-marketing_campaign32[[#This Row],[Dt_Customer]]</f>
        <v>200</v>
      </c>
      <c r="P503">
        <v>53</v>
      </c>
      <c r="Q503">
        <v>368</v>
      </c>
      <c r="R503">
        <v>32</v>
      </c>
      <c r="S503">
        <v>639</v>
      </c>
      <c r="T503">
        <v>13</v>
      </c>
      <c r="U503">
        <v>43</v>
      </c>
      <c r="V503">
        <v>10</v>
      </c>
      <c r="W503">
        <f t="shared" si="22"/>
        <v>1105</v>
      </c>
      <c r="X503" s="27">
        <f>marketing_campaign32[[#This Row],[TotalSpend]]/marketing_campaign32[[#This Row],[Income]]</f>
        <v>1.4149795756341798E-2</v>
      </c>
      <c r="Y503" s="27" t="str">
        <f>IF(marketing_campaign32[[#This Row],[TotalSpend]]&gt;1196, "High Spend", "Low Spend")</f>
        <v>Low Spend</v>
      </c>
      <c r="Z503">
        <v>1</v>
      </c>
      <c r="AA503">
        <v>4</v>
      </c>
      <c r="AB503">
        <v>7</v>
      </c>
      <c r="AC503">
        <v>5</v>
      </c>
      <c r="AD503">
        <f t="shared" si="23"/>
        <v>16</v>
      </c>
      <c r="AE503" s="30">
        <f>IFERROR(marketing_campaign32[[#This Row],[TotalSpend]]/marketing_campaign32[[#This Row],[TotalPurchase]], 0)</f>
        <v>69.0625</v>
      </c>
      <c r="AF503">
        <v>1</v>
      </c>
      <c r="AG503">
        <v>0</v>
      </c>
      <c r="AH503">
        <v>0</v>
      </c>
      <c r="AI503">
        <v>0</v>
      </c>
      <c r="AJ503">
        <v>0</v>
      </c>
      <c r="AK503">
        <v>0</v>
      </c>
      <c r="AL503">
        <v>0</v>
      </c>
      <c r="AM503">
        <v>0</v>
      </c>
    </row>
    <row r="504" spans="1:39" x14ac:dyDescent="0.3">
      <c r="A504">
        <v>1524</v>
      </c>
      <c r="B504">
        <v>1983</v>
      </c>
      <c r="C504">
        <f>2014-marketing_campaign32[[#This Row],[Year_Birth]]</f>
        <v>31</v>
      </c>
      <c r="D504" t="str">
        <f>IF(AND(marketing_campaign32[[#This Row],[Age]]&gt;17, marketing_campaign32[[#This Row],[Age]]&lt;40), "Adult", IF(AND(marketing_campaign32[[#This Row],[Age]]&gt;=40, marketing_campaign32[[#This Row],[Age]]&lt;59), "Middle Age", "Old Age"))</f>
        <v>Adult</v>
      </c>
      <c r="E504">
        <v>3</v>
      </c>
      <c r="F504">
        <v>1</v>
      </c>
      <c r="G504">
        <v>81698</v>
      </c>
      <c r="H504" t="s">
        <v>146</v>
      </c>
      <c r="I504">
        <v>3</v>
      </c>
      <c r="J504">
        <v>0</v>
      </c>
      <c r="K504">
        <v>0</v>
      </c>
      <c r="L504">
        <f t="shared" si="21"/>
        <v>0</v>
      </c>
      <c r="M504">
        <f>marketing_campaign32[[#This Row],[TotalKids]]+marketing_campaign32[[#This Row],[Marital_Number]]</f>
        <v>1</v>
      </c>
      <c r="N504" s="1">
        <v>41334</v>
      </c>
      <c r="O504" s="22">
        <f>MAX($N$2:$N$2229)-marketing_campaign32[[#This Row],[Dt_Customer]]</f>
        <v>485</v>
      </c>
      <c r="P504">
        <v>1</v>
      </c>
      <c r="Q504">
        <v>709</v>
      </c>
      <c r="R504">
        <v>45</v>
      </c>
      <c r="S504">
        <v>115</v>
      </c>
      <c r="T504">
        <v>30</v>
      </c>
      <c r="U504">
        <v>160</v>
      </c>
      <c r="V504">
        <v>45</v>
      </c>
      <c r="W504">
        <f t="shared" si="22"/>
        <v>1104</v>
      </c>
      <c r="X504" s="27">
        <f>marketing_campaign32[[#This Row],[TotalSpend]]/marketing_campaign32[[#This Row],[Income]]</f>
        <v>1.3513182697250851E-2</v>
      </c>
      <c r="Y504" s="27" t="str">
        <f>IF(marketing_campaign32[[#This Row],[TotalSpend]]&gt;1196, "High Spend", "Low Spend")</f>
        <v>Low Spend</v>
      </c>
      <c r="Z504">
        <v>1</v>
      </c>
      <c r="AA504">
        <v>8</v>
      </c>
      <c r="AB504">
        <v>2</v>
      </c>
      <c r="AC504">
        <v>5</v>
      </c>
      <c r="AD504">
        <f t="shared" si="23"/>
        <v>15</v>
      </c>
      <c r="AE504" s="30">
        <f>IFERROR(marketing_campaign32[[#This Row],[TotalSpend]]/marketing_campaign32[[#This Row],[TotalPurchase]], 0)</f>
        <v>73.599999999999994</v>
      </c>
      <c r="AF504">
        <v>5</v>
      </c>
      <c r="AG504">
        <v>1</v>
      </c>
      <c r="AH504">
        <v>0</v>
      </c>
      <c r="AI504">
        <v>0</v>
      </c>
      <c r="AJ504">
        <v>0</v>
      </c>
      <c r="AK504">
        <v>0</v>
      </c>
      <c r="AL504">
        <v>1</v>
      </c>
      <c r="AM504">
        <v>0</v>
      </c>
    </row>
    <row r="505" spans="1:39" x14ac:dyDescent="0.3">
      <c r="A505">
        <v>819</v>
      </c>
      <c r="B505">
        <v>1945</v>
      </c>
      <c r="C505">
        <f>2014-marketing_campaign32[[#This Row],[Year_Birth]]</f>
        <v>69</v>
      </c>
      <c r="D505" t="str">
        <f>IF(AND(marketing_campaign32[[#This Row],[Age]]&gt;17, marketing_campaign32[[#This Row],[Age]]&lt;40), "Adult", IF(AND(marketing_campaign32[[#This Row],[Age]]&gt;=40, marketing_campaign32[[#This Row],[Age]]&lt;59), "Middle Age", "Old Age"))</f>
        <v>Old Age</v>
      </c>
      <c r="E505">
        <v>2</v>
      </c>
      <c r="F505">
        <v>1</v>
      </c>
      <c r="G505">
        <v>63285</v>
      </c>
      <c r="H505" t="s">
        <v>147</v>
      </c>
      <c r="I505">
        <v>2</v>
      </c>
      <c r="J505">
        <v>0</v>
      </c>
      <c r="K505">
        <v>0</v>
      </c>
      <c r="L505">
        <f t="shared" si="21"/>
        <v>0</v>
      </c>
      <c r="M505">
        <f>marketing_campaign32[[#This Row],[TotalKids]]+marketing_campaign32[[#This Row],[Marital_Number]]</f>
        <v>1</v>
      </c>
      <c r="N505" s="1">
        <v>41583</v>
      </c>
      <c r="O505" s="22">
        <f>MAX($N$2:$N$2229)-marketing_campaign32[[#This Row],[Dt_Customer]]</f>
        <v>236</v>
      </c>
      <c r="P505">
        <v>84</v>
      </c>
      <c r="Q505">
        <v>508</v>
      </c>
      <c r="R505">
        <v>124</v>
      </c>
      <c r="S505">
        <v>249</v>
      </c>
      <c r="T505">
        <v>50</v>
      </c>
      <c r="U505">
        <v>38</v>
      </c>
      <c r="V505">
        <v>134</v>
      </c>
      <c r="W505">
        <f t="shared" si="22"/>
        <v>1103</v>
      </c>
      <c r="X505" s="27">
        <f>marketing_campaign32[[#This Row],[TotalSpend]]/marketing_campaign32[[#This Row],[Income]]</f>
        <v>1.7429090621790315E-2</v>
      </c>
      <c r="Y505" s="27" t="str">
        <f>IF(marketing_campaign32[[#This Row],[TotalSpend]]&gt;1196, "High Spend", "Low Spend")</f>
        <v>Low Spend</v>
      </c>
      <c r="Z505">
        <v>1</v>
      </c>
      <c r="AA505">
        <v>6</v>
      </c>
      <c r="AB505">
        <v>5</v>
      </c>
      <c r="AC505">
        <v>13</v>
      </c>
      <c r="AD505">
        <f t="shared" si="23"/>
        <v>24</v>
      </c>
      <c r="AE505" s="30">
        <f>IFERROR(marketing_campaign32[[#This Row],[TotalSpend]]/marketing_campaign32[[#This Row],[TotalPurchase]], 0)</f>
        <v>45.958333333333336</v>
      </c>
      <c r="AF505">
        <v>3</v>
      </c>
      <c r="AG505">
        <v>0</v>
      </c>
      <c r="AH505">
        <v>0</v>
      </c>
      <c r="AI505">
        <v>0</v>
      </c>
      <c r="AJ505">
        <v>0</v>
      </c>
      <c r="AK505">
        <v>0</v>
      </c>
      <c r="AL505">
        <v>0</v>
      </c>
      <c r="AM505">
        <v>0</v>
      </c>
    </row>
    <row r="506" spans="1:39" x14ac:dyDescent="0.3">
      <c r="A506">
        <v>709</v>
      </c>
      <c r="B506">
        <v>1952</v>
      </c>
      <c r="C506">
        <f>2014-marketing_campaign32[[#This Row],[Year_Birth]]</f>
        <v>62</v>
      </c>
      <c r="D506" t="str">
        <f>IF(AND(marketing_campaign32[[#This Row],[Age]]&gt;17, marketing_campaign32[[#This Row],[Age]]&lt;40), "Adult", IF(AND(marketing_campaign32[[#This Row],[Age]]&gt;=40, marketing_campaign32[[#This Row],[Age]]&lt;59), "Middle Age", "Old Age"))</f>
        <v>Old Age</v>
      </c>
      <c r="E506">
        <v>2</v>
      </c>
      <c r="F506">
        <v>1</v>
      </c>
      <c r="G506">
        <v>51537</v>
      </c>
      <c r="H506" t="s">
        <v>147</v>
      </c>
      <c r="I506">
        <v>2</v>
      </c>
      <c r="J506">
        <v>0</v>
      </c>
      <c r="K506">
        <v>1</v>
      </c>
      <c r="L506">
        <f t="shared" si="21"/>
        <v>1</v>
      </c>
      <c r="M506">
        <f>marketing_campaign32[[#This Row],[TotalKids]]+marketing_campaign32[[#This Row],[Marital_Number]]</f>
        <v>2</v>
      </c>
      <c r="N506" s="1">
        <v>41252</v>
      </c>
      <c r="O506" s="22">
        <f>MAX($N$2:$N$2229)-marketing_campaign32[[#This Row],[Dt_Customer]]</f>
        <v>567</v>
      </c>
      <c r="P506">
        <v>27</v>
      </c>
      <c r="Q506">
        <v>787</v>
      </c>
      <c r="R506">
        <v>20</v>
      </c>
      <c r="S506">
        <v>204</v>
      </c>
      <c r="T506">
        <v>0</v>
      </c>
      <c r="U506">
        <v>0</v>
      </c>
      <c r="V506">
        <v>92</v>
      </c>
      <c r="W506">
        <f t="shared" si="22"/>
        <v>1103</v>
      </c>
      <c r="X506" s="27">
        <f>marketing_campaign32[[#This Row],[TotalSpend]]/marketing_campaign32[[#This Row],[Income]]</f>
        <v>2.140209946252207E-2</v>
      </c>
      <c r="Y506" s="27" t="str">
        <f>IF(marketing_campaign32[[#This Row],[TotalSpend]]&gt;1196, "High Spend", "Low Spend")</f>
        <v>Low Spend</v>
      </c>
      <c r="Z506">
        <v>3</v>
      </c>
      <c r="AA506">
        <v>2</v>
      </c>
      <c r="AB506">
        <v>2</v>
      </c>
      <c r="AC506">
        <v>11</v>
      </c>
      <c r="AD506">
        <f t="shared" si="23"/>
        <v>15</v>
      </c>
      <c r="AE506" s="30">
        <f>IFERROR(marketing_campaign32[[#This Row],[TotalSpend]]/marketing_campaign32[[#This Row],[TotalPurchase]], 0)</f>
        <v>73.533333333333331</v>
      </c>
      <c r="AF506">
        <v>8</v>
      </c>
      <c r="AG506">
        <v>0</v>
      </c>
      <c r="AH506">
        <v>0</v>
      </c>
      <c r="AI506">
        <v>0</v>
      </c>
      <c r="AJ506">
        <v>0</v>
      </c>
      <c r="AK506">
        <v>0</v>
      </c>
      <c r="AL506">
        <v>0</v>
      </c>
      <c r="AM506">
        <v>0</v>
      </c>
    </row>
    <row r="507" spans="1:39" x14ac:dyDescent="0.3">
      <c r="A507">
        <v>6439</v>
      </c>
      <c r="B507">
        <v>1958</v>
      </c>
      <c r="C507">
        <f>2014-marketing_campaign32[[#This Row],[Year_Birth]]</f>
        <v>56</v>
      </c>
      <c r="D507" t="str">
        <f>IF(AND(marketing_campaign32[[#This Row],[Age]]&gt;17, marketing_campaign32[[#This Row],[Age]]&lt;40), "Adult", IF(AND(marketing_campaign32[[#This Row],[Age]]&gt;=40, marketing_campaign32[[#This Row],[Age]]&lt;59), "Middle Age", "Old Age"))</f>
        <v>Middle Age</v>
      </c>
      <c r="E507">
        <v>2</v>
      </c>
      <c r="F507">
        <v>2</v>
      </c>
      <c r="G507">
        <v>61074</v>
      </c>
      <c r="H507" t="s">
        <v>147</v>
      </c>
      <c r="I507">
        <v>2</v>
      </c>
      <c r="J507">
        <v>0</v>
      </c>
      <c r="K507">
        <v>1</v>
      </c>
      <c r="L507">
        <f t="shared" si="21"/>
        <v>1</v>
      </c>
      <c r="M507">
        <f>marketing_campaign32[[#This Row],[TotalKids]]+marketing_campaign32[[#This Row],[Marital_Number]]</f>
        <v>3</v>
      </c>
      <c r="N507" s="1">
        <v>41138</v>
      </c>
      <c r="O507" s="22">
        <f>MAX($N$2:$N$2229)-marketing_campaign32[[#This Row],[Dt_Customer]]</f>
        <v>681</v>
      </c>
      <c r="P507">
        <v>37</v>
      </c>
      <c r="Q507">
        <v>789</v>
      </c>
      <c r="R507">
        <v>0</v>
      </c>
      <c r="S507">
        <v>133</v>
      </c>
      <c r="T507">
        <v>0</v>
      </c>
      <c r="U507">
        <v>28</v>
      </c>
      <c r="V507">
        <v>152</v>
      </c>
      <c r="W507">
        <f t="shared" si="22"/>
        <v>1102</v>
      </c>
      <c r="X507" s="27">
        <f>marketing_campaign32[[#This Row],[TotalSpend]]/marketing_campaign32[[#This Row],[Income]]</f>
        <v>1.8043684710351376E-2</v>
      </c>
      <c r="Y507" s="27" t="str">
        <f>IF(marketing_campaign32[[#This Row],[TotalSpend]]&gt;1196, "High Spend", "Low Spend")</f>
        <v>Low Spend</v>
      </c>
      <c r="Z507">
        <v>7</v>
      </c>
      <c r="AA507">
        <v>11</v>
      </c>
      <c r="AB507">
        <v>5</v>
      </c>
      <c r="AC507">
        <v>8</v>
      </c>
      <c r="AD507">
        <f t="shared" si="23"/>
        <v>24</v>
      </c>
      <c r="AE507" s="30">
        <f>IFERROR(marketing_campaign32[[#This Row],[TotalSpend]]/marketing_campaign32[[#This Row],[TotalPurchase]], 0)</f>
        <v>45.916666666666664</v>
      </c>
      <c r="AF507">
        <v>7</v>
      </c>
      <c r="AG507">
        <v>0</v>
      </c>
      <c r="AH507">
        <v>0</v>
      </c>
      <c r="AI507">
        <v>0</v>
      </c>
      <c r="AJ507">
        <v>0</v>
      </c>
      <c r="AK507">
        <v>0</v>
      </c>
      <c r="AL507">
        <v>0</v>
      </c>
      <c r="AM507">
        <v>0</v>
      </c>
    </row>
    <row r="508" spans="1:39" x14ac:dyDescent="0.3">
      <c r="A508">
        <v>2125</v>
      </c>
      <c r="B508">
        <v>1959</v>
      </c>
      <c r="C508">
        <f>2014-marketing_campaign32[[#This Row],[Year_Birth]]</f>
        <v>55</v>
      </c>
      <c r="D508" t="str">
        <f>IF(AND(marketing_campaign32[[#This Row],[Age]]&gt;17, marketing_campaign32[[#This Row],[Age]]&lt;40), "Adult", IF(AND(marketing_campaign32[[#This Row],[Age]]&gt;=40, marketing_campaign32[[#This Row],[Age]]&lt;59), "Middle Age", "Old Age"))</f>
        <v>Middle Age</v>
      </c>
      <c r="E508">
        <v>2</v>
      </c>
      <c r="F508">
        <v>1</v>
      </c>
      <c r="G508">
        <v>63033</v>
      </c>
      <c r="H508" t="s">
        <v>147</v>
      </c>
      <c r="I508">
        <v>2</v>
      </c>
      <c r="J508">
        <v>0</v>
      </c>
      <c r="K508">
        <v>0</v>
      </c>
      <c r="L508">
        <f t="shared" si="21"/>
        <v>0</v>
      </c>
      <c r="M508">
        <f>marketing_campaign32[[#This Row],[TotalKids]]+marketing_campaign32[[#This Row],[Marital_Number]]</f>
        <v>1</v>
      </c>
      <c r="N508" s="1">
        <v>41593</v>
      </c>
      <c r="O508" s="22">
        <f>MAX($N$2:$N$2229)-marketing_campaign32[[#This Row],[Dt_Customer]]</f>
        <v>226</v>
      </c>
      <c r="P508">
        <v>82</v>
      </c>
      <c r="Q508">
        <v>194</v>
      </c>
      <c r="R508">
        <v>61</v>
      </c>
      <c r="S508">
        <v>480</v>
      </c>
      <c r="T508">
        <v>225</v>
      </c>
      <c r="U508">
        <v>112</v>
      </c>
      <c r="V508">
        <v>30</v>
      </c>
      <c r="W508">
        <f t="shared" si="22"/>
        <v>1102</v>
      </c>
      <c r="X508" s="27">
        <f>marketing_campaign32[[#This Row],[TotalSpend]]/marketing_campaign32[[#This Row],[Income]]</f>
        <v>1.7482905779512319E-2</v>
      </c>
      <c r="Y508" s="27" t="str">
        <f>IF(marketing_campaign32[[#This Row],[TotalSpend]]&gt;1196, "High Spend", "Low Spend")</f>
        <v>Low Spend</v>
      </c>
      <c r="Z508">
        <v>1</v>
      </c>
      <c r="AA508">
        <v>3</v>
      </c>
      <c r="AB508">
        <v>4</v>
      </c>
      <c r="AC508">
        <v>8</v>
      </c>
      <c r="AD508">
        <f t="shared" si="23"/>
        <v>15</v>
      </c>
      <c r="AE508" s="30">
        <f>IFERROR(marketing_campaign32[[#This Row],[TotalSpend]]/marketing_campaign32[[#This Row],[TotalPurchase]], 0)</f>
        <v>73.466666666666669</v>
      </c>
      <c r="AF508">
        <v>2</v>
      </c>
      <c r="AG508">
        <v>0</v>
      </c>
      <c r="AH508">
        <v>0</v>
      </c>
      <c r="AI508">
        <v>0</v>
      </c>
      <c r="AJ508">
        <v>0</v>
      </c>
      <c r="AK508">
        <v>0</v>
      </c>
      <c r="AL508">
        <v>0</v>
      </c>
      <c r="AM508">
        <v>0</v>
      </c>
    </row>
    <row r="509" spans="1:39" x14ac:dyDescent="0.3">
      <c r="A509">
        <v>6521</v>
      </c>
      <c r="B509">
        <v>1954</v>
      </c>
      <c r="C509">
        <f>2014-marketing_campaign32[[#This Row],[Year_Birth]]</f>
        <v>60</v>
      </c>
      <c r="D509" t="str">
        <f>IF(AND(marketing_campaign32[[#This Row],[Age]]&gt;17, marketing_campaign32[[#This Row],[Age]]&lt;40), "Adult", IF(AND(marketing_campaign32[[#This Row],[Age]]&gt;=40, marketing_campaign32[[#This Row],[Age]]&lt;59), "Middle Age", "Old Age"))</f>
        <v>Old Age</v>
      </c>
      <c r="E509">
        <v>2</v>
      </c>
      <c r="F509">
        <v>2</v>
      </c>
      <c r="G509">
        <v>77972</v>
      </c>
      <c r="H509" t="s">
        <v>146</v>
      </c>
      <c r="I509">
        <v>3</v>
      </c>
      <c r="J509">
        <v>0</v>
      </c>
      <c r="K509">
        <v>0</v>
      </c>
      <c r="L509">
        <f t="shared" si="21"/>
        <v>0</v>
      </c>
      <c r="M509">
        <f>marketing_campaign32[[#This Row],[TotalKids]]+marketing_campaign32[[#This Row],[Marital_Number]]</f>
        <v>2</v>
      </c>
      <c r="N509" s="1">
        <v>41716</v>
      </c>
      <c r="O509" s="22">
        <f>MAX($N$2:$N$2229)-marketing_campaign32[[#This Row],[Dt_Customer]]</f>
        <v>103</v>
      </c>
      <c r="P509">
        <v>18</v>
      </c>
      <c r="Q509">
        <v>613</v>
      </c>
      <c r="R509">
        <v>22</v>
      </c>
      <c r="S509">
        <v>319</v>
      </c>
      <c r="T509">
        <v>33</v>
      </c>
      <c r="U509">
        <v>102</v>
      </c>
      <c r="V509">
        <v>12</v>
      </c>
      <c r="W509">
        <f t="shared" si="22"/>
        <v>1101</v>
      </c>
      <c r="X509" s="27">
        <f>marketing_campaign32[[#This Row],[TotalSpend]]/marketing_campaign32[[#This Row],[Income]]</f>
        <v>1.4120453496126815E-2</v>
      </c>
      <c r="Y509" s="27" t="str">
        <f>IF(marketing_campaign32[[#This Row],[TotalSpend]]&gt;1196, "High Spend", "Low Spend")</f>
        <v>Low Spend</v>
      </c>
      <c r="Z509">
        <v>1</v>
      </c>
      <c r="AA509">
        <v>4</v>
      </c>
      <c r="AB509">
        <v>6</v>
      </c>
      <c r="AC509">
        <v>9</v>
      </c>
      <c r="AD509">
        <f t="shared" si="23"/>
        <v>19</v>
      </c>
      <c r="AE509" s="30">
        <f>IFERROR(marketing_campaign32[[#This Row],[TotalSpend]]/marketing_campaign32[[#This Row],[TotalPurchase]], 0)</f>
        <v>57.94736842105263</v>
      </c>
      <c r="AF509">
        <v>1</v>
      </c>
      <c r="AG509">
        <v>0</v>
      </c>
      <c r="AH509">
        <v>0</v>
      </c>
      <c r="AI509">
        <v>0</v>
      </c>
      <c r="AJ509">
        <v>0</v>
      </c>
      <c r="AK509">
        <v>0</v>
      </c>
      <c r="AL509">
        <v>0</v>
      </c>
      <c r="AM509">
        <v>0</v>
      </c>
    </row>
    <row r="510" spans="1:39" x14ac:dyDescent="0.3">
      <c r="A510">
        <v>309</v>
      </c>
      <c r="B510">
        <v>1961</v>
      </c>
      <c r="C510">
        <f>2014-marketing_campaign32[[#This Row],[Year_Birth]]</f>
        <v>53</v>
      </c>
      <c r="D510" t="str">
        <f>IF(AND(marketing_campaign32[[#This Row],[Age]]&gt;17, marketing_campaign32[[#This Row],[Age]]&lt;40), "Adult", IF(AND(marketing_campaign32[[#This Row],[Age]]&gt;=40, marketing_campaign32[[#This Row],[Age]]&lt;59), "Middle Age", "Old Age"))</f>
        <v>Middle Age</v>
      </c>
      <c r="E510">
        <v>3</v>
      </c>
      <c r="F510">
        <v>2</v>
      </c>
      <c r="G510">
        <v>63342</v>
      </c>
      <c r="H510" t="s">
        <v>147</v>
      </c>
      <c r="I510">
        <v>2</v>
      </c>
      <c r="J510">
        <v>0</v>
      </c>
      <c r="K510">
        <v>1</v>
      </c>
      <c r="L510">
        <f t="shared" si="21"/>
        <v>1</v>
      </c>
      <c r="M510">
        <f>marketing_campaign32[[#This Row],[TotalKids]]+marketing_campaign32[[#This Row],[Marital_Number]]</f>
        <v>3</v>
      </c>
      <c r="N510" s="1">
        <v>41198</v>
      </c>
      <c r="O510" s="22">
        <f>MAX($N$2:$N$2229)-marketing_campaign32[[#This Row],[Dt_Customer]]</f>
        <v>621</v>
      </c>
      <c r="P510">
        <v>48</v>
      </c>
      <c r="Q510">
        <v>918</v>
      </c>
      <c r="R510">
        <v>21</v>
      </c>
      <c r="S510">
        <v>118</v>
      </c>
      <c r="T510">
        <v>13</v>
      </c>
      <c r="U510">
        <v>10</v>
      </c>
      <c r="V510">
        <v>21</v>
      </c>
      <c r="W510">
        <f t="shared" si="22"/>
        <v>1101</v>
      </c>
      <c r="X510" s="27">
        <f>marketing_campaign32[[#This Row],[TotalSpend]]/marketing_campaign32[[#This Row],[Income]]</f>
        <v>1.7381831959837075E-2</v>
      </c>
      <c r="Y510" s="27" t="str">
        <f>IF(marketing_campaign32[[#This Row],[TotalSpend]]&gt;1196, "High Spend", "Low Spend")</f>
        <v>Low Spend</v>
      </c>
      <c r="Z510">
        <v>3</v>
      </c>
      <c r="AA510">
        <v>8</v>
      </c>
      <c r="AB510">
        <v>3</v>
      </c>
      <c r="AC510">
        <v>5</v>
      </c>
      <c r="AD510">
        <f t="shared" si="23"/>
        <v>16</v>
      </c>
      <c r="AE510" s="30">
        <f>IFERROR(marketing_campaign32[[#This Row],[TotalSpend]]/marketing_campaign32[[#This Row],[TotalPurchase]], 0)</f>
        <v>68.8125</v>
      </c>
      <c r="AF510">
        <v>6</v>
      </c>
      <c r="AG510">
        <v>0</v>
      </c>
      <c r="AH510">
        <v>0</v>
      </c>
      <c r="AI510">
        <v>0</v>
      </c>
      <c r="AJ510">
        <v>1</v>
      </c>
      <c r="AK510">
        <v>0</v>
      </c>
      <c r="AL510">
        <v>0</v>
      </c>
      <c r="AM510">
        <v>0</v>
      </c>
    </row>
    <row r="511" spans="1:39" x14ac:dyDescent="0.3">
      <c r="A511">
        <v>3571</v>
      </c>
      <c r="B511">
        <v>1961</v>
      </c>
      <c r="C511">
        <f>2014-marketing_campaign32[[#This Row],[Year_Birth]]</f>
        <v>53</v>
      </c>
      <c r="D511" t="str">
        <f>IF(AND(marketing_campaign32[[#This Row],[Age]]&gt;17, marketing_campaign32[[#This Row],[Age]]&lt;40), "Adult", IF(AND(marketing_campaign32[[#This Row],[Age]]&gt;=40, marketing_campaign32[[#This Row],[Age]]&lt;59), "Middle Age", "Old Age"))</f>
        <v>Middle Age</v>
      </c>
      <c r="E511">
        <v>3</v>
      </c>
      <c r="F511">
        <v>2</v>
      </c>
      <c r="G511">
        <v>63342</v>
      </c>
      <c r="H511" t="s">
        <v>147</v>
      </c>
      <c r="I511">
        <v>2</v>
      </c>
      <c r="J511">
        <v>0</v>
      </c>
      <c r="K511">
        <v>1</v>
      </c>
      <c r="L511">
        <f t="shared" si="21"/>
        <v>1</v>
      </c>
      <c r="M511">
        <f>marketing_campaign32[[#This Row],[TotalKids]]+marketing_campaign32[[#This Row],[Marital_Number]]</f>
        <v>3</v>
      </c>
      <c r="N511" s="1">
        <v>41198</v>
      </c>
      <c r="O511" s="22">
        <f>MAX($N$2:$N$2229)-marketing_campaign32[[#This Row],[Dt_Customer]]</f>
        <v>621</v>
      </c>
      <c r="P511">
        <v>48</v>
      </c>
      <c r="Q511">
        <v>918</v>
      </c>
      <c r="R511">
        <v>21</v>
      </c>
      <c r="S511">
        <v>118</v>
      </c>
      <c r="T511">
        <v>13</v>
      </c>
      <c r="U511">
        <v>10</v>
      </c>
      <c r="V511">
        <v>21</v>
      </c>
      <c r="W511">
        <f t="shared" si="22"/>
        <v>1101</v>
      </c>
      <c r="X511" s="27">
        <f>marketing_campaign32[[#This Row],[TotalSpend]]/marketing_campaign32[[#This Row],[Income]]</f>
        <v>1.7381831959837075E-2</v>
      </c>
      <c r="Y511" s="27" t="str">
        <f>IF(marketing_campaign32[[#This Row],[TotalSpend]]&gt;1196, "High Spend", "Low Spend")</f>
        <v>Low Spend</v>
      </c>
      <c r="Z511">
        <v>3</v>
      </c>
      <c r="AA511">
        <v>8</v>
      </c>
      <c r="AB511">
        <v>3</v>
      </c>
      <c r="AC511">
        <v>5</v>
      </c>
      <c r="AD511">
        <f t="shared" si="23"/>
        <v>16</v>
      </c>
      <c r="AE511" s="30">
        <f>IFERROR(marketing_campaign32[[#This Row],[TotalSpend]]/marketing_campaign32[[#This Row],[TotalPurchase]], 0)</f>
        <v>68.8125</v>
      </c>
      <c r="AF511">
        <v>6</v>
      </c>
      <c r="AG511">
        <v>0</v>
      </c>
      <c r="AH511">
        <v>0</v>
      </c>
      <c r="AI511">
        <v>0</v>
      </c>
      <c r="AJ511">
        <v>1</v>
      </c>
      <c r="AK511">
        <v>0</v>
      </c>
      <c r="AL511">
        <v>1</v>
      </c>
      <c r="AM511">
        <v>0</v>
      </c>
    </row>
    <row r="512" spans="1:39" x14ac:dyDescent="0.3">
      <c r="A512">
        <v>5682</v>
      </c>
      <c r="B512">
        <v>1953</v>
      </c>
      <c r="C512">
        <f>2014-marketing_campaign32[[#This Row],[Year_Birth]]</f>
        <v>61</v>
      </c>
      <c r="D512" t="str">
        <f>IF(AND(marketing_campaign32[[#This Row],[Age]]&gt;17, marketing_campaign32[[#This Row],[Age]]&lt;40), "Adult", IF(AND(marketing_campaign32[[#This Row],[Age]]&gt;=40, marketing_campaign32[[#This Row],[Age]]&lt;59), "Middle Age", "Old Age"))</f>
        <v>Old Age</v>
      </c>
      <c r="E512">
        <v>3</v>
      </c>
      <c r="F512">
        <v>1</v>
      </c>
      <c r="G512">
        <v>64108</v>
      </c>
      <c r="H512" t="s">
        <v>147</v>
      </c>
      <c r="I512">
        <v>2</v>
      </c>
      <c r="J512">
        <v>0</v>
      </c>
      <c r="K512">
        <v>1</v>
      </c>
      <c r="L512">
        <f t="shared" si="21"/>
        <v>1</v>
      </c>
      <c r="M512">
        <f>marketing_campaign32[[#This Row],[TotalKids]]+marketing_campaign32[[#This Row],[Marital_Number]]</f>
        <v>2</v>
      </c>
      <c r="N512" s="1">
        <v>41356</v>
      </c>
      <c r="O512" s="22">
        <f>MAX($N$2:$N$2229)-marketing_campaign32[[#This Row],[Dt_Customer]]</f>
        <v>463</v>
      </c>
      <c r="P512">
        <v>8</v>
      </c>
      <c r="Q512">
        <v>948</v>
      </c>
      <c r="R512">
        <v>10</v>
      </c>
      <c r="S512">
        <v>86</v>
      </c>
      <c r="T512">
        <v>13</v>
      </c>
      <c r="U512">
        <v>21</v>
      </c>
      <c r="V512">
        <v>21</v>
      </c>
      <c r="W512">
        <f t="shared" si="22"/>
        <v>1099</v>
      </c>
      <c r="X512" s="27">
        <f>marketing_campaign32[[#This Row],[TotalSpend]]/marketing_campaign32[[#This Row],[Income]]</f>
        <v>1.7142946278155612E-2</v>
      </c>
      <c r="Y512" s="27" t="str">
        <f>IF(marketing_campaign32[[#This Row],[TotalSpend]]&gt;1196, "High Spend", "Low Spend")</f>
        <v>Low Spend</v>
      </c>
      <c r="Z512">
        <v>4</v>
      </c>
      <c r="AA512">
        <v>6</v>
      </c>
      <c r="AB512">
        <v>9</v>
      </c>
      <c r="AC512">
        <v>11</v>
      </c>
      <c r="AD512">
        <f t="shared" si="23"/>
        <v>26</v>
      </c>
      <c r="AE512" s="30">
        <f>IFERROR(marketing_campaign32[[#This Row],[TotalSpend]]/marketing_campaign32[[#This Row],[TotalPurchase]], 0)</f>
        <v>42.269230769230766</v>
      </c>
      <c r="AF512">
        <v>5</v>
      </c>
      <c r="AG512">
        <v>0</v>
      </c>
      <c r="AH512">
        <v>0</v>
      </c>
      <c r="AI512">
        <v>0</v>
      </c>
      <c r="AJ512">
        <v>0</v>
      </c>
      <c r="AK512">
        <v>0</v>
      </c>
      <c r="AL512">
        <v>0</v>
      </c>
      <c r="AM512">
        <v>0</v>
      </c>
    </row>
    <row r="513" spans="1:39" x14ac:dyDescent="0.3">
      <c r="A513">
        <v>8908</v>
      </c>
      <c r="B513">
        <v>1959</v>
      </c>
      <c r="C513">
        <f>2014-marketing_campaign32[[#This Row],[Year_Birth]]</f>
        <v>55</v>
      </c>
      <c r="D513" t="str">
        <f>IF(AND(marketing_campaign32[[#This Row],[Age]]&gt;17, marketing_campaign32[[#This Row],[Age]]&lt;40), "Adult", IF(AND(marketing_campaign32[[#This Row],[Age]]&gt;=40, marketing_campaign32[[#This Row],[Age]]&lt;59), "Middle Age", "Old Age"))</f>
        <v>Middle Age</v>
      </c>
      <c r="E513">
        <v>2</v>
      </c>
      <c r="F513">
        <v>2</v>
      </c>
      <c r="G513">
        <v>87195</v>
      </c>
      <c r="H513" t="s">
        <v>146</v>
      </c>
      <c r="I513">
        <v>3</v>
      </c>
      <c r="J513">
        <v>0</v>
      </c>
      <c r="K513">
        <v>0</v>
      </c>
      <c r="L513">
        <f t="shared" ref="L513:L576" si="24">J513+K513</f>
        <v>0</v>
      </c>
      <c r="M513">
        <f>marketing_campaign32[[#This Row],[TotalKids]]+marketing_campaign32[[#This Row],[Marital_Number]]</f>
        <v>2</v>
      </c>
      <c r="N513" s="1">
        <v>41767</v>
      </c>
      <c r="O513" s="22">
        <f>MAX($N$2:$N$2229)-marketing_campaign32[[#This Row],[Dt_Customer]]</f>
        <v>52</v>
      </c>
      <c r="P513">
        <v>35</v>
      </c>
      <c r="Q513">
        <v>217</v>
      </c>
      <c r="R513">
        <v>76</v>
      </c>
      <c r="S513">
        <v>690</v>
      </c>
      <c r="T513">
        <v>50</v>
      </c>
      <c r="U513">
        <v>26</v>
      </c>
      <c r="V513">
        <v>38</v>
      </c>
      <c r="W513">
        <f t="shared" ref="W513:W576" si="25">Q513+R513+S513+T513+U513+V513</f>
        <v>1097</v>
      </c>
      <c r="X513" s="27">
        <f>marketing_campaign32[[#This Row],[TotalSpend]]/marketing_campaign32[[#This Row],[Income]]</f>
        <v>1.2580996616778485E-2</v>
      </c>
      <c r="Y513" s="27" t="str">
        <f>IF(marketing_campaign32[[#This Row],[TotalSpend]]&gt;1196, "High Spend", "Low Spend")</f>
        <v>Low Spend</v>
      </c>
      <c r="Z513">
        <v>1</v>
      </c>
      <c r="AA513">
        <v>3</v>
      </c>
      <c r="AB513">
        <v>11</v>
      </c>
      <c r="AC513">
        <v>5</v>
      </c>
      <c r="AD513">
        <f t="shared" ref="AD513:AD576" si="26">AA513+AB513+AC513</f>
        <v>19</v>
      </c>
      <c r="AE513" s="30">
        <f>IFERROR(marketing_campaign32[[#This Row],[TotalSpend]]/marketing_campaign32[[#This Row],[TotalPurchase]], 0)</f>
        <v>57.736842105263158</v>
      </c>
      <c r="AF513">
        <v>1</v>
      </c>
      <c r="AG513">
        <v>0</v>
      </c>
      <c r="AH513">
        <v>0</v>
      </c>
      <c r="AI513">
        <v>0</v>
      </c>
      <c r="AJ513">
        <v>0</v>
      </c>
      <c r="AK513">
        <v>0</v>
      </c>
      <c r="AL513">
        <v>1</v>
      </c>
      <c r="AM513">
        <v>0</v>
      </c>
    </row>
    <row r="514" spans="1:39" x14ac:dyDescent="0.3">
      <c r="A514">
        <v>2410</v>
      </c>
      <c r="B514">
        <v>1969</v>
      </c>
      <c r="C514">
        <f>2014-marketing_campaign32[[#This Row],[Year_Birth]]</f>
        <v>45</v>
      </c>
      <c r="D514" t="str">
        <f>IF(AND(marketing_campaign32[[#This Row],[Age]]&gt;17, marketing_campaign32[[#This Row],[Age]]&lt;40), "Adult", IF(AND(marketing_campaign32[[#This Row],[Age]]&gt;=40, marketing_campaign32[[#This Row],[Age]]&lt;59), "Middle Age", "Old Age"))</f>
        <v>Middle Age</v>
      </c>
      <c r="E514">
        <v>2</v>
      </c>
      <c r="F514">
        <v>1</v>
      </c>
      <c r="G514">
        <v>81657</v>
      </c>
      <c r="H514" t="s">
        <v>146</v>
      </c>
      <c r="I514">
        <v>3</v>
      </c>
      <c r="J514">
        <v>0</v>
      </c>
      <c r="K514">
        <v>0</v>
      </c>
      <c r="L514">
        <f t="shared" si="24"/>
        <v>0</v>
      </c>
      <c r="M514">
        <f>marketing_campaign32[[#This Row],[TotalKids]]+marketing_campaign32[[#This Row],[Marital_Number]]</f>
        <v>1</v>
      </c>
      <c r="N514" s="1">
        <v>41661</v>
      </c>
      <c r="O514" s="22">
        <f>MAX($N$2:$N$2229)-marketing_campaign32[[#This Row],[Dt_Customer]]</f>
        <v>158</v>
      </c>
      <c r="P514">
        <v>69</v>
      </c>
      <c r="Q514">
        <v>364</v>
      </c>
      <c r="R514">
        <v>40</v>
      </c>
      <c r="S514">
        <v>425</v>
      </c>
      <c r="T514">
        <v>158</v>
      </c>
      <c r="U514">
        <v>60</v>
      </c>
      <c r="V514">
        <v>50</v>
      </c>
      <c r="W514">
        <f t="shared" si="25"/>
        <v>1097</v>
      </c>
      <c r="X514" s="27">
        <f>marketing_campaign32[[#This Row],[TotalSpend]]/marketing_campaign32[[#This Row],[Income]]</f>
        <v>1.3434243236954578E-2</v>
      </c>
      <c r="Y514" s="27" t="str">
        <f>IF(marketing_campaign32[[#This Row],[TotalSpend]]&gt;1196, "High Spend", "Low Spend")</f>
        <v>Low Spend</v>
      </c>
      <c r="Z514">
        <v>1</v>
      </c>
      <c r="AA514">
        <v>3</v>
      </c>
      <c r="AB514">
        <v>4</v>
      </c>
      <c r="AC514">
        <v>8</v>
      </c>
      <c r="AD514">
        <f t="shared" si="26"/>
        <v>15</v>
      </c>
      <c r="AE514" s="30">
        <f>IFERROR(marketing_campaign32[[#This Row],[TotalSpend]]/marketing_campaign32[[#This Row],[TotalPurchase]], 0)</f>
        <v>73.13333333333334</v>
      </c>
      <c r="AF514">
        <v>1</v>
      </c>
      <c r="AG514">
        <v>0</v>
      </c>
      <c r="AH514">
        <v>0</v>
      </c>
      <c r="AI514">
        <v>0</v>
      </c>
      <c r="AJ514">
        <v>0</v>
      </c>
      <c r="AK514">
        <v>0</v>
      </c>
      <c r="AL514">
        <v>0</v>
      </c>
      <c r="AM514">
        <v>0</v>
      </c>
    </row>
    <row r="515" spans="1:39" x14ac:dyDescent="0.3">
      <c r="A515">
        <v>3867</v>
      </c>
      <c r="B515">
        <v>1947</v>
      </c>
      <c r="C515">
        <f>2014-marketing_campaign32[[#This Row],[Year_Birth]]</f>
        <v>67</v>
      </c>
      <c r="D515" t="str">
        <f>IF(AND(marketing_campaign32[[#This Row],[Age]]&gt;17, marketing_campaign32[[#This Row],[Age]]&lt;40), "Adult", IF(AND(marketing_campaign32[[#This Row],[Age]]&gt;=40, marketing_campaign32[[#This Row],[Age]]&lt;59), "Middle Age", "Old Age"))</f>
        <v>Old Age</v>
      </c>
      <c r="E515">
        <v>3</v>
      </c>
      <c r="F515">
        <v>2</v>
      </c>
      <c r="G515">
        <v>73059</v>
      </c>
      <c r="H515" t="s">
        <v>146</v>
      </c>
      <c r="I515">
        <v>3</v>
      </c>
      <c r="J515">
        <v>0</v>
      </c>
      <c r="K515">
        <v>1</v>
      </c>
      <c r="L515">
        <f t="shared" si="24"/>
        <v>1</v>
      </c>
      <c r="M515">
        <f>marketing_campaign32[[#This Row],[TotalKids]]+marketing_campaign32[[#This Row],[Marital_Number]]</f>
        <v>3</v>
      </c>
      <c r="N515" s="1">
        <v>41517</v>
      </c>
      <c r="O515" s="22">
        <f>MAX($N$2:$N$2229)-marketing_campaign32[[#This Row],[Dt_Customer]]</f>
        <v>302</v>
      </c>
      <c r="P515">
        <v>36</v>
      </c>
      <c r="Q515">
        <v>410</v>
      </c>
      <c r="R515">
        <v>112</v>
      </c>
      <c r="S515">
        <v>420</v>
      </c>
      <c r="T515">
        <v>0</v>
      </c>
      <c r="U515">
        <v>82</v>
      </c>
      <c r="V515">
        <v>71</v>
      </c>
      <c r="W515">
        <f t="shared" si="25"/>
        <v>1095</v>
      </c>
      <c r="X515" s="27">
        <f>marketing_campaign32[[#This Row],[TotalSpend]]/marketing_campaign32[[#This Row],[Income]]</f>
        <v>1.4987886502689608E-2</v>
      </c>
      <c r="Y515" s="27" t="str">
        <f>IF(marketing_campaign32[[#This Row],[TotalSpend]]&gt;1196, "High Spend", "Low Spend")</f>
        <v>Low Spend</v>
      </c>
      <c r="Z515">
        <v>1</v>
      </c>
      <c r="AA515">
        <v>9</v>
      </c>
      <c r="AB515">
        <v>3</v>
      </c>
      <c r="AC515">
        <v>13</v>
      </c>
      <c r="AD515">
        <f t="shared" si="26"/>
        <v>25</v>
      </c>
      <c r="AE515" s="30">
        <f>IFERROR(marketing_campaign32[[#This Row],[TotalSpend]]/marketing_campaign32[[#This Row],[TotalPurchase]], 0)</f>
        <v>43.8</v>
      </c>
      <c r="AF515">
        <v>4</v>
      </c>
      <c r="AG515">
        <v>0</v>
      </c>
      <c r="AH515">
        <v>0</v>
      </c>
      <c r="AI515">
        <v>0</v>
      </c>
      <c r="AJ515">
        <v>0</v>
      </c>
      <c r="AK515">
        <v>0</v>
      </c>
      <c r="AL515">
        <v>0</v>
      </c>
      <c r="AM515">
        <v>0</v>
      </c>
    </row>
    <row r="516" spans="1:39" x14ac:dyDescent="0.3">
      <c r="A516">
        <v>3859</v>
      </c>
      <c r="B516">
        <v>1947</v>
      </c>
      <c r="C516">
        <f>2014-marketing_campaign32[[#This Row],[Year_Birth]]</f>
        <v>67</v>
      </c>
      <c r="D516" t="str">
        <f>IF(AND(marketing_campaign32[[#This Row],[Age]]&gt;17, marketing_campaign32[[#This Row],[Age]]&lt;40), "Adult", IF(AND(marketing_campaign32[[#This Row],[Age]]&gt;=40, marketing_campaign32[[#This Row],[Age]]&lt;59), "Middle Age", "Old Age"))</f>
        <v>Old Age</v>
      </c>
      <c r="E516">
        <v>3</v>
      </c>
      <c r="F516">
        <v>2</v>
      </c>
      <c r="G516">
        <v>73059</v>
      </c>
      <c r="H516" t="s">
        <v>146</v>
      </c>
      <c r="I516">
        <v>3</v>
      </c>
      <c r="J516">
        <v>0</v>
      </c>
      <c r="K516">
        <v>1</v>
      </c>
      <c r="L516">
        <f t="shared" si="24"/>
        <v>1</v>
      </c>
      <c r="M516">
        <f>marketing_campaign32[[#This Row],[TotalKids]]+marketing_campaign32[[#This Row],[Marital_Number]]</f>
        <v>3</v>
      </c>
      <c r="N516" s="1">
        <v>41517</v>
      </c>
      <c r="O516" s="22">
        <f>MAX($N$2:$N$2229)-marketing_campaign32[[#This Row],[Dt_Customer]]</f>
        <v>302</v>
      </c>
      <c r="P516">
        <v>36</v>
      </c>
      <c r="Q516">
        <v>410</v>
      </c>
      <c r="R516">
        <v>112</v>
      </c>
      <c r="S516">
        <v>420</v>
      </c>
      <c r="T516">
        <v>0</v>
      </c>
      <c r="U516">
        <v>82</v>
      </c>
      <c r="V516">
        <v>71</v>
      </c>
      <c r="W516">
        <f t="shared" si="25"/>
        <v>1095</v>
      </c>
      <c r="X516" s="27">
        <f>marketing_campaign32[[#This Row],[TotalSpend]]/marketing_campaign32[[#This Row],[Income]]</f>
        <v>1.4987886502689608E-2</v>
      </c>
      <c r="Y516" s="27" t="str">
        <f>IF(marketing_campaign32[[#This Row],[TotalSpend]]&gt;1196, "High Spend", "Low Spend")</f>
        <v>Low Spend</v>
      </c>
      <c r="Z516">
        <v>1</v>
      </c>
      <c r="AA516">
        <v>9</v>
      </c>
      <c r="AB516">
        <v>3</v>
      </c>
      <c r="AC516">
        <v>13</v>
      </c>
      <c r="AD516">
        <f t="shared" si="26"/>
        <v>25</v>
      </c>
      <c r="AE516" s="30">
        <f>IFERROR(marketing_campaign32[[#This Row],[TotalSpend]]/marketing_campaign32[[#This Row],[TotalPurchase]], 0)</f>
        <v>43.8</v>
      </c>
      <c r="AF516">
        <v>4</v>
      </c>
      <c r="AG516">
        <v>0</v>
      </c>
      <c r="AH516">
        <v>0</v>
      </c>
      <c r="AI516">
        <v>0</v>
      </c>
      <c r="AJ516">
        <v>0</v>
      </c>
      <c r="AK516">
        <v>0</v>
      </c>
      <c r="AL516">
        <v>0</v>
      </c>
      <c r="AM516">
        <v>0</v>
      </c>
    </row>
    <row r="517" spans="1:39" x14ac:dyDescent="0.3">
      <c r="A517">
        <v>10383</v>
      </c>
      <c r="B517">
        <v>1966</v>
      </c>
      <c r="C517">
        <f>2014-marketing_campaign32[[#This Row],[Year_Birth]]</f>
        <v>48</v>
      </c>
      <c r="D517" t="str">
        <f>IF(AND(marketing_campaign32[[#This Row],[Age]]&gt;17, marketing_campaign32[[#This Row],[Age]]&lt;40), "Adult", IF(AND(marketing_campaign32[[#This Row],[Age]]&gt;=40, marketing_campaign32[[#This Row],[Age]]&lt;59), "Middle Age", "Old Age"))</f>
        <v>Middle Age</v>
      </c>
      <c r="E517">
        <v>2</v>
      </c>
      <c r="F517">
        <v>1</v>
      </c>
      <c r="G517">
        <v>70287</v>
      </c>
      <c r="H517" t="s">
        <v>146</v>
      </c>
      <c r="I517">
        <v>3</v>
      </c>
      <c r="J517">
        <v>0</v>
      </c>
      <c r="K517">
        <v>0</v>
      </c>
      <c r="L517">
        <f t="shared" si="24"/>
        <v>0</v>
      </c>
      <c r="M517">
        <f>marketing_campaign32[[#This Row],[TotalKids]]+marketing_campaign32[[#This Row],[Marital_Number]]</f>
        <v>1</v>
      </c>
      <c r="N517" s="1">
        <v>41366</v>
      </c>
      <c r="O517" s="22">
        <f>MAX($N$2:$N$2229)-marketing_campaign32[[#This Row],[Dt_Customer]]</f>
        <v>453</v>
      </c>
      <c r="P517">
        <v>30</v>
      </c>
      <c r="Q517">
        <v>295</v>
      </c>
      <c r="R517">
        <v>35</v>
      </c>
      <c r="S517">
        <v>482</v>
      </c>
      <c r="T517">
        <v>121</v>
      </c>
      <c r="U517">
        <v>120</v>
      </c>
      <c r="V517">
        <v>40</v>
      </c>
      <c r="W517">
        <f t="shared" si="25"/>
        <v>1093</v>
      </c>
      <c r="X517" s="27">
        <f>marketing_campaign32[[#This Row],[TotalSpend]]/marketing_campaign32[[#This Row],[Income]]</f>
        <v>1.5550528547242022E-2</v>
      </c>
      <c r="Y517" s="27" t="str">
        <f>IF(marketing_campaign32[[#This Row],[TotalSpend]]&gt;1196, "High Spend", "Low Spend")</f>
        <v>Low Spend</v>
      </c>
      <c r="Z517">
        <v>1</v>
      </c>
      <c r="AA517">
        <v>5</v>
      </c>
      <c r="AB517">
        <v>5</v>
      </c>
      <c r="AC517">
        <v>10</v>
      </c>
      <c r="AD517">
        <f t="shared" si="26"/>
        <v>20</v>
      </c>
      <c r="AE517" s="30">
        <f>IFERROR(marketing_campaign32[[#This Row],[TotalSpend]]/marketing_campaign32[[#This Row],[TotalPurchase]], 0)</f>
        <v>54.65</v>
      </c>
      <c r="AF517">
        <v>3</v>
      </c>
      <c r="AG517">
        <v>0</v>
      </c>
      <c r="AH517">
        <v>0</v>
      </c>
      <c r="AI517">
        <v>0</v>
      </c>
      <c r="AJ517">
        <v>0</v>
      </c>
      <c r="AK517">
        <v>0</v>
      </c>
      <c r="AL517">
        <v>1</v>
      </c>
      <c r="AM517">
        <v>0</v>
      </c>
    </row>
    <row r="518" spans="1:39" x14ac:dyDescent="0.3">
      <c r="A518">
        <v>4679</v>
      </c>
      <c r="B518">
        <v>1977</v>
      </c>
      <c r="C518">
        <f>2014-marketing_campaign32[[#This Row],[Year_Birth]]</f>
        <v>37</v>
      </c>
      <c r="D518" t="str">
        <f>IF(AND(marketing_campaign32[[#This Row],[Age]]&gt;17, marketing_campaign32[[#This Row],[Age]]&lt;40), "Adult", IF(AND(marketing_campaign32[[#This Row],[Age]]&gt;=40, marketing_campaign32[[#This Row],[Age]]&lt;59), "Middle Age", "Old Age"))</f>
        <v>Adult</v>
      </c>
      <c r="E518">
        <v>3</v>
      </c>
      <c r="F518">
        <v>2</v>
      </c>
      <c r="G518">
        <v>78710</v>
      </c>
      <c r="H518" t="s">
        <v>146</v>
      </c>
      <c r="I518">
        <v>3</v>
      </c>
      <c r="J518">
        <v>0</v>
      </c>
      <c r="K518">
        <v>1</v>
      </c>
      <c r="L518">
        <f t="shared" si="24"/>
        <v>1</v>
      </c>
      <c r="M518">
        <f>marketing_campaign32[[#This Row],[TotalKids]]+marketing_campaign32[[#This Row],[Marital_Number]]</f>
        <v>3</v>
      </c>
      <c r="N518" s="1">
        <v>41782</v>
      </c>
      <c r="O518" s="22">
        <f>MAX($N$2:$N$2229)-marketing_campaign32[[#This Row],[Dt_Customer]]</f>
        <v>37</v>
      </c>
      <c r="P518">
        <v>42</v>
      </c>
      <c r="Q518">
        <v>721</v>
      </c>
      <c r="R518">
        <v>0</v>
      </c>
      <c r="S518">
        <v>152</v>
      </c>
      <c r="T518">
        <v>119</v>
      </c>
      <c r="U518">
        <v>50</v>
      </c>
      <c r="V518">
        <v>50</v>
      </c>
      <c r="W518">
        <f t="shared" si="25"/>
        <v>1092</v>
      </c>
      <c r="X518" s="27">
        <f>marketing_campaign32[[#This Row],[TotalSpend]]/marketing_campaign32[[#This Row],[Income]]</f>
        <v>1.3873713632321179E-2</v>
      </c>
      <c r="Y518" s="27" t="str">
        <f>IF(marketing_campaign32[[#This Row],[TotalSpend]]&gt;1196, "High Spend", "Low Spend")</f>
        <v>Low Spend</v>
      </c>
      <c r="Z518">
        <v>3</v>
      </c>
      <c r="AA518">
        <v>7</v>
      </c>
      <c r="AB518">
        <v>6</v>
      </c>
      <c r="AC518">
        <v>12</v>
      </c>
      <c r="AD518">
        <f t="shared" si="26"/>
        <v>25</v>
      </c>
      <c r="AE518" s="30">
        <f>IFERROR(marketing_campaign32[[#This Row],[TotalSpend]]/marketing_campaign32[[#This Row],[TotalPurchase]], 0)</f>
        <v>43.68</v>
      </c>
      <c r="AF518">
        <v>4</v>
      </c>
      <c r="AG518">
        <v>0</v>
      </c>
      <c r="AH518">
        <v>0</v>
      </c>
      <c r="AI518">
        <v>0</v>
      </c>
      <c r="AJ518">
        <v>0</v>
      </c>
      <c r="AK518">
        <v>0</v>
      </c>
      <c r="AL518">
        <v>0</v>
      </c>
      <c r="AM518">
        <v>0</v>
      </c>
    </row>
    <row r="519" spans="1:39" x14ac:dyDescent="0.3">
      <c r="A519">
        <v>8041</v>
      </c>
      <c r="B519">
        <v>1971</v>
      </c>
      <c r="C519">
        <f>2014-marketing_campaign32[[#This Row],[Year_Birth]]</f>
        <v>43</v>
      </c>
      <c r="D519" t="str">
        <f>IF(AND(marketing_campaign32[[#This Row],[Age]]&gt;17, marketing_campaign32[[#This Row],[Age]]&lt;40), "Adult", IF(AND(marketing_campaign32[[#This Row],[Age]]&gt;=40, marketing_campaign32[[#This Row],[Age]]&lt;59), "Middle Age", "Old Age"))</f>
        <v>Middle Age</v>
      </c>
      <c r="E519">
        <v>3</v>
      </c>
      <c r="F519">
        <v>1</v>
      </c>
      <c r="G519">
        <v>47111</v>
      </c>
      <c r="H519" t="s">
        <v>147</v>
      </c>
      <c r="I519">
        <v>2</v>
      </c>
      <c r="J519">
        <v>0</v>
      </c>
      <c r="K519">
        <v>1</v>
      </c>
      <c r="L519">
        <f t="shared" si="24"/>
        <v>1</v>
      </c>
      <c r="M519">
        <f>marketing_campaign32[[#This Row],[TotalKids]]+marketing_campaign32[[#This Row],[Marital_Number]]</f>
        <v>2</v>
      </c>
      <c r="N519" s="1">
        <v>41160</v>
      </c>
      <c r="O519" s="22">
        <f>MAX($N$2:$N$2229)-marketing_campaign32[[#This Row],[Dt_Customer]]</f>
        <v>659</v>
      </c>
      <c r="P519">
        <v>35</v>
      </c>
      <c r="Q519">
        <v>595</v>
      </c>
      <c r="R519">
        <v>71</v>
      </c>
      <c r="S519">
        <v>153</v>
      </c>
      <c r="T519">
        <v>120</v>
      </c>
      <c r="U519">
        <v>112</v>
      </c>
      <c r="V519">
        <v>41</v>
      </c>
      <c r="W519">
        <f t="shared" si="25"/>
        <v>1092</v>
      </c>
      <c r="X519" s="27">
        <f>marketing_campaign32[[#This Row],[TotalSpend]]/marketing_campaign32[[#This Row],[Income]]</f>
        <v>2.3179299951179129E-2</v>
      </c>
      <c r="Y519" s="27" t="str">
        <f>IF(marketing_campaign32[[#This Row],[TotalSpend]]&gt;1196, "High Spend", "Low Spend")</f>
        <v>Low Spend</v>
      </c>
      <c r="Z519">
        <v>6</v>
      </c>
      <c r="AA519">
        <v>3</v>
      </c>
      <c r="AB519">
        <v>2</v>
      </c>
      <c r="AC519">
        <v>10</v>
      </c>
      <c r="AD519">
        <f t="shared" si="26"/>
        <v>15</v>
      </c>
      <c r="AE519" s="30">
        <f>IFERROR(marketing_campaign32[[#This Row],[TotalSpend]]/marketing_campaign32[[#This Row],[TotalPurchase]], 0)</f>
        <v>72.8</v>
      </c>
      <c r="AF519">
        <v>9</v>
      </c>
      <c r="AG519">
        <v>0</v>
      </c>
      <c r="AH519">
        <v>0</v>
      </c>
      <c r="AI519">
        <v>0</v>
      </c>
      <c r="AJ519">
        <v>0</v>
      </c>
      <c r="AK519">
        <v>0</v>
      </c>
      <c r="AL519">
        <v>0</v>
      </c>
      <c r="AM519">
        <v>0</v>
      </c>
    </row>
    <row r="520" spans="1:39" x14ac:dyDescent="0.3">
      <c r="A520">
        <v>3520</v>
      </c>
      <c r="B520">
        <v>1990</v>
      </c>
      <c r="C520">
        <f>2014-marketing_campaign32[[#This Row],[Year_Birth]]</f>
        <v>24</v>
      </c>
      <c r="D520" t="str">
        <f>IF(AND(marketing_campaign32[[#This Row],[Age]]&gt;17, marketing_campaign32[[#This Row],[Age]]&lt;40), "Adult", IF(AND(marketing_campaign32[[#This Row],[Age]]&gt;=40, marketing_campaign32[[#This Row],[Age]]&lt;59), "Middle Age", "Old Age"))</f>
        <v>Adult</v>
      </c>
      <c r="E520">
        <v>3</v>
      </c>
      <c r="F520">
        <v>1</v>
      </c>
      <c r="G520">
        <v>91172</v>
      </c>
      <c r="H520" t="s">
        <v>146</v>
      </c>
      <c r="I520">
        <v>3</v>
      </c>
      <c r="J520">
        <v>0</v>
      </c>
      <c r="K520">
        <v>0</v>
      </c>
      <c r="L520">
        <f t="shared" si="24"/>
        <v>0</v>
      </c>
      <c r="M520">
        <f>marketing_campaign32[[#This Row],[TotalKids]]+marketing_campaign32[[#This Row],[Marital_Number]]</f>
        <v>1</v>
      </c>
      <c r="N520" s="1">
        <v>41360</v>
      </c>
      <c r="O520" s="22">
        <f>MAX($N$2:$N$2229)-marketing_campaign32[[#This Row],[Dt_Customer]]</f>
        <v>459</v>
      </c>
      <c r="P520">
        <v>94</v>
      </c>
      <c r="Q520">
        <v>162</v>
      </c>
      <c r="R520">
        <v>28</v>
      </c>
      <c r="S520">
        <v>818</v>
      </c>
      <c r="T520">
        <v>0</v>
      </c>
      <c r="U520">
        <v>28</v>
      </c>
      <c r="V520">
        <v>56</v>
      </c>
      <c r="W520">
        <f t="shared" si="25"/>
        <v>1092</v>
      </c>
      <c r="X520" s="27">
        <f>marketing_campaign32[[#This Row],[TotalSpend]]/marketing_campaign32[[#This Row],[Income]]</f>
        <v>1.1977361470626946E-2</v>
      </c>
      <c r="Y520" s="27" t="str">
        <f>IF(marketing_campaign32[[#This Row],[TotalSpend]]&gt;1196, "High Spend", "Low Spend")</f>
        <v>Low Spend</v>
      </c>
      <c r="Z520">
        <v>0</v>
      </c>
      <c r="AA520">
        <v>4</v>
      </c>
      <c r="AB520">
        <v>3</v>
      </c>
      <c r="AC520">
        <v>7</v>
      </c>
      <c r="AD520">
        <f t="shared" si="26"/>
        <v>14</v>
      </c>
      <c r="AE520" s="30">
        <f>IFERROR(marketing_campaign32[[#This Row],[TotalSpend]]/marketing_campaign32[[#This Row],[TotalPurchase]], 0)</f>
        <v>78</v>
      </c>
      <c r="AF520">
        <v>3</v>
      </c>
      <c r="AG520">
        <v>1</v>
      </c>
      <c r="AH520">
        <v>1</v>
      </c>
      <c r="AI520">
        <v>1</v>
      </c>
      <c r="AJ520">
        <v>0</v>
      </c>
      <c r="AK520">
        <v>1</v>
      </c>
      <c r="AL520">
        <v>1</v>
      </c>
      <c r="AM520">
        <v>0</v>
      </c>
    </row>
    <row r="521" spans="1:39" x14ac:dyDescent="0.3">
      <c r="A521">
        <v>9888</v>
      </c>
      <c r="B521">
        <v>1969</v>
      </c>
      <c r="C521">
        <f>2014-marketing_campaign32[[#This Row],[Year_Birth]]</f>
        <v>45</v>
      </c>
      <c r="D521" t="str">
        <f>IF(AND(marketing_campaign32[[#This Row],[Age]]&gt;17, marketing_campaign32[[#This Row],[Age]]&lt;40), "Adult", IF(AND(marketing_campaign32[[#This Row],[Age]]&gt;=40, marketing_campaign32[[#This Row],[Age]]&lt;59), "Middle Age", "Old Age"))</f>
        <v>Middle Age</v>
      </c>
      <c r="E521">
        <v>2</v>
      </c>
      <c r="F521">
        <v>2</v>
      </c>
      <c r="G521">
        <v>68695</v>
      </c>
      <c r="H521" t="s">
        <v>146</v>
      </c>
      <c r="I521">
        <v>3</v>
      </c>
      <c r="J521">
        <v>0</v>
      </c>
      <c r="K521">
        <v>0</v>
      </c>
      <c r="L521">
        <f t="shared" si="24"/>
        <v>0</v>
      </c>
      <c r="M521">
        <f>marketing_campaign32[[#This Row],[TotalKids]]+marketing_campaign32[[#This Row],[Marital_Number]]</f>
        <v>2</v>
      </c>
      <c r="N521" s="1">
        <v>41815</v>
      </c>
      <c r="O521" s="22">
        <f>MAX($N$2:$N$2229)-marketing_campaign32[[#This Row],[Dt_Customer]]</f>
        <v>4</v>
      </c>
      <c r="P521">
        <v>3</v>
      </c>
      <c r="Q521">
        <v>458</v>
      </c>
      <c r="R521">
        <v>81</v>
      </c>
      <c r="S521">
        <v>356</v>
      </c>
      <c r="T521">
        <v>106</v>
      </c>
      <c r="U521">
        <v>50</v>
      </c>
      <c r="V521">
        <v>40</v>
      </c>
      <c r="W521">
        <f t="shared" si="25"/>
        <v>1091</v>
      </c>
      <c r="X521" s="27">
        <f>marketing_campaign32[[#This Row],[TotalSpend]]/marketing_campaign32[[#This Row],[Income]]</f>
        <v>1.5881796346167844E-2</v>
      </c>
      <c r="Y521" s="27" t="str">
        <f>IF(marketing_campaign32[[#This Row],[TotalSpend]]&gt;1196, "High Spend", "Low Spend")</f>
        <v>Low Spend</v>
      </c>
      <c r="Z521">
        <v>1</v>
      </c>
      <c r="AA521">
        <v>4</v>
      </c>
      <c r="AB521">
        <v>4</v>
      </c>
      <c r="AC521">
        <v>7</v>
      </c>
      <c r="AD521">
        <f t="shared" si="26"/>
        <v>15</v>
      </c>
      <c r="AE521" s="30">
        <f>IFERROR(marketing_campaign32[[#This Row],[TotalSpend]]/marketing_campaign32[[#This Row],[TotalPurchase]], 0)</f>
        <v>72.733333333333334</v>
      </c>
      <c r="AF521">
        <v>2</v>
      </c>
      <c r="AG521">
        <v>0</v>
      </c>
      <c r="AH521">
        <v>0</v>
      </c>
      <c r="AI521">
        <v>0</v>
      </c>
      <c r="AJ521">
        <v>0</v>
      </c>
      <c r="AK521">
        <v>0</v>
      </c>
      <c r="AL521">
        <v>0</v>
      </c>
      <c r="AM521">
        <v>0</v>
      </c>
    </row>
    <row r="522" spans="1:39" x14ac:dyDescent="0.3">
      <c r="A522">
        <v>4399</v>
      </c>
      <c r="B522">
        <v>1969</v>
      </c>
      <c r="C522">
        <f>2014-marketing_campaign32[[#This Row],[Year_Birth]]</f>
        <v>45</v>
      </c>
      <c r="D522" t="str">
        <f>IF(AND(marketing_campaign32[[#This Row],[Age]]&gt;17, marketing_campaign32[[#This Row],[Age]]&lt;40), "Adult", IF(AND(marketing_campaign32[[#This Row],[Age]]&gt;=40, marketing_campaign32[[#This Row],[Age]]&lt;59), "Middle Age", "Old Age"))</f>
        <v>Middle Age</v>
      </c>
      <c r="E522">
        <v>2</v>
      </c>
      <c r="F522">
        <v>2</v>
      </c>
      <c r="G522">
        <v>68695</v>
      </c>
      <c r="H522" t="s">
        <v>146</v>
      </c>
      <c r="I522">
        <v>3</v>
      </c>
      <c r="J522">
        <v>0</v>
      </c>
      <c r="K522">
        <v>0</v>
      </c>
      <c r="L522">
        <f t="shared" si="24"/>
        <v>0</v>
      </c>
      <c r="M522">
        <f>marketing_campaign32[[#This Row],[TotalKids]]+marketing_campaign32[[#This Row],[Marital_Number]]</f>
        <v>2</v>
      </c>
      <c r="N522" s="1">
        <v>41815</v>
      </c>
      <c r="O522" s="22">
        <f>MAX($N$2:$N$2229)-marketing_campaign32[[#This Row],[Dt_Customer]]</f>
        <v>4</v>
      </c>
      <c r="P522">
        <v>3</v>
      </c>
      <c r="Q522">
        <v>458</v>
      </c>
      <c r="R522">
        <v>81</v>
      </c>
      <c r="S522">
        <v>356</v>
      </c>
      <c r="T522">
        <v>106</v>
      </c>
      <c r="U522">
        <v>50</v>
      </c>
      <c r="V522">
        <v>40</v>
      </c>
      <c r="W522">
        <f t="shared" si="25"/>
        <v>1091</v>
      </c>
      <c r="X522" s="27">
        <f>marketing_campaign32[[#This Row],[TotalSpend]]/marketing_campaign32[[#This Row],[Income]]</f>
        <v>1.5881796346167844E-2</v>
      </c>
      <c r="Y522" s="27" t="str">
        <f>IF(marketing_campaign32[[#This Row],[TotalSpend]]&gt;1196, "High Spend", "Low Spend")</f>
        <v>Low Spend</v>
      </c>
      <c r="Z522">
        <v>1</v>
      </c>
      <c r="AA522">
        <v>4</v>
      </c>
      <c r="AB522">
        <v>4</v>
      </c>
      <c r="AC522">
        <v>7</v>
      </c>
      <c r="AD522">
        <f t="shared" si="26"/>
        <v>15</v>
      </c>
      <c r="AE522" s="30">
        <f>IFERROR(marketing_campaign32[[#This Row],[TotalSpend]]/marketing_campaign32[[#This Row],[TotalPurchase]], 0)</f>
        <v>72.733333333333334</v>
      </c>
      <c r="AF522">
        <v>2</v>
      </c>
      <c r="AG522">
        <v>0</v>
      </c>
      <c r="AH522">
        <v>0</v>
      </c>
      <c r="AI522">
        <v>0</v>
      </c>
      <c r="AJ522">
        <v>0</v>
      </c>
      <c r="AK522">
        <v>0</v>
      </c>
      <c r="AL522">
        <v>0</v>
      </c>
      <c r="AM522">
        <v>0</v>
      </c>
    </row>
    <row r="523" spans="1:39" x14ac:dyDescent="0.3">
      <c r="A523">
        <v>10413</v>
      </c>
      <c r="B523">
        <v>1984</v>
      </c>
      <c r="C523">
        <f>2014-marketing_campaign32[[#This Row],[Year_Birth]]</f>
        <v>30</v>
      </c>
      <c r="D523" t="str">
        <f>IF(AND(marketing_campaign32[[#This Row],[Age]]&gt;17, marketing_campaign32[[#This Row],[Age]]&lt;40), "Adult", IF(AND(marketing_campaign32[[#This Row],[Age]]&gt;=40, marketing_campaign32[[#This Row],[Age]]&lt;59), "Middle Age", "Old Age"))</f>
        <v>Adult</v>
      </c>
      <c r="E523">
        <v>2</v>
      </c>
      <c r="F523">
        <v>2</v>
      </c>
      <c r="G523">
        <v>72570</v>
      </c>
      <c r="H523" t="s">
        <v>146</v>
      </c>
      <c r="I523">
        <v>3</v>
      </c>
      <c r="J523">
        <v>0</v>
      </c>
      <c r="K523">
        <v>0</v>
      </c>
      <c r="L523">
        <f t="shared" si="24"/>
        <v>0</v>
      </c>
      <c r="M523">
        <f>marketing_campaign32[[#This Row],[TotalKids]]+marketing_campaign32[[#This Row],[Marital_Number]]</f>
        <v>2</v>
      </c>
      <c r="N523" s="1">
        <v>41754</v>
      </c>
      <c r="O523" s="22">
        <f>MAX($N$2:$N$2229)-marketing_campaign32[[#This Row],[Dt_Customer]]</f>
        <v>65</v>
      </c>
      <c r="P523">
        <v>67</v>
      </c>
      <c r="Q523">
        <v>274</v>
      </c>
      <c r="R523">
        <v>83</v>
      </c>
      <c r="S523">
        <v>216</v>
      </c>
      <c r="T523">
        <v>151</v>
      </c>
      <c r="U523">
        <v>141</v>
      </c>
      <c r="V523">
        <v>224</v>
      </c>
      <c r="W523">
        <f t="shared" si="25"/>
        <v>1089</v>
      </c>
      <c r="X523" s="27">
        <f>marketing_campaign32[[#This Row],[TotalSpend]]/marketing_campaign32[[#This Row],[Income]]</f>
        <v>1.5006200909466721E-2</v>
      </c>
      <c r="Y523" s="27" t="str">
        <f>IF(marketing_campaign32[[#This Row],[TotalSpend]]&gt;1196, "High Spend", "Low Spend")</f>
        <v>Low Spend</v>
      </c>
      <c r="Z523">
        <v>1</v>
      </c>
      <c r="AA523">
        <v>4</v>
      </c>
      <c r="AB523">
        <v>6</v>
      </c>
      <c r="AC523">
        <v>12</v>
      </c>
      <c r="AD523">
        <f t="shared" si="26"/>
        <v>22</v>
      </c>
      <c r="AE523" s="30">
        <f>IFERROR(marketing_campaign32[[#This Row],[TotalSpend]]/marketing_campaign32[[#This Row],[TotalPurchase]], 0)</f>
        <v>49.5</v>
      </c>
      <c r="AF523">
        <v>1</v>
      </c>
      <c r="AG523">
        <v>0</v>
      </c>
      <c r="AH523">
        <v>0</v>
      </c>
      <c r="AI523">
        <v>0</v>
      </c>
      <c r="AJ523">
        <v>0</v>
      </c>
      <c r="AK523">
        <v>0</v>
      </c>
      <c r="AL523">
        <v>0</v>
      </c>
      <c r="AM523">
        <v>0</v>
      </c>
    </row>
    <row r="524" spans="1:39" x14ac:dyDescent="0.3">
      <c r="A524">
        <v>10061</v>
      </c>
      <c r="B524">
        <v>1950</v>
      </c>
      <c r="C524">
        <f>2014-marketing_campaign32[[#This Row],[Year_Birth]]</f>
        <v>64</v>
      </c>
      <c r="D524" t="str">
        <f>IF(AND(marketing_campaign32[[#This Row],[Age]]&gt;17, marketing_campaign32[[#This Row],[Age]]&lt;40), "Adult", IF(AND(marketing_campaign32[[#This Row],[Age]]&gt;=40, marketing_campaign32[[#This Row],[Age]]&lt;59), "Middle Age", "Old Age"))</f>
        <v>Old Age</v>
      </c>
      <c r="E524">
        <v>2</v>
      </c>
      <c r="F524">
        <v>2</v>
      </c>
      <c r="G524">
        <v>59462</v>
      </c>
      <c r="H524" t="s">
        <v>147</v>
      </c>
      <c r="I524">
        <v>2</v>
      </c>
      <c r="J524">
        <v>0</v>
      </c>
      <c r="K524">
        <v>1</v>
      </c>
      <c r="L524">
        <f t="shared" si="24"/>
        <v>1</v>
      </c>
      <c r="M524">
        <f>marketing_campaign32[[#This Row],[TotalKids]]+marketing_campaign32[[#This Row],[Marital_Number]]</f>
        <v>3</v>
      </c>
      <c r="N524" s="1">
        <v>41279</v>
      </c>
      <c r="O524" s="22">
        <f>MAX($N$2:$N$2229)-marketing_campaign32[[#This Row],[Dt_Customer]]</f>
        <v>540</v>
      </c>
      <c r="P524">
        <v>29</v>
      </c>
      <c r="Q524">
        <v>724</v>
      </c>
      <c r="R524">
        <v>17</v>
      </c>
      <c r="S524">
        <v>143</v>
      </c>
      <c r="T524">
        <v>0</v>
      </c>
      <c r="U524">
        <v>8</v>
      </c>
      <c r="V524">
        <v>196</v>
      </c>
      <c r="W524">
        <f t="shared" si="25"/>
        <v>1088</v>
      </c>
      <c r="X524" s="27">
        <f>marketing_campaign32[[#This Row],[TotalSpend]]/marketing_campaign32[[#This Row],[Income]]</f>
        <v>1.8297400020180956E-2</v>
      </c>
      <c r="Y524" s="27" t="str">
        <f>IF(marketing_campaign32[[#This Row],[TotalSpend]]&gt;1196, "High Spend", "Low Spend")</f>
        <v>Low Spend</v>
      </c>
      <c r="Z524">
        <v>2</v>
      </c>
      <c r="AA524">
        <v>9</v>
      </c>
      <c r="AB524">
        <v>2</v>
      </c>
      <c r="AC524">
        <v>12</v>
      </c>
      <c r="AD524">
        <f t="shared" si="26"/>
        <v>23</v>
      </c>
      <c r="AE524" s="30">
        <f>IFERROR(marketing_campaign32[[#This Row],[TotalSpend]]/marketing_campaign32[[#This Row],[TotalPurchase]], 0)</f>
        <v>47.304347826086953</v>
      </c>
      <c r="AF524">
        <v>7</v>
      </c>
      <c r="AG524">
        <v>0</v>
      </c>
      <c r="AH524">
        <v>0</v>
      </c>
      <c r="AI524">
        <v>0</v>
      </c>
      <c r="AJ524">
        <v>0</v>
      </c>
      <c r="AK524">
        <v>0</v>
      </c>
      <c r="AL524">
        <v>0</v>
      </c>
      <c r="AM524">
        <v>0</v>
      </c>
    </row>
    <row r="525" spans="1:39" x14ac:dyDescent="0.3">
      <c r="A525">
        <v>1079</v>
      </c>
      <c r="B525">
        <v>1971</v>
      </c>
      <c r="C525">
        <f>2014-marketing_campaign32[[#This Row],[Year_Birth]]</f>
        <v>43</v>
      </c>
      <c r="D525" t="str">
        <f>IF(AND(marketing_campaign32[[#This Row],[Age]]&gt;17, marketing_campaign32[[#This Row],[Age]]&lt;40), "Adult", IF(AND(marketing_campaign32[[#This Row],[Age]]&gt;=40, marketing_campaign32[[#This Row],[Age]]&lt;59), "Middle Age", "Old Age"))</f>
        <v>Middle Age</v>
      </c>
      <c r="E525">
        <v>3</v>
      </c>
      <c r="F525">
        <v>2</v>
      </c>
      <c r="G525">
        <v>71969</v>
      </c>
      <c r="H525" t="s">
        <v>146</v>
      </c>
      <c r="I525">
        <v>3</v>
      </c>
      <c r="J525">
        <v>0</v>
      </c>
      <c r="K525">
        <v>1</v>
      </c>
      <c r="L525">
        <f t="shared" si="24"/>
        <v>1</v>
      </c>
      <c r="M525">
        <f>marketing_campaign32[[#This Row],[TotalKids]]+marketing_campaign32[[#This Row],[Marital_Number]]</f>
        <v>3</v>
      </c>
      <c r="N525" s="1">
        <v>41198</v>
      </c>
      <c r="O525" s="22">
        <f>MAX($N$2:$N$2229)-marketing_campaign32[[#This Row],[Dt_Customer]]</f>
        <v>621</v>
      </c>
      <c r="P525">
        <v>59</v>
      </c>
      <c r="Q525">
        <v>1000</v>
      </c>
      <c r="R525">
        <v>0</v>
      </c>
      <c r="S525">
        <v>76</v>
      </c>
      <c r="T525">
        <v>0</v>
      </c>
      <c r="U525">
        <v>0</v>
      </c>
      <c r="V525">
        <v>10</v>
      </c>
      <c r="W525">
        <f t="shared" si="25"/>
        <v>1086</v>
      </c>
      <c r="X525" s="27">
        <f>marketing_campaign32[[#This Row],[TotalSpend]]/marketing_campaign32[[#This Row],[Income]]</f>
        <v>1.5089830343620169E-2</v>
      </c>
      <c r="Y525" s="27" t="str">
        <f>IF(marketing_campaign32[[#This Row],[TotalSpend]]&gt;1196, "High Spend", "Low Spend")</f>
        <v>Low Spend</v>
      </c>
      <c r="Z525">
        <v>3</v>
      </c>
      <c r="AA525">
        <v>3</v>
      </c>
      <c r="AB525">
        <v>4</v>
      </c>
      <c r="AC525">
        <v>9</v>
      </c>
      <c r="AD525">
        <f t="shared" si="26"/>
        <v>16</v>
      </c>
      <c r="AE525" s="30">
        <f>IFERROR(marketing_campaign32[[#This Row],[TotalSpend]]/marketing_campaign32[[#This Row],[TotalPurchase]], 0)</f>
        <v>67.875</v>
      </c>
      <c r="AF525">
        <v>8</v>
      </c>
      <c r="AG525">
        <v>0</v>
      </c>
      <c r="AH525">
        <v>0</v>
      </c>
      <c r="AI525">
        <v>0</v>
      </c>
      <c r="AJ525">
        <v>1</v>
      </c>
      <c r="AK525">
        <v>0</v>
      </c>
      <c r="AL525">
        <v>0</v>
      </c>
      <c r="AM525">
        <v>0</v>
      </c>
    </row>
    <row r="526" spans="1:39" x14ac:dyDescent="0.3">
      <c r="A526">
        <v>5407</v>
      </c>
      <c r="B526">
        <v>1954</v>
      </c>
      <c r="C526">
        <f>2014-marketing_campaign32[[#This Row],[Year_Birth]]</f>
        <v>60</v>
      </c>
      <c r="D526" t="str">
        <f>IF(AND(marketing_campaign32[[#This Row],[Age]]&gt;17, marketing_campaign32[[#This Row],[Age]]&lt;40), "Adult", IF(AND(marketing_campaign32[[#This Row],[Age]]&gt;=40, marketing_campaign32[[#This Row],[Age]]&lt;59), "Middle Age", "Old Age"))</f>
        <v>Old Age</v>
      </c>
      <c r="E526">
        <v>2</v>
      </c>
      <c r="F526">
        <v>2</v>
      </c>
      <c r="G526">
        <v>53103</v>
      </c>
      <c r="H526" t="s">
        <v>147</v>
      </c>
      <c r="I526">
        <v>2</v>
      </c>
      <c r="J526">
        <v>0</v>
      </c>
      <c r="K526">
        <v>1</v>
      </c>
      <c r="L526">
        <f t="shared" si="24"/>
        <v>1</v>
      </c>
      <c r="M526">
        <f>marketing_campaign32[[#This Row],[TotalKids]]+marketing_campaign32[[#This Row],[Marital_Number]]</f>
        <v>3</v>
      </c>
      <c r="N526" s="1">
        <v>41529</v>
      </c>
      <c r="O526" s="22">
        <f>MAX($N$2:$N$2229)-marketing_campaign32[[#This Row],[Dt_Customer]]</f>
        <v>290</v>
      </c>
      <c r="P526">
        <v>70</v>
      </c>
      <c r="Q526">
        <v>729</v>
      </c>
      <c r="R526">
        <v>17</v>
      </c>
      <c r="S526">
        <v>133</v>
      </c>
      <c r="T526">
        <v>11</v>
      </c>
      <c r="U526">
        <v>0</v>
      </c>
      <c r="V526">
        <v>195</v>
      </c>
      <c r="W526">
        <f t="shared" si="25"/>
        <v>1085</v>
      </c>
      <c r="X526" s="27">
        <f>marketing_campaign32[[#This Row],[TotalSpend]]/marketing_campaign32[[#This Row],[Income]]</f>
        <v>2.0431990659661413E-2</v>
      </c>
      <c r="Y526" s="27" t="str">
        <f>IF(marketing_campaign32[[#This Row],[TotalSpend]]&gt;1196, "High Spend", "Low Spend")</f>
        <v>Low Spend</v>
      </c>
      <c r="Z526">
        <v>5</v>
      </c>
      <c r="AA526">
        <v>10</v>
      </c>
      <c r="AB526">
        <v>6</v>
      </c>
      <c r="AC526">
        <v>7</v>
      </c>
      <c r="AD526">
        <f t="shared" si="26"/>
        <v>23</v>
      </c>
      <c r="AE526" s="30">
        <f>IFERROR(marketing_campaign32[[#This Row],[TotalSpend]]/marketing_campaign32[[#This Row],[TotalPurchase]], 0)</f>
        <v>47.173913043478258</v>
      </c>
      <c r="AF526">
        <v>7</v>
      </c>
      <c r="AG526">
        <v>0</v>
      </c>
      <c r="AH526">
        <v>0</v>
      </c>
      <c r="AI526">
        <v>1</v>
      </c>
      <c r="AJ526">
        <v>0</v>
      </c>
      <c r="AK526">
        <v>0</v>
      </c>
      <c r="AL526">
        <v>0</v>
      </c>
      <c r="AM526">
        <v>0</v>
      </c>
    </row>
    <row r="527" spans="1:39" x14ac:dyDescent="0.3">
      <c r="A527">
        <v>2995</v>
      </c>
      <c r="B527">
        <v>1957</v>
      </c>
      <c r="C527">
        <f>2014-marketing_campaign32[[#This Row],[Year_Birth]]</f>
        <v>57</v>
      </c>
      <c r="D527" t="str">
        <f>IF(AND(marketing_campaign32[[#This Row],[Age]]&gt;17, marketing_campaign32[[#This Row],[Age]]&lt;40), "Adult", IF(AND(marketing_campaign32[[#This Row],[Age]]&gt;=40, marketing_campaign32[[#This Row],[Age]]&lt;59), "Middle Age", "Old Age"))</f>
        <v>Middle Age</v>
      </c>
      <c r="E527">
        <v>3</v>
      </c>
      <c r="F527">
        <v>2</v>
      </c>
      <c r="G527">
        <v>66636</v>
      </c>
      <c r="H527" t="s">
        <v>147</v>
      </c>
      <c r="I527">
        <v>2</v>
      </c>
      <c r="J527">
        <v>0</v>
      </c>
      <c r="K527">
        <v>0</v>
      </c>
      <c r="L527">
        <f t="shared" si="24"/>
        <v>0</v>
      </c>
      <c r="M527">
        <f>marketing_campaign32[[#This Row],[TotalKids]]+marketing_campaign32[[#This Row],[Marital_Number]]</f>
        <v>2</v>
      </c>
      <c r="N527" s="1">
        <v>41503</v>
      </c>
      <c r="O527" s="22">
        <f>MAX($N$2:$N$2229)-marketing_campaign32[[#This Row],[Dt_Customer]]</f>
        <v>316</v>
      </c>
      <c r="P527">
        <v>64</v>
      </c>
      <c r="Q527">
        <v>291</v>
      </c>
      <c r="R527">
        <v>10</v>
      </c>
      <c r="S527">
        <v>689</v>
      </c>
      <c r="T527">
        <v>84</v>
      </c>
      <c r="U527">
        <v>10</v>
      </c>
      <c r="V527">
        <v>0</v>
      </c>
      <c r="W527">
        <f t="shared" si="25"/>
        <v>1084</v>
      </c>
      <c r="X527" s="27">
        <f>marketing_campaign32[[#This Row],[TotalSpend]]/marketing_campaign32[[#This Row],[Income]]</f>
        <v>1.6267483042199413E-2</v>
      </c>
      <c r="Y527" s="27" t="str">
        <f>IF(marketing_campaign32[[#This Row],[TotalSpend]]&gt;1196, "High Spend", "Low Spend")</f>
        <v>Low Spend</v>
      </c>
      <c r="Z527">
        <v>1</v>
      </c>
      <c r="AA527">
        <v>3</v>
      </c>
      <c r="AB527">
        <v>4</v>
      </c>
      <c r="AC527">
        <v>9</v>
      </c>
      <c r="AD527">
        <f t="shared" si="26"/>
        <v>16</v>
      </c>
      <c r="AE527" s="30">
        <f>IFERROR(marketing_campaign32[[#This Row],[TotalSpend]]/marketing_campaign32[[#This Row],[TotalPurchase]], 0)</f>
        <v>67.75</v>
      </c>
      <c r="AF527">
        <v>1</v>
      </c>
      <c r="AG527">
        <v>0</v>
      </c>
      <c r="AH527">
        <v>0</v>
      </c>
      <c r="AI527">
        <v>0</v>
      </c>
      <c r="AJ527">
        <v>0</v>
      </c>
      <c r="AK527">
        <v>0</v>
      </c>
      <c r="AL527">
        <v>0</v>
      </c>
      <c r="AM527">
        <v>0</v>
      </c>
    </row>
    <row r="528" spans="1:39" x14ac:dyDescent="0.3">
      <c r="A528">
        <v>238</v>
      </c>
      <c r="B528">
        <v>1967</v>
      </c>
      <c r="C528">
        <f>2014-marketing_campaign32[[#This Row],[Year_Birth]]</f>
        <v>47</v>
      </c>
      <c r="D528" t="str">
        <f>IF(AND(marketing_campaign32[[#This Row],[Age]]&gt;17, marketing_campaign32[[#This Row],[Age]]&lt;40), "Adult", IF(AND(marketing_campaign32[[#This Row],[Age]]&gt;=40, marketing_campaign32[[#This Row],[Age]]&lt;59), "Middle Age", "Old Age"))</f>
        <v>Middle Age</v>
      </c>
      <c r="E528">
        <v>3</v>
      </c>
      <c r="F528">
        <v>2</v>
      </c>
      <c r="G528">
        <v>67309</v>
      </c>
      <c r="H528" t="s">
        <v>147</v>
      </c>
      <c r="I528">
        <v>2</v>
      </c>
      <c r="J528">
        <v>1</v>
      </c>
      <c r="K528">
        <v>1</v>
      </c>
      <c r="L528">
        <f t="shared" si="24"/>
        <v>2</v>
      </c>
      <c r="M528">
        <f>marketing_campaign32[[#This Row],[TotalKids]]+marketing_campaign32[[#This Row],[Marital_Number]]</f>
        <v>4</v>
      </c>
      <c r="N528" s="1">
        <v>41297</v>
      </c>
      <c r="O528" s="22">
        <f>MAX($N$2:$N$2229)-marketing_campaign32[[#This Row],[Dt_Customer]]</f>
        <v>522</v>
      </c>
      <c r="P528">
        <v>76</v>
      </c>
      <c r="Q528">
        <v>515</v>
      </c>
      <c r="R528">
        <v>47</v>
      </c>
      <c r="S528">
        <v>181</v>
      </c>
      <c r="T528">
        <v>149</v>
      </c>
      <c r="U528">
        <v>95</v>
      </c>
      <c r="V528">
        <v>95</v>
      </c>
      <c r="W528">
        <f t="shared" si="25"/>
        <v>1082</v>
      </c>
      <c r="X528" s="27">
        <f>marketing_campaign32[[#This Row],[TotalSpend]]/marketing_campaign32[[#This Row],[Income]]</f>
        <v>1.6075116254884191E-2</v>
      </c>
      <c r="Y528" s="27" t="str">
        <f>IF(marketing_campaign32[[#This Row],[TotalSpend]]&gt;1196, "High Spend", "Low Spend")</f>
        <v>Low Spend</v>
      </c>
      <c r="Z528">
        <v>15</v>
      </c>
      <c r="AA528">
        <v>9</v>
      </c>
      <c r="AB528">
        <v>6</v>
      </c>
      <c r="AC528">
        <v>9</v>
      </c>
      <c r="AD528">
        <f t="shared" si="26"/>
        <v>24</v>
      </c>
      <c r="AE528" s="30">
        <f>IFERROR(marketing_campaign32[[#This Row],[TotalSpend]]/marketing_campaign32[[#This Row],[TotalPurchase]], 0)</f>
        <v>45.083333333333336</v>
      </c>
      <c r="AF528">
        <v>7</v>
      </c>
      <c r="AG528">
        <v>0</v>
      </c>
      <c r="AH528">
        <v>0</v>
      </c>
      <c r="AI528">
        <v>0</v>
      </c>
      <c r="AJ528">
        <v>0</v>
      </c>
      <c r="AK528">
        <v>0</v>
      </c>
      <c r="AL528">
        <v>0</v>
      </c>
      <c r="AM528">
        <v>0</v>
      </c>
    </row>
    <row r="529" spans="1:39" x14ac:dyDescent="0.3">
      <c r="A529">
        <v>8852</v>
      </c>
      <c r="B529">
        <v>1976</v>
      </c>
      <c r="C529">
        <f>2014-marketing_campaign32[[#This Row],[Year_Birth]]</f>
        <v>38</v>
      </c>
      <c r="D529" t="str">
        <f>IF(AND(marketing_campaign32[[#This Row],[Age]]&gt;17, marketing_campaign32[[#This Row],[Age]]&lt;40), "Adult", IF(AND(marketing_campaign32[[#This Row],[Age]]&gt;=40, marketing_campaign32[[#This Row],[Age]]&lt;59), "Middle Age", "Old Age"))</f>
        <v>Adult</v>
      </c>
      <c r="E529">
        <v>2</v>
      </c>
      <c r="F529">
        <v>2</v>
      </c>
      <c r="G529">
        <v>61064</v>
      </c>
      <c r="H529" t="s">
        <v>147</v>
      </c>
      <c r="I529">
        <v>2</v>
      </c>
      <c r="J529">
        <v>0</v>
      </c>
      <c r="K529">
        <v>1</v>
      </c>
      <c r="L529">
        <f t="shared" si="24"/>
        <v>1</v>
      </c>
      <c r="M529">
        <f>marketing_campaign32[[#This Row],[TotalKids]]+marketing_campaign32[[#This Row],[Marital_Number]]</f>
        <v>3</v>
      </c>
      <c r="N529" s="1">
        <v>41152</v>
      </c>
      <c r="O529" s="22">
        <f>MAX($N$2:$N$2229)-marketing_campaign32[[#This Row],[Dt_Customer]]</f>
        <v>667</v>
      </c>
      <c r="P529">
        <v>80</v>
      </c>
      <c r="Q529">
        <v>387</v>
      </c>
      <c r="R529">
        <v>126</v>
      </c>
      <c r="S529">
        <v>342</v>
      </c>
      <c r="T529">
        <v>0</v>
      </c>
      <c r="U529">
        <v>45</v>
      </c>
      <c r="V529">
        <v>180</v>
      </c>
      <c r="W529">
        <f t="shared" si="25"/>
        <v>1080</v>
      </c>
      <c r="X529" s="27">
        <f>marketing_campaign32[[#This Row],[TotalSpend]]/marketing_campaign32[[#This Row],[Income]]</f>
        <v>1.7686361849862439E-2</v>
      </c>
      <c r="Y529" s="27" t="str">
        <f>IF(marketing_campaign32[[#This Row],[TotalSpend]]&gt;1196, "High Spend", "Low Spend")</f>
        <v>Low Spend</v>
      </c>
      <c r="Z529">
        <v>5</v>
      </c>
      <c r="AA529">
        <v>8</v>
      </c>
      <c r="AB529">
        <v>4</v>
      </c>
      <c r="AC529">
        <v>11</v>
      </c>
      <c r="AD529">
        <f t="shared" si="26"/>
        <v>23</v>
      </c>
      <c r="AE529" s="30">
        <f>IFERROR(marketing_campaign32[[#This Row],[TotalSpend]]/marketing_campaign32[[#This Row],[TotalPurchase]], 0)</f>
        <v>46.956521739130437</v>
      </c>
      <c r="AF529">
        <v>6</v>
      </c>
      <c r="AG529">
        <v>0</v>
      </c>
      <c r="AH529">
        <v>0</v>
      </c>
      <c r="AI529">
        <v>0</v>
      </c>
      <c r="AJ529">
        <v>0</v>
      </c>
      <c r="AK529">
        <v>0</v>
      </c>
      <c r="AL529">
        <v>0</v>
      </c>
      <c r="AM529">
        <v>0</v>
      </c>
    </row>
    <row r="530" spans="1:39" x14ac:dyDescent="0.3">
      <c r="A530">
        <v>4640</v>
      </c>
      <c r="B530">
        <v>1967</v>
      </c>
      <c r="C530">
        <f>2014-marketing_campaign32[[#This Row],[Year_Birth]]</f>
        <v>47</v>
      </c>
      <c r="D530" t="str">
        <f>IF(AND(marketing_campaign32[[#This Row],[Age]]&gt;17, marketing_campaign32[[#This Row],[Age]]&lt;40), "Adult", IF(AND(marketing_campaign32[[#This Row],[Age]]&gt;=40, marketing_campaign32[[#This Row],[Age]]&lt;59), "Middle Age", "Old Age"))</f>
        <v>Middle Age</v>
      </c>
      <c r="E530">
        <v>2</v>
      </c>
      <c r="F530">
        <v>1</v>
      </c>
      <c r="G530">
        <v>70647</v>
      </c>
      <c r="H530" t="s">
        <v>146</v>
      </c>
      <c r="I530">
        <v>3</v>
      </c>
      <c r="J530">
        <v>0</v>
      </c>
      <c r="K530">
        <v>1</v>
      </c>
      <c r="L530">
        <f t="shared" si="24"/>
        <v>1</v>
      </c>
      <c r="M530">
        <f>marketing_campaign32[[#This Row],[TotalKids]]+marketing_campaign32[[#This Row],[Marital_Number]]</f>
        <v>2</v>
      </c>
      <c r="N530" s="1">
        <v>41173</v>
      </c>
      <c r="O530" s="22">
        <f>MAX($N$2:$N$2229)-marketing_campaign32[[#This Row],[Dt_Customer]]</f>
        <v>646</v>
      </c>
      <c r="P530">
        <v>65</v>
      </c>
      <c r="Q530">
        <v>561</v>
      </c>
      <c r="R530">
        <v>85</v>
      </c>
      <c r="S530">
        <v>171</v>
      </c>
      <c r="T530">
        <v>25</v>
      </c>
      <c r="U530">
        <v>123</v>
      </c>
      <c r="V530">
        <v>114</v>
      </c>
      <c r="W530">
        <f t="shared" si="25"/>
        <v>1079</v>
      </c>
      <c r="X530" s="27">
        <f>marketing_campaign32[[#This Row],[TotalSpend]]/marketing_campaign32[[#This Row],[Income]]</f>
        <v>1.527311846221354E-2</v>
      </c>
      <c r="Y530" s="27" t="str">
        <f>IF(marketing_campaign32[[#This Row],[TotalSpend]]&gt;1196, "High Spend", "Low Spend")</f>
        <v>Low Spend</v>
      </c>
      <c r="Z530">
        <v>2</v>
      </c>
      <c r="AA530">
        <v>4</v>
      </c>
      <c r="AB530">
        <v>7</v>
      </c>
      <c r="AC530">
        <v>13</v>
      </c>
      <c r="AD530">
        <f t="shared" si="26"/>
        <v>24</v>
      </c>
      <c r="AE530" s="30">
        <f>IFERROR(marketing_campaign32[[#This Row],[TotalSpend]]/marketing_campaign32[[#This Row],[TotalPurchase]], 0)</f>
        <v>44.958333333333336</v>
      </c>
      <c r="AF530">
        <v>2</v>
      </c>
      <c r="AG530">
        <v>0</v>
      </c>
      <c r="AH530">
        <v>0</v>
      </c>
      <c r="AI530">
        <v>0</v>
      </c>
      <c r="AJ530">
        <v>0</v>
      </c>
      <c r="AK530">
        <v>0</v>
      </c>
      <c r="AL530">
        <v>0</v>
      </c>
      <c r="AM530">
        <v>0</v>
      </c>
    </row>
    <row r="531" spans="1:39" x14ac:dyDescent="0.3">
      <c r="A531">
        <v>4070</v>
      </c>
      <c r="B531">
        <v>1969</v>
      </c>
      <c r="C531">
        <f>2014-marketing_campaign32[[#This Row],[Year_Birth]]</f>
        <v>45</v>
      </c>
      <c r="D531" t="str">
        <f>IF(AND(marketing_campaign32[[#This Row],[Age]]&gt;17, marketing_campaign32[[#This Row],[Age]]&lt;40), "Adult", IF(AND(marketing_campaign32[[#This Row],[Age]]&gt;=40, marketing_campaign32[[#This Row],[Age]]&lt;59), "Middle Age", "Old Age"))</f>
        <v>Middle Age</v>
      </c>
      <c r="E531">
        <v>3</v>
      </c>
      <c r="F531">
        <v>2</v>
      </c>
      <c r="G531">
        <v>94871</v>
      </c>
      <c r="H531" t="s">
        <v>146</v>
      </c>
      <c r="I531">
        <v>3</v>
      </c>
      <c r="J531">
        <v>0</v>
      </c>
      <c r="K531">
        <v>2</v>
      </c>
      <c r="L531">
        <f t="shared" si="24"/>
        <v>2</v>
      </c>
      <c r="M531">
        <f>marketing_campaign32[[#This Row],[TotalKids]]+marketing_campaign32[[#This Row],[Marital_Number]]</f>
        <v>4</v>
      </c>
      <c r="N531" s="1">
        <v>41153</v>
      </c>
      <c r="O531" s="22">
        <f>MAX($N$2:$N$2229)-marketing_campaign32[[#This Row],[Dt_Customer]]</f>
        <v>666</v>
      </c>
      <c r="P531">
        <v>99</v>
      </c>
      <c r="Q531">
        <v>169</v>
      </c>
      <c r="R531">
        <v>24</v>
      </c>
      <c r="S531">
        <v>553</v>
      </c>
      <c r="T531">
        <v>188</v>
      </c>
      <c r="U531">
        <v>0</v>
      </c>
      <c r="V531">
        <v>144</v>
      </c>
      <c r="W531">
        <f t="shared" si="25"/>
        <v>1078</v>
      </c>
      <c r="X531" s="27">
        <f>marketing_campaign32[[#This Row],[TotalSpend]]/marketing_campaign32[[#This Row],[Income]]</f>
        <v>1.1362797904522983E-2</v>
      </c>
      <c r="Y531" s="27" t="str">
        <f>IF(marketing_campaign32[[#This Row],[TotalSpend]]&gt;1196, "High Spend", "Low Spend")</f>
        <v>Low Spend</v>
      </c>
      <c r="Z531">
        <v>1</v>
      </c>
      <c r="AA531">
        <v>8</v>
      </c>
      <c r="AB531">
        <v>5</v>
      </c>
      <c r="AC531">
        <v>4</v>
      </c>
      <c r="AD531">
        <f t="shared" si="26"/>
        <v>17</v>
      </c>
      <c r="AE531" s="30">
        <f>IFERROR(marketing_campaign32[[#This Row],[TotalSpend]]/marketing_campaign32[[#This Row],[TotalPurchase]], 0)</f>
        <v>63.411764705882355</v>
      </c>
      <c r="AF531">
        <v>7</v>
      </c>
      <c r="AG531">
        <v>0</v>
      </c>
      <c r="AH531">
        <v>0</v>
      </c>
      <c r="AI531">
        <v>0</v>
      </c>
      <c r="AJ531">
        <v>1</v>
      </c>
      <c r="AK531">
        <v>1</v>
      </c>
      <c r="AL531">
        <v>1</v>
      </c>
      <c r="AM531">
        <v>0</v>
      </c>
    </row>
    <row r="532" spans="1:39" x14ac:dyDescent="0.3">
      <c r="A532">
        <v>4137</v>
      </c>
      <c r="B532">
        <v>1948</v>
      </c>
      <c r="C532">
        <f>2014-marketing_campaign32[[#This Row],[Year_Birth]]</f>
        <v>66</v>
      </c>
      <c r="D532" t="str">
        <f>IF(AND(marketing_campaign32[[#This Row],[Age]]&gt;17, marketing_campaign32[[#This Row],[Age]]&lt;40), "Adult", IF(AND(marketing_campaign32[[#This Row],[Age]]&gt;=40, marketing_campaign32[[#This Row],[Age]]&lt;59), "Middle Age", "Old Age"))</f>
        <v>Old Age</v>
      </c>
      <c r="E532">
        <v>2</v>
      </c>
      <c r="F532">
        <v>2</v>
      </c>
      <c r="G532">
        <v>70666</v>
      </c>
      <c r="H532" t="s">
        <v>146</v>
      </c>
      <c r="I532">
        <v>3</v>
      </c>
      <c r="J532">
        <v>0</v>
      </c>
      <c r="K532">
        <v>0</v>
      </c>
      <c r="L532">
        <f t="shared" si="24"/>
        <v>0</v>
      </c>
      <c r="M532">
        <f>marketing_campaign32[[#This Row],[TotalKids]]+marketing_campaign32[[#This Row],[Marital_Number]]</f>
        <v>2</v>
      </c>
      <c r="N532" s="1">
        <v>41614</v>
      </c>
      <c r="O532" s="22">
        <f>MAX($N$2:$N$2229)-marketing_campaign32[[#This Row],[Dt_Customer]]</f>
        <v>205</v>
      </c>
      <c r="P532">
        <v>29</v>
      </c>
      <c r="Q532">
        <v>398</v>
      </c>
      <c r="R532">
        <v>40</v>
      </c>
      <c r="S532">
        <v>367</v>
      </c>
      <c r="T532">
        <v>119</v>
      </c>
      <c r="U532">
        <v>122</v>
      </c>
      <c r="V532">
        <v>30</v>
      </c>
      <c r="W532">
        <f t="shared" si="25"/>
        <v>1076</v>
      </c>
      <c r="X532" s="27">
        <f>marketing_campaign32[[#This Row],[TotalSpend]]/marketing_campaign32[[#This Row],[Income]]</f>
        <v>1.5226558741120199E-2</v>
      </c>
      <c r="Y532" s="27" t="str">
        <f>IF(marketing_campaign32[[#This Row],[TotalSpend]]&gt;1196, "High Spend", "Low Spend")</f>
        <v>Low Spend</v>
      </c>
      <c r="Z532">
        <v>1</v>
      </c>
      <c r="AA532">
        <v>7</v>
      </c>
      <c r="AB532">
        <v>4</v>
      </c>
      <c r="AC532">
        <v>4</v>
      </c>
      <c r="AD532">
        <f t="shared" si="26"/>
        <v>15</v>
      </c>
      <c r="AE532" s="30">
        <f>IFERROR(marketing_campaign32[[#This Row],[TotalSpend]]/marketing_campaign32[[#This Row],[TotalPurchase]], 0)</f>
        <v>71.733333333333334</v>
      </c>
      <c r="AF532">
        <v>4</v>
      </c>
      <c r="AG532">
        <v>0</v>
      </c>
      <c r="AH532">
        <v>0</v>
      </c>
      <c r="AI532">
        <v>0</v>
      </c>
      <c r="AJ532">
        <v>0</v>
      </c>
      <c r="AK532">
        <v>0</v>
      </c>
      <c r="AL532">
        <v>0</v>
      </c>
      <c r="AM532">
        <v>0</v>
      </c>
    </row>
    <row r="533" spans="1:39" x14ac:dyDescent="0.3">
      <c r="A533">
        <v>2797</v>
      </c>
      <c r="B533">
        <v>1977</v>
      </c>
      <c r="C533">
        <f>2014-marketing_campaign32[[#This Row],[Year_Birth]]</f>
        <v>37</v>
      </c>
      <c r="D533" t="str">
        <f>IF(AND(marketing_campaign32[[#This Row],[Age]]&gt;17, marketing_campaign32[[#This Row],[Age]]&lt;40), "Adult", IF(AND(marketing_campaign32[[#This Row],[Age]]&gt;=40, marketing_campaign32[[#This Row],[Age]]&lt;59), "Middle Age", "Old Age"))</f>
        <v>Adult</v>
      </c>
      <c r="E533">
        <v>2</v>
      </c>
      <c r="F533">
        <v>2</v>
      </c>
      <c r="G533">
        <v>72117</v>
      </c>
      <c r="H533" t="s">
        <v>146</v>
      </c>
      <c r="I533">
        <v>3</v>
      </c>
      <c r="J533">
        <v>0</v>
      </c>
      <c r="K533">
        <v>1</v>
      </c>
      <c r="L533">
        <f t="shared" si="24"/>
        <v>1</v>
      </c>
      <c r="M533">
        <f>marketing_campaign32[[#This Row],[TotalKids]]+marketing_campaign32[[#This Row],[Marital_Number]]</f>
        <v>3</v>
      </c>
      <c r="N533" s="1">
        <v>41506</v>
      </c>
      <c r="O533" s="22">
        <f>MAX($N$2:$N$2229)-marketing_campaign32[[#This Row],[Dt_Customer]]</f>
        <v>313</v>
      </c>
      <c r="P533">
        <v>34</v>
      </c>
      <c r="Q533">
        <v>707</v>
      </c>
      <c r="R533">
        <v>20</v>
      </c>
      <c r="S533">
        <v>171</v>
      </c>
      <c r="T533">
        <v>65</v>
      </c>
      <c r="U533">
        <v>60</v>
      </c>
      <c r="V533">
        <v>50</v>
      </c>
      <c r="W533">
        <f t="shared" si="25"/>
        <v>1073</v>
      </c>
      <c r="X533" s="27">
        <f>marketing_campaign32[[#This Row],[TotalSpend]]/marketing_campaign32[[#This Row],[Income]]</f>
        <v>1.4878600052692153E-2</v>
      </c>
      <c r="Y533" s="27" t="str">
        <f>IF(marketing_campaign32[[#This Row],[TotalSpend]]&gt;1196, "High Spend", "Low Spend")</f>
        <v>Low Spend</v>
      </c>
      <c r="Z533">
        <v>1</v>
      </c>
      <c r="AA533">
        <v>9</v>
      </c>
      <c r="AB533">
        <v>7</v>
      </c>
      <c r="AC533">
        <v>9</v>
      </c>
      <c r="AD533">
        <f t="shared" si="26"/>
        <v>25</v>
      </c>
      <c r="AE533" s="30">
        <f>IFERROR(marketing_campaign32[[#This Row],[TotalSpend]]/marketing_campaign32[[#This Row],[TotalPurchase]], 0)</f>
        <v>42.92</v>
      </c>
      <c r="AF533">
        <v>5</v>
      </c>
      <c r="AG533">
        <v>0</v>
      </c>
      <c r="AH533">
        <v>0</v>
      </c>
      <c r="AI533">
        <v>0</v>
      </c>
      <c r="AJ533">
        <v>0</v>
      </c>
      <c r="AK533">
        <v>0</v>
      </c>
      <c r="AL533">
        <v>0</v>
      </c>
      <c r="AM533">
        <v>0</v>
      </c>
    </row>
    <row r="534" spans="1:39" x14ac:dyDescent="0.3">
      <c r="A534">
        <v>3523</v>
      </c>
      <c r="B534">
        <v>1962</v>
      </c>
      <c r="C534">
        <f>2014-marketing_campaign32[[#This Row],[Year_Birth]]</f>
        <v>52</v>
      </c>
      <c r="D534" t="str">
        <f>IF(AND(marketing_campaign32[[#This Row],[Age]]&gt;17, marketing_campaign32[[#This Row],[Age]]&lt;40), "Adult", IF(AND(marketing_campaign32[[#This Row],[Age]]&gt;=40, marketing_campaign32[[#This Row],[Age]]&lt;59), "Middle Age", "Old Age"))</f>
        <v>Middle Age</v>
      </c>
      <c r="E534">
        <v>2</v>
      </c>
      <c r="F534">
        <v>2</v>
      </c>
      <c r="G534">
        <v>75072</v>
      </c>
      <c r="H534" t="s">
        <v>146</v>
      </c>
      <c r="I534">
        <v>3</v>
      </c>
      <c r="J534">
        <v>0</v>
      </c>
      <c r="K534">
        <v>1</v>
      </c>
      <c r="L534">
        <f t="shared" si="24"/>
        <v>1</v>
      </c>
      <c r="M534">
        <f>marketing_campaign32[[#This Row],[TotalKids]]+marketing_campaign32[[#This Row],[Marital_Number]]</f>
        <v>3</v>
      </c>
      <c r="N534" s="1">
        <v>41297</v>
      </c>
      <c r="O534" s="22">
        <f>MAX($N$2:$N$2229)-marketing_campaign32[[#This Row],[Dt_Customer]]</f>
        <v>522</v>
      </c>
      <c r="P534">
        <v>83</v>
      </c>
      <c r="Q534">
        <v>583</v>
      </c>
      <c r="R534">
        <v>34</v>
      </c>
      <c r="S534">
        <v>309</v>
      </c>
      <c r="T534">
        <v>0</v>
      </c>
      <c r="U534">
        <v>22</v>
      </c>
      <c r="V534">
        <v>125</v>
      </c>
      <c r="W534">
        <f t="shared" si="25"/>
        <v>1073</v>
      </c>
      <c r="X534" s="27">
        <f>marketing_campaign32[[#This Row],[TotalSpend]]/marketing_campaign32[[#This Row],[Income]]</f>
        <v>1.4292945439045183E-2</v>
      </c>
      <c r="Y534" s="27" t="str">
        <f>IF(marketing_campaign32[[#This Row],[TotalSpend]]&gt;1196, "High Spend", "Low Spend")</f>
        <v>Low Spend</v>
      </c>
      <c r="Z534">
        <v>2</v>
      </c>
      <c r="AA534">
        <v>5</v>
      </c>
      <c r="AB534">
        <v>4</v>
      </c>
      <c r="AC534">
        <v>8</v>
      </c>
      <c r="AD534">
        <f t="shared" si="26"/>
        <v>17</v>
      </c>
      <c r="AE534" s="30">
        <f>IFERROR(marketing_campaign32[[#This Row],[TotalSpend]]/marketing_campaign32[[#This Row],[TotalPurchase]], 0)</f>
        <v>63.117647058823529</v>
      </c>
      <c r="AF534">
        <v>3</v>
      </c>
      <c r="AG534">
        <v>0</v>
      </c>
      <c r="AH534">
        <v>0</v>
      </c>
      <c r="AI534">
        <v>0</v>
      </c>
      <c r="AJ534">
        <v>0</v>
      </c>
      <c r="AK534">
        <v>0</v>
      </c>
      <c r="AL534">
        <v>0</v>
      </c>
      <c r="AM534">
        <v>0</v>
      </c>
    </row>
    <row r="535" spans="1:39" x14ac:dyDescent="0.3">
      <c r="A535">
        <v>7342</v>
      </c>
      <c r="B535">
        <v>1961</v>
      </c>
      <c r="C535">
        <f>2014-marketing_campaign32[[#This Row],[Year_Birth]]</f>
        <v>53</v>
      </c>
      <c r="D535" t="str">
        <f>IF(AND(marketing_campaign32[[#This Row],[Age]]&gt;17, marketing_campaign32[[#This Row],[Age]]&lt;40), "Adult", IF(AND(marketing_campaign32[[#This Row],[Age]]&gt;=40, marketing_campaign32[[#This Row],[Age]]&lt;59), "Middle Age", "Old Age"))</f>
        <v>Middle Age</v>
      </c>
      <c r="E535">
        <v>3</v>
      </c>
      <c r="F535">
        <v>1</v>
      </c>
      <c r="G535">
        <v>59184</v>
      </c>
      <c r="H535" t="s">
        <v>147</v>
      </c>
      <c r="I535">
        <v>2</v>
      </c>
      <c r="J535">
        <v>0</v>
      </c>
      <c r="K535">
        <v>1</v>
      </c>
      <c r="L535">
        <f t="shared" si="24"/>
        <v>1</v>
      </c>
      <c r="M535">
        <f>marketing_campaign32[[#This Row],[TotalKids]]+marketing_campaign32[[#This Row],[Marital_Number]]</f>
        <v>2</v>
      </c>
      <c r="N535" s="1">
        <v>41161</v>
      </c>
      <c r="O535" s="22">
        <f>MAX($N$2:$N$2229)-marketing_campaign32[[#This Row],[Dt_Customer]]</f>
        <v>658</v>
      </c>
      <c r="P535">
        <v>6</v>
      </c>
      <c r="Q535">
        <v>341</v>
      </c>
      <c r="R535">
        <v>142</v>
      </c>
      <c r="S535">
        <v>113</v>
      </c>
      <c r="T535">
        <v>259</v>
      </c>
      <c r="U535">
        <v>151</v>
      </c>
      <c r="V535">
        <v>66</v>
      </c>
      <c r="W535">
        <f t="shared" si="25"/>
        <v>1072</v>
      </c>
      <c r="X535" s="27">
        <f>marketing_campaign32[[#This Row],[TotalSpend]]/marketing_campaign32[[#This Row],[Income]]</f>
        <v>1.8113003514463367E-2</v>
      </c>
      <c r="Y535" s="27" t="str">
        <f>IF(marketing_campaign32[[#This Row],[TotalSpend]]&gt;1196, "High Spend", "Low Spend")</f>
        <v>Low Spend</v>
      </c>
      <c r="Z535">
        <v>3</v>
      </c>
      <c r="AA535">
        <v>6</v>
      </c>
      <c r="AB535">
        <v>6</v>
      </c>
      <c r="AC535">
        <v>12</v>
      </c>
      <c r="AD535">
        <f t="shared" si="26"/>
        <v>24</v>
      </c>
      <c r="AE535" s="30">
        <f>IFERROR(marketing_campaign32[[#This Row],[TotalSpend]]/marketing_campaign32[[#This Row],[TotalPurchase]], 0)</f>
        <v>44.666666666666664</v>
      </c>
      <c r="AF535">
        <v>5</v>
      </c>
      <c r="AG535">
        <v>0</v>
      </c>
      <c r="AH535">
        <v>0</v>
      </c>
      <c r="AI535">
        <v>0</v>
      </c>
      <c r="AJ535">
        <v>0</v>
      </c>
      <c r="AK535">
        <v>0</v>
      </c>
      <c r="AL535">
        <v>0</v>
      </c>
      <c r="AM535">
        <v>0</v>
      </c>
    </row>
    <row r="536" spans="1:39" x14ac:dyDescent="0.3">
      <c r="A536">
        <v>796</v>
      </c>
      <c r="B536">
        <v>1965</v>
      </c>
      <c r="C536">
        <f>2014-marketing_campaign32[[#This Row],[Year_Birth]]</f>
        <v>49</v>
      </c>
      <c r="D536" t="str">
        <f>IF(AND(marketing_campaign32[[#This Row],[Age]]&gt;17, marketing_campaign32[[#This Row],[Age]]&lt;40), "Adult", IF(AND(marketing_campaign32[[#This Row],[Age]]&gt;=40, marketing_campaign32[[#This Row],[Age]]&lt;59), "Middle Age", "Old Age"))</f>
        <v>Middle Age</v>
      </c>
      <c r="E536">
        <v>3</v>
      </c>
      <c r="F536">
        <v>1</v>
      </c>
      <c r="G536">
        <v>60161</v>
      </c>
      <c r="H536" t="s">
        <v>147</v>
      </c>
      <c r="I536">
        <v>2</v>
      </c>
      <c r="J536">
        <v>0</v>
      </c>
      <c r="K536">
        <v>1</v>
      </c>
      <c r="L536">
        <f t="shared" si="24"/>
        <v>1</v>
      </c>
      <c r="M536">
        <f>marketing_campaign32[[#This Row],[TotalKids]]+marketing_campaign32[[#This Row],[Marital_Number]]</f>
        <v>2</v>
      </c>
      <c r="N536" s="1">
        <v>41205</v>
      </c>
      <c r="O536" s="22">
        <f>MAX($N$2:$N$2229)-marketing_campaign32[[#This Row],[Dt_Customer]]</f>
        <v>614</v>
      </c>
      <c r="P536">
        <v>17</v>
      </c>
      <c r="Q536">
        <v>584</v>
      </c>
      <c r="R536">
        <v>44</v>
      </c>
      <c r="S536">
        <v>212</v>
      </c>
      <c r="T536">
        <v>46</v>
      </c>
      <c r="U536">
        <v>8</v>
      </c>
      <c r="V536">
        <v>177</v>
      </c>
      <c r="W536">
        <f t="shared" si="25"/>
        <v>1071</v>
      </c>
      <c r="X536" s="27">
        <f>marketing_campaign32[[#This Row],[TotalSpend]]/marketing_campaign32[[#This Row],[Income]]</f>
        <v>1.7802230681005966E-2</v>
      </c>
      <c r="Y536" s="27" t="str">
        <f>IF(marketing_campaign32[[#This Row],[TotalSpend]]&gt;1196, "High Spend", "Low Spend")</f>
        <v>Low Spend</v>
      </c>
      <c r="Z536">
        <v>3</v>
      </c>
      <c r="AA536">
        <v>11</v>
      </c>
      <c r="AB536">
        <v>4</v>
      </c>
      <c r="AC536">
        <v>8</v>
      </c>
      <c r="AD536">
        <f t="shared" si="26"/>
        <v>23</v>
      </c>
      <c r="AE536" s="30">
        <f>IFERROR(marketing_campaign32[[#This Row],[TotalSpend]]/marketing_campaign32[[#This Row],[TotalPurchase]], 0)</f>
        <v>46.565217391304351</v>
      </c>
      <c r="AF536">
        <v>8</v>
      </c>
      <c r="AG536">
        <v>0</v>
      </c>
      <c r="AH536">
        <v>0</v>
      </c>
      <c r="AI536">
        <v>0</v>
      </c>
      <c r="AJ536">
        <v>0</v>
      </c>
      <c r="AK536">
        <v>0</v>
      </c>
      <c r="AL536">
        <v>0</v>
      </c>
      <c r="AM536">
        <v>0</v>
      </c>
    </row>
    <row r="537" spans="1:39" x14ac:dyDescent="0.3">
      <c r="A537">
        <v>6694</v>
      </c>
      <c r="B537">
        <v>1964</v>
      </c>
      <c r="C537">
        <f>2014-marketing_campaign32[[#This Row],[Year_Birth]]</f>
        <v>50</v>
      </c>
      <c r="D537" t="str">
        <f>IF(AND(marketing_campaign32[[#This Row],[Age]]&gt;17, marketing_campaign32[[#This Row],[Age]]&lt;40), "Adult", IF(AND(marketing_campaign32[[#This Row],[Age]]&gt;=40, marketing_campaign32[[#This Row],[Age]]&lt;59), "Middle Age", "Old Age"))</f>
        <v>Middle Age</v>
      </c>
      <c r="E537">
        <v>2</v>
      </c>
      <c r="F537">
        <v>2</v>
      </c>
      <c r="G537">
        <v>75236</v>
      </c>
      <c r="H537" t="s">
        <v>146</v>
      </c>
      <c r="I537">
        <v>3</v>
      </c>
      <c r="J537">
        <v>0</v>
      </c>
      <c r="K537">
        <v>1</v>
      </c>
      <c r="L537">
        <f t="shared" si="24"/>
        <v>1</v>
      </c>
      <c r="M537">
        <f>marketing_campaign32[[#This Row],[TotalKids]]+marketing_campaign32[[#This Row],[Marital_Number]]</f>
        <v>3</v>
      </c>
      <c r="N537" s="1">
        <v>41603</v>
      </c>
      <c r="O537" s="22">
        <f>MAX($N$2:$N$2229)-marketing_campaign32[[#This Row],[Dt_Customer]]</f>
        <v>216</v>
      </c>
      <c r="P537">
        <v>27</v>
      </c>
      <c r="Q537">
        <v>438</v>
      </c>
      <c r="R537">
        <v>66</v>
      </c>
      <c r="S537">
        <v>400</v>
      </c>
      <c r="T537">
        <v>12</v>
      </c>
      <c r="U537">
        <v>38</v>
      </c>
      <c r="V537">
        <v>114</v>
      </c>
      <c r="W537">
        <f t="shared" si="25"/>
        <v>1068</v>
      </c>
      <c r="X537" s="27">
        <f>marketing_campaign32[[#This Row],[TotalSpend]]/marketing_campaign32[[#This Row],[Income]]</f>
        <v>1.4195332021904407E-2</v>
      </c>
      <c r="Y537" s="27" t="str">
        <f>IF(marketing_campaign32[[#This Row],[TotalSpend]]&gt;1196, "High Spend", "Low Spend")</f>
        <v>Low Spend</v>
      </c>
      <c r="Z537">
        <v>1</v>
      </c>
      <c r="AA537">
        <v>8</v>
      </c>
      <c r="AB537">
        <v>3</v>
      </c>
      <c r="AC537">
        <v>13</v>
      </c>
      <c r="AD537">
        <f t="shared" si="26"/>
        <v>24</v>
      </c>
      <c r="AE537" s="30">
        <f>IFERROR(marketing_campaign32[[#This Row],[TotalSpend]]/marketing_campaign32[[#This Row],[TotalPurchase]], 0)</f>
        <v>44.5</v>
      </c>
      <c r="AF537">
        <v>4</v>
      </c>
      <c r="AG537">
        <v>0</v>
      </c>
      <c r="AH537">
        <v>0</v>
      </c>
      <c r="AI537">
        <v>0</v>
      </c>
      <c r="AJ537">
        <v>0</v>
      </c>
      <c r="AK537">
        <v>0</v>
      </c>
      <c r="AL537">
        <v>0</v>
      </c>
      <c r="AM537">
        <v>0</v>
      </c>
    </row>
    <row r="538" spans="1:39" x14ac:dyDescent="0.3">
      <c r="A538">
        <v>10091</v>
      </c>
      <c r="B538">
        <v>1956</v>
      </c>
      <c r="C538">
        <f>2014-marketing_campaign32[[#This Row],[Year_Birth]]</f>
        <v>58</v>
      </c>
      <c r="D538" t="str">
        <f>IF(AND(marketing_campaign32[[#This Row],[Age]]&gt;17, marketing_campaign32[[#This Row],[Age]]&lt;40), "Adult", IF(AND(marketing_campaign32[[#This Row],[Age]]&gt;=40, marketing_campaign32[[#This Row],[Age]]&lt;59), "Middle Age", "Old Age"))</f>
        <v>Middle Age</v>
      </c>
      <c r="E538">
        <v>2</v>
      </c>
      <c r="F538">
        <v>1</v>
      </c>
      <c r="G538">
        <v>60230</v>
      </c>
      <c r="H538" t="s">
        <v>147</v>
      </c>
      <c r="I538">
        <v>2</v>
      </c>
      <c r="J538">
        <v>0</v>
      </c>
      <c r="K538">
        <v>1</v>
      </c>
      <c r="L538">
        <f t="shared" si="24"/>
        <v>1</v>
      </c>
      <c r="M538">
        <f>marketing_campaign32[[#This Row],[TotalKids]]+marketing_campaign32[[#This Row],[Marital_Number]]</f>
        <v>2</v>
      </c>
      <c r="N538" s="1">
        <v>41414</v>
      </c>
      <c r="O538" s="22">
        <f>MAX($N$2:$N$2229)-marketing_campaign32[[#This Row],[Dt_Customer]]</f>
        <v>405</v>
      </c>
      <c r="P538">
        <v>78</v>
      </c>
      <c r="Q538">
        <v>520</v>
      </c>
      <c r="R538">
        <v>20</v>
      </c>
      <c r="S538">
        <v>367</v>
      </c>
      <c r="T538">
        <v>39</v>
      </c>
      <c r="U538">
        <v>81</v>
      </c>
      <c r="V538">
        <v>40</v>
      </c>
      <c r="W538">
        <f t="shared" si="25"/>
        <v>1067</v>
      </c>
      <c r="X538" s="27">
        <f>marketing_campaign32[[#This Row],[TotalSpend]]/marketing_campaign32[[#This Row],[Income]]</f>
        <v>1.7715424207205711E-2</v>
      </c>
      <c r="Y538" s="27" t="str">
        <f>IF(marketing_campaign32[[#This Row],[TotalSpend]]&gt;1196, "High Spend", "Low Spend")</f>
        <v>Low Spend</v>
      </c>
      <c r="Z538">
        <v>2</v>
      </c>
      <c r="AA538">
        <v>6</v>
      </c>
      <c r="AB538">
        <v>3</v>
      </c>
      <c r="AC538">
        <v>6</v>
      </c>
      <c r="AD538">
        <f t="shared" si="26"/>
        <v>15</v>
      </c>
      <c r="AE538" s="30">
        <f>IFERROR(marketing_campaign32[[#This Row],[TotalSpend]]/marketing_campaign32[[#This Row],[TotalPurchase]], 0)</f>
        <v>71.13333333333334</v>
      </c>
      <c r="AF538">
        <v>5</v>
      </c>
      <c r="AG538">
        <v>0</v>
      </c>
      <c r="AH538">
        <v>0</v>
      </c>
      <c r="AI538">
        <v>0</v>
      </c>
      <c r="AJ538">
        <v>0</v>
      </c>
      <c r="AK538">
        <v>0</v>
      </c>
      <c r="AL538">
        <v>0</v>
      </c>
      <c r="AM538">
        <v>0</v>
      </c>
    </row>
    <row r="539" spans="1:39" x14ac:dyDescent="0.3">
      <c r="A539">
        <v>5332</v>
      </c>
      <c r="B539">
        <v>1960</v>
      </c>
      <c r="C539">
        <f>2014-marketing_campaign32[[#This Row],[Year_Birth]]</f>
        <v>54</v>
      </c>
      <c r="D539" t="str">
        <f>IF(AND(marketing_campaign32[[#This Row],[Age]]&gt;17, marketing_campaign32[[#This Row],[Age]]&lt;40), "Adult", IF(AND(marketing_campaign32[[#This Row],[Age]]&gt;=40, marketing_campaign32[[#This Row],[Age]]&lt;59), "Middle Age", "Old Age"))</f>
        <v>Middle Age</v>
      </c>
      <c r="E539">
        <v>3</v>
      </c>
      <c r="F539">
        <v>2</v>
      </c>
      <c r="G539">
        <v>82504</v>
      </c>
      <c r="H539" t="s">
        <v>146</v>
      </c>
      <c r="I539">
        <v>3</v>
      </c>
      <c r="J539">
        <v>0</v>
      </c>
      <c r="K539">
        <v>0</v>
      </c>
      <c r="L539">
        <f t="shared" si="24"/>
        <v>0</v>
      </c>
      <c r="M539">
        <f>marketing_campaign32[[#This Row],[TotalKids]]+marketing_campaign32[[#This Row],[Marital_Number]]</f>
        <v>2</v>
      </c>
      <c r="N539" s="1">
        <v>41482</v>
      </c>
      <c r="O539" s="22">
        <f>MAX($N$2:$N$2229)-marketing_campaign32[[#This Row],[Dt_Customer]]</f>
        <v>337</v>
      </c>
      <c r="P539">
        <v>2</v>
      </c>
      <c r="Q539">
        <v>362</v>
      </c>
      <c r="R539">
        <v>50</v>
      </c>
      <c r="S539">
        <v>431</v>
      </c>
      <c r="T539">
        <v>134</v>
      </c>
      <c r="U539">
        <v>35</v>
      </c>
      <c r="V539">
        <v>54</v>
      </c>
      <c r="W539">
        <f t="shared" si="25"/>
        <v>1066</v>
      </c>
      <c r="X539" s="27">
        <f>marketing_campaign32[[#This Row],[TotalSpend]]/marketing_campaign32[[#This Row],[Income]]</f>
        <v>1.2920585668573644E-2</v>
      </c>
      <c r="Y539" s="27" t="str">
        <f>IF(marketing_campaign32[[#This Row],[TotalSpend]]&gt;1196, "High Spend", "Low Spend")</f>
        <v>Low Spend</v>
      </c>
      <c r="Z539">
        <v>1</v>
      </c>
      <c r="AA539">
        <v>3</v>
      </c>
      <c r="AB539">
        <v>6</v>
      </c>
      <c r="AC539">
        <v>7</v>
      </c>
      <c r="AD539">
        <f t="shared" si="26"/>
        <v>16</v>
      </c>
      <c r="AE539" s="30">
        <f>IFERROR(marketing_campaign32[[#This Row],[TotalSpend]]/marketing_campaign32[[#This Row],[TotalPurchase]], 0)</f>
        <v>66.625</v>
      </c>
      <c r="AF539">
        <v>1</v>
      </c>
      <c r="AG539">
        <v>0</v>
      </c>
      <c r="AH539">
        <v>0</v>
      </c>
      <c r="AI539">
        <v>0</v>
      </c>
      <c r="AJ539">
        <v>0</v>
      </c>
      <c r="AK539">
        <v>0</v>
      </c>
      <c r="AL539">
        <v>0</v>
      </c>
      <c r="AM539">
        <v>0</v>
      </c>
    </row>
    <row r="540" spans="1:39" x14ac:dyDescent="0.3">
      <c r="A540">
        <v>2324</v>
      </c>
      <c r="B540">
        <v>1972</v>
      </c>
      <c r="C540">
        <f>2014-marketing_campaign32[[#This Row],[Year_Birth]]</f>
        <v>42</v>
      </c>
      <c r="D540" t="str">
        <f>IF(AND(marketing_campaign32[[#This Row],[Age]]&gt;17, marketing_campaign32[[#This Row],[Age]]&lt;40), "Adult", IF(AND(marketing_campaign32[[#This Row],[Age]]&gt;=40, marketing_campaign32[[#This Row],[Age]]&lt;59), "Middle Age", "Old Age"))</f>
        <v>Middle Age</v>
      </c>
      <c r="E540">
        <v>2</v>
      </c>
      <c r="F540">
        <v>2</v>
      </c>
      <c r="G540">
        <v>77044</v>
      </c>
      <c r="H540" t="s">
        <v>146</v>
      </c>
      <c r="I540">
        <v>3</v>
      </c>
      <c r="J540">
        <v>0</v>
      </c>
      <c r="K540">
        <v>1</v>
      </c>
      <c r="L540">
        <f t="shared" si="24"/>
        <v>1</v>
      </c>
      <c r="M540">
        <f>marketing_campaign32[[#This Row],[TotalKids]]+marketing_campaign32[[#This Row],[Marital_Number]]</f>
        <v>3</v>
      </c>
      <c r="N540" s="1">
        <v>41574</v>
      </c>
      <c r="O540" s="22">
        <f>MAX($N$2:$N$2229)-marketing_campaign32[[#This Row],[Dt_Customer]]</f>
        <v>245</v>
      </c>
      <c r="P540">
        <v>12</v>
      </c>
      <c r="Q540">
        <v>625</v>
      </c>
      <c r="R540">
        <v>38</v>
      </c>
      <c r="S540">
        <v>242</v>
      </c>
      <c r="T540">
        <v>50</v>
      </c>
      <c r="U540">
        <v>34</v>
      </c>
      <c r="V540">
        <v>76</v>
      </c>
      <c r="W540">
        <f t="shared" si="25"/>
        <v>1065</v>
      </c>
      <c r="X540" s="27">
        <f>marketing_campaign32[[#This Row],[TotalSpend]]/marketing_campaign32[[#This Row],[Income]]</f>
        <v>1.3823269819843206E-2</v>
      </c>
      <c r="Y540" s="27" t="str">
        <f>IF(marketing_campaign32[[#This Row],[TotalSpend]]&gt;1196, "High Spend", "Low Spend")</f>
        <v>Low Spend</v>
      </c>
      <c r="Z540">
        <v>2</v>
      </c>
      <c r="AA540">
        <v>7</v>
      </c>
      <c r="AB540">
        <v>11</v>
      </c>
      <c r="AC540">
        <v>11</v>
      </c>
      <c r="AD540">
        <f t="shared" si="26"/>
        <v>29</v>
      </c>
      <c r="AE540" s="30">
        <f>IFERROR(marketing_campaign32[[#This Row],[TotalSpend]]/marketing_campaign32[[#This Row],[TotalPurchase]], 0)</f>
        <v>36.724137931034484</v>
      </c>
      <c r="AF540">
        <v>4</v>
      </c>
      <c r="AG540">
        <v>0</v>
      </c>
      <c r="AH540">
        <v>0</v>
      </c>
      <c r="AI540">
        <v>1</v>
      </c>
      <c r="AJ540">
        <v>0</v>
      </c>
      <c r="AK540">
        <v>0</v>
      </c>
      <c r="AL540">
        <v>0</v>
      </c>
      <c r="AM540">
        <v>0</v>
      </c>
    </row>
    <row r="541" spans="1:39" x14ac:dyDescent="0.3">
      <c r="A541">
        <v>9120</v>
      </c>
      <c r="B541">
        <v>1962</v>
      </c>
      <c r="C541">
        <f>2014-marketing_campaign32[[#This Row],[Year_Birth]]</f>
        <v>52</v>
      </c>
      <c r="D541" t="str">
        <f>IF(AND(marketing_campaign32[[#This Row],[Age]]&gt;17, marketing_campaign32[[#This Row],[Age]]&lt;40), "Adult", IF(AND(marketing_campaign32[[#This Row],[Age]]&gt;=40, marketing_campaign32[[#This Row],[Age]]&lt;59), "Middle Age", "Old Age"))</f>
        <v>Middle Age</v>
      </c>
      <c r="E541">
        <v>2</v>
      </c>
      <c r="F541">
        <v>1</v>
      </c>
      <c r="G541">
        <v>66565</v>
      </c>
      <c r="H541" t="s">
        <v>147</v>
      </c>
      <c r="I541">
        <v>2</v>
      </c>
      <c r="J541">
        <v>0</v>
      </c>
      <c r="K541">
        <v>1</v>
      </c>
      <c r="L541">
        <f t="shared" si="24"/>
        <v>1</v>
      </c>
      <c r="M541">
        <f>marketing_campaign32[[#This Row],[TotalKids]]+marketing_campaign32[[#This Row],[Marital_Number]]</f>
        <v>2</v>
      </c>
      <c r="N541" s="1">
        <v>41248</v>
      </c>
      <c r="O541" s="22">
        <f>MAX($N$2:$N$2229)-marketing_campaign32[[#This Row],[Dt_Customer]]</f>
        <v>571</v>
      </c>
      <c r="P541">
        <v>80</v>
      </c>
      <c r="Q541">
        <v>747</v>
      </c>
      <c r="R541">
        <v>10</v>
      </c>
      <c r="S541">
        <v>161</v>
      </c>
      <c r="T541">
        <v>65</v>
      </c>
      <c r="U541">
        <v>40</v>
      </c>
      <c r="V541">
        <v>42</v>
      </c>
      <c r="W541">
        <f t="shared" si="25"/>
        <v>1065</v>
      </c>
      <c r="X541" s="27">
        <f>marketing_campaign32[[#This Row],[TotalSpend]]/marketing_campaign32[[#This Row],[Income]]</f>
        <v>1.5999399083602494E-2</v>
      </c>
      <c r="Y541" s="27" t="str">
        <f>IF(marketing_campaign32[[#This Row],[TotalSpend]]&gt;1196, "High Spend", "Low Spend")</f>
        <v>Low Spend</v>
      </c>
      <c r="Z541">
        <v>4</v>
      </c>
      <c r="AA541">
        <v>4</v>
      </c>
      <c r="AB541">
        <v>2</v>
      </c>
      <c r="AC541">
        <v>9</v>
      </c>
      <c r="AD541">
        <f t="shared" si="26"/>
        <v>15</v>
      </c>
      <c r="AE541" s="30">
        <f>IFERROR(marketing_campaign32[[#This Row],[TotalSpend]]/marketing_campaign32[[#This Row],[TotalPurchase]], 0)</f>
        <v>71</v>
      </c>
      <c r="AF541">
        <v>8</v>
      </c>
      <c r="AG541">
        <v>0</v>
      </c>
      <c r="AH541">
        <v>0</v>
      </c>
      <c r="AI541">
        <v>0</v>
      </c>
      <c r="AJ541">
        <v>0</v>
      </c>
      <c r="AK541">
        <v>0</v>
      </c>
      <c r="AL541">
        <v>0</v>
      </c>
      <c r="AM541">
        <v>0</v>
      </c>
    </row>
    <row r="542" spans="1:39" x14ac:dyDescent="0.3">
      <c r="A542">
        <v>5084</v>
      </c>
      <c r="B542">
        <v>1975</v>
      </c>
      <c r="C542">
        <f>2014-marketing_campaign32[[#This Row],[Year_Birth]]</f>
        <v>39</v>
      </c>
      <c r="D542" t="str">
        <f>IF(AND(marketing_campaign32[[#This Row],[Age]]&gt;17, marketing_campaign32[[#This Row],[Age]]&lt;40), "Adult", IF(AND(marketing_campaign32[[#This Row],[Age]]&gt;=40, marketing_campaign32[[#This Row],[Age]]&lt;59), "Middle Age", "Old Age"))</f>
        <v>Adult</v>
      </c>
      <c r="E542">
        <v>2</v>
      </c>
      <c r="F542">
        <v>1</v>
      </c>
      <c r="G542">
        <v>58330</v>
      </c>
      <c r="H542" t="s">
        <v>147</v>
      </c>
      <c r="I542">
        <v>2</v>
      </c>
      <c r="J542">
        <v>0</v>
      </c>
      <c r="K542">
        <v>1</v>
      </c>
      <c r="L542">
        <f t="shared" si="24"/>
        <v>1</v>
      </c>
      <c r="M542">
        <f>marketing_campaign32[[#This Row],[TotalKids]]+marketing_campaign32[[#This Row],[Marital_Number]]</f>
        <v>2</v>
      </c>
      <c r="N542" s="1">
        <v>41633</v>
      </c>
      <c r="O542" s="22">
        <f>MAX($N$2:$N$2229)-marketing_campaign32[[#This Row],[Dt_Customer]]</f>
        <v>186</v>
      </c>
      <c r="P542">
        <v>87</v>
      </c>
      <c r="Q542">
        <v>445</v>
      </c>
      <c r="R542">
        <v>53</v>
      </c>
      <c r="S542">
        <v>213</v>
      </c>
      <c r="T542">
        <v>104</v>
      </c>
      <c r="U542">
        <v>98</v>
      </c>
      <c r="V542">
        <v>151</v>
      </c>
      <c r="W542">
        <f t="shared" si="25"/>
        <v>1064</v>
      </c>
      <c r="X542" s="27">
        <f>marketing_campaign32[[#This Row],[TotalSpend]]/marketing_campaign32[[#This Row],[Income]]</f>
        <v>1.8241042345276872E-2</v>
      </c>
      <c r="Y542" s="27" t="str">
        <f>IF(marketing_campaign32[[#This Row],[TotalSpend]]&gt;1196, "High Spend", "Low Spend")</f>
        <v>Low Spend</v>
      </c>
      <c r="Z542">
        <v>1</v>
      </c>
      <c r="AA542">
        <v>6</v>
      </c>
      <c r="AB542">
        <v>4</v>
      </c>
      <c r="AC542">
        <v>13</v>
      </c>
      <c r="AD542">
        <f t="shared" si="26"/>
        <v>23</v>
      </c>
      <c r="AE542" s="30">
        <f>IFERROR(marketing_campaign32[[#This Row],[TotalSpend]]/marketing_campaign32[[#This Row],[TotalPurchase]], 0)</f>
        <v>46.260869565217391</v>
      </c>
      <c r="AF542">
        <v>4</v>
      </c>
      <c r="AG542">
        <v>0</v>
      </c>
      <c r="AH542">
        <v>0</v>
      </c>
      <c r="AI542">
        <v>0</v>
      </c>
      <c r="AJ542">
        <v>0</v>
      </c>
      <c r="AK542">
        <v>0</v>
      </c>
      <c r="AL542">
        <v>0</v>
      </c>
      <c r="AM542">
        <v>0</v>
      </c>
    </row>
    <row r="543" spans="1:39" x14ac:dyDescent="0.3">
      <c r="A543">
        <v>7094</v>
      </c>
      <c r="B543">
        <v>1975</v>
      </c>
      <c r="C543">
        <f>2014-marketing_campaign32[[#This Row],[Year_Birth]]</f>
        <v>39</v>
      </c>
      <c r="D543" t="str">
        <f>IF(AND(marketing_campaign32[[#This Row],[Age]]&gt;17, marketing_campaign32[[#This Row],[Age]]&lt;40), "Adult", IF(AND(marketing_campaign32[[#This Row],[Age]]&gt;=40, marketing_campaign32[[#This Row],[Age]]&lt;59), "Middle Age", "Old Age"))</f>
        <v>Adult</v>
      </c>
      <c r="E543">
        <v>2</v>
      </c>
      <c r="F543">
        <v>1</v>
      </c>
      <c r="G543">
        <v>58330</v>
      </c>
      <c r="H543" t="s">
        <v>147</v>
      </c>
      <c r="I543">
        <v>2</v>
      </c>
      <c r="J543">
        <v>0</v>
      </c>
      <c r="K543">
        <v>1</v>
      </c>
      <c r="L543">
        <f t="shared" si="24"/>
        <v>1</v>
      </c>
      <c r="M543">
        <f>marketing_campaign32[[#This Row],[TotalKids]]+marketing_campaign32[[#This Row],[Marital_Number]]</f>
        <v>2</v>
      </c>
      <c r="N543" s="1">
        <v>41633</v>
      </c>
      <c r="O543" s="22">
        <f>MAX($N$2:$N$2229)-marketing_campaign32[[#This Row],[Dt_Customer]]</f>
        <v>186</v>
      </c>
      <c r="P543">
        <v>87</v>
      </c>
      <c r="Q543">
        <v>445</v>
      </c>
      <c r="R543">
        <v>53</v>
      </c>
      <c r="S543">
        <v>213</v>
      </c>
      <c r="T543">
        <v>104</v>
      </c>
      <c r="U543">
        <v>98</v>
      </c>
      <c r="V543">
        <v>151</v>
      </c>
      <c r="W543">
        <f t="shared" si="25"/>
        <v>1064</v>
      </c>
      <c r="X543" s="27">
        <f>marketing_campaign32[[#This Row],[TotalSpend]]/marketing_campaign32[[#This Row],[Income]]</f>
        <v>1.8241042345276872E-2</v>
      </c>
      <c r="Y543" s="27" t="str">
        <f>IF(marketing_campaign32[[#This Row],[TotalSpend]]&gt;1196, "High Spend", "Low Spend")</f>
        <v>Low Spend</v>
      </c>
      <c r="Z543">
        <v>1</v>
      </c>
      <c r="AA543">
        <v>6</v>
      </c>
      <c r="AB543">
        <v>4</v>
      </c>
      <c r="AC543">
        <v>13</v>
      </c>
      <c r="AD543">
        <f t="shared" si="26"/>
        <v>23</v>
      </c>
      <c r="AE543" s="30">
        <f>IFERROR(marketing_campaign32[[#This Row],[TotalSpend]]/marketing_campaign32[[#This Row],[TotalPurchase]], 0)</f>
        <v>46.260869565217391</v>
      </c>
      <c r="AF543">
        <v>4</v>
      </c>
      <c r="AG543">
        <v>0</v>
      </c>
      <c r="AH543">
        <v>0</v>
      </c>
      <c r="AI543">
        <v>0</v>
      </c>
      <c r="AJ543">
        <v>0</v>
      </c>
      <c r="AK543">
        <v>0</v>
      </c>
      <c r="AL543">
        <v>0</v>
      </c>
      <c r="AM543">
        <v>0</v>
      </c>
    </row>
    <row r="544" spans="1:39" x14ac:dyDescent="0.3">
      <c r="A544">
        <v>2072</v>
      </c>
      <c r="B544">
        <v>1969</v>
      </c>
      <c r="C544">
        <f>2014-marketing_campaign32[[#This Row],[Year_Birth]]</f>
        <v>45</v>
      </c>
      <c r="D544" t="str">
        <f>IF(AND(marketing_campaign32[[#This Row],[Age]]&gt;17, marketing_campaign32[[#This Row],[Age]]&lt;40), "Adult", IF(AND(marketing_campaign32[[#This Row],[Age]]&gt;=40, marketing_campaign32[[#This Row],[Age]]&lt;59), "Middle Age", "Old Age"))</f>
        <v>Middle Age</v>
      </c>
      <c r="E544">
        <v>3</v>
      </c>
      <c r="F544">
        <v>2</v>
      </c>
      <c r="G544">
        <v>53374</v>
      </c>
      <c r="H544" t="s">
        <v>147</v>
      </c>
      <c r="I544">
        <v>2</v>
      </c>
      <c r="J544">
        <v>0</v>
      </c>
      <c r="K544">
        <v>1</v>
      </c>
      <c r="L544">
        <f t="shared" si="24"/>
        <v>1</v>
      </c>
      <c r="M544">
        <f>marketing_campaign32[[#This Row],[TotalKids]]+marketing_campaign32[[#This Row],[Marital_Number]]</f>
        <v>3</v>
      </c>
      <c r="N544" s="1">
        <v>41137</v>
      </c>
      <c r="O544" s="22">
        <f>MAX($N$2:$N$2229)-marketing_campaign32[[#This Row],[Dt_Customer]]</f>
        <v>682</v>
      </c>
      <c r="P544">
        <v>34</v>
      </c>
      <c r="Q544">
        <v>896</v>
      </c>
      <c r="R544">
        <v>10</v>
      </c>
      <c r="S544">
        <v>101</v>
      </c>
      <c r="T544">
        <v>13</v>
      </c>
      <c r="U544">
        <v>10</v>
      </c>
      <c r="V544">
        <v>34</v>
      </c>
      <c r="W544">
        <f t="shared" si="25"/>
        <v>1064</v>
      </c>
      <c r="X544" s="27">
        <f>marketing_campaign32[[#This Row],[TotalSpend]]/marketing_campaign32[[#This Row],[Income]]</f>
        <v>1.9934799715217145E-2</v>
      </c>
      <c r="Y544" s="27" t="str">
        <f>IF(marketing_campaign32[[#This Row],[TotalSpend]]&gt;1196, "High Spend", "Low Spend")</f>
        <v>Low Spend</v>
      </c>
      <c r="Z544">
        <v>6</v>
      </c>
      <c r="AA544">
        <v>4</v>
      </c>
      <c r="AB544">
        <v>2</v>
      </c>
      <c r="AC544">
        <v>9</v>
      </c>
      <c r="AD544">
        <f t="shared" si="26"/>
        <v>15</v>
      </c>
      <c r="AE544" s="30">
        <f>IFERROR(marketing_campaign32[[#This Row],[TotalSpend]]/marketing_campaign32[[#This Row],[TotalPurchase]], 0)</f>
        <v>70.933333333333337</v>
      </c>
      <c r="AF544">
        <v>9</v>
      </c>
      <c r="AG544">
        <v>0</v>
      </c>
      <c r="AH544">
        <v>0</v>
      </c>
      <c r="AI544">
        <v>1</v>
      </c>
      <c r="AJ544">
        <v>0</v>
      </c>
      <c r="AK544">
        <v>0</v>
      </c>
      <c r="AL544">
        <v>1</v>
      </c>
      <c r="AM544">
        <v>0</v>
      </c>
    </row>
    <row r="545" spans="1:39" x14ac:dyDescent="0.3">
      <c r="A545">
        <v>1031</v>
      </c>
      <c r="B545">
        <v>1989</v>
      </c>
      <c r="C545">
        <f>2014-marketing_campaign32[[#This Row],[Year_Birth]]</f>
        <v>25</v>
      </c>
      <c r="D545" t="str">
        <f>IF(AND(marketing_campaign32[[#This Row],[Age]]&gt;17, marketing_campaign32[[#This Row],[Age]]&lt;40), "Adult", IF(AND(marketing_campaign32[[#This Row],[Age]]&gt;=40, marketing_campaign32[[#This Row],[Age]]&lt;59), "Middle Age", "Old Age"))</f>
        <v>Adult</v>
      </c>
      <c r="E545">
        <v>3</v>
      </c>
      <c r="F545">
        <v>2</v>
      </c>
      <c r="G545">
        <v>85710</v>
      </c>
      <c r="H545" t="s">
        <v>146</v>
      </c>
      <c r="I545">
        <v>3</v>
      </c>
      <c r="J545">
        <v>0</v>
      </c>
      <c r="K545">
        <v>0</v>
      </c>
      <c r="L545">
        <f t="shared" si="24"/>
        <v>0</v>
      </c>
      <c r="M545">
        <f>marketing_campaign32[[#This Row],[TotalKids]]+marketing_campaign32[[#This Row],[Marital_Number]]</f>
        <v>2</v>
      </c>
      <c r="N545" s="1">
        <v>41399</v>
      </c>
      <c r="O545" s="22">
        <f>MAX($N$2:$N$2229)-marketing_campaign32[[#This Row],[Dt_Customer]]</f>
        <v>420</v>
      </c>
      <c r="P545">
        <v>5</v>
      </c>
      <c r="Q545">
        <v>600</v>
      </c>
      <c r="R545">
        <v>20</v>
      </c>
      <c r="S545">
        <v>350</v>
      </c>
      <c r="T545">
        <v>29</v>
      </c>
      <c r="U545">
        <v>30</v>
      </c>
      <c r="V545">
        <v>33</v>
      </c>
      <c r="W545">
        <f t="shared" si="25"/>
        <v>1062</v>
      </c>
      <c r="X545" s="27">
        <f>marketing_campaign32[[#This Row],[TotalSpend]]/marketing_campaign32[[#This Row],[Income]]</f>
        <v>1.2390619530976549E-2</v>
      </c>
      <c r="Y545" s="27" t="str">
        <f>IF(marketing_campaign32[[#This Row],[TotalSpend]]&gt;1196, "High Spend", "Low Spend")</f>
        <v>Low Spend</v>
      </c>
      <c r="Z545">
        <v>1</v>
      </c>
      <c r="AA545">
        <v>6</v>
      </c>
      <c r="AB545">
        <v>9</v>
      </c>
      <c r="AC545">
        <v>10</v>
      </c>
      <c r="AD545">
        <f t="shared" si="26"/>
        <v>25</v>
      </c>
      <c r="AE545" s="30">
        <f>IFERROR(marketing_campaign32[[#This Row],[TotalSpend]]/marketing_campaign32[[#This Row],[TotalPurchase]], 0)</f>
        <v>42.48</v>
      </c>
      <c r="AF545">
        <v>2</v>
      </c>
      <c r="AG545">
        <v>0</v>
      </c>
      <c r="AH545">
        <v>0</v>
      </c>
      <c r="AI545">
        <v>0</v>
      </c>
      <c r="AJ545">
        <v>0</v>
      </c>
      <c r="AK545">
        <v>1</v>
      </c>
      <c r="AL545">
        <v>0</v>
      </c>
      <c r="AM545">
        <v>0</v>
      </c>
    </row>
    <row r="546" spans="1:39" x14ac:dyDescent="0.3">
      <c r="A546">
        <v>6931</v>
      </c>
      <c r="B546">
        <v>1967</v>
      </c>
      <c r="C546">
        <f>2014-marketing_campaign32[[#This Row],[Year_Birth]]</f>
        <v>47</v>
      </c>
      <c r="D546" t="str">
        <f>IF(AND(marketing_campaign32[[#This Row],[Age]]&gt;17, marketing_campaign32[[#This Row],[Age]]&lt;40), "Adult", IF(AND(marketing_campaign32[[#This Row],[Age]]&gt;=40, marketing_campaign32[[#This Row],[Age]]&lt;59), "Middle Age", "Old Age"))</f>
        <v>Middle Age</v>
      </c>
      <c r="E546">
        <v>2</v>
      </c>
      <c r="F546">
        <v>1</v>
      </c>
      <c r="G546">
        <v>76982</v>
      </c>
      <c r="H546" t="s">
        <v>146</v>
      </c>
      <c r="I546">
        <v>3</v>
      </c>
      <c r="J546">
        <v>0</v>
      </c>
      <c r="K546">
        <v>0</v>
      </c>
      <c r="L546">
        <f t="shared" si="24"/>
        <v>0</v>
      </c>
      <c r="M546">
        <f>marketing_campaign32[[#This Row],[TotalKids]]+marketing_campaign32[[#This Row],[Marital_Number]]</f>
        <v>1</v>
      </c>
      <c r="N546" s="1">
        <v>41685</v>
      </c>
      <c r="O546" s="22">
        <f>MAX($N$2:$N$2229)-marketing_campaign32[[#This Row],[Dt_Customer]]</f>
        <v>134</v>
      </c>
      <c r="P546">
        <v>19</v>
      </c>
      <c r="Q546">
        <v>464</v>
      </c>
      <c r="R546">
        <v>151</v>
      </c>
      <c r="S546">
        <v>292</v>
      </c>
      <c r="T546">
        <v>65</v>
      </c>
      <c r="U546">
        <v>60</v>
      </c>
      <c r="V546">
        <v>30</v>
      </c>
      <c r="W546">
        <f t="shared" si="25"/>
        <v>1062</v>
      </c>
      <c r="X546" s="27">
        <f>marketing_campaign32[[#This Row],[TotalSpend]]/marketing_campaign32[[#This Row],[Income]]</f>
        <v>1.3795432698552908E-2</v>
      </c>
      <c r="Y546" s="27" t="str">
        <f>IF(marketing_campaign32[[#This Row],[TotalSpend]]&gt;1196, "High Spend", "Low Spend")</f>
        <v>Low Spend</v>
      </c>
      <c r="Z546">
        <v>1</v>
      </c>
      <c r="AA546">
        <v>8</v>
      </c>
      <c r="AB546">
        <v>3</v>
      </c>
      <c r="AC546">
        <v>4</v>
      </c>
      <c r="AD546">
        <f t="shared" si="26"/>
        <v>15</v>
      </c>
      <c r="AE546" s="30">
        <f>IFERROR(marketing_campaign32[[#This Row],[TotalSpend]]/marketing_campaign32[[#This Row],[TotalPurchase]], 0)</f>
        <v>70.8</v>
      </c>
      <c r="AF546">
        <v>4</v>
      </c>
      <c r="AG546">
        <v>0</v>
      </c>
      <c r="AH546">
        <v>0</v>
      </c>
      <c r="AI546">
        <v>0</v>
      </c>
      <c r="AJ546">
        <v>0</v>
      </c>
      <c r="AK546">
        <v>1</v>
      </c>
      <c r="AL546">
        <v>1</v>
      </c>
      <c r="AM546">
        <v>0</v>
      </c>
    </row>
    <row r="547" spans="1:39" x14ac:dyDescent="0.3">
      <c r="A547">
        <v>1453</v>
      </c>
      <c r="B547">
        <v>1943</v>
      </c>
      <c r="C547">
        <f>2014-marketing_campaign32[[#This Row],[Year_Birth]]</f>
        <v>71</v>
      </c>
      <c r="D547" t="str">
        <f>IF(AND(marketing_campaign32[[#This Row],[Age]]&gt;17, marketing_campaign32[[#This Row],[Age]]&lt;40), "Adult", IF(AND(marketing_campaign32[[#This Row],[Age]]&gt;=40, marketing_campaign32[[#This Row],[Age]]&lt;59), "Middle Age", "Old Age"))</f>
        <v>Old Age</v>
      </c>
      <c r="E547">
        <v>3</v>
      </c>
      <c r="F547">
        <v>1</v>
      </c>
      <c r="G547">
        <v>57513</v>
      </c>
      <c r="H547" t="s">
        <v>147</v>
      </c>
      <c r="I547">
        <v>2</v>
      </c>
      <c r="J547">
        <v>0</v>
      </c>
      <c r="K547">
        <v>0</v>
      </c>
      <c r="L547">
        <f t="shared" si="24"/>
        <v>0</v>
      </c>
      <c r="M547">
        <f>marketing_campaign32[[#This Row],[TotalKids]]+marketing_campaign32[[#This Row],[Marital_Number]]</f>
        <v>1</v>
      </c>
      <c r="N547" s="1">
        <v>41461</v>
      </c>
      <c r="O547" s="22">
        <f>MAX($N$2:$N$2229)-marketing_campaign32[[#This Row],[Dt_Customer]]</f>
        <v>358</v>
      </c>
      <c r="P547">
        <v>59</v>
      </c>
      <c r="Q547">
        <v>735</v>
      </c>
      <c r="R547">
        <v>40</v>
      </c>
      <c r="S547">
        <v>183</v>
      </c>
      <c r="T547">
        <v>52</v>
      </c>
      <c r="U547">
        <v>20</v>
      </c>
      <c r="V547">
        <v>30</v>
      </c>
      <c r="W547">
        <f t="shared" si="25"/>
        <v>1060</v>
      </c>
      <c r="X547" s="27">
        <f>marketing_campaign32[[#This Row],[TotalSpend]]/marketing_campaign32[[#This Row],[Income]]</f>
        <v>1.8430615686888183E-2</v>
      </c>
      <c r="Y547" s="27" t="str">
        <f>IF(marketing_campaign32[[#This Row],[TotalSpend]]&gt;1196, "High Spend", "Low Spend")</f>
        <v>Low Spend</v>
      </c>
      <c r="Z547">
        <v>2</v>
      </c>
      <c r="AA547">
        <v>9</v>
      </c>
      <c r="AB547">
        <v>3</v>
      </c>
      <c r="AC547">
        <v>13</v>
      </c>
      <c r="AD547">
        <f t="shared" si="26"/>
        <v>25</v>
      </c>
      <c r="AE547" s="30">
        <f>IFERROR(marketing_campaign32[[#This Row],[TotalSpend]]/marketing_campaign32[[#This Row],[TotalPurchase]], 0)</f>
        <v>42.4</v>
      </c>
      <c r="AF547">
        <v>6</v>
      </c>
      <c r="AG547">
        <v>0</v>
      </c>
      <c r="AH547">
        <v>0</v>
      </c>
      <c r="AI547">
        <v>0</v>
      </c>
      <c r="AJ547">
        <v>0</v>
      </c>
      <c r="AK547">
        <v>0</v>
      </c>
      <c r="AL547">
        <v>0</v>
      </c>
      <c r="AM547">
        <v>0</v>
      </c>
    </row>
    <row r="548" spans="1:39" x14ac:dyDescent="0.3">
      <c r="A548">
        <v>11084</v>
      </c>
      <c r="B548">
        <v>1976</v>
      </c>
      <c r="C548">
        <f>2014-marketing_campaign32[[#This Row],[Year_Birth]]</f>
        <v>38</v>
      </c>
      <c r="D548" t="str">
        <f>IF(AND(marketing_campaign32[[#This Row],[Age]]&gt;17, marketing_campaign32[[#This Row],[Age]]&lt;40), "Adult", IF(AND(marketing_campaign32[[#This Row],[Age]]&gt;=40, marketing_campaign32[[#This Row],[Age]]&lt;59), "Middle Age", "Old Age"))</f>
        <v>Adult</v>
      </c>
      <c r="E548">
        <v>3</v>
      </c>
      <c r="F548">
        <v>2</v>
      </c>
      <c r="G548">
        <v>65104</v>
      </c>
      <c r="H548" t="s">
        <v>147</v>
      </c>
      <c r="I548">
        <v>2</v>
      </c>
      <c r="J548">
        <v>0</v>
      </c>
      <c r="K548">
        <v>1</v>
      </c>
      <c r="L548">
        <f t="shared" si="24"/>
        <v>1</v>
      </c>
      <c r="M548">
        <f>marketing_campaign32[[#This Row],[TotalKids]]+marketing_campaign32[[#This Row],[Marital_Number]]</f>
        <v>3</v>
      </c>
      <c r="N548" s="1">
        <v>41592</v>
      </c>
      <c r="O548" s="22">
        <f>MAX($N$2:$N$2229)-marketing_campaign32[[#This Row],[Dt_Customer]]</f>
        <v>227</v>
      </c>
      <c r="P548">
        <v>4</v>
      </c>
      <c r="Q548">
        <v>738</v>
      </c>
      <c r="R548">
        <v>0</v>
      </c>
      <c r="S548">
        <v>232</v>
      </c>
      <c r="T548">
        <v>13</v>
      </c>
      <c r="U548">
        <v>20</v>
      </c>
      <c r="V548">
        <v>50</v>
      </c>
      <c r="W548">
        <f t="shared" si="25"/>
        <v>1053</v>
      </c>
      <c r="X548" s="27">
        <f>marketing_campaign32[[#This Row],[TotalSpend]]/marketing_campaign32[[#This Row],[Income]]</f>
        <v>1.6174121405750797E-2</v>
      </c>
      <c r="Y548" s="27" t="str">
        <f>IF(marketing_campaign32[[#This Row],[TotalSpend]]&gt;1196, "High Spend", "Low Spend")</f>
        <v>Low Spend</v>
      </c>
      <c r="Z548">
        <v>2</v>
      </c>
      <c r="AA548">
        <v>3</v>
      </c>
      <c r="AB548">
        <v>5</v>
      </c>
      <c r="AC548">
        <v>7</v>
      </c>
      <c r="AD548">
        <f t="shared" si="26"/>
        <v>15</v>
      </c>
      <c r="AE548" s="30">
        <f>IFERROR(marketing_campaign32[[#This Row],[TotalSpend]]/marketing_campaign32[[#This Row],[TotalPurchase]], 0)</f>
        <v>70.2</v>
      </c>
      <c r="AF548">
        <v>7</v>
      </c>
      <c r="AG548">
        <v>0</v>
      </c>
      <c r="AH548">
        <v>0</v>
      </c>
      <c r="AI548">
        <v>0</v>
      </c>
      <c r="AJ548">
        <v>0</v>
      </c>
      <c r="AK548">
        <v>0</v>
      </c>
      <c r="AL548">
        <v>1</v>
      </c>
      <c r="AM548">
        <v>0</v>
      </c>
    </row>
    <row r="549" spans="1:39" x14ac:dyDescent="0.3">
      <c r="A549">
        <v>5172</v>
      </c>
      <c r="B549">
        <v>1976</v>
      </c>
      <c r="C549">
        <f>2014-marketing_campaign32[[#This Row],[Year_Birth]]</f>
        <v>38</v>
      </c>
      <c r="D549" t="str">
        <f>IF(AND(marketing_campaign32[[#This Row],[Age]]&gt;17, marketing_campaign32[[#This Row],[Age]]&lt;40), "Adult", IF(AND(marketing_campaign32[[#This Row],[Age]]&gt;=40, marketing_campaign32[[#This Row],[Age]]&lt;59), "Middle Age", "Old Age"))</f>
        <v>Adult</v>
      </c>
      <c r="E549">
        <v>3</v>
      </c>
      <c r="F549">
        <v>2</v>
      </c>
      <c r="G549">
        <v>65104</v>
      </c>
      <c r="H549" t="s">
        <v>147</v>
      </c>
      <c r="I549">
        <v>2</v>
      </c>
      <c r="J549">
        <v>0</v>
      </c>
      <c r="K549">
        <v>1</v>
      </c>
      <c r="L549">
        <f t="shared" si="24"/>
        <v>1</v>
      </c>
      <c r="M549">
        <f>marketing_campaign32[[#This Row],[TotalKids]]+marketing_campaign32[[#This Row],[Marital_Number]]</f>
        <v>3</v>
      </c>
      <c r="N549" s="1">
        <v>41592</v>
      </c>
      <c r="O549" s="22">
        <f>MAX($N$2:$N$2229)-marketing_campaign32[[#This Row],[Dt_Customer]]</f>
        <v>227</v>
      </c>
      <c r="P549">
        <v>4</v>
      </c>
      <c r="Q549">
        <v>738</v>
      </c>
      <c r="R549">
        <v>0</v>
      </c>
      <c r="S549">
        <v>232</v>
      </c>
      <c r="T549">
        <v>13</v>
      </c>
      <c r="U549">
        <v>20</v>
      </c>
      <c r="V549">
        <v>50</v>
      </c>
      <c r="W549">
        <f t="shared" si="25"/>
        <v>1053</v>
      </c>
      <c r="X549" s="27">
        <f>marketing_campaign32[[#This Row],[TotalSpend]]/marketing_campaign32[[#This Row],[Income]]</f>
        <v>1.6174121405750797E-2</v>
      </c>
      <c r="Y549" s="27" t="str">
        <f>IF(marketing_campaign32[[#This Row],[TotalSpend]]&gt;1196, "High Spend", "Low Spend")</f>
        <v>Low Spend</v>
      </c>
      <c r="Z549">
        <v>2</v>
      </c>
      <c r="AA549">
        <v>3</v>
      </c>
      <c r="AB549">
        <v>5</v>
      </c>
      <c r="AC549">
        <v>7</v>
      </c>
      <c r="AD549">
        <f t="shared" si="26"/>
        <v>15</v>
      </c>
      <c r="AE549" s="30">
        <f>IFERROR(marketing_campaign32[[#This Row],[TotalSpend]]/marketing_campaign32[[#This Row],[TotalPurchase]], 0)</f>
        <v>70.2</v>
      </c>
      <c r="AF549">
        <v>7</v>
      </c>
      <c r="AG549">
        <v>0</v>
      </c>
      <c r="AH549">
        <v>0</v>
      </c>
      <c r="AI549">
        <v>0</v>
      </c>
      <c r="AJ549">
        <v>0</v>
      </c>
      <c r="AK549">
        <v>0</v>
      </c>
      <c r="AL549">
        <v>0</v>
      </c>
      <c r="AM549">
        <v>0</v>
      </c>
    </row>
    <row r="550" spans="1:39" x14ac:dyDescent="0.3">
      <c r="A550">
        <v>7849</v>
      </c>
      <c r="B550">
        <v>1970</v>
      </c>
      <c r="C550">
        <f>2014-marketing_campaign32[[#This Row],[Year_Birth]]</f>
        <v>44</v>
      </c>
      <c r="D550" t="str">
        <f>IF(AND(marketing_campaign32[[#This Row],[Age]]&gt;17, marketing_campaign32[[#This Row],[Age]]&lt;40), "Adult", IF(AND(marketing_campaign32[[#This Row],[Age]]&gt;=40, marketing_campaign32[[#This Row],[Age]]&lt;59), "Middle Age", "Old Age"))</f>
        <v>Middle Age</v>
      </c>
      <c r="E550">
        <v>3</v>
      </c>
      <c r="F550">
        <v>2</v>
      </c>
      <c r="G550">
        <v>80336</v>
      </c>
      <c r="H550" t="s">
        <v>146</v>
      </c>
      <c r="I550">
        <v>3</v>
      </c>
      <c r="J550">
        <v>0</v>
      </c>
      <c r="K550">
        <v>0</v>
      </c>
      <c r="L550">
        <f t="shared" si="24"/>
        <v>0</v>
      </c>
      <c r="M550">
        <f>marketing_campaign32[[#This Row],[TotalKids]]+marketing_campaign32[[#This Row],[Marital_Number]]</f>
        <v>2</v>
      </c>
      <c r="N550" s="1">
        <v>41526</v>
      </c>
      <c r="O550" s="22">
        <f>MAX($N$2:$N$2229)-marketing_campaign32[[#This Row],[Dt_Customer]]</f>
        <v>293</v>
      </c>
      <c r="P550">
        <v>12</v>
      </c>
      <c r="Q550">
        <v>209</v>
      </c>
      <c r="R550">
        <v>19</v>
      </c>
      <c r="S550">
        <v>456</v>
      </c>
      <c r="T550">
        <v>160</v>
      </c>
      <c r="U550">
        <v>142</v>
      </c>
      <c r="V550">
        <v>66</v>
      </c>
      <c r="W550">
        <f t="shared" si="25"/>
        <v>1052</v>
      </c>
      <c r="X550" s="27">
        <f>marketing_campaign32[[#This Row],[TotalSpend]]/marketing_campaign32[[#This Row],[Income]]</f>
        <v>1.3095000995817566E-2</v>
      </c>
      <c r="Y550" s="27" t="str">
        <f>IF(marketing_campaign32[[#This Row],[TotalSpend]]&gt;1196, "High Spend", "Low Spend")</f>
        <v>Low Spend</v>
      </c>
      <c r="Z550">
        <v>1</v>
      </c>
      <c r="AA550">
        <v>2</v>
      </c>
      <c r="AB550">
        <v>9</v>
      </c>
      <c r="AC550">
        <v>13</v>
      </c>
      <c r="AD550">
        <f t="shared" si="26"/>
        <v>24</v>
      </c>
      <c r="AE550" s="30">
        <f>IFERROR(marketing_campaign32[[#This Row],[TotalSpend]]/marketing_campaign32[[#This Row],[TotalPurchase]], 0)</f>
        <v>43.833333333333336</v>
      </c>
      <c r="AF550">
        <v>1</v>
      </c>
      <c r="AG550">
        <v>0</v>
      </c>
      <c r="AH550">
        <v>0</v>
      </c>
      <c r="AI550">
        <v>0</v>
      </c>
      <c r="AJ550">
        <v>0</v>
      </c>
      <c r="AK550">
        <v>0</v>
      </c>
      <c r="AL550">
        <v>0</v>
      </c>
      <c r="AM550">
        <v>0</v>
      </c>
    </row>
    <row r="551" spans="1:39" x14ac:dyDescent="0.3">
      <c r="A551">
        <v>2863</v>
      </c>
      <c r="B551">
        <v>1970</v>
      </c>
      <c r="C551">
        <f>2014-marketing_campaign32[[#This Row],[Year_Birth]]</f>
        <v>44</v>
      </c>
      <c r="D551" t="str">
        <f>IF(AND(marketing_campaign32[[#This Row],[Age]]&gt;17, marketing_campaign32[[#This Row],[Age]]&lt;40), "Adult", IF(AND(marketing_campaign32[[#This Row],[Age]]&gt;=40, marketing_campaign32[[#This Row],[Age]]&lt;59), "Middle Age", "Old Age"))</f>
        <v>Middle Age</v>
      </c>
      <c r="E551">
        <v>2</v>
      </c>
      <c r="F551">
        <v>1</v>
      </c>
      <c r="G551">
        <v>52704.93097014926</v>
      </c>
      <c r="H551" t="s">
        <v>147</v>
      </c>
      <c r="I551">
        <v>2</v>
      </c>
      <c r="J551">
        <v>1</v>
      </c>
      <c r="K551">
        <v>2</v>
      </c>
      <c r="L551">
        <f t="shared" si="24"/>
        <v>3</v>
      </c>
      <c r="M551">
        <f>marketing_campaign32[[#This Row],[TotalKids]]+marketing_campaign32[[#This Row],[Marital_Number]]</f>
        <v>4</v>
      </c>
      <c r="N551" s="1">
        <v>41509</v>
      </c>
      <c r="O551" s="22">
        <f>MAX($N$2:$N$2229)-marketing_campaign32[[#This Row],[Dt_Customer]]</f>
        <v>310</v>
      </c>
      <c r="P551">
        <v>67</v>
      </c>
      <c r="Q551">
        <v>738</v>
      </c>
      <c r="R551">
        <v>20</v>
      </c>
      <c r="S551">
        <v>172</v>
      </c>
      <c r="T551">
        <v>52</v>
      </c>
      <c r="U551">
        <v>50</v>
      </c>
      <c r="V551">
        <v>20</v>
      </c>
      <c r="W551">
        <f t="shared" si="25"/>
        <v>1052</v>
      </c>
      <c r="X551" s="27">
        <f>marketing_campaign32[[#This Row],[TotalSpend]]/marketing_campaign32[[#This Row],[Income]]</f>
        <v>1.996018172561171E-2</v>
      </c>
      <c r="Y551" s="27" t="str">
        <f>IF(marketing_campaign32[[#This Row],[TotalSpend]]&gt;1196, "High Spend", "Low Spend")</f>
        <v>Low Spend</v>
      </c>
      <c r="Z551">
        <v>6</v>
      </c>
      <c r="AA551">
        <v>2</v>
      </c>
      <c r="AB551">
        <v>3</v>
      </c>
      <c r="AC551">
        <v>10</v>
      </c>
      <c r="AD551">
        <f t="shared" si="26"/>
        <v>15</v>
      </c>
      <c r="AE551" s="30">
        <f>IFERROR(marketing_campaign32[[#This Row],[TotalSpend]]/marketing_campaign32[[#This Row],[TotalPurchase]], 0)</f>
        <v>70.13333333333334</v>
      </c>
      <c r="AF551">
        <v>7</v>
      </c>
      <c r="AG551">
        <v>1</v>
      </c>
      <c r="AH551">
        <v>0</v>
      </c>
      <c r="AI551">
        <v>0</v>
      </c>
      <c r="AJ551">
        <v>1</v>
      </c>
      <c r="AK551">
        <v>0</v>
      </c>
      <c r="AL551">
        <v>0</v>
      </c>
      <c r="AM551">
        <v>0</v>
      </c>
    </row>
    <row r="552" spans="1:39" x14ac:dyDescent="0.3">
      <c r="A552">
        <v>9817</v>
      </c>
      <c r="B552">
        <v>1970</v>
      </c>
      <c r="C552">
        <f>2014-marketing_campaign32[[#This Row],[Year_Birth]]</f>
        <v>44</v>
      </c>
      <c r="D552" t="str">
        <f>IF(AND(marketing_campaign32[[#This Row],[Age]]&gt;17, marketing_campaign32[[#This Row],[Age]]&lt;40), "Adult", IF(AND(marketing_campaign32[[#This Row],[Age]]&gt;=40, marketing_campaign32[[#This Row],[Age]]&lt;59), "Middle Age", "Old Age"))</f>
        <v>Middle Age</v>
      </c>
      <c r="E552">
        <v>3</v>
      </c>
      <c r="F552">
        <v>1</v>
      </c>
      <c r="G552">
        <v>44802</v>
      </c>
      <c r="H552" t="s">
        <v>147</v>
      </c>
      <c r="I552">
        <v>2</v>
      </c>
      <c r="J552">
        <v>0</v>
      </c>
      <c r="K552">
        <v>0</v>
      </c>
      <c r="L552">
        <f t="shared" si="24"/>
        <v>0</v>
      </c>
      <c r="M552">
        <f>marketing_campaign32[[#This Row],[TotalKids]]+marketing_campaign32[[#This Row],[Marital_Number]]</f>
        <v>1</v>
      </c>
      <c r="N552" s="1">
        <v>41142</v>
      </c>
      <c r="O552" s="22">
        <f>MAX($N$2:$N$2229)-marketing_campaign32[[#This Row],[Dt_Customer]]</f>
        <v>677</v>
      </c>
      <c r="P552">
        <v>71</v>
      </c>
      <c r="Q552">
        <v>853</v>
      </c>
      <c r="R552">
        <v>10</v>
      </c>
      <c r="S552">
        <v>143</v>
      </c>
      <c r="T552">
        <v>13</v>
      </c>
      <c r="U552">
        <v>10</v>
      </c>
      <c r="V552">
        <v>20</v>
      </c>
      <c r="W552">
        <f t="shared" si="25"/>
        <v>1049</v>
      </c>
      <c r="X552" s="27">
        <f>marketing_campaign32[[#This Row],[TotalSpend]]/marketing_campaign32[[#This Row],[Income]]</f>
        <v>2.3414133297620644E-2</v>
      </c>
      <c r="Y552" s="27" t="str">
        <f>IF(marketing_campaign32[[#This Row],[TotalSpend]]&gt;1196, "High Spend", "Low Spend")</f>
        <v>Low Spend</v>
      </c>
      <c r="Z552">
        <v>2</v>
      </c>
      <c r="AA552">
        <v>9</v>
      </c>
      <c r="AB552">
        <v>4</v>
      </c>
      <c r="AC552">
        <v>12</v>
      </c>
      <c r="AD552">
        <f t="shared" si="26"/>
        <v>25</v>
      </c>
      <c r="AE552" s="30">
        <f>IFERROR(marketing_campaign32[[#This Row],[TotalSpend]]/marketing_campaign32[[#This Row],[TotalPurchase]], 0)</f>
        <v>41.96</v>
      </c>
      <c r="AF552">
        <v>8</v>
      </c>
      <c r="AG552">
        <v>0</v>
      </c>
      <c r="AH552">
        <v>0</v>
      </c>
      <c r="AI552">
        <v>0</v>
      </c>
      <c r="AJ552">
        <v>0</v>
      </c>
      <c r="AK552">
        <v>0</v>
      </c>
      <c r="AL552">
        <v>0</v>
      </c>
      <c r="AM552">
        <v>0</v>
      </c>
    </row>
    <row r="553" spans="1:39" x14ac:dyDescent="0.3">
      <c r="A553">
        <v>8602</v>
      </c>
      <c r="B553">
        <v>1964</v>
      </c>
      <c r="C553">
        <f>2014-marketing_campaign32[[#This Row],[Year_Birth]]</f>
        <v>50</v>
      </c>
      <c r="D553" t="str">
        <f>IF(AND(marketing_campaign32[[#This Row],[Age]]&gt;17, marketing_campaign32[[#This Row],[Age]]&lt;40), "Adult", IF(AND(marketing_campaign32[[#This Row],[Age]]&gt;=40, marketing_campaign32[[#This Row],[Age]]&lt;59), "Middle Age", "Old Age"))</f>
        <v>Middle Age</v>
      </c>
      <c r="E553">
        <v>2</v>
      </c>
      <c r="F553">
        <v>1</v>
      </c>
      <c r="G553">
        <v>69932</v>
      </c>
      <c r="H553" t="s">
        <v>146</v>
      </c>
      <c r="I553">
        <v>3</v>
      </c>
      <c r="J553">
        <v>0</v>
      </c>
      <c r="K553">
        <v>1</v>
      </c>
      <c r="L553">
        <f t="shared" si="24"/>
        <v>1</v>
      </c>
      <c r="M553">
        <f>marketing_campaign32[[#This Row],[TotalKids]]+marketing_campaign32[[#This Row],[Marital_Number]]</f>
        <v>2</v>
      </c>
      <c r="N553" s="1">
        <v>41437</v>
      </c>
      <c r="O553" s="22">
        <f>MAX($N$2:$N$2229)-marketing_campaign32[[#This Row],[Dt_Customer]]</f>
        <v>382</v>
      </c>
      <c r="P553">
        <v>97</v>
      </c>
      <c r="Q553">
        <v>412</v>
      </c>
      <c r="R553">
        <v>172</v>
      </c>
      <c r="S553">
        <v>153</v>
      </c>
      <c r="T553">
        <v>150</v>
      </c>
      <c r="U553">
        <v>105</v>
      </c>
      <c r="V553">
        <v>57</v>
      </c>
      <c r="W553">
        <f t="shared" si="25"/>
        <v>1049</v>
      </c>
      <c r="X553" s="27">
        <f>marketing_campaign32[[#This Row],[TotalSpend]]/marketing_campaign32[[#This Row],[Income]]</f>
        <v>1.5000285992106618E-2</v>
      </c>
      <c r="Y553" s="27" t="str">
        <f>IF(marketing_campaign32[[#This Row],[TotalSpend]]&gt;1196, "High Spend", "Low Spend")</f>
        <v>Low Spend</v>
      </c>
      <c r="Z553">
        <v>2</v>
      </c>
      <c r="AA553">
        <v>7</v>
      </c>
      <c r="AB553">
        <v>6</v>
      </c>
      <c r="AC553">
        <v>11</v>
      </c>
      <c r="AD553">
        <f t="shared" si="26"/>
        <v>24</v>
      </c>
      <c r="AE553" s="30">
        <f>IFERROR(marketing_campaign32[[#This Row],[TotalSpend]]/marketing_campaign32[[#This Row],[TotalPurchase]], 0)</f>
        <v>43.708333333333336</v>
      </c>
      <c r="AF553">
        <v>4</v>
      </c>
      <c r="AG553">
        <v>0</v>
      </c>
      <c r="AH553">
        <v>0</v>
      </c>
      <c r="AI553">
        <v>0</v>
      </c>
      <c r="AJ553">
        <v>0</v>
      </c>
      <c r="AK553">
        <v>0</v>
      </c>
      <c r="AL553">
        <v>0</v>
      </c>
      <c r="AM553">
        <v>0</v>
      </c>
    </row>
    <row r="554" spans="1:39" x14ac:dyDescent="0.3">
      <c r="A554">
        <v>9153</v>
      </c>
      <c r="B554">
        <v>1964</v>
      </c>
      <c r="C554">
        <f>2014-marketing_campaign32[[#This Row],[Year_Birth]]</f>
        <v>50</v>
      </c>
      <c r="D554" t="str">
        <f>IF(AND(marketing_campaign32[[#This Row],[Age]]&gt;17, marketing_campaign32[[#This Row],[Age]]&lt;40), "Adult", IF(AND(marketing_campaign32[[#This Row],[Age]]&gt;=40, marketing_campaign32[[#This Row],[Age]]&lt;59), "Middle Age", "Old Age"))</f>
        <v>Middle Age</v>
      </c>
      <c r="E554">
        <v>3</v>
      </c>
      <c r="F554">
        <v>2</v>
      </c>
      <c r="G554">
        <v>59304</v>
      </c>
      <c r="H554" t="s">
        <v>147</v>
      </c>
      <c r="I554">
        <v>2</v>
      </c>
      <c r="J554">
        <v>0</v>
      </c>
      <c r="K554">
        <v>1</v>
      </c>
      <c r="L554">
        <f t="shared" si="24"/>
        <v>1</v>
      </c>
      <c r="M554">
        <f>marketing_campaign32[[#This Row],[TotalKids]]+marketing_campaign32[[#This Row],[Marital_Number]]</f>
        <v>3</v>
      </c>
      <c r="N554" s="1">
        <v>41484</v>
      </c>
      <c r="O554" s="22">
        <f>MAX($N$2:$N$2229)-marketing_campaign32[[#This Row],[Dt_Customer]]</f>
        <v>335</v>
      </c>
      <c r="P554">
        <v>81</v>
      </c>
      <c r="Q554">
        <v>418</v>
      </c>
      <c r="R554">
        <v>61</v>
      </c>
      <c r="S554">
        <v>428</v>
      </c>
      <c r="T554">
        <v>80</v>
      </c>
      <c r="U554">
        <v>51</v>
      </c>
      <c r="V554">
        <v>10</v>
      </c>
      <c r="W554">
        <f t="shared" si="25"/>
        <v>1048</v>
      </c>
      <c r="X554" s="27">
        <f>marketing_campaign32[[#This Row],[TotalSpend]]/marketing_campaign32[[#This Row],[Income]]</f>
        <v>1.7671657898286793E-2</v>
      </c>
      <c r="Y554" s="27" t="str">
        <f>IF(marketing_campaign32[[#This Row],[TotalSpend]]&gt;1196, "High Spend", "Low Spend")</f>
        <v>Low Spend</v>
      </c>
      <c r="Z554">
        <v>3</v>
      </c>
      <c r="AA554">
        <v>7</v>
      </c>
      <c r="AB554">
        <v>8</v>
      </c>
      <c r="AC554">
        <v>10</v>
      </c>
      <c r="AD554">
        <f t="shared" si="26"/>
        <v>25</v>
      </c>
      <c r="AE554" s="30">
        <f>IFERROR(marketing_campaign32[[#This Row],[TotalSpend]]/marketing_campaign32[[#This Row],[TotalPurchase]], 0)</f>
        <v>41.92</v>
      </c>
      <c r="AF554">
        <v>5</v>
      </c>
      <c r="AG554">
        <v>0</v>
      </c>
      <c r="AH554">
        <v>0</v>
      </c>
      <c r="AI554">
        <v>0</v>
      </c>
      <c r="AJ554">
        <v>0</v>
      </c>
      <c r="AK554">
        <v>0</v>
      </c>
      <c r="AL554">
        <v>0</v>
      </c>
      <c r="AM554">
        <v>0</v>
      </c>
    </row>
    <row r="555" spans="1:39" x14ac:dyDescent="0.3">
      <c r="A555">
        <v>7706</v>
      </c>
      <c r="B555">
        <v>1975</v>
      </c>
      <c r="C555">
        <f>2014-marketing_campaign32[[#This Row],[Year_Birth]]</f>
        <v>39</v>
      </c>
      <c r="D555" t="str">
        <f>IF(AND(marketing_campaign32[[#This Row],[Age]]&gt;17, marketing_campaign32[[#This Row],[Age]]&lt;40), "Adult", IF(AND(marketing_campaign32[[#This Row],[Age]]&gt;=40, marketing_campaign32[[#This Row],[Age]]&lt;59), "Middle Age", "Old Age"))</f>
        <v>Adult</v>
      </c>
      <c r="E555">
        <v>3</v>
      </c>
      <c r="F555">
        <v>2</v>
      </c>
      <c r="G555">
        <v>46772</v>
      </c>
      <c r="H555" t="s">
        <v>147</v>
      </c>
      <c r="I555">
        <v>2</v>
      </c>
      <c r="J555">
        <v>0</v>
      </c>
      <c r="K555">
        <v>1</v>
      </c>
      <c r="L555">
        <f t="shared" si="24"/>
        <v>1</v>
      </c>
      <c r="M555">
        <f>marketing_campaign32[[#This Row],[TotalKids]]+marketing_campaign32[[#This Row],[Marital_Number]]</f>
        <v>3</v>
      </c>
      <c r="N555" s="1">
        <v>41220</v>
      </c>
      <c r="O555" s="22">
        <f>MAX($N$2:$N$2229)-marketing_campaign32[[#This Row],[Dt_Customer]]</f>
        <v>599</v>
      </c>
      <c r="P555">
        <v>88</v>
      </c>
      <c r="Q555">
        <v>350</v>
      </c>
      <c r="R555">
        <v>104</v>
      </c>
      <c r="S555">
        <v>189</v>
      </c>
      <c r="T555">
        <v>197</v>
      </c>
      <c r="U555">
        <v>151</v>
      </c>
      <c r="V555">
        <v>57</v>
      </c>
      <c r="W555">
        <f t="shared" si="25"/>
        <v>1048</v>
      </c>
      <c r="X555" s="27">
        <f>marketing_campaign32[[#This Row],[TotalSpend]]/marketing_campaign32[[#This Row],[Income]]</f>
        <v>2.2406568032155991E-2</v>
      </c>
      <c r="Y555" s="27" t="str">
        <f>IF(marketing_campaign32[[#This Row],[TotalSpend]]&gt;1196, "High Spend", "Low Spend")</f>
        <v>Low Spend</v>
      </c>
      <c r="Z555">
        <v>6</v>
      </c>
      <c r="AA555">
        <v>11</v>
      </c>
      <c r="AB555">
        <v>8</v>
      </c>
      <c r="AC555">
        <v>5</v>
      </c>
      <c r="AD555">
        <f t="shared" si="26"/>
        <v>24</v>
      </c>
      <c r="AE555" s="30">
        <f>IFERROR(marketing_campaign32[[#This Row],[TotalSpend]]/marketing_campaign32[[#This Row],[TotalPurchase]], 0)</f>
        <v>43.666666666666664</v>
      </c>
      <c r="AF555">
        <v>8</v>
      </c>
      <c r="AG555">
        <v>0</v>
      </c>
      <c r="AH555">
        <v>0</v>
      </c>
      <c r="AI555">
        <v>1</v>
      </c>
      <c r="AJ555">
        <v>0</v>
      </c>
      <c r="AK555">
        <v>0</v>
      </c>
      <c r="AL555">
        <v>0</v>
      </c>
      <c r="AM555">
        <v>0</v>
      </c>
    </row>
    <row r="556" spans="1:39" x14ac:dyDescent="0.3">
      <c r="A556">
        <v>2075</v>
      </c>
      <c r="B556">
        <v>1969</v>
      </c>
      <c r="C556">
        <f>2014-marketing_campaign32[[#This Row],[Year_Birth]]</f>
        <v>45</v>
      </c>
      <c r="D556" t="str">
        <f>IF(AND(marketing_campaign32[[#This Row],[Age]]&gt;17, marketing_campaign32[[#This Row],[Age]]&lt;40), "Adult", IF(AND(marketing_campaign32[[#This Row],[Age]]&gt;=40, marketing_campaign32[[#This Row],[Age]]&lt;59), "Middle Age", "Old Age"))</f>
        <v>Middle Age</v>
      </c>
      <c r="E556">
        <v>2</v>
      </c>
      <c r="F556">
        <v>2</v>
      </c>
      <c r="G556">
        <v>72460</v>
      </c>
      <c r="H556" t="s">
        <v>146</v>
      </c>
      <c r="I556">
        <v>3</v>
      </c>
      <c r="J556">
        <v>0</v>
      </c>
      <c r="K556">
        <v>0</v>
      </c>
      <c r="L556">
        <f t="shared" si="24"/>
        <v>0</v>
      </c>
      <c r="M556">
        <f>marketing_campaign32[[#This Row],[TotalKids]]+marketing_campaign32[[#This Row],[Marital_Number]]</f>
        <v>2</v>
      </c>
      <c r="N556" s="1">
        <v>41592</v>
      </c>
      <c r="O556" s="22">
        <f>MAX($N$2:$N$2229)-marketing_campaign32[[#This Row],[Dt_Customer]]</f>
        <v>227</v>
      </c>
      <c r="P556">
        <v>56</v>
      </c>
      <c r="Q556">
        <v>377</v>
      </c>
      <c r="R556">
        <v>10</v>
      </c>
      <c r="S556">
        <v>540</v>
      </c>
      <c r="T556">
        <v>80</v>
      </c>
      <c r="U556">
        <v>30</v>
      </c>
      <c r="V556">
        <v>10</v>
      </c>
      <c r="W556">
        <f t="shared" si="25"/>
        <v>1047</v>
      </c>
      <c r="X556" s="27">
        <f>marketing_campaign32[[#This Row],[TotalSpend]]/marketing_campaign32[[#This Row],[Income]]</f>
        <v>1.4449351366271046E-2</v>
      </c>
      <c r="Y556" s="27" t="str">
        <f>IF(marketing_campaign32[[#This Row],[TotalSpend]]&gt;1196, "High Spend", "Low Spend")</f>
        <v>Low Spend</v>
      </c>
      <c r="Z556">
        <v>1</v>
      </c>
      <c r="AA556">
        <v>3</v>
      </c>
      <c r="AB556">
        <v>5</v>
      </c>
      <c r="AC556">
        <v>7</v>
      </c>
      <c r="AD556">
        <f t="shared" si="26"/>
        <v>15</v>
      </c>
      <c r="AE556" s="30">
        <f>IFERROR(marketing_campaign32[[#This Row],[TotalSpend]]/marketing_campaign32[[#This Row],[TotalPurchase]], 0)</f>
        <v>69.8</v>
      </c>
      <c r="AF556">
        <v>1</v>
      </c>
      <c r="AG556">
        <v>0</v>
      </c>
      <c r="AH556">
        <v>0</v>
      </c>
      <c r="AI556">
        <v>0</v>
      </c>
      <c r="AJ556">
        <v>0</v>
      </c>
      <c r="AK556">
        <v>0</v>
      </c>
      <c r="AL556">
        <v>0</v>
      </c>
      <c r="AM556">
        <v>0</v>
      </c>
    </row>
    <row r="557" spans="1:39" x14ac:dyDescent="0.3">
      <c r="A557">
        <v>10770</v>
      </c>
      <c r="B557">
        <v>1959</v>
      </c>
      <c r="C557">
        <f>2014-marketing_campaign32[[#This Row],[Year_Birth]]</f>
        <v>55</v>
      </c>
      <c r="D557" t="str">
        <f>IF(AND(marketing_campaign32[[#This Row],[Age]]&gt;17, marketing_campaign32[[#This Row],[Age]]&lt;40), "Adult", IF(AND(marketing_campaign32[[#This Row],[Age]]&gt;=40, marketing_campaign32[[#This Row],[Age]]&lt;59), "Middle Age", "Old Age"))</f>
        <v>Middle Age</v>
      </c>
      <c r="E557">
        <v>2</v>
      </c>
      <c r="F557">
        <v>2</v>
      </c>
      <c r="G557">
        <v>65492</v>
      </c>
      <c r="H557" t="s">
        <v>147</v>
      </c>
      <c r="I557">
        <v>2</v>
      </c>
      <c r="J557">
        <v>0</v>
      </c>
      <c r="K557">
        <v>0</v>
      </c>
      <c r="L557">
        <f t="shared" si="24"/>
        <v>0</v>
      </c>
      <c r="M557">
        <f>marketing_campaign32[[#This Row],[TotalKids]]+marketing_campaign32[[#This Row],[Marital_Number]]</f>
        <v>2</v>
      </c>
      <c r="N557" s="1">
        <v>41665</v>
      </c>
      <c r="O557" s="22">
        <f>MAX($N$2:$N$2229)-marketing_campaign32[[#This Row],[Dt_Customer]]</f>
        <v>154</v>
      </c>
      <c r="P557">
        <v>73</v>
      </c>
      <c r="Q557">
        <v>247</v>
      </c>
      <c r="R557">
        <v>161</v>
      </c>
      <c r="S557">
        <v>295</v>
      </c>
      <c r="T557">
        <v>210</v>
      </c>
      <c r="U557">
        <v>85</v>
      </c>
      <c r="V557">
        <v>47</v>
      </c>
      <c r="W557">
        <f t="shared" si="25"/>
        <v>1045</v>
      </c>
      <c r="X557" s="27">
        <f>marketing_campaign32[[#This Row],[TotalSpend]]/marketing_campaign32[[#This Row],[Income]]</f>
        <v>1.595614731570268E-2</v>
      </c>
      <c r="Y557" s="27" t="str">
        <f>IF(marketing_campaign32[[#This Row],[TotalSpend]]&gt;1196, "High Spend", "Low Spend")</f>
        <v>Low Spend</v>
      </c>
      <c r="Z557">
        <v>2</v>
      </c>
      <c r="AA557">
        <v>4</v>
      </c>
      <c r="AB557">
        <v>7</v>
      </c>
      <c r="AC557">
        <v>13</v>
      </c>
      <c r="AD557">
        <f t="shared" si="26"/>
        <v>24</v>
      </c>
      <c r="AE557" s="30">
        <f>IFERROR(marketing_campaign32[[#This Row],[TotalSpend]]/marketing_campaign32[[#This Row],[TotalPurchase]], 0)</f>
        <v>43.541666666666664</v>
      </c>
      <c r="AF557">
        <v>2</v>
      </c>
      <c r="AG557">
        <v>0</v>
      </c>
      <c r="AH557">
        <v>0</v>
      </c>
      <c r="AI557">
        <v>0</v>
      </c>
      <c r="AJ557">
        <v>0</v>
      </c>
      <c r="AK557">
        <v>0</v>
      </c>
      <c r="AL557">
        <v>0</v>
      </c>
      <c r="AM557">
        <v>0</v>
      </c>
    </row>
    <row r="558" spans="1:39" x14ac:dyDescent="0.3">
      <c r="A558">
        <v>7279</v>
      </c>
      <c r="B558">
        <v>1969</v>
      </c>
      <c r="C558">
        <f>2014-marketing_campaign32[[#This Row],[Year_Birth]]</f>
        <v>45</v>
      </c>
      <c r="D558" t="str">
        <f>IF(AND(marketing_campaign32[[#This Row],[Age]]&gt;17, marketing_campaign32[[#This Row],[Age]]&lt;40), "Adult", IF(AND(marketing_campaign32[[#This Row],[Age]]&gt;=40, marketing_campaign32[[#This Row],[Age]]&lt;59), "Middle Age", "Old Age"))</f>
        <v>Middle Age</v>
      </c>
      <c r="E558">
        <v>3</v>
      </c>
      <c r="F558">
        <v>2</v>
      </c>
      <c r="G558">
        <v>69476</v>
      </c>
      <c r="H558" t="s">
        <v>146</v>
      </c>
      <c r="I558">
        <v>3</v>
      </c>
      <c r="J558">
        <v>0</v>
      </c>
      <c r="K558">
        <v>0</v>
      </c>
      <c r="L558">
        <f t="shared" si="24"/>
        <v>0</v>
      </c>
      <c r="M558">
        <f>marketing_campaign32[[#This Row],[TotalKids]]+marketing_campaign32[[#This Row],[Marital_Number]]</f>
        <v>2</v>
      </c>
      <c r="N558" s="1">
        <v>41547</v>
      </c>
      <c r="O558" s="22">
        <f>MAX($N$2:$N$2229)-marketing_campaign32[[#This Row],[Dt_Customer]]</f>
        <v>272</v>
      </c>
      <c r="P558">
        <v>3</v>
      </c>
      <c r="Q558">
        <v>260</v>
      </c>
      <c r="R558">
        <v>86</v>
      </c>
      <c r="S558">
        <v>559</v>
      </c>
      <c r="T558">
        <v>63</v>
      </c>
      <c r="U558">
        <v>9</v>
      </c>
      <c r="V558">
        <v>67</v>
      </c>
      <c r="W558">
        <f t="shared" si="25"/>
        <v>1044</v>
      </c>
      <c r="X558" s="27">
        <f>marketing_campaign32[[#This Row],[TotalSpend]]/marketing_campaign32[[#This Row],[Income]]</f>
        <v>1.5026771834878232E-2</v>
      </c>
      <c r="Y558" s="27" t="str">
        <f>IF(marketing_campaign32[[#This Row],[TotalSpend]]&gt;1196, "High Spend", "Low Spend")</f>
        <v>Low Spend</v>
      </c>
      <c r="Z558">
        <v>1</v>
      </c>
      <c r="AA558">
        <v>4</v>
      </c>
      <c r="AB558">
        <v>6</v>
      </c>
      <c r="AC558">
        <v>4</v>
      </c>
      <c r="AD558">
        <f t="shared" si="26"/>
        <v>14</v>
      </c>
      <c r="AE558" s="30">
        <f>IFERROR(marketing_campaign32[[#This Row],[TotalSpend]]/marketing_campaign32[[#This Row],[TotalPurchase]], 0)</f>
        <v>74.571428571428569</v>
      </c>
      <c r="AF558">
        <v>2</v>
      </c>
      <c r="AG558">
        <v>0</v>
      </c>
      <c r="AH558">
        <v>0</v>
      </c>
      <c r="AI558">
        <v>0</v>
      </c>
      <c r="AJ558">
        <v>0</v>
      </c>
      <c r="AK558">
        <v>0</v>
      </c>
      <c r="AL558">
        <v>0</v>
      </c>
      <c r="AM558">
        <v>0</v>
      </c>
    </row>
    <row r="559" spans="1:39" x14ac:dyDescent="0.3">
      <c r="A559">
        <v>9904</v>
      </c>
      <c r="B559">
        <v>1956</v>
      </c>
      <c r="C559">
        <f>2014-marketing_campaign32[[#This Row],[Year_Birth]]</f>
        <v>58</v>
      </c>
      <c r="D559" t="str">
        <f>IF(AND(marketing_campaign32[[#This Row],[Age]]&gt;17, marketing_campaign32[[#This Row],[Age]]&lt;40), "Adult", IF(AND(marketing_campaign32[[#This Row],[Age]]&gt;=40, marketing_campaign32[[#This Row],[Age]]&lt;59), "Middle Age", "Old Age"))</f>
        <v>Middle Age</v>
      </c>
      <c r="E559">
        <v>2</v>
      </c>
      <c r="F559">
        <v>2</v>
      </c>
      <c r="G559">
        <v>71391</v>
      </c>
      <c r="H559" t="s">
        <v>146</v>
      </c>
      <c r="I559">
        <v>3</v>
      </c>
      <c r="J559">
        <v>0</v>
      </c>
      <c r="K559">
        <v>1</v>
      </c>
      <c r="L559">
        <f t="shared" si="24"/>
        <v>1</v>
      </c>
      <c r="M559">
        <f>marketing_campaign32[[#This Row],[TotalKids]]+marketing_campaign32[[#This Row],[Marital_Number]]</f>
        <v>3</v>
      </c>
      <c r="N559" s="1">
        <v>41362</v>
      </c>
      <c r="O559" s="22">
        <f>MAX($N$2:$N$2229)-marketing_campaign32[[#This Row],[Dt_Customer]]</f>
        <v>457</v>
      </c>
      <c r="P559">
        <v>50</v>
      </c>
      <c r="Q559">
        <v>336</v>
      </c>
      <c r="R559">
        <v>123</v>
      </c>
      <c r="S559">
        <v>274</v>
      </c>
      <c r="T559">
        <v>46</v>
      </c>
      <c r="U559">
        <v>123</v>
      </c>
      <c r="V559">
        <v>141</v>
      </c>
      <c r="W559">
        <f t="shared" si="25"/>
        <v>1043</v>
      </c>
      <c r="X559" s="27">
        <f>marketing_campaign32[[#This Row],[TotalSpend]]/marketing_campaign32[[#This Row],[Income]]</f>
        <v>1.4609684694149123E-2</v>
      </c>
      <c r="Y559" s="27" t="str">
        <f>IF(marketing_campaign32[[#This Row],[TotalSpend]]&gt;1196, "High Spend", "Low Spend")</f>
        <v>Low Spend</v>
      </c>
      <c r="Z559">
        <v>5</v>
      </c>
      <c r="AA559">
        <v>6</v>
      </c>
      <c r="AB559">
        <v>5</v>
      </c>
      <c r="AC559">
        <v>12</v>
      </c>
      <c r="AD559">
        <f t="shared" si="26"/>
        <v>23</v>
      </c>
      <c r="AE559" s="30">
        <f>IFERROR(marketing_campaign32[[#This Row],[TotalSpend]]/marketing_campaign32[[#This Row],[TotalPurchase]], 0)</f>
        <v>45.347826086956523</v>
      </c>
      <c r="AF559">
        <v>3</v>
      </c>
      <c r="AG559">
        <v>0</v>
      </c>
      <c r="AH559">
        <v>0</v>
      </c>
      <c r="AI559">
        <v>0</v>
      </c>
      <c r="AJ559">
        <v>0</v>
      </c>
      <c r="AK559">
        <v>0</v>
      </c>
      <c r="AL559">
        <v>0</v>
      </c>
      <c r="AM559">
        <v>0</v>
      </c>
    </row>
    <row r="560" spans="1:39" x14ac:dyDescent="0.3">
      <c r="A560">
        <v>3170</v>
      </c>
      <c r="B560">
        <v>1957</v>
      </c>
      <c r="C560">
        <f>2014-marketing_campaign32[[#This Row],[Year_Birth]]</f>
        <v>57</v>
      </c>
      <c r="D560" t="str">
        <f>IF(AND(marketing_campaign32[[#This Row],[Age]]&gt;17, marketing_campaign32[[#This Row],[Age]]&lt;40), "Adult", IF(AND(marketing_campaign32[[#This Row],[Age]]&gt;=40, marketing_campaign32[[#This Row],[Age]]&lt;59), "Middle Age", "Old Age"))</f>
        <v>Middle Age</v>
      </c>
      <c r="E560">
        <v>3</v>
      </c>
      <c r="F560">
        <v>2</v>
      </c>
      <c r="G560">
        <v>68148</v>
      </c>
      <c r="H560" t="s">
        <v>147</v>
      </c>
      <c r="I560">
        <v>2</v>
      </c>
      <c r="J560">
        <v>0</v>
      </c>
      <c r="K560">
        <v>0</v>
      </c>
      <c r="L560">
        <f t="shared" si="24"/>
        <v>0</v>
      </c>
      <c r="M560">
        <f>marketing_campaign32[[#This Row],[TotalKids]]+marketing_campaign32[[#This Row],[Marital_Number]]</f>
        <v>2</v>
      </c>
      <c r="N560" s="1">
        <v>41517</v>
      </c>
      <c r="O560" s="22">
        <f>MAX($N$2:$N$2229)-marketing_campaign32[[#This Row],[Dt_Customer]]</f>
        <v>302</v>
      </c>
      <c r="P560">
        <v>86</v>
      </c>
      <c r="Q560">
        <v>389</v>
      </c>
      <c r="R560">
        <v>66</v>
      </c>
      <c r="S560">
        <v>408</v>
      </c>
      <c r="T560">
        <v>37</v>
      </c>
      <c r="U560">
        <v>57</v>
      </c>
      <c r="V560">
        <v>85</v>
      </c>
      <c r="W560">
        <f t="shared" si="25"/>
        <v>1042</v>
      </c>
      <c r="X560" s="27">
        <f>marketing_campaign32[[#This Row],[TotalSpend]]/marketing_campaign32[[#This Row],[Income]]</f>
        <v>1.5290250630979633E-2</v>
      </c>
      <c r="Y560" s="27" t="str">
        <f>IF(marketing_campaign32[[#This Row],[TotalSpend]]&gt;1196, "High Spend", "Low Spend")</f>
        <v>Low Spend</v>
      </c>
      <c r="Z560">
        <v>1</v>
      </c>
      <c r="AA560">
        <v>4</v>
      </c>
      <c r="AB560">
        <v>4</v>
      </c>
      <c r="AC560">
        <v>6</v>
      </c>
      <c r="AD560">
        <f t="shared" si="26"/>
        <v>14</v>
      </c>
      <c r="AE560" s="30">
        <f>IFERROR(marketing_campaign32[[#This Row],[TotalSpend]]/marketing_campaign32[[#This Row],[TotalPurchase]], 0)</f>
        <v>74.428571428571431</v>
      </c>
      <c r="AF560">
        <v>2</v>
      </c>
      <c r="AG560">
        <v>0</v>
      </c>
      <c r="AH560">
        <v>0</v>
      </c>
      <c r="AI560">
        <v>0</v>
      </c>
      <c r="AJ560">
        <v>0</v>
      </c>
      <c r="AK560">
        <v>0</v>
      </c>
      <c r="AL560">
        <v>0</v>
      </c>
      <c r="AM560">
        <v>0</v>
      </c>
    </row>
    <row r="561" spans="1:39" x14ac:dyDescent="0.3">
      <c r="A561">
        <v>9999</v>
      </c>
      <c r="B561">
        <v>1965</v>
      </c>
      <c r="C561">
        <f>2014-marketing_campaign32[[#This Row],[Year_Birth]]</f>
        <v>49</v>
      </c>
      <c r="D561" t="str">
        <f>IF(AND(marketing_campaign32[[#This Row],[Age]]&gt;17, marketing_campaign32[[#This Row],[Age]]&lt;40), "Adult", IF(AND(marketing_campaign32[[#This Row],[Age]]&gt;=40, marketing_campaign32[[#This Row],[Age]]&lt;59), "Middle Age", "Old Age"))</f>
        <v>Middle Age</v>
      </c>
      <c r="E561">
        <v>2</v>
      </c>
      <c r="F561">
        <v>2</v>
      </c>
      <c r="G561">
        <v>75276</v>
      </c>
      <c r="H561" t="s">
        <v>146</v>
      </c>
      <c r="I561">
        <v>3</v>
      </c>
      <c r="J561">
        <v>0</v>
      </c>
      <c r="K561">
        <v>0</v>
      </c>
      <c r="L561">
        <f t="shared" si="24"/>
        <v>0</v>
      </c>
      <c r="M561">
        <f>marketing_campaign32[[#This Row],[TotalKids]]+marketing_campaign32[[#This Row],[Marital_Number]]</f>
        <v>2</v>
      </c>
      <c r="N561" s="1">
        <v>41179</v>
      </c>
      <c r="O561" s="22">
        <f>MAX($N$2:$N$2229)-marketing_campaign32[[#This Row],[Dt_Customer]]</f>
        <v>640</v>
      </c>
      <c r="P561">
        <v>2</v>
      </c>
      <c r="Q561">
        <v>610</v>
      </c>
      <c r="R561">
        <v>105</v>
      </c>
      <c r="S561">
        <v>125</v>
      </c>
      <c r="T561">
        <v>137</v>
      </c>
      <c r="U561">
        <v>42</v>
      </c>
      <c r="V561">
        <v>21</v>
      </c>
      <c r="W561">
        <f t="shared" si="25"/>
        <v>1040</v>
      </c>
      <c r="X561" s="27">
        <f>marketing_campaign32[[#This Row],[TotalSpend]]/marketing_campaign32[[#This Row],[Income]]</f>
        <v>1.3815824432754132E-2</v>
      </c>
      <c r="Y561" s="27" t="str">
        <f>IF(marketing_campaign32[[#This Row],[TotalSpend]]&gt;1196, "High Spend", "Low Spend")</f>
        <v>Low Spend</v>
      </c>
      <c r="Z561">
        <v>1</v>
      </c>
      <c r="AA561">
        <v>9</v>
      </c>
      <c r="AB561">
        <v>4</v>
      </c>
      <c r="AC561">
        <v>9</v>
      </c>
      <c r="AD561">
        <f t="shared" si="26"/>
        <v>22</v>
      </c>
      <c r="AE561" s="30">
        <f>IFERROR(marketing_campaign32[[#This Row],[TotalSpend]]/marketing_campaign32[[#This Row],[TotalPurchase]], 0)</f>
        <v>47.272727272727273</v>
      </c>
      <c r="AF561">
        <v>5</v>
      </c>
      <c r="AG561">
        <v>0</v>
      </c>
      <c r="AH561">
        <v>0</v>
      </c>
      <c r="AI561">
        <v>0</v>
      </c>
      <c r="AJ561">
        <v>0</v>
      </c>
      <c r="AK561">
        <v>0</v>
      </c>
      <c r="AL561">
        <v>0</v>
      </c>
      <c r="AM561">
        <v>0</v>
      </c>
    </row>
    <row r="562" spans="1:39" x14ac:dyDescent="0.3">
      <c r="A562">
        <v>1570</v>
      </c>
      <c r="B562">
        <v>1951</v>
      </c>
      <c r="C562">
        <f>2014-marketing_campaign32[[#This Row],[Year_Birth]]</f>
        <v>63</v>
      </c>
      <c r="D562" t="str">
        <f>IF(AND(marketing_campaign32[[#This Row],[Age]]&gt;17, marketing_campaign32[[#This Row],[Age]]&lt;40), "Adult", IF(AND(marketing_campaign32[[#This Row],[Age]]&gt;=40, marketing_campaign32[[#This Row],[Age]]&lt;59), "Middle Age", "Old Age"))</f>
        <v>Old Age</v>
      </c>
      <c r="E562">
        <v>3</v>
      </c>
      <c r="F562">
        <v>2</v>
      </c>
      <c r="G562">
        <v>69702</v>
      </c>
      <c r="H562" t="s">
        <v>146</v>
      </c>
      <c r="I562">
        <v>3</v>
      </c>
      <c r="J562">
        <v>0</v>
      </c>
      <c r="K562">
        <v>1</v>
      </c>
      <c r="L562">
        <f t="shared" si="24"/>
        <v>1</v>
      </c>
      <c r="M562">
        <f>marketing_campaign32[[#This Row],[TotalKids]]+marketing_campaign32[[#This Row],[Marital_Number]]</f>
        <v>3</v>
      </c>
      <c r="N562" s="1">
        <v>41324</v>
      </c>
      <c r="O562" s="22">
        <f>MAX($N$2:$N$2229)-marketing_campaign32[[#This Row],[Dt_Customer]]</f>
        <v>495</v>
      </c>
      <c r="P562">
        <v>8</v>
      </c>
      <c r="Q562">
        <v>664</v>
      </c>
      <c r="R562">
        <v>9</v>
      </c>
      <c r="S562">
        <v>240</v>
      </c>
      <c r="T562">
        <v>50</v>
      </c>
      <c r="U562">
        <v>19</v>
      </c>
      <c r="V562">
        <v>57</v>
      </c>
      <c r="W562">
        <f t="shared" si="25"/>
        <v>1039</v>
      </c>
      <c r="X562" s="27">
        <f>marketing_campaign32[[#This Row],[TotalSpend]]/marketing_campaign32[[#This Row],[Income]]</f>
        <v>1.4906315457232217E-2</v>
      </c>
      <c r="Y562" s="27" t="str">
        <f>IF(marketing_campaign32[[#This Row],[TotalSpend]]&gt;1196, "High Spend", "Low Spend")</f>
        <v>Low Spend</v>
      </c>
      <c r="Z562">
        <v>2</v>
      </c>
      <c r="AA562">
        <v>7</v>
      </c>
      <c r="AB562">
        <v>7</v>
      </c>
      <c r="AC562">
        <v>10</v>
      </c>
      <c r="AD562">
        <f t="shared" si="26"/>
        <v>24</v>
      </c>
      <c r="AE562" s="30">
        <f>IFERROR(marketing_campaign32[[#This Row],[TotalSpend]]/marketing_campaign32[[#This Row],[TotalPurchase]], 0)</f>
        <v>43.291666666666664</v>
      </c>
      <c r="AF562">
        <v>4</v>
      </c>
      <c r="AG562">
        <v>0</v>
      </c>
      <c r="AH562">
        <v>0</v>
      </c>
      <c r="AI562">
        <v>0</v>
      </c>
      <c r="AJ562">
        <v>0</v>
      </c>
      <c r="AK562">
        <v>0</v>
      </c>
      <c r="AL562">
        <v>0</v>
      </c>
      <c r="AM562">
        <v>0</v>
      </c>
    </row>
    <row r="563" spans="1:39" x14ac:dyDescent="0.3">
      <c r="A563">
        <v>8659</v>
      </c>
      <c r="B563">
        <v>1952</v>
      </c>
      <c r="C563">
        <f>2014-marketing_campaign32[[#This Row],[Year_Birth]]</f>
        <v>62</v>
      </c>
      <c r="D563" t="str">
        <f>IF(AND(marketing_campaign32[[#This Row],[Age]]&gt;17, marketing_campaign32[[#This Row],[Age]]&lt;40), "Adult", IF(AND(marketing_campaign32[[#This Row],[Age]]&gt;=40, marketing_campaign32[[#This Row],[Age]]&lt;59), "Middle Age", "Old Age"))</f>
        <v>Old Age</v>
      </c>
      <c r="E563">
        <v>3</v>
      </c>
      <c r="F563">
        <v>2</v>
      </c>
      <c r="G563">
        <v>69805</v>
      </c>
      <c r="H563" t="s">
        <v>146</v>
      </c>
      <c r="I563">
        <v>3</v>
      </c>
      <c r="J563">
        <v>0</v>
      </c>
      <c r="K563">
        <v>1</v>
      </c>
      <c r="L563">
        <f t="shared" si="24"/>
        <v>1</v>
      </c>
      <c r="M563">
        <f>marketing_campaign32[[#This Row],[TotalKids]]+marketing_campaign32[[#This Row],[Marital_Number]]</f>
        <v>3</v>
      </c>
      <c r="N563" s="1">
        <v>41660</v>
      </c>
      <c r="O563" s="22">
        <f>MAX($N$2:$N$2229)-marketing_campaign32[[#This Row],[Dt_Customer]]</f>
        <v>159</v>
      </c>
      <c r="P563">
        <v>50</v>
      </c>
      <c r="Q563">
        <v>750</v>
      </c>
      <c r="R563">
        <v>71</v>
      </c>
      <c r="S563">
        <v>174</v>
      </c>
      <c r="T563">
        <v>13</v>
      </c>
      <c r="U563">
        <v>10</v>
      </c>
      <c r="V563">
        <v>20</v>
      </c>
      <c r="W563">
        <f t="shared" si="25"/>
        <v>1038</v>
      </c>
      <c r="X563" s="27">
        <f>marketing_campaign32[[#This Row],[TotalSpend]]/marketing_campaign32[[#This Row],[Income]]</f>
        <v>1.4869994986032519E-2</v>
      </c>
      <c r="Y563" s="27" t="str">
        <f>IF(marketing_campaign32[[#This Row],[TotalSpend]]&gt;1196, "High Spend", "Low Spend")</f>
        <v>Low Spend</v>
      </c>
      <c r="Z563">
        <v>2</v>
      </c>
      <c r="AA563">
        <v>6</v>
      </c>
      <c r="AB563">
        <v>8</v>
      </c>
      <c r="AC563">
        <v>11</v>
      </c>
      <c r="AD563">
        <f t="shared" si="26"/>
        <v>25</v>
      </c>
      <c r="AE563" s="30">
        <f>IFERROR(marketing_campaign32[[#This Row],[TotalSpend]]/marketing_campaign32[[#This Row],[TotalPurchase]], 0)</f>
        <v>41.52</v>
      </c>
      <c r="AF563">
        <v>2</v>
      </c>
      <c r="AG563">
        <v>0</v>
      </c>
      <c r="AH563">
        <v>0</v>
      </c>
      <c r="AI563">
        <v>0</v>
      </c>
      <c r="AJ563">
        <v>0</v>
      </c>
      <c r="AK563">
        <v>0</v>
      </c>
      <c r="AL563">
        <v>0</v>
      </c>
      <c r="AM563">
        <v>0</v>
      </c>
    </row>
    <row r="564" spans="1:39" x14ac:dyDescent="0.3">
      <c r="A564">
        <v>9559</v>
      </c>
      <c r="B564">
        <v>1961</v>
      </c>
      <c r="C564">
        <f>2014-marketing_campaign32[[#This Row],[Year_Birth]]</f>
        <v>53</v>
      </c>
      <c r="D564" t="str">
        <f>IF(AND(marketing_campaign32[[#This Row],[Age]]&gt;17, marketing_campaign32[[#This Row],[Age]]&lt;40), "Adult", IF(AND(marketing_campaign32[[#This Row],[Age]]&gt;=40, marketing_campaign32[[#This Row],[Age]]&lt;59), "Middle Age", "Old Age"))</f>
        <v>Middle Age</v>
      </c>
      <c r="E564">
        <v>3</v>
      </c>
      <c r="F564">
        <v>2</v>
      </c>
      <c r="G564">
        <v>57072</v>
      </c>
      <c r="H564" t="s">
        <v>147</v>
      </c>
      <c r="I564">
        <v>2</v>
      </c>
      <c r="J564">
        <v>0</v>
      </c>
      <c r="K564">
        <v>1</v>
      </c>
      <c r="L564">
        <f t="shared" si="24"/>
        <v>1</v>
      </c>
      <c r="M564">
        <f>marketing_campaign32[[#This Row],[TotalKids]]+marketing_campaign32[[#This Row],[Marital_Number]]</f>
        <v>3</v>
      </c>
      <c r="N564" s="1">
        <v>41663</v>
      </c>
      <c r="O564" s="22">
        <f>MAX($N$2:$N$2229)-marketing_campaign32[[#This Row],[Dt_Customer]]</f>
        <v>156</v>
      </c>
      <c r="P564">
        <v>79</v>
      </c>
      <c r="Q564">
        <v>944</v>
      </c>
      <c r="R564">
        <v>0</v>
      </c>
      <c r="S564">
        <v>60</v>
      </c>
      <c r="T564">
        <v>0</v>
      </c>
      <c r="U564">
        <v>0</v>
      </c>
      <c r="V564">
        <v>30</v>
      </c>
      <c r="W564">
        <f t="shared" si="25"/>
        <v>1034</v>
      </c>
      <c r="X564" s="27">
        <f>marketing_campaign32[[#This Row],[TotalSpend]]/marketing_campaign32[[#This Row],[Income]]</f>
        <v>1.8117465657415194E-2</v>
      </c>
      <c r="Y564" s="27" t="str">
        <f>IF(marketing_campaign32[[#This Row],[TotalSpend]]&gt;1196, "High Spend", "Low Spend")</f>
        <v>Low Spend</v>
      </c>
      <c r="Z564">
        <v>2</v>
      </c>
      <c r="AA564">
        <v>7</v>
      </c>
      <c r="AB564">
        <v>5</v>
      </c>
      <c r="AC564">
        <v>13</v>
      </c>
      <c r="AD564">
        <f t="shared" si="26"/>
        <v>25</v>
      </c>
      <c r="AE564" s="30">
        <f>IFERROR(marketing_campaign32[[#This Row],[TotalSpend]]/marketing_campaign32[[#This Row],[TotalPurchase]], 0)</f>
        <v>41.36</v>
      </c>
      <c r="AF564">
        <v>5</v>
      </c>
      <c r="AG564">
        <v>0</v>
      </c>
      <c r="AH564">
        <v>0</v>
      </c>
      <c r="AI564">
        <v>1</v>
      </c>
      <c r="AJ564">
        <v>0</v>
      </c>
      <c r="AK564">
        <v>0</v>
      </c>
      <c r="AL564">
        <v>0</v>
      </c>
      <c r="AM564">
        <v>0</v>
      </c>
    </row>
    <row r="565" spans="1:39" x14ac:dyDescent="0.3">
      <c r="A565">
        <v>2793</v>
      </c>
      <c r="B565">
        <v>1976</v>
      </c>
      <c r="C565">
        <f>2014-marketing_campaign32[[#This Row],[Year_Birth]]</f>
        <v>38</v>
      </c>
      <c r="D565" t="str">
        <f>IF(AND(marketing_campaign32[[#This Row],[Age]]&gt;17, marketing_campaign32[[#This Row],[Age]]&lt;40), "Adult", IF(AND(marketing_campaign32[[#This Row],[Age]]&gt;=40, marketing_campaign32[[#This Row],[Age]]&lt;59), "Middle Age", "Old Age"))</f>
        <v>Adult</v>
      </c>
      <c r="E565">
        <v>3</v>
      </c>
      <c r="F565">
        <v>1</v>
      </c>
      <c r="G565">
        <v>70179</v>
      </c>
      <c r="H565" t="s">
        <v>146</v>
      </c>
      <c r="I565">
        <v>3</v>
      </c>
      <c r="J565">
        <v>0</v>
      </c>
      <c r="K565">
        <v>1</v>
      </c>
      <c r="L565">
        <f t="shared" si="24"/>
        <v>1</v>
      </c>
      <c r="M565">
        <f>marketing_campaign32[[#This Row],[TotalKids]]+marketing_campaign32[[#This Row],[Marital_Number]]</f>
        <v>2</v>
      </c>
      <c r="N565" s="1">
        <v>41476</v>
      </c>
      <c r="O565" s="22">
        <f>MAX($N$2:$N$2229)-marketing_campaign32[[#This Row],[Dt_Customer]]</f>
        <v>343</v>
      </c>
      <c r="P565">
        <v>10</v>
      </c>
      <c r="Q565">
        <v>532</v>
      </c>
      <c r="R565">
        <v>88</v>
      </c>
      <c r="S565">
        <v>168</v>
      </c>
      <c r="T565">
        <v>69</v>
      </c>
      <c r="U565">
        <v>44</v>
      </c>
      <c r="V565">
        <v>133</v>
      </c>
      <c r="W565">
        <f t="shared" si="25"/>
        <v>1034</v>
      </c>
      <c r="X565" s="27">
        <f>marketing_campaign32[[#This Row],[TotalSpend]]/marketing_campaign32[[#This Row],[Income]]</f>
        <v>1.47337522620727E-2</v>
      </c>
      <c r="Y565" s="27" t="str">
        <f>IF(marketing_campaign32[[#This Row],[TotalSpend]]&gt;1196, "High Spend", "Low Spend")</f>
        <v>Low Spend</v>
      </c>
      <c r="Z565">
        <v>3</v>
      </c>
      <c r="AA565">
        <v>7</v>
      </c>
      <c r="AB565">
        <v>3</v>
      </c>
      <c r="AC565">
        <v>13</v>
      </c>
      <c r="AD565">
        <f t="shared" si="26"/>
        <v>23</v>
      </c>
      <c r="AE565" s="30">
        <f>IFERROR(marketing_campaign32[[#This Row],[TotalSpend]]/marketing_campaign32[[#This Row],[TotalPurchase]], 0)</f>
        <v>44.956521739130437</v>
      </c>
      <c r="AF565">
        <v>5</v>
      </c>
      <c r="AG565">
        <v>0</v>
      </c>
      <c r="AH565">
        <v>0</v>
      </c>
      <c r="AI565">
        <v>0</v>
      </c>
      <c r="AJ565">
        <v>0</v>
      </c>
      <c r="AK565">
        <v>0</v>
      </c>
      <c r="AL565">
        <v>0</v>
      </c>
      <c r="AM565">
        <v>0</v>
      </c>
    </row>
    <row r="566" spans="1:39" x14ac:dyDescent="0.3">
      <c r="A566">
        <v>1071</v>
      </c>
      <c r="B566">
        <v>1976</v>
      </c>
      <c r="C566">
        <f>2014-marketing_campaign32[[#This Row],[Year_Birth]]</f>
        <v>38</v>
      </c>
      <c r="D566" t="str">
        <f>IF(AND(marketing_campaign32[[#This Row],[Age]]&gt;17, marketing_campaign32[[#This Row],[Age]]&lt;40), "Adult", IF(AND(marketing_campaign32[[#This Row],[Age]]&gt;=40, marketing_campaign32[[#This Row],[Age]]&lt;59), "Middle Age", "Old Age"))</f>
        <v>Adult</v>
      </c>
      <c r="E566">
        <v>3</v>
      </c>
      <c r="F566">
        <v>1</v>
      </c>
      <c r="G566">
        <v>70179</v>
      </c>
      <c r="H566" t="s">
        <v>146</v>
      </c>
      <c r="I566">
        <v>3</v>
      </c>
      <c r="J566">
        <v>0</v>
      </c>
      <c r="K566">
        <v>1</v>
      </c>
      <c r="L566">
        <f t="shared" si="24"/>
        <v>1</v>
      </c>
      <c r="M566">
        <f>marketing_campaign32[[#This Row],[TotalKids]]+marketing_campaign32[[#This Row],[Marital_Number]]</f>
        <v>2</v>
      </c>
      <c r="N566" s="1">
        <v>41476</v>
      </c>
      <c r="O566" s="22">
        <f>MAX($N$2:$N$2229)-marketing_campaign32[[#This Row],[Dt_Customer]]</f>
        <v>343</v>
      </c>
      <c r="P566">
        <v>10</v>
      </c>
      <c r="Q566">
        <v>532</v>
      </c>
      <c r="R566">
        <v>88</v>
      </c>
      <c r="S566">
        <v>168</v>
      </c>
      <c r="T566">
        <v>69</v>
      </c>
      <c r="U566">
        <v>44</v>
      </c>
      <c r="V566">
        <v>133</v>
      </c>
      <c r="W566">
        <f t="shared" si="25"/>
        <v>1034</v>
      </c>
      <c r="X566" s="27">
        <f>marketing_campaign32[[#This Row],[TotalSpend]]/marketing_campaign32[[#This Row],[Income]]</f>
        <v>1.47337522620727E-2</v>
      </c>
      <c r="Y566" s="27" t="str">
        <f>IF(marketing_campaign32[[#This Row],[TotalSpend]]&gt;1196, "High Spend", "Low Spend")</f>
        <v>Low Spend</v>
      </c>
      <c r="Z566">
        <v>3</v>
      </c>
      <c r="AA566">
        <v>7</v>
      </c>
      <c r="AB566">
        <v>3</v>
      </c>
      <c r="AC566">
        <v>13</v>
      </c>
      <c r="AD566">
        <f t="shared" si="26"/>
        <v>23</v>
      </c>
      <c r="AE566" s="30">
        <f>IFERROR(marketing_campaign32[[#This Row],[TotalSpend]]/marketing_campaign32[[#This Row],[TotalPurchase]], 0)</f>
        <v>44.956521739130437</v>
      </c>
      <c r="AF566">
        <v>5</v>
      </c>
      <c r="AG566">
        <v>0</v>
      </c>
      <c r="AH566">
        <v>0</v>
      </c>
      <c r="AI566">
        <v>0</v>
      </c>
      <c r="AJ566">
        <v>0</v>
      </c>
      <c r="AK566">
        <v>0</v>
      </c>
      <c r="AL566">
        <v>0</v>
      </c>
      <c r="AM566">
        <v>0</v>
      </c>
    </row>
    <row r="567" spans="1:39" x14ac:dyDescent="0.3">
      <c r="A567">
        <v>10562</v>
      </c>
      <c r="B567">
        <v>1946</v>
      </c>
      <c r="C567">
        <f>2014-marketing_campaign32[[#This Row],[Year_Birth]]</f>
        <v>68</v>
      </c>
      <c r="D567" t="str">
        <f>IF(AND(marketing_campaign32[[#This Row],[Age]]&gt;17, marketing_campaign32[[#This Row],[Age]]&lt;40), "Adult", IF(AND(marketing_campaign32[[#This Row],[Age]]&gt;=40, marketing_campaign32[[#This Row],[Age]]&lt;59), "Middle Age", "Old Age"))</f>
        <v>Old Age</v>
      </c>
      <c r="E567">
        <v>3</v>
      </c>
      <c r="F567">
        <v>2</v>
      </c>
      <c r="G567">
        <v>66835</v>
      </c>
      <c r="H567" t="s">
        <v>147</v>
      </c>
      <c r="I567">
        <v>2</v>
      </c>
      <c r="J567">
        <v>0</v>
      </c>
      <c r="K567">
        <v>0</v>
      </c>
      <c r="L567">
        <f t="shared" si="24"/>
        <v>0</v>
      </c>
      <c r="M567">
        <f>marketing_campaign32[[#This Row],[TotalKids]]+marketing_campaign32[[#This Row],[Marital_Number]]</f>
        <v>2</v>
      </c>
      <c r="N567" s="1">
        <v>41545</v>
      </c>
      <c r="O567" s="22">
        <f>MAX($N$2:$N$2229)-marketing_campaign32[[#This Row],[Dt_Customer]]</f>
        <v>274</v>
      </c>
      <c r="P567">
        <v>21</v>
      </c>
      <c r="Q567">
        <v>620</v>
      </c>
      <c r="R567">
        <v>26</v>
      </c>
      <c r="S567">
        <v>195</v>
      </c>
      <c r="T567">
        <v>34</v>
      </c>
      <c r="U567">
        <v>17</v>
      </c>
      <c r="V567">
        <v>141</v>
      </c>
      <c r="W567">
        <f t="shared" si="25"/>
        <v>1033</v>
      </c>
      <c r="X567" s="27">
        <f>marketing_campaign32[[#This Row],[TotalSpend]]/marketing_campaign32[[#This Row],[Income]]</f>
        <v>1.5455973666492108E-2</v>
      </c>
      <c r="Y567" s="27" t="str">
        <f>IF(marketing_campaign32[[#This Row],[TotalSpend]]&gt;1196, "High Spend", "Low Spend")</f>
        <v>Low Spend</v>
      </c>
      <c r="Z567">
        <v>1</v>
      </c>
      <c r="AA567">
        <v>6</v>
      </c>
      <c r="AB567">
        <v>4</v>
      </c>
      <c r="AC567">
        <v>13</v>
      </c>
      <c r="AD567">
        <f t="shared" si="26"/>
        <v>23</v>
      </c>
      <c r="AE567" s="30">
        <f>IFERROR(marketing_campaign32[[#This Row],[TotalSpend]]/marketing_campaign32[[#This Row],[TotalPurchase]], 0)</f>
        <v>44.913043478260867</v>
      </c>
      <c r="AF567">
        <v>2</v>
      </c>
      <c r="AG567">
        <v>0</v>
      </c>
      <c r="AH567">
        <v>0</v>
      </c>
      <c r="AI567">
        <v>0</v>
      </c>
      <c r="AJ567">
        <v>0</v>
      </c>
      <c r="AK567">
        <v>0</v>
      </c>
      <c r="AL567">
        <v>0</v>
      </c>
      <c r="AM567">
        <v>0</v>
      </c>
    </row>
    <row r="568" spans="1:39" x14ac:dyDescent="0.3">
      <c r="A568">
        <v>7881</v>
      </c>
      <c r="B568">
        <v>1946</v>
      </c>
      <c r="C568">
        <f>2014-marketing_campaign32[[#This Row],[Year_Birth]]</f>
        <v>68</v>
      </c>
      <c r="D568" t="str">
        <f>IF(AND(marketing_campaign32[[#This Row],[Age]]&gt;17, marketing_campaign32[[#This Row],[Age]]&lt;40), "Adult", IF(AND(marketing_campaign32[[#This Row],[Age]]&gt;=40, marketing_campaign32[[#This Row],[Age]]&lt;59), "Middle Age", "Old Age"))</f>
        <v>Old Age</v>
      </c>
      <c r="E568">
        <v>3</v>
      </c>
      <c r="F568">
        <v>2</v>
      </c>
      <c r="G568">
        <v>66835</v>
      </c>
      <c r="H568" t="s">
        <v>147</v>
      </c>
      <c r="I568">
        <v>2</v>
      </c>
      <c r="J568">
        <v>0</v>
      </c>
      <c r="K568">
        <v>0</v>
      </c>
      <c r="L568">
        <f t="shared" si="24"/>
        <v>0</v>
      </c>
      <c r="M568">
        <f>marketing_campaign32[[#This Row],[TotalKids]]+marketing_campaign32[[#This Row],[Marital_Number]]</f>
        <v>2</v>
      </c>
      <c r="N568" s="1">
        <v>41545</v>
      </c>
      <c r="O568" s="22">
        <f>MAX($N$2:$N$2229)-marketing_campaign32[[#This Row],[Dt_Customer]]</f>
        <v>274</v>
      </c>
      <c r="P568">
        <v>21</v>
      </c>
      <c r="Q568">
        <v>620</v>
      </c>
      <c r="R568">
        <v>26</v>
      </c>
      <c r="S568">
        <v>195</v>
      </c>
      <c r="T568">
        <v>34</v>
      </c>
      <c r="U568">
        <v>17</v>
      </c>
      <c r="V568">
        <v>141</v>
      </c>
      <c r="W568">
        <f t="shared" si="25"/>
        <v>1033</v>
      </c>
      <c r="X568" s="27">
        <f>marketing_campaign32[[#This Row],[TotalSpend]]/marketing_campaign32[[#This Row],[Income]]</f>
        <v>1.5455973666492108E-2</v>
      </c>
      <c r="Y568" s="27" t="str">
        <f>IF(marketing_campaign32[[#This Row],[TotalSpend]]&gt;1196, "High Spend", "Low Spend")</f>
        <v>Low Spend</v>
      </c>
      <c r="Z568">
        <v>1</v>
      </c>
      <c r="AA568">
        <v>6</v>
      </c>
      <c r="AB568">
        <v>4</v>
      </c>
      <c r="AC568">
        <v>13</v>
      </c>
      <c r="AD568">
        <f t="shared" si="26"/>
        <v>23</v>
      </c>
      <c r="AE568" s="30">
        <f>IFERROR(marketing_campaign32[[#This Row],[TotalSpend]]/marketing_campaign32[[#This Row],[TotalPurchase]], 0)</f>
        <v>44.913043478260867</v>
      </c>
      <c r="AF568">
        <v>2</v>
      </c>
      <c r="AG568">
        <v>0</v>
      </c>
      <c r="AH568">
        <v>0</v>
      </c>
      <c r="AI568">
        <v>0</v>
      </c>
      <c r="AJ568">
        <v>0</v>
      </c>
      <c r="AK568">
        <v>0</v>
      </c>
      <c r="AL568">
        <v>0</v>
      </c>
      <c r="AM568">
        <v>0</v>
      </c>
    </row>
    <row r="569" spans="1:39" x14ac:dyDescent="0.3">
      <c r="A569">
        <v>4998</v>
      </c>
      <c r="B569">
        <v>1962</v>
      </c>
      <c r="C569">
        <f>2014-marketing_campaign32[[#This Row],[Year_Birth]]</f>
        <v>52</v>
      </c>
      <c r="D569" t="str">
        <f>IF(AND(marketing_campaign32[[#This Row],[Age]]&gt;17, marketing_campaign32[[#This Row],[Age]]&lt;40), "Adult", IF(AND(marketing_campaign32[[#This Row],[Age]]&gt;=40, marketing_campaign32[[#This Row],[Age]]&lt;59), "Middle Age", "Old Age"))</f>
        <v>Middle Age</v>
      </c>
      <c r="E569">
        <v>2</v>
      </c>
      <c r="F569">
        <v>2</v>
      </c>
      <c r="G569">
        <v>76081</v>
      </c>
      <c r="H569" t="s">
        <v>146</v>
      </c>
      <c r="I569">
        <v>3</v>
      </c>
      <c r="J569">
        <v>0</v>
      </c>
      <c r="K569">
        <v>0</v>
      </c>
      <c r="L569">
        <f t="shared" si="24"/>
        <v>0</v>
      </c>
      <c r="M569">
        <f>marketing_campaign32[[#This Row],[TotalKids]]+marketing_campaign32[[#This Row],[Marital_Number]]</f>
        <v>2</v>
      </c>
      <c r="N569" s="1">
        <v>41782</v>
      </c>
      <c r="O569" s="22">
        <f>MAX($N$2:$N$2229)-marketing_campaign32[[#This Row],[Dt_Customer]]</f>
        <v>37</v>
      </c>
      <c r="P569">
        <v>85</v>
      </c>
      <c r="Q569">
        <v>292</v>
      </c>
      <c r="R569">
        <v>30</v>
      </c>
      <c r="S569">
        <v>415</v>
      </c>
      <c r="T569">
        <v>63</v>
      </c>
      <c r="U569">
        <v>33</v>
      </c>
      <c r="V569">
        <v>200</v>
      </c>
      <c r="W569">
        <f t="shared" si="25"/>
        <v>1033</v>
      </c>
      <c r="X569" s="27">
        <f>marketing_campaign32[[#This Row],[TotalSpend]]/marketing_campaign32[[#This Row],[Income]]</f>
        <v>1.3577634363375876E-2</v>
      </c>
      <c r="Y569" s="27" t="str">
        <f>IF(marketing_campaign32[[#This Row],[TotalSpend]]&gt;1196, "High Spend", "Low Spend")</f>
        <v>Low Spend</v>
      </c>
      <c r="Z569">
        <v>1</v>
      </c>
      <c r="AA569">
        <v>4</v>
      </c>
      <c r="AB569">
        <v>5</v>
      </c>
      <c r="AC569">
        <v>4</v>
      </c>
      <c r="AD569">
        <f t="shared" si="26"/>
        <v>13</v>
      </c>
      <c r="AE569" s="30">
        <f>IFERROR(marketing_campaign32[[#This Row],[TotalSpend]]/marketing_campaign32[[#This Row],[TotalPurchase]], 0)</f>
        <v>79.461538461538467</v>
      </c>
      <c r="AF569">
        <v>2</v>
      </c>
      <c r="AG569">
        <v>1</v>
      </c>
      <c r="AH569">
        <v>0</v>
      </c>
      <c r="AI569">
        <v>0</v>
      </c>
      <c r="AJ569">
        <v>0</v>
      </c>
      <c r="AK569">
        <v>0</v>
      </c>
      <c r="AL569">
        <v>0</v>
      </c>
      <c r="AM569">
        <v>0</v>
      </c>
    </row>
    <row r="570" spans="1:39" x14ac:dyDescent="0.3">
      <c r="A570">
        <v>7321</v>
      </c>
      <c r="B570">
        <v>1962</v>
      </c>
      <c r="C570">
        <f>2014-marketing_campaign32[[#This Row],[Year_Birth]]</f>
        <v>52</v>
      </c>
      <c r="D570" t="str">
        <f>IF(AND(marketing_campaign32[[#This Row],[Age]]&gt;17, marketing_campaign32[[#This Row],[Age]]&lt;40), "Adult", IF(AND(marketing_campaign32[[#This Row],[Age]]&gt;=40, marketing_campaign32[[#This Row],[Age]]&lt;59), "Middle Age", "Old Age"))</f>
        <v>Middle Age</v>
      </c>
      <c r="E570">
        <v>2</v>
      </c>
      <c r="F570">
        <v>2</v>
      </c>
      <c r="G570">
        <v>76081</v>
      </c>
      <c r="H570" t="s">
        <v>146</v>
      </c>
      <c r="I570">
        <v>3</v>
      </c>
      <c r="J570">
        <v>0</v>
      </c>
      <c r="K570">
        <v>0</v>
      </c>
      <c r="L570">
        <f t="shared" si="24"/>
        <v>0</v>
      </c>
      <c r="M570">
        <f>marketing_campaign32[[#This Row],[TotalKids]]+marketing_campaign32[[#This Row],[Marital_Number]]</f>
        <v>2</v>
      </c>
      <c r="N570" s="1">
        <v>41782</v>
      </c>
      <c r="O570" s="22">
        <f>MAX($N$2:$N$2229)-marketing_campaign32[[#This Row],[Dt_Customer]]</f>
        <v>37</v>
      </c>
      <c r="P570">
        <v>85</v>
      </c>
      <c r="Q570">
        <v>292</v>
      </c>
      <c r="R570">
        <v>30</v>
      </c>
      <c r="S570">
        <v>415</v>
      </c>
      <c r="T570">
        <v>63</v>
      </c>
      <c r="U570">
        <v>33</v>
      </c>
      <c r="V570">
        <v>200</v>
      </c>
      <c r="W570">
        <f t="shared" si="25"/>
        <v>1033</v>
      </c>
      <c r="X570" s="27">
        <f>marketing_campaign32[[#This Row],[TotalSpend]]/marketing_campaign32[[#This Row],[Income]]</f>
        <v>1.3577634363375876E-2</v>
      </c>
      <c r="Y570" s="27" t="str">
        <f>IF(marketing_campaign32[[#This Row],[TotalSpend]]&gt;1196, "High Spend", "Low Spend")</f>
        <v>Low Spend</v>
      </c>
      <c r="Z570">
        <v>1</v>
      </c>
      <c r="AA570">
        <v>4</v>
      </c>
      <c r="AB570">
        <v>5</v>
      </c>
      <c r="AC570">
        <v>4</v>
      </c>
      <c r="AD570">
        <f t="shared" si="26"/>
        <v>13</v>
      </c>
      <c r="AE570" s="30">
        <f>IFERROR(marketing_campaign32[[#This Row],[TotalSpend]]/marketing_campaign32[[#This Row],[TotalPurchase]], 0)</f>
        <v>79.461538461538467</v>
      </c>
      <c r="AF570">
        <v>2</v>
      </c>
      <c r="AG570">
        <v>1</v>
      </c>
      <c r="AH570">
        <v>0</v>
      </c>
      <c r="AI570">
        <v>0</v>
      </c>
      <c r="AJ570">
        <v>0</v>
      </c>
      <c r="AK570">
        <v>0</v>
      </c>
      <c r="AL570">
        <v>0</v>
      </c>
      <c r="AM570">
        <v>0</v>
      </c>
    </row>
    <row r="571" spans="1:39" x14ac:dyDescent="0.3">
      <c r="A571">
        <v>9185</v>
      </c>
      <c r="B571">
        <v>1966</v>
      </c>
      <c r="C571">
        <f>2014-marketing_campaign32[[#This Row],[Year_Birth]]</f>
        <v>48</v>
      </c>
      <c r="D571" t="str">
        <f>IF(AND(marketing_campaign32[[#This Row],[Age]]&gt;17, marketing_campaign32[[#This Row],[Age]]&lt;40), "Adult", IF(AND(marketing_campaign32[[#This Row],[Age]]&gt;=40, marketing_campaign32[[#This Row],[Age]]&lt;59), "Middle Age", "Old Age"))</f>
        <v>Middle Age</v>
      </c>
      <c r="E571">
        <v>3</v>
      </c>
      <c r="F571">
        <v>1</v>
      </c>
      <c r="G571">
        <v>69759</v>
      </c>
      <c r="H571" t="s">
        <v>146</v>
      </c>
      <c r="I571">
        <v>3</v>
      </c>
      <c r="J571">
        <v>0</v>
      </c>
      <c r="K571">
        <v>0</v>
      </c>
      <c r="L571">
        <f t="shared" si="24"/>
        <v>0</v>
      </c>
      <c r="M571">
        <f>marketing_campaign32[[#This Row],[TotalKids]]+marketing_campaign32[[#This Row],[Marital_Number]]</f>
        <v>1</v>
      </c>
      <c r="N571" s="1">
        <v>41575</v>
      </c>
      <c r="O571" s="22">
        <f>MAX($N$2:$N$2229)-marketing_campaign32[[#This Row],[Dt_Customer]]</f>
        <v>244</v>
      </c>
      <c r="P571">
        <v>38</v>
      </c>
      <c r="Q571">
        <v>452</v>
      </c>
      <c r="R571">
        <v>20</v>
      </c>
      <c r="S571">
        <v>514</v>
      </c>
      <c r="T571">
        <v>13</v>
      </c>
      <c r="U571">
        <v>30</v>
      </c>
      <c r="V571">
        <v>0</v>
      </c>
      <c r="W571">
        <f t="shared" si="25"/>
        <v>1029</v>
      </c>
      <c r="X571" s="27">
        <f>marketing_campaign32[[#This Row],[TotalSpend]]/marketing_campaign32[[#This Row],[Income]]</f>
        <v>1.475078484496624E-2</v>
      </c>
      <c r="Y571" s="27" t="str">
        <f>IF(marketing_campaign32[[#This Row],[TotalSpend]]&gt;1196, "High Spend", "Low Spend")</f>
        <v>Low Spend</v>
      </c>
      <c r="Z571">
        <v>3</v>
      </c>
      <c r="AA571">
        <v>4</v>
      </c>
      <c r="AB571">
        <v>6</v>
      </c>
      <c r="AC571">
        <v>5</v>
      </c>
      <c r="AD571">
        <f t="shared" si="26"/>
        <v>15</v>
      </c>
      <c r="AE571" s="30">
        <f>IFERROR(marketing_campaign32[[#This Row],[TotalSpend]]/marketing_campaign32[[#This Row],[TotalPurchase]], 0)</f>
        <v>68.599999999999994</v>
      </c>
      <c r="AF571">
        <v>3</v>
      </c>
      <c r="AG571">
        <v>0</v>
      </c>
      <c r="AH571">
        <v>0</v>
      </c>
      <c r="AI571">
        <v>0</v>
      </c>
      <c r="AJ571">
        <v>0</v>
      </c>
      <c r="AK571">
        <v>0</v>
      </c>
      <c r="AL571">
        <v>1</v>
      </c>
      <c r="AM571">
        <v>0</v>
      </c>
    </row>
    <row r="572" spans="1:39" x14ac:dyDescent="0.3">
      <c r="A572">
        <v>9204</v>
      </c>
      <c r="B572">
        <v>1970</v>
      </c>
      <c r="C572">
        <f>2014-marketing_campaign32[[#This Row],[Year_Birth]]</f>
        <v>44</v>
      </c>
      <c r="D572" t="str">
        <f>IF(AND(marketing_campaign32[[#This Row],[Age]]&gt;17, marketing_campaign32[[#This Row],[Age]]&lt;40), "Adult", IF(AND(marketing_campaign32[[#This Row],[Age]]&gt;=40, marketing_campaign32[[#This Row],[Age]]&lt;59), "Middle Age", "Old Age"))</f>
        <v>Middle Age</v>
      </c>
      <c r="E572">
        <v>2</v>
      </c>
      <c r="F572">
        <v>1</v>
      </c>
      <c r="G572">
        <v>66731</v>
      </c>
      <c r="H572" t="s">
        <v>147</v>
      </c>
      <c r="I572">
        <v>2</v>
      </c>
      <c r="J572">
        <v>0</v>
      </c>
      <c r="K572">
        <v>1</v>
      </c>
      <c r="L572">
        <f t="shared" si="24"/>
        <v>1</v>
      </c>
      <c r="M572">
        <f>marketing_campaign32[[#This Row],[TotalKids]]+marketing_campaign32[[#This Row],[Marital_Number]]</f>
        <v>2</v>
      </c>
      <c r="N572" s="1">
        <v>41164</v>
      </c>
      <c r="O572" s="22">
        <f>MAX($N$2:$N$2229)-marketing_campaign32[[#This Row],[Dt_Customer]]</f>
        <v>655</v>
      </c>
      <c r="P572">
        <v>33</v>
      </c>
      <c r="Q572">
        <v>371</v>
      </c>
      <c r="R572">
        <v>159</v>
      </c>
      <c r="S572">
        <v>194</v>
      </c>
      <c r="T572">
        <v>58</v>
      </c>
      <c r="U572">
        <v>106</v>
      </c>
      <c r="V572">
        <v>141</v>
      </c>
      <c r="W572">
        <f t="shared" si="25"/>
        <v>1029</v>
      </c>
      <c r="X572" s="27">
        <f>marketing_campaign32[[#This Row],[TotalSpend]]/marketing_campaign32[[#This Row],[Income]]</f>
        <v>1.542011958460086E-2</v>
      </c>
      <c r="Y572" s="27" t="str">
        <f>IF(marketing_campaign32[[#This Row],[TotalSpend]]&gt;1196, "High Spend", "Low Spend")</f>
        <v>Low Spend</v>
      </c>
      <c r="Z572">
        <v>4</v>
      </c>
      <c r="AA572">
        <v>4</v>
      </c>
      <c r="AB572">
        <v>3</v>
      </c>
      <c r="AC572">
        <v>6</v>
      </c>
      <c r="AD572">
        <f t="shared" si="26"/>
        <v>13</v>
      </c>
      <c r="AE572" s="30">
        <f>IFERROR(marketing_campaign32[[#This Row],[TotalSpend]]/marketing_campaign32[[#This Row],[TotalPurchase]], 0)</f>
        <v>79.15384615384616</v>
      </c>
      <c r="AF572">
        <v>3</v>
      </c>
      <c r="AG572">
        <v>0</v>
      </c>
      <c r="AH572">
        <v>0</v>
      </c>
      <c r="AI572">
        <v>0</v>
      </c>
      <c r="AJ572">
        <v>0</v>
      </c>
      <c r="AK572">
        <v>0</v>
      </c>
      <c r="AL572">
        <v>0</v>
      </c>
      <c r="AM572">
        <v>0</v>
      </c>
    </row>
    <row r="573" spans="1:39" x14ac:dyDescent="0.3">
      <c r="A573">
        <v>17</v>
      </c>
      <c r="B573">
        <v>1971</v>
      </c>
      <c r="C573">
        <f>2014-marketing_campaign32[[#This Row],[Year_Birth]]</f>
        <v>43</v>
      </c>
      <c r="D573" t="str">
        <f>IF(AND(marketing_campaign32[[#This Row],[Age]]&gt;17, marketing_campaign32[[#This Row],[Age]]&lt;40), "Adult", IF(AND(marketing_campaign32[[#This Row],[Age]]&gt;=40, marketing_campaign32[[#This Row],[Age]]&lt;59), "Middle Age", "Old Age"))</f>
        <v>Middle Age</v>
      </c>
      <c r="E573">
        <v>3</v>
      </c>
      <c r="F573">
        <v>2</v>
      </c>
      <c r="G573">
        <v>60491</v>
      </c>
      <c r="H573" t="s">
        <v>147</v>
      </c>
      <c r="I573">
        <v>2</v>
      </c>
      <c r="J573">
        <v>0</v>
      </c>
      <c r="K573">
        <v>1</v>
      </c>
      <c r="L573">
        <f t="shared" si="24"/>
        <v>1</v>
      </c>
      <c r="M573">
        <f>marketing_campaign32[[#This Row],[TotalKids]]+marketing_campaign32[[#This Row],[Marital_Number]]</f>
        <v>3</v>
      </c>
      <c r="N573" s="1">
        <v>41523</v>
      </c>
      <c r="O573" s="22">
        <f>MAX($N$2:$N$2229)-marketing_campaign32[[#This Row],[Dt_Customer]]</f>
        <v>296</v>
      </c>
      <c r="P573">
        <v>81</v>
      </c>
      <c r="Q573">
        <v>637</v>
      </c>
      <c r="R573">
        <v>47</v>
      </c>
      <c r="S573">
        <v>237</v>
      </c>
      <c r="T573">
        <v>12</v>
      </c>
      <c r="U573">
        <v>19</v>
      </c>
      <c r="V573">
        <v>76</v>
      </c>
      <c r="W573">
        <f t="shared" si="25"/>
        <v>1028</v>
      </c>
      <c r="X573" s="27">
        <f>marketing_campaign32[[#This Row],[TotalSpend]]/marketing_campaign32[[#This Row],[Income]]</f>
        <v>1.6994263609462566E-2</v>
      </c>
      <c r="Y573" s="27" t="str">
        <f>IF(marketing_campaign32[[#This Row],[TotalSpend]]&gt;1196, "High Spend", "Low Spend")</f>
        <v>Low Spend</v>
      </c>
      <c r="Z573">
        <v>4</v>
      </c>
      <c r="AA573">
        <v>6</v>
      </c>
      <c r="AB573">
        <v>11</v>
      </c>
      <c r="AC573">
        <v>7</v>
      </c>
      <c r="AD573">
        <f t="shared" si="26"/>
        <v>24</v>
      </c>
      <c r="AE573" s="30">
        <f>IFERROR(marketing_campaign32[[#This Row],[TotalSpend]]/marketing_campaign32[[#This Row],[TotalPurchase]], 0)</f>
        <v>42.833333333333336</v>
      </c>
      <c r="AF573">
        <v>5</v>
      </c>
      <c r="AG573">
        <v>0</v>
      </c>
      <c r="AH573">
        <v>0</v>
      </c>
      <c r="AI573">
        <v>0</v>
      </c>
      <c r="AJ573">
        <v>0</v>
      </c>
      <c r="AK573">
        <v>0</v>
      </c>
      <c r="AL573">
        <v>0</v>
      </c>
      <c r="AM573">
        <v>0</v>
      </c>
    </row>
    <row r="574" spans="1:39" x14ac:dyDescent="0.3">
      <c r="A574">
        <v>437</v>
      </c>
      <c r="B574">
        <v>1976</v>
      </c>
      <c r="C574">
        <f>2014-marketing_campaign32[[#This Row],[Year_Birth]]</f>
        <v>38</v>
      </c>
      <c r="D574" t="str">
        <f>IF(AND(marketing_campaign32[[#This Row],[Age]]&gt;17, marketing_campaign32[[#This Row],[Age]]&lt;40), "Adult", IF(AND(marketing_campaign32[[#This Row],[Age]]&gt;=40, marketing_campaign32[[#This Row],[Age]]&lt;59), "Middle Age", "Old Age"))</f>
        <v>Adult</v>
      </c>
      <c r="E574">
        <v>3</v>
      </c>
      <c r="F574">
        <v>1</v>
      </c>
      <c r="G574">
        <v>75012</v>
      </c>
      <c r="H574" t="s">
        <v>146</v>
      </c>
      <c r="I574">
        <v>3</v>
      </c>
      <c r="J574">
        <v>0</v>
      </c>
      <c r="K574">
        <v>0</v>
      </c>
      <c r="L574">
        <f t="shared" si="24"/>
        <v>0</v>
      </c>
      <c r="M574">
        <f>marketing_campaign32[[#This Row],[TotalKids]]+marketing_campaign32[[#This Row],[Marital_Number]]</f>
        <v>1</v>
      </c>
      <c r="N574" s="1">
        <v>41664</v>
      </c>
      <c r="O574" s="22">
        <f>MAX($N$2:$N$2229)-marketing_campaign32[[#This Row],[Dt_Customer]]</f>
        <v>155</v>
      </c>
      <c r="P574">
        <v>41</v>
      </c>
      <c r="Q574">
        <v>294</v>
      </c>
      <c r="R574">
        <v>142</v>
      </c>
      <c r="S574">
        <v>218</v>
      </c>
      <c r="T574">
        <v>164</v>
      </c>
      <c r="U574">
        <v>58</v>
      </c>
      <c r="V574">
        <v>151</v>
      </c>
      <c r="W574">
        <f t="shared" si="25"/>
        <v>1027</v>
      </c>
      <c r="X574" s="27">
        <f>marketing_campaign32[[#This Row],[TotalSpend]]/marketing_campaign32[[#This Row],[Income]]</f>
        <v>1.3691142750493254E-2</v>
      </c>
      <c r="Y574" s="27" t="str">
        <f>IF(marketing_campaign32[[#This Row],[TotalSpend]]&gt;1196, "High Spend", "Low Spend")</f>
        <v>Low Spend</v>
      </c>
      <c r="Z574">
        <v>1</v>
      </c>
      <c r="AA574">
        <v>3</v>
      </c>
      <c r="AB574">
        <v>8</v>
      </c>
      <c r="AC574">
        <v>11</v>
      </c>
      <c r="AD574">
        <f t="shared" si="26"/>
        <v>22</v>
      </c>
      <c r="AE574" s="30">
        <f>IFERROR(marketing_campaign32[[#This Row],[TotalSpend]]/marketing_campaign32[[#This Row],[TotalPurchase]], 0)</f>
        <v>46.68181818181818</v>
      </c>
      <c r="AF574">
        <v>1</v>
      </c>
      <c r="AG574">
        <v>0</v>
      </c>
      <c r="AH574">
        <v>0</v>
      </c>
      <c r="AI574">
        <v>0</v>
      </c>
      <c r="AJ574">
        <v>0</v>
      </c>
      <c r="AK574">
        <v>0</v>
      </c>
      <c r="AL574">
        <v>0</v>
      </c>
      <c r="AM574">
        <v>0</v>
      </c>
    </row>
    <row r="575" spans="1:39" x14ac:dyDescent="0.3">
      <c r="A575">
        <v>2350</v>
      </c>
      <c r="B575">
        <v>1972</v>
      </c>
      <c r="C575">
        <f>2014-marketing_campaign32[[#This Row],[Year_Birth]]</f>
        <v>42</v>
      </c>
      <c r="D575" t="str">
        <f>IF(AND(marketing_campaign32[[#This Row],[Age]]&gt;17, marketing_campaign32[[#This Row],[Age]]&lt;40), "Adult", IF(AND(marketing_campaign32[[#This Row],[Age]]&gt;=40, marketing_campaign32[[#This Row],[Age]]&lt;59), "Middle Age", "Old Age"))</f>
        <v>Middle Age</v>
      </c>
      <c r="E575">
        <v>2</v>
      </c>
      <c r="F575">
        <v>2</v>
      </c>
      <c r="G575">
        <v>59666</v>
      </c>
      <c r="H575" t="s">
        <v>147</v>
      </c>
      <c r="I575">
        <v>2</v>
      </c>
      <c r="J575">
        <v>1</v>
      </c>
      <c r="K575">
        <v>1</v>
      </c>
      <c r="L575">
        <f t="shared" si="24"/>
        <v>2</v>
      </c>
      <c r="M575">
        <f>marketing_campaign32[[#This Row],[TotalKids]]+marketing_campaign32[[#This Row],[Marital_Number]]</f>
        <v>4</v>
      </c>
      <c r="N575" s="1">
        <v>41355</v>
      </c>
      <c r="O575" s="22">
        <f>MAX($N$2:$N$2229)-marketing_campaign32[[#This Row],[Dt_Customer]]</f>
        <v>464</v>
      </c>
      <c r="P575">
        <v>87</v>
      </c>
      <c r="Q575">
        <v>623</v>
      </c>
      <c r="R575">
        <v>53</v>
      </c>
      <c r="S575">
        <v>178</v>
      </c>
      <c r="T575">
        <v>23</v>
      </c>
      <c r="U575">
        <v>17</v>
      </c>
      <c r="V575">
        <v>133</v>
      </c>
      <c r="W575">
        <f t="shared" si="25"/>
        <v>1027</v>
      </c>
      <c r="X575" s="27">
        <f>marketing_campaign32[[#This Row],[TotalSpend]]/marketing_campaign32[[#This Row],[Income]]</f>
        <v>1.7212482821037108E-2</v>
      </c>
      <c r="Y575" s="27" t="str">
        <f>IF(marketing_campaign32[[#This Row],[TotalSpend]]&gt;1196, "High Spend", "Low Spend")</f>
        <v>Low Spend</v>
      </c>
      <c r="Z575">
        <v>7</v>
      </c>
      <c r="AA575">
        <v>3</v>
      </c>
      <c r="AB575">
        <v>2</v>
      </c>
      <c r="AC575">
        <v>8</v>
      </c>
      <c r="AD575">
        <f t="shared" si="26"/>
        <v>13</v>
      </c>
      <c r="AE575" s="30">
        <f>IFERROR(marketing_campaign32[[#This Row],[TotalSpend]]/marketing_campaign32[[#This Row],[TotalPurchase]], 0)</f>
        <v>79</v>
      </c>
      <c r="AF575">
        <v>8</v>
      </c>
      <c r="AG575">
        <v>0</v>
      </c>
      <c r="AH575">
        <v>0</v>
      </c>
      <c r="AI575">
        <v>0</v>
      </c>
      <c r="AJ575">
        <v>1</v>
      </c>
      <c r="AK575">
        <v>0</v>
      </c>
      <c r="AL575">
        <v>0</v>
      </c>
      <c r="AM575">
        <v>0</v>
      </c>
    </row>
    <row r="576" spans="1:39" x14ac:dyDescent="0.3">
      <c r="A576">
        <v>640</v>
      </c>
      <c r="B576">
        <v>1951</v>
      </c>
      <c r="C576">
        <f>2014-marketing_campaign32[[#This Row],[Year_Birth]]</f>
        <v>63</v>
      </c>
      <c r="D576" t="str">
        <f>IF(AND(marketing_campaign32[[#This Row],[Age]]&gt;17, marketing_campaign32[[#This Row],[Age]]&lt;40), "Adult", IF(AND(marketing_campaign32[[#This Row],[Age]]&gt;=40, marketing_campaign32[[#This Row],[Age]]&lt;59), "Middle Age", "Old Age"))</f>
        <v>Old Age</v>
      </c>
      <c r="E576">
        <v>2</v>
      </c>
      <c r="F576">
        <v>2</v>
      </c>
      <c r="G576">
        <v>57304</v>
      </c>
      <c r="H576" t="s">
        <v>147</v>
      </c>
      <c r="I576">
        <v>2</v>
      </c>
      <c r="J576">
        <v>0</v>
      </c>
      <c r="K576">
        <v>1</v>
      </c>
      <c r="L576">
        <f t="shared" si="24"/>
        <v>1</v>
      </c>
      <c r="M576">
        <f>marketing_campaign32[[#This Row],[TotalKids]]+marketing_campaign32[[#This Row],[Marital_Number]]</f>
        <v>3</v>
      </c>
      <c r="N576" s="1">
        <v>41344</v>
      </c>
      <c r="O576" s="22">
        <f>MAX($N$2:$N$2229)-marketing_campaign32[[#This Row],[Dt_Customer]]</f>
        <v>475</v>
      </c>
      <c r="P576">
        <v>61</v>
      </c>
      <c r="Q576">
        <v>356</v>
      </c>
      <c r="R576">
        <v>80</v>
      </c>
      <c r="S576">
        <v>329</v>
      </c>
      <c r="T576">
        <v>138</v>
      </c>
      <c r="U576">
        <v>17</v>
      </c>
      <c r="V576">
        <v>106</v>
      </c>
      <c r="W576">
        <f t="shared" si="25"/>
        <v>1026</v>
      </c>
      <c r="X576" s="27">
        <f>marketing_campaign32[[#This Row],[TotalSpend]]/marketing_campaign32[[#This Row],[Income]]</f>
        <v>1.790450928381963E-2</v>
      </c>
      <c r="Y576" s="27" t="str">
        <f>IF(marketing_campaign32[[#This Row],[TotalSpend]]&gt;1196, "High Spend", "Low Spend")</f>
        <v>Low Spend</v>
      </c>
      <c r="Z576">
        <v>2</v>
      </c>
      <c r="AA576">
        <v>7</v>
      </c>
      <c r="AB576">
        <v>6</v>
      </c>
      <c r="AC576">
        <v>10</v>
      </c>
      <c r="AD576">
        <f t="shared" si="26"/>
        <v>23</v>
      </c>
      <c r="AE576" s="30">
        <f>IFERROR(marketing_campaign32[[#This Row],[TotalSpend]]/marketing_campaign32[[#This Row],[TotalPurchase]], 0)</f>
        <v>44.608695652173914</v>
      </c>
      <c r="AF576">
        <v>5</v>
      </c>
      <c r="AG576">
        <v>0</v>
      </c>
      <c r="AH576">
        <v>0</v>
      </c>
      <c r="AI576">
        <v>0</v>
      </c>
      <c r="AJ576">
        <v>0</v>
      </c>
      <c r="AK576">
        <v>0</v>
      </c>
      <c r="AL576">
        <v>0</v>
      </c>
      <c r="AM576">
        <v>0</v>
      </c>
    </row>
    <row r="577" spans="1:39" x14ac:dyDescent="0.3">
      <c r="A577">
        <v>6906</v>
      </c>
      <c r="B577">
        <v>1953</v>
      </c>
      <c r="C577">
        <f>2014-marketing_campaign32[[#This Row],[Year_Birth]]</f>
        <v>61</v>
      </c>
      <c r="D577" t="str">
        <f>IF(AND(marketing_campaign32[[#This Row],[Age]]&gt;17, marketing_campaign32[[#This Row],[Age]]&lt;40), "Adult", IF(AND(marketing_campaign32[[#This Row],[Age]]&gt;=40, marketing_campaign32[[#This Row],[Age]]&lt;59), "Middle Age", "Old Age"))</f>
        <v>Old Age</v>
      </c>
      <c r="E577">
        <v>3</v>
      </c>
      <c r="F577">
        <v>1</v>
      </c>
      <c r="G577">
        <v>84953</v>
      </c>
      <c r="H577" t="s">
        <v>146</v>
      </c>
      <c r="I577">
        <v>3</v>
      </c>
      <c r="J577">
        <v>0</v>
      </c>
      <c r="K577">
        <v>0</v>
      </c>
      <c r="L577">
        <f t="shared" ref="L577:L640" si="27">J577+K577</f>
        <v>0</v>
      </c>
      <c r="M577">
        <f>marketing_campaign32[[#This Row],[TotalKids]]+marketing_campaign32[[#This Row],[Marital_Number]]</f>
        <v>1</v>
      </c>
      <c r="N577" s="1">
        <v>41428</v>
      </c>
      <c r="O577" s="22">
        <f>MAX($N$2:$N$2229)-marketing_campaign32[[#This Row],[Dt_Customer]]</f>
        <v>391</v>
      </c>
      <c r="P577">
        <v>73</v>
      </c>
      <c r="Q577">
        <v>167</v>
      </c>
      <c r="R577">
        <v>48</v>
      </c>
      <c r="S577">
        <v>602</v>
      </c>
      <c r="T577">
        <v>63</v>
      </c>
      <c r="U577">
        <v>72</v>
      </c>
      <c r="V577">
        <v>72</v>
      </c>
      <c r="W577">
        <f t="shared" ref="W577:W640" si="28">Q577+R577+S577+T577+U577+V577</f>
        <v>1024</v>
      </c>
      <c r="X577" s="27">
        <f>marketing_campaign32[[#This Row],[TotalSpend]]/marketing_campaign32[[#This Row],[Income]]</f>
        <v>1.2053723823761374E-2</v>
      </c>
      <c r="Y577" s="27" t="str">
        <f>IF(marketing_campaign32[[#This Row],[TotalSpend]]&gt;1196, "High Spend", "Low Spend")</f>
        <v>Low Spend</v>
      </c>
      <c r="Z577">
        <v>1</v>
      </c>
      <c r="AA577">
        <v>3</v>
      </c>
      <c r="AB577">
        <v>10</v>
      </c>
      <c r="AC577">
        <v>4</v>
      </c>
      <c r="AD577">
        <f t="shared" ref="AD577:AD640" si="29">AA577+AB577+AC577</f>
        <v>17</v>
      </c>
      <c r="AE577" s="30">
        <f>IFERROR(marketing_campaign32[[#This Row],[TotalSpend]]/marketing_campaign32[[#This Row],[TotalPurchase]], 0)</f>
        <v>60.235294117647058</v>
      </c>
      <c r="AF577">
        <v>2</v>
      </c>
      <c r="AG577">
        <v>1</v>
      </c>
      <c r="AH577">
        <v>0</v>
      </c>
      <c r="AI577">
        <v>0</v>
      </c>
      <c r="AJ577">
        <v>1</v>
      </c>
      <c r="AK577">
        <v>1</v>
      </c>
      <c r="AL577">
        <v>1</v>
      </c>
      <c r="AM577">
        <v>0</v>
      </c>
    </row>
    <row r="578" spans="1:39" x14ac:dyDescent="0.3">
      <c r="A578">
        <v>7055</v>
      </c>
      <c r="B578">
        <v>1952</v>
      </c>
      <c r="C578">
        <f>2014-marketing_campaign32[[#This Row],[Year_Birth]]</f>
        <v>62</v>
      </c>
      <c r="D578" t="str">
        <f>IF(AND(marketing_campaign32[[#This Row],[Age]]&gt;17, marketing_campaign32[[#This Row],[Age]]&lt;40), "Adult", IF(AND(marketing_campaign32[[#This Row],[Age]]&gt;=40, marketing_campaign32[[#This Row],[Age]]&lt;59), "Middle Age", "Old Age"))</f>
        <v>Old Age</v>
      </c>
      <c r="E578">
        <v>3</v>
      </c>
      <c r="F578">
        <v>2</v>
      </c>
      <c r="G578">
        <v>61010</v>
      </c>
      <c r="H578" t="s">
        <v>147</v>
      </c>
      <c r="I578">
        <v>2</v>
      </c>
      <c r="J578">
        <v>0</v>
      </c>
      <c r="K578">
        <v>1</v>
      </c>
      <c r="L578">
        <f t="shared" si="27"/>
        <v>1</v>
      </c>
      <c r="M578">
        <f>marketing_campaign32[[#This Row],[TotalKids]]+marketing_campaign32[[#This Row],[Marital_Number]]</f>
        <v>3</v>
      </c>
      <c r="N578" s="1">
        <v>41191</v>
      </c>
      <c r="O578" s="22">
        <f>MAX($N$2:$N$2229)-marketing_campaign32[[#This Row],[Dt_Customer]]</f>
        <v>628</v>
      </c>
      <c r="P578">
        <v>57</v>
      </c>
      <c r="Q578">
        <v>888</v>
      </c>
      <c r="R578">
        <v>0</v>
      </c>
      <c r="S578">
        <v>57</v>
      </c>
      <c r="T578">
        <v>0</v>
      </c>
      <c r="U578">
        <v>0</v>
      </c>
      <c r="V578">
        <v>76</v>
      </c>
      <c r="W578">
        <f t="shared" si="28"/>
        <v>1021</v>
      </c>
      <c r="X578" s="27">
        <f>marketing_campaign32[[#This Row],[TotalSpend]]/marketing_campaign32[[#This Row],[Income]]</f>
        <v>1.6734961481724306E-2</v>
      </c>
      <c r="Y578" s="27" t="str">
        <f>IF(marketing_campaign32[[#This Row],[TotalSpend]]&gt;1196, "High Spend", "Low Spend")</f>
        <v>Low Spend</v>
      </c>
      <c r="Z578">
        <v>2</v>
      </c>
      <c r="AA578">
        <v>8</v>
      </c>
      <c r="AB578">
        <v>5</v>
      </c>
      <c r="AC578">
        <v>11</v>
      </c>
      <c r="AD578">
        <f t="shared" si="29"/>
        <v>24</v>
      </c>
      <c r="AE578" s="30">
        <f>IFERROR(marketing_campaign32[[#This Row],[TotalSpend]]/marketing_campaign32[[#This Row],[TotalPurchase]], 0)</f>
        <v>42.541666666666664</v>
      </c>
      <c r="AF578">
        <v>5</v>
      </c>
      <c r="AG578">
        <v>0</v>
      </c>
      <c r="AH578">
        <v>0</v>
      </c>
      <c r="AI578">
        <v>0</v>
      </c>
      <c r="AJ578">
        <v>0</v>
      </c>
      <c r="AK578">
        <v>0</v>
      </c>
      <c r="AL578">
        <v>0</v>
      </c>
      <c r="AM578">
        <v>0</v>
      </c>
    </row>
    <row r="579" spans="1:39" x14ac:dyDescent="0.3">
      <c r="A579">
        <v>1008</v>
      </c>
      <c r="B579">
        <v>1981</v>
      </c>
      <c r="C579">
        <f>2014-marketing_campaign32[[#This Row],[Year_Birth]]</f>
        <v>33</v>
      </c>
      <c r="D579" t="str">
        <f>IF(AND(marketing_campaign32[[#This Row],[Age]]&gt;17, marketing_campaign32[[#This Row],[Age]]&lt;40), "Adult", IF(AND(marketing_campaign32[[#This Row],[Age]]&gt;=40, marketing_campaign32[[#This Row],[Age]]&lt;59), "Middle Age", "Old Age"))</f>
        <v>Adult</v>
      </c>
      <c r="E579">
        <v>3</v>
      </c>
      <c r="F579">
        <v>2</v>
      </c>
      <c r="G579">
        <v>44953</v>
      </c>
      <c r="H579" t="s">
        <v>147</v>
      </c>
      <c r="I579">
        <v>2</v>
      </c>
      <c r="J579">
        <v>0</v>
      </c>
      <c r="K579">
        <v>0</v>
      </c>
      <c r="L579">
        <f t="shared" si="27"/>
        <v>0</v>
      </c>
      <c r="M579">
        <f>marketing_campaign32[[#This Row],[TotalKids]]+marketing_campaign32[[#This Row],[Marital_Number]]</f>
        <v>2</v>
      </c>
      <c r="N579" s="1">
        <v>41264</v>
      </c>
      <c r="O579" s="22">
        <f>MAX($N$2:$N$2229)-marketing_campaign32[[#This Row],[Dt_Customer]]</f>
        <v>555</v>
      </c>
      <c r="P579">
        <v>31</v>
      </c>
      <c r="Q579">
        <v>728</v>
      </c>
      <c r="R579">
        <v>17</v>
      </c>
      <c r="S579">
        <v>133</v>
      </c>
      <c r="T579">
        <v>11</v>
      </c>
      <c r="U579">
        <v>8</v>
      </c>
      <c r="V579">
        <v>124</v>
      </c>
      <c r="W579">
        <f t="shared" si="28"/>
        <v>1021</v>
      </c>
      <c r="X579" s="27">
        <f>marketing_campaign32[[#This Row],[TotalSpend]]/marketing_campaign32[[#This Row],[Income]]</f>
        <v>2.2712610949213622E-2</v>
      </c>
      <c r="Y579" s="27" t="str">
        <f>IF(marketing_campaign32[[#This Row],[TotalSpend]]&gt;1196, "High Spend", "Low Spend")</f>
        <v>Low Spend</v>
      </c>
      <c r="Z579">
        <v>1</v>
      </c>
      <c r="AA579">
        <v>7</v>
      </c>
      <c r="AB579">
        <v>3</v>
      </c>
      <c r="AC579">
        <v>13</v>
      </c>
      <c r="AD579">
        <f t="shared" si="29"/>
        <v>23</v>
      </c>
      <c r="AE579" s="30">
        <f>IFERROR(marketing_campaign32[[#This Row],[TotalSpend]]/marketing_campaign32[[#This Row],[TotalPurchase]], 0)</f>
        <v>44.391304347826086</v>
      </c>
      <c r="AF579">
        <v>6</v>
      </c>
      <c r="AG579">
        <v>0</v>
      </c>
      <c r="AH579">
        <v>0</v>
      </c>
      <c r="AI579">
        <v>1</v>
      </c>
      <c r="AJ579">
        <v>0</v>
      </c>
      <c r="AK579">
        <v>0</v>
      </c>
      <c r="AL579">
        <v>0</v>
      </c>
      <c r="AM579">
        <v>0</v>
      </c>
    </row>
    <row r="580" spans="1:39" x14ac:dyDescent="0.3">
      <c r="A580">
        <v>9855</v>
      </c>
      <c r="B580">
        <v>1952</v>
      </c>
      <c r="C580">
        <f>2014-marketing_campaign32[[#This Row],[Year_Birth]]</f>
        <v>62</v>
      </c>
      <c r="D580" t="str">
        <f>IF(AND(marketing_campaign32[[#This Row],[Age]]&gt;17, marketing_campaign32[[#This Row],[Age]]&lt;40), "Adult", IF(AND(marketing_campaign32[[#This Row],[Age]]&gt;=40, marketing_campaign32[[#This Row],[Age]]&lt;59), "Middle Age", "Old Age"))</f>
        <v>Old Age</v>
      </c>
      <c r="E580">
        <v>3</v>
      </c>
      <c r="F580">
        <v>1</v>
      </c>
      <c r="G580">
        <v>62000</v>
      </c>
      <c r="H580" t="s">
        <v>147</v>
      </c>
      <c r="I580">
        <v>2</v>
      </c>
      <c r="J580">
        <v>0</v>
      </c>
      <c r="K580">
        <v>1</v>
      </c>
      <c r="L580">
        <f t="shared" si="27"/>
        <v>1</v>
      </c>
      <c r="M580">
        <f>marketing_campaign32[[#This Row],[TotalKids]]+marketing_campaign32[[#This Row],[Marital_Number]]</f>
        <v>2</v>
      </c>
      <c r="N580" s="1">
        <v>41511</v>
      </c>
      <c r="O580" s="22">
        <f>MAX($N$2:$N$2229)-marketing_campaign32[[#This Row],[Dt_Customer]]</f>
        <v>308</v>
      </c>
      <c r="P580">
        <v>25</v>
      </c>
      <c r="Q580">
        <v>899</v>
      </c>
      <c r="R580">
        <v>0</v>
      </c>
      <c r="S580">
        <v>101</v>
      </c>
      <c r="T580">
        <v>0</v>
      </c>
      <c r="U580">
        <v>0</v>
      </c>
      <c r="V580">
        <v>20</v>
      </c>
      <c r="W580">
        <f t="shared" si="28"/>
        <v>1020</v>
      </c>
      <c r="X580" s="27">
        <f>marketing_campaign32[[#This Row],[TotalSpend]]/marketing_campaign32[[#This Row],[Income]]</f>
        <v>1.6451612903225808E-2</v>
      </c>
      <c r="Y580" s="27" t="str">
        <f>IF(marketing_campaign32[[#This Row],[TotalSpend]]&gt;1196, "High Spend", "Low Spend")</f>
        <v>Low Spend</v>
      </c>
      <c r="Z580">
        <v>1</v>
      </c>
      <c r="AA580">
        <v>6</v>
      </c>
      <c r="AB580">
        <v>6</v>
      </c>
      <c r="AC580">
        <v>13</v>
      </c>
      <c r="AD580">
        <f t="shared" si="29"/>
        <v>25</v>
      </c>
      <c r="AE580" s="30">
        <f>IFERROR(marketing_campaign32[[#This Row],[TotalSpend]]/marketing_campaign32[[#This Row],[TotalPurchase]], 0)</f>
        <v>40.799999999999997</v>
      </c>
      <c r="AF580">
        <v>4</v>
      </c>
      <c r="AG580">
        <v>1</v>
      </c>
      <c r="AH580">
        <v>0</v>
      </c>
      <c r="AI580">
        <v>0</v>
      </c>
      <c r="AJ580">
        <v>0</v>
      </c>
      <c r="AK580">
        <v>0</v>
      </c>
      <c r="AL580">
        <v>0</v>
      </c>
      <c r="AM580">
        <v>0</v>
      </c>
    </row>
    <row r="581" spans="1:39" x14ac:dyDescent="0.3">
      <c r="A581">
        <v>1077</v>
      </c>
      <c r="B581">
        <v>1974</v>
      </c>
      <c r="C581">
        <f>2014-marketing_campaign32[[#This Row],[Year_Birth]]</f>
        <v>40</v>
      </c>
      <c r="D581" t="str">
        <f>IF(AND(marketing_campaign32[[#This Row],[Age]]&gt;17, marketing_campaign32[[#This Row],[Age]]&lt;40), "Adult", IF(AND(marketing_campaign32[[#This Row],[Age]]&gt;=40, marketing_campaign32[[#This Row],[Age]]&lt;59), "Middle Age", "Old Age"))</f>
        <v>Middle Age</v>
      </c>
      <c r="E581">
        <v>2</v>
      </c>
      <c r="F581">
        <v>2</v>
      </c>
      <c r="G581">
        <v>56715</v>
      </c>
      <c r="H581" t="s">
        <v>147</v>
      </c>
      <c r="I581">
        <v>2</v>
      </c>
      <c r="J581">
        <v>0</v>
      </c>
      <c r="K581">
        <v>0</v>
      </c>
      <c r="L581">
        <f t="shared" si="27"/>
        <v>0</v>
      </c>
      <c r="M581">
        <f>marketing_campaign32[[#This Row],[TotalKids]]+marketing_campaign32[[#This Row],[Marital_Number]]</f>
        <v>2</v>
      </c>
      <c r="N581" s="1">
        <v>41248</v>
      </c>
      <c r="O581" s="22">
        <f>MAX($N$2:$N$2229)-marketing_campaign32[[#This Row],[Dt_Customer]]</f>
        <v>571</v>
      </c>
      <c r="P581">
        <v>52</v>
      </c>
      <c r="Q581">
        <v>258</v>
      </c>
      <c r="R581">
        <v>105</v>
      </c>
      <c r="S581">
        <v>239</v>
      </c>
      <c r="T581">
        <v>237</v>
      </c>
      <c r="U581">
        <v>172</v>
      </c>
      <c r="V581">
        <v>9</v>
      </c>
      <c r="W581">
        <f t="shared" si="28"/>
        <v>1020</v>
      </c>
      <c r="X581" s="27">
        <f>marketing_campaign32[[#This Row],[TotalSpend]]/marketing_campaign32[[#This Row],[Income]]</f>
        <v>1.798466014281936E-2</v>
      </c>
      <c r="Y581" s="27" t="str">
        <f>IF(marketing_campaign32[[#This Row],[TotalSpend]]&gt;1196, "High Spend", "Low Spend")</f>
        <v>Low Spend</v>
      </c>
      <c r="Z581">
        <v>1</v>
      </c>
      <c r="AA581">
        <v>7</v>
      </c>
      <c r="AB581">
        <v>3</v>
      </c>
      <c r="AC581">
        <v>4</v>
      </c>
      <c r="AD581">
        <f t="shared" si="29"/>
        <v>14</v>
      </c>
      <c r="AE581" s="30">
        <f>IFERROR(marketing_campaign32[[#This Row],[TotalSpend]]/marketing_campaign32[[#This Row],[TotalPurchase]], 0)</f>
        <v>72.857142857142861</v>
      </c>
      <c r="AF581">
        <v>4</v>
      </c>
      <c r="AG581">
        <v>0</v>
      </c>
      <c r="AH581">
        <v>0</v>
      </c>
      <c r="AI581">
        <v>0</v>
      </c>
      <c r="AJ581">
        <v>0</v>
      </c>
      <c r="AK581">
        <v>0</v>
      </c>
      <c r="AL581">
        <v>0</v>
      </c>
      <c r="AM581">
        <v>0</v>
      </c>
    </row>
    <row r="582" spans="1:39" x14ac:dyDescent="0.3">
      <c r="A582">
        <v>1081</v>
      </c>
      <c r="B582">
        <v>1957</v>
      </c>
      <c r="C582">
        <f>2014-marketing_campaign32[[#This Row],[Year_Birth]]</f>
        <v>57</v>
      </c>
      <c r="D582" t="str">
        <f>IF(AND(marketing_campaign32[[#This Row],[Age]]&gt;17, marketing_campaign32[[#This Row],[Age]]&lt;40), "Adult", IF(AND(marketing_campaign32[[#This Row],[Age]]&gt;=40, marketing_campaign32[[#This Row],[Age]]&lt;59), "Middle Age", "Old Age"))</f>
        <v>Middle Age</v>
      </c>
      <c r="E582">
        <v>3</v>
      </c>
      <c r="F582">
        <v>2</v>
      </c>
      <c r="G582">
        <v>75283</v>
      </c>
      <c r="H582" t="s">
        <v>146</v>
      </c>
      <c r="I582">
        <v>3</v>
      </c>
      <c r="J582">
        <v>1</v>
      </c>
      <c r="K582">
        <v>2</v>
      </c>
      <c r="L582">
        <f t="shared" si="27"/>
        <v>3</v>
      </c>
      <c r="M582">
        <f>marketing_campaign32[[#This Row],[TotalKids]]+marketing_campaign32[[#This Row],[Marital_Number]]</f>
        <v>5</v>
      </c>
      <c r="N582" s="1">
        <v>41360</v>
      </c>
      <c r="O582" s="22">
        <f>MAX($N$2:$N$2229)-marketing_campaign32[[#This Row],[Dt_Customer]]</f>
        <v>459</v>
      </c>
      <c r="P582">
        <v>26</v>
      </c>
      <c r="Q582">
        <v>733</v>
      </c>
      <c r="R582">
        <v>9</v>
      </c>
      <c r="S582">
        <v>180</v>
      </c>
      <c r="T582">
        <v>12</v>
      </c>
      <c r="U582">
        <v>19</v>
      </c>
      <c r="V582">
        <v>66</v>
      </c>
      <c r="W582">
        <f t="shared" si="28"/>
        <v>1019</v>
      </c>
      <c r="X582" s="27">
        <f>marketing_campaign32[[#This Row],[TotalSpend]]/marketing_campaign32[[#This Row],[Income]]</f>
        <v>1.3535592364810117E-2</v>
      </c>
      <c r="Y582" s="27" t="str">
        <f>IF(marketing_campaign32[[#This Row],[TotalSpend]]&gt;1196, "High Spend", "Low Spend")</f>
        <v>Low Spend</v>
      </c>
      <c r="Z582">
        <v>11</v>
      </c>
      <c r="AA582">
        <v>6</v>
      </c>
      <c r="AB582">
        <v>3</v>
      </c>
      <c r="AC582">
        <v>5</v>
      </c>
      <c r="AD582">
        <f t="shared" si="29"/>
        <v>14</v>
      </c>
      <c r="AE582" s="30">
        <f>IFERROR(marketing_campaign32[[#This Row],[TotalSpend]]/marketing_campaign32[[#This Row],[TotalPurchase]], 0)</f>
        <v>72.785714285714292</v>
      </c>
      <c r="AF582">
        <v>4</v>
      </c>
      <c r="AG582">
        <v>0</v>
      </c>
      <c r="AH582">
        <v>0</v>
      </c>
      <c r="AI582">
        <v>0</v>
      </c>
      <c r="AJ582">
        <v>0</v>
      </c>
      <c r="AK582">
        <v>0</v>
      </c>
      <c r="AL582">
        <v>0</v>
      </c>
      <c r="AM582">
        <v>0</v>
      </c>
    </row>
    <row r="583" spans="1:39" x14ac:dyDescent="0.3">
      <c r="A583">
        <v>9723</v>
      </c>
      <c r="B583">
        <v>1960</v>
      </c>
      <c r="C583">
        <f>2014-marketing_campaign32[[#This Row],[Year_Birth]]</f>
        <v>54</v>
      </c>
      <c r="D583" t="str">
        <f>IF(AND(marketing_campaign32[[#This Row],[Age]]&gt;17, marketing_campaign32[[#This Row],[Age]]&lt;40), "Adult", IF(AND(marketing_campaign32[[#This Row],[Age]]&gt;=40, marketing_campaign32[[#This Row],[Age]]&lt;59), "Middle Age", "Old Age"))</f>
        <v>Middle Age</v>
      </c>
      <c r="E583">
        <v>2</v>
      </c>
      <c r="F583">
        <v>2</v>
      </c>
      <c r="G583">
        <v>67716</v>
      </c>
      <c r="H583" t="s">
        <v>147</v>
      </c>
      <c r="I583">
        <v>2</v>
      </c>
      <c r="J583">
        <v>0</v>
      </c>
      <c r="K583">
        <v>1</v>
      </c>
      <c r="L583">
        <f t="shared" si="27"/>
        <v>1</v>
      </c>
      <c r="M583">
        <f>marketing_campaign32[[#This Row],[TotalKids]]+marketing_campaign32[[#This Row],[Marital_Number]]</f>
        <v>3</v>
      </c>
      <c r="N583" s="1">
        <v>41284</v>
      </c>
      <c r="O583" s="22">
        <f>MAX($N$2:$N$2229)-marketing_campaign32[[#This Row],[Dt_Customer]]</f>
        <v>535</v>
      </c>
      <c r="P583">
        <v>8</v>
      </c>
      <c r="Q583">
        <v>530</v>
      </c>
      <c r="R583">
        <v>142</v>
      </c>
      <c r="S583">
        <v>217</v>
      </c>
      <c r="T583">
        <v>62</v>
      </c>
      <c r="U583">
        <v>9</v>
      </c>
      <c r="V583">
        <v>56</v>
      </c>
      <c r="W583">
        <f t="shared" si="28"/>
        <v>1016</v>
      </c>
      <c r="X583" s="27">
        <f>marketing_campaign32[[#This Row],[TotalSpend]]/marketing_campaign32[[#This Row],[Income]]</f>
        <v>1.5003839565243074E-2</v>
      </c>
      <c r="Y583" s="27" t="str">
        <f>IF(marketing_campaign32[[#This Row],[TotalSpend]]&gt;1196, "High Spend", "Low Spend")</f>
        <v>Low Spend</v>
      </c>
      <c r="Z583">
        <v>4</v>
      </c>
      <c r="AA583">
        <v>7</v>
      </c>
      <c r="AB583">
        <v>4</v>
      </c>
      <c r="AC583">
        <v>13</v>
      </c>
      <c r="AD583">
        <f t="shared" si="29"/>
        <v>24</v>
      </c>
      <c r="AE583" s="30">
        <f>IFERROR(marketing_campaign32[[#This Row],[TotalSpend]]/marketing_campaign32[[#This Row],[TotalPurchase]], 0)</f>
        <v>42.333333333333336</v>
      </c>
      <c r="AF583">
        <v>5</v>
      </c>
      <c r="AG583">
        <v>0</v>
      </c>
      <c r="AH583">
        <v>0</v>
      </c>
      <c r="AI583">
        <v>0</v>
      </c>
      <c r="AJ583">
        <v>1</v>
      </c>
      <c r="AK583">
        <v>0</v>
      </c>
      <c r="AL583">
        <v>0</v>
      </c>
      <c r="AM583">
        <v>0</v>
      </c>
    </row>
    <row r="584" spans="1:39" x14ac:dyDescent="0.3">
      <c r="A584">
        <v>9907</v>
      </c>
      <c r="B584">
        <v>1969</v>
      </c>
      <c r="C584">
        <f>2014-marketing_campaign32[[#This Row],[Year_Birth]]</f>
        <v>45</v>
      </c>
      <c r="D584" t="str">
        <f>IF(AND(marketing_campaign32[[#This Row],[Age]]&gt;17, marketing_campaign32[[#This Row],[Age]]&lt;40), "Adult", IF(AND(marketing_campaign32[[#This Row],[Age]]&gt;=40, marketing_campaign32[[#This Row],[Age]]&lt;59), "Middle Age", "Old Age"))</f>
        <v>Middle Age</v>
      </c>
      <c r="E584">
        <v>3</v>
      </c>
      <c r="F584">
        <v>2</v>
      </c>
      <c r="G584">
        <v>66476</v>
      </c>
      <c r="H584" t="s">
        <v>147</v>
      </c>
      <c r="I584">
        <v>2</v>
      </c>
      <c r="J584">
        <v>0</v>
      </c>
      <c r="K584">
        <v>1</v>
      </c>
      <c r="L584">
        <f t="shared" si="27"/>
        <v>1</v>
      </c>
      <c r="M584">
        <f>marketing_campaign32[[#This Row],[TotalKids]]+marketing_campaign32[[#This Row],[Marital_Number]]</f>
        <v>3</v>
      </c>
      <c r="N584" s="1">
        <v>41612</v>
      </c>
      <c r="O584" s="22">
        <f>MAX($N$2:$N$2229)-marketing_campaign32[[#This Row],[Dt_Customer]]</f>
        <v>207</v>
      </c>
      <c r="P584">
        <v>80</v>
      </c>
      <c r="Q584">
        <v>742</v>
      </c>
      <c r="R584">
        <v>28</v>
      </c>
      <c r="S584">
        <v>152</v>
      </c>
      <c r="T584">
        <v>25</v>
      </c>
      <c r="U584">
        <v>9</v>
      </c>
      <c r="V584">
        <v>57</v>
      </c>
      <c r="W584">
        <f t="shared" si="28"/>
        <v>1013</v>
      </c>
      <c r="X584" s="27">
        <f>marketing_campaign32[[#This Row],[TotalSpend]]/marketing_campaign32[[#This Row],[Income]]</f>
        <v>1.5238582345508154E-2</v>
      </c>
      <c r="Y584" s="27" t="str">
        <f>IF(marketing_campaign32[[#This Row],[TotalSpend]]&gt;1196, "High Spend", "Low Spend")</f>
        <v>Low Spend</v>
      </c>
      <c r="Z584">
        <v>2</v>
      </c>
      <c r="AA584">
        <v>6</v>
      </c>
      <c r="AB584">
        <v>8</v>
      </c>
      <c r="AC584">
        <v>10</v>
      </c>
      <c r="AD584">
        <f t="shared" si="29"/>
        <v>24</v>
      </c>
      <c r="AE584" s="30">
        <f>IFERROR(marketing_campaign32[[#This Row],[TotalSpend]]/marketing_campaign32[[#This Row],[TotalPurchase]], 0)</f>
        <v>42.208333333333336</v>
      </c>
      <c r="AF584">
        <v>4</v>
      </c>
      <c r="AG584">
        <v>0</v>
      </c>
      <c r="AH584">
        <v>0</v>
      </c>
      <c r="AI584">
        <v>0</v>
      </c>
      <c r="AJ584">
        <v>0</v>
      </c>
      <c r="AK584">
        <v>0</v>
      </c>
      <c r="AL584">
        <v>0</v>
      </c>
      <c r="AM584">
        <v>0</v>
      </c>
    </row>
    <row r="585" spans="1:39" x14ac:dyDescent="0.3">
      <c r="A585">
        <v>8925</v>
      </c>
      <c r="B585">
        <v>1965</v>
      </c>
      <c r="C585">
        <f>2014-marketing_campaign32[[#This Row],[Year_Birth]]</f>
        <v>49</v>
      </c>
      <c r="D585" t="str">
        <f>IF(AND(marketing_campaign32[[#This Row],[Age]]&gt;17, marketing_campaign32[[#This Row],[Age]]&lt;40), "Adult", IF(AND(marketing_campaign32[[#This Row],[Age]]&gt;=40, marketing_campaign32[[#This Row],[Age]]&lt;59), "Middle Age", "Old Age"))</f>
        <v>Middle Age</v>
      </c>
      <c r="E585">
        <v>3</v>
      </c>
      <c r="F585">
        <v>2</v>
      </c>
      <c r="G585">
        <v>70053</v>
      </c>
      <c r="H585" t="s">
        <v>146</v>
      </c>
      <c r="I585">
        <v>3</v>
      </c>
      <c r="J585">
        <v>0</v>
      </c>
      <c r="K585">
        <v>1</v>
      </c>
      <c r="L585">
        <f t="shared" si="27"/>
        <v>1</v>
      </c>
      <c r="M585">
        <f>marketing_campaign32[[#This Row],[TotalKids]]+marketing_campaign32[[#This Row],[Marital_Number]]</f>
        <v>3</v>
      </c>
      <c r="N585" s="1">
        <v>41458</v>
      </c>
      <c r="O585" s="22">
        <f>MAX($N$2:$N$2229)-marketing_campaign32[[#This Row],[Dt_Customer]]</f>
        <v>361</v>
      </c>
      <c r="P585">
        <v>38</v>
      </c>
      <c r="Q585">
        <v>512</v>
      </c>
      <c r="R585">
        <v>53</v>
      </c>
      <c r="S585">
        <v>98</v>
      </c>
      <c r="T585">
        <v>81</v>
      </c>
      <c r="U585">
        <v>179</v>
      </c>
      <c r="V585">
        <v>89</v>
      </c>
      <c r="W585">
        <f t="shared" si="28"/>
        <v>1012</v>
      </c>
      <c r="X585" s="27">
        <f>marketing_campaign32[[#This Row],[TotalSpend]]/marketing_campaign32[[#This Row],[Income]]</f>
        <v>1.4446205016202019E-2</v>
      </c>
      <c r="Y585" s="27" t="str">
        <f>IF(marketing_campaign32[[#This Row],[TotalSpend]]&gt;1196, "High Spend", "Low Spend")</f>
        <v>Low Spend</v>
      </c>
      <c r="Z585">
        <v>3</v>
      </c>
      <c r="AA585">
        <v>8</v>
      </c>
      <c r="AB585">
        <v>5</v>
      </c>
      <c r="AC585">
        <v>10</v>
      </c>
      <c r="AD585">
        <f t="shared" si="29"/>
        <v>23</v>
      </c>
      <c r="AE585" s="30">
        <f>IFERROR(marketing_campaign32[[#This Row],[TotalSpend]]/marketing_campaign32[[#This Row],[TotalPurchase]], 0)</f>
        <v>44</v>
      </c>
      <c r="AF585">
        <v>5</v>
      </c>
      <c r="AG585">
        <v>0</v>
      </c>
      <c r="AH585">
        <v>0</v>
      </c>
      <c r="AI585">
        <v>0</v>
      </c>
      <c r="AJ585">
        <v>0</v>
      </c>
      <c r="AK585">
        <v>0</v>
      </c>
      <c r="AL585">
        <v>0</v>
      </c>
      <c r="AM585">
        <v>0</v>
      </c>
    </row>
    <row r="586" spans="1:39" x14ac:dyDescent="0.3">
      <c r="A586">
        <v>9940</v>
      </c>
      <c r="B586">
        <v>1958</v>
      </c>
      <c r="C586">
        <f>2014-marketing_campaign32[[#This Row],[Year_Birth]]</f>
        <v>56</v>
      </c>
      <c r="D586" t="str">
        <f>IF(AND(marketing_campaign32[[#This Row],[Age]]&gt;17, marketing_campaign32[[#This Row],[Age]]&lt;40), "Adult", IF(AND(marketing_campaign32[[#This Row],[Age]]&gt;=40, marketing_campaign32[[#This Row],[Age]]&lt;59), "Middle Age", "Old Age"))</f>
        <v>Middle Age</v>
      </c>
      <c r="E586">
        <v>2</v>
      </c>
      <c r="F586">
        <v>2</v>
      </c>
      <c r="G586">
        <v>64961</v>
      </c>
      <c r="H586" t="s">
        <v>147</v>
      </c>
      <c r="I586">
        <v>2</v>
      </c>
      <c r="J586">
        <v>0</v>
      </c>
      <c r="K586">
        <v>1</v>
      </c>
      <c r="L586">
        <f t="shared" si="27"/>
        <v>1</v>
      </c>
      <c r="M586">
        <f>marketing_campaign32[[#This Row],[TotalKids]]+marketing_campaign32[[#This Row],[Marital_Number]]</f>
        <v>3</v>
      </c>
      <c r="N586" s="1">
        <v>41266</v>
      </c>
      <c r="O586" s="22">
        <f>MAX($N$2:$N$2229)-marketing_campaign32[[#This Row],[Dt_Customer]]</f>
        <v>553</v>
      </c>
      <c r="P586">
        <v>97</v>
      </c>
      <c r="Q586">
        <v>382</v>
      </c>
      <c r="R586">
        <v>114</v>
      </c>
      <c r="S586">
        <v>276</v>
      </c>
      <c r="T586">
        <v>75</v>
      </c>
      <c r="U586">
        <v>124</v>
      </c>
      <c r="V586">
        <v>38</v>
      </c>
      <c r="W586">
        <f t="shared" si="28"/>
        <v>1009</v>
      </c>
      <c r="X586" s="27">
        <f>marketing_campaign32[[#This Row],[TotalSpend]]/marketing_campaign32[[#This Row],[Income]]</f>
        <v>1.553239636089346E-2</v>
      </c>
      <c r="Y586" s="27" t="str">
        <f>IF(marketing_campaign32[[#This Row],[TotalSpend]]&gt;1196, "High Spend", "Low Spend")</f>
        <v>Low Spend</v>
      </c>
      <c r="Z586">
        <v>2</v>
      </c>
      <c r="AA586">
        <v>6</v>
      </c>
      <c r="AB586">
        <v>4</v>
      </c>
      <c r="AC586">
        <v>4</v>
      </c>
      <c r="AD586">
        <f t="shared" si="29"/>
        <v>14</v>
      </c>
      <c r="AE586" s="30">
        <f>IFERROR(marketing_campaign32[[#This Row],[TotalSpend]]/marketing_campaign32[[#This Row],[TotalPurchase]], 0)</f>
        <v>72.071428571428569</v>
      </c>
      <c r="AF586">
        <v>3</v>
      </c>
      <c r="AG586">
        <v>0</v>
      </c>
      <c r="AH586">
        <v>0</v>
      </c>
      <c r="AI586">
        <v>0</v>
      </c>
      <c r="AJ586">
        <v>0</v>
      </c>
      <c r="AK586">
        <v>0</v>
      </c>
      <c r="AL586">
        <v>0</v>
      </c>
      <c r="AM586">
        <v>0</v>
      </c>
    </row>
    <row r="587" spans="1:39" x14ac:dyDescent="0.3">
      <c r="A587">
        <v>9504</v>
      </c>
      <c r="B587">
        <v>1949</v>
      </c>
      <c r="C587">
        <f>2014-marketing_campaign32[[#This Row],[Year_Birth]]</f>
        <v>65</v>
      </c>
      <c r="D587" t="str">
        <f>IF(AND(marketing_campaign32[[#This Row],[Age]]&gt;17, marketing_campaign32[[#This Row],[Age]]&lt;40), "Adult", IF(AND(marketing_campaign32[[#This Row],[Age]]&gt;=40, marketing_campaign32[[#This Row],[Age]]&lt;59), "Middle Age", "Old Age"))</f>
        <v>Old Age</v>
      </c>
      <c r="E587">
        <v>3</v>
      </c>
      <c r="F587">
        <v>2</v>
      </c>
      <c r="G587">
        <v>81698</v>
      </c>
      <c r="H587" t="s">
        <v>146</v>
      </c>
      <c r="I587">
        <v>3</v>
      </c>
      <c r="J587">
        <v>0</v>
      </c>
      <c r="K587">
        <v>0</v>
      </c>
      <c r="L587">
        <f t="shared" si="27"/>
        <v>0</v>
      </c>
      <c r="M587">
        <f>marketing_campaign32[[#This Row],[TotalKids]]+marketing_campaign32[[#This Row],[Marital_Number]]</f>
        <v>2</v>
      </c>
      <c r="N587" s="1">
        <v>41584</v>
      </c>
      <c r="O587" s="22">
        <f>MAX($N$2:$N$2229)-marketing_campaign32[[#This Row],[Dt_Customer]]</f>
        <v>235</v>
      </c>
      <c r="P587">
        <v>4</v>
      </c>
      <c r="Q587">
        <v>179</v>
      </c>
      <c r="R587">
        <v>28</v>
      </c>
      <c r="S587">
        <v>520</v>
      </c>
      <c r="T587">
        <v>111</v>
      </c>
      <c r="U587">
        <v>123</v>
      </c>
      <c r="V587">
        <v>47</v>
      </c>
      <c r="W587">
        <f t="shared" si="28"/>
        <v>1008</v>
      </c>
      <c r="X587" s="27">
        <f>marketing_campaign32[[#This Row],[TotalSpend]]/marketing_campaign32[[#This Row],[Income]]</f>
        <v>1.2338123332272516E-2</v>
      </c>
      <c r="Y587" s="27" t="str">
        <f>IF(marketing_campaign32[[#This Row],[TotalSpend]]&gt;1196, "High Spend", "Low Spend")</f>
        <v>Low Spend</v>
      </c>
      <c r="Z587">
        <v>1</v>
      </c>
      <c r="AA587">
        <v>3</v>
      </c>
      <c r="AB587">
        <v>8</v>
      </c>
      <c r="AC587">
        <v>13</v>
      </c>
      <c r="AD587">
        <f t="shared" si="29"/>
        <v>24</v>
      </c>
      <c r="AE587" s="30">
        <f>IFERROR(marketing_campaign32[[#This Row],[TotalSpend]]/marketing_campaign32[[#This Row],[TotalPurchase]], 0)</f>
        <v>42</v>
      </c>
      <c r="AF587">
        <v>1</v>
      </c>
      <c r="AG587">
        <v>0</v>
      </c>
      <c r="AH587">
        <v>0</v>
      </c>
      <c r="AI587">
        <v>0</v>
      </c>
      <c r="AJ587">
        <v>0</v>
      </c>
      <c r="AK587">
        <v>0</v>
      </c>
      <c r="AL587">
        <v>1</v>
      </c>
      <c r="AM587">
        <v>0</v>
      </c>
    </row>
    <row r="588" spans="1:39" x14ac:dyDescent="0.3">
      <c r="A588">
        <v>3767</v>
      </c>
      <c r="B588">
        <v>1968</v>
      </c>
      <c r="C588">
        <f>2014-marketing_campaign32[[#This Row],[Year_Birth]]</f>
        <v>46</v>
      </c>
      <c r="D588" t="str">
        <f>IF(AND(marketing_campaign32[[#This Row],[Age]]&gt;17, marketing_campaign32[[#This Row],[Age]]&lt;40), "Adult", IF(AND(marketing_campaign32[[#This Row],[Age]]&gt;=40, marketing_campaign32[[#This Row],[Age]]&lt;59), "Middle Age", "Old Age"))</f>
        <v>Middle Age</v>
      </c>
      <c r="E588">
        <v>2</v>
      </c>
      <c r="F588">
        <v>2</v>
      </c>
      <c r="G588">
        <v>61314</v>
      </c>
      <c r="H588" t="s">
        <v>147</v>
      </c>
      <c r="I588">
        <v>2</v>
      </c>
      <c r="J588">
        <v>0</v>
      </c>
      <c r="K588">
        <v>1</v>
      </c>
      <c r="L588">
        <f t="shared" si="27"/>
        <v>1</v>
      </c>
      <c r="M588">
        <f>marketing_campaign32[[#This Row],[TotalKids]]+marketing_campaign32[[#This Row],[Marital_Number]]</f>
        <v>3</v>
      </c>
      <c r="N588" s="1">
        <v>41389</v>
      </c>
      <c r="O588" s="22">
        <f>MAX($N$2:$N$2229)-marketing_campaign32[[#This Row],[Dt_Customer]]</f>
        <v>430</v>
      </c>
      <c r="P588">
        <v>1</v>
      </c>
      <c r="Q588">
        <v>378</v>
      </c>
      <c r="R588">
        <v>0</v>
      </c>
      <c r="S588">
        <v>189</v>
      </c>
      <c r="T588">
        <v>97</v>
      </c>
      <c r="U588">
        <v>172</v>
      </c>
      <c r="V588">
        <v>172</v>
      </c>
      <c r="W588">
        <f t="shared" si="28"/>
        <v>1008</v>
      </c>
      <c r="X588" s="27">
        <f>marketing_campaign32[[#This Row],[TotalSpend]]/marketing_campaign32[[#This Row],[Income]]</f>
        <v>1.643996477150406E-2</v>
      </c>
      <c r="Y588" s="27" t="str">
        <f>IF(marketing_campaign32[[#This Row],[TotalSpend]]&gt;1196, "High Spend", "Low Spend")</f>
        <v>Low Spend</v>
      </c>
      <c r="Z588">
        <v>2</v>
      </c>
      <c r="AA588">
        <v>5</v>
      </c>
      <c r="AB588">
        <v>5</v>
      </c>
      <c r="AC588">
        <v>12</v>
      </c>
      <c r="AD588">
        <f t="shared" si="29"/>
        <v>22</v>
      </c>
      <c r="AE588" s="30">
        <f>IFERROR(marketing_campaign32[[#This Row],[TotalSpend]]/marketing_campaign32[[#This Row],[TotalPurchase]], 0)</f>
        <v>45.81818181818182</v>
      </c>
      <c r="AF588">
        <v>3</v>
      </c>
      <c r="AG588">
        <v>0</v>
      </c>
      <c r="AH588">
        <v>0</v>
      </c>
      <c r="AI588">
        <v>0</v>
      </c>
      <c r="AJ588">
        <v>0</v>
      </c>
      <c r="AK588">
        <v>0</v>
      </c>
      <c r="AL588">
        <v>0</v>
      </c>
      <c r="AM588">
        <v>0</v>
      </c>
    </row>
    <row r="589" spans="1:39" x14ac:dyDescent="0.3">
      <c r="A589">
        <v>3870</v>
      </c>
      <c r="B589">
        <v>1978</v>
      </c>
      <c r="C589">
        <f>2014-marketing_campaign32[[#This Row],[Year_Birth]]</f>
        <v>36</v>
      </c>
      <c r="D589" t="str">
        <f>IF(AND(marketing_campaign32[[#This Row],[Age]]&gt;17, marketing_campaign32[[#This Row],[Age]]&lt;40), "Adult", IF(AND(marketing_campaign32[[#This Row],[Age]]&gt;=40, marketing_campaign32[[#This Row],[Age]]&lt;59), "Middle Age", "Old Age"))</f>
        <v>Adult</v>
      </c>
      <c r="E589">
        <v>3</v>
      </c>
      <c r="F589">
        <v>2</v>
      </c>
      <c r="G589">
        <v>63855</v>
      </c>
      <c r="H589" t="s">
        <v>147</v>
      </c>
      <c r="I589">
        <v>2</v>
      </c>
      <c r="J589">
        <v>0</v>
      </c>
      <c r="K589">
        <v>0</v>
      </c>
      <c r="L589">
        <f t="shared" si="27"/>
        <v>0</v>
      </c>
      <c r="M589">
        <f>marketing_campaign32[[#This Row],[TotalKids]]+marketing_campaign32[[#This Row],[Marital_Number]]</f>
        <v>2</v>
      </c>
      <c r="N589" s="1">
        <v>41314</v>
      </c>
      <c r="O589" s="22">
        <f>MAX($N$2:$N$2229)-marketing_campaign32[[#This Row],[Dt_Customer]]</f>
        <v>505</v>
      </c>
      <c r="P589">
        <v>28</v>
      </c>
      <c r="Q589">
        <v>359</v>
      </c>
      <c r="R589">
        <v>35</v>
      </c>
      <c r="S589">
        <v>314</v>
      </c>
      <c r="T589">
        <v>93</v>
      </c>
      <c r="U589">
        <v>116</v>
      </c>
      <c r="V589">
        <v>89</v>
      </c>
      <c r="W589">
        <f t="shared" si="28"/>
        <v>1006</v>
      </c>
      <c r="X589" s="27">
        <f>marketing_campaign32[[#This Row],[TotalSpend]]/marketing_campaign32[[#This Row],[Income]]</f>
        <v>1.5754443661420404E-2</v>
      </c>
      <c r="Y589" s="27" t="str">
        <f>IF(marketing_campaign32[[#This Row],[TotalSpend]]&gt;1196, "High Spend", "Low Spend")</f>
        <v>Low Spend</v>
      </c>
      <c r="Z589">
        <v>1</v>
      </c>
      <c r="AA589">
        <v>7</v>
      </c>
      <c r="AB589">
        <v>3</v>
      </c>
      <c r="AC589">
        <v>13</v>
      </c>
      <c r="AD589">
        <f t="shared" si="29"/>
        <v>23</v>
      </c>
      <c r="AE589" s="30">
        <f>IFERROR(marketing_campaign32[[#This Row],[TotalSpend]]/marketing_campaign32[[#This Row],[TotalPurchase]], 0)</f>
        <v>43.739130434782609</v>
      </c>
      <c r="AF589">
        <v>4</v>
      </c>
      <c r="AG589">
        <v>0</v>
      </c>
      <c r="AH589">
        <v>0</v>
      </c>
      <c r="AI589">
        <v>0</v>
      </c>
      <c r="AJ589">
        <v>0</v>
      </c>
      <c r="AK589">
        <v>0</v>
      </c>
      <c r="AL589">
        <v>0</v>
      </c>
      <c r="AM589">
        <v>0</v>
      </c>
    </row>
    <row r="590" spans="1:39" x14ac:dyDescent="0.3">
      <c r="A590">
        <v>6202</v>
      </c>
      <c r="B590">
        <v>1960</v>
      </c>
      <c r="C590">
        <f>2014-marketing_campaign32[[#This Row],[Year_Birth]]</f>
        <v>54</v>
      </c>
      <c r="D590" t="str">
        <f>IF(AND(marketing_campaign32[[#This Row],[Age]]&gt;17, marketing_campaign32[[#This Row],[Age]]&lt;40), "Adult", IF(AND(marketing_campaign32[[#This Row],[Age]]&gt;=40, marketing_campaign32[[#This Row],[Age]]&lt;59), "Middle Age", "Old Age"))</f>
        <v>Middle Age</v>
      </c>
      <c r="E590">
        <v>2</v>
      </c>
      <c r="F590">
        <v>2</v>
      </c>
      <c r="G590">
        <v>63381</v>
      </c>
      <c r="H590" t="s">
        <v>147</v>
      </c>
      <c r="I590">
        <v>2</v>
      </c>
      <c r="J590">
        <v>0</v>
      </c>
      <c r="K590">
        <v>1</v>
      </c>
      <c r="L590">
        <f t="shared" si="27"/>
        <v>1</v>
      </c>
      <c r="M590">
        <f>marketing_campaign32[[#This Row],[TotalKids]]+marketing_campaign32[[#This Row],[Marital_Number]]</f>
        <v>3</v>
      </c>
      <c r="N590" s="1">
        <v>41187</v>
      </c>
      <c r="O590" s="22">
        <f>MAX($N$2:$N$2229)-marketing_campaign32[[#This Row],[Dt_Customer]]</f>
        <v>632</v>
      </c>
      <c r="P590">
        <v>78</v>
      </c>
      <c r="Q590">
        <v>571</v>
      </c>
      <c r="R590">
        <v>50</v>
      </c>
      <c r="S590">
        <v>142</v>
      </c>
      <c r="T590">
        <v>33</v>
      </c>
      <c r="U590">
        <v>50</v>
      </c>
      <c r="V590">
        <v>159</v>
      </c>
      <c r="W590">
        <f t="shared" si="28"/>
        <v>1005</v>
      </c>
      <c r="X590" s="27">
        <f>marketing_campaign32[[#This Row],[TotalSpend]]/marketing_campaign32[[#This Row],[Income]]</f>
        <v>1.5856486959814457E-2</v>
      </c>
      <c r="Y590" s="27" t="str">
        <f>IF(marketing_campaign32[[#This Row],[TotalSpend]]&gt;1196, "High Spend", "Low Spend")</f>
        <v>Low Spend</v>
      </c>
      <c r="Z590">
        <v>4</v>
      </c>
      <c r="AA590">
        <v>4</v>
      </c>
      <c r="AB590">
        <v>5</v>
      </c>
      <c r="AC590">
        <v>13</v>
      </c>
      <c r="AD590">
        <f t="shared" si="29"/>
        <v>22</v>
      </c>
      <c r="AE590" s="30">
        <f>IFERROR(marketing_campaign32[[#This Row],[TotalSpend]]/marketing_campaign32[[#This Row],[TotalPurchase]], 0)</f>
        <v>45.68181818181818</v>
      </c>
      <c r="AF590">
        <v>2</v>
      </c>
      <c r="AG590">
        <v>0</v>
      </c>
      <c r="AH590">
        <v>0</v>
      </c>
      <c r="AI590">
        <v>0</v>
      </c>
      <c r="AJ590">
        <v>0</v>
      </c>
      <c r="AK590">
        <v>0</v>
      </c>
      <c r="AL590">
        <v>0</v>
      </c>
      <c r="AM590">
        <v>0</v>
      </c>
    </row>
    <row r="591" spans="1:39" x14ac:dyDescent="0.3">
      <c r="A591">
        <v>3856</v>
      </c>
      <c r="B591">
        <v>1960</v>
      </c>
      <c r="C591">
        <f>2014-marketing_campaign32[[#This Row],[Year_Birth]]</f>
        <v>54</v>
      </c>
      <c r="D591" t="str">
        <f>IF(AND(marketing_campaign32[[#This Row],[Age]]&gt;17, marketing_campaign32[[#This Row],[Age]]&lt;40), "Adult", IF(AND(marketing_campaign32[[#This Row],[Age]]&gt;=40, marketing_campaign32[[#This Row],[Age]]&lt;59), "Middle Age", "Old Age"))</f>
        <v>Middle Age</v>
      </c>
      <c r="E591">
        <v>2</v>
      </c>
      <c r="F591">
        <v>2</v>
      </c>
      <c r="G591">
        <v>63381</v>
      </c>
      <c r="H591" t="s">
        <v>147</v>
      </c>
      <c r="I591">
        <v>2</v>
      </c>
      <c r="J591">
        <v>0</v>
      </c>
      <c r="K591">
        <v>1</v>
      </c>
      <c r="L591">
        <f t="shared" si="27"/>
        <v>1</v>
      </c>
      <c r="M591">
        <f>marketing_campaign32[[#This Row],[TotalKids]]+marketing_campaign32[[#This Row],[Marital_Number]]</f>
        <v>3</v>
      </c>
      <c r="N591" s="1">
        <v>41187</v>
      </c>
      <c r="O591" s="22">
        <f>MAX($N$2:$N$2229)-marketing_campaign32[[#This Row],[Dt_Customer]]</f>
        <v>632</v>
      </c>
      <c r="P591">
        <v>78</v>
      </c>
      <c r="Q591">
        <v>571</v>
      </c>
      <c r="R591">
        <v>50</v>
      </c>
      <c r="S591">
        <v>142</v>
      </c>
      <c r="T591">
        <v>33</v>
      </c>
      <c r="U591">
        <v>50</v>
      </c>
      <c r="V591">
        <v>159</v>
      </c>
      <c r="W591">
        <f t="shared" si="28"/>
        <v>1005</v>
      </c>
      <c r="X591" s="27">
        <f>marketing_campaign32[[#This Row],[TotalSpend]]/marketing_campaign32[[#This Row],[Income]]</f>
        <v>1.5856486959814457E-2</v>
      </c>
      <c r="Y591" s="27" t="str">
        <f>IF(marketing_campaign32[[#This Row],[TotalSpend]]&gt;1196, "High Spend", "Low Spend")</f>
        <v>Low Spend</v>
      </c>
      <c r="Z591">
        <v>4</v>
      </c>
      <c r="AA591">
        <v>4</v>
      </c>
      <c r="AB591">
        <v>5</v>
      </c>
      <c r="AC591">
        <v>13</v>
      </c>
      <c r="AD591">
        <f t="shared" si="29"/>
        <v>22</v>
      </c>
      <c r="AE591" s="30">
        <f>IFERROR(marketing_campaign32[[#This Row],[TotalSpend]]/marketing_campaign32[[#This Row],[TotalPurchase]], 0)</f>
        <v>45.68181818181818</v>
      </c>
      <c r="AF591">
        <v>2</v>
      </c>
      <c r="AG591">
        <v>0</v>
      </c>
      <c r="AH591">
        <v>0</v>
      </c>
      <c r="AI591">
        <v>0</v>
      </c>
      <c r="AJ591">
        <v>0</v>
      </c>
      <c r="AK591">
        <v>0</v>
      </c>
      <c r="AL591">
        <v>0</v>
      </c>
      <c r="AM591">
        <v>0</v>
      </c>
    </row>
    <row r="592" spans="1:39" x14ac:dyDescent="0.3">
      <c r="A592">
        <v>1277</v>
      </c>
      <c r="B592">
        <v>1960</v>
      </c>
      <c r="C592">
        <f>2014-marketing_campaign32[[#This Row],[Year_Birth]]</f>
        <v>54</v>
      </c>
      <c r="D592" t="str">
        <f>IF(AND(marketing_campaign32[[#This Row],[Age]]&gt;17, marketing_campaign32[[#This Row],[Age]]&lt;40), "Adult", IF(AND(marketing_campaign32[[#This Row],[Age]]&gt;=40, marketing_campaign32[[#This Row],[Age]]&lt;59), "Middle Age", "Old Age"))</f>
        <v>Middle Age</v>
      </c>
      <c r="E592">
        <v>2</v>
      </c>
      <c r="F592">
        <v>2</v>
      </c>
      <c r="G592">
        <v>78468</v>
      </c>
      <c r="H592" t="s">
        <v>146</v>
      </c>
      <c r="I592">
        <v>3</v>
      </c>
      <c r="J592">
        <v>0</v>
      </c>
      <c r="K592">
        <v>0</v>
      </c>
      <c r="L592">
        <f t="shared" si="27"/>
        <v>0</v>
      </c>
      <c r="M592">
        <f>marketing_campaign32[[#This Row],[TotalKids]]+marketing_campaign32[[#This Row],[Marital_Number]]</f>
        <v>2</v>
      </c>
      <c r="N592" s="1">
        <v>41738</v>
      </c>
      <c r="O592" s="22">
        <f>MAX($N$2:$N$2229)-marketing_campaign32[[#This Row],[Dt_Customer]]</f>
        <v>81</v>
      </c>
      <c r="P592">
        <v>29</v>
      </c>
      <c r="Q592">
        <v>434</v>
      </c>
      <c r="R592">
        <v>22</v>
      </c>
      <c r="S592">
        <v>388</v>
      </c>
      <c r="T592">
        <v>104</v>
      </c>
      <c r="U592">
        <v>22</v>
      </c>
      <c r="V592">
        <v>34</v>
      </c>
      <c r="W592">
        <f t="shared" si="28"/>
        <v>1004</v>
      </c>
      <c r="X592" s="27">
        <f>marketing_campaign32[[#This Row],[TotalSpend]]/marketing_campaign32[[#This Row],[Income]]</f>
        <v>1.2795024723454148E-2</v>
      </c>
      <c r="Y592" s="27" t="str">
        <f>IF(marketing_campaign32[[#This Row],[TotalSpend]]&gt;1196, "High Spend", "Low Spend")</f>
        <v>Low Spend</v>
      </c>
      <c r="Z592">
        <v>1</v>
      </c>
      <c r="AA592">
        <v>10</v>
      </c>
      <c r="AB592">
        <v>7</v>
      </c>
      <c r="AC592">
        <v>10</v>
      </c>
      <c r="AD592">
        <f t="shared" si="29"/>
        <v>27</v>
      </c>
      <c r="AE592" s="30">
        <f>IFERROR(marketing_campaign32[[#This Row],[TotalSpend]]/marketing_campaign32[[#This Row],[TotalPurchase]], 0)</f>
        <v>37.185185185185183</v>
      </c>
      <c r="AF592">
        <v>4</v>
      </c>
      <c r="AG592">
        <v>1</v>
      </c>
      <c r="AH592">
        <v>0</v>
      </c>
      <c r="AI592">
        <v>0</v>
      </c>
      <c r="AJ592">
        <v>0</v>
      </c>
      <c r="AK592">
        <v>0</v>
      </c>
      <c r="AL592">
        <v>0</v>
      </c>
      <c r="AM592">
        <v>0</v>
      </c>
    </row>
    <row r="593" spans="1:39" x14ac:dyDescent="0.3">
      <c r="A593">
        <v>6905</v>
      </c>
      <c r="B593">
        <v>1994</v>
      </c>
      <c r="C593">
        <f>2014-marketing_campaign32[[#This Row],[Year_Birth]]</f>
        <v>20</v>
      </c>
      <c r="D593" t="str">
        <f>IF(AND(marketing_campaign32[[#This Row],[Age]]&gt;17, marketing_campaign32[[#This Row],[Age]]&lt;40), "Adult", IF(AND(marketing_campaign32[[#This Row],[Age]]&gt;=40, marketing_campaign32[[#This Row],[Age]]&lt;59), "Middle Age", "Old Age"))</f>
        <v>Adult</v>
      </c>
      <c r="E593">
        <v>2</v>
      </c>
      <c r="F593">
        <v>2</v>
      </c>
      <c r="G593">
        <v>80685</v>
      </c>
      <c r="H593" t="s">
        <v>146</v>
      </c>
      <c r="I593">
        <v>3</v>
      </c>
      <c r="J593">
        <v>0</v>
      </c>
      <c r="K593">
        <v>0</v>
      </c>
      <c r="L593">
        <f t="shared" si="27"/>
        <v>0</v>
      </c>
      <c r="M593">
        <f>marketing_campaign32[[#This Row],[TotalKids]]+marketing_campaign32[[#This Row],[Marital_Number]]</f>
        <v>2</v>
      </c>
      <c r="N593" s="1">
        <v>41143</v>
      </c>
      <c r="O593" s="22">
        <f>MAX($N$2:$N$2229)-marketing_campaign32[[#This Row],[Dt_Customer]]</f>
        <v>676</v>
      </c>
      <c r="P593">
        <v>55</v>
      </c>
      <c r="Q593">
        <v>241</v>
      </c>
      <c r="R593">
        <v>45</v>
      </c>
      <c r="S593">
        <v>604</v>
      </c>
      <c r="T593">
        <v>34</v>
      </c>
      <c r="U593">
        <v>26</v>
      </c>
      <c r="V593">
        <v>54</v>
      </c>
      <c r="W593">
        <f t="shared" si="28"/>
        <v>1004</v>
      </c>
      <c r="X593" s="27">
        <f>marketing_campaign32[[#This Row],[TotalSpend]]/marketing_campaign32[[#This Row],[Income]]</f>
        <v>1.244345293425048E-2</v>
      </c>
      <c r="Y593" s="27" t="str">
        <f>IF(marketing_campaign32[[#This Row],[TotalSpend]]&gt;1196, "High Spend", "Low Spend")</f>
        <v>Low Spend</v>
      </c>
      <c r="Z593">
        <v>1</v>
      </c>
      <c r="AA593">
        <v>6</v>
      </c>
      <c r="AB593">
        <v>4</v>
      </c>
      <c r="AC593">
        <v>10</v>
      </c>
      <c r="AD593">
        <f t="shared" si="29"/>
        <v>20</v>
      </c>
      <c r="AE593" s="30">
        <f>IFERROR(marketing_campaign32[[#This Row],[TotalSpend]]/marketing_campaign32[[#This Row],[TotalPurchase]], 0)</f>
        <v>50.2</v>
      </c>
      <c r="AF593">
        <v>2</v>
      </c>
      <c r="AG593">
        <v>0</v>
      </c>
      <c r="AH593">
        <v>0</v>
      </c>
      <c r="AI593">
        <v>0</v>
      </c>
      <c r="AJ593">
        <v>0</v>
      </c>
      <c r="AK593">
        <v>0</v>
      </c>
      <c r="AL593">
        <v>0</v>
      </c>
      <c r="AM593">
        <v>0</v>
      </c>
    </row>
    <row r="594" spans="1:39" x14ac:dyDescent="0.3">
      <c r="A594">
        <v>10925</v>
      </c>
      <c r="B594">
        <v>1983</v>
      </c>
      <c r="C594">
        <f>2014-marketing_campaign32[[#This Row],[Year_Birth]]</f>
        <v>31</v>
      </c>
      <c r="D594" t="str">
        <f>IF(AND(marketing_campaign32[[#This Row],[Age]]&gt;17, marketing_campaign32[[#This Row],[Age]]&lt;40), "Adult", IF(AND(marketing_campaign32[[#This Row],[Age]]&gt;=40, marketing_campaign32[[#This Row],[Age]]&lt;59), "Middle Age", "Old Age"))</f>
        <v>Adult</v>
      </c>
      <c r="E594">
        <v>2</v>
      </c>
      <c r="F594">
        <v>2</v>
      </c>
      <c r="G594">
        <v>76630</v>
      </c>
      <c r="H594" t="s">
        <v>146</v>
      </c>
      <c r="I594">
        <v>3</v>
      </c>
      <c r="J594">
        <v>0</v>
      </c>
      <c r="K594">
        <v>0</v>
      </c>
      <c r="L594">
        <f t="shared" si="27"/>
        <v>0</v>
      </c>
      <c r="M594">
        <f>marketing_campaign32[[#This Row],[TotalKids]]+marketing_campaign32[[#This Row],[Marital_Number]]</f>
        <v>2</v>
      </c>
      <c r="N594" s="1">
        <v>41653</v>
      </c>
      <c r="O594" s="22">
        <f>MAX($N$2:$N$2229)-marketing_campaign32[[#This Row],[Dt_Customer]]</f>
        <v>166</v>
      </c>
      <c r="P594">
        <v>93</v>
      </c>
      <c r="Q594">
        <v>255</v>
      </c>
      <c r="R594">
        <v>31</v>
      </c>
      <c r="S594">
        <v>446</v>
      </c>
      <c r="T594">
        <v>40</v>
      </c>
      <c r="U594">
        <v>56</v>
      </c>
      <c r="V594">
        <v>175</v>
      </c>
      <c r="W594">
        <f t="shared" si="28"/>
        <v>1003</v>
      </c>
      <c r="X594" s="27">
        <f>marketing_campaign32[[#This Row],[TotalSpend]]/marketing_campaign32[[#This Row],[Income]]</f>
        <v>1.308886858932533E-2</v>
      </c>
      <c r="Y594" s="27" t="str">
        <f>IF(marketing_campaign32[[#This Row],[TotalSpend]]&gt;1196, "High Spend", "Low Spend")</f>
        <v>Low Spend</v>
      </c>
      <c r="Z594">
        <v>1</v>
      </c>
      <c r="AA594">
        <v>3</v>
      </c>
      <c r="AB594">
        <v>10</v>
      </c>
      <c r="AC594">
        <v>11</v>
      </c>
      <c r="AD594">
        <f t="shared" si="29"/>
        <v>24</v>
      </c>
      <c r="AE594" s="30">
        <f>IFERROR(marketing_campaign32[[#This Row],[TotalSpend]]/marketing_campaign32[[#This Row],[TotalPurchase]], 0)</f>
        <v>41.791666666666664</v>
      </c>
      <c r="AF594">
        <v>1</v>
      </c>
      <c r="AG594">
        <v>0</v>
      </c>
      <c r="AH594">
        <v>0</v>
      </c>
      <c r="AI594">
        <v>0</v>
      </c>
      <c r="AJ594">
        <v>0</v>
      </c>
      <c r="AK594">
        <v>0</v>
      </c>
      <c r="AL594">
        <v>0</v>
      </c>
      <c r="AM594">
        <v>0</v>
      </c>
    </row>
    <row r="595" spans="1:39" x14ac:dyDescent="0.3">
      <c r="A595">
        <v>2807</v>
      </c>
      <c r="B595">
        <v>1969</v>
      </c>
      <c r="C595">
        <f>2014-marketing_campaign32[[#This Row],[Year_Birth]]</f>
        <v>45</v>
      </c>
      <c r="D595" t="str">
        <f>IF(AND(marketing_campaign32[[#This Row],[Age]]&gt;17, marketing_campaign32[[#This Row],[Age]]&lt;40), "Adult", IF(AND(marketing_campaign32[[#This Row],[Age]]&gt;=40, marketing_campaign32[[#This Row],[Age]]&lt;59), "Middle Age", "Old Age"))</f>
        <v>Middle Age</v>
      </c>
      <c r="E595">
        <v>2</v>
      </c>
      <c r="F595">
        <v>2</v>
      </c>
      <c r="G595">
        <v>56796</v>
      </c>
      <c r="H595" t="s">
        <v>147</v>
      </c>
      <c r="I595">
        <v>2</v>
      </c>
      <c r="J595">
        <v>0</v>
      </c>
      <c r="K595">
        <v>1</v>
      </c>
      <c r="L595">
        <f t="shared" si="27"/>
        <v>1</v>
      </c>
      <c r="M595">
        <f>marketing_campaign32[[#This Row],[TotalKids]]+marketing_campaign32[[#This Row],[Marital_Number]]</f>
        <v>3</v>
      </c>
      <c r="N595" s="1">
        <v>41321</v>
      </c>
      <c r="O595" s="22">
        <f>MAX($N$2:$N$2229)-marketing_campaign32[[#This Row],[Dt_Customer]]</f>
        <v>498</v>
      </c>
      <c r="P595">
        <v>24</v>
      </c>
      <c r="Q595">
        <v>656</v>
      </c>
      <c r="R595">
        <v>38</v>
      </c>
      <c r="S595">
        <v>161</v>
      </c>
      <c r="T595">
        <v>62</v>
      </c>
      <c r="U595">
        <v>47</v>
      </c>
      <c r="V595">
        <v>37</v>
      </c>
      <c r="W595">
        <f t="shared" si="28"/>
        <v>1001</v>
      </c>
      <c r="X595" s="27">
        <f>marketing_campaign32[[#This Row],[TotalSpend]]/marketing_campaign32[[#This Row],[Income]]</f>
        <v>1.7624480597225156E-2</v>
      </c>
      <c r="Y595" s="27" t="str">
        <f>IF(marketing_campaign32[[#This Row],[TotalSpend]]&gt;1196, "High Spend", "Low Spend")</f>
        <v>Low Spend</v>
      </c>
      <c r="Z595">
        <v>3</v>
      </c>
      <c r="AA595">
        <v>8</v>
      </c>
      <c r="AB595">
        <v>9</v>
      </c>
      <c r="AC595">
        <v>7</v>
      </c>
      <c r="AD595">
        <f t="shared" si="29"/>
        <v>24</v>
      </c>
      <c r="AE595" s="30">
        <f>IFERROR(marketing_campaign32[[#This Row],[TotalSpend]]/marketing_campaign32[[#This Row],[TotalPurchase]], 0)</f>
        <v>41.708333333333336</v>
      </c>
      <c r="AF595">
        <v>7</v>
      </c>
      <c r="AG595">
        <v>0</v>
      </c>
      <c r="AH595">
        <v>0</v>
      </c>
      <c r="AI595">
        <v>0</v>
      </c>
      <c r="AJ595">
        <v>0</v>
      </c>
      <c r="AK595">
        <v>0</v>
      </c>
      <c r="AL595">
        <v>0</v>
      </c>
      <c r="AM595">
        <v>0</v>
      </c>
    </row>
    <row r="596" spans="1:39" x14ac:dyDescent="0.3">
      <c r="A596">
        <v>1052</v>
      </c>
      <c r="B596">
        <v>1969</v>
      </c>
      <c r="C596">
        <f>2014-marketing_campaign32[[#This Row],[Year_Birth]]</f>
        <v>45</v>
      </c>
      <c r="D596" t="str">
        <f>IF(AND(marketing_campaign32[[#This Row],[Age]]&gt;17, marketing_campaign32[[#This Row],[Age]]&lt;40), "Adult", IF(AND(marketing_campaign32[[#This Row],[Age]]&gt;=40, marketing_campaign32[[#This Row],[Age]]&lt;59), "Middle Age", "Old Age"))</f>
        <v>Middle Age</v>
      </c>
      <c r="E596">
        <v>2</v>
      </c>
      <c r="F596">
        <v>2</v>
      </c>
      <c r="G596">
        <v>56796</v>
      </c>
      <c r="H596" t="s">
        <v>147</v>
      </c>
      <c r="I596">
        <v>2</v>
      </c>
      <c r="J596">
        <v>0</v>
      </c>
      <c r="K596">
        <v>1</v>
      </c>
      <c r="L596">
        <f t="shared" si="27"/>
        <v>1</v>
      </c>
      <c r="M596">
        <f>marketing_campaign32[[#This Row],[TotalKids]]+marketing_campaign32[[#This Row],[Marital_Number]]</f>
        <v>3</v>
      </c>
      <c r="N596" s="1">
        <v>41321</v>
      </c>
      <c r="O596" s="22">
        <f>MAX($N$2:$N$2229)-marketing_campaign32[[#This Row],[Dt_Customer]]</f>
        <v>498</v>
      </c>
      <c r="P596">
        <v>24</v>
      </c>
      <c r="Q596">
        <v>656</v>
      </c>
      <c r="R596">
        <v>38</v>
      </c>
      <c r="S596">
        <v>161</v>
      </c>
      <c r="T596">
        <v>62</v>
      </c>
      <c r="U596">
        <v>47</v>
      </c>
      <c r="V596">
        <v>37</v>
      </c>
      <c r="W596">
        <f t="shared" si="28"/>
        <v>1001</v>
      </c>
      <c r="X596" s="27">
        <f>marketing_campaign32[[#This Row],[TotalSpend]]/marketing_campaign32[[#This Row],[Income]]</f>
        <v>1.7624480597225156E-2</v>
      </c>
      <c r="Y596" s="27" t="str">
        <f>IF(marketing_campaign32[[#This Row],[TotalSpend]]&gt;1196, "High Spend", "Low Spend")</f>
        <v>Low Spend</v>
      </c>
      <c r="Z596">
        <v>3</v>
      </c>
      <c r="AA596">
        <v>8</v>
      </c>
      <c r="AB596">
        <v>9</v>
      </c>
      <c r="AC596">
        <v>7</v>
      </c>
      <c r="AD596">
        <f t="shared" si="29"/>
        <v>24</v>
      </c>
      <c r="AE596" s="30">
        <f>IFERROR(marketing_campaign32[[#This Row],[TotalSpend]]/marketing_campaign32[[#This Row],[TotalPurchase]], 0)</f>
        <v>41.708333333333336</v>
      </c>
      <c r="AF596">
        <v>7</v>
      </c>
      <c r="AG596">
        <v>0</v>
      </c>
      <c r="AH596">
        <v>0</v>
      </c>
      <c r="AI596">
        <v>0</v>
      </c>
      <c r="AJ596">
        <v>0</v>
      </c>
      <c r="AK596">
        <v>0</v>
      </c>
      <c r="AL596">
        <v>0</v>
      </c>
      <c r="AM596">
        <v>0</v>
      </c>
    </row>
    <row r="597" spans="1:39" x14ac:dyDescent="0.3">
      <c r="A597">
        <v>9256</v>
      </c>
      <c r="B597">
        <v>1971</v>
      </c>
      <c r="C597">
        <f>2014-marketing_campaign32[[#This Row],[Year_Birth]]</f>
        <v>43</v>
      </c>
      <c r="D597" t="str">
        <f>IF(AND(marketing_campaign32[[#This Row],[Age]]&gt;17, marketing_campaign32[[#This Row],[Age]]&lt;40), "Adult", IF(AND(marketing_campaign32[[#This Row],[Age]]&gt;=40, marketing_campaign32[[#This Row],[Age]]&lt;59), "Middle Age", "Old Age"))</f>
        <v>Middle Age</v>
      </c>
      <c r="E597">
        <v>2</v>
      </c>
      <c r="F597">
        <v>1</v>
      </c>
      <c r="G597">
        <v>58350</v>
      </c>
      <c r="H597" t="s">
        <v>147</v>
      </c>
      <c r="I597">
        <v>2</v>
      </c>
      <c r="J597">
        <v>0</v>
      </c>
      <c r="K597">
        <v>1</v>
      </c>
      <c r="L597">
        <f t="shared" si="27"/>
        <v>1</v>
      </c>
      <c r="M597">
        <f>marketing_campaign32[[#This Row],[TotalKids]]+marketing_campaign32[[#This Row],[Marital_Number]]</f>
        <v>2</v>
      </c>
      <c r="N597" s="1">
        <v>41278</v>
      </c>
      <c r="O597" s="22">
        <f>MAX($N$2:$N$2229)-marketing_campaign32[[#This Row],[Dt_Customer]]</f>
        <v>541</v>
      </c>
      <c r="P597">
        <v>5</v>
      </c>
      <c r="Q597">
        <v>493</v>
      </c>
      <c r="R597">
        <v>26</v>
      </c>
      <c r="S597">
        <v>206</v>
      </c>
      <c r="T597">
        <v>116</v>
      </c>
      <c r="U597">
        <v>80</v>
      </c>
      <c r="V597">
        <v>80</v>
      </c>
      <c r="W597">
        <f t="shared" si="28"/>
        <v>1001</v>
      </c>
      <c r="X597" s="27">
        <f>marketing_campaign32[[#This Row],[TotalSpend]]/marketing_campaign32[[#This Row],[Income]]</f>
        <v>1.715509854327335E-2</v>
      </c>
      <c r="Y597" s="27" t="str">
        <f>IF(marketing_campaign32[[#This Row],[TotalSpend]]&gt;1196, "High Spend", "Low Spend")</f>
        <v>Low Spend</v>
      </c>
      <c r="Z597">
        <v>4</v>
      </c>
      <c r="AA597">
        <v>8</v>
      </c>
      <c r="AB597">
        <v>3</v>
      </c>
      <c r="AC597">
        <v>12</v>
      </c>
      <c r="AD597">
        <f t="shared" si="29"/>
        <v>23</v>
      </c>
      <c r="AE597" s="30">
        <f>IFERROR(marketing_campaign32[[#This Row],[TotalSpend]]/marketing_campaign32[[#This Row],[TotalPurchase]], 0)</f>
        <v>43.521739130434781</v>
      </c>
      <c r="AF597">
        <v>6</v>
      </c>
      <c r="AG597">
        <v>0</v>
      </c>
      <c r="AH597">
        <v>0</v>
      </c>
      <c r="AI597">
        <v>0</v>
      </c>
      <c r="AJ597">
        <v>0</v>
      </c>
      <c r="AK597">
        <v>0</v>
      </c>
      <c r="AL597">
        <v>0</v>
      </c>
      <c r="AM597">
        <v>0</v>
      </c>
    </row>
    <row r="598" spans="1:39" x14ac:dyDescent="0.3">
      <c r="A598">
        <v>10505</v>
      </c>
      <c r="B598">
        <v>1960</v>
      </c>
      <c r="C598">
        <f>2014-marketing_campaign32[[#This Row],[Year_Birth]]</f>
        <v>54</v>
      </c>
      <c r="D598" t="str">
        <f>IF(AND(marketing_campaign32[[#This Row],[Age]]&gt;17, marketing_campaign32[[#This Row],[Age]]&lt;40), "Adult", IF(AND(marketing_campaign32[[#This Row],[Age]]&gt;=40, marketing_campaign32[[#This Row],[Age]]&lt;59), "Middle Age", "Old Age"))</f>
        <v>Middle Age</v>
      </c>
      <c r="E598">
        <v>3</v>
      </c>
      <c r="F598">
        <v>2</v>
      </c>
      <c r="G598">
        <v>73113</v>
      </c>
      <c r="H598" t="s">
        <v>146</v>
      </c>
      <c r="I598">
        <v>3</v>
      </c>
      <c r="J598">
        <v>0</v>
      </c>
      <c r="K598">
        <v>0</v>
      </c>
      <c r="L598">
        <f t="shared" si="27"/>
        <v>0</v>
      </c>
      <c r="M598">
        <f>marketing_campaign32[[#This Row],[TotalKids]]+marketing_campaign32[[#This Row],[Marital_Number]]</f>
        <v>2</v>
      </c>
      <c r="N598" s="1">
        <v>41634</v>
      </c>
      <c r="O598" s="22">
        <f>MAX($N$2:$N$2229)-marketing_campaign32[[#This Row],[Dt_Customer]]</f>
        <v>185</v>
      </c>
      <c r="P598">
        <v>86</v>
      </c>
      <c r="Q598">
        <v>741</v>
      </c>
      <c r="R598">
        <v>19</v>
      </c>
      <c r="S598">
        <v>154</v>
      </c>
      <c r="T598">
        <v>50</v>
      </c>
      <c r="U598">
        <v>9</v>
      </c>
      <c r="V598">
        <v>28</v>
      </c>
      <c r="W598">
        <f t="shared" si="28"/>
        <v>1001</v>
      </c>
      <c r="X598" s="27">
        <f>marketing_campaign32[[#This Row],[TotalSpend]]/marketing_campaign32[[#This Row],[Income]]</f>
        <v>1.3691135639352783E-2</v>
      </c>
      <c r="Y598" s="27" t="str">
        <f>IF(marketing_campaign32[[#This Row],[TotalSpend]]&gt;1196, "High Spend", "Low Spend")</f>
        <v>Low Spend</v>
      </c>
      <c r="Z598">
        <v>1</v>
      </c>
      <c r="AA598">
        <v>3</v>
      </c>
      <c r="AB598">
        <v>4</v>
      </c>
      <c r="AC598">
        <v>7</v>
      </c>
      <c r="AD598">
        <f t="shared" si="29"/>
        <v>14</v>
      </c>
      <c r="AE598" s="30">
        <f>IFERROR(marketing_campaign32[[#This Row],[TotalSpend]]/marketing_campaign32[[#This Row],[TotalPurchase]], 0)</f>
        <v>71.5</v>
      </c>
      <c r="AF598">
        <v>2</v>
      </c>
      <c r="AG598">
        <v>0</v>
      </c>
      <c r="AH598">
        <v>0</v>
      </c>
      <c r="AI598">
        <v>0</v>
      </c>
      <c r="AJ598">
        <v>0</v>
      </c>
      <c r="AK598">
        <v>0</v>
      </c>
      <c r="AL598">
        <v>0</v>
      </c>
      <c r="AM598">
        <v>0</v>
      </c>
    </row>
    <row r="599" spans="1:39" x14ac:dyDescent="0.3">
      <c r="A599">
        <v>1740</v>
      </c>
      <c r="B599">
        <v>1944</v>
      </c>
      <c r="C599">
        <f>2014-marketing_campaign32[[#This Row],[Year_Birth]]</f>
        <v>70</v>
      </c>
      <c r="D599" t="str">
        <f>IF(AND(marketing_campaign32[[#This Row],[Age]]&gt;17, marketing_campaign32[[#This Row],[Age]]&lt;40), "Adult", IF(AND(marketing_campaign32[[#This Row],[Age]]&gt;=40, marketing_campaign32[[#This Row],[Age]]&lt;59), "Middle Age", "Old Age"))</f>
        <v>Old Age</v>
      </c>
      <c r="E599">
        <v>2</v>
      </c>
      <c r="F599">
        <v>2</v>
      </c>
      <c r="G599">
        <v>55956</v>
      </c>
      <c r="H599" t="s">
        <v>147</v>
      </c>
      <c r="I599">
        <v>2</v>
      </c>
      <c r="J599">
        <v>0</v>
      </c>
      <c r="K599">
        <v>0</v>
      </c>
      <c r="L599">
        <f t="shared" si="27"/>
        <v>0</v>
      </c>
      <c r="M599">
        <f>marketing_campaign32[[#This Row],[TotalKids]]+marketing_campaign32[[#This Row],[Marital_Number]]</f>
        <v>2</v>
      </c>
      <c r="N599" s="1">
        <v>41736</v>
      </c>
      <c r="O599" s="22">
        <f>MAX($N$2:$N$2229)-marketing_campaign32[[#This Row],[Dt_Customer]]</f>
        <v>83</v>
      </c>
      <c r="P599">
        <v>22</v>
      </c>
      <c r="Q599">
        <v>760</v>
      </c>
      <c r="R599">
        <v>38</v>
      </c>
      <c r="S599">
        <v>104</v>
      </c>
      <c r="T599">
        <v>50</v>
      </c>
      <c r="U599">
        <v>9</v>
      </c>
      <c r="V599">
        <v>38</v>
      </c>
      <c r="W599">
        <f t="shared" si="28"/>
        <v>999</v>
      </c>
      <c r="X599" s="27">
        <f>marketing_campaign32[[#This Row],[TotalSpend]]/marketing_campaign32[[#This Row],[Income]]</f>
        <v>1.785331331760669E-2</v>
      </c>
      <c r="Y599" s="27" t="str">
        <f>IF(marketing_campaign32[[#This Row],[TotalSpend]]&gt;1196, "High Spend", "Low Spend")</f>
        <v>Low Spend</v>
      </c>
      <c r="Z599">
        <v>2</v>
      </c>
      <c r="AA599">
        <v>7</v>
      </c>
      <c r="AB599">
        <v>3</v>
      </c>
      <c r="AC599">
        <v>4</v>
      </c>
      <c r="AD599">
        <f t="shared" si="29"/>
        <v>14</v>
      </c>
      <c r="AE599" s="30">
        <f>IFERROR(marketing_campaign32[[#This Row],[TotalSpend]]/marketing_campaign32[[#This Row],[TotalPurchase]], 0)</f>
        <v>71.357142857142861</v>
      </c>
      <c r="AF599">
        <v>4</v>
      </c>
      <c r="AG599">
        <v>0</v>
      </c>
      <c r="AH599">
        <v>0</v>
      </c>
      <c r="AI599">
        <v>0</v>
      </c>
      <c r="AJ599">
        <v>1</v>
      </c>
      <c r="AK599">
        <v>0</v>
      </c>
      <c r="AL599">
        <v>0</v>
      </c>
      <c r="AM599">
        <v>0</v>
      </c>
    </row>
    <row r="600" spans="1:39" x14ac:dyDescent="0.3">
      <c r="A600">
        <v>9353</v>
      </c>
      <c r="B600">
        <v>1959</v>
      </c>
      <c r="C600">
        <f>2014-marketing_campaign32[[#This Row],[Year_Birth]]</f>
        <v>55</v>
      </c>
      <c r="D600" t="str">
        <f>IF(AND(marketing_campaign32[[#This Row],[Age]]&gt;17, marketing_campaign32[[#This Row],[Age]]&lt;40), "Adult", IF(AND(marketing_campaign32[[#This Row],[Age]]&gt;=40, marketing_campaign32[[#This Row],[Age]]&lt;59), "Middle Age", "Old Age"))</f>
        <v>Middle Age</v>
      </c>
      <c r="E600">
        <v>2</v>
      </c>
      <c r="F600">
        <v>1</v>
      </c>
      <c r="G600">
        <v>62450</v>
      </c>
      <c r="H600" t="s">
        <v>147</v>
      </c>
      <c r="I600">
        <v>2</v>
      </c>
      <c r="J600">
        <v>0</v>
      </c>
      <c r="K600">
        <v>1</v>
      </c>
      <c r="L600">
        <f t="shared" si="27"/>
        <v>1</v>
      </c>
      <c r="M600">
        <f>marketing_campaign32[[#This Row],[TotalKids]]+marketing_campaign32[[#This Row],[Marital_Number]]</f>
        <v>2</v>
      </c>
      <c r="N600" s="1">
        <v>41645</v>
      </c>
      <c r="O600" s="22">
        <f>MAX($N$2:$N$2229)-marketing_campaign32[[#This Row],[Dt_Customer]]</f>
        <v>174</v>
      </c>
      <c r="P600">
        <v>61</v>
      </c>
      <c r="Q600">
        <v>515</v>
      </c>
      <c r="R600">
        <v>47</v>
      </c>
      <c r="S600">
        <v>267</v>
      </c>
      <c r="T600">
        <v>62</v>
      </c>
      <c r="U600">
        <v>66</v>
      </c>
      <c r="V600">
        <v>38</v>
      </c>
      <c r="W600">
        <f t="shared" si="28"/>
        <v>995</v>
      </c>
      <c r="X600" s="27">
        <f>marketing_campaign32[[#This Row],[TotalSpend]]/marketing_campaign32[[#This Row],[Income]]</f>
        <v>1.5932746196957566E-2</v>
      </c>
      <c r="Y600" s="27" t="str">
        <f>IF(marketing_campaign32[[#This Row],[TotalSpend]]&gt;1196, "High Spend", "Low Spend")</f>
        <v>Low Spend</v>
      </c>
      <c r="Z600">
        <v>2</v>
      </c>
      <c r="AA600">
        <v>5</v>
      </c>
      <c r="AB600">
        <v>5</v>
      </c>
      <c r="AC600">
        <v>4</v>
      </c>
      <c r="AD600">
        <f t="shared" si="29"/>
        <v>14</v>
      </c>
      <c r="AE600" s="30">
        <f>IFERROR(marketing_campaign32[[#This Row],[TotalSpend]]/marketing_campaign32[[#This Row],[TotalPurchase]], 0)</f>
        <v>71.071428571428569</v>
      </c>
      <c r="AF600">
        <v>3</v>
      </c>
      <c r="AG600">
        <v>0</v>
      </c>
      <c r="AH600">
        <v>0</v>
      </c>
      <c r="AI600">
        <v>0</v>
      </c>
      <c r="AJ600">
        <v>1</v>
      </c>
      <c r="AK600">
        <v>0</v>
      </c>
      <c r="AL600">
        <v>0</v>
      </c>
      <c r="AM600">
        <v>0</v>
      </c>
    </row>
    <row r="601" spans="1:39" x14ac:dyDescent="0.3">
      <c r="A601">
        <v>2882</v>
      </c>
      <c r="B601">
        <v>1975</v>
      </c>
      <c r="C601">
        <f>2014-marketing_campaign32[[#This Row],[Year_Birth]]</f>
        <v>39</v>
      </c>
      <c r="D601" t="str">
        <f>IF(AND(marketing_campaign32[[#This Row],[Age]]&gt;17, marketing_campaign32[[#This Row],[Age]]&lt;40), "Adult", IF(AND(marketing_campaign32[[#This Row],[Age]]&gt;=40, marketing_campaign32[[#This Row],[Age]]&lt;59), "Middle Age", "Old Age"))</f>
        <v>Adult</v>
      </c>
      <c r="E601">
        <v>3</v>
      </c>
      <c r="F601">
        <v>1</v>
      </c>
      <c r="G601">
        <v>67893</v>
      </c>
      <c r="H601" t="s">
        <v>147</v>
      </c>
      <c r="I601">
        <v>2</v>
      </c>
      <c r="J601">
        <v>0</v>
      </c>
      <c r="K601">
        <v>1</v>
      </c>
      <c r="L601">
        <f t="shared" si="27"/>
        <v>1</v>
      </c>
      <c r="M601">
        <f>marketing_campaign32[[#This Row],[TotalKids]]+marketing_campaign32[[#This Row],[Marital_Number]]</f>
        <v>2</v>
      </c>
      <c r="N601" s="1">
        <v>41183</v>
      </c>
      <c r="O601" s="22">
        <f>MAX($N$2:$N$2229)-marketing_campaign32[[#This Row],[Dt_Customer]]</f>
        <v>636</v>
      </c>
      <c r="P601">
        <v>31</v>
      </c>
      <c r="Q601">
        <v>711</v>
      </c>
      <c r="R601">
        <v>28</v>
      </c>
      <c r="S601">
        <v>142</v>
      </c>
      <c r="T601">
        <v>49</v>
      </c>
      <c r="U601">
        <v>18</v>
      </c>
      <c r="V601">
        <v>47</v>
      </c>
      <c r="W601">
        <f t="shared" si="28"/>
        <v>995</v>
      </c>
      <c r="X601" s="27">
        <f>marketing_campaign32[[#This Row],[TotalSpend]]/marketing_campaign32[[#This Row],[Income]]</f>
        <v>1.4655413665620903E-2</v>
      </c>
      <c r="Y601" s="27" t="str">
        <f>IF(marketing_campaign32[[#This Row],[TotalSpend]]&gt;1196, "High Spend", "Low Spend")</f>
        <v>Low Spend</v>
      </c>
      <c r="Z601">
        <v>2</v>
      </c>
      <c r="AA601">
        <v>3</v>
      </c>
      <c r="AB601">
        <v>2</v>
      </c>
      <c r="AC601">
        <v>9</v>
      </c>
      <c r="AD601">
        <f t="shared" si="29"/>
        <v>14</v>
      </c>
      <c r="AE601" s="30">
        <f>IFERROR(marketing_campaign32[[#This Row],[TotalSpend]]/marketing_campaign32[[#This Row],[TotalPurchase]], 0)</f>
        <v>71.071428571428569</v>
      </c>
      <c r="AF601">
        <v>8</v>
      </c>
      <c r="AG601">
        <v>0</v>
      </c>
      <c r="AH601">
        <v>0</v>
      </c>
      <c r="AI601">
        <v>0</v>
      </c>
      <c r="AJ601">
        <v>0</v>
      </c>
      <c r="AK601">
        <v>0</v>
      </c>
      <c r="AL601">
        <v>0</v>
      </c>
      <c r="AM601">
        <v>0</v>
      </c>
    </row>
    <row r="602" spans="1:39" x14ac:dyDescent="0.3">
      <c r="A602">
        <v>123</v>
      </c>
      <c r="B602">
        <v>1951</v>
      </c>
      <c r="C602">
        <f>2014-marketing_campaign32[[#This Row],[Year_Birth]]</f>
        <v>63</v>
      </c>
      <c r="D602" t="str">
        <f>IF(AND(marketing_campaign32[[#This Row],[Age]]&gt;17, marketing_campaign32[[#This Row],[Age]]&lt;40), "Adult", IF(AND(marketing_campaign32[[#This Row],[Age]]&gt;=40, marketing_campaign32[[#This Row],[Age]]&lt;59), "Middle Age", "Old Age"))</f>
        <v>Old Age</v>
      </c>
      <c r="E602">
        <v>2</v>
      </c>
      <c r="F602">
        <v>1</v>
      </c>
      <c r="G602">
        <v>67046</v>
      </c>
      <c r="H602" t="s">
        <v>147</v>
      </c>
      <c r="I602">
        <v>2</v>
      </c>
      <c r="J602">
        <v>0</v>
      </c>
      <c r="K602">
        <v>1</v>
      </c>
      <c r="L602">
        <f t="shared" si="27"/>
        <v>1</v>
      </c>
      <c r="M602">
        <f>marketing_campaign32[[#This Row],[TotalKids]]+marketing_campaign32[[#This Row],[Marital_Number]]</f>
        <v>2</v>
      </c>
      <c r="N602" s="1">
        <v>41280</v>
      </c>
      <c r="O602" s="22">
        <f>MAX($N$2:$N$2229)-marketing_campaign32[[#This Row],[Dt_Customer]]</f>
        <v>539</v>
      </c>
      <c r="P602">
        <v>92</v>
      </c>
      <c r="Q602">
        <v>544</v>
      </c>
      <c r="R602">
        <v>35</v>
      </c>
      <c r="S602">
        <v>133</v>
      </c>
      <c r="T602">
        <v>23</v>
      </c>
      <c r="U602">
        <v>151</v>
      </c>
      <c r="V602">
        <v>107</v>
      </c>
      <c r="W602">
        <f t="shared" si="28"/>
        <v>993</v>
      </c>
      <c r="X602" s="27">
        <f>marketing_campaign32[[#This Row],[TotalSpend]]/marketing_campaign32[[#This Row],[Income]]</f>
        <v>1.4810726963577246E-2</v>
      </c>
      <c r="Y602" s="27" t="str">
        <f>IF(marketing_campaign32[[#This Row],[TotalSpend]]&gt;1196, "High Spend", "Low Spend")</f>
        <v>Low Spend</v>
      </c>
      <c r="Z602">
        <v>2</v>
      </c>
      <c r="AA602">
        <v>4</v>
      </c>
      <c r="AB602">
        <v>5</v>
      </c>
      <c r="AC602">
        <v>4</v>
      </c>
      <c r="AD602">
        <f t="shared" si="29"/>
        <v>13</v>
      </c>
      <c r="AE602" s="30">
        <f>IFERROR(marketing_campaign32[[#This Row],[TotalSpend]]/marketing_campaign32[[#This Row],[TotalPurchase]], 0)</f>
        <v>76.384615384615387</v>
      </c>
      <c r="AF602">
        <v>2</v>
      </c>
      <c r="AG602">
        <v>0</v>
      </c>
      <c r="AH602">
        <v>0</v>
      </c>
      <c r="AI602">
        <v>0</v>
      </c>
      <c r="AJ602">
        <v>0</v>
      </c>
      <c r="AK602">
        <v>0</v>
      </c>
      <c r="AL602">
        <v>0</v>
      </c>
      <c r="AM602">
        <v>0</v>
      </c>
    </row>
    <row r="603" spans="1:39" x14ac:dyDescent="0.3">
      <c r="A603">
        <v>8534</v>
      </c>
      <c r="B603">
        <v>1952</v>
      </c>
      <c r="C603">
        <f>2014-marketing_campaign32[[#This Row],[Year_Birth]]</f>
        <v>62</v>
      </c>
      <c r="D603" t="str">
        <f>IF(AND(marketing_campaign32[[#This Row],[Age]]&gt;17, marketing_campaign32[[#This Row],[Age]]&lt;40), "Adult", IF(AND(marketing_campaign32[[#This Row],[Age]]&gt;=40, marketing_campaign32[[#This Row],[Age]]&lt;59), "Middle Age", "Old Age"))</f>
        <v>Old Age</v>
      </c>
      <c r="E603">
        <v>2</v>
      </c>
      <c r="F603">
        <v>2</v>
      </c>
      <c r="G603">
        <v>67433</v>
      </c>
      <c r="H603" t="s">
        <v>147</v>
      </c>
      <c r="I603">
        <v>2</v>
      </c>
      <c r="J603">
        <v>0</v>
      </c>
      <c r="K603">
        <v>2</v>
      </c>
      <c r="L603">
        <f t="shared" si="27"/>
        <v>2</v>
      </c>
      <c r="M603">
        <f>marketing_campaign32[[#This Row],[TotalKids]]+marketing_campaign32[[#This Row],[Marital_Number]]</f>
        <v>4</v>
      </c>
      <c r="N603" s="1">
        <v>41471</v>
      </c>
      <c r="O603" s="22">
        <f>MAX($N$2:$N$2229)-marketing_campaign32[[#This Row],[Dt_Customer]]</f>
        <v>348</v>
      </c>
      <c r="P603">
        <v>51</v>
      </c>
      <c r="Q603">
        <v>615</v>
      </c>
      <c r="R603">
        <v>28</v>
      </c>
      <c r="S603">
        <v>259</v>
      </c>
      <c r="T603">
        <v>12</v>
      </c>
      <c r="U603">
        <v>48</v>
      </c>
      <c r="V603">
        <v>30</v>
      </c>
      <c r="W603">
        <f t="shared" si="28"/>
        <v>992</v>
      </c>
      <c r="X603" s="27">
        <f>marketing_campaign32[[#This Row],[TotalSpend]]/marketing_campaign32[[#This Row],[Income]]</f>
        <v>1.471089822490472E-2</v>
      </c>
      <c r="Y603" s="27" t="str">
        <f>IF(marketing_campaign32[[#This Row],[TotalSpend]]&gt;1196, "High Spend", "Low Spend")</f>
        <v>Low Spend</v>
      </c>
      <c r="Z603">
        <v>4</v>
      </c>
      <c r="AA603">
        <v>6</v>
      </c>
      <c r="AB603">
        <v>5</v>
      </c>
      <c r="AC603">
        <v>13</v>
      </c>
      <c r="AD603">
        <f t="shared" si="29"/>
        <v>24</v>
      </c>
      <c r="AE603" s="30">
        <f>IFERROR(marketing_campaign32[[#This Row],[TotalSpend]]/marketing_campaign32[[#This Row],[TotalPurchase]], 0)</f>
        <v>41.333333333333336</v>
      </c>
      <c r="AF603">
        <v>4</v>
      </c>
      <c r="AG603">
        <v>0</v>
      </c>
      <c r="AH603">
        <v>0</v>
      </c>
      <c r="AI603">
        <v>0</v>
      </c>
      <c r="AJ603">
        <v>1</v>
      </c>
      <c r="AK603">
        <v>0</v>
      </c>
      <c r="AL603">
        <v>0</v>
      </c>
      <c r="AM603">
        <v>0</v>
      </c>
    </row>
    <row r="604" spans="1:39" x14ac:dyDescent="0.3">
      <c r="A604">
        <v>10486</v>
      </c>
      <c r="B604">
        <v>1948</v>
      </c>
      <c r="C604">
        <f>2014-marketing_campaign32[[#This Row],[Year_Birth]]</f>
        <v>66</v>
      </c>
      <c r="D604" t="str">
        <f>IF(AND(marketing_campaign32[[#This Row],[Age]]&gt;17, marketing_campaign32[[#This Row],[Age]]&lt;40), "Adult", IF(AND(marketing_campaign32[[#This Row],[Age]]&gt;=40, marketing_campaign32[[#This Row],[Age]]&lt;59), "Middle Age", "Old Age"))</f>
        <v>Old Age</v>
      </c>
      <c r="E604">
        <v>2</v>
      </c>
      <c r="F604">
        <v>2</v>
      </c>
      <c r="G604">
        <v>77142</v>
      </c>
      <c r="H604" t="s">
        <v>146</v>
      </c>
      <c r="I604">
        <v>3</v>
      </c>
      <c r="J604">
        <v>0</v>
      </c>
      <c r="K604">
        <v>0</v>
      </c>
      <c r="L604">
        <f t="shared" si="27"/>
        <v>0</v>
      </c>
      <c r="M604">
        <f>marketing_campaign32[[#This Row],[TotalKids]]+marketing_campaign32[[#This Row],[Marital_Number]]</f>
        <v>2</v>
      </c>
      <c r="N604" s="1">
        <v>41423</v>
      </c>
      <c r="O604" s="22">
        <f>MAX($N$2:$N$2229)-marketing_campaign32[[#This Row],[Dt_Customer]]</f>
        <v>396</v>
      </c>
      <c r="P604">
        <v>54</v>
      </c>
      <c r="Q604">
        <v>476</v>
      </c>
      <c r="R604">
        <v>75</v>
      </c>
      <c r="S604">
        <v>162</v>
      </c>
      <c r="T604">
        <v>29</v>
      </c>
      <c r="U604">
        <v>151</v>
      </c>
      <c r="V604">
        <v>97</v>
      </c>
      <c r="W604">
        <f t="shared" si="28"/>
        <v>990</v>
      </c>
      <c r="X604" s="27">
        <f>marketing_campaign32[[#This Row],[TotalSpend]]/marketing_campaign32[[#This Row],[Income]]</f>
        <v>1.2833475927510305E-2</v>
      </c>
      <c r="Y604" s="27" t="str">
        <f>IF(marketing_campaign32[[#This Row],[TotalSpend]]&gt;1196, "High Spend", "Low Spend")</f>
        <v>Low Spend</v>
      </c>
      <c r="Z604">
        <v>1</v>
      </c>
      <c r="AA604">
        <v>4</v>
      </c>
      <c r="AB604">
        <v>4</v>
      </c>
      <c r="AC604">
        <v>8</v>
      </c>
      <c r="AD604">
        <f t="shared" si="29"/>
        <v>16</v>
      </c>
      <c r="AE604" s="30">
        <f>IFERROR(marketing_campaign32[[#This Row],[TotalSpend]]/marketing_campaign32[[#This Row],[TotalPurchase]], 0)</f>
        <v>61.875</v>
      </c>
      <c r="AF604">
        <v>2</v>
      </c>
      <c r="AG604">
        <v>0</v>
      </c>
      <c r="AH604">
        <v>0</v>
      </c>
      <c r="AI604">
        <v>0</v>
      </c>
      <c r="AJ604">
        <v>0</v>
      </c>
      <c r="AK604">
        <v>0</v>
      </c>
      <c r="AL604">
        <v>0</v>
      </c>
      <c r="AM604">
        <v>0</v>
      </c>
    </row>
    <row r="605" spans="1:39" x14ac:dyDescent="0.3">
      <c r="A605">
        <v>2928</v>
      </c>
      <c r="B605">
        <v>1975</v>
      </c>
      <c r="C605">
        <f>2014-marketing_campaign32[[#This Row],[Year_Birth]]</f>
        <v>39</v>
      </c>
      <c r="D605" t="str">
        <f>IF(AND(marketing_campaign32[[#This Row],[Age]]&gt;17, marketing_campaign32[[#This Row],[Age]]&lt;40), "Adult", IF(AND(marketing_campaign32[[#This Row],[Age]]&gt;=40, marketing_campaign32[[#This Row],[Age]]&lt;59), "Middle Age", "Old Age"))</f>
        <v>Adult</v>
      </c>
      <c r="E605">
        <v>3</v>
      </c>
      <c r="F605">
        <v>1</v>
      </c>
      <c r="G605">
        <v>52614</v>
      </c>
      <c r="H605" t="s">
        <v>147</v>
      </c>
      <c r="I605">
        <v>2</v>
      </c>
      <c r="J605">
        <v>0</v>
      </c>
      <c r="K605">
        <v>1</v>
      </c>
      <c r="L605">
        <f t="shared" si="27"/>
        <v>1</v>
      </c>
      <c r="M605">
        <f>marketing_campaign32[[#This Row],[TotalKids]]+marketing_campaign32[[#This Row],[Marital_Number]]</f>
        <v>2</v>
      </c>
      <c r="N605" s="1">
        <v>41244</v>
      </c>
      <c r="O605" s="22">
        <f>MAX($N$2:$N$2229)-marketing_campaign32[[#This Row],[Dt_Customer]]</f>
        <v>575</v>
      </c>
      <c r="P605">
        <v>63</v>
      </c>
      <c r="Q605">
        <v>789</v>
      </c>
      <c r="R605">
        <v>0</v>
      </c>
      <c r="S605">
        <v>142</v>
      </c>
      <c r="T605">
        <v>12</v>
      </c>
      <c r="U605">
        <v>9</v>
      </c>
      <c r="V605">
        <v>38</v>
      </c>
      <c r="W605">
        <f t="shared" si="28"/>
        <v>990</v>
      </c>
      <c r="X605" s="27">
        <f>marketing_campaign32[[#This Row],[TotalSpend]]/marketing_campaign32[[#This Row],[Income]]</f>
        <v>1.8816284639069449E-2</v>
      </c>
      <c r="Y605" s="27" t="str">
        <f>IF(marketing_campaign32[[#This Row],[TotalSpend]]&gt;1196, "High Spend", "Low Spend")</f>
        <v>Low Spend</v>
      </c>
      <c r="Z605">
        <v>2</v>
      </c>
      <c r="AA605">
        <v>2</v>
      </c>
      <c r="AB605">
        <v>4</v>
      </c>
      <c r="AC605">
        <v>8</v>
      </c>
      <c r="AD605">
        <f t="shared" si="29"/>
        <v>14</v>
      </c>
      <c r="AE605" s="30">
        <f>IFERROR(marketing_campaign32[[#This Row],[TotalSpend]]/marketing_campaign32[[#This Row],[TotalPurchase]], 0)</f>
        <v>70.714285714285708</v>
      </c>
      <c r="AF605">
        <v>8</v>
      </c>
      <c r="AG605">
        <v>0</v>
      </c>
      <c r="AH605">
        <v>0</v>
      </c>
      <c r="AI605">
        <v>0</v>
      </c>
      <c r="AJ605">
        <v>0</v>
      </c>
      <c r="AK605">
        <v>0</v>
      </c>
      <c r="AL605">
        <v>0</v>
      </c>
      <c r="AM605">
        <v>0</v>
      </c>
    </row>
    <row r="606" spans="1:39" x14ac:dyDescent="0.3">
      <c r="A606">
        <v>2920</v>
      </c>
      <c r="B606">
        <v>1975</v>
      </c>
      <c r="C606">
        <f>2014-marketing_campaign32[[#This Row],[Year_Birth]]</f>
        <v>39</v>
      </c>
      <c r="D606" t="str">
        <f>IF(AND(marketing_campaign32[[#This Row],[Age]]&gt;17, marketing_campaign32[[#This Row],[Age]]&lt;40), "Adult", IF(AND(marketing_campaign32[[#This Row],[Age]]&gt;=40, marketing_campaign32[[#This Row],[Age]]&lt;59), "Middle Age", "Old Age"))</f>
        <v>Adult</v>
      </c>
      <c r="E606">
        <v>3</v>
      </c>
      <c r="F606">
        <v>1</v>
      </c>
      <c r="G606">
        <v>52614</v>
      </c>
      <c r="H606" t="s">
        <v>147</v>
      </c>
      <c r="I606">
        <v>2</v>
      </c>
      <c r="J606">
        <v>0</v>
      </c>
      <c r="K606">
        <v>1</v>
      </c>
      <c r="L606">
        <f t="shared" si="27"/>
        <v>1</v>
      </c>
      <c r="M606">
        <f>marketing_campaign32[[#This Row],[TotalKids]]+marketing_campaign32[[#This Row],[Marital_Number]]</f>
        <v>2</v>
      </c>
      <c r="N606" s="1">
        <v>41244</v>
      </c>
      <c r="O606" s="22">
        <f>MAX($N$2:$N$2229)-marketing_campaign32[[#This Row],[Dt_Customer]]</f>
        <v>575</v>
      </c>
      <c r="P606">
        <v>63</v>
      </c>
      <c r="Q606">
        <v>789</v>
      </c>
      <c r="R606">
        <v>0</v>
      </c>
      <c r="S606">
        <v>142</v>
      </c>
      <c r="T606">
        <v>12</v>
      </c>
      <c r="U606">
        <v>9</v>
      </c>
      <c r="V606">
        <v>38</v>
      </c>
      <c r="W606">
        <f t="shared" si="28"/>
        <v>990</v>
      </c>
      <c r="X606" s="27">
        <f>marketing_campaign32[[#This Row],[TotalSpend]]/marketing_campaign32[[#This Row],[Income]]</f>
        <v>1.8816284639069449E-2</v>
      </c>
      <c r="Y606" s="27" t="str">
        <f>IF(marketing_campaign32[[#This Row],[TotalSpend]]&gt;1196, "High Spend", "Low Spend")</f>
        <v>Low Spend</v>
      </c>
      <c r="Z606">
        <v>2</v>
      </c>
      <c r="AA606">
        <v>2</v>
      </c>
      <c r="AB606">
        <v>4</v>
      </c>
      <c r="AC606">
        <v>8</v>
      </c>
      <c r="AD606">
        <f t="shared" si="29"/>
        <v>14</v>
      </c>
      <c r="AE606" s="30">
        <f>IFERROR(marketing_campaign32[[#This Row],[TotalSpend]]/marketing_campaign32[[#This Row],[TotalPurchase]], 0)</f>
        <v>70.714285714285708</v>
      </c>
      <c r="AF606">
        <v>8</v>
      </c>
      <c r="AG606">
        <v>0</v>
      </c>
      <c r="AH606">
        <v>0</v>
      </c>
      <c r="AI606">
        <v>0</v>
      </c>
      <c r="AJ606">
        <v>0</v>
      </c>
      <c r="AK606">
        <v>0</v>
      </c>
      <c r="AL606">
        <v>0</v>
      </c>
      <c r="AM606">
        <v>0</v>
      </c>
    </row>
    <row r="607" spans="1:39" x14ac:dyDescent="0.3">
      <c r="A607">
        <v>7631</v>
      </c>
      <c r="B607">
        <v>1978</v>
      </c>
      <c r="C607">
        <f>2014-marketing_campaign32[[#This Row],[Year_Birth]]</f>
        <v>36</v>
      </c>
      <c r="D607" t="str">
        <f>IF(AND(marketing_campaign32[[#This Row],[Age]]&gt;17, marketing_campaign32[[#This Row],[Age]]&lt;40), "Adult", IF(AND(marketing_campaign32[[#This Row],[Age]]&gt;=40, marketing_campaign32[[#This Row],[Age]]&lt;59), "Middle Age", "Old Age"))</f>
        <v>Adult</v>
      </c>
      <c r="E607">
        <v>3</v>
      </c>
      <c r="F607">
        <v>2</v>
      </c>
      <c r="G607">
        <v>61346</v>
      </c>
      <c r="H607" t="s">
        <v>147</v>
      </c>
      <c r="I607">
        <v>2</v>
      </c>
      <c r="J607">
        <v>1</v>
      </c>
      <c r="K607">
        <v>0</v>
      </c>
      <c r="L607">
        <f t="shared" si="27"/>
        <v>1</v>
      </c>
      <c r="M607">
        <f>marketing_campaign32[[#This Row],[TotalKids]]+marketing_campaign32[[#This Row],[Marital_Number]]</f>
        <v>3</v>
      </c>
      <c r="N607" s="1">
        <v>41553</v>
      </c>
      <c r="O607" s="22">
        <f>MAX($N$2:$N$2229)-marketing_campaign32[[#This Row],[Dt_Customer]]</f>
        <v>266</v>
      </c>
      <c r="P607">
        <v>34</v>
      </c>
      <c r="Q607">
        <v>562</v>
      </c>
      <c r="R607">
        <v>58</v>
      </c>
      <c r="S607">
        <v>168</v>
      </c>
      <c r="T607">
        <v>43</v>
      </c>
      <c r="U607">
        <v>16</v>
      </c>
      <c r="V607">
        <v>142</v>
      </c>
      <c r="W607">
        <f t="shared" si="28"/>
        <v>989</v>
      </c>
      <c r="X607" s="27">
        <f>marketing_campaign32[[#This Row],[TotalSpend]]/marketing_campaign32[[#This Row],[Income]]</f>
        <v>1.612167052456558E-2</v>
      </c>
      <c r="Y607" s="27" t="str">
        <f>IF(marketing_campaign32[[#This Row],[TotalSpend]]&gt;1196, "High Spend", "Low Spend")</f>
        <v>Low Spend</v>
      </c>
      <c r="Z607">
        <v>1</v>
      </c>
      <c r="AA607">
        <v>5</v>
      </c>
      <c r="AB607">
        <v>7</v>
      </c>
      <c r="AC607">
        <v>10</v>
      </c>
      <c r="AD607">
        <f t="shared" si="29"/>
        <v>22</v>
      </c>
      <c r="AE607" s="30">
        <f>IFERROR(marketing_campaign32[[#This Row],[TotalSpend]]/marketing_campaign32[[#This Row],[TotalPurchase]], 0)</f>
        <v>44.954545454545453</v>
      </c>
      <c r="AF607">
        <v>3</v>
      </c>
      <c r="AG607">
        <v>0</v>
      </c>
      <c r="AH607">
        <v>0</v>
      </c>
      <c r="AI607">
        <v>0</v>
      </c>
      <c r="AJ607">
        <v>0</v>
      </c>
      <c r="AK607">
        <v>0</v>
      </c>
      <c r="AL607">
        <v>0</v>
      </c>
      <c r="AM607">
        <v>0</v>
      </c>
    </row>
    <row r="608" spans="1:39" x14ac:dyDescent="0.3">
      <c r="A608">
        <v>5545</v>
      </c>
      <c r="B608">
        <v>1972</v>
      </c>
      <c r="C608">
        <f>2014-marketing_campaign32[[#This Row],[Year_Birth]]</f>
        <v>42</v>
      </c>
      <c r="D608" t="str">
        <f>IF(AND(marketing_campaign32[[#This Row],[Age]]&gt;17, marketing_campaign32[[#This Row],[Age]]&lt;40), "Adult", IF(AND(marketing_campaign32[[#This Row],[Age]]&gt;=40, marketing_campaign32[[#This Row],[Age]]&lt;59), "Middle Age", "Old Age"))</f>
        <v>Middle Age</v>
      </c>
      <c r="E608">
        <v>3</v>
      </c>
      <c r="F608">
        <v>2</v>
      </c>
      <c r="G608">
        <v>78075</v>
      </c>
      <c r="H608" t="s">
        <v>146</v>
      </c>
      <c r="I608">
        <v>3</v>
      </c>
      <c r="J608">
        <v>0</v>
      </c>
      <c r="K608">
        <v>0</v>
      </c>
      <c r="L608">
        <f t="shared" si="27"/>
        <v>0</v>
      </c>
      <c r="M608">
        <f>marketing_campaign32[[#This Row],[TotalKids]]+marketing_campaign32[[#This Row],[Marital_Number]]</f>
        <v>2</v>
      </c>
      <c r="N608" s="1">
        <v>41734</v>
      </c>
      <c r="O608" s="22">
        <f>MAX($N$2:$N$2229)-marketing_campaign32[[#This Row],[Dt_Customer]]</f>
        <v>85</v>
      </c>
      <c r="P608">
        <v>72</v>
      </c>
      <c r="Q608">
        <v>572</v>
      </c>
      <c r="R608">
        <v>8</v>
      </c>
      <c r="S608">
        <v>259</v>
      </c>
      <c r="T608">
        <v>34</v>
      </c>
      <c r="U608">
        <v>35</v>
      </c>
      <c r="V608">
        <v>80</v>
      </c>
      <c r="W608">
        <f t="shared" si="28"/>
        <v>988</v>
      </c>
      <c r="X608" s="27">
        <f>marketing_campaign32[[#This Row],[TotalSpend]]/marketing_campaign32[[#This Row],[Income]]</f>
        <v>1.2654498879282741E-2</v>
      </c>
      <c r="Y608" s="27" t="str">
        <f>IF(marketing_campaign32[[#This Row],[TotalSpend]]&gt;1196, "High Spend", "Low Spend")</f>
        <v>Low Spend</v>
      </c>
      <c r="Z608">
        <v>1</v>
      </c>
      <c r="AA608">
        <v>3</v>
      </c>
      <c r="AB608">
        <v>5</v>
      </c>
      <c r="AC608">
        <v>5</v>
      </c>
      <c r="AD608">
        <f t="shared" si="29"/>
        <v>13</v>
      </c>
      <c r="AE608" s="30">
        <f>IFERROR(marketing_campaign32[[#This Row],[TotalSpend]]/marketing_campaign32[[#This Row],[TotalPurchase]], 0)</f>
        <v>76</v>
      </c>
      <c r="AF608">
        <v>1</v>
      </c>
      <c r="AG608">
        <v>0</v>
      </c>
      <c r="AH608">
        <v>0</v>
      </c>
      <c r="AI608">
        <v>0</v>
      </c>
      <c r="AJ608">
        <v>0</v>
      </c>
      <c r="AK608">
        <v>0</v>
      </c>
      <c r="AL608">
        <v>0</v>
      </c>
      <c r="AM608">
        <v>0</v>
      </c>
    </row>
    <row r="609" spans="1:39" x14ac:dyDescent="0.3">
      <c r="A609">
        <v>5798</v>
      </c>
      <c r="B609">
        <v>1973</v>
      </c>
      <c r="C609">
        <f>2014-marketing_campaign32[[#This Row],[Year_Birth]]</f>
        <v>41</v>
      </c>
      <c r="D609" t="str">
        <f>IF(AND(marketing_campaign32[[#This Row],[Age]]&gt;17, marketing_campaign32[[#This Row],[Age]]&lt;40), "Adult", IF(AND(marketing_campaign32[[#This Row],[Age]]&gt;=40, marketing_campaign32[[#This Row],[Age]]&lt;59), "Middle Age", "Old Age"))</f>
        <v>Middle Age</v>
      </c>
      <c r="E609">
        <v>3</v>
      </c>
      <c r="F609">
        <v>2</v>
      </c>
      <c r="G609">
        <v>53408.685009487665</v>
      </c>
      <c r="H609" t="s">
        <v>147</v>
      </c>
      <c r="I609">
        <v>2</v>
      </c>
      <c r="J609">
        <v>0</v>
      </c>
      <c r="K609">
        <v>0</v>
      </c>
      <c r="L609">
        <f t="shared" si="27"/>
        <v>0</v>
      </c>
      <c r="M609">
        <f>marketing_campaign32[[#This Row],[TotalKids]]+marketing_campaign32[[#This Row],[Marital_Number]]</f>
        <v>2</v>
      </c>
      <c r="N609" s="1">
        <v>41601</v>
      </c>
      <c r="O609" s="22">
        <f>MAX($N$2:$N$2229)-marketing_campaign32[[#This Row],[Dt_Customer]]</f>
        <v>218</v>
      </c>
      <c r="P609">
        <v>87</v>
      </c>
      <c r="Q609">
        <v>445</v>
      </c>
      <c r="R609">
        <v>37</v>
      </c>
      <c r="S609">
        <v>359</v>
      </c>
      <c r="T609">
        <v>98</v>
      </c>
      <c r="U609">
        <v>28</v>
      </c>
      <c r="V609">
        <v>18</v>
      </c>
      <c r="W609">
        <f t="shared" si="28"/>
        <v>985</v>
      </c>
      <c r="X609" s="27">
        <f>marketing_campaign32[[#This Row],[TotalSpend]]/marketing_campaign32[[#This Row],[Income]]</f>
        <v>1.8442693352682657E-2</v>
      </c>
      <c r="Y609" s="27" t="str">
        <f>IF(marketing_campaign32[[#This Row],[TotalSpend]]&gt;1196, "High Spend", "Low Spend")</f>
        <v>Low Spend</v>
      </c>
      <c r="Z609">
        <v>1</v>
      </c>
      <c r="AA609">
        <v>2</v>
      </c>
      <c r="AB609">
        <v>4</v>
      </c>
      <c r="AC609">
        <v>8</v>
      </c>
      <c r="AD609">
        <f t="shared" si="29"/>
        <v>14</v>
      </c>
      <c r="AE609" s="30">
        <f>IFERROR(marketing_campaign32[[#This Row],[TotalSpend]]/marketing_campaign32[[#This Row],[TotalPurchase]], 0)</f>
        <v>70.357142857142861</v>
      </c>
      <c r="AF609">
        <v>1</v>
      </c>
      <c r="AG609">
        <v>0</v>
      </c>
      <c r="AH609">
        <v>0</v>
      </c>
      <c r="AI609">
        <v>0</v>
      </c>
      <c r="AJ609">
        <v>0</v>
      </c>
      <c r="AK609">
        <v>0</v>
      </c>
      <c r="AL609">
        <v>0</v>
      </c>
      <c r="AM609">
        <v>0</v>
      </c>
    </row>
    <row r="610" spans="1:39" x14ac:dyDescent="0.3">
      <c r="A610">
        <v>1371</v>
      </c>
      <c r="B610">
        <v>1976</v>
      </c>
      <c r="C610">
        <f>2014-marketing_campaign32[[#This Row],[Year_Birth]]</f>
        <v>38</v>
      </c>
      <c r="D610" t="str">
        <f>IF(AND(marketing_campaign32[[#This Row],[Age]]&gt;17, marketing_campaign32[[#This Row],[Age]]&lt;40), "Adult", IF(AND(marketing_campaign32[[#This Row],[Age]]&gt;=40, marketing_campaign32[[#This Row],[Age]]&lt;59), "Middle Age", "Old Age"))</f>
        <v>Adult</v>
      </c>
      <c r="E610">
        <v>2</v>
      </c>
      <c r="F610">
        <v>1</v>
      </c>
      <c r="G610">
        <v>79941</v>
      </c>
      <c r="H610" t="s">
        <v>146</v>
      </c>
      <c r="I610">
        <v>3</v>
      </c>
      <c r="J610">
        <v>0</v>
      </c>
      <c r="K610">
        <v>0</v>
      </c>
      <c r="L610">
        <f t="shared" si="27"/>
        <v>0</v>
      </c>
      <c r="M610">
        <f>marketing_campaign32[[#This Row],[TotalKids]]+marketing_campaign32[[#This Row],[Marital_Number]]</f>
        <v>1</v>
      </c>
      <c r="N610" s="1">
        <v>41818</v>
      </c>
      <c r="O610" s="22">
        <f>MAX($N$2:$N$2229)-marketing_campaign32[[#This Row],[Dt_Customer]]</f>
        <v>1</v>
      </c>
      <c r="P610">
        <v>72</v>
      </c>
      <c r="Q610">
        <v>123</v>
      </c>
      <c r="R610">
        <v>164</v>
      </c>
      <c r="S610">
        <v>266</v>
      </c>
      <c r="T610">
        <v>227</v>
      </c>
      <c r="U610">
        <v>30</v>
      </c>
      <c r="V610">
        <v>174</v>
      </c>
      <c r="W610">
        <f t="shared" si="28"/>
        <v>984</v>
      </c>
      <c r="X610" s="27">
        <f>marketing_campaign32[[#This Row],[TotalSpend]]/marketing_campaign32[[#This Row],[Income]]</f>
        <v>1.2309077944984426E-2</v>
      </c>
      <c r="Y610" s="27" t="str">
        <f>IF(marketing_campaign32[[#This Row],[TotalSpend]]&gt;1196, "High Spend", "Low Spend")</f>
        <v>Low Spend</v>
      </c>
      <c r="Z610">
        <v>1</v>
      </c>
      <c r="AA610">
        <v>2</v>
      </c>
      <c r="AB610">
        <v>4</v>
      </c>
      <c r="AC610">
        <v>9</v>
      </c>
      <c r="AD610">
        <f t="shared" si="29"/>
        <v>15</v>
      </c>
      <c r="AE610" s="30">
        <f>IFERROR(marketing_campaign32[[#This Row],[TotalSpend]]/marketing_campaign32[[#This Row],[TotalPurchase]], 0)</f>
        <v>65.599999999999994</v>
      </c>
      <c r="AF610">
        <v>1</v>
      </c>
      <c r="AG610">
        <v>0</v>
      </c>
      <c r="AH610">
        <v>0</v>
      </c>
      <c r="AI610">
        <v>0</v>
      </c>
      <c r="AJ610">
        <v>0</v>
      </c>
      <c r="AK610">
        <v>0</v>
      </c>
      <c r="AL610">
        <v>0</v>
      </c>
      <c r="AM610">
        <v>0</v>
      </c>
    </row>
    <row r="611" spans="1:39" x14ac:dyDescent="0.3">
      <c r="A611">
        <v>6281</v>
      </c>
      <c r="B611">
        <v>1966</v>
      </c>
      <c r="C611">
        <f>2014-marketing_campaign32[[#This Row],[Year_Birth]]</f>
        <v>48</v>
      </c>
      <c r="D611" t="str">
        <f>IF(AND(marketing_campaign32[[#This Row],[Age]]&gt;17, marketing_campaign32[[#This Row],[Age]]&lt;40), "Adult", IF(AND(marketing_campaign32[[#This Row],[Age]]&gt;=40, marketing_campaign32[[#This Row],[Age]]&lt;59), "Middle Age", "Old Age"))</f>
        <v>Middle Age</v>
      </c>
      <c r="E611">
        <v>2</v>
      </c>
      <c r="F611">
        <v>1</v>
      </c>
      <c r="G611">
        <v>55686</v>
      </c>
      <c r="H611" t="s">
        <v>147</v>
      </c>
      <c r="I611">
        <v>2</v>
      </c>
      <c r="J611">
        <v>0</v>
      </c>
      <c r="K611">
        <v>1</v>
      </c>
      <c r="L611">
        <f t="shared" si="27"/>
        <v>1</v>
      </c>
      <c r="M611">
        <f>marketing_campaign32[[#This Row],[TotalKids]]+marketing_campaign32[[#This Row],[Marital_Number]]</f>
        <v>2</v>
      </c>
      <c r="N611" s="1">
        <v>41319</v>
      </c>
      <c r="O611" s="22">
        <f>MAX($N$2:$N$2229)-marketing_campaign32[[#This Row],[Dt_Customer]]</f>
        <v>500</v>
      </c>
      <c r="P611">
        <v>27</v>
      </c>
      <c r="Q611">
        <v>673</v>
      </c>
      <c r="R611">
        <v>0</v>
      </c>
      <c r="S611">
        <v>199</v>
      </c>
      <c r="T611">
        <v>37</v>
      </c>
      <c r="U611">
        <v>47</v>
      </c>
      <c r="V611">
        <v>26</v>
      </c>
      <c r="W611">
        <f t="shared" si="28"/>
        <v>982</v>
      </c>
      <c r="X611" s="27">
        <f>marketing_campaign32[[#This Row],[TotalSpend]]/marketing_campaign32[[#This Row],[Income]]</f>
        <v>1.7634593973350574E-2</v>
      </c>
      <c r="Y611" s="27" t="str">
        <f>IF(marketing_campaign32[[#This Row],[TotalSpend]]&gt;1196, "High Spend", "Low Spend")</f>
        <v>Low Spend</v>
      </c>
      <c r="Z611">
        <v>2</v>
      </c>
      <c r="AA611">
        <v>6</v>
      </c>
      <c r="AB611">
        <v>3</v>
      </c>
      <c r="AC611">
        <v>5</v>
      </c>
      <c r="AD611">
        <f t="shared" si="29"/>
        <v>14</v>
      </c>
      <c r="AE611" s="30">
        <f>IFERROR(marketing_campaign32[[#This Row],[TotalSpend]]/marketing_campaign32[[#This Row],[TotalPurchase]], 0)</f>
        <v>70.142857142857139</v>
      </c>
      <c r="AF611">
        <v>4</v>
      </c>
      <c r="AG611">
        <v>0</v>
      </c>
      <c r="AH611">
        <v>0</v>
      </c>
      <c r="AI611">
        <v>1</v>
      </c>
      <c r="AJ611">
        <v>0</v>
      </c>
      <c r="AK611">
        <v>0</v>
      </c>
      <c r="AL611">
        <v>0</v>
      </c>
      <c r="AM611">
        <v>0</v>
      </c>
    </row>
    <row r="612" spans="1:39" x14ac:dyDescent="0.3">
      <c r="A612">
        <v>6295</v>
      </c>
      <c r="B612">
        <v>1977</v>
      </c>
      <c r="C612">
        <f>2014-marketing_campaign32[[#This Row],[Year_Birth]]</f>
        <v>37</v>
      </c>
      <c r="D612" t="str">
        <f>IF(AND(marketing_campaign32[[#This Row],[Age]]&gt;17, marketing_campaign32[[#This Row],[Age]]&lt;40), "Adult", IF(AND(marketing_campaign32[[#This Row],[Age]]&gt;=40, marketing_campaign32[[#This Row],[Age]]&lt;59), "Middle Age", "Old Age"))</f>
        <v>Adult</v>
      </c>
      <c r="E612">
        <v>2</v>
      </c>
      <c r="F612">
        <v>2</v>
      </c>
      <c r="G612">
        <v>54233</v>
      </c>
      <c r="H612" t="s">
        <v>147</v>
      </c>
      <c r="I612">
        <v>2</v>
      </c>
      <c r="J612">
        <v>0</v>
      </c>
      <c r="K612">
        <v>1</v>
      </c>
      <c r="L612">
        <f t="shared" si="27"/>
        <v>1</v>
      </c>
      <c r="M612">
        <f>marketing_campaign32[[#This Row],[TotalKids]]+marketing_campaign32[[#This Row],[Marital_Number]]</f>
        <v>3</v>
      </c>
      <c r="N612" s="1">
        <v>41309</v>
      </c>
      <c r="O612" s="22">
        <f>MAX($N$2:$N$2229)-marketing_campaign32[[#This Row],[Dt_Customer]]</f>
        <v>510</v>
      </c>
      <c r="P612">
        <v>46</v>
      </c>
      <c r="Q612">
        <v>652</v>
      </c>
      <c r="R612">
        <v>8</v>
      </c>
      <c r="S612">
        <v>158</v>
      </c>
      <c r="T612">
        <v>21</v>
      </c>
      <c r="U612">
        <v>0</v>
      </c>
      <c r="V612">
        <v>142</v>
      </c>
      <c r="W612">
        <f t="shared" si="28"/>
        <v>981</v>
      </c>
      <c r="X612" s="27">
        <f>marketing_campaign32[[#This Row],[TotalSpend]]/marketing_campaign32[[#This Row],[Income]]</f>
        <v>1.8088617631331478E-2</v>
      </c>
      <c r="Y612" s="27" t="str">
        <f>IF(marketing_campaign32[[#This Row],[TotalSpend]]&gt;1196, "High Spend", "Low Spend")</f>
        <v>Low Spend</v>
      </c>
      <c r="Z612">
        <v>4</v>
      </c>
      <c r="AA612">
        <v>11</v>
      </c>
      <c r="AB612">
        <v>6</v>
      </c>
      <c r="AC612">
        <v>5</v>
      </c>
      <c r="AD612">
        <f t="shared" si="29"/>
        <v>22</v>
      </c>
      <c r="AE612" s="30">
        <f>IFERROR(marketing_campaign32[[#This Row],[TotalSpend]]/marketing_campaign32[[#This Row],[TotalPurchase]], 0)</f>
        <v>44.590909090909093</v>
      </c>
      <c r="AF612">
        <v>8</v>
      </c>
      <c r="AG612">
        <v>0</v>
      </c>
      <c r="AH612">
        <v>0</v>
      </c>
      <c r="AI612">
        <v>0</v>
      </c>
      <c r="AJ612">
        <v>0</v>
      </c>
      <c r="AK612">
        <v>0</v>
      </c>
      <c r="AL612">
        <v>0</v>
      </c>
      <c r="AM612">
        <v>0</v>
      </c>
    </row>
    <row r="613" spans="1:39" x14ac:dyDescent="0.3">
      <c r="A613">
        <v>6583</v>
      </c>
      <c r="B613">
        <v>1955</v>
      </c>
      <c r="C613">
        <f>2014-marketing_campaign32[[#This Row],[Year_Birth]]</f>
        <v>59</v>
      </c>
      <c r="D613" t="str">
        <f>IF(AND(marketing_campaign32[[#This Row],[Age]]&gt;17, marketing_campaign32[[#This Row],[Age]]&lt;40), "Adult", IF(AND(marketing_campaign32[[#This Row],[Age]]&gt;=40, marketing_campaign32[[#This Row],[Age]]&lt;59), "Middle Age", "Old Age"))</f>
        <v>Old Age</v>
      </c>
      <c r="E613">
        <v>3</v>
      </c>
      <c r="F613">
        <v>2</v>
      </c>
      <c r="G613">
        <v>72635</v>
      </c>
      <c r="H613" t="s">
        <v>146</v>
      </c>
      <c r="I613">
        <v>3</v>
      </c>
      <c r="J613">
        <v>0</v>
      </c>
      <c r="K613">
        <v>0</v>
      </c>
      <c r="L613">
        <f t="shared" si="27"/>
        <v>0</v>
      </c>
      <c r="M613">
        <f>marketing_campaign32[[#This Row],[TotalKids]]+marketing_campaign32[[#This Row],[Marital_Number]]</f>
        <v>2</v>
      </c>
      <c r="N613" s="1">
        <v>41428</v>
      </c>
      <c r="O613" s="22">
        <f>MAX($N$2:$N$2229)-marketing_campaign32[[#This Row],[Dt_Customer]]</f>
        <v>391</v>
      </c>
      <c r="P613">
        <v>54</v>
      </c>
      <c r="Q613">
        <v>390</v>
      </c>
      <c r="R613">
        <v>22</v>
      </c>
      <c r="S613">
        <v>323</v>
      </c>
      <c r="T613">
        <v>104</v>
      </c>
      <c r="U613">
        <v>35</v>
      </c>
      <c r="V613">
        <v>107</v>
      </c>
      <c r="W613">
        <f t="shared" si="28"/>
        <v>981</v>
      </c>
      <c r="X613" s="27">
        <f>marketing_campaign32[[#This Row],[TotalSpend]]/marketing_campaign32[[#This Row],[Income]]</f>
        <v>1.3505885592345288E-2</v>
      </c>
      <c r="Y613" s="27" t="str">
        <f>IF(marketing_campaign32[[#This Row],[TotalSpend]]&gt;1196, "High Spend", "Low Spend")</f>
        <v>Low Spend</v>
      </c>
      <c r="Z613">
        <v>1</v>
      </c>
      <c r="AA613">
        <v>6</v>
      </c>
      <c r="AB613">
        <v>8</v>
      </c>
      <c r="AC613">
        <v>6</v>
      </c>
      <c r="AD613">
        <f t="shared" si="29"/>
        <v>20</v>
      </c>
      <c r="AE613" s="30">
        <f>IFERROR(marketing_campaign32[[#This Row],[TotalSpend]]/marketing_campaign32[[#This Row],[TotalPurchase]], 0)</f>
        <v>49.05</v>
      </c>
      <c r="AF613">
        <v>3</v>
      </c>
      <c r="AG613">
        <v>1</v>
      </c>
      <c r="AH613">
        <v>0</v>
      </c>
      <c r="AI613">
        <v>0</v>
      </c>
      <c r="AJ613">
        <v>0</v>
      </c>
      <c r="AK613">
        <v>0</v>
      </c>
      <c r="AL613">
        <v>0</v>
      </c>
      <c r="AM613">
        <v>0</v>
      </c>
    </row>
    <row r="614" spans="1:39" x14ac:dyDescent="0.3">
      <c r="A614">
        <v>3433</v>
      </c>
      <c r="B614">
        <v>1955</v>
      </c>
      <c r="C614">
        <f>2014-marketing_campaign32[[#This Row],[Year_Birth]]</f>
        <v>59</v>
      </c>
      <c r="D614" t="str">
        <f>IF(AND(marketing_campaign32[[#This Row],[Age]]&gt;17, marketing_campaign32[[#This Row],[Age]]&lt;40), "Adult", IF(AND(marketing_campaign32[[#This Row],[Age]]&gt;=40, marketing_campaign32[[#This Row],[Age]]&lt;59), "Middle Age", "Old Age"))</f>
        <v>Old Age</v>
      </c>
      <c r="E614">
        <v>3</v>
      </c>
      <c r="F614">
        <v>2</v>
      </c>
      <c r="G614">
        <v>72635</v>
      </c>
      <c r="H614" t="s">
        <v>146</v>
      </c>
      <c r="I614">
        <v>3</v>
      </c>
      <c r="J614">
        <v>0</v>
      </c>
      <c r="K614">
        <v>0</v>
      </c>
      <c r="L614">
        <f t="shared" si="27"/>
        <v>0</v>
      </c>
      <c r="M614">
        <f>marketing_campaign32[[#This Row],[TotalKids]]+marketing_campaign32[[#This Row],[Marital_Number]]</f>
        <v>2</v>
      </c>
      <c r="N614" s="1">
        <v>41428</v>
      </c>
      <c r="O614" s="22">
        <f>MAX($N$2:$N$2229)-marketing_campaign32[[#This Row],[Dt_Customer]]</f>
        <v>391</v>
      </c>
      <c r="P614">
        <v>54</v>
      </c>
      <c r="Q614">
        <v>390</v>
      </c>
      <c r="R614">
        <v>22</v>
      </c>
      <c r="S614">
        <v>323</v>
      </c>
      <c r="T614">
        <v>104</v>
      </c>
      <c r="U614">
        <v>35</v>
      </c>
      <c r="V614">
        <v>107</v>
      </c>
      <c r="W614">
        <f t="shared" si="28"/>
        <v>981</v>
      </c>
      <c r="X614" s="27">
        <f>marketing_campaign32[[#This Row],[TotalSpend]]/marketing_campaign32[[#This Row],[Income]]</f>
        <v>1.3505885592345288E-2</v>
      </c>
      <c r="Y614" s="27" t="str">
        <f>IF(marketing_campaign32[[#This Row],[TotalSpend]]&gt;1196, "High Spend", "Low Spend")</f>
        <v>Low Spend</v>
      </c>
      <c r="Z614">
        <v>1</v>
      </c>
      <c r="AA614">
        <v>6</v>
      </c>
      <c r="AB614">
        <v>8</v>
      </c>
      <c r="AC614">
        <v>6</v>
      </c>
      <c r="AD614">
        <f t="shared" si="29"/>
        <v>20</v>
      </c>
      <c r="AE614" s="30">
        <f>IFERROR(marketing_campaign32[[#This Row],[TotalSpend]]/marketing_campaign32[[#This Row],[TotalPurchase]], 0)</f>
        <v>49.05</v>
      </c>
      <c r="AF614">
        <v>3</v>
      </c>
      <c r="AG614">
        <v>1</v>
      </c>
      <c r="AH614">
        <v>0</v>
      </c>
      <c r="AI614">
        <v>0</v>
      </c>
      <c r="AJ614">
        <v>0</v>
      </c>
      <c r="AK614">
        <v>0</v>
      </c>
      <c r="AL614">
        <v>0</v>
      </c>
      <c r="AM614">
        <v>0</v>
      </c>
    </row>
    <row r="615" spans="1:39" x14ac:dyDescent="0.3">
      <c r="A615">
        <v>291</v>
      </c>
      <c r="B615">
        <v>1970</v>
      </c>
      <c r="C615">
        <f>2014-marketing_campaign32[[#This Row],[Year_Birth]]</f>
        <v>44</v>
      </c>
      <c r="D615" t="str">
        <f>IF(AND(marketing_campaign32[[#This Row],[Age]]&gt;17, marketing_campaign32[[#This Row],[Age]]&lt;40), "Adult", IF(AND(marketing_campaign32[[#This Row],[Age]]&gt;=40, marketing_campaign32[[#This Row],[Age]]&lt;59), "Middle Age", "Old Age"))</f>
        <v>Middle Age</v>
      </c>
      <c r="E615">
        <v>2</v>
      </c>
      <c r="F615">
        <v>2</v>
      </c>
      <c r="G615">
        <v>72940</v>
      </c>
      <c r="H615" t="s">
        <v>146</v>
      </c>
      <c r="I615">
        <v>3</v>
      </c>
      <c r="J615">
        <v>0</v>
      </c>
      <c r="K615">
        <v>0</v>
      </c>
      <c r="L615">
        <f t="shared" si="27"/>
        <v>0</v>
      </c>
      <c r="M615">
        <f>marketing_campaign32[[#This Row],[TotalKids]]+marketing_campaign32[[#This Row],[Marital_Number]]</f>
        <v>2</v>
      </c>
      <c r="N615" s="1">
        <v>41444</v>
      </c>
      <c r="O615" s="22">
        <f>MAX($N$2:$N$2229)-marketing_campaign32[[#This Row],[Dt_Customer]]</f>
        <v>375</v>
      </c>
      <c r="P615">
        <v>13</v>
      </c>
      <c r="Q615">
        <v>182</v>
      </c>
      <c r="R615">
        <v>74</v>
      </c>
      <c r="S615">
        <v>298</v>
      </c>
      <c r="T615">
        <v>162</v>
      </c>
      <c r="U615">
        <v>149</v>
      </c>
      <c r="V615">
        <v>116</v>
      </c>
      <c r="W615">
        <f t="shared" si="28"/>
        <v>981</v>
      </c>
      <c r="X615" s="27">
        <f>marketing_campaign32[[#This Row],[TotalSpend]]/marketing_campaign32[[#This Row],[Income]]</f>
        <v>1.344941047436249E-2</v>
      </c>
      <c r="Y615" s="27" t="str">
        <f>IF(marketing_campaign32[[#This Row],[TotalSpend]]&gt;1196, "High Spend", "Low Spend")</f>
        <v>Low Spend</v>
      </c>
      <c r="Z615">
        <v>1</v>
      </c>
      <c r="AA615">
        <v>3</v>
      </c>
      <c r="AB615">
        <v>3</v>
      </c>
      <c r="AC615">
        <v>6</v>
      </c>
      <c r="AD615">
        <f t="shared" si="29"/>
        <v>12</v>
      </c>
      <c r="AE615" s="30">
        <f>IFERROR(marketing_campaign32[[#This Row],[TotalSpend]]/marketing_campaign32[[#This Row],[TotalPurchase]], 0)</f>
        <v>81.75</v>
      </c>
      <c r="AF615">
        <v>1</v>
      </c>
      <c r="AG615">
        <v>0</v>
      </c>
      <c r="AH615">
        <v>0</v>
      </c>
      <c r="AI615">
        <v>0</v>
      </c>
      <c r="AJ615">
        <v>0</v>
      </c>
      <c r="AK615">
        <v>0</v>
      </c>
      <c r="AL615">
        <v>0</v>
      </c>
      <c r="AM615">
        <v>0</v>
      </c>
    </row>
    <row r="616" spans="1:39" x14ac:dyDescent="0.3">
      <c r="A616">
        <v>4646</v>
      </c>
      <c r="B616">
        <v>1951</v>
      </c>
      <c r="C616">
        <f>2014-marketing_campaign32[[#This Row],[Year_Birth]]</f>
        <v>63</v>
      </c>
      <c r="D616" t="str">
        <f>IF(AND(marketing_campaign32[[#This Row],[Age]]&gt;17, marketing_campaign32[[#This Row],[Age]]&lt;40), "Adult", IF(AND(marketing_campaign32[[#This Row],[Age]]&gt;=40, marketing_campaign32[[#This Row],[Age]]&lt;59), "Middle Age", "Old Age"))</f>
        <v>Old Age</v>
      </c>
      <c r="E616">
        <v>3</v>
      </c>
      <c r="F616">
        <v>2</v>
      </c>
      <c r="G616">
        <v>78497</v>
      </c>
      <c r="H616" t="s">
        <v>146</v>
      </c>
      <c r="I616">
        <v>3</v>
      </c>
      <c r="J616">
        <v>0</v>
      </c>
      <c r="K616">
        <v>0</v>
      </c>
      <c r="L616">
        <f t="shared" si="27"/>
        <v>0</v>
      </c>
      <c r="M616">
        <f>marketing_campaign32[[#This Row],[TotalKids]]+marketing_campaign32[[#This Row],[Marital_Number]]</f>
        <v>2</v>
      </c>
      <c r="N616" s="1">
        <v>41609</v>
      </c>
      <c r="O616" s="22">
        <f>MAX($N$2:$N$2229)-marketing_campaign32[[#This Row],[Dt_Customer]]</f>
        <v>210</v>
      </c>
      <c r="P616">
        <v>44</v>
      </c>
      <c r="Q616">
        <v>207</v>
      </c>
      <c r="R616">
        <v>26</v>
      </c>
      <c r="S616">
        <v>447</v>
      </c>
      <c r="T616">
        <v>75</v>
      </c>
      <c r="U616">
        <v>0</v>
      </c>
      <c r="V616">
        <v>223</v>
      </c>
      <c r="W616">
        <f t="shared" si="28"/>
        <v>978</v>
      </c>
      <c r="X616" s="27">
        <f>marketing_campaign32[[#This Row],[TotalSpend]]/marketing_campaign32[[#This Row],[Income]]</f>
        <v>1.2459074869103278E-2</v>
      </c>
      <c r="Y616" s="27" t="str">
        <f>IF(marketing_campaign32[[#This Row],[TotalSpend]]&gt;1196, "High Spend", "Low Spend")</f>
        <v>Low Spend</v>
      </c>
      <c r="Z616">
        <v>1</v>
      </c>
      <c r="AA616">
        <v>5</v>
      </c>
      <c r="AB616">
        <v>7</v>
      </c>
      <c r="AC616">
        <v>12</v>
      </c>
      <c r="AD616">
        <f t="shared" si="29"/>
        <v>24</v>
      </c>
      <c r="AE616" s="30">
        <f>IFERROR(marketing_campaign32[[#This Row],[TotalSpend]]/marketing_campaign32[[#This Row],[TotalPurchase]], 0)</f>
        <v>40.75</v>
      </c>
      <c r="AF616">
        <v>2</v>
      </c>
      <c r="AG616">
        <v>1</v>
      </c>
      <c r="AH616">
        <v>0</v>
      </c>
      <c r="AI616">
        <v>0</v>
      </c>
      <c r="AJ616">
        <v>0</v>
      </c>
      <c r="AK616">
        <v>0</v>
      </c>
      <c r="AL616">
        <v>0</v>
      </c>
      <c r="AM616">
        <v>0</v>
      </c>
    </row>
    <row r="617" spans="1:39" x14ac:dyDescent="0.3">
      <c r="A617">
        <v>6935</v>
      </c>
      <c r="B617">
        <v>1951</v>
      </c>
      <c r="C617">
        <f>2014-marketing_campaign32[[#This Row],[Year_Birth]]</f>
        <v>63</v>
      </c>
      <c r="D617" t="str">
        <f>IF(AND(marketing_campaign32[[#This Row],[Age]]&gt;17, marketing_campaign32[[#This Row],[Age]]&lt;40), "Adult", IF(AND(marketing_campaign32[[#This Row],[Age]]&gt;=40, marketing_campaign32[[#This Row],[Age]]&lt;59), "Middle Age", "Old Age"))</f>
        <v>Old Age</v>
      </c>
      <c r="E617">
        <v>3</v>
      </c>
      <c r="F617">
        <v>2</v>
      </c>
      <c r="G617">
        <v>78497</v>
      </c>
      <c r="H617" t="s">
        <v>146</v>
      </c>
      <c r="I617">
        <v>3</v>
      </c>
      <c r="J617">
        <v>0</v>
      </c>
      <c r="K617">
        <v>0</v>
      </c>
      <c r="L617">
        <f t="shared" si="27"/>
        <v>0</v>
      </c>
      <c r="M617">
        <f>marketing_campaign32[[#This Row],[TotalKids]]+marketing_campaign32[[#This Row],[Marital_Number]]</f>
        <v>2</v>
      </c>
      <c r="N617" s="1">
        <v>41609</v>
      </c>
      <c r="O617" s="22">
        <f>MAX($N$2:$N$2229)-marketing_campaign32[[#This Row],[Dt_Customer]]</f>
        <v>210</v>
      </c>
      <c r="P617">
        <v>44</v>
      </c>
      <c r="Q617">
        <v>207</v>
      </c>
      <c r="R617">
        <v>26</v>
      </c>
      <c r="S617">
        <v>447</v>
      </c>
      <c r="T617">
        <v>75</v>
      </c>
      <c r="U617">
        <v>0</v>
      </c>
      <c r="V617">
        <v>223</v>
      </c>
      <c r="W617">
        <f t="shared" si="28"/>
        <v>978</v>
      </c>
      <c r="X617" s="27">
        <f>marketing_campaign32[[#This Row],[TotalSpend]]/marketing_campaign32[[#This Row],[Income]]</f>
        <v>1.2459074869103278E-2</v>
      </c>
      <c r="Y617" s="27" t="str">
        <f>IF(marketing_campaign32[[#This Row],[TotalSpend]]&gt;1196, "High Spend", "Low Spend")</f>
        <v>Low Spend</v>
      </c>
      <c r="Z617">
        <v>1</v>
      </c>
      <c r="AA617">
        <v>5</v>
      </c>
      <c r="AB617">
        <v>7</v>
      </c>
      <c r="AC617">
        <v>12</v>
      </c>
      <c r="AD617">
        <f t="shared" si="29"/>
        <v>24</v>
      </c>
      <c r="AE617" s="30">
        <f>IFERROR(marketing_campaign32[[#This Row],[TotalSpend]]/marketing_campaign32[[#This Row],[TotalPurchase]], 0)</f>
        <v>40.75</v>
      </c>
      <c r="AF617">
        <v>2</v>
      </c>
      <c r="AG617">
        <v>1</v>
      </c>
      <c r="AH617">
        <v>0</v>
      </c>
      <c r="AI617">
        <v>0</v>
      </c>
      <c r="AJ617">
        <v>0</v>
      </c>
      <c r="AK617">
        <v>0</v>
      </c>
      <c r="AL617">
        <v>0</v>
      </c>
      <c r="AM617">
        <v>0</v>
      </c>
    </row>
    <row r="618" spans="1:39" x14ac:dyDescent="0.3">
      <c r="A618">
        <v>716</v>
      </c>
      <c r="B618">
        <v>1949</v>
      </c>
      <c r="C618">
        <f>2014-marketing_campaign32[[#This Row],[Year_Birth]]</f>
        <v>65</v>
      </c>
      <c r="D618" t="str">
        <f>IF(AND(marketing_campaign32[[#This Row],[Age]]&gt;17, marketing_campaign32[[#This Row],[Age]]&lt;40), "Adult", IF(AND(marketing_campaign32[[#This Row],[Age]]&gt;=40, marketing_campaign32[[#This Row],[Age]]&lt;59), "Middle Age", "Old Age"))</f>
        <v>Old Age</v>
      </c>
      <c r="E618">
        <v>3</v>
      </c>
      <c r="F618">
        <v>2</v>
      </c>
      <c r="G618">
        <v>67911</v>
      </c>
      <c r="H618" t="s">
        <v>147</v>
      </c>
      <c r="I618">
        <v>2</v>
      </c>
      <c r="J618">
        <v>0</v>
      </c>
      <c r="K618">
        <v>1</v>
      </c>
      <c r="L618">
        <f t="shared" si="27"/>
        <v>1</v>
      </c>
      <c r="M618">
        <f>marketing_campaign32[[#This Row],[TotalKids]]+marketing_campaign32[[#This Row],[Marital_Number]]</f>
        <v>3</v>
      </c>
      <c r="N618" s="1">
        <v>41781</v>
      </c>
      <c r="O618" s="22">
        <f>MAX($N$2:$N$2229)-marketing_campaign32[[#This Row],[Dt_Customer]]</f>
        <v>38</v>
      </c>
      <c r="P618">
        <v>63</v>
      </c>
      <c r="Q618">
        <v>529</v>
      </c>
      <c r="R618">
        <v>0</v>
      </c>
      <c r="S618">
        <v>356</v>
      </c>
      <c r="T618">
        <v>63</v>
      </c>
      <c r="U618">
        <v>28</v>
      </c>
      <c r="V618">
        <v>0</v>
      </c>
      <c r="W618">
        <f t="shared" si="28"/>
        <v>976</v>
      </c>
      <c r="X618" s="27">
        <f>marketing_campaign32[[#This Row],[TotalSpend]]/marketing_campaign32[[#This Row],[Income]]</f>
        <v>1.437175126268204E-2</v>
      </c>
      <c r="Y618" s="27" t="str">
        <f>IF(marketing_campaign32[[#This Row],[TotalSpend]]&gt;1196, "High Spend", "Low Spend")</f>
        <v>Low Spend</v>
      </c>
      <c r="Z618">
        <v>3</v>
      </c>
      <c r="AA618">
        <v>6</v>
      </c>
      <c r="AB618">
        <v>7</v>
      </c>
      <c r="AC618">
        <v>11</v>
      </c>
      <c r="AD618">
        <f t="shared" si="29"/>
        <v>24</v>
      </c>
      <c r="AE618" s="30">
        <f>IFERROR(marketing_campaign32[[#This Row],[TotalSpend]]/marketing_campaign32[[#This Row],[TotalPurchase]], 0)</f>
        <v>40.666666666666664</v>
      </c>
      <c r="AF618">
        <v>3</v>
      </c>
      <c r="AG618">
        <v>0</v>
      </c>
      <c r="AH618">
        <v>0</v>
      </c>
      <c r="AI618">
        <v>0</v>
      </c>
      <c r="AJ618">
        <v>0</v>
      </c>
      <c r="AK618">
        <v>0</v>
      </c>
      <c r="AL618">
        <v>0</v>
      </c>
      <c r="AM618">
        <v>0</v>
      </c>
    </row>
    <row r="619" spans="1:39" x14ac:dyDescent="0.3">
      <c r="A619">
        <v>6544</v>
      </c>
      <c r="B619">
        <v>1949</v>
      </c>
      <c r="C619">
        <f>2014-marketing_campaign32[[#This Row],[Year_Birth]]</f>
        <v>65</v>
      </c>
      <c r="D619" t="str">
        <f>IF(AND(marketing_campaign32[[#This Row],[Age]]&gt;17, marketing_campaign32[[#This Row],[Age]]&lt;40), "Adult", IF(AND(marketing_campaign32[[#This Row],[Age]]&gt;=40, marketing_campaign32[[#This Row],[Age]]&lt;59), "Middle Age", "Old Age"))</f>
        <v>Old Age</v>
      </c>
      <c r="E619">
        <v>3</v>
      </c>
      <c r="F619">
        <v>2</v>
      </c>
      <c r="G619">
        <v>67911</v>
      </c>
      <c r="H619" t="s">
        <v>147</v>
      </c>
      <c r="I619">
        <v>2</v>
      </c>
      <c r="J619">
        <v>0</v>
      </c>
      <c r="K619">
        <v>1</v>
      </c>
      <c r="L619">
        <f t="shared" si="27"/>
        <v>1</v>
      </c>
      <c r="M619">
        <f>marketing_campaign32[[#This Row],[TotalKids]]+marketing_campaign32[[#This Row],[Marital_Number]]</f>
        <v>3</v>
      </c>
      <c r="N619" s="1">
        <v>41781</v>
      </c>
      <c r="O619" s="22">
        <f>MAX($N$2:$N$2229)-marketing_campaign32[[#This Row],[Dt_Customer]]</f>
        <v>38</v>
      </c>
      <c r="P619">
        <v>63</v>
      </c>
      <c r="Q619">
        <v>529</v>
      </c>
      <c r="R619">
        <v>0</v>
      </c>
      <c r="S619">
        <v>356</v>
      </c>
      <c r="T619">
        <v>63</v>
      </c>
      <c r="U619">
        <v>28</v>
      </c>
      <c r="V619">
        <v>0</v>
      </c>
      <c r="W619">
        <f t="shared" si="28"/>
        <v>976</v>
      </c>
      <c r="X619" s="27">
        <f>marketing_campaign32[[#This Row],[TotalSpend]]/marketing_campaign32[[#This Row],[Income]]</f>
        <v>1.437175126268204E-2</v>
      </c>
      <c r="Y619" s="27" t="str">
        <f>IF(marketing_campaign32[[#This Row],[TotalSpend]]&gt;1196, "High Spend", "Low Spend")</f>
        <v>Low Spend</v>
      </c>
      <c r="Z619">
        <v>3</v>
      </c>
      <c r="AA619">
        <v>6</v>
      </c>
      <c r="AB619">
        <v>7</v>
      </c>
      <c r="AC619">
        <v>11</v>
      </c>
      <c r="AD619">
        <f t="shared" si="29"/>
        <v>24</v>
      </c>
      <c r="AE619" s="30">
        <f>IFERROR(marketing_campaign32[[#This Row],[TotalSpend]]/marketing_campaign32[[#This Row],[TotalPurchase]], 0)</f>
        <v>40.666666666666664</v>
      </c>
      <c r="AF619">
        <v>3</v>
      </c>
      <c r="AG619">
        <v>0</v>
      </c>
      <c r="AH619">
        <v>0</v>
      </c>
      <c r="AI619">
        <v>0</v>
      </c>
      <c r="AJ619">
        <v>0</v>
      </c>
      <c r="AK619">
        <v>0</v>
      </c>
      <c r="AL619">
        <v>0</v>
      </c>
      <c r="AM619">
        <v>0</v>
      </c>
    </row>
    <row r="620" spans="1:39" x14ac:dyDescent="0.3">
      <c r="A620">
        <v>9167</v>
      </c>
      <c r="B620">
        <v>1956</v>
      </c>
      <c r="C620">
        <f>2014-marketing_campaign32[[#This Row],[Year_Birth]]</f>
        <v>58</v>
      </c>
      <c r="D620" t="str">
        <f>IF(AND(marketing_campaign32[[#This Row],[Age]]&gt;17, marketing_campaign32[[#This Row],[Age]]&lt;40), "Adult", IF(AND(marketing_campaign32[[#This Row],[Age]]&gt;=40, marketing_campaign32[[#This Row],[Age]]&lt;59), "Middle Age", "Old Age"))</f>
        <v>Middle Age</v>
      </c>
      <c r="E620">
        <v>2</v>
      </c>
      <c r="F620">
        <v>2</v>
      </c>
      <c r="G620">
        <v>67131</v>
      </c>
      <c r="H620" t="s">
        <v>147</v>
      </c>
      <c r="I620">
        <v>2</v>
      </c>
      <c r="J620">
        <v>0</v>
      </c>
      <c r="K620">
        <v>1</v>
      </c>
      <c r="L620">
        <f t="shared" si="27"/>
        <v>1</v>
      </c>
      <c r="M620">
        <f>marketing_campaign32[[#This Row],[TotalKids]]+marketing_campaign32[[#This Row],[Marital_Number]]</f>
        <v>3</v>
      </c>
      <c r="N620" s="1">
        <v>41359</v>
      </c>
      <c r="O620" s="22">
        <f>MAX($N$2:$N$2229)-marketing_campaign32[[#This Row],[Dt_Customer]]</f>
        <v>460</v>
      </c>
      <c r="P620">
        <v>72</v>
      </c>
      <c r="Q620">
        <v>465</v>
      </c>
      <c r="R620">
        <v>71</v>
      </c>
      <c r="S620">
        <v>250</v>
      </c>
      <c r="T620">
        <v>93</v>
      </c>
      <c r="U620">
        <v>35</v>
      </c>
      <c r="V620">
        <v>62</v>
      </c>
      <c r="W620">
        <f t="shared" si="28"/>
        <v>976</v>
      </c>
      <c r="X620" s="27">
        <f>marketing_campaign32[[#This Row],[TotalSpend]]/marketing_campaign32[[#This Row],[Income]]</f>
        <v>1.4538737691975391E-2</v>
      </c>
      <c r="Y620" s="27" t="str">
        <f>IF(marketing_campaign32[[#This Row],[TotalSpend]]&gt;1196, "High Spend", "Low Spend")</f>
        <v>Low Spend</v>
      </c>
      <c r="Z620">
        <v>3</v>
      </c>
      <c r="AA620">
        <v>9</v>
      </c>
      <c r="AB620">
        <v>2</v>
      </c>
      <c r="AC620">
        <v>12</v>
      </c>
      <c r="AD620">
        <f t="shared" si="29"/>
        <v>23</v>
      </c>
      <c r="AE620" s="30">
        <f>IFERROR(marketing_campaign32[[#This Row],[TotalSpend]]/marketing_campaign32[[#This Row],[TotalPurchase]], 0)</f>
        <v>42.434782608695649</v>
      </c>
      <c r="AF620">
        <v>6</v>
      </c>
      <c r="AG620">
        <v>0</v>
      </c>
      <c r="AH620">
        <v>0</v>
      </c>
      <c r="AI620">
        <v>0</v>
      </c>
      <c r="AJ620">
        <v>0</v>
      </c>
      <c r="AK620">
        <v>0</v>
      </c>
      <c r="AL620">
        <v>0</v>
      </c>
      <c r="AM620">
        <v>0</v>
      </c>
    </row>
    <row r="621" spans="1:39" x14ac:dyDescent="0.3">
      <c r="A621">
        <v>9308</v>
      </c>
      <c r="B621">
        <v>1954</v>
      </c>
      <c r="C621">
        <f>2014-marketing_campaign32[[#This Row],[Year_Birth]]</f>
        <v>60</v>
      </c>
      <c r="D621" t="str">
        <f>IF(AND(marketing_campaign32[[#This Row],[Age]]&gt;17, marketing_campaign32[[#This Row],[Age]]&lt;40), "Adult", IF(AND(marketing_campaign32[[#This Row],[Age]]&gt;=40, marketing_campaign32[[#This Row],[Age]]&lt;59), "Middle Age", "Old Age"))</f>
        <v>Old Age</v>
      </c>
      <c r="E621">
        <v>2</v>
      </c>
      <c r="F621">
        <v>2</v>
      </c>
      <c r="G621">
        <v>62820</v>
      </c>
      <c r="H621" t="s">
        <v>147</v>
      </c>
      <c r="I621">
        <v>2</v>
      </c>
      <c r="J621">
        <v>0</v>
      </c>
      <c r="K621">
        <v>0</v>
      </c>
      <c r="L621">
        <f t="shared" si="27"/>
        <v>0</v>
      </c>
      <c r="M621">
        <f>marketing_campaign32[[#This Row],[TotalKids]]+marketing_campaign32[[#This Row],[Marital_Number]]</f>
        <v>2</v>
      </c>
      <c r="N621" s="1">
        <v>41405</v>
      </c>
      <c r="O621" s="22">
        <f>MAX($N$2:$N$2229)-marketing_campaign32[[#This Row],[Dt_Customer]]</f>
        <v>414</v>
      </c>
      <c r="P621">
        <v>51</v>
      </c>
      <c r="Q621">
        <v>398</v>
      </c>
      <c r="R621">
        <v>61</v>
      </c>
      <c r="S621">
        <v>265</v>
      </c>
      <c r="T621">
        <v>138</v>
      </c>
      <c r="U621">
        <v>61</v>
      </c>
      <c r="V621">
        <v>53</v>
      </c>
      <c r="W621">
        <f t="shared" si="28"/>
        <v>976</v>
      </c>
      <c r="X621" s="27">
        <f>marketing_campaign32[[#This Row],[TotalSpend]]/marketing_campaign32[[#This Row],[Income]]</f>
        <v>1.5536453358802929E-2</v>
      </c>
      <c r="Y621" s="27" t="str">
        <f>IF(marketing_campaign32[[#This Row],[TotalSpend]]&gt;1196, "High Spend", "Low Spend")</f>
        <v>Low Spend</v>
      </c>
      <c r="Z621">
        <v>1</v>
      </c>
      <c r="AA621">
        <v>3</v>
      </c>
      <c r="AB621">
        <v>4</v>
      </c>
      <c r="AC621">
        <v>6</v>
      </c>
      <c r="AD621">
        <f t="shared" si="29"/>
        <v>13</v>
      </c>
      <c r="AE621" s="30">
        <f>IFERROR(marketing_campaign32[[#This Row],[TotalSpend]]/marketing_campaign32[[#This Row],[TotalPurchase]], 0)</f>
        <v>75.07692307692308</v>
      </c>
      <c r="AF621">
        <v>1</v>
      </c>
      <c r="AG621">
        <v>0</v>
      </c>
      <c r="AH621">
        <v>0</v>
      </c>
      <c r="AI621">
        <v>0</v>
      </c>
      <c r="AJ621">
        <v>0</v>
      </c>
      <c r="AK621">
        <v>0</v>
      </c>
      <c r="AL621">
        <v>0</v>
      </c>
      <c r="AM621">
        <v>0</v>
      </c>
    </row>
    <row r="622" spans="1:39" x14ac:dyDescent="0.3">
      <c r="A622">
        <v>544</v>
      </c>
      <c r="B622">
        <v>1954</v>
      </c>
      <c r="C622">
        <f>2014-marketing_campaign32[[#This Row],[Year_Birth]]</f>
        <v>60</v>
      </c>
      <c r="D622" t="str">
        <f>IF(AND(marketing_campaign32[[#This Row],[Age]]&gt;17, marketing_campaign32[[#This Row],[Age]]&lt;40), "Adult", IF(AND(marketing_campaign32[[#This Row],[Age]]&gt;=40, marketing_campaign32[[#This Row],[Age]]&lt;59), "Middle Age", "Old Age"))</f>
        <v>Old Age</v>
      </c>
      <c r="E622">
        <v>2</v>
      </c>
      <c r="F622">
        <v>2</v>
      </c>
      <c r="G622">
        <v>62820</v>
      </c>
      <c r="H622" t="s">
        <v>147</v>
      </c>
      <c r="I622">
        <v>2</v>
      </c>
      <c r="J622">
        <v>0</v>
      </c>
      <c r="K622">
        <v>0</v>
      </c>
      <c r="L622">
        <f t="shared" si="27"/>
        <v>0</v>
      </c>
      <c r="M622">
        <f>marketing_campaign32[[#This Row],[TotalKids]]+marketing_campaign32[[#This Row],[Marital_Number]]</f>
        <v>2</v>
      </c>
      <c r="N622" s="1">
        <v>41405</v>
      </c>
      <c r="O622" s="22">
        <f>MAX($N$2:$N$2229)-marketing_campaign32[[#This Row],[Dt_Customer]]</f>
        <v>414</v>
      </c>
      <c r="P622">
        <v>51</v>
      </c>
      <c r="Q622">
        <v>398</v>
      </c>
      <c r="R622">
        <v>61</v>
      </c>
      <c r="S622">
        <v>265</v>
      </c>
      <c r="T622">
        <v>138</v>
      </c>
      <c r="U622">
        <v>61</v>
      </c>
      <c r="V622">
        <v>53</v>
      </c>
      <c r="W622">
        <f t="shared" si="28"/>
        <v>976</v>
      </c>
      <c r="X622" s="27">
        <f>marketing_campaign32[[#This Row],[TotalSpend]]/marketing_campaign32[[#This Row],[Income]]</f>
        <v>1.5536453358802929E-2</v>
      </c>
      <c r="Y622" s="27" t="str">
        <f>IF(marketing_campaign32[[#This Row],[TotalSpend]]&gt;1196, "High Spend", "Low Spend")</f>
        <v>Low Spend</v>
      </c>
      <c r="Z622">
        <v>1</v>
      </c>
      <c r="AA622">
        <v>3</v>
      </c>
      <c r="AB622">
        <v>4</v>
      </c>
      <c r="AC622">
        <v>6</v>
      </c>
      <c r="AD622">
        <f t="shared" si="29"/>
        <v>13</v>
      </c>
      <c r="AE622" s="30">
        <f>IFERROR(marketing_campaign32[[#This Row],[TotalSpend]]/marketing_campaign32[[#This Row],[TotalPurchase]], 0)</f>
        <v>75.07692307692308</v>
      </c>
      <c r="AF622">
        <v>1</v>
      </c>
      <c r="AG622">
        <v>0</v>
      </c>
      <c r="AH622">
        <v>0</v>
      </c>
      <c r="AI622">
        <v>0</v>
      </c>
      <c r="AJ622">
        <v>0</v>
      </c>
      <c r="AK622">
        <v>0</v>
      </c>
      <c r="AL622">
        <v>0</v>
      </c>
      <c r="AM622">
        <v>0</v>
      </c>
    </row>
    <row r="623" spans="1:39" x14ac:dyDescent="0.3">
      <c r="A623">
        <v>3503</v>
      </c>
      <c r="B623">
        <v>1950</v>
      </c>
      <c r="C623">
        <f>2014-marketing_campaign32[[#This Row],[Year_Birth]]</f>
        <v>64</v>
      </c>
      <c r="D623" t="str">
        <f>IF(AND(marketing_campaign32[[#This Row],[Age]]&gt;17, marketing_campaign32[[#This Row],[Age]]&lt;40), "Adult", IF(AND(marketing_campaign32[[#This Row],[Age]]&gt;=40, marketing_campaign32[[#This Row],[Age]]&lt;59), "Middle Age", "Old Age"))</f>
        <v>Old Age</v>
      </c>
      <c r="E623">
        <v>2</v>
      </c>
      <c r="F623">
        <v>1</v>
      </c>
      <c r="G623">
        <v>82460</v>
      </c>
      <c r="H623" t="s">
        <v>146</v>
      </c>
      <c r="I623">
        <v>3</v>
      </c>
      <c r="J623">
        <v>0</v>
      </c>
      <c r="K623">
        <v>0</v>
      </c>
      <c r="L623">
        <f t="shared" si="27"/>
        <v>0</v>
      </c>
      <c r="M623">
        <f>marketing_campaign32[[#This Row],[TotalKids]]+marketing_campaign32[[#This Row],[Marital_Number]]</f>
        <v>1</v>
      </c>
      <c r="N623" s="1">
        <v>41610</v>
      </c>
      <c r="O623" s="22">
        <f>MAX($N$2:$N$2229)-marketing_campaign32[[#This Row],[Dt_Customer]]</f>
        <v>209</v>
      </c>
      <c r="P623">
        <v>78</v>
      </c>
      <c r="Q623">
        <v>255</v>
      </c>
      <c r="R623">
        <v>47</v>
      </c>
      <c r="S623">
        <v>573</v>
      </c>
      <c r="T623">
        <v>52</v>
      </c>
      <c r="U623">
        <v>32</v>
      </c>
      <c r="V623">
        <v>15</v>
      </c>
      <c r="W623">
        <f t="shared" si="28"/>
        <v>974</v>
      </c>
      <c r="X623" s="27">
        <f>marketing_campaign32[[#This Row],[TotalSpend]]/marketing_campaign32[[#This Row],[Income]]</f>
        <v>1.1811787533349502E-2</v>
      </c>
      <c r="Y623" s="27" t="str">
        <f>IF(marketing_campaign32[[#This Row],[TotalSpend]]&gt;1196, "High Spend", "Low Spend")</f>
        <v>Low Spend</v>
      </c>
      <c r="Z623">
        <v>1</v>
      </c>
      <c r="AA623">
        <v>5</v>
      </c>
      <c r="AB623">
        <v>3</v>
      </c>
      <c r="AC623">
        <v>6</v>
      </c>
      <c r="AD623">
        <f t="shared" si="29"/>
        <v>14</v>
      </c>
      <c r="AE623" s="30">
        <f>IFERROR(marketing_campaign32[[#This Row],[TotalSpend]]/marketing_campaign32[[#This Row],[TotalPurchase]], 0)</f>
        <v>69.571428571428569</v>
      </c>
      <c r="AF623">
        <v>1</v>
      </c>
      <c r="AG623">
        <v>0</v>
      </c>
      <c r="AH623">
        <v>0</v>
      </c>
      <c r="AI623">
        <v>0</v>
      </c>
      <c r="AJ623">
        <v>0</v>
      </c>
      <c r="AK623">
        <v>0</v>
      </c>
      <c r="AL623">
        <v>0</v>
      </c>
      <c r="AM623">
        <v>0</v>
      </c>
    </row>
    <row r="624" spans="1:39" x14ac:dyDescent="0.3">
      <c r="A624">
        <v>10833</v>
      </c>
      <c r="B624">
        <v>1975</v>
      </c>
      <c r="C624">
        <f>2014-marketing_campaign32[[#This Row],[Year_Birth]]</f>
        <v>39</v>
      </c>
      <c r="D624" t="str">
        <f>IF(AND(marketing_campaign32[[#This Row],[Age]]&gt;17, marketing_campaign32[[#This Row],[Age]]&lt;40), "Adult", IF(AND(marketing_campaign32[[#This Row],[Age]]&gt;=40, marketing_campaign32[[#This Row],[Age]]&lt;59), "Middle Age", "Old Age"))</f>
        <v>Adult</v>
      </c>
      <c r="E624">
        <v>2</v>
      </c>
      <c r="F624">
        <v>2</v>
      </c>
      <c r="G624">
        <v>65106</v>
      </c>
      <c r="H624" t="s">
        <v>147</v>
      </c>
      <c r="I624">
        <v>2</v>
      </c>
      <c r="J624">
        <v>0</v>
      </c>
      <c r="K624">
        <v>1</v>
      </c>
      <c r="L624">
        <f t="shared" si="27"/>
        <v>1</v>
      </c>
      <c r="M624">
        <f>marketing_campaign32[[#This Row],[TotalKids]]+marketing_campaign32[[#This Row],[Marital_Number]]</f>
        <v>3</v>
      </c>
      <c r="N624" s="1">
        <v>41783</v>
      </c>
      <c r="O624" s="22">
        <f>MAX($N$2:$N$2229)-marketing_campaign32[[#This Row],[Dt_Customer]]</f>
        <v>36</v>
      </c>
      <c r="P624">
        <v>55</v>
      </c>
      <c r="Q624">
        <v>790</v>
      </c>
      <c r="R624">
        <v>19</v>
      </c>
      <c r="S624">
        <v>133</v>
      </c>
      <c r="T624">
        <v>12</v>
      </c>
      <c r="U624">
        <v>0</v>
      </c>
      <c r="V624">
        <v>19</v>
      </c>
      <c r="W624">
        <f t="shared" si="28"/>
        <v>973</v>
      </c>
      <c r="X624" s="27">
        <f>marketing_campaign32[[#This Row],[TotalSpend]]/marketing_campaign32[[#This Row],[Income]]</f>
        <v>1.4944859152766258E-2</v>
      </c>
      <c r="Y624" s="27" t="str">
        <f>IF(marketing_campaign32[[#This Row],[TotalSpend]]&gt;1196, "High Spend", "Low Spend")</f>
        <v>Low Spend</v>
      </c>
      <c r="Z624">
        <v>3</v>
      </c>
      <c r="AA624">
        <v>8</v>
      </c>
      <c r="AB624">
        <v>3</v>
      </c>
      <c r="AC624">
        <v>13</v>
      </c>
      <c r="AD624">
        <f t="shared" si="29"/>
        <v>24</v>
      </c>
      <c r="AE624" s="30">
        <f>IFERROR(marketing_campaign32[[#This Row],[TotalSpend]]/marketing_campaign32[[#This Row],[TotalPurchase]], 0)</f>
        <v>40.541666666666664</v>
      </c>
      <c r="AF624">
        <v>6</v>
      </c>
      <c r="AG624">
        <v>0</v>
      </c>
      <c r="AH624">
        <v>0</v>
      </c>
      <c r="AI624">
        <v>0</v>
      </c>
      <c r="AJ624">
        <v>1</v>
      </c>
      <c r="AK624">
        <v>0</v>
      </c>
      <c r="AL624">
        <v>0</v>
      </c>
      <c r="AM624">
        <v>0</v>
      </c>
    </row>
    <row r="625" spans="1:39" x14ac:dyDescent="0.3">
      <c r="A625">
        <v>178</v>
      </c>
      <c r="B625">
        <v>1956</v>
      </c>
      <c r="C625">
        <f>2014-marketing_campaign32[[#This Row],[Year_Birth]]</f>
        <v>58</v>
      </c>
      <c r="D625" t="str">
        <f>IF(AND(marketing_campaign32[[#This Row],[Age]]&gt;17, marketing_campaign32[[#This Row],[Age]]&lt;40), "Adult", IF(AND(marketing_campaign32[[#This Row],[Age]]&gt;=40, marketing_campaign32[[#This Row],[Age]]&lt;59), "Middle Age", "Old Age"))</f>
        <v>Middle Age</v>
      </c>
      <c r="E625">
        <v>2</v>
      </c>
      <c r="F625">
        <v>2</v>
      </c>
      <c r="G625">
        <v>62503</v>
      </c>
      <c r="H625" t="s">
        <v>147</v>
      </c>
      <c r="I625">
        <v>2</v>
      </c>
      <c r="J625">
        <v>0</v>
      </c>
      <c r="K625">
        <v>1</v>
      </c>
      <c r="L625">
        <f t="shared" si="27"/>
        <v>1</v>
      </c>
      <c r="M625">
        <f>marketing_campaign32[[#This Row],[TotalKids]]+marketing_campaign32[[#This Row],[Marital_Number]]</f>
        <v>3</v>
      </c>
      <c r="N625" s="1">
        <v>41323</v>
      </c>
      <c r="O625" s="22">
        <f>MAX($N$2:$N$2229)-marketing_campaign32[[#This Row],[Dt_Customer]]</f>
        <v>496</v>
      </c>
      <c r="P625">
        <v>40</v>
      </c>
      <c r="Q625">
        <v>478</v>
      </c>
      <c r="R625">
        <v>0</v>
      </c>
      <c r="S625">
        <v>193</v>
      </c>
      <c r="T625">
        <v>110</v>
      </c>
      <c r="U625">
        <v>75</v>
      </c>
      <c r="V625">
        <v>117</v>
      </c>
      <c r="W625">
        <f t="shared" si="28"/>
        <v>973</v>
      </c>
      <c r="X625" s="27">
        <f>marketing_campaign32[[#This Row],[TotalSpend]]/marketing_campaign32[[#This Row],[Income]]</f>
        <v>1.5567252771866951E-2</v>
      </c>
      <c r="Y625" s="27" t="str">
        <f>IF(marketing_campaign32[[#This Row],[TotalSpend]]&gt;1196, "High Spend", "Low Spend")</f>
        <v>Low Spend</v>
      </c>
      <c r="Z625">
        <v>4</v>
      </c>
      <c r="AA625">
        <v>8</v>
      </c>
      <c r="AB625">
        <v>3</v>
      </c>
      <c r="AC625">
        <v>11</v>
      </c>
      <c r="AD625">
        <f t="shared" si="29"/>
        <v>22</v>
      </c>
      <c r="AE625" s="30">
        <f>IFERROR(marketing_campaign32[[#This Row],[TotalSpend]]/marketing_campaign32[[#This Row],[TotalPurchase]], 0)</f>
        <v>44.227272727272727</v>
      </c>
      <c r="AF625">
        <v>5</v>
      </c>
      <c r="AG625">
        <v>0</v>
      </c>
      <c r="AH625">
        <v>0</v>
      </c>
      <c r="AI625">
        <v>0</v>
      </c>
      <c r="AJ625">
        <v>0</v>
      </c>
      <c r="AK625">
        <v>0</v>
      </c>
      <c r="AL625">
        <v>0</v>
      </c>
      <c r="AM625">
        <v>0</v>
      </c>
    </row>
    <row r="626" spans="1:39" x14ac:dyDescent="0.3">
      <c r="A626">
        <v>1993</v>
      </c>
      <c r="B626">
        <v>1949</v>
      </c>
      <c r="C626">
        <f>2014-marketing_campaign32[[#This Row],[Year_Birth]]</f>
        <v>65</v>
      </c>
      <c r="D626" t="str">
        <f>IF(AND(marketing_campaign32[[#This Row],[Age]]&gt;17, marketing_campaign32[[#This Row],[Age]]&lt;40), "Adult", IF(AND(marketing_campaign32[[#This Row],[Age]]&gt;=40, marketing_campaign32[[#This Row],[Age]]&lt;59), "Middle Age", "Old Age"))</f>
        <v>Old Age</v>
      </c>
      <c r="E626">
        <v>3</v>
      </c>
      <c r="F626">
        <v>2</v>
      </c>
      <c r="G626">
        <v>58607</v>
      </c>
      <c r="H626" t="s">
        <v>147</v>
      </c>
      <c r="I626">
        <v>2</v>
      </c>
      <c r="J626">
        <v>0</v>
      </c>
      <c r="K626">
        <v>1</v>
      </c>
      <c r="L626">
        <f t="shared" si="27"/>
        <v>1</v>
      </c>
      <c r="M626">
        <f>marketing_campaign32[[#This Row],[TotalKids]]+marketing_campaign32[[#This Row],[Marital_Number]]</f>
        <v>3</v>
      </c>
      <c r="N626" s="1">
        <v>41266</v>
      </c>
      <c r="O626" s="22">
        <f>MAX($N$2:$N$2229)-marketing_campaign32[[#This Row],[Dt_Customer]]</f>
        <v>553</v>
      </c>
      <c r="P626">
        <v>63</v>
      </c>
      <c r="Q626">
        <v>867</v>
      </c>
      <c r="R626">
        <v>0</v>
      </c>
      <c r="S626">
        <v>86</v>
      </c>
      <c r="T626">
        <v>0</v>
      </c>
      <c r="U626">
        <v>0</v>
      </c>
      <c r="V626">
        <v>19</v>
      </c>
      <c r="W626">
        <f t="shared" si="28"/>
        <v>972</v>
      </c>
      <c r="X626" s="27">
        <f>marketing_campaign32[[#This Row],[TotalSpend]]/marketing_campaign32[[#This Row],[Income]]</f>
        <v>1.6585049567457811E-2</v>
      </c>
      <c r="Y626" s="27" t="str">
        <f>IF(marketing_campaign32[[#This Row],[TotalSpend]]&gt;1196, "High Spend", "Low Spend")</f>
        <v>Low Spend</v>
      </c>
      <c r="Z626">
        <v>3</v>
      </c>
      <c r="AA626">
        <v>2</v>
      </c>
      <c r="AB626">
        <v>3</v>
      </c>
      <c r="AC626">
        <v>9</v>
      </c>
      <c r="AD626">
        <f t="shared" si="29"/>
        <v>14</v>
      </c>
      <c r="AE626" s="30">
        <f>IFERROR(marketing_campaign32[[#This Row],[TotalSpend]]/marketing_campaign32[[#This Row],[TotalPurchase]], 0)</f>
        <v>69.428571428571431</v>
      </c>
      <c r="AF626">
        <v>8</v>
      </c>
      <c r="AG626">
        <v>0</v>
      </c>
      <c r="AH626">
        <v>0</v>
      </c>
      <c r="AI626">
        <v>0</v>
      </c>
      <c r="AJ626">
        <v>1</v>
      </c>
      <c r="AK626">
        <v>0</v>
      </c>
      <c r="AL626">
        <v>0</v>
      </c>
      <c r="AM626">
        <v>0</v>
      </c>
    </row>
    <row r="627" spans="1:39" x14ac:dyDescent="0.3">
      <c r="A627">
        <v>6233</v>
      </c>
      <c r="B627">
        <v>1976</v>
      </c>
      <c r="C627">
        <f>2014-marketing_campaign32[[#This Row],[Year_Birth]]</f>
        <v>38</v>
      </c>
      <c r="D627" t="str">
        <f>IF(AND(marketing_campaign32[[#This Row],[Age]]&gt;17, marketing_campaign32[[#This Row],[Age]]&lt;40), "Adult", IF(AND(marketing_campaign32[[#This Row],[Age]]&gt;=40, marketing_campaign32[[#This Row],[Age]]&lt;59), "Middle Age", "Old Age"))</f>
        <v>Adult</v>
      </c>
      <c r="E627">
        <v>2</v>
      </c>
      <c r="F627">
        <v>2</v>
      </c>
      <c r="G627">
        <v>65991</v>
      </c>
      <c r="H627" t="s">
        <v>147</v>
      </c>
      <c r="I627">
        <v>2</v>
      </c>
      <c r="J627">
        <v>0</v>
      </c>
      <c r="K627">
        <v>1</v>
      </c>
      <c r="L627">
        <f t="shared" si="27"/>
        <v>1</v>
      </c>
      <c r="M627">
        <f>marketing_campaign32[[#This Row],[TotalKids]]+marketing_campaign32[[#This Row],[Marital_Number]]</f>
        <v>3</v>
      </c>
      <c r="N627" s="1">
        <v>41159</v>
      </c>
      <c r="O627" s="22">
        <f>MAX($N$2:$N$2229)-marketing_campaign32[[#This Row],[Dt_Customer]]</f>
        <v>660</v>
      </c>
      <c r="P627">
        <v>21</v>
      </c>
      <c r="Q627">
        <v>507</v>
      </c>
      <c r="R627">
        <v>19</v>
      </c>
      <c r="S627">
        <v>364</v>
      </c>
      <c r="T627">
        <v>25</v>
      </c>
      <c r="U627">
        <v>47</v>
      </c>
      <c r="V627">
        <v>9</v>
      </c>
      <c r="W627">
        <f t="shared" si="28"/>
        <v>971</v>
      </c>
      <c r="X627" s="27">
        <f>marketing_campaign32[[#This Row],[TotalSpend]]/marketing_campaign32[[#This Row],[Income]]</f>
        <v>1.4714127684078131E-2</v>
      </c>
      <c r="Y627" s="27" t="str">
        <f>IF(marketing_campaign32[[#This Row],[TotalSpend]]&gt;1196, "High Spend", "Low Spend")</f>
        <v>Low Spend</v>
      </c>
      <c r="Z627">
        <v>3</v>
      </c>
      <c r="AA627">
        <v>9</v>
      </c>
      <c r="AB627">
        <v>5</v>
      </c>
      <c r="AC627">
        <v>10</v>
      </c>
      <c r="AD627">
        <f t="shared" si="29"/>
        <v>24</v>
      </c>
      <c r="AE627" s="30">
        <f>IFERROR(marketing_campaign32[[#This Row],[TotalSpend]]/marketing_campaign32[[#This Row],[TotalPurchase]], 0)</f>
        <v>40.458333333333336</v>
      </c>
      <c r="AF627">
        <v>7</v>
      </c>
      <c r="AG627">
        <v>0</v>
      </c>
      <c r="AH627">
        <v>0</v>
      </c>
      <c r="AI627">
        <v>0</v>
      </c>
      <c r="AJ627">
        <v>0</v>
      </c>
      <c r="AK627">
        <v>0</v>
      </c>
      <c r="AL627">
        <v>0</v>
      </c>
      <c r="AM627">
        <v>0</v>
      </c>
    </row>
    <row r="628" spans="1:39" x14ac:dyDescent="0.3">
      <c r="A628">
        <v>4743</v>
      </c>
      <c r="B628">
        <v>1969</v>
      </c>
      <c r="C628">
        <f>2014-marketing_campaign32[[#This Row],[Year_Birth]]</f>
        <v>45</v>
      </c>
      <c r="D628" t="str">
        <f>IF(AND(marketing_campaign32[[#This Row],[Age]]&gt;17, marketing_campaign32[[#This Row],[Age]]&lt;40), "Adult", IF(AND(marketing_campaign32[[#This Row],[Age]]&gt;=40, marketing_campaign32[[#This Row],[Age]]&lt;59), "Middle Age", "Old Age"))</f>
        <v>Middle Age</v>
      </c>
      <c r="E628">
        <v>3</v>
      </c>
      <c r="F628">
        <v>2</v>
      </c>
      <c r="G628">
        <v>56242</v>
      </c>
      <c r="H628" t="s">
        <v>147</v>
      </c>
      <c r="I628">
        <v>2</v>
      </c>
      <c r="J628">
        <v>0</v>
      </c>
      <c r="K628">
        <v>1</v>
      </c>
      <c r="L628">
        <f t="shared" si="27"/>
        <v>1</v>
      </c>
      <c r="M628">
        <f>marketing_campaign32[[#This Row],[TotalKids]]+marketing_campaign32[[#This Row],[Marital_Number]]</f>
        <v>3</v>
      </c>
      <c r="N628" s="1">
        <v>41336</v>
      </c>
      <c r="O628" s="22">
        <f>MAX($N$2:$N$2229)-marketing_campaign32[[#This Row],[Dt_Customer]]</f>
        <v>483</v>
      </c>
      <c r="P628">
        <v>72</v>
      </c>
      <c r="Q628">
        <v>689</v>
      </c>
      <c r="R628">
        <v>8</v>
      </c>
      <c r="S628">
        <v>167</v>
      </c>
      <c r="T628">
        <v>11</v>
      </c>
      <c r="U628">
        <v>8</v>
      </c>
      <c r="V628">
        <v>88</v>
      </c>
      <c r="W628">
        <f t="shared" si="28"/>
        <v>971</v>
      </c>
      <c r="X628" s="27">
        <f>marketing_campaign32[[#This Row],[TotalSpend]]/marketing_campaign32[[#This Row],[Income]]</f>
        <v>1.7264677643042566E-2</v>
      </c>
      <c r="Y628" s="27" t="str">
        <f>IF(marketing_campaign32[[#This Row],[TotalSpend]]&gt;1196, "High Spend", "Low Spend")</f>
        <v>Low Spend</v>
      </c>
      <c r="Z628">
        <v>5</v>
      </c>
      <c r="AA628">
        <v>8</v>
      </c>
      <c r="AB628">
        <v>4</v>
      </c>
      <c r="AC628">
        <v>11</v>
      </c>
      <c r="AD628">
        <f t="shared" si="29"/>
        <v>23</v>
      </c>
      <c r="AE628" s="30">
        <f>IFERROR(marketing_campaign32[[#This Row],[TotalSpend]]/marketing_campaign32[[#This Row],[TotalPurchase]], 0)</f>
        <v>42.217391304347828</v>
      </c>
      <c r="AF628">
        <v>6</v>
      </c>
      <c r="AG628">
        <v>0</v>
      </c>
      <c r="AH628">
        <v>0</v>
      </c>
      <c r="AI628">
        <v>0</v>
      </c>
      <c r="AJ628">
        <v>0</v>
      </c>
      <c r="AK628">
        <v>0</v>
      </c>
      <c r="AL628">
        <v>0</v>
      </c>
      <c r="AM628">
        <v>0</v>
      </c>
    </row>
    <row r="629" spans="1:39" x14ac:dyDescent="0.3">
      <c r="A629">
        <v>5077</v>
      </c>
      <c r="B629">
        <v>1979</v>
      </c>
      <c r="C629">
        <f>2014-marketing_campaign32[[#This Row],[Year_Birth]]</f>
        <v>35</v>
      </c>
      <c r="D629" t="str">
        <f>IF(AND(marketing_campaign32[[#This Row],[Age]]&gt;17, marketing_campaign32[[#This Row],[Age]]&lt;40), "Adult", IF(AND(marketing_campaign32[[#This Row],[Age]]&gt;=40, marketing_campaign32[[#This Row],[Age]]&lt;59), "Middle Age", "Old Age"))</f>
        <v>Adult</v>
      </c>
      <c r="E629">
        <v>2</v>
      </c>
      <c r="F629">
        <v>2</v>
      </c>
      <c r="G629">
        <v>77298</v>
      </c>
      <c r="H629" t="s">
        <v>146</v>
      </c>
      <c r="I629">
        <v>3</v>
      </c>
      <c r="J629">
        <v>0</v>
      </c>
      <c r="K629">
        <v>1</v>
      </c>
      <c r="L629">
        <f t="shared" si="27"/>
        <v>1</v>
      </c>
      <c r="M629">
        <f>marketing_campaign32[[#This Row],[TotalKids]]+marketing_campaign32[[#This Row],[Marital_Number]]</f>
        <v>3</v>
      </c>
      <c r="N629" s="1">
        <v>41580</v>
      </c>
      <c r="O629" s="22">
        <f>MAX($N$2:$N$2229)-marketing_campaign32[[#This Row],[Dt_Customer]]</f>
        <v>239</v>
      </c>
      <c r="P629">
        <v>46</v>
      </c>
      <c r="Q629">
        <v>425</v>
      </c>
      <c r="R629">
        <v>115</v>
      </c>
      <c r="S629">
        <v>292</v>
      </c>
      <c r="T629">
        <v>23</v>
      </c>
      <c r="U629">
        <v>35</v>
      </c>
      <c r="V629">
        <v>79</v>
      </c>
      <c r="W629">
        <f t="shared" si="28"/>
        <v>969</v>
      </c>
      <c r="X629" s="27">
        <f>marketing_campaign32[[#This Row],[TotalSpend]]/marketing_campaign32[[#This Row],[Income]]</f>
        <v>1.2535900023286502E-2</v>
      </c>
      <c r="Y629" s="27" t="str">
        <f>IF(marketing_campaign32[[#This Row],[TotalSpend]]&gt;1196, "High Spend", "Low Spend")</f>
        <v>Low Spend</v>
      </c>
      <c r="Z629">
        <v>1</v>
      </c>
      <c r="AA629">
        <v>6</v>
      </c>
      <c r="AB629">
        <v>6</v>
      </c>
      <c r="AC629">
        <v>11</v>
      </c>
      <c r="AD629">
        <f t="shared" si="29"/>
        <v>23</v>
      </c>
      <c r="AE629" s="30">
        <f>IFERROR(marketing_campaign32[[#This Row],[TotalSpend]]/marketing_campaign32[[#This Row],[TotalPurchase]], 0)</f>
        <v>42.130434782608695</v>
      </c>
      <c r="AF629">
        <v>3</v>
      </c>
      <c r="AG629">
        <v>0</v>
      </c>
      <c r="AH629">
        <v>0</v>
      </c>
      <c r="AI629">
        <v>0</v>
      </c>
      <c r="AJ629">
        <v>0</v>
      </c>
      <c r="AK629">
        <v>0</v>
      </c>
      <c r="AL629">
        <v>0</v>
      </c>
      <c r="AM629">
        <v>0</v>
      </c>
    </row>
    <row r="630" spans="1:39" x14ac:dyDescent="0.3">
      <c r="A630">
        <v>6173</v>
      </c>
      <c r="B630">
        <v>1979</v>
      </c>
      <c r="C630">
        <f>2014-marketing_campaign32[[#This Row],[Year_Birth]]</f>
        <v>35</v>
      </c>
      <c r="D630" t="str">
        <f>IF(AND(marketing_campaign32[[#This Row],[Age]]&gt;17, marketing_campaign32[[#This Row],[Age]]&lt;40), "Adult", IF(AND(marketing_campaign32[[#This Row],[Age]]&gt;=40, marketing_campaign32[[#This Row],[Age]]&lt;59), "Middle Age", "Old Age"))</f>
        <v>Adult</v>
      </c>
      <c r="E630">
        <v>2</v>
      </c>
      <c r="F630">
        <v>2</v>
      </c>
      <c r="G630">
        <v>77298</v>
      </c>
      <c r="H630" t="s">
        <v>146</v>
      </c>
      <c r="I630">
        <v>3</v>
      </c>
      <c r="J630">
        <v>0</v>
      </c>
      <c r="K630">
        <v>1</v>
      </c>
      <c r="L630">
        <f t="shared" si="27"/>
        <v>1</v>
      </c>
      <c r="M630">
        <f>marketing_campaign32[[#This Row],[TotalKids]]+marketing_campaign32[[#This Row],[Marital_Number]]</f>
        <v>3</v>
      </c>
      <c r="N630" s="1">
        <v>41580</v>
      </c>
      <c r="O630" s="22">
        <f>MAX($N$2:$N$2229)-marketing_campaign32[[#This Row],[Dt_Customer]]</f>
        <v>239</v>
      </c>
      <c r="P630">
        <v>46</v>
      </c>
      <c r="Q630">
        <v>425</v>
      </c>
      <c r="R630">
        <v>115</v>
      </c>
      <c r="S630">
        <v>292</v>
      </c>
      <c r="T630">
        <v>23</v>
      </c>
      <c r="U630">
        <v>35</v>
      </c>
      <c r="V630">
        <v>79</v>
      </c>
      <c r="W630">
        <f t="shared" si="28"/>
        <v>969</v>
      </c>
      <c r="X630" s="27">
        <f>marketing_campaign32[[#This Row],[TotalSpend]]/marketing_campaign32[[#This Row],[Income]]</f>
        <v>1.2535900023286502E-2</v>
      </c>
      <c r="Y630" s="27" t="str">
        <f>IF(marketing_campaign32[[#This Row],[TotalSpend]]&gt;1196, "High Spend", "Low Spend")</f>
        <v>Low Spend</v>
      </c>
      <c r="Z630">
        <v>1</v>
      </c>
      <c r="AA630">
        <v>6</v>
      </c>
      <c r="AB630">
        <v>6</v>
      </c>
      <c r="AC630">
        <v>11</v>
      </c>
      <c r="AD630">
        <f t="shared" si="29"/>
        <v>23</v>
      </c>
      <c r="AE630" s="30">
        <f>IFERROR(marketing_campaign32[[#This Row],[TotalSpend]]/marketing_campaign32[[#This Row],[TotalPurchase]], 0)</f>
        <v>42.130434782608695</v>
      </c>
      <c r="AF630">
        <v>3</v>
      </c>
      <c r="AG630">
        <v>0</v>
      </c>
      <c r="AH630">
        <v>0</v>
      </c>
      <c r="AI630">
        <v>0</v>
      </c>
      <c r="AJ630">
        <v>0</v>
      </c>
      <c r="AK630">
        <v>0</v>
      </c>
      <c r="AL630">
        <v>0</v>
      </c>
      <c r="AM630">
        <v>0</v>
      </c>
    </row>
    <row r="631" spans="1:39" x14ac:dyDescent="0.3">
      <c r="A631">
        <v>7290</v>
      </c>
      <c r="B631">
        <v>1985</v>
      </c>
      <c r="C631">
        <f>2014-marketing_campaign32[[#This Row],[Year_Birth]]</f>
        <v>29</v>
      </c>
      <c r="D631" t="str">
        <f>IF(AND(marketing_campaign32[[#This Row],[Age]]&gt;17, marketing_campaign32[[#This Row],[Age]]&lt;40), "Adult", IF(AND(marketing_campaign32[[#This Row],[Age]]&gt;=40, marketing_campaign32[[#This Row],[Age]]&lt;59), "Middle Age", "Old Age"))</f>
        <v>Adult</v>
      </c>
      <c r="E631">
        <v>2</v>
      </c>
      <c r="F631">
        <v>1</v>
      </c>
      <c r="G631">
        <v>70596</v>
      </c>
      <c r="H631" t="s">
        <v>146</v>
      </c>
      <c r="I631">
        <v>3</v>
      </c>
      <c r="J631">
        <v>0</v>
      </c>
      <c r="K631">
        <v>0</v>
      </c>
      <c r="L631">
        <f t="shared" si="27"/>
        <v>0</v>
      </c>
      <c r="M631">
        <f>marketing_campaign32[[#This Row],[TotalKids]]+marketing_campaign32[[#This Row],[Marital_Number]]</f>
        <v>1</v>
      </c>
      <c r="N631" s="1">
        <v>41187</v>
      </c>
      <c r="O631" s="22">
        <f>MAX($N$2:$N$2229)-marketing_campaign32[[#This Row],[Dt_Customer]]</f>
        <v>632</v>
      </c>
      <c r="P631">
        <v>68</v>
      </c>
      <c r="Q631">
        <v>347</v>
      </c>
      <c r="R631">
        <v>44</v>
      </c>
      <c r="S631">
        <v>534</v>
      </c>
      <c r="T631">
        <v>17</v>
      </c>
      <c r="U631">
        <v>0</v>
      </c>
      <c r="V631">
        <v>26</v>
      </c>
      <c r="W631">
        <f t="shared" si="28"/>
        <v>968</v>
      </c>
      <c r="X631" s="27">
        <f>marketing_campaign32[[#This Row],[TotalSpend]]/marketing_campaign32[[#This Row],[Income]]</f>
        <v>1.371182503257975E-2</v>
      </c>
      <c r="Y631" s="27" t="str">
        <f>IF(marketing_campaign32[[#This Row],[TotalSpend]]&gt;1196, "High Spend", "Low Spend")</f>
        <v>Low Spend</v>
      </c>
      <c r="Z631">
        <v>1</v>
      </c>
      <c r="AA631">
        <v>3</v>
      </c>
      <c r="AB631">
        <v>5</v>
      </c>
      <c r="AC631">
        <v>12</v>
      </c>
      <c r="AD631">
        <f t="shared" si="29"/>
        <v>20</v>
      </c>
      <c r="AE631" s="30">
        <f>IFERROR(marketing_campaign32[[#This Row],[TotalSpend]]/marketing_campaign32[[#This Row],[TotalPurchase]], 0)</f>
        <v>48.4</v>
      </c>
      <c r="AF631">
        <v>2</v>
      </c>
      <c r="AG631">
        <v>0</v>
      </c>
      <c r="AH631">
        <v>0</v>
      </c>
      <c r="AI631">
        <v>0</v>
      </c>
      <c r="AJ631">
        <v>0</v>
      </c>
      <c r="AK631">
        <v>0</v>
      </c>
      <c r="AL631">
        <v>0</v>
      </c>
      <c r="AM631">
        <v>0</v>
      </c>
    </row>
    <row r="632" spans="1:39" x14ac:dyDescent="0.3">
      <c r="A632">
        <v>8895</v>
      </c>
      <c r="B632">
        <v>1985</v>
      </c>
      <c r="C632">
        <f>2014-marketing_campaign32[[#This Row],[Year_Birth]]</f>
        <v>29</v>
      </c>
      <c r="D632" t="str">
        <f>IF(AND(marketing_campaign32[[#This Row],[Age]]&gt;17, marketing_campaign32[[#This Row],[Age]]&lt;40), "Adult", IF(AND(marketing_campaign32[[#This Row],[Age]]&gt;=40, marketing_campaign32[[#This Row],[Age]]&lt;59), "Middle Age", "Old Age"))</f>
        <v>Adult</v>
      </c>
      <c r="E632">
        <v>2</v>
      </c>
      <c r="F632">
        <v>1</v>
      </c>
      <c r="G632">
        <v>70596</v>
      </c>
      <c r="H632" t="s">
        <v>146</v>
      </c>
      <c r="I632">
        <v>3</v>
      </c>
      <c r="J632">
        <v>0</v>
      </c>
      <c r="K632">
        <v>0</v>
      </c>
      <c r="L632">
        <f t="shared" si="27"/>
        <v>0</v>
      </c>
      <c r="M632">
        <f>marketing_campaign32[[#This Row],[TotalKids]]+marketing_campaign32[[#This Row],[Marital_Number]]</f>
        <v>1</v>
      </c>
      <c r="N632" s="1">
        <v>41187</v>
      </c>
      <c r="O632" s="22">
        <f>MAX($N$2:$N$2229)-marketing_campaign32[[#This Row],[Dt_Customer]]</f>
        <v>632</v>
      </c>
      <c r="P632">
        <v>68</v>
      </c>
      <c r="Q632">
        <v>347</v>
      </c>
      <c r="R632">
        <v>44</v>
      </c>
      <c r="S632">
        <v>534</v>
      </c>
      <c r="T632">
        <v>17</v>
      </c>
      <c r="U632">
        <v>0</v>
      </c>
      <c r="V632">
        <v>26</v>
      </c>
      <c r="W632">
        <f t="shared" si="28"/>
        <v>968</v>
      </c>
      <c r="X632" s="27">
        <f>marketing_campaign32[[#This Row],[TotalSpend]]/marketing_campaign32[[#This Row],[Income]]</f>
        <v>1.371182503257975E-2</v>
      </c>
      <c r="Y632" s="27" t="str">
        <f>IF(marketing_campaign32[[#This Row],[TotalSpend]]&gt;1196, "High Spend", "Low Spend")</f>
        <v>Low Spend</v>
      </c>
      <c r="Z632">
        <v>1</v>
      </c>
      <c r="AA632">
        <v>3</v>
      </c>
      <c r="AB632">
        <v>5</v>
      </c>
      <c r="AC632">
        <v>12</v>
      </c>
      <c r="AD632">
        <f t="shared" si="29"/>
        <v>20</v>
      </c>
      <c r="AE632" s="30">
        <f>IFERROR(marketing_campaign32[[#This Row],[TotalSpend]]/marketing_campaign32[[#This Row],[TotalPurchase]], 0)</f>
        <v>48.4</v>
      </c>
      <c r="AF632">
        <v>2</v>
      </c>
      <c r="AG632">
        <v>0</v>
      </c>
      <c r="AH632">
        <v>0</v>
      </c>
      <c r="AI632">
        <v>0</v>
      </c>
      <c r="AJ632">
        <v>0</v>
      </c>
      <c r="AK632">
        <v>0</v>
      </c>
      <c r="AL632">
        <v>0</v>
      </c>
      <c r="AM632">
        <v>0</v>
      </c>
    </row>
    <row r="633" spans="1:39" x14ac:dyDescent="0.3">
      <c r="A633">
        <v>3535</v>
      </c>
      <c r="B633">
        <v>1965</v>
      </c>
      <c r="C633">
        <f>2014-marketing_campaign32[[#This Row],[Year_Birth]]</f>
        <v>49</v>
      </c>
      <c r="D633" t="str">
        <f>IF(AND(marketing_campaign32[[#This Row],[Age]]&gt;17, marketing_campaign32[[#This Row],[Age]]&lt;40), "Adult", IF(AND(marketing_campaign32[[#This Row],[Age]]&gt;=40, marketing_campaign32[[#This Row],[Age]]&lt;59), "Middle Age", "Old Age"))</f>
        <v>Middle Age</v>
      </c>
      <c r="E633">
        <v>2</v>
      </c>
      <c r="F633">
        <v>1</v>
      </c>
      <c r="G633">
        <v>66294</v>
      </c>
      <c r="H633" t="s">
        <v>147</v>
      </c>
      <c r="I633">
        <v>2</v>
      </c>
      <c r="J633">
        <v>0</v>
      </c>
      <c r="K633">
        <v>0</v>
      </c>
      <c r="L633">
        <f t="shared" si="27"/>
        <v>0</v>
      </c>
      <c r="M633">
        <f>marketing_campaign32[[#This Row],[TotalKids]]+marketing_campaign32[[#This Row],[Marital_Number]]</f>
        <v>1</v>
      </c>
      <c r="N633" s="1">
        <v>41715</v>
      </c>
      <c r="O633" s="22">
        <f>MAX($N$2:$N$2229)-marketing_campaign32[[#This Row],[Dt_Customer]]</f>
        <v>104</v>
      </c>
      <c r="P633">
        <v>68</v>
      </c>
      <c r="Q633">
        <v>251</v>
      </c>
      <c r="R633">
        <v>108</v>
      </c>
      <c r="S633">
        <v>334</v>
      </c>
      <c r="T633">
        <v>65</v>
      </c>
      <c r="U633">
        <v>92</v>
      </c>
      <c r="V633">
        <v>117</v>
      </c>
      <c r="W633">
        <f t="shared" si="28"/>
        <v>967</v>
      </c>
      <c r="X633" s="27">
        <f>marketing_campaign32[[#This Row],[TotalSpend]]/marketing_campaign32[[#This Row],[Income]]</f>
        <v>1.4586538751621565E-2</v>
      </c>
      <c r="Y633" s="27" t="str">
        <f>IF(marketing_campaign32[[#This Row],[TotalSpend]]&gt;1196, "High Spend", "Low Spend")</f>
        <v>Low Spend</v>
      </c>
      <c r="Z633">
        <v>1</v>
      </c>
      <c r="AA633">
        <v>4</v>
      </c>
      <c r="AB633">
        <v>3</v>
      </c>
      <c r="AC633">
        <v>5</v>
      </c>
      <c r="AD633">
        <f t="shared" si="29"/>
        <v>12</v>
      </c>
      <c r="AE633" s="30">
        <f>IFERROR(marketing_campaign32[[#This Row],[TotalSpend]]/marketing_campaign32[[#This Row],[TotalPurchase]], 0)</f>
        <v>80.583333333333329</v>
      </c>
      <c r="AF633">
        <v>2</v>
      </c>
      <c r="AG633">
        <v>0</v>
      </c>
      <c r="AH633">
        <v>0</v>
      </c>
      <c r="AI633">
        <v>0</v>
      </c>
      <c r="AJ633">
        <v>0</v>
      </c>
      <c r="AK633">
        <v>0</v>
      </c>
      <c r="AL633">
        <v>0</v>
      </c>
      <c r="AM633">
        <v>0</v>
      </c>
    </row>
    <row r="634" spans="1:39" x14ac:dyDescent="0.3">
      <c r="A634">
        <v>7922</v>
      </c>
      <c r="B634">
        <v>1951</v>
      </c>
      <c r="C634">
        <f>2014-marketing_campaign32[[#This Row],[Year_Birth]]</f>
        <v>63</v>
      </c>
      <c r="D634" t="str">
        <f>IF(AND(marketing_campaign32[[#This Row],[Age]]&gt;17, marketing_campaign32[[#This Row],[Age]]&lt;40), "Adult", IF(AND(marketing_campaign32[[#This Row],[Age]]&gt;=40, marketing_campaign32[[#This Row],[Age]]&lt;59), "Middle Age", "Old Age"))</f>
        <v>Old Age</v>
      </c>
      <c r="E634">
        <v>3</v>
      </c>
      <c r="F634">
        <v>1</v>
      </c>
      <c r="G634">
        <v>64950</v>
      </c>
      <c r="H634" t="s">
        <v>147</v>
      </c>
      <c r="I634">
        <v>2</v>
      </c>
      <c r="J634">
        <v>0</v>
      </c>
      <c r="K634">
        <v>1</v>
      </c>
      <c r="L634">
        <f t="shared" si="27"/>
        <v>1</v>
      </c>
      <c r="M634">
        <f>marketing_campaign32[[#This Row],[TotalKids]]+marketing_campaign32[[#This Row],[Marital_Number]]</f>
        <v>2</v>
      </c>
      <c r="N634" s="1">
        <v>41133</v>
      </c>
      <c r="O634" s="22">
        <f>MAX($N$2:$N$2229)-marketing_campaign32[[#This Row],[Dt_Customer]]</f>
        <v>686</v>
      </c>
      <c r="P634">
        <v>29</v>
      </c>
      <c r="Q634">
        <v>819</v>
      </c>
      <c r="R634">
        <v>0</v>
      </c>
      <c r="S634">
        <v>72</v>
      </c>
      <c r="T634">
        <v>12</v>
      </c>
      <c r="U634">
        <v>0</v>
      </c>
      <c r="V634">
        <v>63</v>
      </c>
      <c r="W634">
        <f t="shared" si="28"/>
        <v>966</v>
      </c>
      <c r="X634" s="27">
        <f>marketing_campaign32[[#This Row],[TotalSpend]]/marketing_campaign32[[#This Row],[Income]]</f>
        <v>1.4872979214780601E-2</v>
      </c>
      <c r="Y634" s="27" t="str">
        <f>IF(marketing_campaign32[[#This Row],[TotalSpend]]&gt;1196, "High Spend", "Low Spend")</f>
        <v>Low Spend</v>
      </c>
      <c r="Z634">
        <v>2</v>
      </c>
      <c r="AA634">
        <v>11</v>
      </c>
      <c r="AB634">
        <v>2</v>
      </c>
      <c r="AC634">
        <v>10</v>
      </c>
      <c r="AD634">
        <f t="shared" si="29"/>
        <v>23</v>
      </c>
      <c r="AE634" s="30">
        <f>IFERROR(marketing_campaign32[[#This Row],[TotalSpend]]/marketing_campaign32[[#This Row],[TotalPurchase]], 0)</f>
        <v>42</v>
      </c>
      <c r="AF634">
        <v>7</v>
      </c>
      <c r="AG634">
        <v>0</v>
      </c>
      <c r="AH634">
        <v>0</v>
      </c>
      <c r="AI634">
        <v>0</v>
      </c>
      <c r="AJ634">
        <v>1</v>
      </c>
      <c r="AK634">
        <v>0</v>
      </c>
      <c r="AL634">
        <v>0</v>
      </c>
      <c r="AM634">
        <v>0</v>
      </c>
    </row>
    <row r="635" spans="1:39" x14ac:dyDescent="0.3">
      <c r="A635">
        <v>5114</v>
      </c>
      <c r="B635">
        <v>1965</v>
      </c>
      <c r="C635">
        <f>2014-marketing_campaign32[[#This Row],[Year_Birth]]</f>
        <v>49</v>
      </c>
      <c r="D635" t="str">
        <f>IF(AND(marketing_campaign32[[#This Row],[Age]]&gt;17, marketing_campaign32[[#This Row],[Age]]&lt;40), "Adult", IF(AND(marketing_campaign32[[#This Row],[Age]]&gt;=40, marketing_campaign32[[#This Row],[Age]]&lt;59), "Middle Age", "Old Age"))</f>
        <v>Middle Age</v>
      </c>
      <c r="E635">
        <v>3</v>
      </c>
      <c r="F635">
        <v>2</v>
      </c>
      <c r="G635">
        <v>74806</v>
      </c>
      <c r="H635" t="s">
        <v>146</v>
      </c>
      <c r="I635">
        <v>3</v>
      </c>
      <c r="J635">
        <v>0</v>
      </c>
      <c r="K635">
        <v>1</v>
      </c>
      <c r="L635">
        <f t="shared" si="27"/>
        <v>1</v>
      </c>
      <c r="M635">
        <f>marketing_campaign32[[#This Row],[TotalKids]]+marketing_campaign32[[#This Row],[Marital_Number]]</f>
        <v>3</v>
      </c>
      <c r="N635" s="1">
        <v>41262</v>
      </c>
      <c r="O635" s="22">
        <f>MAX($N$2:$N$2229)-marketing_campaign32[[#This Row],[Dt_Customer]]</f>
        <v>557</v>
      </c>
      <c r="P635">
        <v>1</v>
      </c>
      <c r="Q635">
        <v>670</v>
      </c>
      <c r="R635">
        <v>9</v>
      </c>
      <c r="S635">
        <v>249</v>
      </c>
      <c r="T635">
        <v>0</v>
      </c>
      <c r="U635">
        <v>28</v>
      </c>
      <c r="V635">
        <v>9</v>
      </c>
      <c r="W635">
        <f t="shared" si="28"/>
        <v>965</v>
      </c>
      <c r="X635" s="27">
        <f>marketing_campaign32[[#This Row],[TotalSpend]]/marketing_campaign32[[#This Row],[Income]]</f>
        <v>1.2900034756570328E-2</v>
      </c>
      <c r="Y635" s="27" t="str">
        <f>IF(marketing_campaign32[[#This Row],[TotalSpend]]&gt;1196, "High Spend", "Low Spend")</f>
        <v>Low Spend</v>
      </c>
      <c r="Z635">
        <v>2</v>
      </c>
      <c r="AA635">
        <v>5</v>
      </c>
      <c r="AB635">
        <v>4</v>
      </c>
      <c r="AC635">
        <v>5</v>
      </c>
      <c r="AD635">
        <f t="shared" si="29"/>
        <v>14</v>
      </c>
      <c r="AE635" s="30">
        <f>IFERROR(marketing_campaign32[[#This Row],[TotalSpend]]/marketing_campaign32[[#This Row],[TotalPurchase]], 0)</f>
        <v>68.928571428571431</v>
      </c>
      <c r="AF635">
        <v>4</v>
      </c>
      <c r="AG635">
        <v>0</v>
      </c>
      <c r="AH635">
        <v>0</v>
      </c>
      <c r="AI635">
        <v>0</v>
      </c>
      <c r="AJ635">
        <v>0</v>
      </c>
      <c r="AK635">
        <v>0</v>
      </c>
      <c r="AL635">
        <v>0</v>
      </c>
      <c r="AM635">
        <v>0</v>
      </c>
    </row>
    <row r="636" spans="1:39" x14ac:dyDescent="0.3">
      <c r="A636">
        <v>3852</v>
      </c>
      <c r="B636">
        <v>1961</v>
      </c>
      <c r="C636">
        <f>2014-marketing_campaign32[[#This Row],[Year_Birth]]</f>
        <v>53</v>
      </c>
      <c r="D636" t="str">
        <f>IF(AND(marketing_campaign32[[#This Row],[Age]]&gt;17, marketing_campaign32[[#This Row],[Age]]&lt;40), "Adult", IF(AND(marketing_campaign32[[#This Row],[Age]]&gt;=40, marketing_campaign32[[#This Row],[Age]]&lt;59), "Middle Age", "Old Age"))</f>
        <v>Middle Age</v>
      </c>
      <c r="E636">
        <v>3</v>
      </c>
      <c r="F636">
        <v>2</v>
      </c>
      <c r="G636">
        <v>74881</v>
      </c>
      <c r="H636" t="s">
        <v>146</v>
      </c>
      <c r="I636">
        <v>3</v>
      </c>
      <c r="J636">
        <v>1</v>
      </c>
      <c r="K636">
        <v>1</v>
      </c>
      <c r="L636">
        <f t="shared" si="27"/>
        <v>2</v>
      </c>
      <c r="M636">
        <f>marketing_campaign32[[#This Row],[TotalKids]]+marketing_campaign32[[#This Row],[Marital_Number]]</f>
        <v>4</v>
      </c>
      <c r="N636" s="1">
        <v>41341</v>
      </c>
      <c r="O636" s="22">
        <f>MAX($N$2:$N$2229)-marketing_campaign32[[#This Row],[Dt_Customer]]</f>
        <v>478</v>
      </c>
      <c r="P636">
        <v>48</v>
      </c>
      <c r="Q636">
        <v>505</v>
      </c>
      <c r="R636">
        <v>72</v>
      </c>
      <c r="S636">
        <v>270</v>
      </c>
      <c r="T636">
        <v>36</v>
      </c>
      <c r="U636">
        <v>27</v>
      </c>
      <c r="V636">
        <v>54</v>
      </c>
      <c r="W636">
        <f t="shared" si="28"/>
        <v>964</v>
      </c>
      <c r="X636" s="27">
        <f>marketing_campaign32[[#This Row],[TotalSpend]]/marketing_campaign32[[#This Row],[Income]]</f>
        <v>1.2873759698721973E-2</v>
      </c>
      <c r="Y636" s="27" t="str">
        <f>IF(marketing_campaign32[[#This Row],[TotalSpend]]&gt;1196, "High Spend", "Low Spend")</f>
        <v>Low Spend</v>
      </c>
      <c r="Z636">
        <v>4</v>
      </c>
      <c r="AA636">
        <v>9</v>
      </c>
      <c r="AB636">
        <v>2</v>
      </c>
      <c r="AC636">
        <v>12</v>
      </c>
      <c r="AD636">
        <f t="shared" si="29"/>
        <v>23</v>
      </c>
      <c r="AE636" s="30">
        <f>IFERROR(marketing_campaign32[[#This Row],[TotalSpend]]/marketing_campaign32[[#This Row],[TotalPurchase]], 0)</f>
        <v>41.913043478260867</v>
      </c>
      <c r="AF636">
        <v>5</v>
      </c>
      <c r="AG636">
        <v>0</v>
      </c>
      <c r="AH636">
        <v>0</v>
      </c>
      <c r="AI636">
        <v>0</v>
      </c>
      <c r="AJ636">
        <v>0</v>
      </c>
      <c r="AK636">
        <v>0</v>
      </c>
      <c r="AL636">
        <v>0</v>
      </c>
      <c r="AM636">
        <v>0</v>
      </c>
    </row>
    <row r="637" spans="1:39" x14ac:dyDescent="0.3">
      <c r="A637">
        <v>1000</v>
      </c>
      <c r="B637">
        <v>1961</v>
      </c>
      <c r="C637">
        <f>2014-marketing_campaign32[[#This Row],[Year_Birth]]</f>
        <v>53</v>
      </c>
      <c r="D637" t="str">
        <f>IF(AND(marketing_campaign32[[#This Row],[Age]]&gt;17, marketing_campaign32[[#This Row],[Age]]&lt;40), "Adult", IF(AND(marketing_campaign32[[#This Row],[Age]]&gt;=40, marketing_campaign32[[#This Row],[Age]]&lt;59), "Middle Age", "Old Age"))</f>
        <v>Middle Age</v>
      </c>
      <c r="E637">
        <v>3</v>
      </c>
      <c r="F637">
        <v>2</v>
      </c>
      <c r="G637">
        <v>74881</v>
      </c>
      <c r="H637" t="s">
        <v>146</v>
      </c>
      <c r="I637">
        <v>3</v>
      </c>
      <c r="J637">
        <v>1</v>
      </c>
      <c r="K637">
        <v>1</v>
      </c>
      <c r="L637">
        <f t="shared" si="27"/>
        <v>2</v>
      </c>
      <c r="M637">
        <f>marketing_campaign32[[#This Row],[TotalKids]]+marketing_campaign32[[#This Row],[Marital_Number]]</f>
        <v>4</v>
      </c>
      <c r="N637" s="1">
        <v>41341</v>
      </c>
      <c r="O637" s="22">
        <f>MAX($N$2:$N$2229)-marketing_campaign32[[#This Row],[Dt_Customer]]</f>
        <v>478</v>
      </c>
      <c r="P637">
        <v>48</v>
      </c>
      <c r="Q637">
        <v>505</v>
      </c>
      <c r="R637">
        <v>72</v>
      </c>
      <c r="S637">
        <v>270</v>
      </c>
      <c r="T637">
        <v>36</v>
      </c>
      <c r="U637">
        <v>27</v>
      </c>
      <c r="V637">
        <v>54</v>
      </c>
      <c r="W637">
        <f t="shared" si="28"/>
        <v>964</v>
      </c>
      <c r="X637" s="27">
        <f>marketing_campaign32[[#This Row],[TotalSpend]]/marketing_campaign32[[#This Row],[Income]]</f>
        <v>1.2873759698721973E-2</v>
      </c>
      <c r="Y637" s="27" t="str">
        <f>IF(marketing_campaign32[[#This Row],[TotalSpend]]&gt;1196, "High Spend", "Low Spend")</f>
        <v>Low Spend</v>
      </c>
      <c r="Z637">
        <v>4</v>
      </c>
      <c r="AA637">
        <v>9</v>
      </c>
      <c r="AB637">
        <v>2</v>
      </c>
      <c r="AC637">
        <v>12</v>
      </c>
      <c r="AD637">
        <f t="shared" si="29"/>
        <v>23</v>
      </c>
      <c r="AE637" s="30">
        <f>IFERROR(marketing_campaign32[[#This Row],[TotalSpend]]/marketing_campaign32[[#This Row],[TotalPurchase]], 0)</f>
        <v>41.913043478260867</v>
      </c>
      <c r="AF637">
        <v>5</v>
      </c>
      <c r="AG637">
        <v>0</v>
      </c>
      <c r="AH637">
        <v>0</v>
      </c>
      <c r="AI637">
        <v>0</v>
      </c>
      <c r="AJ637">
        <v>0</v>
      </c>
      <c r="AK637">
        <v>0</v>
      </c>
      <c r="AL637">
        <v>0</v>
      </c>
      <c r="AM637">
        <v>0</v>
      </c>
    </row>
    <row r="638" spans="1:39" x14ac:dyDescent="0.3">
      <c r="A638">
        <v>9624</v>
      </c>
      <c r="B638">
        <v>1958</v>
      </c>
      <c r="C638">
        <f>2014-marketing_campaign32[[#This Row],[Year_Birth]]</f>
        <v>56</v>
      </c>
      <c r="D638" t="str">
        <f>IF(AND(marketing_campaign32[[#This Row],[Age]]&gt;17, marketing_campaign32[[#This Row],[Age]]&lt;40), "Adult", IF(AND(marketing_campaign32[[#This Row],[Age]]&gt;=40, marketing_campaign32[[#This Row],[Age]]&lt;59), "Middle Age", "Old Age"))</f>
        <v>Middle Age</v>
      </c>
      <c r="E638">
        <v>3</v>
      </c>
      <c r="F638">
        <v>2</v>
      </c>
      <c r="G638">
        <v>65488</v>
      </c>
      <c r="H638" t="s">
        <v>147</v>
      </c>
      <c r="I638">
        <v>2</v>
      </c>
      <c r="J638">
        <v>0</v>
      </c>
      <c r="K638">
        <v>0</v>
      </c>
      <c r="L638">
        <f t="shared" si="27"/>
        <v>0</v>
      </c>
      <c r="M638">
        <f>marketing_campaign32[[#This Row],[TotalKids]]+marketing_campaign32[[#This Row],[Marital_Number]]</f>
        <v>2</v>
      </c>
      <c r="N638" s="1">
        <v>41803</v>
      </c>
      <c r="O638" s="22">
        <f>MAX($N$2:$N$2229)-marketing_campaign32[[#This Row],[Dt_Customer]]</f>
        <v>16</v>
      </c>
      <c r="P638">
        <v>46</v>
      </c>
      <c r="Q638">
        <v>603</v>
      </c>
      <c r="R638">
        <v>45</v>
      </c>
      <c r="S638">
        <v>207</v>
      </c>
      <c r="T638">
        <v>36</v>
      </c>
      <c r="U638">
        <v>18</v>
      </c>
      <c r="V638">
        <v>54</v>
      </c>
      <c r="W638">
        <f t="shared" si="28"/>
        <v>963</v>
      </c>
      <c r="X638" s="27">
        <f>marketing_campaign32[[#This Row],[TotalSpend]]/marketing_campaign32[[#This Row],[Income]]</f>
        <v>1.4704984119227949E-2</v>
      </c>
      <c r="Y638" s="27" t="str">
        <f>IF(marketing_campaign32[[#This Row],[TotalSpend]]&gt;1196, "High Spend", "Low Spend")</f>
        <v>Low Spend</v>
      </c>
      <c r="Z638">
        <v>1</v>
      </c>
      <c r="AA638">
        <v>3</v>
      </c>
      <c r="AB638">
        <v>4</v>
      </c>
      <c r="AC638">
        <v>6</v>
      </c>
      <c r="AD638">
        <f t="shared" si="29"/>
        <v>13</v>
      </c>
      <c r="AE638" s="30">
        <f>IFERROR(marketing_campaign32[[#This Row],[TotalSpend]]/marketing_campaign32[[#This Row],[TotalPurchase]], 0)</f>
        <v>74.07692307692308</v>
      </c>
      <c r="AF638">
        <v>1</v>
      </c>
      <c r="AG638">
        <v>0</v>
      </c>
      <c r="AH638">
        <v>0</v>
      </c>
      <c r="AI638">
        <v>0</v>
      </c>
      <c r="AJ638">
        <v>0</v>
      </c>
      <c r="AK638">
        <v>0</v>
      </c>
      <c r="AL638">
        <v>0</v>
      </c>
      <c r="AM638">
        <v>0</v>
      </c>
    </row>
    <row r="639" spans="1:39" x14ac:dyDescent="0.3">
      <c r="A639">
        <v>2802</v>
      </c>
      <c r="B639">
        <v>1992</v>
      </c>
      <c r="C639">
        <f>2014-marketing_campaign32[[#This Row],[Year_Birth]]</f>
        <v>22</v>
      </c>
      <c r="D639" t="str">
        <f>IF(AND(marketing_campaign32[[#This Row],[Age]]&gt;17, marketing_campaign32[[#This Row],[Age]]&lt;40), "Adult", IF(AND(marketing_campaign32[[#This Row],[Age]]&gt;=40, marketing_campaign32[[#This Row],[Age]]&lt;59), "Middle Age", "Old Age"))</f>
        <v>Adult</v>
      </c>
      <c r="E639">
        <v>3</v>
      </c>
      <c r="F639">
        <v>2</v>
      </c>
      <c r="G639">
        <v>87000</v>
      </c>
      <c r="H639" t="s">
        <v>146</v>
      </c>
      <c r="I639">
        <v>3</v>
      </c>
      <c r="J639">
        <v>0</v>
      </c>
      <c r="K639">
        <v>0</v>
      </c>
      <c r="L639">
        <f t="shared" si="27"/>
        <v>0</v>
      </c>
      <c r="M639">
        <f>marketing_campaign32[[#This Row],[TotalKids]]+marketing_campaign32[[#This Row],[Marital_Number]]</f>
        <v>2</v>
      </c>
      <c r="N639" s="1">
        <v>41258</v>
      </c>
      <c r="O639" s="22">
        <f>MAX($N$2:$N$2229)-marketing_campaign32[[#This Row],[Dt_Customer]]</f>
        <v>561</v>
      </c>
      <c r="P639">
        <v>61</v>
      </c>
      <c r="Q639">
        <v>196</v>
      </c>
      <c r="R639">
        <v>25</v>
      </c>
      <c r="S639">
        <v>607</v>
      </c>
      <c r="T639">
        <v>67</v>
      </c>
      <c r="U639">
        <v>17</v>
      </c>
      <c r="V639">
        <v>49</v>
      </c>
      <c r="W639">
        <f t="shared" si="28"/>
        <v>961</v>
      </c>
      <c r="X639" s="27">
        <f>marketing_campaign32[[#This Row],[TotalSpend]]/marketing_campaign32[[#This Row],[Income]]</f>
        <v>1.1045977011494254E-2</v>
      </c>
      <c r="Y639" s="27" t="str">
        <f>IF(marketing_campaign32[[#This Row],[TotalSpend]]&gt;1196, "High Spend", "Low Spend")</f>
        <v>Low Spend</v>
      </c>
      <c r="Z639">
        <v>1</v>
      </c>
      <c r="AA639">
        <v>4</v>
      </c>
      <c r="AB639">
        <v>6</v>
      </c>
      <c r="AC639">
        <v>7</v>
      </c>
      <c r="AD639">
        <f t="shared" si="29"/>
        <v>17</v>
      </c>
      <c r="AE639" s="30">
        <f>IFERROR(marketing_campaign32[[#This Row],[TotalSpend]]/marketing_campaign32[[#This Row],[TotalPurchase]], 0)</f>
        <v>56.529411764705884</v>
      </c>
      <c r="AF639">
        <v>2</v>
      </c>
      <c r="AG639">
        <v>0</v>
      </c>
      <c r="AH639">
        <v>0</v>
      </c>
      <c r="AI639">
        <v>0</v>
      </c>
      <c r="AJ639">
        <v>0</v>
      </c>
      <c r="AK639">
        <v>0</v>
      </c>
      <c r="AL639">
        <v>0</v>
      </c>
      <c r="AM639">
        <v>0</v>
      </c>
    </row>
    <row r="640" spans="1:39" x14ac:dyDescent="0.3">
      <c r="A640">
        <v>10548</v>
      </c>
      <c r="B640">
        <v>1995</v>
      </c>
      <c r="C640">
        <f>2014-marketing_campaign32[[#This Row],[Year_Birth]]</f>
        <v>19</v>
      </c>
      <c r="D640" t="str">
        <f>IF(AND(marketing_campaign32[[#This Row],[Age]]&gt;17, marketing_campaign32[[#This Row],[Age]]&lt;40), "Adult", IF(AND(marketing_campaign32[[#This Row],[Age]]&gt;=40, marketing_campaign32[[#This Row],[Age]]&lt;59), "Middle Age", "Old Age"))</f>
        <v>Adult</v>
      </c>
      <c r="E640">
        <v>2</v>
      </c>
      <c r="F640">
        <v>1</v>
      </c>
      <c r="G640">
        <v>71163</v>
      </c>
      <c r="H640" t="s">
        <v>146</v>
      </c>
      <c r="I640">
        <v>3</v>
      </c>
      <c r="J640">
        <v>0</v>
      </c>
      <c r="K640">
        <v>0</v>
      </c>
      <c r="L640">
        <f t="shared" si="27"/>
        <v>0</v>
      </c>
      <c r="M640">
        <f>marketing_campaign32[[#This Row],[TotalKids]]+marketing_campaign32[[#This Row],[Marital_Number]]</f>
        <v>1</v>
      </c>
      <c r="N640" s="1">
        <v>41707</v>
      </c>
      <c r="O640" s="22">
        <f>MAX($N$2:$N$2229)-marketing_campaign32[[#This Row],[Dt_Customer]]</f>
        <v>112</v>
      </c>
      <c r="P640">
        <v>30</v>
      </c>
      <c r="Q640">
        <v>283</v>
      </c>
      <c r="R640">
        <v>17</v>
      </c>
      <c r="S640">
        <v>372</v>
      </c>
      <c r="T640">
        <v>138</v>
      </c>
      <c r="U640">
        <v>106</v>
      </c>
      <c r="V640">
        <v>44</v>
      </c>
      <c r="W640">
        <f t="shared" si="28"/>
        <v>960</v>
      </c>
      <c r="X640" s="27">
        <f>marketing_campaign32[[#This Row],[TotalSpend]]/marketing_campaign32[[#This Row],[Income]]</f>
        <v>1.349015640150078E-2</v>
      </c>
      <c r="Y640" s="27" t="str">
        <f>IF(marketing_campaign32[[#This Row],[TotalSpend]]&gt;1196, "High Spend", "Low Spend")</f>
        <v>Low Spend</v>
      </c>
      <c r="Z640">
        <v>1</v>
      </c>
      <c r="AA640">
        <v>3</v>
      </c>
      <c r="AB640">
        <v>8</v>
      </c>
      <c r="AC640">
        <v>12</v>
      </c>
      <c r="AD640">
        <f t="shared" si="29"/>
        <v>23</v>
      </c>
      <c r="AE640" s="30">
        <f>IFERROR(marketing_campaign32[[#This Row],[TotalSpend]]/marketing_campaign32[[#This Row],[TotalPurchase]], 0)</f>
        <v>41.739130434782609</v>
      </c>
      <c r="AF640">
        <v>1</v>
      </c>
      <c r="AG640">
        <v>0</v>
      </c>
      <c r="AH640">
        <v>0</v>
      </c>
      <c r="AI640">
        <v>0</v>
      </c>
      <c r="AJ640">
        <v>0</v>
      </c>
      <c r="AK640">
        <v>0</v>
      </c>
      <c r="AL640">
        <v>0</v>
      </c>
      <c r="AM640">
        <v>0</v>
      </c>
    </row>
    <row r="641" spans="1:39" x14ac:dyDescent="0.3">
      <c r="A641">
        <v>1628</v>
      </c>
      <c r="B641">
        <v>1971</v>
      </c>
      <c r="C641">
        <f>2014-marketing_campaign32[[#This Row],[Year_Birth]]</f>
        <v>43</v>
      </c>
      <c r="D641" t="str">
        <f>IF(AND(marketing_campaign32[[#This Row],[Age]]&gt;17, marketing_campaign32[[#This Row],[Age]]&lt;40), "Adult", IF(AND(marketing_campaign32[[#This Row],[Age]]&gt;=40, marketing_campaign32[[#This Row],[Age]]&lt;59), "Middle Age", "Old Age"))</f>
        <v>Middle Age</v>
      </c>
      <c r="E641">
        <v>2</v>
      </c>
      <c r="F641">
        <v>2</v>
      </c>
      <c r="G641">
        <v>71796</v>
      </c>
      <c r="H641" t="s">
        <v>146</v>
      </c>
      <c r="I641">
        <v>3</v>
      </c>
      <c r="J641">
        <v>0</v>
      </c>
      <c r="K641">
        <v>0</v>
      </c>
      <c r="L641">
        <f t="shared" ref="L641:L704" si="30">J641+K641</f>
        <v>0</v>
      </c>
      <c r="M641">
        <f>marketing_campaign32[[#This Row],[TotalKids]]+marketing_campaign32[[#This Row],[Marital_Number]]</f>
        <v>2</v>
      </c>
      <c r="N641" s="1">
        <v>41571</v>
      </c>
      <c r="O641" s="22">
        <f>MAX($N$2:$N$2229)-marketing_campaign32[[#This Row],[Dt_Customer]]</f>
        <v>248</v>
      </c>
      <c r="P641">
        <v>54</v>
      </c>
      <c r="Q641">
        <v>354</v>
      </c>
      <c r="R641">
        <v>21</v>
      </c>
      <c r="S641">
        <v>311</v>
      </c>
      <c r="T641">
        <v>167</v>
      </c>
      <c r="U641">
        <v>75</v>
      </c>
      <c r="V641">
        <v>32</v>
      </c>
      <c r="W641">
        <f t="shared" ref="W641:W704" si="31">Q641+R641+S641+T641+U641+V641</f>
        <v>960</v>
      </c>
      <c r="X641" s="27">
        <f>marketing_campaign32[[#This Row],[TotalSpend]]/marketing_campaign32[[#This Row],[Income]]</f>
        <v>1.3371218452281465E-2</v>
      </c>
      <c r="Y641" s="27" t="str">
        <f>IF(marketing_campaign32[[#This Row],[TotalSpend]]&gt;1196, "High Spend", "Low Spend")</f>
        <v>Low Spend</v>
      </c>
      <c r="Z641">
        <v>1</v>
      </c>
      <c r="AA641">
        <v>9</v>
      </c>
      <c r="AB641">
        <v>3</v>
      </c>
      <c r="AC641">
        <v>4</v>
      </c>
      <c r="AD641">
        <f t="shared" ref="AD641:AD704" si="32">AA641+AB641+AC641</f>
        <v>16</v>
      </c>
      <c r="AE641" s="30">
        <f>IFERROR(marketing_campaign32[[#This Row],[TotalSpend]]/marketing_campaign32[[#This Row],[TotalPurchase]], 0)</f>
        <v>60</v>
      </c>
      <c r="AF641">
        <v>4</v>
      </c>
      <c r="AG641">
        <v>0</v>
      </c>
      <c r="AH641">
        <v>0</v>
      </c>
      <c r="AI641">
        <v>0</v>
      </c>
      <c r="AJ641">
        <v>0</v>
      </c>
      <c r="AK641">
        <v>0</v>
      </c>
      <c r="AL641">
        <v>0</v>
      </c>
      <c r="AM641">
        <v>0</v>
      </c>
    </row>
    <row r="642" spans="1:39" x14ac:dyDescent="0.3">
      <c r="A642">
        <v>3254</v>
      </c>
      <c r="B642">
        <v>1971</v>
      </c>
      <c r="C642">
        <f>2014-marketing_campaign32[[#This Row],[Year_Birth]]</f>
        <v>43</v>
      </c>
      <c r="D642" t="str">
        <f>IF(AND(marketing_campaign32[[#This Row],[Age]]&gt;17, marketing_campaign32[[#This Row],[Age]]&lt;40), "Adult", IF(AND(marketing_campaign32[[#This Row],[Age]]&gt;=40, marketing_campaign32[[#This Row],[Age]]&lt;59), "Middle Age", "Old Age"))</f>
        <v>Middle Age</v>
      </c>
      <c r="E642">
        <v>2</v>
      </c>
      <c r="F642">
        <v>2</v>
      </c>
      <c r="G642">
        <v>70886</v>
      </c>
      <c r="H642" t="s">
        <v>146</v>
      </c>
      <c r="I642">
        <v>3</v>
      </c>
      <c r="J642">
        <v>1</v>
      </c>
      <c r="K642">
        <v>0</v>
      </c>
      <c r="L642">
        <f t="shared" si="30"/>
        <v>1</v>
      </c>
      <c r="M642">
        <f>marketing_campaign32[[#This Row],[TotalKids]]+marketing_campaign32[[#This Row],[Marital_Number]]</f>
        <v>3</v>
      </c>
      <c r="N642" s="1">
        <v>41561</v>
      </c>
      <c r="O642" s="22">
        <f>MAX($N$2:$N$2229)-marketing_campaign32[[#This Row],[Dt_Customer]]</f>
        <v>258</v>
      </c>
      <c r="P642">
        <v>65</v>
      </c>
      <c r="Q642">
        <v>407</v>
      </c>
      <c r="R642">
        <v>70</v>
      </c>
      <c r="S642">
        <v>239</v>
      </c>
      <c r="T642">
        <v>103</v>
      </c>
      <c r="U642">
        <v>88</v>
      </c>
      <c r="V642">
        <v>53</v>
      </c>
      <c r="W642">
        <f t="shared" si="31"/>
        <v>960</v>
      </c>
      <c r="X642" s="27">
        <f>marketing_campaign32[[#This Row],[TotalSpend]]/marketing_campaign32[[#This Row],[Income]]</f>
        <v>1.3542871653076771E-2</v>
      </c>
      <c r="Y642" s="27" t="str">
        <f>IF(marketing_campaign32[[#This Row],[TotalSpend]]&gt;1196, "High Spend", "Low Spend")</f>
        <v>Low Spend</v>
      </c>
      <c r="Z642">
        <v>1</v>
      </c>
      <c r="AA642">
        <v>5</v>
      </c>
      <c r="AB642">
        <v>4</v>
      </c>
      <c r="AC642">
        <v>4</v>
      </c>
      <c r="AD642">
        <f t="shared" si="32"/>
        <v>13</v>
      </c>
      <c r="AE642" s="30">
        <f>IFERROR(marketing_campaign32[[#This Row],[TotalSpend]]/marketing_campaign32[[#This Row],[TotalPurchase]], 0)</f>
        <v>73.84615384615384</v>
      </c>
      <c r="AF642">
        <v>2</v>
      </c>
      <c r="AG642">
        <v>0</v>
      </c>
      <c r="AH642">
        <v>0</v>
      </c>
      <c r="AI642">
        <v>0</v>
      </c>
      <c r="AJ642">
        <v>0</v>
      </c>
      <c r="AK642">
        <v>0</v>
      </c>
      <c r="AL642">
        <v>0</v>
      </c>
      <c r="AM642">
        <v>0</v>
      </c>
    </row>
    <row r="643" spans="1:39" x14ac:dyDescent="0.3">
      <c r="A643">
        <v>3445</v>
      </c>
      <c r="B643">
        <v>1956</v>
      </c>
      <c r="C643">
        <f>2014-marketing_campaign32[[#This Row],[Year_Birth]]</f>
        <v>58</v>
      </c>
      <c r="D643" t="str">
        <f>IF(AND(marketing_campaign32[[#This Row],[Age]]&gt;17, marketing_campaign32[[#This Row],[Age]]&lt;40), "Adult", IF(AND(marketing_campaign32[[#This Row],[Age]]&gt;=40, marketing_campaign32[[#This Row],[Age]]&lt;59), "Middle Age", "Old Age"))</f>
        <v>Middle Age</v>
      </c>
      <c r="E643">
        <v>2</v>
      </c>
      <c r="F643">
        <v>1</v>
      </c>
      <c r="G643">
        <v>60714</v>
      </c>
      <c r="H643" t="s">
        <v>147</v>
      </c>
      <c r="I643">
        <v>2</v>
      </c>
      <c r="J643">
        <v>0</v>
      </c>
      <c r="K643">
        <v>0</v>
      </c>
      <c r="L643">
        <f t="shared" si="30"/>
        <v>0</v>
      </c>
      <c r="M643">
        <f>marketing_campaign32[[#This Row],[TotalKids]]+marketing_campaign32[[#This Row],[Marital_Number]]</f>
        <v>1</v>
      </c>
      <c r="N643" s="1">
        <v>41291</v>
      </c>
      <c r="O643" s="22">
        <f>MAX($N$2:$N$2229)-marketing_campaign32[[#This Row],[Dt_Customer]]</f>
        <v>528</v>
      </c>
      <c r="P643">
        <v>56</v>
      </c>
      <c r="Q643">
        <v>216</v>
      </c>
      <c r="R643">
        <v>162</v>
      </c>
      <c r="S643">
        <v>224</v>
      </c>
      <c r="T643">
        <v>101</v>
      </c>
      <c r="U643">
        <v>92</v>
      </c>
      <c r="V643">
        <v>162</v>
      </c>
      <c r="W643">
        <f t="shared" si="31"/>
        <v>957</v>
      </c>
      <c r="X643" s="27">
        <f>marketing_campaign32[[#This Row],[TotalSpend]]/marketing_campaign32[[#This Row],[Income]]</f>
        <v>1.5762427117304082E-2</v>
      </c>
      <c r="Y643" s="27" t="str">
        <f>IF(marketing_campaign32[[#This Row],[TotalSpend]]&gt;1196, "High Spend", "Low Spend")</f>
        <v>Low Spend</v>
      </c>
      <c r="Z643">
        <v>2</v>
      </c>
      <c r="AA643">
        <v>7</v>
      </c>
      <c r="AB643">
        <v>4</v>
      </c>
      <c r="AC643">
        <v>10</v>
      </c>
      <c r="AD643">
        <f t="shared" si="32"/>
        <v>21</v>
      </c>
      <c r="AE643" s="30">
        <f>IFERROR(marketing_campaign32[[#This Row],[TotalSpend]]/marketing_campaign32[[#This Row],[TotalPurchase]], 0)</f>
        <v>45.571428571428569</v>
      </c>
      <c r="AF643">
        <v>5</v>
      </c>
      <c r="AG643">
        <v>0</v>
      </c>
      <c r="AH643">
        <v>0</v>
      </c>
      <c r="AI643">
        <v>0</v>
      </c>
      <c r="AJ643">
        <v>0</v>
      </c>
      <c r="AK643">
        <v>0</v>
      </c>
      <c r="AL643">
        <v>1</v>
      </c>
      <c r="AM643">
        <v>0</v>
      </c>
    </row>
    <row r="644" spans="1:39" x14ac:dyDescent="0.3">
      <c r="A644">
        <v>3412</v>
      </c>
      <c r="B644">
        <v>1951</v>
      </c>
      <c r="C644">
        <f>2014-marketing_campaign32[[#This Row],[Year_Birth]]</f>
        <v>63</v>
      </c>
      <c r="D644" t="str">
        <f>IF(AND(marketing_campaign32[[#This Row],[Age]]&gt;17, marketing_campaign32[[#This Row],[Age]]&lt;40), "Adult", IF(AND(marketing_campaign32[[#This Row],[Age]]&gt;=40, marketing_campaign32[[#This Row],[Age]]&lt;59), "Middle Age", "Old Age"))</f>
        <v>Old Age</v>
      </c>
      <c r="E644">
        <v>3</v>
      </c>
      <c r="F644">
        <v>2</v>
      </c>
      <c r="G644">
        <v>67381</v>
      </c>
      <c r="H644" t="s">
        <v>147</v>
      </c>
      <c r="I644">
        <v>2</v>
      </c>
      <c r="J644">
        <v>0</v>
      </c>
      <c r="K644">
        <v>1</v>
      </c>
      <c r="L644">
        <f t="shared" si="30"/>
        <v>1</v>
      </c>
      <c r="M644">
        <f>marketing_campaign32[[#This Row],[TotalKids]]+marketing_campaign32[[#This Row],[Marital_Number]]</f>
        <v>3</v>
      </c>
      <c r="N644" s="1">
        <v>41289</v>
      </c>
      <c r="O644" s="22">
        <f>MAX($N$2:$N$2229)-marketing_campaign32[[#This Row],[Dt_Customer]]</f>
        <v>530</v>
      </c>
      <c r="P644">
        <v>67</v>
      </c>
      <c r="Q644">
        <v>815</v>
      </c>
      <c r="R644">
        <v>8</v>
      </c>
      <c r="S644">
        <v>53</v>
      </c>
      <c r="T644">
        <v>11</v>
      </c>
      <c r="U644">
        <v>0</v>
      </c>
      <c r="V644">
        <v>70</v>
      </c>
      <c r="W644">
        <f t="shared" si="31"/>
        <v>957</v>
      </c>
      <c r="X644" s="27">
        <f>marketing_campaign32[[#This Row],[TotalSpend]]/marketing_campaign32[[#This Row],[Income]]</f>
        <v>1.4202816817797302E-2</v>
      </c>
      <c r="Y644" s="27" t="str">
        <f>IF(marketing_campaign32[[#This Row],[TotalSpend]]&gt;1196, "High Spend", "Low Spend")</f>
        <v>Low Spend</v>
      </c>
      <c r="Z644">
        <v>4</v>
      </c>
      <c r="AA644">
        <v>2</v>
      </c>
      <c r="AB644">
        <v>2</v>
      </c>
      <c r="AC644">
        <v>9</v>
      </c>
      <c r="AD644">
        <f t="shared" si="32"/>
        <v>13</v>
      </c>
      <c r="AE644" s="30">
        <f>IFERROR(marketing_campaign32[[#This Row],[TotalSpend]]/marketing_campaign32[[#This Row],[TotalPurchase]], 0)</f>
        <v>73.615384615384613</v>
      </c>
      <c r="AF644">
        <v>7</v>
      </c>
      <c r="AG644">
        <v>0</v>
      </c>
      <c r="AH644">
        <v>0</v>
      </c>
      <c r="AI644">
        <v>0</v>
      </c>
      <c r="AJ644">
        <v>1</v>
      </c>
      <c r="AK644">
        <v>0</v>
      </c>
      <c r="AL644">
        <v>0</v>
      </c>
      <c r="AM644">
        <v>0</v>
      </c>
    </row>
    <row r="645" spans="1:39" x14ac:dyDescent="0.3">
      <c r="A645">
        <v>143</v>
      </c>
      <c r="B645">
        <v>1970</v>
      </c>
      <c r="C645">
        <f>2014-marketing_campaign32[[#This Row],[Year_Birth]]</f>
        <v>44</v>
      </c>
      <c r="D645" t="str">
        <f>IF(AND(marketing_campaign32[[#This Row],[Age]]&gt;17, marketing_campaign32[[#This Row],[Age]]&lt;40), "Adult", IF(AND(marketing_campaign32[[#This Row],[Age]]&gt;=40, marketing_campaign32[[#This Row],[Age]]&lt;59), "Middle Age", "Old Age"))</f>
        <v>Middle Age</v>
      </c>
      <c r="E645">
        <v>2</v>
      </c>
      <c r="F645">
        <v>1</v>
      </c>
      <c r="G645">
        <v>61209</v>
      </c>
      <c r="H645" t="s">
        <v>147</v>
      </c>
      <c r="I645">
        <v>2</v>
      </c>
      <c r="J645">
        <v>0</v>
      </c>
      <c r="K645">
        <v>0</v>
      </c>
      <c r="L645">
        <f t="shared" si="30"/>
        <v>0</v>
      </c>
      <c r="M645">
        <f>marketing_campaign32[[#This Row],[TotalKids]]+marketing_campaign32[[#This Row],[Marital_Number]]</f>
        <v>1</v>
      </c>
      <c r="N645" s="1">
        <v>41511</v>
      </c>
      <c r="O645" s="22">
        <f>MAX($N$2:$N$2229)-marketing_campaign32[[#This Row],[Dt_Customer]]</f>
        <v>308</v>
      </c>
      <c r="P645">
        <v>73</v>
      </c>
      <c r="Q645">
        <v>466</v>
      </c>
      <c r="R645">
        <v>0</v>
      </c>
      <c r="S645">
        <v>224</v>
      </c>
      <c r="T645">
        <v>119</v>
      </c>
      <c r="U645">
        <v>49</v>
      </c>
      <c r="V645">
        <v>99</v>
      </c>
      <c r="W645">
        <f t="shared" si="31"/>
        <v>957</v>
      </c>
      <c r="X645" s="27">
        <f>marketing_campaign32[[#This Row],[TotalSpend]]/marketing_campaign32[[#This Row],[Income]]</f>
        <v>1.5634955643777877E-2</v>
      </c>
      <c r="Y645" s="27" t="str">
        <f>IF(marketing_campaign32[[#This Row],[TotalSpend]]&gt;1196, "High Spend", "Low Spend")</f>
        <v>Low Spend</v>
      </c>
      <c r="Z645">
        <v>1</v>
      </c>
      <c r="AA645">
        <v>5</v>
      </c>
      <c r="AB645">
        <v>3</v>
      </c>
      <c r="AC645">
        <v>4</v>
      </c>
      <c r="AD645">
        <f t="shared" si="32"/>
        <v>12</v>
      </c>
      <c r="AE645" s="30">
        <f>IFERROR(marketing_campaign32[[#This Row],[TotalSpend]]/marketing_campaign32[[#This Row],[TotalPurchase]], 0)</f>
        <v>79.75</v>
      </c>
      <c r="AF645">
        <v>2</v>
      </c>
      <c r="AG645">
        <v>0</v>
      </c>
      <c r="AH645">
        <v>0</v>
      </c>
      <c r="AI645">
        <v>0</v>
      </c>
      <c r="AJ645">
        <v>0</v>
      </c>
      <c r="AK645">
        <v>0</v>
      </c>
      <c r="AL645">
        <v>0</v>
      </c>
      <c r="AM645">
        <v>0</v>
      </c>
    </row>
    <row r="646" spans="1:39" x14ac:dyDescent="0.3">
      <c r="A646">
        <v>2415</v>
      </c>
      <c r="B646">
        <v>1962</v>
      </c>
      <c r="C646">
        <f>2014-marketing_campaign32[[#This Row],[Year_Birth]]</f>
        <v>52</v>
      </c>
      <c r="D646" t="str">
        <f>IF(AND(marketing_campaign32[[#This Row],[Age]]&gt;17, marketing_campaign32[[#This Row],[Age]]&lt;40), "Adult", IF(AND(marketing_campaign32[[#This Row],[Age]]&gt;=40, marketing_campaign32[[#This Row],[Age]]&lt;59), "Middle Age", "Old Age"))</f>
        <v>Middle Age</v>
      </c>
      <c r="E646">
        <v>2</v>
      </c>
      <c r="F646">
        <v>2</v>
      </c>
      <c r="G646">
        <v>62568</v>
      </c>
      <c r="H646" t="s">
        <v>147</v>
      </c>
      <c r="I646">
        <v>2</v>
      </c>
      <c r="J646">
        <v>0</v>
      </c>
      <c r="K646">
        <v>1</v>
      </c>
      <c r="L646">
        <f t="shared" si="30"/>
        <v>1</v>
      </c>
      <c r="M646">
        <f>marketing_campaign32[[#This Row],[TotalKids]]+marketing_campaign32[[#This Row],[Marital_Number]]</f>
        <v>3</v>
      </c>
      <c r="N646" s="1">
        <v>41736</v>
      </c>
      <c r="O646" s="22">
        <f>MAX($N$2:$N$2229)-marketing_campaign32[[#This Row],[Dt_Customer]]</f>
        <v>83</v>
      </c>
      <c r="P646">
        <v>99</v>
      </c>
      <c r="Q646">
        <v>362</v>
      </c>
      <c r="R646">
        <v>17</v>
      </c>
      <c r="S646">
        <v>398</v>
      </c>
      <c r="T646">
        <v>80</v>
      </c>
      <c r="U646">
        <v>35</v>
      </c>
      <c r="V646">
        <v>61</v>
      </c>
      <c r="W646">
        <f t="shared" si="31"/>
        <v>953</v>
      </c>
      <c r="X646" s="27">
        <f>marketing_campaign32[[#This Row],[TotalSpend]]/marketing_campaign32[[#This Row],[Income]]</f>
        <v>1.5231428206111751E-2</v>
      </c>
      <c r="Y646" s="27" t="str">
        <f>IF(marketing_campaign32[[#This Row],[TotalSpend]]&gt;1196, "High Spend", "Low Spend")</f>
        <v>Low Spend</v>
      </c>
      <c r="Z646">
        <v>3</v>
      </c>
      <c r="AA646">
        <v>5</v>
      </c>
      <c r="AB646">
        <v>3</v>
      </c>
      <c r="AC646">
        <v>5</v>
      </c>
      <c r="AD646">
        <f t="shared" si="32"/>
        <v>13</v>
      </c>
      <c r="AE646" s="30">
        <f>IFERROR(marketing_campaign32[[#This Row],[TotalSpend]]/marketing_campaign32[[#This Row],[TotalPurchase]], 0)</f>
        <v>73.307692307692307</v>
      </c>
      <c r="AF646">
        <v>4</v>
      </c>
      <c r="AG646">
        <v>1</v>
      </c>
      <c r="AH646">
        <v>0</v>
      </c>
      <c r="AI646">
        <v>0</v>
      </c>
      <c r="AJ646">
        <v>0</v>
      </c>
      <c r="AK646">
        <v>0</v>
      </c>
      <c r="AL646">
        <v>0</v>
      </c>
      <c r="AM646">
        <v>0</v>
      </c>
    </row>
    <row r="647" spans="1:39" x14ac:dyDescent="0.3">
      <c r="A647">
        <v>3336</v>
      </c>
      <c r="B647">
        <v>1948</v>
      </c>
      <c r="C647">
        <f>2014-marketing_campaign32[[#This Row],[Year_Birth]]</f>
        <v>66</v>
      </c>
      <c r="D647" t="str">
        <f>IF(AND(marketing_campaign32[[#This Row],[Age]]&gt;17, marketing_campaign32[[#This Row],[Age]]&lt;40), "Adult", IF(AND(marketing_campaign32[[#This Row],[Age]]&gt;=40, marketing_campaign32[[#This Row],[Age]]&lt;59), "Middle Age", "Old Age"))</f>
        <v>Old Age</v>
      </c>
      <c r="E647">
        <v>3</v>
      </c>
      <c r="F647">
        <v>2</v>
      </c>
      <c r="G647">
        <v>66375</v>
      </c>
      <c r="H647" t="s">
        <v>147</v>
      </c>
      <c r="I647">
        <v>2</v>
      </c>
      <c r="J647">
        <v>0</v>
      </c>
      <c r="K647">
        <v>1</v>
      </c>
      <c r="L647">
        <f t="shared" si="30"/>
        <v>1</v>
      </c>
      <c r="M647">
        <f>marketing_campaign32[[#This Row],[TotalKids]]+marketing_campaign32[[#This Row],[Marital_Number]]</f>
        <v>3</v>
      </c>
      <c r="N647" s="1">
        <v>41599</v>
      </c>
      <c r="O647" s="22">
        <f>MAX($N$2:$N$2229)-marketing_campaign32[[#This Row],[Dt_Customer]]</f>
        <v>220</v>
      </c>
      <c r="P647">
        <v>96</v>
      </c>
      <c r="Q647">
        <v>712</v>
      </c>
      <c r="R647">
        <v>0</v>
      </c>
      <c r="S647">
        <v>45</v>
      </c>
      <c r="T647">
        <v>0</v>
      </c>
      <c r="U647">
        <v>0</v>
      </c>
      <c r="V647">
        <v>191</v>
      </c>
      <c r="W647">
        <f t="shared" si="31"/>
        <v>948</v>
      </c>
      <c r="X647" s="27">
        <f>marketing_campaign32[[#This Row],[TotalSpend]]/marketing_campaign32[[#This Row],[Income]]</f>
        <v>1.4282485875706215E-2</v>
      </c>
      <c r="Y647" s="27" t="str">
        <f>IF(marketing_campaign32[[#This Row],[TotalSpend]]&gt;1196, "High Spend", "Low Spend")</f>
        <v>Low Spend</v>
      </c>
      <c r="Z647">
        <v>3</v>
      </c>
      <c r="AA647">
        <v>2</v>
      </c>
      <c r="AB647">
        <v>4</v>
      </c>
      <c r="AC647">
        <v>5</v>
      </c>
      <c r="AD647">
        <f t="shared" si="32"/>
        <v>11</v>
      </c>
      <c r="AE647" s="30">
        <f>IFERROR(marketing_campaign32[[#This Row],[TotalSpend]]/marketing_campaign32[[#This Row],[TotalPurchase]], 0)</f>
        <v>86.181818181818187</v>
      </c>
      <c r="AF647">
        <v>7</v>
      </c>
      <c r="AG647">
        <v>0</v>
      </c>
      <c r="AH647">
        <v>0</v>
      </c>
      <c r="AI647">
        <v>1</v>
      </c>
      <c r="AJ647">
        <v>0</v>
      </c>
      <c r="AK647">
        <v>0</v>
      </c>
      <c r="AL647">
        <v>0</v>
      </c>
      <c r="AM647">
        <v>0</v>
      </c>
    </row>
    <row r="648" spans="1:39" x14ac:dyDescent="0.3">
      <c r="A648">
        <v>6461</v>
      </c>
      <c r="B648">
        <v>1969</v>
      </c>
      <c r="C648">
        <f>2014-marketing_campaign32[[#This Row],[Year_Birth]]</f>
        <v>45</v>
      </c>
      <c r="D648" t="str">
        <f>IF(AND(marketing_campaign32[[#This Row],[Age]]&gt;17, marketing_campaign32[[#This Row],[Age]]&lt;40), "Adult", IF(AND(marketing_campaign32[[#This Row],[Age]]&gt;=40, marketing_campaign32[[#This Row],[Age]]&lt;59), "Middle Age", "Old Age"))</f>
        <v>Middle Age</v>
      </c>
      <c r="E648">
        <v>3</v>
      </c>
      <c r="F648">
        <v>1</v>
      </c>
      <c r="G648">
        <v>62772</v>
      </c>
      <c r="H648" t="s">
        <v>147</v>
      </c>
      <c r="I648">
        <v>2</v>
      </c>
      <c r="J648">
        <v>0</v>
      </c>
      <c r="K648">
        <v>1</v>
      </c>
      <c r="L648">
        <f t="shared" si="30"/>
        <v>1</v>
      </c>
      <c r="M648">
        <f>marketing_campaign32[[#This Row],[TotalKids]]+marketing_campaign32[[#This Row],[Marital_Number]]</f>
        <v>2</v>
      </c>
      <c r="N648" s="1">
        <v>41413</v>
      </c>
      <c r="O648" s="22">
        <f>MAX($N$2:$N$2229)-marketing_campaign32[[#This Row],[Dt_Customer]]</f>
        <v>406</v>
      </c>
      <c r="P648">
        <v>74</v>
      </c>
      <c r="Q648">
        <v>581</v>
      </c>
      <c r="R648">
        <v>49</v>
      </c>
      <c r="S648">
        <v>157</v>
      </c>
      <c r="T648">
        <v>43</v>
      </c>
      <c r="U648">
        <v>8</v>
      </c>
      <c r="V648">
        <v>108</v>
      </c>
      <c r="W648">
        <f t="shared" si="31"/>
        <v>946</v>
      </c>
      <c r="X648" s="27">
        <f>marketing_campaign32[[#This Row],[TotalSpend]]/marketing_campaign32[[#This Row],[Income]]</f>
        <v>1.5070413560186071E-2</v>
      </c>
      <c r="Y648" s="27" t="str">
        <f>IF(marketing_campaign32[[#This Row],[TotalSpend]]&gt;1196, "High Spend", "Low Spend")</f>
        <v>Low Spend</v>
      </c>
      <c r="Z648">
        <v>1</v>
      </c>
      <c r="AA648">
        <v>5</v>
      </c>
      <c r="AB648">
        <v>6</v>
      </c>
      <c r="AC648">
        <v>11</v>
      </c>
      <c r="AD648">
        <f t="shared" si="32"/>
        <v>22</v>
      </c>
      <c r="AE648" s="30">
        <f>IFERROR(marketing_campaign32[[#This Row],[TotalSpend]]/marketing_campaign32[[#This Row],[TotalPurchase]], 0)</f>
        <v>43</v>
      </c>
      <c r="AF648">
        <v>2</v>
      </c>
      <c r="AG648">
        <v>0</v>
      </c>
      <c r="AH648">
        <v>0</v>
      </c>
      <c r="AI648">
        <v>0</v>
      </c>
      <c r="AJ648">
        <v>1</v>
      </c>
      <c r="AK648">
        <v>0</v>
      </c>
      <c r="AL648">
        <v>0</v>
      </c>
      <c r="AM648">
        <v>0</v>
      </c>
    </row>
    <row r="649" spans="1:39" x14ac:dyDescent="0.3">
      <c r="A649">
        <v>10151</v>
      </c>
      <c r="B649">
        <v>1960</v>
      </c>
      <c r="C649">
        <f>2014-marketing_campaign32[[#This Row],[Year_Birth]]</f>
        <v>54</v>
      </c>
      <c r="D649" t="str">
        <f>IF(AND(marketing_campaign32[[#This Row],[Age]]&gt;17, marketing_campaign32[[#This Row],[Age]]&lt;40), "Adult", IF(AND(marketing_campaign32[[#This Row],[Age]]&gt;=40, marketing_campaign32[[#This Row],[Age]]&lt;59), "Middle Age", "Old Age"))</f>
        <v>Middle Age</v>
      </c>
      <c r="E649">
        <v>2</v>
      </c>
      <c r="F649">
        <v>1</v>
      </c>
      <c r="G649">
        <v>62204</v>
      </c>
      <c r="H649" t="s">
        <v>147</v>
      </c>
      <c r="I649">
        <v>2</v>
      </c>
      <c r="J649">
        <v>0</v>
      </c>
      <c r="K649">
        <v>2</v>
      </c>
      <c r="L649">
        <f t="shared" si="30"/>
        <v>2</v>
      </c>
      <c r="M649">
        <f>marketing_campaign32[[#This Row],[TotalKids]]+marketing_campaign32[[#This Row],[Marital_Number]]</f>
        <v>3</v>
      </c>
      <c r="N649" s="1">
        <v>41164</v>
      </c>
      <c r="O649" s="22">
        <f>MAX($N$2:$N$2229)-marketing_campaign32[[#This Row],[Dt_Customer]]</f>
        <v>655</v>
      </c>
      <c r="P649">
        <v>38</v>
      </c>
      <c r="Q649">
        <v>317</v>
      </c>
      <c r="R649">
        <v>46</v>
      </c>
      <c r="S649">
        <v>247</v>
      </c>
      <c r="T649">
        <v>151</v>
      </c>
      <c r="U649">
        <v>46</v>
      </c>
      <c r="V649">
        <v>139</v>
      </c>
      <c r="W649">
        <f t="shared" si="31"/>
        <v>946</v>
      </c>
      <c r="X649" s="27">
        <f>marketing_campaign32[[#This Row],[TotalSpend]]/marketing_campaign32[[#This Row],[Income]]</f>
        <v>1.5208025207382162E-2</v>
      </c>
      <c r="Y649" s="27" t="str">
        <f>IF(marketing_campaign32[[#This Row],[TotalSpend]]&gt;1196, "High Spend", "Low Spend")</f>
        <v>Low Spend</v>
      </c>
      <c r="Z649">
        <v>1</v>
      </c>
      <c r="AA649">
        <v>4</v>
      </c>
      <c r="AB649">
        <v>5</v>
      </c>
      <c r="AC649">
        <v>12</v>
      </c>
      <c r="AD649">
        <f t="shared" si="32"/>
        <v>21</v>
      </c>
      <c r="AE649" s="30">
        <f>IFERROR(marketing_campaign32[[#This Row],[TotalSpend]]/marketing_campaign32[[#This Row],[TotalPurchase]], 0)</f>
        <v>45.047619047619051</v>
      </c>
      <c r="AF649">
        <v>3</v>
      </c>
      <c r="AG649">
        <v>0</v>
      </c>
      <c r="AH649">
        <v>0</v>
      </c>
      <c r="AI649">
        <v>0</v>
      </c>
      <c r="AJ649">
        <v>0</v>
      </c>
      <c r="AK649">
        <v>0</v>
      </c>
      <c r="AL649">
        <v>0</v>
      </c>
      <c r="AM649">
        <v>0</v>
      </c>
    </row>
    <row r="650" spans="1:39" x14ac:dyDescent="0.3">
      <c r="A650">
        <v>10584</v>
      </c>
      <c r="B650">
        <v>1976</v>
      </c>
      <c r="C650">
        <f>2014-marketing_campaign32[[#This Row],[Year_Birth]]</f>
        <v>38</v>
      </c>
      <c r="D650" t="str">
        <f>IF(AND(marketing_campaign32[[#This Row],[Age]]&gt;17, marketing_campaign32[[#This Row],[Age]]&lt;40), "Adult", IF(AND(marketing_campaign32[[#This Row],[Age]]&gt;=40, marketing_campaign32[[#This Row],[Age]]&lt;59), "Middle Age", "Old Age"))</f>
        <v>Adult</v>
      </c>
      <c r="E650">
        <v>2</v>
      </c>
      <c r="F650">
        <v>2</v>
      </c>
      <c r="G650">
        <v>65665</v>
      </c>
      <c r="H650" t="s">
        <v>147</v>
      </c>
      <c r="I650">
        <v>2</v>
      </c>
      <c r="J650">
        <v>0</v>
      </c>
      <c r="K650">
        <v>1</v>
      </c>
      <c r="L650">
        <f t="shared" si="30"/>
        <v>1</v>
      </c>
      <c r="M650">
        <f>marketing_campaign32[[#This Row],[TotalKids]]+marketing_campaign32[[#This Row],[Marital_Number]]</f>
        <v>3</v>
      </c>
      <c r="N650" s="1">
        <v>41610</v>
      </c>
      <c r="O650" s="22">
        <f>MAX($N$2:$N$2229)-marketing_campaign32[[#This Row],[Dt_Customer]]</f>
        <v>209</v>
      </c>
      <c r="P650">
        <v>77</v>
      </c>
      <c r="Q650">
        <v>225</v>
      </c>
      <c r="R650">
        <v>162</v>
      </c>
      <c r="S650">
        <v>387</v>
      </c>
      <c r="T650">
        <v>106</v>
      </c>
      <c r="U650">
        <v>36</v>
      </c>
      <c r="V650">
        <v>29</v>
      </c>
      <c r="W650">
        <f t="shared" si="31"/>
        <v>945</v>
      </c>
      <c r="X650" s="27">
        <f>marketing_campaign32[[#This Row],[TotalSpend]]/marketing_campaign32[[#This Row],[Income]]</f>
        <v>1.4391228203761517E-2</v>
      </c>
      <c r="Y650" s="27" t="str">
        <f>IF(marketing_campaign32[[#This Row],[TotalSpend]]&gt;1196, "High Spend", "Low Spend")</f>
        <v>Low Spend</v>
      </c>
      <c r="Z650">
        <v>1</v>
      </c>
      <c r="AA650">
        <v>5</v>
      </c>
      <c r="AB650">
        <v>10</v>
      </c>
      <c r="AC650">
        <v>8</v>
      </c>
      <c r="AD650">
        <f t="shared" si="32"/>
        <v>23</v>
      </c>
      <c r="AE650" s="30">
        <f>IFERROR(marketing_campaign32[[#This Row],[TotalSpend]]/marketing_campaign32[[#This Row],[TotalPurchase]], 0)</f>
        <v>41.086956521739133</v>
      </c>
      <c r="AF650">
        <v>3</v>
      </c>
      <c r="AG650">
        <v>0</v>
      </c>
      <c r="AH650">
        <v>0</v>
      </c>
      <c r="AI650">
        <v>0</v>
      </c>
      <c r="AJ650">
        <v>0</v>
      </c>
      <c r="AK650">
        <v>0</v>
      </c>
      <c r="AL650">
        <v>0</v>
      </c>
      <c r="AM650">
        <v>0</v>
      </c>
    </row>
    <row r="651" spans="1:39" x14ac:dyDescent="0.3">
      <c r="A651">
        <v>3967</v>
      </c>
      <c r="B651">
        <v>1971</v>
      </c>
      <c r="C651">
        <f>2014-marketing_campaign32[[#This Row],[Year_Birth]]</f>
        <v>43</v>
      </c>
      <c r="D651" t="str">
        <f>IF(AND(marketing_campaign32[[#This Row],[Age]]&gt;17, marketing_campaign32[[#This Row],[Age]]&lt;40), "Adult", IF(AND(marketing_campaign32[[#This Row],[Age]]&gt;=40, marketing_campaign32[[#This Row],[Age]]&lt;59), "Middle Age", "Old Age"))</f>
        <v>Middle Age</v>
      </c>
      <c r="E651">
        <v>3</v>
      </c>
      <c r="F651">
        <v>2</v>
      </c>
      <c r="G651">
        <v>78931</v>
      </c>
      <c r="H651" t="s">
        <v>146</v>
      </c>
      <c r="I651">
        <v>3</v>
      </c>
      <c r="J651">
        <v>0</v>
      </c>
      <c r="K651">
        <v>0</v>
      </c>
      <c r="L651">
        <f t="shared" si="30"/>
        <v>0</v>
      </c>
      <c r="M651">
        <f>marketing_campaign32[[#This Row],[TotalKids]]+marketing_campaign32[[#This Row],[Marital_Number]]</f>
        <v>2</v>
      </c>
      <c r="N651" s="1">
        <v>41572</v>
      </c>
      <c r="O651" s="22">
        <f>MAX($N$2:$N$2229)-marketing_campaign32[[#This Row],[Dt_Customer]]</f>
        <v>247</v>
      </c>
      <c r="P651">
        <v>19</v>
      </c>
      <c r="Q651">
        <v>331</v>
      </c>
      <c r="R651">
        <v>197</v>
      </c>
      <c r="S651">
        <v>170</v>
      </c>
      <c r="T651">
        <v>58</v>
      </c>
      <c r="U651">
        <v>152</v>
      </c>
      <c r="V651">
        <v>35</v>
      </c>
      <c r="W651">
        <f t="shared" si="31"/>
        <v>943</v>
      </c>
      <c r="X651" s="27">
        <f>marketing_campaign32[[#This Row],[TotalSpend]]/marketing_campaign32[[#This Row],[Income]]</f>
        <v>1.1947143707795416E-2</v>
      </c>
      <c r="Y651" s="27" t="str">
        <f>IF(marketing_campaign32[[#This Row],[TotalSpend]]&gt;1196, "High Spend", "Low Spend")</f>
        <v>Low Spend</v>
      </c>
      <c r="Z651">
        <v>1</v>
      </c>
      <c r="AA651">
        <v>2</v>
      </c>
      <c r="AB651">
        <v>8</v>
      </c>
      <c r="AC651">
        <v>13</v>
      </c>
      <c r="AD651">
        <f t="shared" si="32"/>
        <v>23</v>
      </c>
      <c r="AE651" s="30">
        <f>IFERROR(marketing_campaign32[[#This Row],[TotalSpend]]/marketing_campaign32[[#This Row],[TotalPurchase]], 0)</f>
        <v>41</v>
      </c>
      <c r="AF651">
        <v>1</v>
      </c>
      <c r="AG651">
        <v>0</v>
      </c>
      <c r="AH651">
        <v>0</v>
      </c>
      <c r="AI651">
        <v>0</v>
      </c>
      <c r="AJ651">
        <v>0</v>
      </c>
      <c r="AK651">
        <v>0</v>
      </c>
      <c r="AL651">
        <v>0</v>
      </c>
      <c r="AM651">
        <v>0</v>
      </c>
    </row>
    <row r="652" spans="1:39" x14ac:dyDescent="0.3">
      <c r="A652">
        <v>4320</v>
      </c>
      <c r="B652">
        <v>1979</v>
      </c>
      <c r="C652">
        <f>2014-marketing_campaign32[[#This Row],[Year_Birth]]</f>
        <v>35</v>
      </c>
      <c r="D652" t="str">
        <f>IF(AND(marketing_campaign32[[#This Row],[Age]]&gt;17, marketing_campaign32[[#This Row],[Age]]&lt;40), "Adult", IF(AND(marketing_campaign32[[#This Row],[Age]]&gt;=40, marketing_campaign32[[#This Row],[Age]]&lt;59), "Middle Age", "Old Age"))</f>
        <v>Adult</v>
      </c>
      <c r="E652">
        <v>2</v>
      </c>
      <c r="F652">
        <v>1</v>
      </c>
      <c r="G652">
        <v>60152</v>
      </c>
      <c r="H652" t="s">
        <v>147</v>
      </c>
      <c r="I652">
        <v>2</v>
      </c>
      <c r="J652">
        <v>0</v>
      </c>
      <c r="K652">
        <v>1</v>
      </c>
      <c r="L652">
        <f t="shared" si="30"/>
        <v>1</v>
      </c>
      <c r="M652">
        <f>marketing_campaign32[[#This Row],[TotalKids]]+marketing_campaign32[[#This Row],[Marital_Number]]</f>
        <v>2</v>
      </c>
      <c r="N652" s="1">
        <v>41361</v>
      </c>
      <c r="O652" s="22">
        <f>MAX($N$2:$N$2229)-marketing_campaign32[[#This Row],[Dt_Customer]]</f>
        <v>458</v>
      </c>
      <c r="P652">
        <v>6</v>
      </c>
      <c r="Q652">
        <v>325</v>
      </c>
      <c r="R652">
        <v>83</v>
      </c>
      <c r="S652">
        <v>300</v>
      </c>
      <c r="T652">
        <v>86</v>
      </c>
      <c r="U652">
        <v>58</v>
      </c>
      <c r="V652">
        <v>91</v>
      </c>
      <c r="W652">
        <f t="shared" si="31"/>
        <v>943</v>
      </c>
      <c r="X652" s="27">
        <f>marketing_campaign32[[#This Row],[TotalSpend]]/marketing_campaign32[[#This Row],[Income]]</f>
        <v>1.5676951722303496E-2</v>
      </c>
      <c r="Y652" s="27" t="str">
        <f>IF(marketing_campaign32[[#This Row],[TotalSpend]]&gt;1196, "High Spend", "Low Spend")</f>
        <v>Low Spend</v>
      </c>
      <c r="Z652">
        <v>1</v>
      </c>
      <c r="AA652">
        <v>6</v>
      </c>
      <c r="AB652">
        <v>4</v>
      </c>
      <c r="AC652">
        <v>12</v>
      </c>
      <c r="AD652">
        <f t="shared" si="32"/>
        <v>22</v>
      </c>
      <c r="AE652" s="30">
        <f>IFERROR(marketing_campaign32[[#This Row],[TotalSpend]]/marketing_campaign32[[#This Row],[TotalPurchase]], 0)</f>
        <v>42.863636363636367</v>
      </c>
      <c r="AF652">
        <v>3</v>
      </c>
      <c r="AG652">
        <v>0</v>
      </c>
      <c r="AH652">
        <v>0</v>
      </c>
      <c r="AI652">
        <v>0</v>
      </c>
      <c r="AJ652">
        <v>0</v>
      </c>
      <c r="AK652">
        <v>0</v>
      </c>
      <c r="AL652">
        <v>0</v>
      </c>
      <c r="AM652">
        <v>0</v>
      </c>
    </row>
    <row r="653" spans="1:39" x14ac:dyDescent="0.3">
      <c r="A653">
        <v>1411</v>
      </c>
      <c r="B653">
        <v>1952</v>
      </c>
      <c r="C653">
        <f>2014-marketing_campaign32[[#This Row],[Year_Birth]]</f>
        <v>62</v>
      </c>
      <c r="D653" t="str">
        <f>IF(AND(marketing_campaign32[[#This Row],[Age]]&gt;17, marketing_campaign32[[#This Row],[Age]]&lt;40), "Adult", IF(AND(marketing_campaign32[[#This Row],[Age]]&gt;=40, marketing_campaign32[[#This Row],[Age]]&lt;59), "Middle Age", "Old Age"))</f>
        <v>Old Age</v>
      </c>
      <c r="E653">
        <v>2</v>
      </c>
      <c r="F653">
        <v>1</v>
      </c>
      <c r="G653">
        <v>82623</v>
      </c>
      <c r="H653" t="s">
        <v>146</v>
      </c>
      <c r="I653">
        <v>3</v>
      </c>
      <c r="J653">
        <v>0</v>
      </c>
      <c r="K653">
        <v>0</v>
      </c>
      <c r="L653">
        <f t="shared" si="30"/>
        <v>0</v>
      </c>
      <c r="M653">
        <f>marketing_campaign32[[#This Row],[TotalKids]]+marketing_campaign32[[#This Row],[Marital_Number]]</f>
        <v>1</v>
      </c>
      <c r="N653" s="1">
        <v>41588</v>
      </c>
      <c r="O653" s="22">
        <f>MAX($N$2:$N$2229)-marketing_campaign32[[#This Row],[Dt_Customer]]</f>
        <v>231</v>
      </c>
      <c r="P653">
        <v>58</v>
      </c>
      <c r="Q653">
        <v>204</v>
      </c>
      <c r="R653">
        <v>34</v>
      </c>
      <c r="S653">
        <v>204</v>
      </c>
      <c r="T653">
        <v>172</v>
      </c>
      <c r="U653">
        <v>153</v>
      </c>
      <c r="V653">
        <v>173</v>
      </c>
      <c r="W653">
        <f t="shared" si="31"/>
        <v>940</v>
      </c>
      <c r="X653" s="27">
        <f>marketing_campaign32[[#This Row],[TotalSpend]]/marketing_campaign32[[#This Row],[Income]]</f>
        <v>1.1376977354973797E-2</v>
      </c>
      <c r="Y653" s="27" t="str">
        <f>IF(marketing_campaign32[[#This Row],[TotalSpend]]&gt;1196, "High Spend", "Low Spend")</f>
        <v>Low Spend</v>
      </c>
      <c r="Z653">
        <v>1</v>
      </c>
      <c r="AA653">
        <v>2</v>
      </c>
      <c r="AB653">
        <v>9</v>
      </c>
      <c r="AC653">
        <v>4</v>
      </c>
      <c r="AD653">
        <f t="shared" si="32"/>
        <v>15</v>
      </c>
      <c r="AE653" s="30">
        <f>IFERROR(marketing_campaign32[[#This Row],[TotalSpend]]/marketing_campaign32[[#This Row],[TotalPurchase]], 0)</f>
        <v>62.666666666666664</v>
      </c>
      <c r="AF653">
        <v>1</v>
      </c>
      <c r="AG653">
        <v>0</v>
      </c>
      <c r="AH653">
        <v>0</v>
      </c>
      <c r="AI653">
        <v>0</v>
      </c>
      <c r="AJ653">
        <v>0</v>
      </c>
      <c r="AK653">
        <v>0</v>
      </c>
      <c r="AL653">
        <v>0</v>
      </c>
      <c r="AM653">
        <v>0</v>
      </c>
    </row>
    <row r="654" spans="1:39" x14ac:dyDescent="0.3">
      <c r="A654">
        <v>6181</v>
      </c>
      <c r="B654">
        <v>1950</v>
      </c>
      <c r="C654">
        <f>2014-marketing_campaign32[[#This Row],[Year_Birth]]</f>
        <v>64</v>
      </c>
      <c r="D654" t="str">
        <f>IF(AND(marketing_campaign32[[#This Row],[Age]]&gt;17, marketing_campaign32[[#This Row],[Age]]&lt;40), "Adult", IF(AND(marketing_campaign32[[#This Row],[Age]]&gt;=40, marketing_campaign32[[#This Row],[Age]]&lt;59), "Middle Age", "Old Age"))</f>
        <v>Old Age</v>
      </c>
      <c r="E654">
        <v>3</v>
      </c>
      <c r="F654">
        <v>2</v>
      </c>
      <c r="G654">
        <v>52203</v>
      </c>
      <c r="H654" t="s">
        <v>147</v>
      </c>
      <c r="I654">
        <v>2</v>
      </c>
      <c r="J654">
        <v>0</v>
      </c>
      <c r="K654">
        <v>0</v>
      </c>
      <c r="L654">
        <f t="shared" si="30"/>
        <v>0</v>
      </c>
      <c r="M654">
        <f>marketing_campaign32[[#This Row],[TotalKids]]+marketing_campaign32[[#This Row],[Marital_Number]]</f>
        <v>2</v>
      </c>
      <c r="N654" s="1">
        <v>41121</v>
      </c>
      <c r="O654" s="22">
        <f>MAX($N$2:$N$2229)-marketing_campaign32[[#This Row],[Dt_Customer]]</f>
        <v>698</v>
      </c>
      <c r="P654">
        <v>36</v>
      </c>
      <c r="Q654">
        <v>488</v>
      </c>
      <c r="R654">
        <v>21</v>
      </c>
      <c r="S654">
        <v>238</v>
      </c>
      <c r="T654">
        <v>56</v>
      </c>
      <c r="U654">
        <v>108</v>
      </c>
      <c r="V654">
        <v>28</v>
      </c>
      <c r="W654">
        <f t="shared" si="31"/>
        <v>939</v>
      </c>
      <c r="X654" s="27">
        <f>marketing_campaign32[[#This Row],[TotalSpend]]/marketing_campaign32[[#This Row],[Income]]</f>
        <v>1.7987471984368713E-2</v>
      </c>
      <c r="Y654" s="27" t="str">
        <f>IF(marketing_campaign32[[#This Row],[TotalSpend]]&gt;1196, "High Spend", "Low Spend")</f>
        <v>Low Spend</v>
      </c>
      <c r="Z654">
        <v>1</v>
      </c>
      <c r="AA654">
        <v>8</v>
      </c>
      <c r="AB654">
        <v>7</v>
      </c>
      <c r="AC654">
        <v>11</v>
      </c>
      <c r="AD654">
        <f t="shared" si="32"/>
        <v>26</v>
      </c>
      <c r="AE654" s="30">
        <f>IFERROR(marketing_campaign32[[#This Row],[TotalSpend]]/marketing_campaign32[[#This Row],[TotalPurchase]], 0)</f>
        <v>36.115384615384613</v>
      </c>
      <c r="AF654">
        <v>6</v>
      </c>
      <c r="AG654">
        <v>0</v>
      </c>
      <c r="AH654">
        <v>0</v>
      </c>
      <c r="AI654">
        <v>0</v>
      </c>
      <c r="AJ654">
        <v>0</v>
      </c>
      <c r="AK654">
        <v>0</v>
      </c>
      <c r="AL654">
        <v>0</v>
      </c>
      <c r="AM654">
        <v>0</v>
      </c>
    </row>
    <row r="655" spans="1:39" x14ac:dyDescent="0.3">
      <c r="A655">
        <v>10972</v>
      </c>
      <c r="B655">
        <v>1949</v>
      </c>
      <c r="C655">
        <f>2014-marketing_campaign32[[#This Row],[Year_Birth]]</f>
        <v>65</v>
      </c>
      <c r="D655" t="str">
        <f>IF(AND(marketing_campaign32[[#This Row],[Age]]&gt;17, marketing_campaign32[[#This Row],[Age]]&lt;40), "Adult", IF(AND(marketing_campaign32[[#This Row],[Age]]&gt;=40, marketing_campaign32[[#This Row],[Age]]&lt;59), "Middle Age", "Old Age"))</f>
        <v>Old Age</v>
      </c>
      <c r="E655">
        <v>2</v>
      </c>
      <c r="F655">
        <v>1</v>
      </c>
      <c r="G655">
        <v>72298</v>
      </c>
      <c r="H655" t="s">
        <v>146</v>
      </c>
      <c r="I655">
        <v>3</v>
      </c>
      <c r="J655">
        <v>0</v>
      </c>
      <c r="K655">
        <v>0</v>
      </c>
      <c r="L655">
        <f t="shared" si="30"/>
        <v>0</v>
      </c>
      <c r="M655">
        <f>marketing_campaign32[[#This Row],[TotalKids]]+marketing_campaign32[[#This Row],[Marital_Number]]</f>
        <v>1</v>
      </c>
      <c r="N655" s="1">
        <v>41708</v>
      </c>
      <c r="O655" s="22">
        <f>MAX($N$2:$N$2229)-marketing_campaign32[[#This Row],[Dt_Customer]]</f>
        <v>111</v>
      </c>
      <c r="P655">
        <v>52</v>
      </c>
      <c r="Q655">
        <v>625</v>
      </c>
      <c r="R655">
        <v>35</v>
      </c>
      <c r="S655">
        <v>169</v>
      </c>
      <c r="T655">
        <v>58</v>
      </c>
      <c r="U655">
        <v>17</v>
      </c>
      <c r="V655">
        <v>35</v>
      </c>
      <c r="W655">
        <f t="shared" si="31"/>
        <v>939</v>
      </c>
      <c r="X655" s="27">
        <f>marketing_campaign32[[#This Row],[TotalSpend]]/marketing_campaign32[[#This Row],[Income]]</f>
        <v>1.2987911145536529E-2</v>
      </c>
      <c r="Y655" s="27" t="str">
        <f>IF(marketing_campaign32[[#This Row],[TotalSpend]]&gt;1196, "High Spend", "Low Spend")</f>
        <v>Low Spend</v>
      </c>
      <c r="Z655">
        <v>1</v>
      </c>
      <c r="AA655">
        <v>4</v>
      </c>
      <c r="AB655">
        <v>3</v>
      </c>
      <c r="AC655">
        <v>6</v>
      </c>
      <c r="AD655">
        <f t="shared" si="32"/>
        <v>13</v>
      </c>
      <c r="AE655" s="30">
        <f>IFERROR(marketing_campaign32[[#This Row],[TotalSpend]]/marketing_campaign32[[#This Row],[TotalPurchase]], 0)</f>
        <v>72.230769230769226</v>
      </c>
      <c r="AF655">
        <v>1</v>
      </c>
      <c r="AG655">
        <v>0</v>
      </c>
      <c r="AH655">
        <v>0</v>
      </c>
      <c r="AI655">
        <v>0</v>
      </c>
      <c r="AJ655">
        <v>1</v>
      </c>
      <c r="AK655">
        <v>1</v>
      </c>
      <c r="AL655">
        <v>0</v>
      </c>
      <c r="AM655">
        <v>0</v>
      </c>
    </row>
    <row r="656" spans="1:39" x14ac:dyDescent="0.3">
      <c r="A656">
        <v>11013</v>
      </c>
      <c r="B656">
        <v>1987</v>
      </c>
      <c r="C656">
        <f>2014-marketing_campaign32[[#This Row],[Year_Birth]]</f>
        <v>27</v>
      </c>
      <c r="D656" t="str">
        <f>IF(AND(marketing_campaign32[[#This Row],[Age]]&gt;17, marketing_campaign32[[#This Row],[Age]]&lt;40), "Adult", IF(AND(marketing_campaign32[[#This Row],[Age]]&gt;=40, marketing_campaign32[[#This Row],[Age]]&lt;59), "Middle Age", "Old Age"))</f>
        <v>Adult</v>
      </c>
      <c r="E656">
        <v>2</v>
      </c>
      <c r="F656">
        <v>2</v>
      </c>
      <c r="G656">
        <v>67605</v>
      </c>
      <c r="H656" t="s">
        <v>147</v>
      </c>
      <c r="I656">
        <v>2</v>
      </c>
      <c r="J656">
        <v>0</v>
      </c>
      <c r="K656">
        <v>0</v>
      </c>
      <c r="L656">
        <f t="shared" si="30"/>
        <v>0</v>
      </c>
      <c r="M656">
        <f>marketing_campaign32[[#This Row],[TotalKids]]+marketing_campaign32[[#This Row],[Marital_Number]]</f>
        <v>2</v>
      </c>
      <c r="N656" s="1">
        <v>41364</v>
      </c>
      <c r="O656" s="22">
        <f>MAX($N$2:$N$2229)-marketing_campaign32[[#This Row],[Dt_Customer]]</f>
        <v>455</v>
      </c>
      <c r="P656">
        <v>84</v>
      </c>
      <c r="Q656">
        <v>336</v>
      </c>
      <c r="R656">
        <v>28</v>
      </c>
      <c r="S656">
        <v>282</v>
      </c>
      <c r="T656">
        <v>184</v>
      </c>
      <c r="U656">
        <v>54</v>
      </c>
      <c r="V656">
        <v>54</v>
      </c>
      <c r="W656">
        <f t="shared" si="31"/>
        <v>938</v>
      </c>
      <c r="X656" s="27">
        <f>marketing_campaign32[[#This Row],[TotalSpend]]/marketing_campaign32[[#This Row],[Income]]</f>
        <v>1.3874713408771541E-2</v>
      </c>
      <c r="Y656" s="27" t="str">
        <f>IF(marketing_campaign32[[#This Row],[TotalSpend]]&gt;1196, "High Spend", "Low Spend")</f>
        <v>Low Spend</v>
      </c>
      <c r="Z656">
        <v>1</v>
      </c>
      <c r="AA656">
        <v>2</v>
      </c>
      <c r="AB656">
        <v>8</v>
      </c>
      <c r="AC656">
        <v>6</v>
      </c>
      <c r="AD656">
        <f t="shared" si="32"/>
        <v>16</v>
      </c>
      <c r="AE656" s="30">
        <f>IFERROR(marketing_campaign32[[#This Row],[TotalSpend]]/marketing_campaign32[[#This Row],[TotalPurchase]], 0)</f>
        <v>58.625</v>
      </c>
      <c r="AF656">
        <v>1</v>
      </c>
      <c r="AG656">
        <v>0</v>
      </c>
      <c r="AH656">
        <v>0</v>
      </c>
      <c r="AI656">
        <v>0</v>
      </c>
      <c r="AJ656">
        <v>0</v>
      </c>
      <c r="AK656">
        <v>0</v>
      </c>
      <c r="AL656">
        <v>0</v>
      </c>
      <c r="AM656">
        <v>0</v>
      </c>
    </row>
    <row r="657" spans="1:39" x14ac:dyDescent="0.3">
      <c r="A657">
        <v>6001</v>
      </c>
      <c r="B657">
        <v>1979</v>
      </c>
      <c r="C657">
        <f>2014-marketing_campaign32[[#This Row],[Year_Birth]]</f>
        <v>35</v>
      </c>
      <c r="D657" t="str">
        <f>IF(AND(marketing_campaign32[[#This Row],[Age]]&gt;17, marketing_campaign32[[#This Row],[Age]]&lt;40), "Adult", IF(AND(marketing_campaign32[[#This Row],[Age]]&gt;=40, marketing_campaign32[[#This Row],[Age]]&lt;59), "Middle Age", "Old Age"))</f>
        <v>Adult</v>
      </c>
      <c r="E657">
        <v>2</v>
      </c>
      <c r="F657">
        <v>2</v>
      </c>
      <c r="G657">
        <v>56775</v>
      </c>
      <c r="H657" t="s">
        <v>147</v>
      </c>
      <c r="I657">
        <v>2</v>
      </c>
      <c r="J657">
        <v>0</v>
      </c>
      <c r="K657">
        <v>1</v>
      </c>
      <c r="L657">
        <f t="shared" si="30"/>
        <v>1</v>
      </c>
      <c r="M657">
        <f>marketing_campaign32[[#This Row],[TotalKids]]+marketing_campaign32[[#This Row],[Marital_Number]]</f>
        <v>3</v>
      </c>
      <c r="N657" s="1">
        <v>41276</v>
      </c>
      <c r="O657" s="22">
        <f>MAX($N$2:$N$2229)-marketing_campaign32[[#This Row],[Dt_Customer]]</f>
        <v>543</v>
      </c>
      <c r="P657">
        <v>62</v>
      </c>
      <c r="Q657">
        <v>614</v>
      </c>
      <c r="R657">
        <v>35</v>
      </c>
      <c r="S657">
        <v>160</v>
      </c>
      <c r="T657">
        <v>58</v>
      </c>
      <c r="U657">
        <v>35</v>
      </c>
      <c r="V657">
        <v>35</v>
      </c>
      <c r="W657">
        <f t="shared" si="31"/>
        <v>937</v>
      </c>
      <c r="X657" s="27">
        <f>marketing_campaign32[[#This Row],[TotalSpend]]/marketing_campaign32[[#This Row],[Income]]</f>
        <v>1.6503742844561867E-2</v>
      </c>
      <c r="Y657" s="27" t="str">
        <f>IF(marketing_campaign32[[#This Row],[TotalSpend]]&gt;1196, "High Spend", "Low Spend")</f>
        <v>Low Spend</v>
      </c>
      <c r="Z657">
        <v>2</v>
      </c>
      <c r="AA657">
        <v>5</v>
      </c>
      <c r="AB657">
        <v>8</v>
      </c>
      <c r="AC657">
        <v>10</v>
      </c>
      <c r="AD657">
        <f t="shared" si="32"/>
        <v>23</v>
      </c>
      <c r="AE657" s="30">
        <f>IFERROR(marketing_campaign32[[#This Row],[TotalSpend]]/marketing_campaign32[[#This Row],[TotalPurchase]], 0)</f>
        <v>40.739130434782609</v>
      </c>
      <c r="AF657">
        <v>5</v>
      </c>
      <c r="AG657">
        <v>0</v>
      </c>
      <c r="AH657">
        <v>0</v>
      </c>
      <c r="AI657">
        <v>0</v>
      </c>
      <c r="AJ657">
        <v>0</v>
      </c>
      <c r="AK657">
        <v>0</v>
      </c>
      <c r="AL657">
        <v>0</v>
      </c>
      <c r="AM657">
        <v>0</v>
      </c>
    </row>
    <row r="658" spans="1:39" x14ac:dyDescent="0.3">
      <c r="A658">
        <v>1212</v>
      </c>
      <c r="B658">
        <v>1973</v>
      </c>
      <c r="C658">
        <f>2014-marketing_campaign32[[#This Row],[Year_Birth]]</f>
        <v>41</v>
      </c>
      <c r="D658" t="str">
        <f>IF(AND(marketing_campaign32[[#This Row],[Age]]&gt;17, marketing_campaign32[[#This Row],[Age]]&lt;40), "Adult", IF(AND(marketing_campaign32[[#This Row],[Age]]&gt;=40, marketing_campaign32[[#This Row],[Age]]&lt;59), "Middle Age", "Old Age"))</f>
        <v>Middle Age</v>
      </c>
      <c r="E658">
        <v>2</v>
      </c>
      <c r="F658">
        <v>2</v>
      </c>
      <c r="G658">
        <v>52845</v>
      </c>
      <c r="H658" t="s">
        <v>147</v>
      </c>
      <c r="I658">
        <v>2</v>
      </c>
      <c r="J658">
        <v>1</v>
      </c>
      <c r="K658">
        <v>0</v>
      </c>
      <c r="L658">
        <f t="shared" si="30"/>
        <v>1</v>
      </c>
      <c r="M658">
        <f>marketing_campaign32[[#This Row],[TotalKids]]+marketing_campaign32[[#This Row],[Marital_Number]]</f>
        <v>3</v>
      </c>
      <c r="N658" s="1">
        <v>41499</v>
      </c>
      <c r="O658" s="22">
        <f>MAX($N$2:$N$2229)-marketing_campaign32[[#This Row],[Dt_Customer]]</f>
        <v>320</v>
      </c>
      <c r="P658">
        <v>7</v>
      </c>
      <c r="Q658">
        <v>384</v>
      </c>
      <c r="R658">
        <v>25</v>
      </c>
      <c r="S658">
        <v>292</v>
      </c>
      <c r="T658">
        <v>130</v>
      </c>
      <c r="U658">
        <v>41</v>
      </c>
      <c r="V658">
        <v>64</v>
      </c>
      <c r="W658">
        <f t="shared" si="31"/>
        <v>936</v>
      </c>
      <c r="X658" s="27">
        <f>marketing_campaign32[[#This Row],[TotalSpend]]/marketing_campaign32[[#This Row],[Income]]</f>
        <v>1.7712177121771217E-2</v>
      </c>
      <c r="Y658" s="27" t="str">
        <f>IF(marketing_campaign32[[#This Row],[TotalSpend]]&gt;1196, "High Spend", "Low Spend")</f>
        <v>Low Spend</v>
      </c>
      <c r="Z658">
        <v>3</v>
      </c>
      <c r="AA658">
        <v>8</v>
      </c>
      <c r="AB658">
        <v>8</v>
      </c>
      <c r="AC658">
        <v>6</v>
      </c>
      <c r="AD658">
        <f t="shared" si="32"/>
        <v>22</v>
      </c>
      <c r="AE658" s="30">
        <f>IFERROR(marketing_campaign32[[#This Row],[TotalSpend]]/marketing_campaign32[[#This Row],[TotalPurchase]], 0)</f>
        <v>42.545454545454547</v>
      </c>
      <c r="AF658">
        <v>6</v>
      </c>
      <c r="AG658">
        <v>0</v>
      </c>
      <c r="AH658">
        <v>0</v>
      </c>
      <c r="AI658">
        <v>1</v>
      </c>
      <c r="AJ658">
        <v>0</v>
      </c>
      <c r="AK658">
        <v>0</v>
      </c>
      <c r="AL658">
        <v>0</v>
      </c>
      <c r="AM658">
        <v>0</v>
      </c>
    </row>
    <row r="659" spans="1:39" x14ac:dyDescent="0.3">
      <c r="A659">
        <v>2591</v>
      </c>
      <c r="B659">
        <v>1959</v>
      </c>
      <c r="C659">
        <f>2014-marketing_campaign32[[#This Row],[Year_Birth]]</f>
        <v>55</v>
      </c>
      <c r="D659" t="str">
        <f>IF(AND(marketing_campaign32[[#This Row],[Age]]&gt;17, marketing_campaign32[[#This Row],[Age]]&lt;40), "Adult", IF(AND(marketing_campaign32[[#This Row],[Age]]&gt;=40, marketing_campaign32[[#This Row],[Age]]&lt;59), "Middle Age", "Old Age"))</f>
        <v>Middle Age</v>
      </c>
      <c r="E659">
        <v>2</v>
      </c>
      <c r="F659">
        <v>1</v>
      </c>
      <c r="G659">
        <v>76320</v>
      </c>
      <c r="H659" t="s">
        <v>146</v>
      </c>
      <c r="I659">
        <v>3</v>
      </c>
      <c r="J659">
        <v>0</v>
      </c>
      <c r="K659">
        <v>1</v>
      </c>
      <c r="L659">
        <f t="shared" si="30"/>
        <v>1</v>
      </c>
      <c r="M659">
        <f>marketing_campaign32[[#This Row],[TotalKids]]+marketing_campaign32[[#This Row],[Marital_Number]]</f>
        <v>2</v>
      </c>
      <c r="N659" s="1">
        <v>41812</v>
      </c>
      <c r="O659" s="22">
        <f>MAX($N$2:$N$2229)-marketing_campaign32[[#This Row],[Dt_Customer]]</f>
        <v>7</v>
      </c>
      <c r="P659">
        <v>49</v>
      </c>
      <c r="Q659">
        <v>526</v>
      </c>
      <c r="R659">
        <v>35</v>
      </c>
      <c r="S659">
        <v>214</v>
      </c>
      <c r="T659">
        <v>69</v>
      </c>
      <c r="U659">
        <v>53</v>
      </c>
      <c r="V659">
        <v>35</v>
      </c>
      <c r="W659">
        <f t="shared" si="31"/>
        <v>932</v>
      </c>
      <c r="X659" s="27">
        <f>marketing_campaign32[[#This Row],[TotalSpend]]/marketing_campaign32[[#This Row],[Income]]</f>
        <v>1.2211740041928721E-2</v>
      </c>
      <c r="Y659" s="27" t="str">
        <f>IF(marketing_campaign32[[#This Row],[TotalSpend]]&gt;1196, "High Spend", "Low Spend")</f>
        <v>Low Spend</v>
      </c>
      <c r="Z659">
        <v>2</v>
      </c>
      <c r="AA659">
        <v>6</v>
      </c>
      <c r="AB659">
        <v>3</v>
      </c>
      <c r="AC659">
        <v>4</v>
      </c>
      <c r="AD659">
        <f t="shared" si="32"/>
        <v>13</v>
      </c>
      <c r="AE659" s="30">
        <f>IFERROR(marketing_campaign32[[#This Row],[TotalSpend]]/marketing_campaign32[[#This Row],[TotalPurchase]], 0)</f>
        <v>71.692307692307693</v>
      </c>
      <c r="AF659">
        <v>2</v>
      </c>
      <c r="AG659">
        <v>0</v>
      </c>
      <c r="AH659">
        <v>0</v>
      </c>
      <c r="AI659">
        <v>0</v>
      </c>
      <c r="AJ659">
        <v>0</v>
      </c>
      <c r="AK659">
        <v>0</v>
      </c>
      <c r="AL659">
        <v>0</v>
      </c>
      <c r="AM659">
        <v>0</v>
      </c>
    </row>
    <row r="660" spans="1:39" x14ac:dyDescent="0.3">
      <c r="A660">
        <v>3945</v>
      </c>
      <c r="B660">
        <v>1947</v>
      </c>
      <c r="C660">
        <f>2014-marketing_campaign32[[#This Row],[Year_Birth]]</f>
        <v>67</v>
      </c>
      <c r="D660" t="str">
        <f>IF(AND(marketing_campaign32[[#This Row],[Age]]&gt;17, marketing_campaign32[[#This Row],[Age]]&lt;40), "Adult", IF(AND(marketing_campaign32[[#This Row],[Age]]&gt;=40, marketing_campaign32[[#This Row],[Age]]&lt;59), "Middle Age", "Old Age"))</f>
        <v>Old Age</v>
      </c>
      <c r="E660">
        <v>3</v>
      </c>
      <c r="F660">
        <v>1</v>
      </c>
      <c r="G660">
        <v>68117</v>
      </c>
      <c r="H660" t="s">
        <v>147</v>
      </c>
      <c r="I660">
        <v>2</v>
      </c>
      <c r="J660">
        <v>0</v>
      </c>
      <c r="K660">
        <v>1</v>
      </c>
      <c r="L660">
        <f t="shared" si="30"/>
        <v>1</v>
      </c>
      <c r="M660">
        <f>marketing_campaign32[[#This Row],[TotalKids]]+marketing_campaign32[[#This Row],[Marital_Number]]</f>
        <v>2</v>
      </c>
      <c r="N660" s="1">
        <v>41343</v>
      </c>
      <c r="O660" s="22">
        <f>MAX($N$2:$N$2229)-marketing_campaign32[[#This Row],[Dt_Customer]]</f>
        <v>476</v>
      </c>
      <c r="P660">
        <v>80</v>
      </c>
      <c r="Q660">
        <v>618</v>
      </c>
      <c r="R660">
        <v>44</v>
      </c>
      <c r="S660">
        <v>215</v>
      </c>
      <c r="T660">
        <v>0</v>
      </c>
      <c r="U660">
        <v>17</v>
      </c>
      <c r="V660">
        <v>36</v>
      </c>
      <c r="W660">
        <f t="shared" si="31"/>
        <v>930</v>
      </c>
      <c r="X660" s="27">
        <f>marketing_campaign32[[#This Row],[TotalSpend]]/marketing_campaign32[[#This Row],[Income]]</f>
        <v>1.3652979432447114E-2</v>
      </c>
      <c r="Y660" s="27" t="str">
        <f>IF(marketing_campaign32[[#This Row],[TotalSpend]]&gt;1196, "High Spend", "Low Spend")</f>
        <v>Low Spend</v>
      </c>
      <c r="Z660">
        <v>2</v>
      </c>
      <c r="AA660">
        <v>11</v>
      </c>
      <c r="AB660">
        <v>8</v>
      </c>
      <c r="AC660">
        <v>4</v>
      </c>
      <c r="AD660">
        <f t="shared" si="32"/>
        <v>23</v>
      </c>
      <c r="AE660" s="30">
        <f>IFERROR(marketing_campaign32[[#This Row],[TotalSpend]]/marketing_campaign32[[#This Row],[TotalPurchase]], 0)</f>
        <v>40.434782608695649</v>
      </c>
      <c r="AF660">
        <v>6</v>
      </c>
      <c r="AG660">
        <v>0</v>
      </c>
      <c r="AH660">
        <v>0</v>
      </c>
      <c r="AI660">
        <v>1</v>
      </c>
      <c r="AJ660">
        <v>0</v>
      </c>
      <c r="AK660">
        <v>0</v>
      </c>
      <c r="AL660">
        <v>1</v>
      </c>
      <c r="AM660">
        <v>0</v>
      </c>
    </row>
    <row r="661" spans="1:39" x14ac:dyDescent="0.3">
      <c r="A661">
        <v>10983</v>
      </c>
      <c r="B661">
        <v>1952</v>
      </c>
      <c r="C661">
        <f>2014-marketing_campaign32[[#This Row],[Year_Birth]]</f>
        <v>62</v>
      </c>
      <c r="D661" t="str">
        <f>IF(AND(marketing_campaign32[[#This Row],[Age]]&gt;17, marketing_campaign32[[#This Row],[Age]]&lt;40), "Adult", IF(AND(marketing_campaign32[[#This Row],[Age]]&gt;=40, marketing_campaign32[[#This Row],[Age]]&lt;59), "Middle Age", "Old Age"))</f>
        <v>Old Age</v>
      </c>
      <c r="E661">
        <v>2</v>
      </c>
      <c r="F661">
        <v>2</v>
      </c>
      <c r="G661">
        <v>75278</v>
      </c>
      <c r="H661" t="s">
        <v>146</v>
      </c>
      <c r="I661">
        <v>3</v>
      </c>
      <c r="J661">
        <v>0</v>
      </c>
      <c r="K661">
        <v>0</v>
      </c>
      <c r="L661">
        <f t="shared" si="30"/>
        <v>0</v>
      </c>
      <c r="M661">
        <f>marketing_campaign32[[#This Row],[TotalKids]]+marketing_campaign32[[#This Row],[Marital_Number]]</f>
        <v>2</v>
      </c>
      <c r="N661" s="1">
        <v>41303</v>
      </c>
      <c r="O661" s="22">
        <f>MAX($N$2:$N$2229)-marketing_campaign32[[#This Row],[Dt_Customer]]</f>
        <v>516</v>
      </c>
      <c r="P661">
        <v>17</v>
      </c>
      <c r="Q661">
        <v>304</v>
      </c>
      <c r="R661">
        <v>98</v>
      </c>
      <c r="S661">
        <v>230</v>
      </c>
      <c r="T661">
        <v>150</v>
      </c>
      <c r="U661">
        <v>74</v>
      </c>
      <c r="V661">
        <v>74</v>
      </c>
      <c r="W661">
        <f t="shared" si="31"/>
        <v>930</v>
      </c>
      <c r="X661" s="27">
        <f>marketing_campaign32[[#This Row],[TotalSpend]]/marketing_campaign32[[#This Row],[Income]]</f>
        <v>1.2354207072451447E-2</v>
      </c>
      <c r="Y661" s="27" t="str">
        <f>IF(marketing_campaign32[[#This Row],[TotalSpend]]&gt;1196, "High Spend", "Low Spend")</f>
        <v>Low Spend</v>
      </c>
      <c r="Z661">
        <v>1</v>
      </c>
      <c r="AA661">
        <v>6</v>
      </c>
      <c r="AB661">
        <v>3</v>
      </c>
      <c r="AC661">
        <v>13</v>
      </c>
      <c r="AD661">
        <f t="shared" si="32"/>
        <v>22</v>
      </c>
      <c r="AE661" s="30">
        <f>IFERROR(marketing_campaign32[[#This Row],[TotalSpend]]/marketing_campaign32[[#This Row],[TotalPurchase]], 0)</f>
        <v>42.272727272727273</v>
      </c>
      <c r="AF661">
        <v>3</v>
      </c>
      <c r="AG661">
        <v>0</v>
      </c>
      <c r="AH661">
        <v>0</v>
      </c>
      <c r="AI661">
        <v>0</v>
      </c>
      <c r="AJ661">
        <v>0</v>
      </c>
      <c r="AK661">
        <v>0</v>
      </c>
      <c r="AL661">
        <v>0</v>
      </c>
      <c r="AM661">
        <v>0</v>
      </c>
    </row>
    <row r="662" spans="1:39" x14ac:dyDescent="0.3">
      <c r="A662">
        <v>7129</v>
      </c>
      <c r="B662">
        <v>1962</v>
      </c>
      <c r="C662">
        <f>2014-marketing_campaign32[[#This Row],[Year_Birth]]</f>
        <v>52</v>
      </c>
      <c r="D662" t="str">
        <f>IF(AND(marketing_campaign32[[#This Row],[Age]]&gt;17, marketing_campaign32[[#This Row],[Age]]&lt;40), "Adult", IF(AND(marketing_campaign32[[#This Row],[Age]]&gt;=40, marketing_campaign32[[#This Row],[Age]]&lt;59), "Middle Age", "Old Age"))</f>
        <v>Middle Age</v>
      </c>
      <c r="E662">
        <v>3</v>
      </c>
      <c r="F662">
        <v>2</v>
      </c>
      <c r="G662">
        <v>54693</v>
      </c>
      <c r="H662" t="s">
        <v>147</v>
      </c>
      <c r="I662">
        <v>2</v>
      </c>
      <c r="J662">
        <v>0</v>
      </c>
      <c r="K662">
        <v>1</v>
      </c>
      <c r="L662">
        <f t="shared" si="30"/>
        <v>1</v>
      </c>
      <c r="M662">
        <f>marketing_campaign32[[#This Row],[TotalKids]]+marketing_campaign32[[#This Row],[Marital_Number]]</f>
        <v>3</v>
      </c>
      <c r="N662" s="1">
        <v>41322</v>
      </c>
      <c r="O662" s="22">
        <f>MAX($N$2:$N$2229)-marketing_campaign32[[#This Row],[Dt_Customer]]</f>
        <v>497</v>
      </c>
      <c r="P662">
        <v>72</v>
      </c>
      <c r="Q662">
        <v>686</v>
      </c>
      <c r="R662">
        <v>17</v>
      </c>
      <c r="S662">
        <v>142</v>
      </c>
      <c r="T662">
        <v>23</v>
      </c>
      <c r="U662">
        <v>26</v>
      </c>
      <c r="V662">
        <v>35</v>
      </c>
      <c r="W662">
        <f t="shared" si="31"/>
        <v>929</v>
      </c>
      <c r="X662" s="27">
        <f>marketing_campaign32[[#This Row],[TotalSpend]]/marketing_campaign32[[#This Row],[Income]]</f>
        <v>1.6985720293273363E-2</v>
      </c>
      <c r="Y662" s="27" t="str">
        <f>IF(marketing_campaign32[[#This Row],[TotalSpend]]&gt;1196, "High Spend", "Low Spend")</f>
        <v>Low Spend</v>
      </c>
      <c r="Z662">
        <v>8</v>
      </c>
      <c r="AA662">
        <v>6</v>
      </c>
      <c r="AB662">
        <v>4</v>
      </c>
      <c r="AC662">
        <v>13</v>
      </c>
      <c r="AD662">
        <f t="shared" si="32"/>
        <v>23</v>
      </c>
      <c r="AE662" s="30">
        <f>IFERROR(marketing_campaign32[[#This Row],[TotalSpend]]/marketing_campaign32[[#This Row],[TotalPurchase]], 0)</f>
        <v>40.391304347826086</v>
      </c>
      <c r="AF662">
        <v>6</v>
      </c>
      <c r="AG662">
        <v>0</v>
      </c>
      <c r="AH662">
        <v>0</v>
      </c>
      <c r="AI662">
        <v>0</v>
      </c>
      <c r="AJ662">
        <v>0</v>
      </c>
      <c r="AK662">
        <v>0</v>
      </c>
      <c r="AL662">
        <v>0</v>
      </c>
      <c r="AM662">
        <v>0</v>
      </c>
    </row>
    <row r="663" spans="1:39" x14ac:dyDescent="0.3">
      <c r="A663">
        <v>2891</v>
      </c>
      <c r="B663">
        <v>1963</v>
      </c>
      <c r="C663">
        <f>2014-marketing_campaign32[[#This Row],[Year_Birth]]</f>
        <v>51</v>
      </c>
      <c r="D663" t="str">
        <f>IF(AND(marketing_campaign32[[#This Row],[Age]]&gt;17, marketing_campaign32[[#This Row],[Age]]&lt;40), "Adult", IF(AND(marketing_campaign32[[#This Row],[Age]]&gt;=40, marketing_campaign32[[#This Row],[Age]]&lt;59), "Middle Age", "Old Age"))</f>
        <v>Middle Age</v>
      </c>
      <c r="E663">
        <v>2</v>
      </c>
      <c r="F663">
        <v>1</v>
      </c>
      <c r="G663">
        <v>68118</v>
      </c>
      <c r="H663" t="s">
        <v>147</v>
      </c>
      <c r="I663">
        <v>2</v>
      </c>
      <c r="J663">
        <v>0</v>
      </c>
      <c r="K663">
        <v>1</v>
      </c>
      <c r="L663">
        <f t="shared" si="30"/>
        <v>1</v>
      </c>
      <c r="M663">
        <f>marketing_campaign32[[#This Row],[TotalKids]]+marketing_campaign32[[#This Row],[Marital_Number]]</f>
        <v>2</v>
      </c>
      <c r="N663" s="1">
        <v>41565</v>
      </c>
      <c r="O663" s="22">
        <f>MAX($N$2:$N$2229)-marketing_campaign32[[#This Row],[Dt_Customer]]</f>
        <v>254</v>
      </c>
      <c r="P663">
        <v>51</v>
      </c>
      <c r="Q663">
        <v>595</v>
      </c>
      <c r="R663">
        <v>23</v>
      </c>
      <c r="S663">
        <v>123</v>
      </c>
      <c r="T663">
        <v>10</v>
      </c>
      <c r="U663">
        <v>23</v>
      </c>
      <c r="V663">
        <v>154</v>
      </c>
      <c r="W663">
        <f t="shared" si="31"/>
        <v>928</v>
      </c>
      <c r="X663" s="27">
        <f>marketing_campaign32[[#This Row],[TotalSpend]]/marketing_campaign32[[#This Row],[Income]]</f>
        <v>1.3623418186088846E-2</v>
      </c>
      <c r="Y663" s="27" t="str">
        <f>IF(marketing_campaign32[[#This Row],[TotalSpend]]&gt;1196, "High Spend", "Low Spend")</f>
        <v>Low Spend</v>
      </c>
      <c r="Z663">
        <v>2</v>
      </c>
      <c r="AA663">
        <v>8</v>
      </c>
      <c r="AB663">
        <v>9</v>
      </c>
      <c r="AC663">
        <v>4</v>
      </c>
      <c r="AD663">
        <f t="shared" si="32"/>
        <v>21</v>
      </c>
      <c r="AE663" s="30">
        <f>IFERROR(marketing_campaign32[[#This Row],[TotalSpend]]/marketing_campaign32[[#This Row],[TotalPurchase]], 0)</f>
        <v>44.19047619047619</v>
      </c>
      <c r="AF663">
        <v>6</v>
      </c>
      <c r="AG663">
        <v>0</v>
      </c>
      <c r="AH663">
        <v>0</v>
      </c>
      <c r="AI663">
        <v>0</v>
      </c>
      <c r="AJ663">
        <v>0</v>
      </c>
      <c r="AK663">
        <v>0</v>
      </c>
      <c r="AL663">
        <v>0</v>
      </c>
      <c r="AM663">
        <v>0</v>
      </c>
    </row>
    <row r="664" spans="1:39" x14ac:dyDescent="0.3">
      <c r="A664">
        <v>5011</v>
      </c>
      <c r="B664">
        <v>1963</v>
      </c>
      <c r="C664">
        <f>2014-marketing_campaign32[[#This Row],[Year_Birth]]</f>
        <v>51</v>
      </c>
      <c r="D664" t="str">
        <f>IF(AND(marketing_campaign32[[#This Row],[Age]]&gt;17, marketing_campaign32[[#This Row],[Age]]&lt;40), "Adult", IF(AND(marketing_campaign32[[#This Row],[Age]]&gt;=40, marketing_campaign32[[#This Row],[Age]]&lt;59), "Middle Age", "Old Age"))</f>
        <v>Middle Age</v>
      </c>
      <c r="E664">
        <v>2</v>
      </c>
      <c r="F664">
        <v>1</v>
      </c>
      <c r="G664">
        <v>68118</v>
      </c>
      <c r="H664" t="s">
        <v>147</v>
      </c>
      <c r="I664">
        <v>2</v>
      </c>
      <c r="J664">
        <v>0</v>
      </c>
      <c r="K664">
        <v>1</v>
      </c>
      <c r="L664">
        <f t="shared" si="30"/>
        <v>1</v>
      </c>
      <c r="M664">
        <f>marketing_campaign32[[#This Row],[TotalKids]]+marketing_campaign32[[#This Row],[Marital_Number]]</f>
        <v>2</v>
      </c>
      <c r="N664" s="1">
        <v>41565</v>
      </c>
      <c r="O664" s="22">
        <f>MAX($N$2:$N$2229)-marketing_campaign32[[#This Row],[Dt_Customer]]</f>
        <v>254</v>
      </c>
      <c r="P664">
        <v>51</v>
      </c>
      <c r="Q664">
        <v>595</v>
      </c>
      <c r="R664">
        <v>23</v>
      </c>
      <c r="S664">
        <v>123</v>
      </c>
      <c r="T664">
        <v>10</v>
      </c>
      <c r="U664">
        <v>23</v>
      </c>
      <c r="V664">
        <v>154</v>
      </c>
      <c r="W664">
        <f t="shared" si="31"/>
        <v>928</v>
      </c>
      <c r="X664" s="27">
        <f>marketing_campaign32[[#This Row],[TotalSpend]]/marketing_campaign32[[#This Row],[Income]]</f>
        <v>1.3623418186088846E-2</v>
      </c>
      <c r="Y664" s="27" t="str">
        <f>IF(marketing_campaign32[[#This Row],[TotalSpend]]&gt;1196, "High Spend", "Low Spend")</f>
        <v>Low Spend</v>
      </c>
      <c r="Z664">
        <v>2</v>
      </c>
      <c r="AA664">
        <v>8</v>
      </c>
      <c r="AB664">
        <v>9</v>
      </c>
      <c r="AC664">
        <v>4</v>
      </c>
      <c r="AD664">
        <f t="shared" si="32"/>
        <v>21</v>
      </c>
      <c r="AE664" s="30">
        <f>IFERROR(marketing_campaign32[[#This Row],[TotalSpend]]/marketing_campaign32[[#This Row],[TotalPurchase]], 0)</f>
        <v>44.19047619047619</v>
      </c>
      <c r="AF664">
        <v>6</v>
      </c>
      <c r="AG664">
        <v>0</v>
      </c>
      <c r="AH664">
        <v>0</v>
      </c>
      <c r="AI664">
        <v>0</v>
      </c>
      <c r="AJ664">
        <v>0</v>
      </c>
      <c r="AK664">
        <v>0</v>
      </c>
      <c r="AL664">
        <v>0</v>
      </c>
      <c r="AM664">
        <v>0</v>
      </c>
    </row>
    <row r="665" spans="1:39" x14ac:dyDescent="0.3">
      <c r="A665">
        <v>8624</v>
      </c>
      <c r="B665">
        <v>1958</v>
      </c>
      <c r="C665">
        <f>2014-marketing_campaign32[[#This Row],[Year_Birth]]</f>
        <v>56</v>
      </c>
      <c r="D665" t="str">
        <f>IF(AND(marketing_campaign32[[#This Row],[Age]]&gt;17, marketing_campaign32[[#This Row],[Age]]&lt;40), "Adult", IF(AND(marketing_campaign32[[#This Row],[Age]]&gt;=40, marketing_campaign32[[#This Row],[Age]]&lt;59), "Middle Age", "Old Age"))</f>
        <v>Middle Age</v>
      </c>
      <c r="E665">
        <v>2</v>
      </c>
      <c r="F665">
        <v>2</v>
      </c>
      <c r="G665">
        <v>81320</v>
      </c>
      <c r="H665" t="s">
        <v>146</v>
      </c>
      <c r="I665">
        <v>3</v>
      </c>
      <c r="J665">
        <v>0</v>
      </c>
      <c r="K665">
        <v>0</v>
      </c>
      <c r="L665">
        <f t="shared" si="30"/>
        <v>0</v>
      </c>
      <c r="M665">
        <f>marketing_campaign32[[#This Row],[TotalKids]]+marketing_campaign32[[#This Row],[Marital_Number]]</f>
        <v>2</v>
      </c>
      <c r="N665" s="1">
        <v>41311</v>
      </c>
      <c r="O665" s="22">
        <f>MAX($N$2:$N$2229)-marketing_campaign32[[#This Row],[Dt_Customer]]</f>
        <v>508</v>
      </c>
      <c r="P665">
        <v>61</v>
      </c>
      <c r="Q665">
        <v>183</v>
      </c>
      <c r="R665">
        <v>33</v>
      </c>
      <c r="S665">
        <v>493</v>
      </c>
      <c r="T665">
        <v>59</v>
      </c>
      <c r="U665">
        <v>103</v>
      </c>
      <c r="V665">
        <v>57</v>
      </c>
      <c r="W665">
        <f t="shared" si="31"/>
        <v>928</v>
      </c>
      <c r="X665" s="27">
        <f>marketing_campaign32[[#This Row],[TotalSpend]]/marketing_campaign32[[#This Row],[Income]]</f>
        <v>1.1411706837186423E-2</v>
      </c>
      <c r="Y665" s="27" t="str">
        <f>IF(marketing_campaign32[[#This Row],[TotalSpend]]&gt;1196, "High Spend", "Low Spend")</f>
        <v>Low Spend</v>
      </c>
      <c r="Z665">
        <v>1</v>
      </c>
      <c r="AA665">
        <v>4</v>
      </c>
      <c r="AB665">
        <v>3</v>
      </c>
      <c r="AC665">
        <v>10</v>
      </c>
      <c r="AD665">
        <f t="shared" si="32"/>
        <v>17</v>
      </c>
      <c r="AE665" s="30">
        <f>IFERROR(marketing_campaign32[[#This Row],[TotalSpend]]/marketing_campaign32[[#This Row],[TotalPurchase]], 0)</f>
        <v>54.588235294117645</v>
      </c>
      <c r="AF665">
        <v>2</v>
      </c>
      <c r="AG665">
        <v>0</v>
      </c>
      <c r="AH665">
        <v>0</v>
      </c>
      <c r="AI665">
        <v>0</v>
      </c>
      <c r="AJ665">
        <v>0</v>
      </c>
      <c r="AK665">
        <v>0</v>
      </c>
      <c r="AL665">
        <v>0</v>
      </c>
      <c r="AM665">
        <v>0</v>
      </c>
    </row>
    <row r="666" spans="1:39" x14ac:dyDescent="0.3">
      <c r="A666">
        <v>1459</v>
      </c>
      <c r="B666">
        <v>1966</v>
      </c>
      <c r="C666">
        <f>2014-marketing_campaign32[[#This Row],[Year_Birth]]</f>
        <v>48</v>
      </c>
      <c r="D666" t="str">
        <f>IF(AND(marketing_campaign32[[#This Row],[Age]]&gt;17, marketing_campaign32[[#This Row],[Age]]&lt;40), "Adult", IF(AND(marketing_campaign32[[#This Row],[Age]]&gt;=40, marketing_campaign32[[#This Row],[Age]]&lt;59), "Middle Age", "Old Age"))</f>
        <v>Middle Age</v>
      </c>
      <c r="E666">
        <v>3</v>
      </c>
      <c r="F666">
        <v>2</v>
      </c>
      <c r="G666">
        <v>69063</v>
      </c>
      <c r="H666" t="s">
        <v>146</v>
      </c>
      <c r="I666">
        <v>3</v>
      </c>
      <c r="J666">
        <v>0</v>
      </c>
      <c r="K666">
        <v>1</v>
      </c>
      <c r="L666">
        <f t="shared" si="30"/>
        <v>1</v>
      </c>
      <c r="M666">
        <f>marketing_campaign32[[#This Row],[TotalKids]]+marketing_campaign32[[#This Row],[Marital_Number]]</f>
        <v>3</v>
      </c>
      <c r="N666" s="1">
        <v>41220</v>
      </c>
      <c r="O666" s="22">
        <f>MAX($N$2:$N$2229)-marketing_campaign32[[#This Row],[Dt_Customer]]</f>
        <v>599</v>
      </c>
      <c r="P666">
        <v>16</v>
      </c>
      <c r="Q666">
        <v>666</v>
      </c>
      <c r="R666">
        <v>35</v>
      </c>
      <c r="S666">
        <v>124</v>
      </c>
      <c r="T666">
        <v>69</v>
      </c>
      <c r="U666">
        <v>8</v>
      </c>
      <c r="V666">
        <v>26</v>
      </c>
      <c r="W666">
        <f t="shared" si="31"/>
        <v>928</v>
      </c>
      <c r="X666" s="27">
        <f>marketing_campaign32[[#This Row],[TotalSpend]]/marketing_campaign32[[#This Row],[Income]]</f>
        <v>1.3437006790901061E-2</v>
      </c>
      <c r="Y666" s="27" t="str">
        <f>IF(marketing_campaign32[[#This Row],[TotalSpend]]&gt;1196, "High Spend", "Low Spend")</f>
        <v>Low Spend</v>
      </c>
      <c r="Z666">
        <v>1</v>
      </c>
      <c r="AA666">
        <v>5</v>
      </c>
      <c r="AB666">
        <v>3</v>
      </c>
      <c r="AC666">
        <v>5</v>
      </c>
      <c r="AD666">
        <f t="shared" si="32"/>
        <v>13</v>
      </c>
      <c r="AE666" s="30">
        <f>IFERROR(marketing_campaign32[[#This Row],[TotalSpend]]/marketing_campaign32[[#This Row],[TotalPurchase]], 0)</f>
        <v>71.384615384615387</v>
      </c>
      <c r="AF666">
        <v>3</v>
      </c>
      <c r="AG666">
        <v>0</v>
      </c>
      <c r="AH666">
        <v>0</v>
      </c>
      <c r="AI666">
        <v>0</v>
      </c>
      <c r="AJ666">
        <v>0</v>
      </c>
      <c r="AK666">
        <v>0</v>
      </c>
      <c r="AL666">
        <v>0</v>
      </c>
      <c r="AM666">
        <v>0</v>
      </c>
    </row>
    <row r="667" spans="1:39" x14ac:dyDescent="0.3">
      <c r="A667">
        <v>3643</v>
      </c>
      <c r="B667">
        <v>1974</v>
      </c>
      <c r="C667">
        <f>2014-marketing_campaign32[[#This Row],[Year_Birth]]</f>
        <v>40</v>
      </c>
      <c r="D667" t="str">
        <f>IF(AND(marketing_campaign32[[#This Row],[Age]]&gt;17, marketing_campaign32[[#This Row],[Age]]&lt;40), "Adult", IF(AND(marketing_campaign32[[#This Row],[Age]]&gt;=40, marketing_campaign32[[#This Row],[Age]]&lt;59), "Middle Age", "Old Age"))</f>
        <v>Middle Age</v>
      </c>
      <c r="E667">
        <v>3</v>
      </c>
      <c r="F667">
        <v>2</v>
      </c>
      <c r="G667">
        <v>63206</v>
      </c>
      <c r="H667" t="s">
        <v>147</v>
      </c>
      <c r="I667">
        <v>2</v>
      </c>
      <c r="J667">
        <v>0</v>
      </c>
      <c r="K667">
        <v>0</v>
      </c>
      <c r="L667">
        <f t="shared" si="30"/>
        <v>0</v>
      </c>
      <c r="M667">
        <f>marketing_campaign32[[#This Row],[TotalKids]]+marketing_campaign32[[#This Row],[Marital_Number]]</f>
        <v>2</v>
      </c>
      <c r="N667" s="1">
        <v>41718</v>
      </c>
      <c r="O667" s="22">
        <f>MAX($N$2:$N$2229)-marketing_campaign32[[#This Row],[Dt_Customer]]</f>
        <v>101</v>
      </c>
      <c r="P667">
        <v>65</v>
      </c>
      <c r="Q667">
        <v>750</v>
      </c>
      <c r="R667">
        <v>8</v>
      </c>
      <c r="S667">
        <v>125</v>
      </c>
      <c r="T667">
        <v>11</v>
      </c>
      <c r="U667">
        <v>8</v>
      </c>
      <c r="V667">
        <v>26</v>
      </c>
      <c r="W667">
        <f t="shared" si="31"/>
        <v>928</v>
      </c>
      <c r="X667" s="27">
        <f>marketing_campaign32[[#This Row],[TotalSpend]]/marketing_campaign32[[#This Row],[Income]]</f>
        <v>1.4682150428756764E-2</v>
      </c>
      <c r="Y667" s="27" t="str">
        <f>IF(marketing_campaign32[[#This Row],[TotalSpend]]&gt;1196, "High Spend", "Low Spend")</f>
        <v>Low Spend</v>
      </c>
      <c r="Z667">
        <v>1</v>
      </c>
      <c r="AA667">
        <v>4</v>
      </c>
      <c r="AB667">
        <v>3</v>
      </c>
      <c r="AC667">
        <v>6</v>
      </c>
      <c r="AD667">
        <f t="shared" si="32"/>
        <v>13</v>
      </c>
      <c r="AE667" s="30">
        <f>IFERROR(marketing_campaign32[[#This Row],[TotalSpend]]/marketing_campaign32[[#This Row],[TotalPurchase]], 0)</f>
        <v>71.384615384615387</v>
      </c>
      <c r="AF667">
        <v>2</v>
      </c>
      <c r="AG667">
        <v>0</v>
      </c>
      <c r="AH667">
        <v>0</v>
      </c>
      <c r="AI667">
        <v>0</v>
      </c>
      <c r="AJ667">
        <v>0</v>
      </c>
      <c r="AK667">
        <v>1</v>
      </c>
      <c r="AL667">
        <v>0</v>
      </c>
      <c r="AM667">
        <v>0</v>
      </c>
    </row>
    <row r="668" spans="1:39" x14ac:dyDescent="0.3">
      <c r="A668">
        <v>10286</v>
      </c>
      <c r="B668">
        <v>1962</v>
      </c>
      <c r="C668">
        <f>2014-marketing_campaign32[[#This Row],[Year_Birth]]</f>
        <v>52</v>
      </c>
      <c r="D668" t="str">
        <f>IF(AND(marketing_campaign32[[#This Row],[Age]]&gt;17, marketing_campaign32[[#This Row],[Age]]&lt;40), "Adult", IF(AND(marketing_campaign32[[#This Row],[Age]]&gt;=40, marketing_campaign32[[#This Row],[Age]]&lt;59), "Middle Age", "Old Age"))</f>
        <v>Middle Age</v>
      </c>
      <c r="E668">
        <v>2</v>
      </c>
      <c r="F668">
        <v>2</v>
      </c>
      <c r="G668">
        <v>83715</v>
      </c>
      <c r="H668" t="s">
        <v>146</v>
      </c>
      <c r="I668">
        <v>3</v>
      </c>
      <c r="J668">
        <v>0</v>
      </c>
      <c r="K668">
        <v>0</v>
      </c>
      <c r="L668">
        <f t="shared" si="30"/>
        <v>0</v>
      </c>
      <c r="M668">
        <f>marketing_campaign32[[#This Row],[TotalKids]]+marketing_campaign32[[#This Row],[Marital_Number]]</f>
        <v>2</v>
      </c>
      <c r="N668" s="1">
        <v>41673</v>
      </c>
      <c r="O668" s="22">
        <f>MAX($N$2:$N$2229)-marketing_campaign32[[#This Row],[Dt_Customer]]</f>
        <v>146</v>
      </c>
      <c r="P668">
        <v>2</v>
      </c>
      <c r="Q668">
        <v>318</v>
      </c>
      <c r="R668">
        <v>8</v>
      </c>
      <c r="S668">
        <v>407</v>
      </c>
      <c r="T668">
        <v>150</v>
      </c>
      <c r="U668">
        <v>35</v>
      </c>
      <c r="V668">
        <v>8</v>
      </c>
      <c r="W668">
        <f t="shared" si="31"/>
        <v>926</v>
      </c>
      <c r="X668" s="27">
        <f>marketing_campaign32[[#This Row],[TotalSpend]]/marketing_campaign32[[#This Row],[Income]]</f>
        <v>1.1061339067072807E-2</v>
      </c>
      <c r="Y668" s="27" t="str">
        <f>IF(marketing_campaign32[[#This Row],[TotalSpend]]&gt;1196, "High Spend", "Low Spend")</f>
        <v>Low Spend</v>
      </c>
      <c r="Z668">
        <v>1</v>
      </c>
      <c r="AA668">
        <v>2</v>
      </c>
      <c r="AB668">
        <v>8</v>
      </c>
      <c r="AC668">
        <v>13</v>
      </c>
      <c r="AD668">
        <f t="shared" si="32"/>
        <v>23</v>
      </c>
      <c r="AE668" s="30">
        <f>IFERROR(marketing_campaign32[[#This Row],[TotalSpend]]/marketing_campaign32[[#This Row],[TotalPurchase]], 0)</f>
        <v>40.260869565217391</v>
      </c>
      <c r="AF668">
        <v>0</v>
      </c>
      <c r="AG668">
        <v>0</v>
      </c>
      <c r="AH668">
        <v>0</v>
      </c>
      <c r="AI668">
        <v>0</v>
      </c>
      <c r="AJ668">
        <v>0</v>
      </c>
      <c r="AK668">
        <v>0</v>
      </c>
      <c r="AL668">
        <v>0</v>
      </c>
      <c r="AM668">
        <v>0</v>
      </c>
    </row>
    <row r="669" spans="1:39" x14ac:dyDescent="0.3">
      <c r="A669">
        <v>7851</v>
      </c>
      <c r="B669">
        <v>1949</v>
      </c>
      <c r="C669">
        <f>2014-marketing_campaign32[[#This Row],[Year_Birth]]</f>
        <v>65</v>
      </c>
      <c r="D669" t="str">
        <f>IF(AND(marketing_campaign32[[#This Row],[Age]]&gt;17, marketing_campaign32[[#This Row],[Age]]&lt;40), "Adult", IF(AND(marketing_campaign32[[#This Row],[Age]]&gt;=40, marketing_campaign32[[#This Row],[Age]]&lt;59), "Middle Age", "Old Age"))</f>
        <v>Old Age</v>
      </c>
      <c r="E669">
        <v>2</v>
      </c>
      <c r="F669">
        <v>1</v>
      </c>
      <c r="G669">
        <v>70165</v>
      </c>
      <c r="H669" t="s">
        <v>146</v>
      </c>
      <c r="I669">
        <v>3</v>
      </c>
      <c r="J669">
        <v>0</v>
      </c>
      <c r="K669">
        <v>0</v>
      </c>
      <c r="L669">
        <f t="shared" si="30"/>
        <v>0</v>
      </c>
      <c r="M669">
        <f>marketing_campaign32[[#This Row],[TotalKids]]+marketing_campaign32[[#This Row],[Marital_Number]]</f>
        <v>1</v>
      </c>
      <c r="N669" s="1">
        <v>41539</v>
      </c>
      <c r="O669" s="22">
        <f>MAX($N$2:$N$2229)-marketing_campaign32[[#This Row],[Dt_Customer]]</f>
        <v>280</v>
      </c>
      <c r="P669">
        <v>60</v>
      </c>
      <c r="Q669">
        <v>161</v>
      </c>
      <c r="R669">
        <v>0</v>
      </c>
      <c r="S669">
        <v>253</v>
      </c>
      <c r="T669">
        <v>199</v>
      </c>
      <c r="U669">
        <v>191</v>
      </c>
      <c r="V669">
        <v>122</v>
      </c>
      <c r="W669">
        <f t="shared" si="31"/>
        <v>926</v>
      </c>
      <c r="X669" s="27">
        <f>marketing_campaign32[[#This Row],[TotalSpend]]/marketing_campaign32[[#This Row],[Income]]</f>
        <v>1.3197463122639492E-2</v>
      </c>
      <c r="Y669" s="27" t="str">
        <f>IF(marketing_campaign32[[#This Row],[TotalSpend]]&gt;1196, "High Spend", "Low Spend")</f>
        <v>Low Spend</v>
      </c>
      <c r="Z669">
        <v>1</v>
      </c>
      <c r="AA669">
        <v>3</v>
      </c>
      <c r="AB669">
        <v>7</v>
      </c>
      <c r="AC669">
        <v>11</v>
      </c>
      <c r="AD669">
        <f t="shared" si="32"/>
        <v>21</v>
      </c>
      <c r="AE669" s="30">
        <f>IFERROR(marketing_campaign32[[#This Row],[TotalSpend]]/marketing_campaign32[[#This Row],[TotalPurchase]], 0)</f>
        <v>44.095238095238095</v>
      </c>
      <c r="AF669">
        <v>1</v>
      </c>
      <c r="AG669">
        <v>0</v>
      </c>
      <c r="AH669">
        <v>0</v>
      </c>
      <c r="AI669">
        <v>0</v>
      </c>
      <c r="AJ669">
        <v>0</v>
      </c>
      <c r="AK669">
        <v>0</v>
      </c>
      <c r="AL669">
        <v>0</v>
      </c>
      <c r="AM669">
        <v>0</v>
      </c>
    </row>
    <row r="670" spans="1:39" x14ac:dyDescent="0.3">
      <c r="A670">
        <v>3762</v>
      </c>
      <c r="B670">
        <v>1986</v>
      </c>
      <c r="C670">
        <f>2014-marketing_campaign32[[#This Row],[Year_Birth]]</f>
        <v>28</v>
      </c>
      <c r="D670" t="str">
        <f>IF(AND(marketing_campaign32[[#This Row],[Age]]&gt;17, marketing_campaign32[[#This Row],[Age]]&lt;40), "Adult", IF(AND(marketing_campaign32[[#This Row],[Age]]&gt;=40, marketing_campaign32[[#This Row],[Age]]&lt;59), "Middle Age", "Old Age"))</f>
        <v>Adult</v>
      </c>
      <c r="E670">
        <v>3</v>
      </c>
      <c r="F670">
        <v>1</v>
      </c>
      <c r="G670">
        <v>69867</v>
      </c>
      <c r="H670" t="s">
        <v>146</v>
      </c>
      <c r="I670">
        <v>3</v>
      </c>
      <c r="J670">
        <v>0</v>
      </c>
      <c r="K670">
        <v>0</v>
      </c>
      <c r="L670">
        <f t="shared" si="30"/>
        <v>0</v>
      </c>
      <c r="M670">
        <f>marketing_campaign32[[#This Row],[TotalKids]]+marketing_campaign32[[#This Row],[Marital_Number]]</f>
        <v>1</v>
      </c>
      <c r="N670" s="1">
        <v>41366</v>
      </c>
      <c r="O670" s="22">
        <f>MAX($N$2:$N$2229)-marketing_campaign32[[#This Row],[Dt_Customer]]</f>
        <v>453</v>
      </c>
      <c r="P670">
        <v>30</v>
      </c>
      <c r="Q670">
        <v>196</v>
      </c>
      <c r="R670">
        <v>0</v>
      </c>
      <c r="S670">
        <v>512</v>
      </c>
      <c r="T670">
        <v>33</v>
      </c>
      <c r="U670">
        <v>130</v>
      </c>
      <c r="V670">
        <v>54</v>
      </c>
      <c r="W670">
        <f t="shared" si="31"/>
        <v>925</v>
      </c>
      <c r="X670" s="27">
        <f>marketing_campaign32[[#This Row],[TotalSpend]]/marketing_campaign32[[#This Row],[Income]]</f>
        <v>1.3239440651523609E-2</v>
      </c>
      <c r="Y670" s="27" t="str">
        <f>IF(marketing_campaign32[[#This Row],[TotalSpend]]&gt;1196, "High Spend", "Low Spend")</f>
        <v>Low Spend</v>
      </c>
      <c r="Z670">
        <v>1</v>
      </c>
      <c r="AA670">
        <v>3</v>
      </c>
      <c r="AB670">
        <v>5</v>
      </c>
      <c r="AC670">
        <v>8</v>
      </c>
      <c r="AD670">
        <f t="shared" si="32"/>
        <v>16</v>
      </c>
      <c r="AE670" s="30">
        <f>IFERROR(marketing_campaign32[[#This Row],[TotalSpend]]/marketing_campaign32[[#This Row],[TotalPurchase]], 0)</f>
        <v>57.8125</v>
      </c>
      <c r="AF670">
        <v>1</v>
      </c>
      <c r="AG670">
        <v>1</v>
      </c>
      <c r="AH670">
        <v>0</v>
      </c>
      <c r="AI670">
        <v>0</v>
      </c>
      <c r="AJ670">
        <v>0</v>
      </c>
      <c r="AK670">
        <v>0</v>
      </c>
      <c r="AL670">
        <v>1</v>
      </c>
      <c r="AM670">
        <v>0</v>
      </c>
    </row>
    <row r="671" spans="1:39" x14ac:dyDescent="0.3">
      <c r="A671">
        <v>10678</v>
      </c>
      <c r="B671">
        <v>1959</v>
      </c>
      <c r="C671">
        <f>2014-marketing_campaign32[[#This Row],[Year_Birth]]</f>
        <v>55</v>
      </c>
      <c r="D671" t="str">
        <f>IF(AND(marketing_campaign32[[#This Row],[Age]]&gt;17, marketing_campaign32[[#This Row],[Age]]&lt;40), "Adult", IF(AND(marketing_campaign32[[#This Row],[Age]]&gt;=40, marketing_campaign32[[#This Row],[Age]]&lt;59), "Middle Age", "Old Age"))</f>
        <v>Middle Age</v>
      </c>
      <c r="E671">
        <v>2</v>
      </c>
      <c r="F671">
        <v>2</v>
      </c>
      <c r="G671">
        <v>71232</v>
      </c>
      <c r="H671" t="s">
        <v>146</v>
      </c>
      <c r="I671">
        <v>3</v>
      </c>
      <c r="J671">
        <v>0</v>
      </c>
      <c r="K671">
        <v>1</v>
      </c>
      <c r="L671">
        <f t="shared" si="30"/>
        <v>1</v>
      </c>
      <c r="M671">
        <f>marketing_campaign32[[#This Row],[TotalKids]]+marketing_campaign32[[#This Row],[Marital_Number]]</f>
        <v>3</v>
      </c>
      <c r="N671" s="1">
        <v>41606</v>
      </c>
      <c r="O671" s="22">
        <f>MAX($N$2:$N$2229)-marketing_campaign32[[#This Row],[Dt_Customer]]</f>
        <v>213</v>
      </c>
      <c r="P671">
        <v>91</v>
      </c>
      <c r="Q671">
        <v>653</v>
      </c>
      <c r="R671">
        <v>17</v>
      </c>
      <c r="S671">
        <v>170</v>
      </c>
      <c r="T671">
        <v>34</v>
      </c>
      <c r="U671">
        <v>26</v>
      </c>
      <c r="V671">
        <v>17</v>
      </c>
      <c r="W671">
        <f t="shared" si="31"/>
        <v>917</v>
      </c>
      <c r="X671" s="27">
        <f>marketing_campaign32[[#This Row],[TotalSpend]]/marketing_campaign32[[#This Row],[Income]]</f>
        <v>1.2873427672955975E-2</v>
      </c>
      <c r="Y671" s="27" t="str">
        <f>IF(marketing_campaign32[[#This Row],[TotalSpend]]&gt;1196, "High Spend", "Low Spend")</f>
        <v>Low Spend</v>
      </c>
      <c r="Z671">
        <v>2</v>
      </c>
      <c r="AA671">
        <v>11</v>
      </c>
      <c r="AB671">
        <v>2</v>
      </c>
      <c r="AC671">
        <v>10</v>
      </c>
      <c r="AD671">
        <f t="shared" si="32"/>
        <v>23</v>
      </c>
      <c r="AE671" s="30">
        <f>IFERROR(marketing_campaign32[[#This Row],[TotalSpend]]/marketing_campaign32[[#This Row],[TotalPurchase]], 0)</f>
        <v>39.869565217391305</v>
      </c>
      <c r="AF671">
        <v>7</v>
      </c>
      <c r="AG671">
        <v>0</v>
      </c>
      <c r="AH671">
        <v>0</v>
      </c>
      <c r="AI671">
        <v>0</v>
      </c>
      <c r="AJ671">
        <v>0</v>
      </c>
      <c r="AK671">
        <v>0</v>
      </c>
      <c r="AL671">
        <v>0</v>
      </c>
      <c r="AM671">
        <v>0</v>
      </c>
    </row>
    <row r="672" spans="1:39" x14ac:dyDescent="0.3">
      <c r="A672">
        <v>3924</v>
      </c>
      <c r="B672">
        <v>1965</v>
      </c>
      <c r="C672">
        <f>2014-marketing_campaign32[[#This Row],[Year_Birth]]</f>
        <v>49</v>
      </c>
      <c r="D672" t="str">
        <f>IF(AND(marketing_campaign32[[#This Row],[Age]]&gt;17, marketing_campaign32[[#This Row],[Age]]&lt;40), "Adult", IF(AND(marketing_campaign32[[#This Row],[Age]]&gt;=40, marketing_campaign32[[#This Row],[Age]]&lt;59), "Middle Age", "Old Age"))</f>
        <v>Middle Age</v>
      </c>
      <c r="E672">
        <v>3</v>
      </c>
      <c r="F672">
        <v>1</v>
      </c>
      <c r="G672">
        <v>57912</v>
      </c>
      <c r="H672" t="s">
        <v>147</v>
      </c>
      <c r="I672">
        <v>2</v>
      </c>
      <c r="J672">
        <v>0</v>
      </c>
      <c r="K672">
        <v>1</v>
      </c>
      <c r="L672">
        <f t="shared" si="30"/>
        <v>1</v>
      </c>
      <c r="M672">
        <f>marketing_campaign32[[#This Row],[TotalKids]]+marketing_campaign32[[#This Row],[Marital_Number]]</f>
        <v>2</v>
      </c>
      <c r="N672" s="1">
        <v>41715</v>
      </c>
      <c r="O672" s="22">
        <f>MAX($N$2:$N$2229)-marketing_campaign32[[#This Row],[Dt_Customer]]</f>
        <v>104</v>
      </c>
      <c r="P672">
        <v>34</v>
      </c>
      <c r="Q672">
        <v>801</v>
      </c>
      <c r="R672">
        <v>0</v>
      </c>
      <c r="S672">
        <v>80</v>
      </c>
      <c r="T672">
        <v>0</v>
      </c>
      <c r="U672">
        <v>0</v>
      </c>
      <c r="V672">
        <v>35</v>
      </c>
      <c r="W672">
        <f t="shared" si="31"/>
        <v>916</v>
      </c>
      <c r="X672" s="27">
        <f>marketing_campaign32[[#This Row],[TotalSpend]]/marketing_campaign32[[#This Row],[Income]]</f>
        <v>1.5817101809642214E-2</v>
      </c>
      <c r="Y672" s="27" t="str">
        <f>IF(marketing_campaign32[[#This Row],[TotalSpend]]&gt;1196, "High Spend", "Low Spend")</f>
        <v>Low Spend</v>
      </c>
      <c r="Z672">
        <v>5</v>
      </c>
      <c r="AA672">
        <v>8</v>
      </c>
      <c r="AB672">
        <v>3</v>
      </c>
      <c r="AC672">
        <v>12</v>
      </c>
      <c r="AD672">
        <f t="shared" si="32"/>
        <v>23</v>
      </c>
      <c r="AE672" s="30">
        <f>IFERROR(marketing_campaign32[[#This Row],[TotalSpend]]/marketing_campaign32[[#This Row],[TotalPurchase]], 0)</f>
        <v>39.826086956521742</v>
      </c>
      <c r="AF672">
        <v>5</v>
      </c>
      <c r="AG672">
        <v>0</v>
      </c>
      <c r="AH672">
        <v>0</v>
      </c>
      <c r="AI672">
        <v>0</v>
      </c>
      <c r="AJ672">
        <v>1</v>
      </c>
      <c r="AK672">
        <v>0</v>
      </c>
      <c r="AL672">
        <v>0</v>
      </c>
      <c r="AM672">
        <v>0</v>
      </c>
    </row>
    <row r="673" spans="1:39" x14ac:dyDescent="0.3">
      <c r="A673">
        <v>10882</v>
      </c>
      <c r="B673">
        <v>1976</v>
      </c>
      <c r="C673">
        <f>2014-marketing_campaign32[[#This Row],[Year_Birth]]</f>
        <v>38</v>
      </c>
      <c r="D673" t="str">
        <f>IF(AND(marketing_campaign32[[#This Row],[Age]]&gt;17, marketing_campaign32[[#This Row],[Age]]&lt;40), "Adult", IF(AND(marketing_campaign32[[#This Row],[Age]]&gt;=40, marketing_campaign32[[#This Row],[Age]]&lt;59), "Middle Age", "Old Age"))</f>
        <v>Adult</v>
      </c>
      <c r="E673">
        <v>2</v>
      </c>
      <c r="F673">
        <v>2</v>
      </c>
      <c r="G673">
        <v>53858</v>
      </c>
      <c r="H673" t="s">
        <v>147</v>
      </c>
      <c r="I673">
        <v>2</v>
      </c>
      <c r="J673">
        <v>0</v>
      </c>
      <c r="K673">
        <v>1</v>
      </c>
      <c r="L673">
        <f t="shared" si="30"/>
        <v>1</v>
      </c>
      <c r="M673">
        <f>marketing_campaign32[[#This Row],[TotalKids]]+marketing_campaign32[[#This Row],[Marital_Number]]</f>
        <v>3</v>
      </c>
      <c r="N673" s="1">
        <v>41222</v>
      </c>
      <c r="O673" s="22">
        <f>MAX($N$2:$N$2229)-marketing_campaign32[[#This Row],[Dt_Customer]]</f>
        <v>597</v>
      </c>
      <c r="P673">
        <v>50</v>
      </c>
      <c r="Q673">
        <v>407</v>
      </c>
      <c r="R673">
        <v>53</v>
      </c>
      <c r="S673">
        <v>221</v>
      </c>
      <c r="T673">
        <v>58</v>
      </c>
      <c r="U673">
        <v>150</v>
      </c>
      <c r="V673">
        <v>26</v>
      </c>
      <c r="W673">
        <f t="shared" si="31"/>
        <v>915</v>
      </c>
      <c r="X673" s="27">
        <f>marketing_campaign32[[#This Row],[TotalSpend]]/marketing_campaign32[[#This Row],[Income]]</f>
        <v>1.69891195365591E-2</v>
      </c>
      <c r="Y673" s="27" t="str">
        <f>IF(marketing_campaign32[[#This Row],[TotalSpend]]&gt;1196, "High Spend", "Low Spend")</f>
        <v>Low Spend</v>
      </c>
      <c r="Z673">
        <v>4</v>
      </c>
      <c r="AA673">
        <v>4</v>
      </c>
      <c r="AB673">
        <v>3</v>
      </c>
      <c r="AC673">
        <v>6</v>
      </c>
      <c r="AD673">
        <f t="shared" si="32"/>
        <v>13</v>
      </c>
      <c r="AE673" s="30">
        <f>IFERROR(marketing_campaign32[[#This Row],[TotalSpend]]/marketing_campaign32[[#This Row],[TotalPurchase]], 0)</f>
        <v>70.384615384615387</v>
      </c>
      <c r="AF673">
        <v>4</v>
      </c>
      <c r="AG673">
        <v>0</v>
      </c>
      <c r="AH673">
        <v>0</v>
      </c>
      <c r="AI673">
        <v>0</v>
      </c>
      <c r="AJ673">
        <v>0</v>
      </c>
      <c r="AK673">
        <v>0</v>
      </c>
      <c r="AL673">
        <v>0</v>
      </c>
      <c r="AM673">
        <v>0</v>
      </c>
    </row>
    <row r="674" spans="1:39" x14ac:dyDescent="0.3">
      <c r="A674">
        <v>8093</v>
      </c>
      <c r="B674">
        <v>1969</v>
      </c>
      <c r="C674">
        <f>2014-marketing_campaign32[[#This Row],[Year_Birth]]</f>
        <v>45</v>
      </c>
      <c r="D674" t="str">
        <f>IF(AND(marketing_campaign32[[#This Row],[Age]]&gt;17, marketing_campaign32[[#This Row],[Age]]&lt;40), "Adult", IF(AND(marketing_campaign32[[#This Row],[Age]]&gt;=40, marketing_campaign32[[#This Row],[Age]]&lt;59), "Middle Age", "Old Age"))</f>
        <v>Middle Age</v>
      </c>
      <c r="E674">
        <v>3</v>
      </c>
      <c r="F674">
        <v>2</v>
      </c>
      <c r="G674">
        <v>79734</v>
      </c>
      <c r="H674" t="s">
        <v>146</v>
      </c>
      <c r="I674">
        <v>3</v>
      </c>
      <c r="J674">
        <v>0</v>
      </c>
      <c r="K674">
        <v>0</v>
      </c>
      <c r="L674">
        <f t="shared" si="30"/>
        <v>0</v>
      </c>
      <c r="M674">
        <f>marketing_campaign32[[#This Row],[TotalKids]]+marketing_campaign32[[#This Row],[Marital_Number]]</f>
        <v>2</v>
      </c>
      <c r="N674" s="1">
        <v>41818</v>
      </c>
      <c r="O674" s="22">
        <f>MAX($N$2:$N$2229)-marketing_campaign32[[#This Row],[Dt_Customer]]</f>
        <v>1</v>
      </c>
      <c r="P674">
        <v>72</v>
      </c>
      <c r="Q674">
        <v>572</v>
      </c>
      <c r="R674">
        <v>8</v>
      </c>
      <c r="S674">
        <v>232</v>
      </c>
      <c r="T674">
        <v>23</v>
      </c>
      <c r="U674">
        <v>62</v>
      </c>
      <c r="V674">
        <v>17</v>
      </c>
      <c r="W674">
        <f t="shared" si="31"/>
        <v>914</v>
      </c>
      <c r="X674" s="27">
        <f>marketing_campaign32[[#This Row],[TotalSpend]]/marketing_campaign32[[#This Row],[Income]]</f>
        <v>1.146311485689919E-2</v>
      </c>
      <c r="Y674" s="27" t="str">
        <f>IF(marketing_campaign32[[#This Row],[TotalSpend]]&gt;1196, "High Spend", "Low Spend")</f>
        <v>Low Spend</v>
      </c>
      <c r="Z674">
        <v>1</v>
      </c>
      <c r="AA674">
        <v>4</v>
      </c>
      <c r="AB674">
        <v>3</v>
      </c>
      <c r="AC674">
        <v>6</v>
      </c>
      <c r="AD674">
        <f t="shared" si="32"/>
        <v>13</v>
      </c>
      <c r="AE674" s="30">
        <f>IFERROR(marketing_campaign32[[#This Row],[TotalSpend]]/marketing_campaign32[[#This Row],[TotalPurchase]], 0)</f>
        <v>70.307692307692307</v>
      </c>
      <c r="AF674">
        <v>1</v>
      </c>
      <c r="AG674">
        <v>1</v>
      </c>
      <c r="AH674">
        <v>0</v>
      </c>
      <c r="AI674">
        <v>0</v>
      </c>
      <c r="AJ674">
        <v>0</v>
      </c>
      <c r="AK674">
        <v>0</v>
      </c>
      <c r="AL674">
        <v>0</v>
      </c>
      <c r="AM674">
        <v>0</v>
      </c>
    </row>
    <row r="675" spans="1:39" x14ac:dyDescent="0.3">
      <c r="A675">
        <v>4339</v>
      </c>
      <c r="B675">
        <v>1970</v>
      </c>
      <c r="C675">
        <f>2014-marketing_campaign32[[#This Row],[Year_Birth]]</f>
        <v>44</v>
      </c>
      <c r="D675" t="str">
        <f>IF(AND(marketing_campaign32[[#This Row],[Age]]&gt;17, marketing_campaign32[[#This Row],[Age]]&lt;40), "Adult", IF(AND(marketing_campaign32[[#This Row],[Age]]&gt;=40, marketing_campaign32[[#This Row],[Age]]&lt;59), "Middle Age", "Old Age"))</f>
        <v>Middle Age</v>
      </c>
      <c r="E675">
        <v>3</v>
      </c>
      <c r="F675">
        <v>2</v>
      </c>
      <c r="G675">
        <v>67353</v>
      </c>
      <c r="H675" t="s">
        <v>147</v>
      </c>
      <c r="I675">
        <v>2</v>
      </c>
      <c r="J675">
        <v>0</v>
      </c>
      <c r="K675">
        <v>1</v>
      </c>
      <c r="L675">
        <f t="shared" si="30"/>
        <v>1</v>
      </c>
      <c r="M675">
        <f>marketing_campaign32[[#This Row],[TotalKids]]+marketing_campaign32[[#This Row],[Marital_Number]]</f>
        <v>3</v>
      </c>
      <c r="N675" s="1">
        <v>41639</v>
      </c>
      <c r="O675" s="22">
        <f>MAX($N$2:$N$2229)-marketing_campaign32[[#This Row],[Dt_Customer]]</f>
        <v>180</v>
      </c>
      <c r="P675">
        <v>37</v>
      </c>
      <c r="Q675">
        <v>702</v>
      </c>
      <c r="R675">
        <v>17</v>
      </c>
      <c r="S675">
        <v>151</v>
      </c>
      <c r="T675">
        <v>0</v>
      </c>
      <c r="U675">
        <v>8</v>
      </c>
      <c r="V675">
        <v>35</v>
      </c>
      <c r="W675">
        <f t="shared" si="31"/>
        <v>913</v>
      </c>
      <c r="X675" s="27">
        <f>marketing_campaign32[[#This Row],[TotalSpend]]/marketing_campaign32[[#This Row],[Income]]</f>
        <v>1.3555446676465785E-2</v>
      </c>
      <c r="Y675" s="27" t="str">
        <f>IF(marketing_campaign32[[#This Row],[TotalSpend]]&gt;1196, "High Spend", "Low Spend")</f>
        <v>Low Spend</v>
      </c>
      <c r="Z675">
        <v>5</v>
      </c>
      <c r="AA675">
        <v>5</v>
      </c>
      <c r="AB675">
        <v>6</v>
      </c>
      <c r="AC675">
        <v>12</v>
      </c>
      <c r="AD675">
        <f t="shared" si="32"/>
        <v>23</v>
      </c>
      <c r="AE675" s="30">
        <f>IFERROR(marketing_campaign32[[#This Row],[TotalSpend]]/marketing_campaign32[[#This Row],[TotalPurchase]], 0)</f>
        <v>39.695652173913047</v>
      </c>
      <c r="AF675">
        <v>2</v>
      </c>
      <c r="AG675">
        <v>0</v>
      </c>
      <c r="AH675">
        <v>0</v>
      </c>
      <c r="AI675">
        <v>0</v>
      </c>
      <c r="AJ675">
        <v>0</v>
      </c>
      <c r="AK675">
        <v>0</v>
      </c>
      <c r="AL675">
        <v>0</v>
      </c>
      <c r="AM675">
        <v>0</v>
      </c>
    </row>
    <row r="676" spans="1:39" x14ac:dyDescent="0.3">
      <c r="A676">
        <v>2683</v>
      </c>
      <c r="B676">
        <v>1969</v>
      </c>
      <c r="C676">
        <f>2014-marketing_campaign32[[#This Row],[Year_Birth]]</f>
        <v>45</v>
      </c>
      <c r="D676" t="str">
        <f>IF(AND(marketing_campaign32[[#This Row],[Age]]&gt;17, marketing_campaign32[[#This Row],[Age]]&lt;40), "Adult", IF(AND(marketing_campaign32[[#This Row],[Age]]&gt;=40, marketing_campaign32[[#This Row],[Age]]&lt;59), "Middle Age", "Old Age"))</f>
        <v>Middle Age</v>
      </c>
      <c r="E676">
        <v>2</v>
      </c>
      <c r="F676">
        <v>2</v>
      </c>
      <c r="G676">
        <v>52413</v>
      </c>
      <c r="H676" t="s">
        <v>147</v>
      </c>
      <c r="I676">
        <v>2</v>
      </c>
      <c r="J676">
        <v>0</v>
      </c>
      <c r="K676">
        <v>2</v>
      </c>
      <c r="L676">
        <f t="shared" si="30"/>
        <v>2</v>
      </c>
      <c r="M676">
        <f>marketing_campaign32[[#This Row],[TotalKids]]+marketing_campaign32[[#This Row],[Marital_Number]]</f>
        <v>4</v>
      </c>
      <c r="N676" s="1">
        <v>41307</v>
      </c>
      <c r="O676" s="22">
        <f>MAX($N$2:$N$2229)-marketing_campaign32[[#This Row],[Dt_Customer]]</f>
        <v>512</v>
      </c>
      <c r="P676">
        <v>56</v>
      </c>
      <c r="Q676">
        <v>295</v>
      </c>
      <c r="R676">
        <v>106</v>
      </c>
      <c r="S676">
        <v>271</v>
      </c>
      <c r="T676">
        <v>75</v>
      </c>
      <c r="U676">
        <v>98</v>
      </c>
      <c r="V676">
        <v>65</v>
      </c>
      <c r="W676">
        <f t="shared" si="31"/>
        <v>910</v>
      </c>
      <c r="X676" s="27">
        <f>marketing_campaign32[[#This Row],[TotalSpend]]/marketing_campaign32[[#This Row],[Income]]</f>
        <v>1.7362104821322954E-2</v>
      </c>
      <c r="Y676" s="27" t="str">
        <f>IF(marketing_campaign32[[#This Row],[TotalSpend]]&gt;1196, "High Spend", "Low Spend")</f>
        <v>Low Spend</v>
      </c>
      <c r="Z676">
        <v>4</v>
      </c>
      <c r="AA676">
        <v>6</v>
      </c>
      <c r="AB676">
        <v>4</v>
      </c>
      <c r="AC676">
        <v>12</v>
      </c>
      <c r="AD676">
        <f t="shared" si="32"/>
        <v>22</v>
      </c>
      <c r="AE676" s="30">
        <f>IFERROR(marketing_campaign32[[#This Row],[TotalSpend]]/marketing_campaign32[[#This Row],[TotalPurchase]], 0)</f>
        <v>41.363636363636367</v>
      </c>
      <c r="AF676">
        <v>6</v>
      </c>
      <c r="AG676">
        <v>0</v>
      </c>
      <c r="AH676">
        <v>0</v>
      </c>
      <c r="AI676">
        <v>0</v>
      </c>
      <c r="AJ676">
        <v>0</v>
      </c>
      <c r="AK676">
        <v>0</v>
      </c>
      <c r="AL676">
        <v>0</v>
      </c>
      <c r="AM676">
        <v>0</v>
      </c>
    </row>
    <row r="677" spans="1:39" x14ac:dyDescent="0.3">
      <c r="A677">
        <v>3283</v>
      </c>
      <c r="B677">
        <v>1972</v>
      </c>
      <c r="C677">
        <f>2014-marketing_campaign32[[#This Row],[Year_Birth]]</f>
        <v>42</v>
      </c>
      <c r="D677" t="str">
        <f>IF(AND(marketing_campaign32[[#This Row],[Age]]&gt;17, marketing_campaign32[[#This Row],[Age]]&lt;40), "Adult", IF(AND(marketing_campaign32[[#This Row],[Age]]&gt;=40, marketing_campaign32[[#This Row],[Age]]&lt;59), "Middle Age", "Old Age"))</f>
        <v>Middle Age</v>
      </c>
      <c r="E677">
        <v>3</v>
      </c>
      <c r="F677">
        <v>2</v>
      </c>
      <c r="G677">
        <v>70932</v>
      </c>
      <c r="H677" t="s">
        <v>146</v>
      </c>
      <c r="I677">
        <v>3</v>
      </c>
      <c r="J677">
        <v>0</v>
      </c>
      <c r="K677">
        <v>1</v>
      </c>
      <c r="L677">
        <f t="shared" si="30"/>
        <v>1</v>
      </c>
      <c r="M677">
        <f>marketing_campaign32[[#This Row],[TotalKids]]+marketing_campaign32[[#This Row],[Marital_Number]]</f>
        <v>3</v>
      </c>
      <c r="N677" s="1">
        <v>41658</v>
      </c>
      <c r="O677" s="22">
        <f>MAX($N$2:$N$2229)-marketing_campaign32[[#This Row],[Dt_Customer]]</f>
        <v>161</v>
      </c>
      <c r="P677">
        <v>57</v>
      </c>
      <c r="Q677">
        <v>200</v>
      </c>
      <c r="R677">
        <v>193</v>
      </c>
      <c r="S677">
        <v>100</v>
      </c>
      <c r="T677">
        <v>46</v>
      </c>
      <c r="U677">
        <v>185</v>
      </c>
      <c r="V677">
        <v>185</v>
      </c>
      <c r="W677">
        <f t="shared" si="31"/>
        <v>909</v>
      </c>
      <c r="X677" s="27">
        <f>marketing_campaign32[[#This Row],[TotalSpend]]/marketing_campaign32[[#This Row],[Income]]</f>
        <v>1.2815090509220098E-2</v>
      </c>
      <c r="Y677" s="27" t="str">
        <f>IF(marketing_campaign32[[#This Row],[TotalSpend]]&gt;1196, "High Spend", "Low Spend")</f>
        <v>Low Spend</v>
      </c>
      <c r="Z677">
        <v>2</v>
      </c>
      <c r="AA677">
        <v>6</v>
      </c>
      <c r="AB677">
        <v>2</v>
      </c>
      <c r="AC677">
        <v>12</v>
      </c>
      <c r="AD677">
        <f t="shared" si="32"/>
        <v>20</v>
      </c>
      <c r="AE677" s="30">
        <f>IFERROR(marketing_campaign32[[#This Row],[TotalSpend]]/marketing_campaign32[[#This Row],[TotalPurchase]], 0)</f>
        <v>45.45</v>
      </c>
      <c r="AF677">
        <v>3</v>
      </c>
      <c r="AG677">
        <v>0</v>
      </c>
      <c r="AH677">
        <v>0</v>
      </c>
      <c r="AI677">
        <v>0</v>
      </c>
      <c r="AJ677">
        <v>0</v>
      </c>
      <c r="AK677">
        <v>0</v>
      </c>
      <c r="AL677">
        <v>0</v>
      </c>
      <c r="AM677">
        <v>0</v>
      </c>
    </row>
    <row r="678" spans="1:39" x14ac:dyDescent="0.3">
      <c r="A678">
        <v>4391</v>
      </c>
      <c r="B678">
        <v>1968</v>
      </c>
      <c r="C678">
        <f>2014-marketing_campaign32[[#This Row],[Year_Birth]]</f>
        <v>46</v>
      </c>
      <c r="D678" t="str">
        <f>IF(AND(marketing_campaign32[[#This Row],[Age]]&gt;17, marketing_campaign32[[#This Row],[Age]]&lt;40), "Adult", IF(AND(marketing_campaign32[[#This Row],[Age]]&gt;=40, marketing_campaign32[[#This Row],[Age]]&lt;59), "Middle Age", "Old Age"))</f>
        <v>Middle Age</v>
      </c>
      <c r="E678">
        <v>3</v>
      </c>
      <c r="F678">
        <v>1</v>
      </c>
      <c r="G678">
        <v>63841</v>
      </c>
      <c r="H678" t="s">
        <v>147</v>
      </c>
      <c r="I678">
        <v>2</v>
      </c>
      <c r="J678">
        <v>0</v>
      </c>
      <c r="K678">
        <v>1</v>
      </c>
      <c r="L678">
        <f t="shared" si="30"/>
        <v>1</v>
      </c>
      <c r="M678">
        <f>marketing_campaign32[[#This Row],[TotalKids]]+marketing_campaign32[[#This Row],[Marital_Number]]</f>
        <v>2</v>
      </c>
      <c r="N678" s="1">
        <v>41385</v>
      </c>
      <c r="O678" s="22">
        <f>MAX($N$2:$N$2229)-marketing_campaign32[[#This Row],[Dt_Customer]]</f>
        <v>434</v>
      </c>
      <c r="P678">
        <v>64</v>
      </c>
      <c r="Q678">
        <v>635</v>
      </c>
      <c r="R678">
        <v>15</v>
      </c>
      <c r="S678">
        <v>100</v>
      </c>
      <c r="T678">
        <v>20</v>
      </c>
      <c r="U678">
        <v>7</v>
      </c>
      <c r="V678">
        <v>131</v>
      </c>
      <c r="W678">
        <f t="shared" si="31"/>
        <v>908</v>
      </c>
      <c r="X678" s="27">
        <f>marketing_campaign32[[#This Row],[TotalSpend]]/marketing_campaign32[[#This Row],[Income]]</f>
        <v>1.4222834855343744E-2</v>
      </c>
      <c r="Y678" s="27" t="str">
        <f>IF(marketing_campaign32[[#This Row],[TotalSpend]]&gt;1196, "High Spend", "Low Spend")</f>
        <v>Low Spend</v>
      </c>
      <c r="Z678">
        <v>1</v>
      </c>
      <c r="AA678">
        <v>9</v>
      </c>
      <c r="AB678">
        <v>3</v>
      </c>
      <c r="AC678">
        <v>9</v>
      </c>
      <c r="AD678">
        <f t="shared" si="32"/>
        <v>21</v>
      </c>
      <c r="AE678" s="30">
        <f>IFERROR(marketing_campaign32[[#This Row],[TotalSpend]]/marketing_campaign32[[#This Row],[TotalPurchase]], 0)</f>
        <v>43.238095238095241</v>
      </c>
      <c r="AF678">
        <v>6</v>
      </c>
      <c r="AG678">
        <v>0</v>
      </c>
      <c r="AH678">
        <v>0</v>
      </c>
      <c r="AI678">
        <v>0</v>
      </c>
      <c r="AJ678">
        <v>0</v>
      </c>
      <c r="AK678">
        <v>0</v>
      </c>
      <c r="AL678">
        <v>0</v>
      </c>
      <c r="AM678">
        <v>0</v>
      </c>
    </row>
    <row r="679" spans="1:39" x14ac:dyDescent="0.3">
      <c r="A679">
        <v>6283</v>
      </c>
      <c r="B679">
        <v>1968</v>
      </c>
      <c r="C679">
        <f>2014-marketing_campaign32[[#This Row],[Year_Birth]]</f>
        <v>46</v>
      </c>
      <c r="D679" t="str">
        <f>IF(AND(marketing_campaign32[[#This Row],[Age]]&gt;17, marketing_campaign32[[#This Row],[Age]]&lt;40), "Adult", IF(AND(marketing_campaign32[[#This Row],[Age]]&gt;=40, marketing_campaign32[[#This Row],[Age]]&lt;59), "Middle Age", "Old Age"))</f>
        <v>Middle Age</v>
      </c>
      <c r="E679">
        <v>3</v>
      </c>
      <c r="F679">
        <v>1</v>
      </c>
      <c r="G679">
        <v>63841</v>
      </c>
      <c r="H679" t="s">
        <v>147</v>
      </c>
      <c r="I679">
        <v>2</v>
      </c>
      <c r="J679">
        <v>0</v>
      </c>
      <c r="K679">
        <v>1</v>
      </c>
      <c r="L679">
        <f t="shared" si="30"/>
        <v>1</v>
      </c>
      <c r="M679">
        <f>marketing_campaign32[[#This Row],[TotalKids]]+marketing_campaign32[[#This Row],[Marital_Number]]</f>
        <v>2</v>
      </c>
      <c r="N679" s="1">
        <v>41385</v>
      </c>
      <c r="O679" s="22">
        <f>MAX($N$2:$N$2229)-marketing_campaign32[[#This Row],[Dt_Customer]]</f>
        <v>434</v>
      </c>
      <c r="P679">
        <v>64</v>
      </c>
      <c r="Q679">
        <v>635</v>
      </c>
      <c r="R679">
        <v>15</v>
      </c>
      <c r="S679">
        <v>100</v>
      </c>
      <c r="T679">
        <v>20</v>
      </c>
      <c r="U679">
        <v>7</v>
      </c>
      <c r="V679">
        <v>131</v>
      </c>
      <c r="W679">
        <f t="shared" si="31"/>
        <v>908</v>
      </c>
      <c r="X679" s="27">
        <f>marketing_campaign32[[#This Row],[TotalSpend]]/marketing_campaign32[[#This Row],[Income]]</f>
        <v>1.4222834855343744E-2</v>
      </c>
      <c r="Y679" s="27" t="str">
        <f>IF(marketing_campaign32[[#This Row],[TotalSpend]]&gt;1196, "High Spend", "Low Spend")</f>
        <v>Low Spend</v>
      </c>
      <c r="Z679">
        <v>1</v>
      </c>
      <c r="AA679">
        <v>9</v>
      </c>
      <c r="AB679">
        <v>3</v>
      </c>
      <c r="AC679">
        <v>9</v>
      </c>
      <c r="AD679">
        <f t="shared" si="32"/>
        <v>21</v>
      </c>
      <c r="AE679" s="30">
        <f>IFERROR(marketing_campaign32[[#This Row],[TotalSpend]]/marketing_campaign32[[#This Row],[TotalPurchase]], 0)</f>
        <v>43.238095238095241</v>
      </c>
      <c r="AF679">
        <v>6</v>
      </c>
      <c r="AG679">
        <v>0</v>
      </c>
      <c r="AH679">
        <v>0</v>
      </c>
      <c r="AI679">
        <v>0</v>
      </c>
      <c r="AJ679">
        <v>0</v>
      </c>
      <c r="AK679">
        <v>0</v>
      </c>
      <c r="AL679">
        <v>0</v>
      </c>
      <c r="AM679">
        <v>0</v>
      </c>
    </row>
    <row r="680" spans="1:39" x14ac:dyDescent="0.3">
      <c r="A680">
        <v>3421</v>
      </c>
      <c r="B680">
        <v>1968</v>
      </c>
      <c r="C680">
        <f>2014-marketing_campaign32[[#This Row],[Year_Birth]]</f>
        <v>46</v>
      </c>
      <c r="D680" t="str">
        <f>IF(AND(marketing_campaign32[[#This Row],[Age]]&gt;17, marketing_campaign32[[#This Row],[Age]]&lt;40), "Adult", IF(AND(marketing_campaign32[[#This Row],[Age]]&gt;=40, marketing_campaign32[[#This Row],[Age]]&lt;59), "Middle Age", "Old Age"))</f>
        <v>Middle Age</v>
      </c>
      <c r="E680">
        <v>3</v>
      </c>
      <c r="F680">
        <v>1</v>
      </c>
      <c r="G680">
        <v>63841</v>
      </c>
      <c r="H680" t="s">
        <v>147</v>
      </c>
      <c r="I680">
        <v>2</v>
      </c>
      <c r="J680">
        <v>0</v>
      </c>
      <c r="K680">
        <v>1</v>
      </c>
      <c r="L680">
        <f t="shared" si="30"/>
        <v>1</v>
      </c>
      <c r="M680">
        <f>marketing_campaign32[[#This Row],[TotalKids]]+marketing_campaign32[[#This Row],[Marital_Number]]</f>
        <v>2</v>
      </c>
      <c r="N680" s="1">
        <v>41385</v>
      </c>
      <c r="O680" s="22">
        <f>MAX($N$2:$N$2229)-marketing_campaign32[[#This Row],[Dt_Customer]]</f>
        <v>434</v>
      </c>
      <c r="P680">
        <v>64</v>
      </c>
      <c r="Q680">
        <v>635</v>
      </c>
      <c r="R680">
        <v>15</v>
      </c>
      <c r="S680">
        <v>100</v>
      </c>
      <c r="T680">
        <v>20</v>
      </c>
      <c r="U680">
        <v>7</v>
      </c>
      <c r="V680">
        <v>131</v>
      </c>
      <c r="W680">
        <f t="shared" si="31"/>
        <v>908</v>
      </c>
      <c r="X680" s="27">
        <f>marketing_campaign32[[#This Row],[TotalSpend]]/marketing_campaign32[[#This Row],[Income]]</f>
        <v>1.4222834855343744E-2</v>
      </c>
      <c r="Y680" s="27" t="str">
        <f>IF(marketing_campaign32[[#This Row],[TotalSpend]]&gt;1196, "High Spend", "Low Spend")</f>
        <v>Low Spend</v>
      </c>
      <c r="Z680">
        <v>1</v>
      </c>
      <c r="AA680">
        <v>9</v>
      </c>
      <c r="AB680">
        <v>3</v>
      </c>
      <c r="AC680">
        <v>9</v>
      </c>
      <c r="AD680">
        <f t="shared" si="32"/>
        <v>21</v>
      </c>
      <c r="AE680" s="30">
        <f>IFERROR(marketing_campaign32[[#This Row],[TotalSpend]]/marketing_campaign32[[#This Row],[TotalPurchase]], 0)</f>
        <v>43.238095238095241</v>
      </c>
      <c r="AF680">
        <v>6</v>
      </c>
      <c r="AG680">
        <v>0</v>
      </c>
      <c r="AH680">
        <v>0</v>
      </c>
      <c r="AI680">
        <v>0</v>
      </c>
      <c r="AJ680">
        <v>0</v>
      </c>
      <c r="AK680">
        <v>0</v>
      </c>
      <c r="AL680">
        <v>0</v>
      </c>
      <c r="AM680">
        <v>0</v>
      </c>
    </row>
    <row r="681" spans="1:39" x14ac:dyDescent="0.3">
      <c r="A681">
        <v>2666</v>
      </c>
      <c r="B681">
        <v>1972</v>
      </c>
      <c r="C681">
        <f>2014-marketing_campaign32[[#This Row],[Year_Birth]]</f>
        <v>42</v>
      </c>
      <c r="D681" t="str">
        <f>IF(AND(marketing_campaign32[[#This Row],[Age]]&gt;17, marketing_campaign32[[#This Row],[Age]]&lt;40), "Adult", IF(AND(marketing_campaign32[[#This Row],[Age]]&gt;=40, marketing_campaign32[[#This Row],[Age]]&lt;59), "Middle Age", "Old Age"))</f>
        <v>Middle Age</v>
      </c>
      <c r="E681">
        <v>3</v>
      </c>
      <c r="F681">
        <v>2</v>
      </c>
      <c r="G681">
        <v>76234</v>
      </c>
      <c r="H681" t="s">
        <v>146</v>
      </c>
      <c r="I681">
        <v>3</v>
      </c>
      <c r="J681">
        <v>0</v>
      </c>
      <c r="K681">
        <v>1</v>
      </c>
      <c r="L681">
        <f t="shared" si="30"/>
        <v>1</v>
      </c>
      <c r="M681">
        <f>marketing_campaign32[[#This Row],[TotalKids]]+marketing_campaign32[[#This Row],[Marital_Number]]</f>
        <v>3</v>
      </c>
      <c r="N681" s="1">
        <v>41676</v>
      </c>
      <c r="O681" s="22">
        <f>MAX($N$2:$N$2229)-marketing_campaign32[[#This Row],[Dt_Customer]]</f>
        <v>143</v>
      </c>
      <c r="P681">
        <v>21</v>
      </c>
      <c r="Q681">
        <v>519</v>
      </c>
      <c r="R681">
        <v>50</v>
      </c>
      <c r="S681">
        <v>167</v>
      </c>
      <c r="T681">
        <v>130</v>
      </c>
      <c r="U681">
        <v>0</v>
      </c>
      <c r="V681">
        <v>41</v>
      </c>
      <c r="W681">
        <f t="shared" si="31"/>
        <v>907</v>
      </c>
      <c r="X681" s="27">
        <f>marketing_campaign32[[#This Row],[TotalSpend]]/marketing_campaign32[[#This Row],[Income]]</f>
        <v>1.1897578508277147E-2</v>
      </c>
      <c r="Y681" s="27" t="str">
        <f>IF(marketing_campaign32[[#This Row],[TotalSpend]]&gt;1196, "High Spend", "Low Spend")</f>
        <v>Low Spend</v>
      </c>
      <c r="Z681">
        <v>1</v>
      </c>
      <c r="AA681">
        <v>8</v>
      </c>
      <c r="AB681">
        <v>3</v>
      </c>
      <c r="AC681">
        <v>11</v>
      </c>
      <c r="AD681">
        <f t="shared" si="32"/>
        <v>22</v>
      </c>
      <c r="AE681" s="30">
        <f>IFERROR(marketing_campaign32[[#This Row],[TotalSpend]]/marketing_campaign32[[#This Row],[TotalPurchase]], 0)</f>
        <v>41.227272727272727</v>
      </c>
      <c r="AF681">
        <v>3</v>
      </c>
      <c r="AG681">
        <v>0</v>
      </c>
      <c r="AH681">
        <v>0</v>
      </c>
      <c r="AI681">
        <v>0</v>
      </c>
      <c r="AJ681">
        <v>1</v>
      </c>
      <c r="AK681">
        <v>0</v>
      </c>
      <c r="AL681">
        <v>0</v>
      </c>
      <c r="AM681">
        <v>0</v>
      </c>
    </row>
    <row r="682" spans="1:39" x14ac:dyDescent="0.3">
      <c r="A682">
        <v>10128</v>
      </c>
      <c r="B682">
        <v>1958</v>
      </c>
      <c r="C682">
        <f>2014-marketing_campaign32[[#This Row],[Year_Birth]]</f>
        <v>56</v>
      </c>
      <c r="D682" t="str">
        <f>IF(AND(marketing_campaign32[[#This Row],[Age]]&gt;17, marketing_campaign32[[#This Row],[Age]]&lt;40), "Adult", IF(AND(marketing_campaign32[[#This Row],[Age]]&gt;=40, marketing_campaign32[[#This Row],[Age]]&lt;59), "Middle Age", "Old Age"))</f>
        <v>Middle Age</v>
      </c>
      <c r="E682">
        <v>2</v>
      </c>
      <c r="F682">
        <v>2</v>
      </c>
      <c r="G682">
        <v>53977</v>
      </c>
      <c r="H682" t="s">
        <v>147</v>
      </c>
      <c r="I682">
        <v>2</v>
      </c>
      <c r="J682">
        <v>0</v>
      </c>
      <c r="K682">
        <v>1</v>
      </c>
      <c r="L682">
        <f t="shared" si="30"/>
        <v>1</v>
      </c>
      <c r="M682">
        <f>marketing_campaign32[[#This Row],[TotalKids]]+marketing_campaign32[[#This Row],[Marital_Number]]</f>
        <v>3</v>
      </c>
      <c r="N682" s="1">
        <v>41433</v>
      </c>
      <c r="O682" s="22">
        <f>MAX($N$2:$N$2229)-marketing_campaign32[[#This Row],[Dt_Customer]]</f>
        <v>386</v>
      </c>
      <c r="P682">
        <v>21</v>
      </c>
      <c r="Q682">
        <v>620</v>
      </c>
      <c r="R682">
        <v>16</v>
      </c>
      <c r="S682">
        <v>165</v>
      </c>
      <c r="T682">
        <v>0</v>
      </c>
      <c r="U682">
        <v>24</v>
      </c>
      <c r="V682">
        <v>82</v>
      </c>
      <c r="W682">
        <f t="shared" si="31"/>
        <v>907</v>
      </c>
      <c r="X682" s="27">
        <f>marketing_campaign32[[#This Row],[TotalSpend]]/marketing_campaign32[[#This Row],[Income]]</f>
        <v>1.6803453322711524E-2</v>
      </c>
      <c r="Y682" s="27" t="str">
        <f>IF(marketing_campaign32[[#This Row],[TotalSpend]]&gt;1196, "High Spend", "Low Spend")</f>
        <v>Low Spend</v>
      </c>
      <c r="Z682">
        <v>5</v>
      </c>
      <c r="AA682">
        <v>5</v>
      </c>
      <c r="AB682">
        <v>5</v>
      </c>
      <c r="AC682">
        <v>12</v>
      </c>
      <c r="AD682">
        <f t="shared" si="32"/>
        <v>22</v>
      </c>
      <c r="AE682" s="30">
        <f>IFERROR(marketing_campaign32[[#This Row],[TotalSpend]]/marketing_campaign32[[#This Row],[TotalPurchase]], 0)</f>
        <v>41.227272727272727</v>
      </c>
      <c r="AF682">
        <v>5</v>
      </c>
      <c r="AG682">
        <v>0</v>
      </c>
      <c r="AH682">
        <v>0</v>
      </c>
      <c r="AI682">
        <v>0</v>
      </c>
      <c r="AJ682">
        <v>0</v>
      </c>
      <c r="AK682">
        <v>0</v>
      </c>
      <c r="AL682">
        <v>0</v>
      </c>
      <c r="AM682">
        <v>0</v>
      </c>
    </row>
    <row r="683" spans="1:39" x14ac:dyDescent="0.3">
      <c r="A683">
        <v>9284</v>
      </c>
      <c r="B683">
        <v>1958</v>
      </c>
      <c r="C683">
        <f>2014-marketing_campaign32[[#This Row],[Year_Birth]]</f>
        <v>56</v>
      </c>
      <c r="D683" t="str">
        <f>IF(AND(marketing_campaign32[[#This Row],[Age]]&gt;17, marketing_campaign32[[#This Row],[Age]]&lt;40), "Adult", IF(AND(marketing_campaign32[[#This Row],[Age]]&gt;=40, marketing_campaign32[[#This Row],[Age]]&lt;59), "Middle Age", "Old Age"))</f>
        <v>Middle Age</v>
      </c>
      <c r="E683">
        <v>2</v>
      </c>
      <c r="F683">
        <v>2</v>
      </c>
      <c r="G683">
        <v>53977</v>
      </c>
      <c r="H683" t="s">
        <v>147</v>
      </c>
      <c r="I683">
        <v>2</v>
      </c>
      <c r="J683">
        <v>0</v>
      </c>
      <c r="K683">
        <v>1</v>
      </c>
      <c r="L683">
        <f t="shared" si="30"/>
        <v>1</v>
      </c>
      <c r="M683">
        <f>marketing_campaign32[[#This Row],[TotalKids]]+marketing_campaign32[[#This Row],[Marital_Number]]</f>
        <v>3</v>
      </c>
      <c r="N683" s="1">
        <v>41433</v>
      </c>
      <c r="O683" s="22">
        <f>MAX($N$2:$N$2229)-marketing_campaign32[[#This Row],[Dt_Customer]]</f>
        <v>386</v>
      </c>
      <c r="P683">
        <v>21</v>
      </c>
      <c r="Q683">
        <v>620</v>
      </c>
      <c r="R683">
        <v>16</v>
      </c>
      <c r="S683">
        <v>165</v>
      </c>
      <c r="T683">
        <v>0</v>
      </c>
      <c r="U683">
        <v>24</v>
      </c>
      <c r="V683">
        <v>82</v>
      </c>
      <c r="W683">
        <f t="shared" si="31"/>
        <v>907</v>
      </c>
      <c r="X683" s="27">
        <f>marketing_campaign32[[#This Row],[TotalSpend]]/marketing_campaign32[[#This Row],[Income]]</f>
        <v>1.6803453322711524E-2</v>
      </c>
      <c r="Y683" s="27" t="str">
        <f>IF(marketing_campaign32[[#This Row],[TotalSpend]]&gt;1196, "High Spend", "Low Spend")</f>
        <v>Low Spend</v>
      </c>
      <c r="Z683">
        <v>5</v>
      </c>
      <c r="AA683">
        <v>5</v>
      </c>
      <c r="AB683">
        <v>5</v>
      </c>
      <c r="AC683">
        <v>12</v>
      </c>
      <c r="AD683">
        <f t="shared" si="32"/>
        <v>22</v>
      </c>
      <c r="AE683" s="30">
        <f>IFERROR(marketing_campaign32[[#This Row],[TotalSpend]]/marketing_campaign32[[#This Row],[TotalPurchase]], 0)</f>
        <v>41.227272727272727</v>
      </c>
      <c r="AF683">
        <v>5</v>
      </c>
      <c r="AG683">
        <v>0</v>
      </c>
      <c r="AH683">
        <v>0</v>
      </c>
      <c r="AI683">
        <v>0</v>
      </c>
      <c r="AJ683">
        <v>0</v>
      </c>
      <c r="AK683">
        <v>0</v>
      </c>
      <c r="AL683">
        <v>0</v>
      </c>
      <c r="AM683">
        <v>0</v>
      </c>
    </row>
    <row r="684" spans="1:39" x14ac:dyDescent="0.3">
      <c r="A684">
        <v>2875</v>
      </c>
      <c r="B684">
        <v>1978</v>
      </c>
      <c r="C684">
        <f>2014-marketing_campaign32[[#This Row],[Year_Birth]]</f>
        <v>36</v>
      </c>
      <c r="D684" t="str">
        <f>IF(AND(marketing_campaign32[[#This Row],[Age]]&gt;17, marketing_campaign32[[#This Row],[Age]]&lt;40), "Adult", IF(AND(marketing_campaign32[[#This Row],[Age]]&gt;=40, marketing_campaign32[[#This Row],[Age]]&lt;59), "Middle Age", "Old Age"))</f>
        <v>Adult</v>
      </c>
      <c r="E684">
        <v>2</v>
      </c>
      <c r="F684">
        <v>2</v>
      </c>
      <c r="G684">
        <v>67023</v>
      </c>
      <c r="H684" t="s">
        <v>147</v>
      </c>
      <c r="I684">
        <v>2</v>
      </c>
      <c r="J684">
        <v>0</v>
      </c>
      <c r="K684">
        <v>0</v>
      </c>
      <c r="L684">
        <f t="shared" si="30"/>
        <v>0</v>
      </c>
      <c r="M684">
        <f>marketing_campaign32[[#This Row],[TotalKids]]+marketing_campaign32[[#This Row],[Marital_Number]]</f>
        <v>2</v>
      </c>
      <c r="N684" s="1">
        <v>41702</v>
      </c>
      <c r="O684" s="22">
        <f>MAX($N$2:$N$2229)-marketing_campaign32[[#This Row],[Dt_Customer]]</f>
        <v>117</v>
      </c>
      <c r="P684">
        <v>93</v>
      </c>
      <c r="Q684">
        <v>444</v>
      </c>
      <c r="R684">
        <v>44</v>
      </c>
      <c r="S684">
        <v>382</v>
      </c>
      <c r="T684">
        <v>11</v>
      </c>
      <c r="U684">
        <v>8</v>
      </c>
      <c r="V684">
        <v>17</v>
      </c>
      <c r="W684">
        <f t="shared" si="31"/>
        <v>906</v>
      </c>
      <c r="X684" s="27">
        <f>marketing_campaign32[[#This Row],[TotalSpend]]/marketing_campaign32[[#This Row],[Income]]</f>
        <v>1.3517747638870238E-2</v>
      </c>
      <c r="Y684" s="27" t="str">
        <f>IF(marketing_campaign32[[#This Row],[TotalSpend]]&gt;1196, "High Spend", "Low Spend")</f>
        <v>Low Spend</v>
      </c>
      <c r="Z684">
        <v>1</v>
      </c>
      <c r="AA684">
        <v>3</v>
      </c>
      <c r="AB684">
        <v>7</v>
      </c>
      <c r="AC684">
        <v>13</v>
      </c>
      <c r="AD684">
        <f t="shared" si="32"/>
        <v>23</v>
      </c>
      <c r="AE684" s="30">
        <f>IFERROR(marketing_campaign32[[#This Row],[TotalSpend]]/marketing_campaign32[[#This Row],[TotalPurchase]], 0)</f>
        <v>39.391304347826086</v>
      </c>
      <c r="AF684">
        <v>2</v>
      </c>
      <c r="AG684">
        <v>0</v>
      </c>
      <c r="AH684">
        <v>0</v>
      </c>
      <c r="AI684">
        <v>0</v>
      </c>
      <c r="AJ684">
        <v>0</v>
      </c>
      <c r="AK684">
        <v>0</v>
      </c>
      <c r="AL684">
        <v>0</v>
      </c>
      <c r="AM684">
        <v>1</v>
      </c>
    </row>
    <row r="685" spans="1:39" x14ac:dyDescent="0.3">
      <c r="A685">
        <v>564</v>
      </c>
      <c r="B685">
        <v>1981</v>
      </c>
      <c r="C685">
        <f>2014-marketing_campaign32[[#This Row],[Year_Birth]]</f>
        <v>33</v>
      </c>
      <c r="D685" t="str">
        <f>IF(AND(marketing_campaign32[[#This Row],[Age]]&gt;17, marketing_campaign32[[#This Row],[Age]]&lt;40), "Adult", IF(AND(marketing_campaign32[[#This Row],[Age]]&gt;=40, marketing_campaign32[[#This Row],[Age]]&lt;59), "Middle Age", "Old Age"))</f>
        <v>Adult</v>
      </c>
      <c r="E685">
        <v>3</v>
      </c>
      <c r="F685">
        <v>2</v>
      </c>
      <c r="G685">
        <v>56937</v>
      </c>
      <c r="H685" t="s">
        <v>147</v>
      </c>
      <c r="I685">
        <v>2</v>
      </c>
      <c r="J685">
        <v>1</v>
      </c>
      <c r="K685">
        <v>0</v>
      </c>
      <c r="L685">
        <f t="shared" si="30"/>
        <v>1</v>
      </c>
      <c r="M685">
        <f>marketing_campaign32[[#This Row],[TotalKids]]+marketing_campaign32[[#This Row],[Marital_Number]]</f>
        <v>3</v>
      </c>
      <c r="N685" s="1">
        <v>41125</v>
      </c>
      <c r="O685" s="22">
        <f>MAX($N$2:$N$2229)-marketing_campaign32[[#This Row],[Dt_Customer]]</f>
        <v>694</v>
      </c>
      <c r="P685">
        <v>81</v>
      </c>
      <c r="Q685">
        <v>746</v>
      </c>
      <c r="R685">
        <v>8</v>
      </c>
      <c r="S685">
        <v>125</v>
      </c>
      <c r="T685">
        <v>11</v>
      </c>
      <c r="U685">
        <v>8</v>
      </c>
      <c r="V685">
        <v>8</v>
      </c>
      <c r="W685">
        <f t="shared" si="31"/>
        <v>906</v>
      </c>
      <c r="X685" s="27">
        <f>marketing_campaign32[[#This Row],[TotalSpend]]/marketing_campaign32[[#This Row],[Income]]</f>
        <v>1.5912324147742241E-2</v>
      </c>
      <c r="Y685" s="27" t="str">
        <f>IF(marketing_campaign32[[#This Row],[TotalSpend]]&gt;1196, "High Spend", "Low Spend")</f>
        <v>Low Spend</v>
      </c>
      <c r="Z685">
        <v>7</v>
      </c>
      <c r="AA685">
        <v>8</v>
      </c>
      <c r="AB685">
        <v>6</v>
      </c>
      <c r="AC685">
        <v>9</v>
      </c>
      <c r="AD685">
        <f t="shared" si="32"/>
        <v>23</v>
      </c>
      <c r="AE685" s="30">
        <f>IFERROR(marketing_campaign32[[#This Row],[TotalSpend]]/marketing_campaign32[[#This Row],[TotalPurchase]], 0)</f>
        <v>39.391304347826086</v>
      </c>
      <c r="AF685">
        <v>6</v>
      </c>
      <c r="AG685">
        <v>0</v>
      </c>
      <c r="AH685">
        <v>0</v>
      </c>
      <c r="AI685">
        <v>0</v>
      </c>
      <c r="AJ685">
        <v>1</v>
      </c>
      <c r="AK685">
        <v>0</v>
      </c>
      <c r="AL685">
        <v>1</v>
      </c>
      <c r="AM685">
        <v>0</v>
      </c>
    </row>
    <row r="686" spans="1:39" x14ac:dyDescent="0.3">
      <c r="A686">
        <v>3463</v>
      </c>
      <c r="B686">
        <v>1975</v>
      </c>
      <c r="C686">
        <f>2014-marketing_campaign32[[#This Row],[Year_Birth]]</f>
        <v>39</v>
      </c>
      <c r="D686" t="str">
        <f>IF(AND(marketing_campaign32[[#This Row],[Age]]&gt;17, marketing_campaign32[[#This Row],[Age]]&lt;40), "Adult", IF(AND(marketing_campaign32[[#This Row],[Age]]&gt;=40, marketing_campaign32[[#This Row],[Age]]&lt;59), "Middle Age", "Old Age"))</f>
        <v>Adult</v>
      </c>
      <c r="E686">
        <v>3</v>
      </c>
      <c r="F686">
        <v>2</v>
      </c>
      <c r="G686">
        <v>69283</v>
      </c>
      <c r="H686" t="s">
        <v>146</v>
      </c>
      <c r="I686">
        <v>3</v>
      </c>
      <c r="J686">
        <v>0</v>
      </c>
      <c r="K686">
        <v>1</v>
      </c>
      <c r="L686">
        <f t="shared" si="30"/>
        <v>1</v>
      </c>
      <c r="M686">
        <f>marketing_campaign32[[#This Row],[TotalKids]]+marketing_campaign32[[#This Row],[Marital_Number]]</f>
        <v>3</v>
      </c>
      <c r="N686" s="1">
        <v>41804</v>
      </c>
      <c r="O686" s="22">
        <f>MAX($N$2:$N$2229)-marketing_campaign32[[#This Row],[Dt_Customer]]</f>
        <v>15</v>
      </c>
      <c r="P686">
        <v>41</v>
      </c>
      <c r="Q686">
        <v>674</v>
      </c>
      <c r="R686">
        <v>62</v>
      </c>
      <c r="S686">
        <v>134</v>
      </c>
      <c r="T686">
        <v>0</v>
      </c>
      <c r="U686">
        <v>26</v>
      </c>
      <c r="V686">
        <v>8</v>
      </c>
      <c r="W686">
        <f t="shared" si="31"/>
        <v>904</v>
      </c>
      <c r="X686" s="27">
        <f>marketing_campaign32[[#This Row],[TotalSpend]]/marketing_campaign32[[#This Row],[Income]]</f>
        <v>1.3047933836583288E-2</v>
      </c>
      <c r="Y686" s="27" t="str">
        <f>IF(marketing_campaign32[[#This Row],[TotalSpend]]&gt;1196, "High Spend", "Low Spend")</f>
        <v>Low Spend</v>
      </c>
      <c r="Z686">
        <v>4</v>
      </c>
      <c r="AA686">
        <v>7</v>
      </c>
      <c r="AB686">
        <v>3</v>
      </c>
      <c r="AC686">
        <v>13</v>
      </c>
      <c r="AD686">
        <f t="shared" si="32"/>
        <v>23</v>
      </c>
      <c r="AE686" s="30">
        <f>IFERROR(marketing_campaign32[[#This Row],[TotalSpend]]/marketing_campaign32[[#This Row],[TotalPurchase]], 0)</f>
        <v>39.304347826086953</v>
      </c>
      <c r="AF686">
        <v>5</v>
      </c>
      <c r="AG686">
        <v>0</v>
      </c>
      <c r="AH686">
        <v>0</v>
      </c>
      <c r="AI686">
        <v>0</v>
      </c>
      <c r="AJ686">
        <v>0</v>
      </c>
      <c r="AK686">
        <v>0</v>
      </c>
      <c r="AL686">
        <v>0</v>
      </c>
      <c r="AM686">
        <v>0</v>
      </c>
    </row>
    <row r="687" spans="1:39" x14ac:dyDescent="0.3">
      <c r="A687">
        <v>1272</v>
      </c>
      <c r="B687">
        <v>1965</v>
      </c>
      <c r="C687">
        <f>2014-marketing_campaign32[[#This Row],[Year_Birth]]</f>
        <v>49</v>
      </c>
      <c r="D687" t="str">
        <f>IF(AND(marketing_campaign32[[#This Row],[Age]]&gt;17, marketing_campaign32[[#This Row],[Age]]&lt;40), "Adult", IF(AND(marketing_campaign32[[#This Row],[Age]]&gt;=40, marketing_campaign32[[#This Row],[Age]]&lt;59), "Middle Age", "Old Age"))</f>
        <v>Middle Age</v>
      </c>
      <c r="E687">
        <v>3</v>
      </c>
      <c r="F687">
        <v>1</v>
      </c>
      <c r="G687">
        <v>55250</v>
      </c>
      <c r="H687" t="s">
        <v>147</v>
      </c>
      <c r="I687">
        <v>2</v>
      </c>
      <c r="J687">
        <v>0</v>
      </c>
      <c r="K687">
        <v>1</v>
      </c>
      <c r="L687">
        <f t="shared" si="30"/>
        <v>1</v>
      </c>
      <c r="M687">
        <f>marketing_campaign32[[#This Row],[TotalKids]]+marketing_campaign32[[#This Row],[Marital_Number]]</f>
        <v>2</v>
      </c>
      <c r="N687" s="1">
        <v>41203</v>
      </c>
      <c r="O687" s="22">
        <f>MAX($N$2:$N$2229)-marketing_campaign32[[#This Row],[Dt_Customer]]</f>
        <v>616</v>
      </c>
      <c r="P687">
        <v>49</v>
      </c>
      <c r="Q687">
        <v>664</v>
      </c>
      <c r="R687">
        <v>58</v>
      </c>
      <c r="S687">
        <v>83</v>
      </c>
      <c r="T687">
        <v>32</v>
      </c>
      <c r="U687">
        <v>0</v>
      </c>
      <c r="V687">
        <v>66</v>
      </c>
      <c r="W687">
        <f t="shared" si="31"/>
        <v>903</v>
      </c>
      <c r="X687" s="27">
        <f>marketing_campaign32[[#This Row],[TotalSpend]]/marketing_campaign32[[#This Row],[Income]]</f>
        <v>1.6343891402714934E-2</v>
      </c>
      <c r="Y687" s="27" t="str">
        <f>IF(marketing_campaign32[[#This Row],[TotalSpend]]&gt;1196, "High Spend", "Low Spend")</f>
        <v>Low Spend</v>
      </c>
      <c r="Z687">
        <v>4</v>
      </c>
      <c r="AA687">
        <v>7</v>
      </c>
      <c r="AB687">
        <v>5</v>
      </c>
      <c r="AC687">
        <v>10</v>
      </c>
      <c r="AD687">
        <f t="shared" si="32"/>
        <v>22</v>
      </c>
      <c r="AE687" s="30">
        <f>IFERROR(marketing_campaign32[[#This Row],[TotalSpend]]/marketing_campaign32[[#This Row],[TotalPurchase]], 0)</f>
        <v>41.045454545454547</v>
      </c>
      <c r="AF687">
        <v>5</v>
      </c>
      <c r="AG687">
        <v>0</v>
      </c>
      <c r="AH687">
        <v>0</v>
      </c>
      <c r="AI687">
        <v>0</v>
      </c>
      <c r="AJ687">
        <v>0</v>
      </c>
      <c r="AK687">
        <v>0</v>
      </c>
      <c r="AL687">
        <v>0</v>
      </c>
      <c r="AM687">
        <v>0</v>
      </c>
    </row>
    <row r="688" spans="1:39" x14ac:dyDescent="0.3">
      <c r="A688">
        <v>2968</v>
      </c>
      <c r="B688">
        <v>1943</v>
      </c>
      <c r="C688">
        <f>2014-marketing_campaign32[[#This Row],[Year_Birth]]</f>
        <v>71</v>
      </c>
      <c r="D688" t="str">
        <f>IF(AND(marketing_campaign32[[#This Row],[Age]]&gt;17, marketing_campaign32[[#This Row],[Age]]&lt;40), "Adult", IF(AND(marketing_campaign32[[#This Row],[Age]]&gt;=40, marketing_campaign32[[#This Row],[Age]]&lt;59), "Middle Age", "Old Age"))</f>
        <v>Old Age</v>
      </c>
      <c r="E688">
        <v>3</v>
      </c>
      <c r="F688">
        <v>1</v>
      </c>
      <c r="G688">
        <v>48948</v>
      </c>
      <c r="H688" t="s">
        <v>147</v>
      </c>
      <c r="I688">
        <v>2</v>
      </c>
      <c r="J688">
        <v>0</v>
      </c>
      <c r="K688">
        <v>0</v>
      </c>
      <c r="L688">
        <f t="shared" si="30"/>
        <v>0</v>
      </c>
      <c r="M688">
        <f>marketing_campaign32[[#This Row],[TotalKids]]+marketing_campaign32[[#This Row],[Marital_Number]]</f>
        <v>1</v>
      </c>
      <c r="N688" s="1">
        <v>41306</v>
      </c>
      <c r="O688" s="22">
        <f>MAX($N$2:$N$2229)-marketing_campaign32[[#This Row],[Dt_Customer]]</f>
        <v>513</v>
      </c>
      <c r="P688">
        <v>53</v>
      </c>
      <c r="Q688">
        <v>437</v>
      </c>
      <c r="R688">
        <v>8</v>
      </c>
      <c r="S688">
        <v>206</v>
      </c>
      <c r="T688">
        <v>160</v>
      </c>
      <c r="U688">
        <v>49</v>
      </c>
      <c r="V688">
        <v>42</v>
      </c>
      <c r="W688">
        <f t="shared" si="31"/>
        <v>902</v>
      </c>
      <c r="X688" s="27">
        <f>marketing_campaign32[[#This Row],[TotalSpend]]/marketing_campaign32[[#This Row],[Income]]</f>
        <v>1.8427719212225219E-2</v>
      </c>
      <c r="Y688" s="27" t="str">
        <f>IF(marketing_campaign32[[#This Row],[TotalSpend]]&gt;1196, "High Spend", "Low Spend")</f>
        <v>Low Spend</v>
      </c>
      <c r="Z688">
        <v>2</v>
      </c>
      <c r="AA688">
        <v>7</v>
      </c>
      <c r="AB688">
        <v>10</v>
      </c>
      <c r="AC688">
        <v>5</v>
      </c>
      <c r="AD688">
        <f t="shared" si="32"/>
        <v>22</v>
      </c>
      <c r="AE688" s="30">
        <f>IFERROR(marketing_campaign32[[#This Row],[TotalSpend]]/marketing_campaign32[[#This Row],[TotalPurchase]], 0)</f>
        <v>41</v>
      </c>
      <c r="AF688">
        <v>6</v>
      </c>
      <c r="AG688">
        <v>0</v>
      </c>
      <c r="AH688">
        <v>0</v>
      </c>
      <c r="AI688">
        <v>1</v>
      </c>
      <c r="AJ688">
        <v>0</v>
      </c>
      <c r="AK688">
        <v>0</v>
      </c>
      <c r="AL688">
        <v>1</v>
      </c>
      <c r="AM688">
        <v>0</v>
      </c>
    </row>
    <row r="689" spans="1:39" x14ac:dyDescent="0.3">
      <c r="A689">
        <v>8800</v>
      </c>
      <c r="B689">
        <v>1943</v>
      </c>
      <c r="C689">
        <f>2014-marketing_campaign32[[#This Row],[Year_Birth]]</f>
        <v>71</v>
      </c>
      <c r="D689" t="str">
        <f>IF(AND(marketing_campaign32[[#This Row],[Age]]&gt;17, marketing_campaign32[[#This Row],[Age]]&lt;40), "Adult", IF(AND(marketing_campaign32[[#This Row],[Age]]&gt;=40, marketing_campaign32[[#This Row],[Age]]&lt;59), "Middle Age", "Old Age"))</f>
        <v>Old Age</v>
      </c>
      <c r="E689">
        <v>3</v>
      </c>
      <c r="F689">
        <v>1</v>
      </c>
      <c r="G689">
        <v>48948</v>
      </c>
      <c r="H689" t="s">
        <v>147</v>
      </c>
      <c r="I689">
        <v>2</v>
      </c>
      <c r="J689">
        <v>0</v>
      </c>
      <c r="K689">
        <v>0</v>
      </c>
      <c r="L689">
        <f t="shared" si="30"/>
        <v>0</v>
      </c>
      <c r="M689">
        <f>marketing_campaign32[[#This Row],[TotalKids]]+marketing_campaign32[[#This Row],[Marital_Number]]</f>
        <v>1</v>
      </c>
      <c r="N689" s="1">
        <v>41306</v>
      </c>
      <c r="O689" s="22">
        <f>MAX($N$2:$N$2229)-marketing_campaign32[[#This Row],[Dt_Customer]]</f>
        <v>513</v>
      </c>
      <c r="P689">
        <v>53</v>
      </c>
      <c r="Q689">
        <v>437</v>
      </c>
      <c r="R689">
        <v>8</v>
      </c>
      <c r="S689">
        <v>206</v>
      </c>
      <c r="T689">
        <v>160</v>
      </c>
      <c r="U689">
        <v>49</v>
      </c>
      <c r="V689">
        <v>42</v>
      </c>
      <c r="W689">
        <f t="shared" si="31"/>
        <v>902</v>
      </c>
      <c r="X689" s="27">
        <f>marketing_campaign32[[#This Row],[TotalSpend]]/marketing_campaign32[[#This Row],[Income]]</f>
        <v>1.8427719212225219E-2</v>
      </c>
      <c r="Y689" s="27" t="str">
        <f>IF(marketing_campaign32[[#This Row],[TotalSpend]]&gt;1196, "High Spend", "Low Spend")</f>
        <v>Low Spend</v>
      </c>
      <c r="Z689">
        <v>2</v>
      </c>
      <c r="AA689">
        <v>7</v>
      </c>
      <c r="AB689">
        <v>10</v>
      </c>
      <c r="AC689">
        <v>5</v>
      </c>
      <c r="AD689">
        <f t="shared" si="32"/>
        <v>22</v>
      </c>
      <c r="AE689" s="30">
        <f>IFERROR(marketing_campaign32[[#This Row],[TotalSpend]]/marketing_campaign32[[#This Row],[TotalPurchase]], 0)</f>
        <v>41</v>
      </c>
      <c r="AF689">
        <v>6</v>
      </c>
      <c r="AG689">
        <v>0</v>
      </c>
      <c r="AH689">
        <v>0</v>
      </c>
      <c r="AI689">
        <v>1</v>
      </c>
      <c r="AJ689">
        <v>0</v>
      </c>
      <c r="AK689">
        <v>0</v>
      </c>
      <c r="AL689">
        <v>1</v>
      </c>
      <c r="AM689">
        <v>0</v>
      </c>
    </row>
    <row r="690" spans="1:39" x14ac:dyDescent="0.3">
      <c r="A690">
        <v>6457</v>
      </c>
      <c r="B690">
        <v>1976</v>
      </c>
      <c r="C690">
        <f>2014-marketing_campaign32[[#This Row],[Year_Birth]]</f>
        <v>38</v>
      </c>
      <c r="D690" t="str">
        <f>IF(AND(marketing_campaign32[[#This Row],[Age]]&gt;17, marketing_campaign32[[#This Row],[Age]]&lt;40), "Adult", IF(AND(marketing_campaign32[[#This Row],[Age]]&gt;=40, marketing_campaign32[[#This Row],[Age]]&lt;59), "Middle Age", "Old Age"))</f>
        <v>Adult</v>
      </c>
      <c r="E690">
        <v>2</v>
      </c>
      <c r="F690">
        <v>1</v>
      </c>
      <c r="G690">
        <v>64892</v>
      </c>
      <c r="H690" t="s">
        <v>147</v>
      </c>
      <c r="I690">
        <v>2</v>
      </c>
      <c r="J690">
        <v>0</v>
      </c>
      <c r="K690">
        <v>1</v>
      </c>
      <c r="L690">
        <f t="shared" si="30"/>
        <v>1</v>
      </c>
      <c r="M690">
        <f>marketing_campaign32[[#This Row],[TotalKids]]+marketing_campaign32[[#This Row],[Marital_Number]]</f>
        <v>2</v>
      </c>
      <c r="N690" s="1">
        <v>41788</v>
      </c>
      <c r="O690" s="22">
        <f>MAX($N$2:$N$2229)-marketing_campaign32[[#This Row],[Dt_Customer]]</f>
        <v>31</v>
      </c>
      <c r="P690">
        <v>77</v>
      </c>
      <c r="Q690">
        <v>527</v>
      </c>
      <c r="R690">
        <v>24</v>
      </c>
      <c r="S690">
        <v>230</v>
      </c>
      <c r="T690">
        <v>32</v>
      </c>
      <c r="U690">
        <v>24</v>
      </c>
      <c r="V690">
        <v>65</v>
      </c>
      <c r="W690">
        <f t="shared" si="31"/>
        <v>902</v>
      </c>
      <c r="X690" s="27">
        <f>marketing_campaign32[[#This Row],[TotalSpend]]/marketing_campaign32[[#This Row],[Income]]</f>
        <v>1.390001849226407E-2</v>
      </c>
      <c r="Y690" s="27" t="str">
        <f>IF(marketing_campaign32[[#This Row],[TotalSpend]]&gt;1196, "High Spend", "Low Spend")</f>
        <v>Low Spend</v>
      </c>
      <c r="Z690">
        <v>2</v>
      </c>
      <c r="AA690">
        <v>6</v>
      </c>
      <c r="AB690">
        <v>4</v>
      </c>
      <c r="AC690">
        <v>12</v>
      </c>
      <c r="AD690">
        <f t="shared" si="32"/>
        <v>22</v>
      </c>
      <c r="AE690" s="30">
        <f>IFERROR(marketing_campaign32[[#This Row],[TotalSpend]]/marketing_campaign32[[#This Row],[TotalPurchase]], 0)</f>
        <v>41</v>
      </c>
      <c r="AF690">
        <v>4</v>
      </c>
      <c r="AG690">
        <v>0</v>
      </c>
      <c r="AH690">
        <v>0</v>
      </c>
      <c r="AI690">
        <v>0</v>
      </c>
      <c r="AJ690">
        <v>0</v>
      </c>
      <c r="AK690">
        <v>0</v>
      </c>
      <c r="AL690">
        <v>0</v>
      </c>
      <c r="AM690">
        <v>0</v>
      </c>
    </row>
    <row r="691" spans="1:39" x14ac:dyDescent="0.3">
      <c r="A691">
        <v>5278</v>
      </c>
      <c r="B691">
        <v>1964</v>
      </c>
      <c r="C691">
        <f>2014-marketing_campaign32[[#This Row],[Year_Birth]]</f>
        <v>50</v>
      </c>
      <c r="D691" t="str">
        <f>IF(AND(marketing_campaign32[[#This Row],[Age]]&gt;17, marketing_campaign32[[#This Row],[Age]]&lt;40), "Adult", IF(AND(marketing_campaign32[[#This Row],[Age]]&gt;=40, marketing_campaign32[[#This Row],[Age]]&lt;59), "Middle Age", "Old Age"))</f>
        <v>Middle Age</v>
      </c>
      <c r="E691">
        <v>2</v>
      </c>
      <c r="F691">
        <v>2</v>
      </c>
      <c r="G691">
        <v>82224</v>
      </c>
      <c r="H691" t="s">
        <v>146</v>
      </c>
      <c r="I691">
        <v>3</v>
      </c>
      <c r="J691">
        <v>0</v>
      </c>
      <c r="K691">
        <v>0</v>
      </c>
      <c r="L691">
        <f t="shared" si="30"/>
        <v>0</v>
      </c>
      <c r="M691">
        <f>marketing_campaign32[[#This Row],[TotalKids]]+marketing_campaign32[[#This Row],[Marital_Number]]</f>
        <v>2</v>
      </c>
      <c r="N691" s="1">
        <v>41664</v>
      </c>
      <c r="O691" s="22">
        <f>MAX($N$2:$N$2229)-marketing_campaign32[[#This Row],[Dt_Customer]]</f>
        <v>155</v>
      </c>
      <c r="P691">
        <v>83</v>
      </c>
      <c r="Q691">
        <v>307</v>
      </c>
      <c r="R691">
        <v>26</v>
      </c>
      <c r="S691">
        <v>360</v>
      </c>
      <c r="T691">
        <v>138</v>
      </c>
      <c r="U691">
        <v>31</v>
      </c>
      <c r="V691">
        <v>40</v>
      </c>
      <c r="W691">
        <f t="shared" si="31"/>
        <v>902</v>
      </c>
      <c r="X691" s="27">
        <f>marketing_campaign32[[#This Row],[TotalSpend]]/marketing_campaign32[[#This Row],[Income]]</f>
        <v>1.0970033080365829E-2</v>
      </c>
      <c r="Y691" s="27" t="str">
        <f>IF(marketing_campaign32[[#This Row],[TotalSpend]]&gt;1196, "High Spend", "Low Spend")</f>
        <v>Low Spend</v>
      </c>
      <c r="Z691">
        <v>1</v>
      </c>
      <c r="AA691">
        <v>6</v>
      </c>
      <c r="AB691">
        <v>9</v>
      </c>
      <c r="AC691">
        <v>5</v>
      </c>
      <c r="AD691">
        <f t="shared" si="32"/>
        <v>20</v>
      </c>
      <c r="AE691" s="30">
        <f>IFERROR(marketing_campaign32[[#This Row],[TotalSpend]]/marketing_campaign32[[#This Row],[TotalPurchase]], 0)</f>
        <v>45.1</v>
      </c>
      <c r="AF691">
        <v>3</v>
      </c>
      <c r="AG691">
        <v>1</v>
      </c>
      <c r="AH691">
        <v>0</v>
      </c>
      <c r="AI691">
        <v>0</v>
      </c>
      <c r="AJ691">
        <v>0</v>
      </c>
      <c r="AK691">
        <v>0</v>
      </c>
      <c r="AL691">
        <v>0</v>
      </c>
      <c r="AM691">
        <v>0</v>
      </c>
    </row>
    <row r="692" spans="1:39" x14ac:dyDescent="0.3">
      <c r="A692">
        <v>8439</v>
      </c>
      <c r="B692">
        <v>1964</v>
      </c>
      <c r="C692">
        <f>2014-marketing_campaign32[[#This Row],[Year_Birth]]</f>
        <v>50</v>
      </c>
      <c r="D692" t="str">
        <f>IF(AND(marketing_campaign32[[#This Row],[Age]]&gt;17, marketing_campaign32[[#This Row],[Age]]&lt;40), "Adult", IF(AND(marketing_campaign32[[#This Row],[Age]]&gt;=40, marketing_campaign32[[#This Row],[Age]]&lt;59), "Middle Age", "Old Age"))</f>
        <v>Middle Age</v>
      </c>
      <c r="E692">
        <v>2</v>
      </c>
      <c r="F692">
        <v>2</v>
      </c>
      <c r="G692">
        <v>63404</v>
      </c>
      <c r="H692" t="s">
        <v>147</v>
      </c>
      <c r="I692">
        <v>2</v>
      </c>
      <c r="J692">
        <v>0</v>
      </c>
      <c r="K692">
        <v>2</v>
      </c>
      <c r="L692">
        <f t="shared" si="30"/>
        <v>2</v>
      </c>
      <c r="M692">
        <f>marketing_campaign32[[#This Row],[TotalKids]]+marketing_campaign32[[#This Row],[Marital_Number]]</f>
        <v>4</v>
      </c>
      <c r="N692" s="1">
        <v>41796</v>
      </c>
      <c r="O692" s="22">
        <f>MAX($N$2:$N$2229)-marketing_campaign32[[#This Row],[Dt_Customer]]</f>
        <v>23</v>
      </c>
      <c r="P692">
        <v>97</v>
      </c>
      <c r="Q692">
        <v>734</v>
      </c>
      <c r="R692">
        <v>26</v>
      </c>
      <c r="S692">
        <v>70</v>
      </c>
      <c r="T692">
        <v>11</v>
      </c>
      <c r="U692">
        <v>44</v>
      </c>
      <c r="V692">
        <v>17</v>
      </c>
      <c r="W692">
        <f t="shared" si="31"/>
        <v>902</v>
      </c>
      <c r="X692" s="27">
        <f>marketing_campaign32[[#This Row],[TotalSpend]]/marketing_campaign32[[#This Row],[Income]]</f>
        <v>1.4226231783483692E-2</v>
      </c>
      <c r="Y692" s="27" t="str">
        <f>IF(marketing_campaign32[[#This Row],[TotalSpend]]&gt;1196, "High Spend", "Low Spend")</f>
        <v>Low Spend</v>
      </c>
      <c r="Z692">
        <v>2</v>
      </c>
      <c r="AA692">
        <v>6</v>
      </c>
      <c r="AB692">
        <v>3</v>
      </c>
      <c r="AC692">
        <v>4</v>
      </c>
      <c r="AD692">
        <f t="shared" si="32"/>
        <v>13</v>
      </c>
      <c r="AE692" s="30">
        <f>IFERROR(marketing_campaign32[[#This Row],[TotalSpend]]/marketing_campaign32[[#This Row],[TotalPurchase]], 0)</f>
        <v>69.384615384615387</v>
      </c>
      <c r="AF692">
        <v>4</v>
      </c>
      <c r="AG692">
        <v>1</v>
      </c>
      <c r="AH692">
        <v>0</v>
      </c>
      <c r="AI692">
        <v>0</v>
      </c>
      <c r="AJ692">
        <v>0</v>
      </c>
      <c r="AK692">
        <v>0</v>
      </c>
      <c r="AL692">
        <v>0</v>
      </c>
      <c r="AM692">
        <v>0</v>
      </c>
    </row>
    <row r="693" spans="1:39" x14ac:dyDescent="0.3">
      <c r="A693">
        <v>6200</v>
      </c>
      <c r="B693">
        <v>1951</v>
      </c>
      <c r="C693">
        <f>2014-marketing_campaign32[[#This Row],[Year_Birth]]</f>
        <v>63</v>
      </c>
      <c r="D693" t="str">
        <f>IF(AND(marketing_campaign32[[#This Row],[Age]]&gt;17, marketing_campaign32[[#This Row],[Age]]&lt;40), "Adult", IF(AND(marketing_campaign32[[#This Row],[Age]]&gt;=40, marketing_campaign32[[#This Row],[Age]]&lt;59), "Middle Age", "Old Age"))</f>
        <v>Old Age</v>
      </c>
      <c r="E693">
        <v>2</v>
      </c>
      <c r="F693">
        <v>2</v>
      </c>
      <c r="G693">
        <v>75903</v>
      </c>
      <c r="H693" t="s">
        <v>146</v>
      </c>
      <c r="I693">
        <v>3</v>
      </c>
      <c r="J693">
        <v>0</v>
      </c>
      <c r="K693">
        <v>1</v>
      </c>
      <c r="L693">
        <f t="shared" si="30"/>
        <v>1</v>
      </c>
      <c r="M693">
        <f>marketing_campaign32[[#This Row],[TotalKids]]+marketing_campaign32[[#This Row],[Marital_Number]]</f>
        <v>3</v>
      </c>
      <c r="N693" s="1">
        <v>41372</v>
      </c>
      <c r="O693" s="22">
        <f>MAX($N$2:$N$2229)-marketing_campaign32[[#This Row],[Dt_Customer]]</f>
        <v>447</v>
      </c>
      <c r="P693">
        <v>50</v>
      </c>
      <c r="Q693">
        <v>340</v>
      </c>
      <c r="R693">
        <v>108</v>
      </c>
      <c r="S693">
        <v>185</v>
      </c>
      <c r="T693">
        <v>130</v>
      </c>
      <c r="U693">
        <v>38</v>
      </c>
      <c r="V693">
        <v>100</v>
      </c>
      <c r="W693">
        <f t="shared" si="31"/>
        <v>901</v>
      </c>
      <c r="X693" s="27">
        <f>marketing_campaign32[[#This Row],[TotalSpend]]/marketing_campaign32[[#This Row],[Income]]</f>
        <v>1.187041355414147E-2</v>
      </c>
      <c r="Y693" s="27" t="str">
        <f>IF(marketing_campaign32[[#This Row],[TotalSpend]]&gt;1196, "High Spend", "Low Spend")</f>
        <v>Low Spend</v>
      </c>
      <c r="Z693">
        <v>2</v>
      </c>
      <c r="AA693">
        <v>6</v>
      </c>
      <c r="AB693">
        <v>6</v>
      </c>
      <c r="AC693">
        <v>9</v>
      </c>
      <c r="AD693">
        <f t="shared" si="32"/>
        <v>21</v>
      </c>
      <c r="AE693" s="30">
        <f>IFERROR(marketing_campaign32[[#This Row],[TotalSpend]]/marketing_campaign32[[#This Row],[TotalPurchase]], 0)</f>
        <v>42.904761904761905</v>
      </c>
      <c r="AF693">
        <v>3</v>
      </c>
      <c r="AG693">
        <v>0</v>
      </c>
      <c r="AH693">
        <v>0</v>
      </c>
      <c r="AI693">
        <v>0</v>
      </c>
      <c r="AJ693">
        <v>0</v>
      </c>
      <c r="AK693">
        <v>0</v>
      </c>
      <c r="AL693">
        <v>0</v>
      </c>
      <c r="AM693">
        <v>0</v>
      </c>
    </row>
    <row r="694" spans="1:39" x14ac:dyDescent="0.3">
      <c r="A694">
        <v>6142</v>
      </c>
      <c r="B694">
        <v>1943</v>
      </c>
      <c r="C694">
        <f>2014-marketing_campaign32[[#This Row],[Year_Birth]]</f>
        <v>71</v>
      </c>
      <c r="D694" t="str">
        <f>IF(AND(marketing_campaign32[[#This Row],[Age]]&gt;17, marketing_campaign32[[#This Row],[Age]]&lt;40), "Adult", IF(AND(marketing_campaign32[[#This Row],[Age]]&gt;=40, marketing_campaign32[[#This Row],[Age]]&lt;59), "Middle Age", "Old Age"))</f>
        <v>Old Age</v>
      </c>
      <c r="E694">
        <v>3</v>
      </c>
      <c r="F694">
        <v>2</v>
      </c>
      <c r="G694">
        <v>65073</v>
      </c>
      <c r="H694" t="s">
        <v>147</v>
      </c>
      <c r="I694">
        <v>2</v>
      </c>
      <c r="J694">
        <v>0</v>
      </c>
      <c r="K694">
        <v>0</v>
      </c>
      <c r="L694">
        <f t="shared" si="30"/>
        <v>0</v>
      </c>
      <c r="M694">
        <f>marketing_campaign32[[#This Row],[TotalKids]]+marketing_campaign32[[#This Row],[Marital_Number]]</f>
        <v>2</v>
      </c>
      <c r="N694" s="1">
        <v>41506</v>
      </c>
      <c r="O694" s="22">
        <f>MAX($N$2:$N$2229)-marketing_campaign32[[#This Row],[Dt_Customer]]</f>
        <v>313</v>
      </c>
      <c r="P694">
        <v>65</v>
      </c>
      <c r="Q694">
        <v>629</v>
      </c>
      <c r="R694">
        <v>17</v>
      </c>
      <c r="S694">
        <v>177</v>
      </c>
      <c r="T694">
        <v>69</v>
      </c>
      <c r="U694">
        <v>0</v>
      </c>
      <c r="V694">
        <v>8</v>
      </c>
      <c r="W694">
        <f t="shared" si="31"/>
        <v>900</v>
      </c>
      <c r="X694" s="27">
        <f>marketing_campaign32[[#This Row],[TotalSpend]]/marketing_campaign32[[#This Row],[Income]]</f>
        <v>1.3830620994882669E-2</v>
      </c>
      <c r="Y694" s="27" t="str">
        <f>IF(marketing_campaign32[[#This Row],[TotalSpend]]&gt;1196, "High Spend", "Low Spend")</f>
        <v>Low Spend</v>
      </c>
      <c r="Z694">
        <v>1</v>
      </c>
      <c r="AA694">
        <v>5</v>
      </c>
      <c r="AB694">
        <v>3</v>
      </c>
      <c r="AC694">
        <v>5</v>
      </c>
      <c r="AD694">
        <f t="shared" si="32"/>
        <v>13</v>
      </c>
      <c r="AE694" s="30">
        <f>IFERROR(marketing_campaign32[[#This Row],[TotalSpend]]/marketing_campaign32[[#This Row],[TotalPurchase]], 0)</f>
        <v>69.230769230769226</v>
      </c>
      <c r="AF694">
        <v>2</v>
      </c>
      <c r="AG694">
        <v>0</v>
      </c>
      <c r="AH694">
        <v>0</v>
      </c>
      <c r="AI694">
        <v>0</v>
      </c>
      <c r="AJ694">
        <v>0</v>
      </c>
      <c r="AK694">
        <v>0</v>
      </c>
      <c r="AL694">
        <v>0</v>
      </c>
      <c r="AM694">
        <v>1</v>
      </c>
    </row>
    <row r="695" spans="1:39" x14ac:dyDescent="0.3">
      <c r="A695">
        <v>9426</v>
      </c>
      <c r="B695">
        <v>1964</v>
      </c>
      <c r="C695">
        <f>2014-marketing_campaign32[[#This Row],[Year_Birth]]</f>
        <v>50</v>
      </c>
      <c r="D695" t="str">
        <f>IF(AND(marketing_campaign32[[#This Row],[Age]]&gt;17, marketing_campaign32[[#This Row],[Age]]&lt;40), "Adult", IF(AND(marketing_campaign32[[#This Row],[Age]]&gt;=40, marketing_campaign32[[#This Row],[Age]]&lt;59), "Middle Age", "Old Age"))</f>
        <v>Middle Age</v>
      </c>
      <c r="E695">
        <v>3</v>
      </c>
      <c r="F695">
        <v>1</v>
      </c>
      <c r="G695">
        <v>58308</v>
      </c>
      <c r="H695" t="s">
        <v>147</v>
      </c>
      <c r="I695">
        <v>2</v>
      </c>
      <c r="J695">
        <v>0</v>
      </c>
      <c r="K695">
        <v>1</v>
      </c>
      <c r="L695">
        <f t="shared" si="30"/>
        <v>1</v>
      </c>
      <c r="M695">
        <f>marketing_campaign32[[#This Row],[TotalKids]]+marketing_campaign32[[#This Row],[Marital_Number]]</f>
        <v>2</v>
      </c>
      <c r="N695" s="1">
        <v>41286</v>
      </c>
      <c r="O695" s="22">
        <f>MAX($N$2:$N$2229)-marketing_campaign32[[#This Row],[Dt_Customer]]</f>
        <v>533</v>
      </c>
      <c r="P695">
        <v>77</v>
      </c>
      <c r="Q695">
        <v>691</v>
      </c>
      <c r="R695">
        <v>0</v>
      </c>
      <c r="S695">
        <v>69</v>
      </c>
      <c r="T695">
        <v>10</v>
      </c>
      <c r="U695">
        <v>0</v>
      </c>
      <c r="V695">
        <v>130</v>
      </c>
      <c r="W695">
        <f t="shared" si="31"/>
        <v>900</v>
      </c>
      <c r="X695" s="27">
        <f>marketing_campaign32[[#This Row],[TotalSpend]]/marketing_campaign32[[#This Row],[Income]]</f>
        <v>1.5435274747890512E-2</v>
      </c>
      <c r="Y695" s="27" t="str">
        <f>IF(marketing_campaign32[[#This Row],[TotalSpend]]&gt;1196, "High Spend", "Low Spend")</f>
        <v>Low Spend</v>
      </c>
      <c r="Z695">
        <v>4</v>
      </c>
      <c r="AA695">
        <v>2</v>
      </c>
      <c r="AB695">
        <v>6</v>
      </c>
      <c r="AC695">
        <v>3</v>
      </c>
      <c r="AD695">
        <f t="shared" si="32"/>
        <v>11</v>
      </c>
      <c r="AE695" s="30">
        <f>IFERROR(marketing_campaign32[[#This Row],[TotalSpend]]/marketing_campaign32[[#This Row],[TotalPurchase]], 0)</f>
        <v>81.818181818181813</v>
      </c>
      <c r="AF695">
        <v>8</v>
      </c>
      <c r="AG695">
        <v>0</v>
      </c>
      <c r="AH695">
        <v>0</v>
      </c>
      <c r="AI695">
        <v>0</v>
      </c>
      <c r="AJ695">
        <v>0</v>
      </c>
      <c r="AK695">
        <v>0</v>
      </c>
      <c r="AL695">
        <v>0</v>
      </c>
      <c r="AM695">
        <v>0</v>
      </c>
    </row>
    <row r="696" spans="1:39" x14ac:dyDescent="0.3">
      <c r="A696">
        <v>4138</v>
      </c>
      <c r="B696">
        <v>1962</v>
      </c>
      <c r="C696">
        <f>2014-marketing_campaign32[[#This Row],[Year_Birth]]</f>
        <v>52</v>
      </c>
      <c r="D696" t="str">
        <f>IF(AND(marketing_campaign32[[#This Row],[Age]]&gt;17, marketing_campaign32[[#This Row],[Age]]&lt;40), "Adult", IF(AND(marketing_campaign32[[#This Row],[Age]]&gt;=40, marketing_campaign32[[#This Row],[Age]]&lt;59), "Middle Age", "Old Age"))</f>
        <v>Middle Age</v>
      </c>
      <c r="E696">
        <v>2</v>
      </c>
      <c r="F696">
        <v>1</v>
      </c>
      <c r="G696">
        <v>76624</v>
      </c>
      <c r="H696" t="s">
        <v>146</v>
      </c>
      <c r="I696">
        <v>3</v>
      </c>
      <c r="J696">
        <v>0</v>
      </c>
      <c r="K696">
        <v>1</v>
      </c>
      <c r="L696">
        <f t="shared" si="30"/>
        <v>1</v>
      </c>
      <c r="M696">
        <f>marketing_campaign32[[#This Row],[TotalKids]]+marketing_campaign32[[#This Row],[Marital_Number]]</f>
        <v>2</v>
      </c>
      <c r="N696" s="1">
        <v>41783</v>
      </c>
      <c r="O696" s="22">
        <f>MAX($N$2:$N$2229)-marketing_campaign32[[#This Row],[Dt_Customer]]</f>
        <v>36</v>
      </c>
      <c r="P696">
        <v>68</v>
      </c>
      <c r="Q696">
        <v>411</v>
      </c>
      <c r="R696">
        <v>106</v>
      </c>
      <c r="S696">
        <v>147</v>
      </c>
      <c r="T696">
        <v>54</v>
      </c>
      <c r="U696">
        <v>115</v>
      </c>
      <c r="V696">
        <v>66</v>
      </c>
      <c r="W696">
        <f t="shared" si="31"/>
        <v>899</v>
      </c>
      <c r="X696" s="27">
        <f>marketing_campaign32[[#This Row],[TotalSpend]]/marketing_campaign32[[#This Row],[Income]]</f>
        <v>1.1732616412612236E-2</v>
      </c>
      <c r="Y696" s="27" t="str">
        <f>IF(marketing_campaign32[[#This Row],[TotalSpend]]&gt;1196, "High Spend", "Low Spend")</f>
        <v>Low Spend</v>
      </c>
      <c r="Z696">
        <v>1</v>
      </c>
      <c r="AA696">
        <v>5</v>
      </c>
      <c r="AB696">
        <v>10</v>
      </c>
      <c r="AC696">
        <v>7</v>
      </c>
      <c r="AD696">
        <f t="shared" si="32"/>
        <v>22</v>
      </c>
      <c r="AE696" s="30">
        <f>IFERROR(marketing_campaign32[[#This Row],[TotalSpend]]/marketing_campaign32[[#This Row],[TotalPurchase]], 0)</f>
        <v>40.863636363636367</v>
      </c>
      <c r="AF696">
        <v>1</v>
      </c>
      <c r="AG696">
        <v>0</v>
      </c>
      <c r="AH696">
        <v>0</v>
      </c>
      <c r="AI696">
        <v>1</v>
      </c>
      <c r="AJ696">
        <v>0</v>
      </c>
      <c r="AK696">
        <v>0</v>
      </c>
      <c r="AL696">
        <v>0</v>
      </c>
      <c r="AM696">
        <v>0</v>
      </c>
    </row>
    <row r="697" spans="1:39" x14ac:dyDescent="0.3">
      <c r="A697">
        <v>2426</v>
      </c>
      <c r="B697">
        <v>1964</v>
      </c>
      <c r="C697">
        <f>2014-marketing_campaign32[[#This Row],[Year_Birth]]</f>
        <v>50</v>
      </c>
      <c r="D697" t="str">
        <f>IF(AND(marketing_campaign32[[#This Row],[Age]]&gt;17, marketing_campaign32[[#This Row],[Age]]&lt;40), "Adult", IF(AND(marketing_campaign32[[#This Row],[Age]]&gt;=40, marketing_campaign32[[#This Row],[Age]]&lt;59), "Middle Age", "Old Age"))</f>
        <v>Middle Age</v>
      </c>
      <c r="E697">
        <v>3</v>
      </c>
      <c r="F697">
        <v>1</v>
      </c>
      <c r="G697">
        <v>78825</v>
      </c>
      <c r="H697" t="s">
        <v>146</v>
      </c>
      <c r="I697">
        <v>3</v>
      </c>
      <c r="J697">
        <v>0</v>
      </c>
      <c r="K697">
        <v>0</v>
      </c>
      <c r="L697">
        <f t="shared" si="30"/>
        <v>0</v>
      </c>
      <c r="M697">
        <f>marketing_campaign32[[#This Row],[TotalKids]]+marketing_campaign32[[#This Row],[Marital_Number]]</f>
        <v>1</v>
      </c>
      <c r="N697" s="1">
        <v>41166</v>
      </c>
      <c r="O697" s="22">
        <f>MAX($N$2:$N$2229)-marketing_campaign32[[#This Row],[Dt_Customer]]</f>
        <v>653</v>
      </c>
      <c r="P697">
        <v>35</v>
      </c>
      <c r="Q697">
        <v>483</v>
      </c>
      <c r="R697">
        <v>74</v>
      </c>
      <c r="S697">
        <v>114</v>
      </c>
      <c r="T697">
        <v>169</v>
      </c>
      <c r="U697">
        <v>37</v>
      </c>
      <c r="V697">
        <v>18</v>
      </c>
      <c r="W697">
        <f t="shared" si="31"/>
        <v>895</v>
      </c>
      <c r="X697" s="27">
        <f>marketing_campaign32[[#This Row],[TotalSpend]]/marketing_campaign32[[#This Row],[Income]]</f>
        <v>1.1354265778623533E-2</v>
      </c>
      <c r="Y697" s="27" t="str">
        <f>IF(marketing_campaign32[[#This Row],[TotalSpend]]&gt;1196, "High Spend", "Low Spend")</f>
        <v>Low Spend</v>
      </c>
      <c r="Z697">
        <v>1</v>
      </c>
      <c r="AA697">
        <v>5</v>
      </c>
      <c r="AB697">
        <v>10</v>
      </c>
      <c r="AC697">
        <v>13</v>
      </c>
      <c r="AD697">
        <f t="shared" si="32"/>
        <v>28</v>
      </c>
      <c r="AE697" s="30">
        <f>IFERROR(marketing_campaign32[[#This Row],[TotalSpend]]/marketing_campaign32[[#This Row],[TotalPurchase]], 0)</f>
        <v>31.964285714285715</v>
      </c>
      <c r="AF697">
        <v>3</v>
      </c>
      <c r="AG697">
        <v>0</v>
      </c>
      <c r="AH697">
        <v>0</v>
      </c>
      <c r="AI697">
        <v>0</v>
      </c>
      <c r="AJ697">
        <v>0</v>
      </c>
      <c r="AK697">
        <v>0</v>
      </c>
      <c r="AL697">
        <v>1</v>
      </c>
      <c r="AM697">
        <v>0</v>
      </c>
    </row>
    <row r="698" spans="1:39" x14ac:dyDescent="0.3">
      <c r="A698">
        <v>4122</v>
      </c>
      <c r="B698">
        <v>1975</v>
      </c>
      <c r="C698">
        <f>2014-marketing_campaign32[[#This Row],[Year_Birth]]</f>
        <v>39</v>
      </c>
      <c r="D698" t="str">
        <f>IF(AND(marketing_campaign32[[#This Row],[Age]]&gt;17, marketing_campaign32[[#This Row],[Age]]&lt;40), "Adult", IF(AND(marketing_campaign32[[#This Row],[Age]]&gt;=40, marketing_campaign32[[#This Row],[Age]]&lt;59), "Middle Age", "Old Age"))</f>
        <v>Adult</v>
      </c>
      <c r="E698">
        <v>2</v>
      </c>
      <c r="F698">
        <v>2</v>
      </c>
      <c r="G698">
        <v>79205</v>
      </c>
      <c r="H698" t="s">
        <v>146</v>
      </c>
      <c r="I698">
        <v>3</v>
      </c>
      <c r="J698">
        <v>0</v>
      </c>
      <c r="K698">
        <v>0</v>
      </c>
      <c r="L698">
        <f t="shared" si="30"/>
        <v>0</v>
      </c>
      <c r="M698">
        <f>marketing_campaign32[[#This Row],[TotalKids]]+marketing_campaign32[[#This Row],[Marital_Number]]</f>
        <v>2</v>
      </c>
      <c r="N698" s="1">
        <v>41150</v>
      </c>
      <c r="O698" s="22">
        <f>MAX($N$2:$N$2229)-marketing_campaign32[[#This Row],[Dt_Customer]]</f>
        <v>669</v>
      </c>
      <c r="P698">
        <v>73</v>
      </c>
      <c r="Q698">
        <v>504</v>
      </c>
      <c r="R698">
        <v>23</v>
      </c>
      <c r="S698">
        <v>117</v>
      </c>
      <c r="T698">
        <v>179</v>
      </c>
      <c r="U698">
        <v>28</v>
      </c>
      <c r="V698">
        <v>44</v>
      </c>
      <c r="W698">
        <f t="shared" si="31"/>
        <v>895</v>
      </c>
      <c r="X698" s="27">
        <f>marketing_campaign32[[#This Row],[TotalSpend]]/marketing_campaign32[[#This Row],[Income]]</f>
        <v>1.1299791679818193E-2</v>
      </c>
      <c r="Y698" s="27" t="str">
        <f>IF(marketing_campaign32[[#This Row],[TotalSpend]]&gt;1196, "High Spend", "Low Spend")</f>
        <v>Low Spend</v>
      </c>
      <c r="Z698">
        <v>1</v>
      </c>
      <c r="AA698">
        <v>6</v>
      </c>
      <c r="AB698">
        <v>5</v>
      </c>
      <c r="AC698">
        <v>4</v>
      </c>
      <c r="AD698">
        <f t="shared" si="32"/>
        <v>15</v>
      </c>
      <c r="AE698" s="30">
        <f>IFERROR(marketing_campaign32[[#This Row],[TotalSpend]]/marketing_campaign32[[#This Row],[TotalPurchase]], 0)</f>
        <v>59.666666666666664</v>
      </c>
      <c r="AF698">
        <v>4</v>
      </c>
      <c r="AG698">
        <v>1</v>
      </c>
      <c r="AH698">
        <v>0</v>
      </c>
      <c r="AI698">
        <v>0</v>
      </c>
      <c r="AJ698">
        <v>0</v>
      </c>
      <c r="AK698">
        <v>0</v>
      </c>
      <c r="AL698">
        <v>1</v>
      </c>
      <c r="AM698">
        <v>0</v>
      </c>
    </row>
    <row r="699" spans="1:39" x14ac:dyDescent="0.3">
      <c r="A699">
        <v>10711</v>
      </c>
      <c r="B699">
        <v>1945</v>
      </c>
      <c r="C699">
        <f>2014-marketing_campaign32[[#This Row],[Year_Birth]]</f>
        <v>69</v>
      </c>
      <c r="D699" t="str">
        <f>IF(AND(marketing_campaign32[[#This Row],[Age]]&gt;17, marketing_campaign32[[#This Row],[Age]]&lt;40), "Adult", IF(AND(marketing_campaign32[[#This Row],[Age]]&gt;=40, marketing_campaign32[[#This Row],[Age]]&lt;59), "Middle Age", "Old Age"))</f>
        <v>Old Age</v>
      </c>
      <c r="E699">
        <v>2</v>
      </c>
      <c r="F699">
        <v>2</v>
      </c>
      <c r="G699">
        <v>69755</v>
      </c>
      <c r="H699" t="s">
        <v>146</v>
      </c>
      <c r="I699">
        <v>3</v>
      </c>
      <c r="J699">
        <v>0</v>
      </c>
      <c r="K699">
        <v>0</v>
      </c>
      <c r="L699">
        <f t="shared" si="30"/>
        <v>0</v>
      </c>
      <c r="M699">
        <f>marketing_campaign32[[#This Row],[TotalKids]]+marketing_campaign32[[#This Row],[Marital_Number]]</f>
        <v>2</v>
      </c>
      <c r="N699" s="1">
        <v>41549</v>
      </c>
      <c r="O699" s="22">
        <f>MAX($N$2:$N$2229)-marketing_campaign32[[#This Row],[Dt_Customer]]</f>
        <v>270</v>
      </c>
      <c r="P699">
        <v>23</v>
      </c>
      <c r="Q699">
        <v>217</v>
      </c>
      <c r="R699">
        <v>77</v>
      </c>
      <c r="S699">
        <v>373</v>
      </c>
      <c r="T699">
        <v>111</v>
      </c>
      <c r="U699">
        <v>23</v>
      </c>
      <c r="V699">
        <v>93</v>
      </c>
      <c r="W699">
        <f t="shared" si="31"/>
        <v>894</v>
      </c>
      <c r="X699" s="27">
        <f>marketing_campaign32[[#This Row],[TotalSpend]]/marketing_campaign32[[#This Row],[Income]]</f>
        <v>1.2816285570926815E-2</v>
      </c>
      <c r="Y699" s="27" t="str">
        <f>IF(marketing_campaign32[[#This Row],[TotalSpend]]&gt;1196, "High Spend", "Low Spend")</f>
        <v>Low Spend</v>
      </c>
      <c r="Z699">
        <v>1</v>
      </c>
      <c r="AA699">
        <v>3</v>
      </c>
      <c r="AB699">
        <v>6</v>
      </c>
      <c r="AC699">
        <v>12</v>
      </c>
      <c r="AD699">
        <f t="shared" si="32"/>
        <v>21</v>
      </c>
      <c r="AE699" s="30">
        <f>IFERROR(marketing_campaign32[[#This Row],[TotalSpend]]/marketing_campaign32[[#This Row],[TotalPurchase]], 0)</f>
        <v>42.571428571428569</v>
      </c>
      <c r="AF699">
        <v>1</v>
      </c>
      <c r="AG699">
        <v>0</v>
      </c>
      <c r="AH699">
        <v>0</v>
      </c>
      <c r="AI699">
        <v>0</v>
      </c>
      <c r="AJ699">
        <v>0</v>
      </c>
      <c r="AK699">
        <v>0</v>
      </c>
      <c r="AL699">
        <v>0</v>
      </c>
      <c r="AM699">
        <v>0</v>
      </c>
    </row>
    <row r="700" spans="1:39" x14ac:dyDescent="0.3">
      <c r="A700">
        <v>1992</v>
      </c>
      <c r="B700">
        <v>1964</v>
      </c>
      <c r="C700">
        <f>2014-marketing_campaign32[[#This Row],[Year_Birth]]</f>
        <v>50</v>
      </c>
      <c r="D700" t="str">
        <f>IF(AND(marketing_campaign32[[#This Row],[Age]]&gt;17, marketing_campaign32[[#This Row],[Age]]&lt;40), "Adult", IF(AND(marketing_campaign32[[#This Row],[Age]]&gt;=40, marketing_campaign32[[#This Row],[Age]]&lt;59), "Middle Age", "Old Age"))</f>
        <v>Middle Age</v>
      </c>
      <c r="E700">
        <v>2</v>
      </c>
      <c r="F700">
        <v>2</v>
      </c>
      <c r="G700">
        <v>60597</v>
      </c>
      <c r="H700" t="s">
        <v>147</v>
      </c>
      <c r="I700">
        <v>2</v>
      </c>
      <c r="J700">
        <v>0</v>
      </c>
      <c r="K700">
        <v>1</v>
      </c>
      <c r="L700">
        <f t="shared" si="30"/>
        <v>1</v>
      </c>
      <c r="M700">
        <f>marketing_campaign32[[#This Row],[TotalKids]]+marketing_campaign32[[#This Row],[Marital_Number]]</f>
        <v>3</v>
      </c>
      <c r="N700" s="1">
        <v>41640</v>
      </c>
      <c r="O700" s="22">
        <f>MAX($N$2:$N$2229)-marketing_campaign32[[#This Row],[Dt_Customer]]</f>
        <v>179</v>
      </c>
      <c r="P700">
        <v>2</v>
      </c>
      <c r="Q700">
        <v>522</v>
      </c>
      <c r="R700">
        <v>0</v>
      </c>
      <c r="S700">
        <v>257</v>
      </c>
      <c r="T700">
        <v>32</v>
      </c>
      <c r="U700">
        <v>16</v>
      </c>
      <c r="V700">
        <v>66</v>
      </c>
      <c r="W700">
        <f t="shared" si="31"/>
        <v>893</v>
      </c>
      <c r="X700" s="27">
        <f>marketing_campaign32[[#This Row],[TotalSpend]]/marketing_campaign32[[#This Row],[Income]]</f>
        <v>1.4736703137118999E-2</v>
      </c>
      <c r="Y700" s="27" t="str">
        <f>IF(marketing_campaign32[[#This Row],[TotalSpend]]&gt;1196, "High Spend", "Low Spend")</f>
        <v>Low Spend</v>
      </c>
      <c r="Z700">
        <v>4</v>
      </c>
      <c r="AA700">
        <v>2</v>
      </c>
      <c r="AB700">
        <v>2</v>
      </c>
      <c r="AC700">
        <v>8</v>
      </c>
      <c r="AD700">
        <f t="shared" si="32"/>
        <v>12</v>
      </c>
      <c r="AE700" s="30">
        <f>IFERROR(marketing_campaign32[[#This Row],[TotalSpend]]/marketing_campaign32[[#This Row],[TotalPurchase]], 0)</f>
        <v>74.416666666666671</v>
      </c>
      <c r="AF700">
        <v>7</v>
      </c>
      <c r="AG700">
        <v>1</v>
      </c>
      <c r="AH700">
        <v>0</v>
      </c>
      <c r="AI700">
        <v>0</v>
      </c>
      <c r="AJ700">
        <v>0</v>
      </c>
      <c r="AK700">
        <v>0</v>
      </c>
      <c r="AL700">
        <v>1</v>
      </c>
      <c r="AM700">
        <v>0</v>
      </c>
    </row>
    <row r="701" spans="1:39" x14ac:dyDescent="0.3">
      <c r="A701">
        <v>5185</v>
      </c>
      <c r="B701">
        <v>1955</v>
      </c>
      <c r="C701">
        <f>2014-marketing_campaign32[[#This Row],[Year_Birth]]</f>
        <v>59</v>
      </c>
      <c r="D701" t="str">
        <f>IF(AND(marketing_campaign32[[#This Row],[Age]]&gt;17, marketing_campaign32[[#This Row],[Age]]&lt;40), "Adult", IF(AND(marketing_campaign32[[#This Row],[Age]]&gt;=40, marketing_campaign32[[#This Row],[Age]]&lt;59), "Middle Age", "Old Age"))</f>
        <v>Old Age</v>
      </c>
      <c r="E701">
        <v>2</v>
      </c>
      <c r="F701">
        <v>2</v>
      </c>
      <c r="G701">
        <v>74268</v>
      </c>
      <c r="H701" t="s">
        <v>146</v>
      </c>
      <c r="I701">
        <v>3</v>
      </c>
      <c r="J701">
        <v>0</v>
      </c>
      <c r="K701">
        <v>0</v>
      </c>
      <c r="L701">
        <f t="shared" si="30"/>
        <v>0</v>
      </c>
      <c r="M701">
        <f>marketing_campaign32[[#This Row],[TotalKids]]+marketing_campaign32[[#This Row],[Marital_Number]]</f>
        <v>2</v>
      </c>
      <c r="N701" s="1">
        <v>41319</v>
      </c>
      <c r="O701" s="22">
        <f>MAX($N$2:$N$2229)-marketing_campaign32[[#This Row],[Dt_Customer]]</f>
        <v>500</v>
      </c>
      <c r="P701">
        <v>83</v>
      </c>
      <c r="Q701">
        <v>199</v>
      </c>
      <c r="R701">
        <v>66</v>
      </c>
      <c r="S701">
        <v>315</v>
      </c>
      <c r="T701">
        <v>97</v>
      </c>
      <c r="U701">
        <v>174</v>
      </c>
      <c r="V701">
        <v>41</v>
      </c>
      <c r="W701">
        <f t="shared" si="31"/>
        <v>892</v>
      </c>
      <c r="X701" s="27">
        <f>marketing_campaign32[[#This Row],[TotalSpend]]/marketing_campaign32[[#This Row],[Income]]</f>
        <v>1.2010556363440512E-2</v>
      </c>
      <c r="Y701" s="27" t="str">
        <f>IF(marketing_campaign32[[#This Row],[TotalSpend]]&gt;1196, "High Spend", "Low Spend")</f>
        <v>Low Spend</v>
      </c>
      <c r="Z701">
        <v>1</v>
      </c>
      <c r="AA701">
        <v>4</v>
      </c>
      <c r="AB701">
        <v>3</v>
      </c>
      <c r="AC701">
        <v>5</v>
      </c>
      <c r="AD701">
        <f t="shared" si="32"/>
        <v>12</v>
      </c>
      <c r="AE701" s="30">
        <f>IFERROR(marketing_campaign32[[#This Row],[TotalSpend]]/marketing_campaign32[[#This Row],[TotalPurchase]], 0)</f>
        <v>74.333333333333329</v>
      </c>
      <c r="AF701">
        <v>2</v>
      </c>
      <c r="AG701">
        <v>0</v>
      </c>
      <c r="AH701">
        <v>0</v>
      </c>
      <c r="AI701">
        <v>0</v>
      </c>
      <c r="AJ701">
        <v>0</v>
      </c>
      <c r="AK701">
        <v>0</v>
      </c>
      <c r="AL701">
        <v>0</v>
      </c>
      <c r="AM701">
        <v>0</v>
      </c>
    </row>
    <row r="702" spans="1:39" x14ac:dyDescent="0.3">
      <c r="A702">
        <v>3916</v>
      </c>
      <c r="B702">
        <v>1971</v>
      </c>
      <c r="C702">
        <f>2014-marketing_campaign32[[#This Row],[Year_Birth]]</f>
        <v>43</v>
      </c>
      <c r="D702" t="str">
        <f>IF(AND(marketing_campaign32[[#This Row],[Age]]&gt;17, marketing_campaign32[[#This Row],[Age]]&lt;40), "Adult", IF(AND(marketing_campaign32[[#This Row],[Age]]&gt;=40, marketing_campaign32[[#This Row],[Age]]&lt;59), "Middle Age", "Old Age"))</f>
        <v>Middle Age</v>
      </c>
      <c r="E702">
        <v>3</v>
      </c>
      <c r="F702">
        <v>2</v>
      </c>
      <c r="G702">
        <v>49269</v>
      </c>
      <c r="H702" t="s">
        <v>147</v>
      </c>
      <c r="I702">
        <v>2</v>
      </c>
      <c r="J702">
        <v>1</v>
      </c>
      <c r="K702">
        <v>0</v>
      </c>
      <c r="L702">
        <f t="shared" si="30"/>
        <v>1</v>
      </c>
      <c r="M702">
        <f>marketing_campaign32[[#This Row],[TotalKids]]+marketing_campaign32[[#This Row],[Marital_Number]]</f>
        <v>3</v>
      </c>
      <c r="N702" s="1">
        <v>41136</v>
      </c>
      <c r="O702" s="22">
        <f>MAX($N$2:$N$2229)-marketing_campaign32[[#This Row],[Dt_Customer]]</f>
        <v>683</v>
      </c>
      <c r="P702">
        <v>92</v>
      </c>
      <c r="Q702">
        <v>639</v>
      </c>
      <c r="R702">
        <v>8</v>
      </c>
      <c r="S702">
        <v>166</v>
      </c>
      <c r="T702">
        <v>11</v>
      </c>
      <c r="U702">
        <v>8</v>
      </c>
      <c r="V702">
        <v>58</v>
      </c>
      <c r="W702">
        <f t="shared" si="31"/>
        <v>890</v>
      </c>
      <c r="X702" s="27">
        <f>marketing_campaign32[[#This Row],[TotalSpend]]/marketing_campaign32[[#This Row],[Income]]</f>
        <v>1.8064097099596096E-2</v>
      </c>
      <c r="Y702" s="27" t="str">
        <f>IF(marketing_campaign32[[#This Row],[TotalSpend]]&gt;1196, "High Spend", "Low Spend")</f>
        <v>Low Spend</v>
      </c>
      <c r="Z702">
        <v>3</v>
      </c>
      <c r="AA702">
        <v>7</v>
      </c>
      <c r="AB702">
        <v>3</v>
      </c>
      <c r="AC702">
        <v>12</v>
      </c>
      <c r="AD702">
        <f t="shared" si="32"/>
        <v>22</v>
      </c>
      <c r="AE702" s="30">
        <f>IFERROR(marketing_campaign32[[#This Row],[TotalSpend]]/marketing_campaign32[[#This Row],[TotalPurchase]], 0)</f>
        <v>40.454545454545453</v>
      </c>
      <c r="AF702">
        <v>7</v>
      </c>
      <c r="AG702">
        <v>0</v>
      </c>
      <c r="AH702">
        <v>0</v>
      </c>
      <c r="AI702">
        <v>0</v>
      </c>
      <c r="AJ702">
        <v>0</v>
      </c>
      <c r="AK702">
        <v>0</v>
      </c>
      <c r="AL702">
        <v>0</v>
      </c>
      <c r="AM702">
        <v>0</v>
      </c>
    </row>
    <row r="703" spans="1:39" x14ac:dyDescent="0.3">
      <c r="A703">
        <v>10681</v>
      </c>
      <c r="B703">
        <v>1970</v>
      </c>
      <c r="C703">
        <f>2014-marketing_campaign32[[#This Row],[Year_Birth]]</f>
        <v>44</v>
      </c>
      <c r="D703" t="str">
        <f>IF(AND(marketing_campaign32[[#This Row],[Age]]&gt;17, marketing_campaign32[[#This Row],[Age]]&lt;40), "Adult", IF(AND(marketing_campaign32[[#This Row],[Age]]&gt;=40, marketing_campaign32[[#This Row],[Age]]&lt;59), "Middle Age", "Old Age"))</f>
        <v>Middle Age</v>
      </c>
      <c r="E703">
        <v>3</v>
      </c>
      <c r="F703">
        <v>2</v>
      </c>
      <c r="G703">
        <v>62466</v>
      </c>
      <c r="H703" t="s">
        <v>147</v>
      </c>
      <c r="I703">
        <v>2</v>
      </c>
      <c r="J703">
        <v>0</v>
      </c>
      <c r="K703">
        <v>1</v>
      </c>
      <c r="L703">
        <f t="shared" si="30"/>
        <v>1</v>
      </c>
      <c r="M703">
        <f>marketing_campaign32[[#This Row],[TotalKids]]+marketing_campaign32[[#This Row],[Marital_Number]]</f>
        <v>3</v>
      </c>
      <c r="N703" s="1">
        <v>41654</v>
      </c>
      <c r="O703" s="22">
        <f>MAX($N$2:$N$2229)-marketing_campaign32[[#This Row],[Dt_Customer]]</f>
        <v>165</v>
      </c>
      <c r="P703">
        <v>13</v>
      </c>
      <c r="Q703">
        <v>129</v>
      </c>
      <c r="R703">
        <v>129</v>
      </c>
      <c r="S703">
        <v>259</v>
      </c>
      <c r="T703">
        <v>168</v>
      </c>
      <c r="U703">
        <v>121</v>
      </c>
      <c r="V703">
        <v>83</v>
      </c>
      <c r="W703">
        <f t="shared" si="31"/>
        <v>889</v>
      </c>
      <c r="X703" s="27">
        <f>marketing_campaign32[[#This Row],[TotalSpend]]/marketing_campaign32[[#This Row],[Income]]</f>
        <v>1.423174206768482E-2</v>
      </c>
      <c r="Y703" s="27" t="str">
        <f>IF(marketing_campaign32[[#This Row],[TotalSpend]]&gt;1196, "High Spend", "Low Spend")</f>
        <v>Low Spend</v>
      </c>
      <c r="Z703">
        <v>5</v>
      </c>
      <c r="AA703">
        <v>6</v>
      </c>
      <c r="AB703">
        <v>3</v>
      </c>
      <c r="AC703">
        <v>12</v>
      </c>
      <c r="AD703">
        <f t="shared" si="32"/>
        <v>21</v>
      </c>
      <c r="AE703" s="30">
        <f>IFERROR(marketing_campaign32[[#This Row],[TotalSpend]]/marketing_campaign32[[#This Row],[TotalPurchase]], 0)</f>
        <v>42.333333333333336</v>
      </c>
      <c r="AF703">
        <v>4</v>
      </c>
      <c r="AG703">
        <v>0</v>
      </c>
      <c r="AH703">
        <v>0</v>
      </c>
      <c r="AI703">
        <v>0</v>
      </c>
      <c r="AJ703">
        <v>0</v>
      </c>
      <c r="AK703">
        <v>0</v>
      </c>
      <c r="AL703">
        <v>0</v>
      </c>
      <c r="AM703">
        <v>0</v>
      </c>
    </row>
    <row r="704" spans="1:39" x14ac:dyDescent="0.3">
      <c r="A704">
        <v>5156</v>
      </c>
      <c r="B704">
        <v>1970</v>
      </c>
      <c r="C704">
        <f>2014-marketing_campaign32[[#This Row],[Year_Birth]]</f>
        <v>44</v>
      </c>
      <c r="D704" t="str">
        <f>IF(AND(marketing_campaign32[[#This Row],[Age]]&gt;17, marketing_campaign32[[#This Row],[Age]]&lt;40), "Adult", IF(AND(marketing_campaign32[[#This Row],[Age]]&gt;=40, marketing_campaign32[[#This Row],[Age]]&lt;59), "Middle Age", "Old Age"))</f>
        <v>Middle Age</v>
      </c>
      <c r="E704">
        <v>3</v>
      </c>
      <c r="F704">
        <v>2</v>
      </c>
      <c r="G704">
        <v>62466</v>
      </c>
      <c r="H704" t="s">
        <v>147</v>
      </c>
      <c r="I704">
        <v>2</v>
      </c>
      <c r="J704">
        <v>0</v>
      </c>
      <c r="K704">
        <v>1</v>
      </c>
      <c r="L704">
        <f t="shared" si="30"/>
        <v>1</v>
      </c>
      <c r="M704">
        <f>marketing_campaign32[[#This Row],[TotalKids]]+marketing_campaign32[[#This Row],[Marital_Number]]</f>
        <v>3</v>
      </c>
      <c r="N704" s="1">
        <v>41654</v>
      </c>
      <c r="O704" s="22">
        <f>MAX($N$2:$N$2229)-marketing_campaign32[[#This Row],[Dt_Customer]]</f>
        <v>165</v>
      </c>
      <c r="P704">
        <v>13</v>
      </c>
      <c r="Q704">
        <v>129</v>
      </c>
      <c r="R704">
        <v>129</v>
      </c>
      <c r="S704">
        <v>259</v>
      </c>
      <c r="T704">
        <v>168</v>
      </c>
      <c r="U704">
        <v>121</v>
      </c>
      <c r="V704">
        <v>83</v>
      </c>
      <c r="W704">
        <f t="shared" si="31"/>
        <v>889</v>
      </c>
      <c r="X704" s="27">
        <f>marketing_campaign32[[#This Row],[TotalSpend]]/marketing_campaign32[[#This Row],[Income]]</f>
        <v>1.423174206768482E-2</v>
      </c>
      <c r="Y704" s="27" t="str">
        <f>IF(marketing_campaign32[[#This Row],[TotalSpend]]&gt;1196, "High Spend", "Low Spend")</f>
        <v>Low Spend</v>
      </c>
      <c r="Z704">
        <v>5</v>
      </c>
      <c r="AA704">
        <v>6</v>
      </c>
      <c r="AB704">
        <v>3</v>
      </c>
      <c r="AC704">
        <v>12</v>
      </c>
      <c r="AD704">
        <f t="shared" si="32"/>
        <v>21</v>
      </c>
      <c r="AE704" s="30">
        <f>IFERROR(marketing_campaign32[[#This Row],[TotalSpend]]/marketing_campaign32[[#This Row],[TotalPurchase]], 0)</f>
        <v>42.333333333333336</v>
      </c>
      <c r="AF704">
        <v>4</v>
      </c>
      <c r="AG704">
        <v>0</v>
      </c>
      <c r="AH704">
        <v>0</v>
      </c>
      <c r="AI704">
        <v>0</v>
      </c>
      <c r="AJ704">
        <v>0</v>
      </c>
      <c r="AK704">
        <v>0</v>
      </c>
      <c r="AL704">
        <v>0</v>
      </c>
      <c r="AM704">
        <v>0</v>
      </c>
    </row>
    <row r="705" spans="1:39" x14ac:dyDescent="0.3">
      <c r="A705">
        <v>1012</v>
      </c>
      <c r="B705">
        <v>1952</v>
      </c>
      <c r="C705">
        <f>2014-marketing_campaign32[[#This Row],[Year_Birth]]</f>
        <v>62</v>
      </c>
      <c r="D705" t="str">
        <f>IF(AND(marketing_campaign32[[#This Row],[Age]]&gt;17, marketing_campaign32[[#This Row],[Age]]&lt;40), "Adult", IF(AND(marketing_campaign32[[#This Row],[Age]]&gt;=40, marketing_campaign32[[#This Row],[Age]]&lt;59), "Middle Age", "Old Age"))</f>
        <v>Old Age</v>
      </c>
      <c r="E705">
        <v>2</v>
      </c>
      <c r="F705">
        <v>1</v>
      </c>
      <c r="G705">
        <v>61823</v>
      </c>
      <c r="H705" t="s">
        <v>147</v>
      </c>
      <c r="I705">
        <v>2</v>
      </c>
      <c r="J705">
        <v>0</v>
      </c>
      <c r="K705">
        <v>1</v>
      </c>
      <c r="L705">
        <f t="shared" ref="L705:L768" si="33">J705+K705</f>
        <v>1</v>
      </c>
      <c r="M705">
        <f>marketing_campaign32[[#This Row],[TotalKids]]+marketing_campaign32[[#This Row],[Marital_Number]]</f>
        <v>2</v>
      </c>
      <c r="N705" s="1">
        <v>41323</v>
      </c>
      <c r="O705" s="22">
        <f>MAX($N$2:$N$2229)-marketing_campaign32[[#This Row],[Dt_Customer]]</f>
        <v>496</v>
      </c>
      <c r="P705">
        <v>26</v>
      </c>
      <c r="Q705">
        <v>523</v>
      </c>
      <c r="R705">
        <v>7</v>
      </c>
      <c r="S705">
        <v>134</v>
      </c>
      <c r="T705">
        <v>37</v>
      </c>
      <c r="U705">
        <v>14</v>
      </c>
      <c r="V705">
        <v>169</v>
      </c>
      <c r="W705">
        <f t="shared" ref="W705:W768" si="34">Q705+R705+S705+T705+U705+V705</f>
        <v>884</v>
      </c>
      <c r="X705" s="27">
        <f>marketing_campaign32[[#This Row],[TotalSpend]]/marketing_campaign32[[#This Row],[Income]]</f>
        <v>1.4298885528039726E-2</v>
      </c>
      <c r="Y705" s="27" t="str">
        <f>IF(marketing_campaign32[[#This Row],[TotalSpend]]&gt;1196, "High Spend", "Low Spend")</f>
        <v>Low Spend</v>
      </c>
      <c r="Z705">
        <v>4</v>
      </c>
      <c r="AA705">
        <v>8</v>
      </c>
      <c r="AB705">
        <v>2</v>
      </c>
      <c r="AC705">
        <v>10</v>
      </c>
      <c r="AD705">
        <f t="shared" ref="AD705:AD768" si="35">AA705+AB705+AC705</f>
        <v>20</v>
      </c>
      <c r="AE705" s="30">
        <f>IFERROR(marketing_campaign32[[#This Row],[TotalSpend]]/marketing_campaign32[[#This Row],[TotalPurchase]], 0)</f>
        <v>44.2</v>
      </c>
      <c r="AF705">
        <v>7</v>
      </c>
      <c r="AG705">
        <v>0</v>
      </c>
      <c r="AH705">
        <v>0</v>
      </c>
      <c r="AI705">
        <v>0</v>
      </c>
      <c r="AJ705">
        <v>0</v>
      </c>
      <c r="AK705">
        <v>0</v>
      </c>
      <c r="AL705">
        <v>0</v>
      </c>
      <c r="AM705">
        <v>0</v>
      </c>
    </row>
    <row r="706" spans="1:39" x14ac:dyDescent="0.3">
      <c r="A706">
        <v>10299</v>
      </c>
      <c r="B706">
        <v>1969</v>
      </c>
      <c r="C706">
        <f>2014-marketing_campaign32[[#This Row],[Year_Birth]]</f>
        <v>45</v>
      </c>
      <c r="D706" t="str">
        <f>IF(AND(marketing_campaign32[[#This Row],[Age]]&gt;17, marketing_campaign32[[#This Row],[Age]]&lt;40), "Adult", IF(AND(marketing_campaign32[[#This Row],[Age]]&gt;=40, marketing_campaign32[[#This Row],[Age]]&lt;59), "Middle Age", "Old Age"))</f>
        <v>Middle Age</v>
      </c>
      <c r="E706">
        <v>3</v>
      </c>
      <c r="F706">
        <v>1</v>
      </c>
      <c r="G706">
        <v>48240</v>
      </c>
      <c r="H706" t="s">
        <v>147</v>
      </c>
      <c r="I706">
        <v>2</v>
      </c>
      <c r="J706">
        <v>0</v>
      </c>
      <c r="K706">
        <v>0</v>
      </c>
      <c r="L706">
        <f t="shared" si="33"/>
        <v>0</v>
      </c>
      <c r="M706">
        <f>marketing_campaign32[[#This Row],[TotalKids]]+marketing_campaign32[[#This Row],[Marital_Number]]</f>
        <v>1</v>
      </c>
      <c r="N706" s="1">
        <v>41222</v>
      </c>
      <c r="O706" s="22">
        <f>MAX($N$2:$N$2229)-marketing_campaign32[[#This Row],[Dt_Customer]]</f>
        <v>597</v>
      </c>
      <c r="P706">
        <v>73</v>
      </c>
      <c r="Q706">
        <v>389</v>
      </c>
      <c r="R706">
        <v>91</v>
      </c>
      <c r="S706">
        <v>248</v>
      </c>
      <c r="T706">
        <v>64</v>
      </c>
      <c r="U706">
        <v>49</v>
      </c>
      <c r="V706">
        <v>41</v>
      </c>
      <c r="W706">
        <f t="shared" si="34"/>
        <v>882</v>
      </c>
      <c r="X706" s="27">
        <f>marketing_campaign32[[#This Row],[TotalSpend]]/marketing_campaign32[[#This Row],[Income]]</f>
        <v>1.828358208955224E-2</v>
      </c>
      <c r="Y706" s="27" t="str">
        <f>IF(marketing_campaign32[[#This Row],[TotalSpend]]&gt;1196, "High Spend", "Low Spend")</f>
        <v>Low Spend</v>
      </c>
      <c r="Z706">
        <v>3</v>
      </c>
      <c r="AA706">
        <v>6</v>
      </c>
      <c r="AB706">
        <v>3</v>
      </c>
      <c r="AC706">
        <v>13</v>
      </c>
      <c r="AD706">
        <f t="shared" si="35"/>
        <v>22</v>
      </c>
      <c r="AE706" s="30">
        <f>IFERROR(marketing_campaign32[[#This Row],[TotalSpend]]/marketing_campaign32[[#This Row],[TotalPurchase]], 0)</f>
        <v>40.090909090909093</v>
      </c>
      <c r="AF706">
        <v>5</v>
      </c>
      <c r="AG706">
        <v>0</v>
      </c>
      <c r="AH706">
        <v>0</v>
      </c>
      <c r="AI706">
        <v>0</v>
      </c>
      <c r="AJ706">
        <v>0</v>
      </c>
      <c r="AK706">
        <v>0</v>
      </c>
      <c r="AL706">
        <v>1</v>
      </c>
      <c r="AM706">
        <v>0</v>
      </c>
    </row>
    <row r="707" spans="1:39" x14ac:dyDescent="0.3">
      <c r="A707">
        <v>10099</v>
      </c>
      <c r="B707">
        <v>1984</v>
      </c>
      <c r="C707">
        <f>2014-marketing_campaign32[[#This Row],[Year_Birth]]</f>
        <v>30</v>
      </c>
      <c r="D707" t="str">
        <f>IF(AND(marketing_campaign32[[#This Row],[Age]]&gt;17, marketing_campaign32[[#This Row],[Age]]&lt;40), "Adult", IF(AND(marketing_campaign32[[#This Row],[Age]]&gt;=40, marketing_campaign32[[#This Row],[Age]]&lt;59), "Middle Age", "Old Age"))</f>
        <v>Adult</v>
      </c>
      <c r="E707">
        <v>2</v>
      </c>
      <c r="F707">
        <v>2</v>
      </c>
      <c r="G707">
        <v>55434</v>
      </c>
      <c r="H707" t="s">
        <v>147</v>
      </c>
      <c r="I707">
        <v>2</v>
      </c>
      <c r="J707">
        <v>1</v>
      </c>
      <c r="K707">
        <v>0</v>
      </c>
      <c r="L707">
        <f t="shared" si="33"/>
        <v>1</v>
      </c>
      <c r="M707">
        <f>marketing_campaign32[[#This Row],[TotalKids]]+marketing_campaign32[[#This Row],[Marital_Number]]</f>
        <v>3</v>
      </c>
      <c r="N707" s="1">
        <v>41552</v>
      </c>
      <c r="O707" s="22">
        <f>MAX($N$2:$N$2229)-marketing_campaign32[[#This Row],[Dt_Customer]]</f>
        <v>267</v>
      </c>
      <c r="P707">
        <v>21</v>
      </c>
      <c r="Q707">
        <v>238</v>
      </c>
      <c r="R707">
        <v>115</v>
      </c>
      <c r="S707">
        <v>215</v>
      </c>
      <c r="T707">
        <v>169</v>
      </c>
      <c r="U707">
        <v>69</v>
      </c>
      <c r="V707">
        <v>76</v>
      </c>
      <c r="W707">
        <f t="shared" si="34"/>
        <v>882</v>
      </c>
      <c r="X707" s="27">
        <f>marketing_campaign32[[#This Row],[TotalSpend]]/marketing_campaign32[[#This Row],[Income]]</f>
        <v>1.5910812858534473E-2</v>
      </c>
      <c r="Y707" s="27" t="str">
        <f>IF(marketing_campaign32[[#This Row],[TotalSpend]]&gt;1196, "High Spend", "Low Spend")</f>
        <v>Low Spend</v>
      </c>
      <c r="Z707">
        <v>3</v>
      </c>
      <c r="AA707">
        <v>5</v>
      </c>
      <c r="AB707">
        <v>3</v>
      </c>
      <c r="AC707">
        <v>13</v>
      </c>
      <c r="AD707">
        <f t="shared" si="35"/>
        <v>21</v>
      </c>
      <c r="AE707" s="30">
        <f>IFERROR(marketing_campaign32[[#This Row],[TotalSpend]]/marketing_campaign32[[#This Row],[TotalPurchase]], 0)</f>
        <v>42</v>
      </c>
      <c r="AF707">
        <v>4</v>
      </c>
      <c r="AG707">
        <v>0</v>
      </c>
      <c r="AH707">
        <v>0</v>
      </c>
      <c r="AI707">
        <v>0</v>
      </c>
      <c r="AJ707">
        <v>0</v>
      </c>
      <c r="AK707">
        <v>0</v>
      </c>
      <c r="AL707">
        <v>0</v>
      </c>
      <c r="AM707">
        <v>0</v>
      </c>
    </row>
    <row r="708" spans="1:39" x14ac:dyDescent="0.3">
      <c r="A708">
        <v>5847</v>
      </c>
      <c r="B708">
        <v>1969</v>
      </c>
      <c r="C708">
        <f>2014-marketing_campaign32[[#This Row],[Year_Birth]]</f>
        <v>45</v>
      </c>
      <c r="D708" t="str">
        <f>IF(AND(marketing_campaign32[[#This Row],[Age]]&gt;17, marketing_campaign32[[#This Row],[Age]]&lt;40), "Adult", IF(AND(marketing_campaign32[[#This Row],[Age]]&gt;=40, marketing_campaign32[[#This Row],[Age]]&lt;59), "Middle Age", "Old Age"))</f>
        <v>Middle Age</v>
      </c>
      <c r="E708">
        <v>2</v>
      </c>
      <c r="F708">
        <v>1</v>
      </c>
      <c r="G708">
        <v>69901</v>
      </c>
      <c r="H708" t="s">
        <v>146</v>
      </c>
      <c r="I708">
        <v>3</v>
      </c>
      <c r="J708">
        <v>0</v>
      </c>
      <c r="K708">
        <v>1</v>
      </c>
      <c r="L708">
        <f t="shared" si="33"/>
        <v>1</v>
      </c>
      <c r="M708">
        <f>marketing_campaign32[[#This Row],[TotalKids]]+marketing_campaign32[[#This Row],[Marital_Number]]</f>
        <v>2</v>
      </c>
      <c r="N708" s="1">
        <v>41423</v>
      </c>
      <c r="O708" s="22">
        <f>MAX($N$2:$N$2229)-marketing_campaign32[[#This Row],[Dt_Customer]]</f>
        <v>396</v>
      </c>
      <c r="P708">
        <v>95</v>
      </c>
      <c r="Q708">
        <v>312</v>
      </c>
      <c r="R708">
        <v>21</v>
      </c>
      <c r="S708">
        <v>206</v>
      </c>
      <c r="T708">
        <v>102</v>
      </c>
      <c r="U708">
        <v>92</v>
      </c>
      <c r="V708">
        <v>149</v>
      </c>
      <c r="W708">
        <f t="shared" si="34"/>
        <v>882</v>
      </c>
      <c r="X708" s="27">
        <f>marketing_campaign32[[#This Row],[TotalSpend]]/marketing_campaign32[[#This Row],[Income]]</f>
        <v>1.2617845238265547E-2</v>
      </c>
      <c r="Y708" s="27" t="str">
        <f>IF(marketing_campaign32[[#This Row],[TotalSpend]]&gt;1196, "High Spend", "Low Spend")</f>
        <v>Low Spend</v>
      </c>
      <c r="Z708">
        <v>3</v>
      </c>
      <c r="AA708">
        <v>7</v>
      </c>
      <c r="AB708">
        <v>3</v>
      </c>
      <c r="AC708">
        <v>10</v>
      </c>
      <c r="AD708">
        <f t="shared" si="35"/>
        <v>20</v>
      </c>
      <c r="AE708" s="30">
        <f>IFERROR(marketing_campaign32[[#This Row],[TotalSpend]]/marketing_campaign32[[#This Row],[TotalPurchase]], 0)</f>
        <v>44.1</v>
      </c>
      <c r="AF708">
        <v>5</v>
      </c>
      <c r="AG708">
        <v>0</v>
      </c>
      <c r="AH708">
        <v>0</v>
      </c>
      <c r="AI708">
        <v>0</v>
      </c>
      <c r="AJ708">
        <v>0</v>
      </c>
      <c r="AK708">
        <v>0</v>
      </c>
      <c r="AL708">
        <v>0</v>
      </c>
      <c r="AM708">
        <v>0</v>
      </c>
    </row>
    <row r="709" spans="1:39" x14ac:dyDescent="0.3">
      <c r="A709">
        <v>9166</v>
      </c>
      <c r="B709">
        <v>1968</v>
      </c>
      <c r="C709">
        <f>2014-marketing_campaign32[[#This Row],[Year_Birth]]</f>
        <v>46</v>
      </c>
      <c r="D709" t="str">
        <f>IF(AND(marketing_campaign32[[#This Row],[Age]]&gt;17, marketing_campaign32[[#This Row],[Age]]&lt;40), "Adult", IF(AND(marketing_campaign32[[#This Row],[Age]]&gt;=40, marketing_campaign32[[#This Row],[Age]]&lt;59), "Middle Age", "Old Age"))</f>
        <v>Middle Age</v>
      </c>
      <c r="E709">
        <v>2</v>
      </c>
      <c r="F709">
        <v>2</v>
      </c>
      <c r="G709">
        <v>63967</v>
      </c>
      <c r="H709" t="s">
        <v>147</v>
      </c>
      <c r="I709">
        <v>2</v>
      </c>
      <c r="J709">
        <v>0</v>
      </c>
      <c r="K709">
        <v>1</v>
      </c>
      <c r="L709">
        <f t="shared" si="33"/>
        <v>1</v>
      </c>
      <c r="M709">
        <f>marketing_campaign32[[#This Row],[TotalKids]]+marketing_campaign32[[#This Row],[Marital_Number]]</f>
        <v>3</v>
      </c>
      <c r="N709" s="1">
        <v>41495</v>
      </c>
      <c r="O709" s="22">
        <f>MAX($N$2:$N$2229)-marketing_campaign32[[#This Row],[Dt_Customer]]</f>
        <v>324</v>
      </c>
      <c r="P709">
        <v>57</v>
      </c>
      <c r="Q709">
        <v>387</v>
      </c>
      <c r="R709">
        <v>84</v>
      </c>
      <c r="S709">
        <v>141</v>
      </c>
      <c r="T709">
        <v>73</v>
      </c>
      <c r="U709">
        <v>35</v>
      </c>
      <c r="V709">
        <v>162</v>
      </c>
      <c r="W709">
        <f t="shared" si="34"/>
        <v>882</v>
      </c>
      <c r="X709" s="27">
        <f>marketing_campaign32[[#This Row],[TotalSpend]]/marketing_campaign32[[#This Row],[Income]]</f>
        <v>1.3788359622930573E-2</v>
      </c>
      <c r="Y709" s="27" t="str">
        <f>IF(marketing_campaign32[[#This Row],[TotalSpend]]&gt;1196, "High Spend", "Low Spend")</f>
        <v>Low Spend</v>
      </c>
      <c r="Z709">
        <v>3</v>
      </c>
      <c r="AA709">
        <v>4</v>
      </c>
      <c r="AB709">
        <v>4</v>
      </c>
      <c r="AC709">
        <v>12</v>
      </c>
      <c r="AD709">
        <f t="shared" si="35"/>
        <v>20</v>
      </c>
      <c r="AE709" s="30">
        <f>IFERROR(marketing_campaign32[[#This Row],[TotalSpend]]/marketing_campaign32[[#This Row],[TotalPurchase]], 0)</f>
        <v>44.1</v>
      </c>
      <c r="AF709">
        <v>2</v>
      </c>
      <c r="AG709">
        <v>0</v>
      </c>
      <c r="AH709">
        <v>0</v>
      </c>
      <c r="AI709">
        <v>0</v>
      </c>
      <c r="AJ709">
        <v>0</v>
      </c>
      <c r="AK709">
        <v>0</v>
      </c>
      <c r="AL709">
        <v>0</v>
      </c>
      <c r="AM709">
        <v>0</v>
      </c>
    </row>
    <row r="710" spans="1:39" x14ac:dyDescent="0.3">
      <c r="A710">
        <v>5221</v>
      </c>
      <c r="B710">
        <v>1957</v>
      </c>
      <c r="C710">
        <f>2014-marketing_campaign32[[#This Row],[Year_Birth]]</f>
        <v>57</v>
      </c>
      <c r="D710" t="str">
        <f>IF(AND(marketing_campaign32[[#This Row],[Age]]&gt;17, marketing_campaign32[[#This Row],[Age]]&lt;40), "Adult", IF(AND(marketing_campaign32[[#This Row],[Age]]&gt;=40, marketing_campaign32[[#This Row],[Age]]&lt;59), "Middle Age", "Old Age"))</f>
        <v>Middle Age</v>
      </c>
      <c r="E710">
        <v>2</v>
      </c>
      <c r="F710">
        <v>2</v>
      </c>
      <c r="G710">
        <v>52852</v>
      </c>
      <c r="H710" t="s">
        <v>147</v>
      </c>
      <c r="I710">
        <v>2</v>
      </c>
      <c r="J710">
        <v>0</v>
      </c>
      <c r="K710">
        <v>1</v>
      </c>
      <c r="L710">
        <f t="shared" si="33"/>
        <v>1</v>
      </c>
      <c r="M710">
        <f>marketing_campaign32[[#This Row],[TotalKids]]+marketing_campaign32[[#This Row],[Marital_Number]]</f>
        <v>3</v>
      </c>
      <c r="N710" s="1">
        <v>41244</v>
      </c>
      <c r="O710" s="22">
        <f>MAX($N$2:$N$2229)-marketing_campaign32[[#This Row],[Dt_Customer]]</f>
        <v>575</v>
      </c>
      <c r="P710">
        <v>93</v>
      </c>
      <c r="Q710">
        <v>714</v>
      </c>
      <c r="R710">
        <v>8</v>
      </c>
      <c r="S710">
        <v>99</v>
      </c>
      <c r="T710">
        <v>11</v>
      </c>
      <c r="U710">
        <v>0</v>
      </c>
      <c r="V710">
        <v>47</v>
      </c>
      <c r="W710">
        <f t="shared" si="34"/>
        <v>879</v>
      </c>
      <c r="X710" s="27">
        <f>marketing_campaign32[[#This Row],[TotalSpend]]/marketing_campaign32[[#This Row],[Income]]</f>
        <v>1.6631347914932263E-2</v>
      </c>
      <c r="Y710" s="27" t="str">
        <f>IF(marketing_campaign32[[#This Row],[TotalSpend]]&gt;1196, "High Spend", "Low Spend")</f>
        <v>Low Spend</v>
      </c>
      <c r="Z710">
        <v>4</v>
      </c>
      <c r="AA710">
        <v>10</v>
      </c>
      <c r="AB710">
        <v>7</v>
      </c>
      <c r="AC710">
        <v>5</v>
      </c>
      <c r="AD710">
        <f t="shared" si="35"/>
        <v>22</v>
      </c>
      <c r="AE710" s="30">
        <f>IFERROR(marketing_campaign32[[#This Row],[TotalSpend]]/marketing_campaign32[[#This Row],[TotalPurchase]], 0)</f>
        <v>39.954545454545453</v>
      </c>
      <c r="AF710">
        <v>8</v>
      </c>
      <c r="AG710">
        <v>0</v>
      </c>
      <c r="AH710">
        <v>0</v>
      </c>
      <c r="AI710">
        <v>1</v>
      </c>
      <c r="AJ710">
        <v>0</v>
      </c>
      <c r="AK710">
        <v>0</v>
      </c>
      <c r="AL710">
        <v>0</v>
      </c>
      <c r="AM710">
        <v>0</v>
      </c>
    </row>
    <row r="711" spans="1:39" x14ac:dyDescent="0.3">
      <c r="A711">
        <v>3498</v>
      </c>
      <c r="B711">
        <v>1976</v>
      </c>
      <c r="C711">
        <f>2014-marketing_campaign32[[#This Row],[Year_Birth]]</f>
        <v>38</v>
      </c>
      <c r="D711" t="str">
        <f>IF(AND(marketing_campaign32[[#This Row],[Age]]&gt;17, marketing_campaign32[[#This Row],[Age]]&lt;40), "Adult", IF(AND(marketing_campaign32[[#This Row],[Age]]&gt;=40, marketing_campaign32[[#This Row],[Age]]&lt;59), "Middle Age", "Old Age"))</f>
        <v>Adult</v>
      </c>
      <c r="E711">
        <v>3</v>
      </c>
      <c r="F711">
        <v>2</v>
      </c>
      <c r="G711">
        <v>55424</v>
      </c>
      <c r="H711" t="s">
        <v>147</v>
      </c>
      <c r="I711">
        <v>2</v>
      </c>
      <c r="J711">
        <v>0</v>
      </c>
      <c r="K711">
        <v>1</v>
      </c>
      <c r="L711">
        <f t="shared" si="33"/>
        <v>1</v>
      </c>
      <c r="M711">
        <f>marketing_campaign32[[#This Row],[TotalKids]]+marketing_campaign32[[#This Row],[Marital_Number]]</f>
        <v>3</v>
      </c>
      <c r="N711" s="1">
        <v>41238</v>
      </c>
      <c r="O711" s="22">
        <f>MAX($N$2:$N$2229)-marketing_campaign32[[#This Row],[Dt_Customer]]</f>
        <v>581</v>
      </c>
      <c r="P711">
        <v>6</v>
      </c>
      <c r="Q711">
        <v>462</v>
      </c>
      <c r="R711">
        <v>61</v>
      </c>
      <c r="S711">
        <v>184</v>
      </c>
      <c r="T711">
        <v>10</v>
      </c>
      <c r="U711">
        <v>53</v>
      </c>
      <c r="V711">
        <v>107</v>
      </c>
      <c r="W711">
        <f t="shared" si="34"/>
        <v>877</v>
      </c>
      <c r="X711" s="27">
        <f>marketing_campaign32[[#This Row],[TotalSpend]]/marketing_campaign32[[#This Row],[Income]]</f>
        <v>1.5823469976905313E-2</v>
      </c>
      <c r="Y711" s="27" t="str">
        <f>IF(marketing_campaign32[[#This Row],[TotalSpend]]&gt;1196, "High Spend", "Low Spend")</f>
        <v>Low Spend</v>
      </c>
      <c r="Z711">
        <v>4</v>
      </c>
      <c r="AA711">
        <v>7</v>
      </c>
      <c r="AB711">
        <v>5</v>
      </c>
      <c r="AC711">
        <v>9</v>
      </c>
      <c r="AD711">
        <f t="shared" si="35"/>
        <v>21</v>
      </c>
      <c r="AE711" s="30">
        <f>IFERROR(marketing_campaign32[[#This Row],[TotalSpend]]/marketing_campaign32[[#This Row],[TotalPurchase]], 0)</f>
        <v>41.761904761904759</v>
      </c>
      <c r="AF711">
        <v>6</v>
      </c>
      <c r="AG711">
        <v>0</v>
      </c>
      <c r="AH711">
        <v>0</v>
      </c>
      <c r="AI711">
        <v>1</v>
      </c>
      <c r="AJ711">
        <v>0</v>
      </c>
      <c r="AK711">
        <v>0</v>
      </c>
      <c r="AL711">
        <v>1</v>
      </c>
      <c r="AM711">
        <v>0</v>
      </c>
    </row>
    <row r="712" spans="1:39" x14ac:dyDescent="0.3">
      <c r="A712">
        <v>9949</v>
      </c>
      <c r="B712">
        <v>1976</v>
      </c>
      <c r="C712">
        <f>2014-marketing_campaign32[[#This Row],[Year_Birth]]</f>
        <v>38</v>
      </c>
      <c r="D712" t="str">
        <f>IF(AND(marketing_campaign32[[#This Row],[Age]]&gt;17, marketing_campaign32[[#This Row],[Age]]&lt;40), "Adult", IF(AND(marketing_campaign32[[#This Row],[Age]]&gt;=40, marketing_campaign32[[#This Row],[Age]]&lt;59), "Middle Age", "Old Age"))</f>
        <v>Adult</v>
      </c>
      <c r="E712">
        <v>2</v>
      </c>
      <c r="F712">
        <v>2</v>
      </c>
      <c r="G712">
        <v>59809</v>
      </c>
      <c r="H712" t="s">
        <v>147</v>
      </c>
      <c r="I712">
        <v>2</v>
      </c>
      <c r="J712">
        <v>0</v>
      </c>
      <c r="K712">
        <v>2</v>
      </c>
      <c r="L712">
        <f t="shared" si="33"/>
        <v>2</v>
      </c>
      <c r="M712">
        <f>marketing_campaign32[[#This Row],[TotalKids]]+marketing_campaign32[[#This Row],[Marital_Number]]</f>
        <v>4</v>
      </c>
      <c r="N712" s="1">
        <v>41200</v>
      </c>
      <c r="O712" s="22">
        <f>MAX($N$2:$N$2229)-marketing_campaign32[[#This Row],[Dt_Customer]]</f>
        <v>619</v>
      </c>
      <c r="P712">
        <v>36</v>
      </c>
      <c r="Q712">
        <v>598</v>
      </c>
      <c r="R712">
        <v>16</v>
      </c>
      <c r="S712">
        <v>141</v>
      </c>
      <c r="T712">
        <v>32</v>
      </c>
      <c r="U712">
        <v>41</v>
      </c>
      <c r="V712">
        <v>49</v>
      </c>
      <c r="W712">
        <f t="shared" si="34"/>
        <v>877</v>
      </c>
      <c r="X712" s="27">
        <f>marketing_campaign32[[#This Row],[TotalSpend]]/marketing_campaign32[[#This Row],[Income]]</f>
        <v>1.466334498152452E-2</v>
      </c>
      <c r="Y712" s="27" t="str">
        <f>IF(marketing_campaign32[[#This Row],[TotalSpend]]&gt;1196, "High Spend", "Low Spend")</f>
        <v>Low Spend</v>
      </c>
      <c r="Z712">
        <v>3</v>
      </c>
      <c r="AA712">
        <v>3</v>
      </c>
      <c r="AB712">
        <v>3</v>
      </c>
      <c r="AC712">
        <v>6</v>
      </c>
      <c r="AD712">
        <f t="shared" si="35"/>
        <v>12</v>
      </c>
      <c r="AE712" s="30">
        <f>IFERROR(marketing_campaign32[[#This Row],[TotalSpend]]/marketing_campaign32[[#This Row],[TotalPurchase]], 0)</f>
        <v>73.083333333333329</v>
      </c>
      <c r="AF712">
        <v>8</v>
      </c>
      <c r="AG712">
        <v>0</v>
      </c>
      <c r="AH712">
        <v>0</v>
      </c>
      <c r="AI712">
        <v>0</v>
      </c>
      <c r="AJ712">
        <v>0</v>
      </c>
      <c r="AK712">
        <v>0</v>
      </c>
      <c r="AL712">
        <v>0</v>
      </c>
      <c r="AM712">
        <v>0</v>
      </c>
    </row>
    <row r="713" spans="1:39" x14ac:dyDescent="0.3">
      <c r="A713">
        <v>9323</v>
      </c>
      <c r="B713">
        <v>1949</v>
      </c>
      <c r="C713">
        <f>2014-marketing_campaign32[[#This Row],[Year_Birth]]</f>
        <v>65</v>
      </c>
      <c r="D713" t="str">
        <f>IF(AND(marketing_campaign32[[#This Row],[Age]]&gt;17, marketing_campaign32[[#This Row],[Age]]&lt;40), "Adult", IF(AND(marketing_campaign32[[#This Row],[Age]]&gt;=40, marketing_campaign32[[#This Row],[Age]]&lt;59), "Middle Age", "Old Age"))</f>
        <v>Old Age</v>
      </c>
      <c r="E713">
        <v>3</v>
      </c>
      <c r="F713">
        <v>2</v>
      </c>
      <c r="G713">
        <v>49912</v>
      </c>
      <c r="H713" t="s">
        <v>147</v>
      </c>
      <c r="I713">
        <v>2</v>
      </c>
      <c r="J713">
        <v>0</v>
      </c>
      <c r="K713">
        <v>1</v>
      </c>
      <c r="L713">
        <f t="shared" si="33"/>
        <v>1</v>
      </c>
      <c r="M713">
        <f>marketing_campaign32[[#This Row],[TotalKids]]+marketing_campaign32[[#This Row],[Marital_Number]]</f>
        <v>3</v>
      </c>
      <c r="N713" s="1">
        <v>41159</v>
      </c>
      <c r="O713" s="22">
        <f>MAX($N$2:$N$2229)-marketing_campaign32[[#This Row],[Dt_Customer]]</f>
        <v>660</v>
      </c>
      <c r="P713">
        <v>5</v>
      </c>
      <c r="Q713">
        <v>520</v>
      </c>
      <c r="R713">
        <v>8</v>
      </c>
      <c r="S713">
        <v>223</v>
      </c>
      <c r="T713">
        <v>32</v>
      </c>
      <c r="U713">
        <v>49</v>
      </c>
      <c r="V713">
        <v>42</v>
      </c>
      <c r="W713">
        <f t="shared" si="34"/>
        <v>874</v>
      </c>
      <c r="X713" s="27">
        <f>marketing_campaign32[[#This Row],[TotalSpend]]/marketing_campaign32[[#This Row],[Income]]</f>
        <v>1.7510819041513064E-2</v>
      </c>
      <c r="Y713" s="27" t="str">
        <f>IF(marketing_campaign32[[#This Row],[TotalSpend]]&gt;1196, "High Spend", "Low Spend")</f>
        <v>Low Spend</v>
      </c>
      <c r="Z713">
        <v>4</v>
      </c>
      <c r="AA713">
        <v>10</v>
      </c>
      <c r="AB713">
        <v>5</v>
      </c>
      <c r="AC713">
        <v>7</v>
      </c>
      <c r="AD713">
        <f t="shared" si="35"/>
        <v>22</v>
      </c>
      <c r="AE713" s="30">
        <f>IFERROR(marketing_campaign32[[#This Row],[TotalSpend]]/marketing_campaign32[[#This Row],[TotalPurchase]], 0)</f>
        <v>39.727272727272727</v>
      </c>
      <c r="AF713">
        <v>8</v>
      </c>
      <c r="AG713">
        <v>0</v>
      </c>
      <c r="AH713">
        <v>0</v>
      </c>
      <c r="AI713">
        <v>1</v>
      </c>
      <c r="AJ713">
        <v>0</v>
      </c>
      <c r="AK713">
        <v>0</v>
      </c>
      <c r="AL713">
        <v>1</v>
      </c>
      <c r="AM713">
        <v>0</v>
      </c>
    </row>
    <row r="714" spans="1:39" x14ac:dyDescent="0.3">
      <c r="A714">
        <v>1146</v>
      </c>
      <c r="B714">
        <v>1949</v>
      </c>
      <c r="C714">
        <f>2014-marketing_campaign32[[#This Row],[Year_Birth]]</f>
        <v>65</v>
      </c>
      <c r="D714" t="str">
        <f>IF(AND(marketing_campaign32[[#This Row],[Age]]&gt;17, marketing_campaign32[[#This Row],[Age]]&lt;40), "Adult", IF(AND(marketing_campaign32[[#This Row],[Age]]&gt;=40, marketing_campaign32[[#This Row],[Age]]&lt;59), "Middle Age", "Old Age"))</f>
        <v>Old Age</v>
      </c>
      <c r="E714">
        <v>3</v>
      </c>
      <c r="F714">
        <v>2</v>
      </c>
      <c r="G714">
        <v>49912</v>
      </c>
      <c r="H714" t="s">
        <v>147</v>
      </c>
      <c r="I714">
        <v>2</v>
      </c>
      <c r="J714">
        <v>0</v>
      </c>
      <c r="K714">
        <v>1</v>
      </c>
      <c r="L714">
        <f t="shared" si="33"/>
        <v>1</v>
      </c>
      <c r="M714">
        <f>marketing_campaign32[[#This Row],[TotalKids]]+marketing_campaign32[[#This Row],[Marital_Number]]</f>
        <v>3</v>
      </c>
      <c r="N714" s="1">
        <v>41159</v>
      </c>
      <c r="O714" s="22">
        <f>MAX($N$2:$N$2229)-marketing_campaign32[[#This Row],[Dt_Customer]]</f>
        <v>660</v>
      </c>
      <c r="P714">
        <v>5</v>
      </c>
      <c r="Q714">
        <v>520</v>
      </c>
      <c r="R714">
        <v>8</v>
      </c>
      <c r="S714">
        <v>223</v>
      </c>
      <c r="T714">
        <v>32</v>
      </c>
      <c r="U714">
        <v>49</v>
      </c>
      <c r="V714">
        <v>42</v>
      </c>
      <c r="W714">
        <f t="shared" si="34"/>
        <v>874</v>
      </c>
      <c r="X714" s="27">
        <f>marketing_campaign32[[#This Row],[TotalSpend]]/marketing_campaign32[[#This Row],[Income]]</f>
        <v>1.7510819041513064E-2</v>
      </c>
      <c r="Y714" s="27" t="str">
        <f>IF(marketing_campaign32[[#This Row],[TotalSpend]]&gt;1196, "High Spend", "Low Spend")</f>
        <v>Low Spend</v>
      </c>
      <c r="Z714">
        <v>4</v>
      </c>
      <c r="AA714">
        <v>10</v>
      </c>
      <c r="AB714">
        <v>5</v>
      </c>
      <c r="AC714">
        <v>7</v>
      </c>
      <c r="AD714">
        <f t="shared" si="35"/>
        <v>22</v>
      </c>
      <c r="AE714" s="30">
        <f>IFERROR(marketing_campaign32[[#This Row],[TotalSpend]]/marketing_campaign32[[#This Row],[TotalPurchase]], 0)</f>
        <v>39.727272727272727</v>
      </c>
      <c r="AF714">
        <v>8</v>
      </c>
      <c r="AG714">
        <v>0</v>
      </c>
      <c r="AH714">
        <v>0</v>
      </c>
      <c r="AI714">
        <v>1</v>
      </c>
      <c r="AJ714">
        <v>0</v>
      </c>
      <c r="AK714">
        <v>0</v>
      </c>
      <c r="AL714">
        <v>1</v>
      </c>
      <c r="AM714">
        <v>0</v>
      </c>
    </row>
    <row r="715" spans="1:39" x14ac:dyDescent="0.3">
      <c r="A715">
        <v>4084</v>
      </c>
      <c r="B715">
        <v>1975</v>
      </c>
      <c r="C715">
        <f>2014-marketing_campaign32[[#This Row],[Year_Birth]]</f>
        <v>39</v>
      </c>
      <c r="D715" t="str">
        <f>IF(AND(marketing_campaign32[[#This Row],[Age]]&gt;17, marketing_campaign32[[#This Row],[Age]]&lt;40), "Adult", IF(AND(marketing_campaign32[[#This Row],[Age]]&gt;=40, marketing_campaign32[[#This Row],[Age]]&lt;59), "Middle Age", "Old Age"))</f>
        <v>Adult</v>
      </c>
      <c r="E715">
        <v>2</v>
      </c>
      <c r="F715">
        <v>2</v>
      </c>
      <c r="G715">
        <v>60934</v>
      </c>
      <c r="H715" t="s">
        <v>147</v>
      </c>
      <c r="I715">
        <v>2</v>
      </c>
      <c r="J715">
        <v>0</v>
      </c>
      <c r="K715">
        <v>1</v>
      </c>
      <c r="L715">
        <f t="shared" si="33"/>
        <v>1</v>
      </c>
      <c r="M715">
        <f>marketing_campaign32[[#This Row],[TotalKids]]+marketing_campaign32[[#This Row],[Marital_Number]]</f>
        <v>3</v>
      </c>
      <c r="N715" s="1">
        <v>41656</v>
      </c>
      <c r="O715" s="22">
        <f>MAX($N$2:$N$2229)-marketing_campaign32[[#This Row],[Dt_Customer]]</f>
        <v>163</v>
      </c>
      <c r="P715">
        <v>41</v>
      </c>
      <c r="Q715">
        <v>224</v>
      </c>
      <c r="R715">
        <v>155</v>
      </c>
      <c r="S715">
        <v>155</v>
      </c>
      <c r="T715">
        <v>192</v>
      </c>
      <c r="U715">
        <v>93</v>
      </c>
      <c r="V715">
        <v>54</v>
      </c>
      <c r="W715">
        <f t="shared" si="34"/>
        <v>873</v>
      </c>
      <c r="X715" s="27">
        <f>marketing_campaign32[[#This Row],[TotalSpend]]/marketing_campaign32[[#This Row],[Income]]</f>
        <v>1.4326976728919815E-2</v>
      </c>
      <c r="Y715" s="27" t="str">
        <f>IF(marketing_campaign32[[#This Row],[TotalSpend]]&gt;1196, "High Spend", "Low Spend")</f>
        <v>Low Spend</v>
      </c>
      <c r="Z715">
        <v>2</v>
      </c>
      <c r="AA715">
        <v>6</v>
      </c>
      <c r="AB715">
        <v>4</v>
      </c>
      <c r="AC715">
        <v>11</v>
      </c>
      <c r="AD715">
        <f t="shared" si="35"/>
        <v>21</v>
      </c>
      <c r="AE715" s="30">
        <f>IFERROR(marketing_campaign32[[#This Row],[TotalSpend]]/marketing_campaign32[[#This Row],[TotalPurchase]], 0)</f>
        <v>41.571428571428569</v>
      </c>
      <c r="AF715">
        <v>4</v>
      </c>
      <c r="AG715">
        <v>0</v>
      </c>
      <c r="AH715">
        <v>0</v>
      </c>
      <c r="AI715">
        <v>0</v>
      </c>
      <c r="AJ715">
        <v>0</v>
      </c>
      <c r="AK715">
        <v>0</v>
      </c>
      <c r="AL715">
        <v>0</v>
      </c>
      <c r="AM715">
        <v>0</v>
      </c>
    </row>
    <row r="716" spans="1:39" x14ac:dyDescent="0.3">
      <c r="A716">
        <v>2937</v>
      </c>
      <c r="B716">
        <v>1974</v>
      </c>
      <c r="C716">
        <f>2014-marketing_campaign32[[#This Row],[Year_Birth]]</f>
        <v>40</v>
      </c>
      <c r="D716" t="str">
        <f>IF(AND(marketing_campaign32[[#This Row],[Age]]&gt;17, marketing_campaign32[[#This Row],[Age]]&lt;40), "Adult", IF(AND(marketing_campaign32[[#This Row],[Age]]&gt;=40, marketing_campaign32[[#This Row],[Age]]&lt;59), "Middle Age", "Old Age"))</f>
        <v>Middle Age</v>
      </c>
      <c r="E716">
        <v>3</v>
      </c>
      <c r="F716">
        <v>1</v>
      </c>
      <c r="G716">
        <v>68352</v>
      </c>
      <c r="H716" t="s">
        <v>147</v>
      </c>
      <c r="I716">
        <v>2</v>
      </c>
      <c r="J716">
        <v>0</v>
      </c>
      <c r="K716">
        <v>1</v>
      </c>
      <c r="L716">
        <f t="shared" si="33"/>
        <v>1</v>
      </c>
      <c r="M716">
        <f>marketing_campaign32[[#This Row],[TotalKids]]+marketing_campaign32[[#This Row],[Marital_Number]]</f>
        <v>2</v>
      </c>
      <c r="N716" s="1">
        <v>41514</v>
      </c>
      <c r="O716" s="22">
        <f>MAX($N$2:$N$2229)-marketing_campaign32[[#This Row],[Dt_Customer]]</f>
        <v>305</v>
      </c>
      <c r="P716">
        <v>47</v>
      </c>
      <c r="Q716">
        <v>614</v>
      </c>
      <c r="R716">
        <v>16</v>
      </c>
      <c r="S716">
        <v>132</v>
      </c>
      <c r="T716">
        <v>43</v>
      </c>
      <c r="U716">
        <v>33</v>
      </c>
      <c r="V716">
        <v>33</v>
      </c>
      <c r="W716">
        <f t="shared" si="34"/>
        <v>871</v>
      </c>
      <c r="X716" s="27">
        <f>marketing_campaign32[[#This Row],[TotalSpend]]/marketing_campaign32[[#This Row],[Income]]</f>
        <v>1.2742860486891387E-2</v>
      </c>
      <c r="Y716" s="27" t="str">
        <f>IF(marketing_campaign32[[#This Row],[TotalSpend]]&gt;1196, "High Spend", "Low Spend")</f>
        <v>Low Spend</v>
      </c>
      <c r="Z716">
        <v>3</v>
      </c>
      <c r="AA716">
        <v>8</v>
      </c>
      <c r="AB716">
        <v>5</v>
      </c>
      <c r="AC716">
        <v>9</v>
      </c>
      <c r="AD716">
        <f t="shared" si="35"/>
        <v>22</v>
      </c>
      <c r="AE716" s="30">
        <f>IFERROR(marketing_campaign32[[#This Row],[TotalSpend]]/marketing_campaign32[[#This Row],[TotalPurchase]], 0)</f>
        <v>39.590909090909093</v>
      </c>
      <c r="AF716">
        <v>6</v>
      </c>
      <c r="AG716">
        <v>0</v>
      </c>
      <c r="AH716">
        <v>0</v>
      </c>
      <c r="AI716">
        <v>0</v>
      </c>
      <c r="AJ716">
        <v>0</v>
      </c>
      <c r="AK716">
        <v>0</v>
      </c>
      <c r="AL716">
        <v>0</v>
      </c>
      <c r="AM716">
        <v>0</v>
      </c>
    </row>
    <row r="717" spans="1:39" x14ac:dyDescent="0.3">
      <c r="A717">
        <v>4990</v>
      </c>
      <c r="B717">
        <v>1954</v>
      </c>
      <c r="C717">
        <f>2014-marketing_campaign32[[#This Row],[Year_Birth]]</f>
        <v>60</v>
      </c>
      <c r="D717" t="str">
        <f>IF(AND(marketing_campaign32[[#This Row],[Age]]&gt;17, marketing_campaign32[[#This Row],[Age]]&lt;40), "Adult", IF(AND(marketing_campaign32[[#This Row],[Age]]&gt;=40, marketing_campaign32[[#This Row],[Age]]&lt;59), "Middle Age", "Old Age"))</f>
        <v>Old Age</v>
      </c>
      <c r="E717">
        <v>2</v>
      </c>
      <c r="F717">
        <v>2</v>
      </c>
      <c r="G717">
        <v>59111</v>
      </c>
      <c r="H717" t="s">
        <v>147</v>
      </c>
      <c r="I717">
        <v>2</v>
      </c>
      <c r="J717">
        <v>0</v>
      </c>
      <c r="K717">
        <v>0</v>
      </c>
      <c r="L717">
        <f t="shared" si="33"/>
        <v>0</v>
      </c>
      <c r="M717">
        <f>marketing_campaign32[[#This Row],[TotalKids]]+marketing_campaign32[[#This Row],[Marital_Number]]</f>
        <v>2</v>
      </c>
      <c r="N717" s="1">
        <v>41396</v>
      </c>
      <c r="O717" s="22">
        <f>MAX($N$2:$N$2229)-marketing_campaign32[[#This Row],[Dt_Customer]]</f>
        <v>423</v>
      </c>
      <c r="P717">
        <v>90</v>
      </c>
      <c r="Q717">
        <v>524</v>
      </c>
      <c r="R717">
        <v>0</v>
      </c>
      <c r="S717">
        <v>134</v>
      </c>
      <c r="T717">
        <v>28</v>
      </c>
      <c r="U717">
        <v>28</v>
      </c>
      <c r="V717">
        <v>155</v>
      </c>
      <c r="W717">
        <f t="shared" si="34"/>
        <v>869</v>
      </c>
      <c r="X717" s="27">
        <f>marketing_campaign32[[#This Row],[TotalSpend]]/marketing_campaign32[[#This Row],[Income]]</f>
        <v>1.4701155453299725E-2</v>
      </c>
      <c r="Y717" s="27" t="str">
        <f>IF(marketing_campaign32[[#This Row],[TotalSpend]]&gt;1196, "High Spend", "Low Spend")</f>
        <v>Low Spend</v>
      </c>
      <c r="Z717">
        <v>1</v>
      </c>
      <c r="AA717">
        <v>11</v>
      </c>
      <c r="AB717">
        <v>1</v>
      </c>
      <c r="AC717">
        <v>8</v>
      </c>
      <c r="AD717">
        <f t="shared" si="35"/>
        <v>20</v>
      </c>
      <c r="AE717" s="30">
        <f>IFERROR(marketing_campaign32[[#This Row],[TotalSpend]]/marketing_campaign32[[#This Row],[TotalPurchase]], 0)</f>
        <v>43.45</v>
      </c>
      <c r="AF717">
        <v>7</v>
      </c>
      <c r="AG717">
        <v>0</v>
      </c>
      <c r="AH717">
        <v>0</v>
      </c>
      <c r="AI717">
        <v>0</v>
      </c>
      <c r="AJ717">
        <v>0</v>
      </c>
      <c r="AK717">
        <v>0</v>
      </c>
      <c r="AL717">
        <v>0</v>
      </c>
      <c r="AM717">
        <v>0</v>
      </c>
    </row>
    <row r="718" spans="1:39" x14ac:dyDescent="0.3">
      <c r="A718">
        <v>2276</v>
      </c>
      <c r="B718">
        <v>1955</v>
      </c>
      <c r="C718">
        <f>2014-marketing_campaign32[[#This Row],[Year_Birth]]</f>
        <v>59</v>
      </c>
      <c r="D718" t="str">
        <f>IF(AND(marketing_campaign32[[#This Row],[Age]]&gt;17, marketing_campaign32[[#This Row],[Age]]&lt;40), "Adult", IF(AND(marketing_campaign32[[#This Row],[Age]]&gt;=40, marketing_campaign32[[#This Row],[Age]]&lt;59), "Middle Age", "Old Age"))</f>
        <v>Old Age</v>
      </c>
      <c r="E718">
        <v>2</v>
      </c>
      <c r="F718">
        <v>1</v>
      </c>
      <c r="G718">
        <v>57959</v>
      </c>
      <c r="H718" t="s">
        <v>147</v>
      </c>
      <c r="I718">
        <v>2</v>
      </c>
      <c r="J718">
        <v>0</v>
      </c>
      <c r="K718">
        <v>1</v>
      </c>
      <c r="L718">
        <f t="shared" si="33"/>
        <v>1</v>
      </c>
      <c r="M718">
        <f>marketing_campaign32[[#This Row],[TotalKids]]+marketing_campaign32[[#This Row],[Marital_Number]]</f>
        <v>2</v>
      </c>
      <c r="N718" s="1">
        <v>41396</v>
      </c>
      <c r="O718" s="22">
        <f>MAX($N$2:$N$2229)-marketing_campaign32[[#This Row],[Dt_Customer]]</f>
        <v>423</v>
      </c>
      <c r="P718">
        <v>71</v>
      </c>
      <c r="Q718">
        <v>430</v>
      </c>
      <c r="R718">
        <v>16</v>
      </c>
      <c r="S718">
        <v>322</v>
      </c>
      <c r="T718">
        <v>43</v>
      </c>
      <c r="U718">
        <v>24</v>
      </c>
      <c r="V718">
        <v>33</v>
      </c>
      <c r="W718">
        <f t="shared" si="34"/>
        <v>868</v>
      </c>
      <c r="X718" s="27">
        <f>marketing_campaign32[[#This Row],[TotalSpend]]/marketing_campaign32[[#This Row],[Income]]</f>
        <v>1.4976103797512035E-2</v>
      </c>
      <c r="Y718" s="27" t="str">
        <f>IF(marketing_campaign32[[#This Row],[TotalSpend]]&gt;1196, "High Spend", "Low Spend")</f>
        <v>Low Spend</v>
      </c>
      <c r="Z718">
        <v>5</v>
      </c>
      <c r="AA718">
        <v>4</v>
      </c>
      <c r="AB718">
        <v>7</v>
      </c>
      <c r="AC718">
        <v>11</v>
      </c>
      <c r="AD718">
        <f t="shared" si="35"/>
        <v>22</v>
      </c>
      <c r="AE718" s="30">
        <f>IFERROR(marketing_campaign32[[#This Row],[TotalSpend]]/marketing_campaign32[[#This Row],[TotalPurchase]], 0)</f>
        <v>39.454545454545453</v>
      </c>
      <c r="AF718">
        <v>3</v>
      </c>
      <c r="AG718">
        <v>0</v>
      </c>
      <c r="AH718">
        <v>0</v>
      </c>
      <c r="AI718">
        <v>0</v>
      </c>
      <c r="AJ718">
        <v>0</v>
      </c>
      <c r="AK718">
        <v>0</v>
      </c>
      <c r="AL718">
        <v>0</v>
      </c>
      <c r="AM718">
        <v>0</v>
      </c>
    </row>
    <row r="719" spans="1:39" x14ac:dyDescent="0.3">
      <c r="A719">
        <v>3799</v>
      </c>
      <c r="B719">
        <v>1955</v>
      </c>
      <c r="C719">
        <f>2014-marketing_campaign32[[#This Row],[Year_Birth]]</f>
        <v>59</v>
      </c>
      <c r="D719" t="str">
        <f>IF(AND(marketing_campaign32[[#This Row],[Age]]&gt;17, marketing_campaign32[[#This Row],[Age]]&lt;40), "Adult", IF(AND(marketing_campaign32[[#This Row],[Age]]&gt;=40, marketing_campaign32[[#This Row],[Age]]&lt;59), "Middle Age", "Old Age"))</f>
        <v>Old Age</v>
      </c>
      <c r="E719">
        <v>2</v>
      </c>
      <c r="F719">
        <v>2</v>
      </c>
      <c r="G719">
        <v>67225</v>
      </c>
      <c r="H719" t="s">
        <v>147</v>
      </c>
      <c r="I719">
        <v>2</v>
      </c>
      <c r="J719">
        <v>0</v>
      </c>
      <c r="K719">
        <v>1</v>
      </c>
      <c r="L719">
        <f t="shared" si="33"/>
        <v>1</v>
      </c>
      <c r="M719">
        <f>marketing_campaign32[[#This Row],[TotalKids]]+marketing_campaign32[[#This Row],[Marital_Number]]</f>
        <v>3</v>
      </c>
      <c r="N719" s="1">
        <v>41604</v>
      </c>
      <c r="O719" s="22">
        <f>MAX($N$2:$N$2229)-marketing_campaign32[[#This Row],[Dt_Customer]]</f>
        <v>215</v>
      </c>
      <c r="P719">
        <v>4</v>
      </c>
      <c r="Q719">
        <v>315</v>
      </c>
      <c r="R719">
        <v>35</v>
      </c>
      <c r="S719">
        <v>322</v>
      </c>
      <c r="T719">
        <v>46</v>
      </c>
      <c r="U719">
        <v>7</v>
      </c>
      <c r="V719">
        <v>143</v>
      </c>
      <c r="W719">
        <f t="shared" si="34"/>
        <v>868</v>
      </c>
      <c r="X719" s="27">
        <f>marketing_campaign32[[#This Row],[TotalSpend]]/marketing_campaign32[[#This Row],[Income]]</f>
        <v>1.2911863146150986E-2</v>
      </c>
      <c r="Y719" s="27" t="str">
        <f>IF(marketing_campaign32[[#This Row],[TotalSpend]]&gt;1196, "High Spend", "Low Spend")</f>
        <v>Low Spend</v>
      </c>
      <c r="Z719">
        <v>3</v>
      </c>
      <c r="AA719">
        <v>7</v>
      </c>
      <c r="AB719">
        <v>2</v>
      </c>
      <c r="AC719">
        <v>11</v>
      </c>
      <c r="AD719">
        <f t="shared" si="35"/>
        <v>20</v>
      </c>
      <c r="AE719" s="30">
        <f>IFERROR(marketing_campaign32[[#This Row],[TotalSpend]]/marketing_campaign32[[#This Row],[TotalPurchase]], 0)</f>
        <v>43.4</v>
      </c>
      <c r="AF719">
        <v>5</v>
      </c>
      <c r="AG719">
        <v>0</v>
      </c>
      <c r="AH719">
        <v>0</v>
      </c>
      <c r="AI719">
        <v>0</v>
      </c>
      <c r="AJ719">
        <v>0</v>
      </c>
      <c r="AK719">
        <v>0</v>
      </c>
      <c r="AL719">
        <v>0</v>
      </c>
      <c r="AM719">
        <v>0</v>
      </c>
    </row>
    <row r="720" spans="1:39" x14ac:dyDescent="0.3">
      <c r="A720">
        <v>4790</v>
      </c>
      <c r="B720">
        <v>1958</v>
      </c>
      <c r="C720">
        <f>2014-marketing_campaign32[[#This Row],[Year_Birth]]</f>
        <v>56</v>
      </c>
      <c r="D720" t="str">
        <f>IF(AND(marketing_campaign32[[#This Row],[Age]]&gt;17, marketing_campaign32[[#This Row],[Age]]&lt;40), "Adult", IF(AND(marketing_campaign32[[#This Row],[Age]]&gt;=40, marketing_campaign32[[#This Row],[Age]]&lt;59), "Middle Age", "Old Age"))</f>
        <v>Middle Age</v>
      </c>
      <c r="E720">
        <v>2</v>
      </c>
      <c r="F720">
        <v>1</v>
      </c>
      <c r="G720">
        <v>79803</v>
      </c>
      <c r="H720" t="s">
        <v>146</v>
      </c>
      <c r="I720">
        <v>3</v>
      </c>
      <c r="J720">
        <v>0</v>
      </c>
      <c r="K720">
        <v>1</v>
      </c>
      <c r="L720">
        <f t="shared" si="33"/>
        <v>1</v>
      </c>
      <c r="M720">
        <f>marketing_campaign32[[#This Row],[TotalKids]]+marketing_campaign32[[#This Row],[Marital_Number]]</f>
        <v>2</v>
      </c>
      <c r="N720" s="1">
        <v>41792</v>
      </c>
      <c r="O720" s="22">
        <f>MAX($N$2:$N$2229)-marketing_campaign32[[#This Row],[Dt_Customer]]</f>
        <v>27</v>
      </c>
      <c r="P720">
        <v>54</v>
      </c>
      <c r="Q720">
        <v>574</v>
      </c>
      <c r="R720">
        <v>8</v>
      </c>
      <c r="S720">
        <v>216</v>
      </c>
      <c r="T720">
        <v>21</v>
      </c>
      <c r="U720">
        <v>16</v>
      </c>
      <c r="V720">
        <v>33</v>
      </c>
      <c r="W720">
        <f t="shared" si="34"/>
        <v>868</v>
      </c>
      <c r="X720" s="27">
        <f>marketing_campaign32[[#This Row],[TotalSpend]]/marketing_campaign32[[#This Row],[Income]]</f>
        <v>1.0876784080798967E-2</v>
      </c>
      <c r="Y720" s="27" t="str">
        <f>IF(marketing_campaign32[[#This Row],[TotalSpend]]&gt;1196, "High Spend", "Low Spend")</f>
        <v>Low Spend</v>
      </c>
      <c r="Z720">
        <v>1</v>
      </c>
      <c r="AA720">
        <v>4</v>
      </c>
      <c r="AB720">
        <v>3</v>
      </c>
      <c r="AC720">
        <v>5</v>
      </c>
      <c r="AD720">
        <f t="shared" si="35"/>
        <v>12</v>
      </c>
      <c r="AE720" s="30">
        <f>IFERROR(marketing_campaign32[[#This Row],[TotalSpend]]/marketing_campaign32[[#This Row],[TotalPurchase]], 0)</f>
        <v>72.333333333333329</v>
      </c>
      <c r="AF720">
        <v>1</v>
      </c>
      <c r="AG720">
        <v>0</v>
      </c>
      <c r="AH720">
        <v>0</v>
      </c>
      <c r="AI720">
        <v>0</v>
      </c>
      <c r="AJ720">
        <v>0</v>
      </c>
      <c r="AK720">
        <v>0</v>
      </c>
      <c r="AL720">
        <v>0</v>
      </c>
      <c r="AM720">
        <v>0</v>
      </c>
    </row>
    <row r="721" spans="1:39" x14ac:dyDescent="0.3">
      <c r="A721">
        <v>6312</v>
      </c>
      <c r="B721">
        <v>1959</v>
      </c>
      <c r="C721">
        <f>2014-marketing_campaign32[[#This Row],[Year_Birth]]</f>
        <v>55</v>
      </c>
      <c r="D721" t="str">
        <f>IF(AND(marketing_campaign32[[#This Row],[Age]]&gt;17, marketing_campaign32[[#This Row],[Age]]&lt;40), "Adult", IF(AND(marketing_campaign32[[#This Row],[Age]]&gt;=40, marketing_campaign32[[#This Row],[Age]]&lt;59), "Middle Age", "Old Age"))</f>
        <v>Middle Age</v>
      </c>
      <c r="E721">
        <v>2</v>
      </c>
      <c r="F721">
        <v>2</v>
      </c>
      <c r="G721">
        <v>65031</v>
      </c>
      <c r="H721" t="s">
        <v>147</v>
      </c>
      <c r="I721">
        <v>2</v>
      </c>
      <c r="J721">
        <v>0</v>
      </c>
      <c r="K721">
        <v>1</v>
      </c>
      <c r="L721">
        <f t="shared" si="33"/>
        <v>1</v>
      </c>
      <c r="M721">
        <f>marketing_campaign32[[#This Row],[TotalKids]]+marketing_campaign32[[#This Row],[Marital_Number]]</f>
        <v>3</v>
      </c>
      <c r="N721" s="1">
        <v>41350</v>
      </c>
      <c r="O721" s="22">
        <f>MAX($N$2:$N$2229)-marketing_campaign32[[#This Row],[Dt_Customer]]</f>
        <v>469</v>
      </c>
      <c r="P721">
        <v>29</v>
      </c>
      <c r="Q721">
        <v>258</v>
      </c>
      <c r="R721">
        <v>107</v>
      </c>
      <c r="S721">
        <v>291</v>
      </c>
      <c r="T721">
        <v>84</v>
      </c>
      <c r="U721">
        <v>37</v>
      </c>
      <c r="V721">
        <v>86</v>
      </c>
      <c r="W721">
        <f t="shared" si="34"/>
        <v>863</v>
      </c>
      <c r="X721" s="27">
        <f>marketing_campaign32[[#This Row],[TotalSpend]]/marketing_campaign32[[#This Row],[Income]]</f>
        <v>1.3270594024388368E-2</v>
      </c>
      <c r="Y721" s="27" t="str">
        <f>IF(marketing_campaign32[[#This Row],[TotalSpend]]&gt;1196, "High Spend", "Low Spend")</f>
        <v>Low Spend</v>
      </c>
      <c r="Z721">
        <v>4</v>
      </c>
      <c r="AA721">
        <v>10</v>
      </c>
      <c r="AB721">
        <v>3</v>
      </c>
      <c r="AC721">
        <v>13</v>
      </c>
      <c r="AD721">
        <f t="shared" si="35"/>
        <v>26</v>
      </c>
      <c r="AE721" s="30">
        <f>IFERROR(marketing_campaign32[[#This Row],[TotalSpend]]/marketing_campaign32[[#This Row],[TotalPurchase]], 0)</f>
        <v>33.192307692307693</v>
      </c>
      <c r="AF721">
        <v>7</v>
      </c>
      <c r="AG721">
        <v>0</v>
      </c>
      <c r="AH721">
        <v>0</v>
      </c>
      <c r="AI721">
        <v>0</v>
      </c>
      <c r="AJ721">
        <v>0</v>
      </c>
      <c r="AK721">
        <v>0</v>
      </c>
      <c r="AL721">
        <v>0</v>
      </c>
      <c r="AM721">
        <v>0</v>
      </c>
    </row>
    <row r="722" spans="1:39" x14ac:dyDescent="0.3">
      <c r="A722">
        <v>3834</v>
      </c>
      <c r="B722">
        <v>1962</v>
      </c>
      <c r="C722">
        <f>2014-marketing_campaign32[[#This Row],[Year_Birth]]</f>
        <v>52</v>
      </c>
      <c r="D722" t="str">
        <f>IF(AND(marketing_campaign32[[#This Row],[Age]]&gt;17, marketing_campaign32[[#This Row],[Age]]&lt;40), "Adult", IF(AND(marketing_campaign32[[#This Row],[Age]]&gt;=40, marketing_campaign32[[#This Row],[Age]]&lt;59), "Middle Age", "Old Age"))</f>
        <v>Middle Age</v>
      </c>
      <c r="E722">
        <v>2</v>
      </c>
      <c r="F722">
        <v>1</v>
      </c>
      <c r="G722">
        <v>69627</v>
      </c>
      <c r="H722" t="s">
        <v>146</v>
      </c>
      <c r="I722">
        <v>3</v>
      </c>
      <c r="J722">
        <v>0</v>
      </c>
      <c r="K722">
        <v>1</v>
      </c>
      <c r="L722">
        <f t="shared" si="33"/>
        <v>1</v>
      </c>
      <c r="M722">
        <f>marketing_campaign32[[#This Row],[TotalKids]]+marketing_campaign32[[#This Row],[Marital_Number]]</f>
        <v>2</v>
      </c>
      <c r="N722" s="1">
        <v>41350</v>
      </c>
      <c r="O722" s="22">
        <f>MAX($N$2:$N$2229)-marketing_campaign32[[#This Row],[Dt_Customer]]</f>
        <v>469</v>
      </c>
      <c r="P722">
        <v>35</v>
      </c>
      <c r="Q722">
        <v>231</v>
      </c>
      <c r="R722">
        <v>161</v>
      </c>
      <c r="S722">
        <v>215</v>
      </c>
      <c r="T722">
        <v>171</v>
      </c>
      <c r="U722">
        <v>30</v>
      </c>
      <c r="V722">
        <v>53</v>
      </c>
      <c r="W722">
        <f t="shared" si="34"/>
        <v>861</v>
      </c>
      <c r="X722" s="27">
        <f>marketing_campaign32[[#This Row],[TotalSpend]]/marketing_campaign32[[#This Row],[Income]]</f>
        <v>1.2365892541686414E-2</v>
      </c>
      <c r="Y722" s="27" t="str">
        <f>IF(marketing_campaign32[[#This Row],[TotalSpend]]&gt;1196, "High Spend", "Low Spend")</f>
        <v>Low Spend</v>
      </c>
      <c r="Z722">
        <v>2</v>
      </c>
      <c r="AA722">
        <v>8</v>
      </c>
      <c r="AB722">
        <v>2</v>
      </c>
      <c r="AC722">
        <v>11</v>
      </c>
      <c r="AD722">
        <f t="shared" si="35"/>
        <v>21</v>
      </c>
      <c r="AE722" s="30">
        <f>IFERROR(marketing_campaign32[[#This Row],[TotalSpend]]/marketing_campaign32[[#This Row],[TotalPurchase]], 0)</f>
        <v>41</v>
      </c>
      <c r="AF722">
        <v>5</v>
      </c>
      <c r="AG722">
        <v>0</v>
      </c>
      <c r="AH722">
        <v>0</v>
      </c>
      <c r="AI722">
        <v>0</v>
      </c>
      <c r="AJ722">
        <v>0</v>
      </c>
      <c r="AK722">
        <v>0</v>
      </c>
      <c r="AL722">
        <v>0</v>
      </c>
      <c r="AM722">
        <v>0</v>
      </c>
    </row>
    <row r="723" spans="1:39" x14ac:dyDescent="0.3">
      <c r="A723">
        <v>9988</v>
      </c>
      <c r="B723">
        <v>1976</v>
      </c>
      <c r="C723">
        <f>2014-marketing_campaign32[[#This Row],[Year_Birth]]</f>
        <v>38</v>
      </c>
      <c r="D723" t="str">
        <f>IF(AND(marketing_campaign32[[#This Row],[Age]]&gt;17, marketing_campaign32[[#This Row],[Age]]&lt;40), "Adult", IF(AND(marketing_campaign32[[#This Row],[Age]]&gt;=40, marketing_campaign32[[#This Row],[Age]]&lt;59), "Middle Age", "Old Age"))</f>
        <v>Adult</v>
      </c>
      <c r="E723">
        <v>3</v>
      </c>
      <c r="F723">
        <v>1</v>
      </c>
      <c r="G723">
        <v>70379</v>
      </c>
      <c r="H723" t="s">
        <v>146</v>
      </c>
      <c r="I723">
        <v>3</v>
      </c>
      <c r="J723">
        <v>0</v>
      </c>
      <c r="K723">
        <v>1</v>
      </c>
      <c r="L723">
        <f t="shared" si="33"/>
        <v>1</v>
      </c>
      <c r="M723">
        <f>marketing_campaign32[[#This Row],[TotalKids]]+marketing_campaign32[[#This Row],[Marital_Number]]</f>
        <v>2</v>
      </c>
      <c r="N723" s="1">
        <v>41336</v>
      </c>
      <c r="O723" s="22">
        <f>MAX($N$2:$N$2229)-marketing_campaign32[[#This Row],[Dt_Customer]]</f>
        <v>483</v>
      </c>
      <c r="P723">
        <v>84</v>
      </c>
      <c r="Q723">
        <v>553</v>
      </c>
      <c r="R723">
        <v>25</v>
      </c>
      <c r="S723">
        <v>142</v>
      </c>
      <c r="T723">
        <v>65</v>
      </c>
      <c r="U723">
        <v>67</v>
      </c>
      <c r="V723">
        <v>8</v>
      </c>
      <c r="W723">
        <f t="shared" si="34"/>
        <v>860</v>
      </c>
      <c r="X723" s="27">
        <f>marketing_campaign32[[#This Row],[TotalSpend]]/marketing_campaign32[[#This Row],[Income]]</f>
        <v>1.2219554128362153E-2</v>
      </c>
      <c r="Y723" s="27" t="str">
        <f>IF(marketing_campaign32[[#This Row],[TotalSpend]]&gt;1196, "High Spend", "Low Spend")</f>
        <v>Low Spend</v>
      </c>
      <c r="Z723">
        <v>3</v>
      </c>
      <c r="AA723">
        <v>6</v>
      </c>
      <c r="AB723">
        <v>3</v>
      </c>
      <c r="AC723">
        <v>13</v>
      </c>
      <c r="AD723">
        <f t="shared" si="35"/>
        <v>22</v>
      </c>
      <c r="AE723" s="30">
        <f>IFERROR(marketing_campaign32[[#This Row],[TotalSpend]]/marketing_campaign32[[#This Row],[TotalPurchase]], 0)</f>
        <v>39.090909090909093</v>
      </c>
      <c r="AF723">
        <v>4</v>
      </c>
      <c r="AG723">
        <v>0</v>
      </c>
      <c r="AH723">
        <v>0</v>
      </c>
      <c r="AI723">
        <v>0</v>
      </c>
      <c r="AJ723">
        <v>0</v>
      </c>
      <c r="AK723">
        <v>0</v>
      </c>
      <c r="AL723">
        <v>0</v>
      </c>
      <c r="AM723">
        <v>0</v>
      </c>
    </row>
    <row r="724" spans="1:39" x14ac:dyDescent="0.3">
      <c r="A724">
        <v>3732</v>
      </c>
      <c r="B724">
        <v>1955</v>
      </c>
      <c r="C724">
        <f>2014-marketing_campaign32[[#This Row],[Year_Birth]]</f>
        <v>59</v>
      </c>
      <c r="D724" t="str">
        <f>IF(AND(marketing_campaign32[[#This Row],[Age]]&gt;17, marketing_campaign32[[#This Row],[Age]]&lt;40), "Adult", IF(AND(marketing_campaign32[[#This Row],[Age]]&gt;=40, marketing_campaign32[[#This Row],[Age]]&lt;59), "Middle Age", "Old Age"))</f>
        <v>Old Age</v>
      </c>
      <c r="E724">
        <v>3</v>
      </c>
      <c r="F724">
        <v>2</v>
      </c>
      <c r="G724">
        <v>52750</v>
      </c>
      <c r="H724" t="s">
        <v>147</v>
      </c>
      <c r="I724">
        <v>2</v>
      </c>
      <c r="J724">
        <v>0</v>
      </c>
      <c r="K724">
        <v>1</v>
      </c>
      <c r="L724">
        <f t="shared" si="33"/>
        <v>1</v>
      </c>
      <c r="M724">
        <f>marketing_campaign32[[#This Row],[TotalKids]]+marketing_campaign32[[#This Row],[Marital_Number]]</f>
        <v>3</v>
      </c>
      <c r="N724" s="1">
        <v>41309</v>
      </c>
      <c r="O724" s="22">
        <f>MAX($N$2:$N$2229)-marketing_campaign32[[#This Row],[Dt_Customer]]</f>
        <v>510</v>
      </c>
      <c r="P724">
        <v>72</v>
      </c>
      <c r="Q724">
        <v>393</v>
      </c>
      <c r="R724">
        <v>0</v>
      </c>
      <c r="S724">
        <v>239</v>
      </c>
      <c r="T724">
        <v>90</v>
      </c>
      <c r="U724">
        <v>69</v>
      </c>
      <c r="V724">
        <v>69</v>
      </c>
      <c r="W724">
        <f t="shared" si="34"/>
        <v>860</v>
      </c>
      <c r="X724" s="27">
        <f>marketing_campaign32[[#This Row],[TotalSpend]]/marketing_campaign32[[#This Row],[Income]]</f>
        <v>1.6303317535545023E-2</v>
      </c>
      <c r="Y724" s="27" t="str">
        <f>IF(marketing_campaign32[[#This Row],[TotalSpend]]&gt;1196, "High Spend", "Low Spend")</f>
        <v>Low Spend</v>
      </c>
      <c r="Z724">
        <v>6</v>
      </c>
      <c r="AA724">
        <v>5</v>
      </c>
      <c r="AB724">
        <v>7</v>
      </c>
      <c r="AC724">
        <v>9</v>
      </c>
      <c r="AD724">
        <f t="shared" si="35"/>
        <v>21</v>
      </c>
      <c r="AE724" s="30">
        <f>IFERROR(marketing_campaign32[[#This Row],[TotalSpend]]/marketing_campaign32[[#This Row],[TotalPurchase]], 0)</f>
        <v>40.952380952380949</v>
      </c>
      <c r="AF724">
        <v>4</v>
      </c>
      <c r="AG724">
        <v>0</v>
      </c>
      <c r="AH724">
        <v>0</v>
      </c>
      <c r="AI724">
        <v>0</v>
      </c>
      <c r="AJ724">
        <v>0</v>
      </c>
      <c r="AK724">
        <v>0</v>
      </c>
      <c r="AL724">
        <v>0</v>
      </c>
      <c r="AM724">
        <v>0</v>
      </c>
    </row>
    <row r="725" spans="1:39" x14ac:dyDescent="0.3">
      <c r="A725">
        <v>961</v>
      </c>
      <c r="B725">
        <v>1972</v>
      </c>
      <c r="C725">
        <f>2014-marketing_campaign32[[#This Row],[Year_Birth]]</f>
        <v>42</v>
      </c>
      <c r="D725" t="str">
        <f>IF(AND(marketing_campaign32[[#This Row],[Age]]&gt;17, marketing_campaign32[[#This Row],[Age]]&lt;40), "Adult", IF(AND(marketing_campaign32[[#This Row],[Age]]&gt;=40, marketing_campaign32[[#This Row],[Age]]&lt;59), "Middle Age", "Old Age"))</f>
        <v>Middle Age</v>
      </c>
      <c r="E725">
        <v>2</v>
      </c>
      <c r="F725">
        <v>2</v>
      </c>
      <c r="G725">
        <v>74716</v>
      </c>
      <c r="H725" t="s">
        <v>146</v>
      </c>
      <c r="I725">
        <v>3</v>
      </c>
      <c r="J725">
        <v>0</v>
      </c>
      <c r="K725">
        <v>1</v>
      </c>
      <c r="L725">
        <f t="shared" si="33"/>
        <v>1</v>
      </c>
      <c r="M725">
        <f>marketing_campaign32[[#This Row],[TotalKids]]+marketing_campaign32[[#This Row],[Marital_Number]]</f>
        <v>3</v>
      </c>
      <c r="N725" s="1">
        <v>41529</v>
      </c>
      <c r="O725" s="22">
        <f>MAX($N$2:$N$2229)-marketing_campaign32[[#This Row],[Dt_Customer]]</f>
        <v>290</v>
      </c>
      <c r="P725">
        <v>92</v>
      </c>
      <c r="Q725">
        <v>133</v>
      </c>
      <c r="R725">
        <v>27</v>
      </c>
      <c r="S725">
        <v>421</v>
      </c>
      <c r="T725">
        <v>13</v>
      </c>
      <c r="U725">
        <v>195</v>
      </c>
      <c r="V725">
        <v>71</v>
      </c>
      <c r="W725">
        <f t="shared" si="34"/>
        <v>860</v>
      </c>
      <c r="X725" s="27">
        <f>marketing_campaign32[[#This Row],[TotalSpend]]/marketing_campaign32[[#This Row],[Income]]</f>
        <v>1.1510252154826275E-2</v>
      </c>
      <c r="Y725" s="27" t="str">
        <f>IF(marketing_campaign32[[#This Row],[TotalSpend]]&gt;1196, "High Spend", "Low Spend")</f>
        <v>Low Spend</v>
      </c>
      <c r="Z725">
        <v>2</v>
      </c>
      <c r="AA725">
        <v>7</v>
      </c>
      <c r="AB725">
        <v>3</v>
      </c>
      <c r="AC725">
        <v>5</v>
      </c>
      <c r="AD725">
        <f t="shared" si="35"/>
        <v>15</v>
      </c>
      <c r="AE725" s="30">
        <f>IFERROR(marketing_campaign32[[#This Row],[TotalSpend]]/marketing_campaign32[[#This Row],[TotalPurchase]], 0)</f>
        <v>57.333333333333336</v>
      </c>
      <c r="AF725">
        <v>4</v>
      </c>
      <c r="AG725">
        <v>0</v>
      </c>
      <c r="AH725">
        <v>0</v>
      </c>
      <c r="AI725">
        <v>0</v>
      </c>
      <c r="AJ725">
        <v>0</v>
      </c>
      <c r="AK725">
        <v>0</v>
      </c>
      <c r="AL725">
        <v>0</v>
      </c>
      <c r="AM725">
        <v>0</v>
      </c>
    </row>
    <row r="726" spans="1:39" x14ac:dyDescent="0.3">
      <c r="A726">
        <v>8952</v>
      </c>
      <c r="B726">
        <v>1953</v>
      </c>
      <c r="C726">
        <f>2014-marketing_campaign32[[#This Row],[Year_Birth]]</f>
        <v>61</v>
      </c>
      <c r="D726" t="str">
        <f>IF(AND(marketing_campaign32[[#This Row],[Age]]&gt;17, marketing_campaign32[[#This Row],[Age]]&lt;40), "Adult", IF(AND(marketing_campaign32[[#This Row],[Age]]&gt;=40, marketing_campaign32[[#This Row],[Age]]&lt;59), "Middle Age", "Old Age"))</f>
        <v>Old Age</v>
      </c>
      <c r="E726">
        <v>3</v>
      </c>
      <c r="F726">
        <v>2</v>
      </c>
      <c r="G726">
        <v>65569</v>
      </c>
      <c r="H726" t="s">
        <v>147</v>
      </c>
      <c r="I726">
        <v>2</v>
      </c>
      <c r="J726">
        <v>0</v>
      </c>
      <c r="K726">
        <v>1</v>
      </c>
      <c r="L726">
        <f t="shared" si="33"/>
        <v>1</v>
      </c>
      <c r="M726">
        <f>marketing_campaign32[[#This Row],[TotalKids]]+marketing_campaign32[[#This Row],[Marital_Number]]</f>
        <v>3</v>
      </c>
      <c r="N726" s="1">
        <v>41218</v>
      </c>
      <c r="O726" s="22">
        <f>MAX($N$2:$N$2229)-marketing_campaign32[[#This Row],[Dt_Customer]]</f>
        <v>601</v>
      </c>
      <c r="P726">
        <v>96</v>
      </c>
      <c r="Q726">
        <v>397</v>
      </c>
      <c r="R726">
        <v>46</v>
      </c>
      <c r="S726">
        <v>288</v>
      </c>
      <c r="T726">
        <v>20</v>
      </c>
      <c r="U726">
        <v>38</v>
      </c>
      <c r="V726">
        <v>70</v>
      </c>
      <c r="W726">
        <f t="shared" si="34"/>
        <v>859</v>
      </c>
      <c r="X726" s="27">
        <f>marketing_campaign32[[#This Row],[TotalSpend]]/marketing_campaign32[[#This Row],[Income]]</f>
        <v>1.310070307614879E-2</v>
      </c>
      <c r="Y726" s="27" t="str">
        <f>IF(marketing_campaign32[[#This Row],[TotalSpend]]&gt;1196, "High Spend", "Low Spend")</f>
        <v>Low Spend</v>
      </c>
      <c r="Z726">
        <v>2</v>
      </c>
      <c r="AA726">
        <v>6</v>
      </c>
      <c r="AB726">
        <v>5</v>
      </c>
      <c r="AC726">
        <v>10</v>
      </c>
      <c r="AD726">
        <f t="shared" si="35"/>
        <v>21</v>
      </c>
      <c r="AE726" s="30">
        <f>IFERROR(marketing_campaign32[[#This Row],[TotalSpend]]/marketing_campaign32[[#This Row],[TotalPurchase]], 0)</f>
        <v>40.904761904761905</v>
      </c>
      <c r="AF726">
        <v>3</v>
      </c>
      <c r="AG726">
        <v>0</v>
      </c>
      <c r="AH726">
        <v>0</v>
      </c>
      <c r="AI726">
        <v>0</v>
      </c>
      <c r="AJ726">
        <v>0</v>
      </c>
      <c r="AK726">
        <v>0</v>
      </c>
      <c r="AL726">
        <v>0</v>
      </c>
      <c r="AM726">
        <v>0</v>
      </c>
    </row>
    <row r="727" spans="1:39" x14ac:dyDescent="0.3">
      <c r="A727">
        <v>8148</v>
      </c>
      <c r="B727">
        <v>1956</v>
      </c>
      <c r="C727">
        <f>2014-marketing_campaign32[[#This Row],[Year_Birth]]</f>
        <v>58</v>
      </c>
      <c r="D727" t="str">
        <f>IF(AND(marketing_campaign32[[#This Row],[Age]]&gt;17, marketing_campaign32[[#This Row],[Age]]&lt;40), "Adult", IF(AND(marketing_campaign32[[#This Row],[Age]]&gt;=40, marketing_campaign32[[#This Row],[Age]]&lt;59), "Middle Age", "Old Age"))</f>
        <v>Middle Age</v>
      </c>
      <c r="E727">
        <v>3</v>
      </c>
      <c r="F727">
        <v>2</v>
      </c>
      <c r="G727">
        <v>50898</v>
      </c>
      <c r="H727" t="s">
        <v>147</v>
      </c>
      <c r="I727">
        <v>2</v>
      </c>
      <c r="J727">
        <v>1</v>
      </c>
      <c r="K727">
        <v>1</v>
      </c>
      <c r="L727">
        <f t="shared" si="33"/>
        <v>2</v>
      </c>
      <c r="M727">
        <f>marketing_campaign32[[#This Row],[TotalKids]]+marketing_campaign32[[#This Row],[Marital_Number]]</f>
        <v>4</v>
      </c>
      <c r="N727" s="1">
        <v>41282</v>
      </c>
      <c r="O727" s="22">
        <f>MAX($N$2:$N$2229)-marketing_campaign32[[#This Row],[Dt_Customer]]</f>
        <v>537</v>
      </c>
      <c r="P727">
        <v>88</v>
      </c>
      <c r="Q727">
        <v>285</v>
      </c>
      <c r="R727">
        <v>28</v>
      </c>
      <c r="S727">
        <v>242</v>
      </c>
      <c r="T727">
        <v>55</v>
      </c>
      <c r="U727">
        <v>114</v>
      </c>
      <c r="V727">
        <v>135</v>
      </c>
      <c r="W727">
        <f t="shared" si="34"/>
        <v>859</v>
      </c>
      <c r="X727" s="27">
        <f>marketing_campaign32[[#This Row],[TotalSpend]]/marketing_campaign32[[#This Row],[Income]]</f>
        <v>1.6876891036975913E-2</v>
      </c>
      <c r="Y727" s="27" t="str">
        <f>IF(marketing_campaign32[[#This Row],[TotalSpend]]&gt;1196, "High Spend", "Low Spend")</f>
        <v>Low Spend</v>
      </c>
      <c r="Z727">
        <v>13</v>
      </c>
      <c r="AA727">
        <v>6</v>
      </c>
      <c r="AB727">
        <v>2</v>
      </c>
      <c r="AC727">
        <v>12</v>
      </c>
      <c r="AD727">
        <f t="shared" si="35"/>
        <v>20</v>
      </c>
      <c r="AE727" s="30">
        <f>IFERROR(marketing_campaign32[[#This Row],[TotalSpend]]/marketing_campaign32[[#This Row],[TotalPurchase]], 0)</f>
        <v>42.95</v>
      </c>
      <c r="AF727">
        <v>5</v>
      </c>
      <c r="AG727">
        <v>0</v>
      </c>
      <c r="AH727">
        <v>0</v>
      </c>
      <c r="AI727">
        <v>0</v>
      </c>
      <c r="AJ727">
        <v>0</v>
      </c>
      <c r="AK727">
        <v>0</v>
      </c>
      <c r="AL727">
        <v>0</v>
      </c>
      <c r="AM727">
        <v>0</v>
      </c>
    </row>
    <row r="728" spans="1:39" x14ac:dyDescent="0.3">
      <c r="A728">
        <v>6445</v>
      </c>
      <c r="B728">
        <v>1967</v>
      </c>
      <c r="C728">
        <f>2014-marketing_campaign32[[#This Row],[Year_Birth]]</f>
        <v>47</v>
      </c>
      <c r="D728" t="str">
        <f>IF(AND(marketing_campaign32[[#This Row],[Age]]&gt;17, marketing_campaign32[[#This Row],[Age]]&lt;40), "Adult", IF(AND(marketing_campaign32[[#This Row],[Age]]&gt;=40, marketing_campaign32[[#This Row],[Age]]&lt;59), "Middle Age", "Old Age"))</f>
        <v>Middle Age</v>
      </c>
      <c r="E728">
        <v>2</v>
      </c>
      <c r="F728">
        <v>2</v>
      </c>
      <c r="G728">
        <v>66825</v>
      </c>
      <c r="H728" t="s">
        <v>147</v>
      </c>
      <c r="I728">
        <v>2</v>
      </c>
      <c r="J728">
        <v>0</v>
      </c>
      <c r="K728">
        <v>0</v>
      </c>
      <c r="L728">
        <f t="shared" si="33"/>
        <v>0</v>
      </c>
      <c r="M728">
        <f>marketing_campaign32[[#This Row],[TotalKids]]+marketing_campaign32[[#This Row],[Marital_Number]]</f>
        <v>2</v>
      </c>
      <c r="N728" s="1">
        <v>41469</v>
      </c>
      <c r="O728" s="22">
        <f>MAX($N$2:$N$2229)-marketing_campaign32[[#This Row],[Dt_Customer]]</f>
        <v>350</v>
      </c>
      <c r="P728">
        <v>73</v>
      </c>
      <c r="Q728">
        <v>243</v>
      </c>
      <c r="R728">
        <v>101</v>
      </c>
      <c r="S728">
        <v>405</v>
      </c>
      <c r="T728">
        <v>29</v>
      </c>
      <c r="U728">
        <v>40</v>
      </c>
      <c r="V728">
        <v>40</v>
      </c>
      <c r="W728">
        <f t="shared" si="34"/>
        <v>858</v>
      </c>
      <c r="X728" s="27">
        <f>marketing_campaign32[[#This Row],[TotalSpend]]/marketing_campaign32[[#This Row],[Income]]</f>
        <v>1.2839506172839505E-2</v>
      </c>
      <c r="Y728" s="27" t="str">
        <f>IF(marketing_campaign32[[#This Row],[TotalSpend]]&gt;1196, "High Spend", "Low Spend")</f>
        <v>Low Spend</v>
      </c>
      <c r="Z728">
        <v>1</v>
      </c>
      <c r="AA728">
        <v>4</v>
      </c>
      <c r="AB728">
        <v>5</v>
      </c>
      <c r="AC728">
        <v>6</v>
      </c>
      <c r="AD728">
        <f t="shared" si="35"/>
        <v>15</v>
      </c>
      <c r="AE728" s="30">
        <f>IFERROR(marketing_campaign32[[#This Row],[TotalSpend]]/marketing_campaign32[[#This Row],[TotalPurchase]], 0)</f>
        <v>57.2</v>
      </c>
      <c r="AF728">
        <v>2</v>
      </c>
      <c r="AG728">
        <v>0</v>
      </c>
      <c r="AH728">
        <v>0</v>
      </c>
      <c r="AI728">
        <v>0</v>
      </c>
      <c r="AJ728">
        <v>0</v>
      </c>
      <c r="AK728">
        <v>0</v>
      </c>
      <c r="AL728">
        <v>0</v>
      </c>
      <c r="AM728">
        <v>0</v>
      </c>
    </row>
    <row r="729" spans="1:39" x14ac:dyDescent="0.3">
      <c r="A729">
        <v>1490</v>
      </c>
      <c r="B729">
        <v>1962</v>
      </c>
      <c r="C729">
        <f>2014-marketing_campaign32[[#This Row],[Year_Birth]]</f>
        <v>52</v>
      </c>
      <c r="D729" t="str">
        <f>IF(AND(marketing_campaign32[[#This Row],[Age]]&gt;17, marketing_campaign32[[#This Row],[Age]]&lt;40), "Adult", IF(AND(marketing_campaign32[[#This Row],[Age]]&gt;=40, marketing_campaign32[[#This Row],[Age]]&lt;59), "Middle Age", "Old Age"))</f>
        <v>Middle Age</v>
      </c>
      <c r="E729">
        <v>2</v>
      </c>
      <c r="F729">
        <v>2</v>
      </c>
      <c r="G729">
        <v>55759</v>
      </c>
      <c r="H729" t="s">
        <v>147</v>
      </c>
      <c r="I729">
        <v>2</v>
      </c>
      <c r="J729">
        <v>0</v>
      </c>
      <c r="K729">
        <v>1</v>
      </c>
      <c r="L729">
        <f t="shared" si="33"/>
        <v>1</v>
      </c>
      <c r="M729">
        <f>marketing_campaign32[[#This Row],[TotalKids]]+marketing_campaign32[[#This Row],[Marital_Number]]</f>
        <v>3</v>
      </c>
      <c r="N729" s="1">
        <v>41241</v>
      </c>
      <c r="O729" s="22">
        <f>MAX($N$2:$N$2229)-marketing_campaign32[[#This Row],[Dt_Customer]]</f>
        <v>578</v>
      </c>
      <c r="P729">
        <v>84</v>
      </c>
      <c r="Q729">
        <v>675</v>
      </c>
      <c r="R729">
        <v>0</v>
      </c>
      <c r="S729">
        <v>85</v>
      </c>
      <c r="T729">
        <v>10</v>
      </c>
      <c r="U729">
        <v>7</v>
      </c>
      <c r="V729">
        <v>77</v>
      </c>
      <c r="W729">
        <f t="shared" si="34"/>
        <v>854</v>
      </c>
      <c r="X729" s="27">
        <f>marketing_campaign32[[#This Row],[TotalSpend]]/marketing_campaign32[[#This Row],[Income]]</f>
        <v>1.5315913126132103E-2</v>
      </c>
      <c r="Y729" s="27" t="str">
        <f>IF(marketing_campaign32[[#This Row],[TotalSpend]]&gt;1196, "High Spend", "Low Spend")</f>
        <v>Low Spend</v>
      </c>
      <c r="Z729">
        <v>5</v>
      </c>
      <c r="AA729">
        <v>10</v>
      </c>
      <c r="AB729">
        <v>3</v>
      </c>
      <c r="AC729">
        <v>8</v>
      </c>
      <c r="AD729">
        <f t="shared" si="35"/>
        <v>21</v>
      </c>
      <c r="AE729" s="30">
        <f>IFERROR(marketing_campaign32[[#This Row],[TotalSpend]]/marketing_campaign32[[#This Row],[TotalPurchase]], 0)</f>
        <v>40.666666666666664</v>
      </c>
      <c r="AF729">
        <v>8</v>
      </c>
      <c r="AG729">
        <v>0</v>
      </c>
      <c r="AH729">
        <v>0</v>
      </c>
      <c r="AI729">
        <v>0</v>
      </c>
      <c r="AJ729">
        <v>0</v>
      </c>
      <c r="AK729">
        <v>0</v>
      </c>
      <c r="AL729">
        <v>0</v>
      </c>
      <c r="AM729">
        <v>0</v>
      </c>
    </row>
    <row r="730" spans="1:39" x14ac:dyDescent="0.3">
      <c r="A730">
        <v>10991</v>
      </c>
      <c r="B730">
        <v>1960</v>
      </c>
      <c r="C730">
        <f>2014-marketing_campaign32[[#This Row],[Year_Birth]]</f>
        <v>54</v>
      </c>
      <c r="D730" t="str">
        <f>IF(AND(marketing_campaign32[[#This Row],[Age]]&gt;17, marketing_campaign32[[#This Row],[Age]]&lt;40), "Adult", IF(AND(marketing_campaign32[[#This Row],[Age]]&gt;=40, marketing_campaign32[[#This Row],[Age]]&lt;59), "Middle Age", "Old Age"))</f>
        <v>Middle Age</v>
      </c>
      <c r="E730">
        <v>3</v>
      </c>
      <c r="F730">
        <v>2</v>
      </c>
      <c r="G730">
        <v>89058</v>
      </c>
      <c r="H730" t="s">
        <v>146</v>
      </c>
      <c r="I730">
        <v>3</v>
      </c>
      <c r="J730">
        <v>0</v>
      </c>
      <c r="K730">
        <v>0</v>
      </c>
      <c r="L730">
        <f t="shared" si="33"/>
        <v>0</v>
      </c>
      <c r="M730">
        <f>marketing_campaign32[[#This Row],[TotalKids]]+marketing_campaign32[[#This Row],[Marital_Number]]</f>
        <v>2</v>
      </c>
      <c r="N730" s="1">
        <v>41250</v>
      </c>
      <c r="O730" s="22">
        <f>MAX($N$2:$N$2229)-marketing_campaign32[[#This Row],[Dt_Customer]]</f>
        <v>569</v>
      </c>
      <c r="P730">
        <v>18</v>
      </c>
      <c r="Q730">
        <v>454</v>
      </c>
      <c r="R730">
        <v>194</v>
      </c>
      <c r="S730">
        <v>106</v>
      </c>
      <c r="T730">
        <v>31</v>
      </c>
      <c r="U730">
        <v>22</v>
      </c>
      <c r="V730">
        <v>43</v>
      </c>
      <c r="W730">
        <f t="shared" si="34"/>
        <v>850</v>
      </c>
      <c r="X730" s="27">
        <f>marketing_campaign32[[#This Row],[TotalSpend]]/marketing_campaign32[[#This Row],[Income]]</f>
        <v>9.5443418895551219E-3</v>
      </c>
      <c r="Y730" s="27" t="str">
        <f>IF(marketing_campaign32[[#This Row],[TotalSpend]]&gt;1196, "High Spend", "Low Spend")</f>
        <v>Low Spend</v>
      </c>
      <c r="Z730">
        <v>1</v>
      </c>
      <c r="AA730">
        <v>5</v>
      </c>
      <c r="AB730">
        <v>4</v>
      </c>
      <c r="AC730">
        <v>4</v>
      </c>
      <c r="AD730">
        <f t="shared" si="35"/>
        <v>13</v>
      </c>
      <c r="AE730" s="30">
        <f>IFERROR(marketing_campaign32[[#This Row],[TotalSpend]]/marketing_campaign32[[#This Row],[TotalPurchase]], 0)</f>
        <v>65.384615384615387</v>
      </c>
      <c r="AF730">
        <v>2</v>
      </c>
      <c r="AG730">
        <v>0</v>
      </c>
      <c r="AH730">
        <v>0</v>
      </c>
      <c r="AI730">
        <v>0</v>
      </c>
      <c r="AJ730">
        <v>0</v>
      </c>
      <c r="AK730">
        <v>0</v>
      </c>
      <c r="AL730">
        <v>0</v>
      </c>
      <c r="AM730">
        <v>0</v>
      </c>
    </row>
    <row r="731" spans="1:39" x14ac:dyDescent="0.3">
      <c r="A731">
        <v>2736</v>
      </c>
      <c r="B731">
        <v>1978</v>
      </c>
      <c r="C731">
        <f>2014-marketing_campaign32[[#This Row],[Year_Birth]]</f>
        <v>36</v>
      </c>
      <c r="D731" t="str">
        <f>IF(AND(marketing_campaign32[[#This Row],[Age]]&gt;17, marketing_campaign32[[#This Row],[Age]]&lt;40), "Adult", IF(AND(marketing_campaign32[[#This Row],[Age]]&gt;=40, marketing_campaign32[[#This Row],[Age]]&lt;59), "Middle Age", "Old Age"))</f>
        <v>Adult</v>
      </c>
      <c r="E731">
        <v>2</v>
      </c>
      <c r="F731">
        <v>2</v>
      </c>
      <c r="G731">
        <v>73807</v>
      </c>
      <c r="H731" t="s">
        <v>146</v>
      </c>
      <c r="I731">
        <v>3</v>
      </c>
      <c r="J731">
        <v>0</v>
      </c>
      <c r="K731">
        <v>1</v>
      </c>
      <c r="L731">
        <f t="shared" si="33"/>
        <v>1</v>
      </c>
      <c r="M731">
        <f>marketing_campaign32[[#This Row],[TotalKids]]+marketing_campaign32[[#This Row],[Marital_Number]]</f>
        <v>3</v>
      </c>
      <c r="N731" s="1">
        <v>41276</v>
      </c>
      <c r="O731" s="22">
        <f>MAX($N$2:$N$2229)-marketing_campaign32[[#This Row],[Dt_Customer]]</f>
        <v>543</v>
      </c>
      <c r="P731">
        <v>88</v>
      </c>
      <c r="Q731">
        <v>366</v>
      </c>
      <c r="R731">
        <v>124</v>
      </c>
      <c r="S731">
        <v>156</v>
      </c>
      <c r="T731">
        <v>71</v>
      </c>
      <c r="U731">
        <v>78</v>
      </c>
      <c r="V731">
        <v>54</v>
      </c>
      <c r="W731">
        <f t="shared" si="34"/>
        <v>849</v>
      </c>
      <c r="X731" s="27">
        <f>marketing_campaign32[[#This Row],[TotalSpend]]/marketing_campaign32[[#This Row],[Income]]</f>
        <v>1.150297397265842E-2</v>
      </c>
      <c r="Y731" s="27" t="str">
        <f>IF(marketing_campaign32[[#This Row],[TotalSpend]]&gt;1196, "High Spend", "Low Spend")</f>
        <v>Low Spend</v>
      </c>
      <c r="Z731">
        <v>2</v>
      </c>
      <c r="AA731">
        <v>5</v>
      </c>
      <c r="AB731">
        <v>5</v>
      </c>
      <c r="AC731">
        <v>11</v>
      </c>
      <c r="AD731">
        <f t="shared" si="35"/>
        <v>21</v>
      </c>
      <c r="AE731" s="30">
        <f>IFERROR(marketing_campaign32[[#This Row],[TotalSpend]]/marketing_campaign32[[#This Row],[TotalPurchase]], 0)</f>
        <v>40.428571428571431</v>
      </c>
      <c r="AF731">
        <v>2</v>
      </c>
      <c r="AG731">
        <v>0</v>
      </c>
      <c r="AH731">
        <v>0</v>
      </c>
      <c r="AI731">
        <v>0</v>
      </c>
      <c r="AJ731">
        <v>0</v>
      </c>
      <c r="AK731">
        <v>0</v>
      </c>
      <c r="AL731">
        <v>0</v>
      </c>
      <c r="AM731">
        <v>0</v>
      </c>
    </row>
    <row r="732" spans="1:39" x14ac:dyDescent="0.3">
      <c r="A732">
        <v>1184</v>
      </c>
      <c r="B732">
        <v>1968</v>
      </c>
      <c r="C732">
        <f>2014-marketing_campaign32[[#This Row],[Year_Birth]]</f>
        <v>46</v>
      </c>
      <c r="D732" t="str">
        <f>IF(AND(marketing_campaign32[[#This Row],[Age]]&gt;17, marketing_campaign32[[#This Row],[Age]]&lt;40), "Adult", IF(AND(marketing_campaign32[[#This Row],[Age]]&gt;=40, marketing_campaign32[[#This Row],[Age]]&lt;59), "Middle Age", "Old Age"))</f>
        <v>Middle Age</v>
      </c>
      <c r="E732">
        <v>3</v>
      </c>
      <c r="F732">
        <v>1</v>
      </c>
      <c r="G732">
        <v>69674</v>
      </c>
      <c r="H732" t="s">
        <v>146</v>
      </c>
      <c r="I732">
        <v>3</v>
      </c>
      <c r="J732">
        <v>0</v>
      </c>
      <c r="K732">
        <v>2</v>
      </c>
      <c r="L732">
        <f t="shared" si="33"/>
        <v>2</v>
      </c>
      <c r="M732">
        <f>marketing_campaign32[[#This Row],[TotalKids]]+marketing_campaign32[[#This Row],[Marital_Number]]</f>
        <v>3</v>
      </c>
      <c r="N732" s="1">
        <v>41416</v>
      </c>
      <c r="O732" s="22">
        <f>MAX($N$2:$N$2229)-marketing_campaign32[[#This Row],[Dt_Customer]]</f>
        <v>403</v>
      </c>
      <c r="P732">
        <v>46</v>
      </c>
      <c r="Q732">
        <v>554</v>
      </c>
      <c r="R732">
        <v>41</v>
      </c>
      <c r="S732">
        <v>215</v>
      </c>
      <c r="T732">
        <v>11</v>
      </c>
      <c r="U732">
        <v>0</v>
      </c>
      <c r="V732">
        <v>24</v>
      </c>
      <c r="W732">
        <f t="shared" si="34"/>
        <v>845</v>
      </c>
      <c r="X732" s="27">
        <f>marketing_campaign32[[#This Row],[TotalSpend]]/marketing_campaign32[[#This Row],[Income]]</f>
        <v>1.2127909980767574E-2</v>
      </c>
      <c r="Y732" s="27" t="str">
        <f>IF(marketing_campaign32[[#This Row],[TotalSpend]]&gt;1196, "High Spend", "Low Spend")</f>
        <v>Low Spend</v>
      </c>
      <c r="Z732">
        <v>3</v>
      </c>
      <c r="AA732">
        <v>10</v>
      </c>
      <c r="AB732">
        <v>2</v>
      </c>
      <c r="AC732">
        <v>10</v>
      </c>
      <c r="AD732">
        <f t="shared" si="35"/>
        <v>22</v>
      </c>
      <c r="AE732" s="30">
        <f>IFERROR(marketing_campaign32[[#This Row],[TotalSpend]]/marketing_campaign32[[#This Row],[TotalPurchase]], 0)</f>
        <v>38.409090909090907</v>
      </c>
      <c r="AF732">
        <v>5</v>
      </c>
      <c r="AG732">
        <v>0</v>
      </c>
      <c r="AH732">
        <v>0</v>
      </c>
      <c r="AI732">
        <v>0</v>
      </c>
      <c r="AJ732">
        <v>0</v>
      </c>
      <c r="AK732">
        <v>0</v>
      </c>
      <c r="AL732">
        <v>0</v>
      </c>
      <c r="AM732">
        <v>0</v>
      </c>
    </row>
    <row r="733" spans="1:39" x14ac:dyDescent="0.3">
      <c r="A733">
        <v>2535</v>
      </c>
      <c r="B733">
        <v>1978</v>
      </c>
      <c r="C733">
        <f>2014-marketing_campaign32[[#This Row],[Year_Birth]]</f>
        <v>36</v>
      </c>
      <c r="D733" t="str">
        <f>IF(AND(marketing_campaign32[[#This Row],[Age]]&gt;17, marketing_campaign32[[#This Row],[Age]]&lt;40), "Adult", IF(AND(marketing_campaign32[[#This Row],[Age]]&gt;=40, marketing_campaign32[[#This Row],[Age]]&lt;59), "Middle Age", "Old Age"))</f>
        <v>Adult</v>
      </c>
      <c r="E733">
        <v>3</v>
      </c>
      <c r="F733">
        <v>2</v>
      </c>
      <c r="G733">
        <v>88097</v>
      </c>
      <c r="H733" t="s">
        <v>146</v>
      </c>
      <c r="I733">
        <v>3</v>
      </c>
      <c r="J733">
        <v>1</v>
      </c>
      <c r="K733">
        <v>0</v>
      </c>
      <c r="L733">
        <f t="shared" si="33"/>
        <v>1</v>
      </c>
      <c r="M733">
        <f>marketing_campaign32[[#This Row],[TotalKids]]+marketing_campaign32[[#This Row],[Marital_Number]]</f>
        <v>3</v>
      </c>
      <c r="N733" s="1">
        <v>41139</v>
      </c>
      <c r="O733" s="22">
        <f>MAX($N$2:$N$2229)-marketing_campaign32[[#This Row],[Dt_Customer]]</f>
        <v>680</v>
      </c>
      <c r="P733">
        <v>24</v>
      </c>
      <c r="Q733">
        <v>163</v>
      </c>
      <c r="R733">
        <v>0</v>
      </c>
      <c r="S733">
        <v>480</v>
      </c>
      <c r="T733">
        <v>0</v>
      </c>
      <c r="U733">
        <v>126</v>
      </c>
      <c r="V733">
        <v>75</v>
      </c>
      <c r="W733">
        <f t="shared" si="34"/>
        <v>844</v>
      </c>
      <c r="X733" s="27">
        <f>marketing_campaign32[[#This Row],[TotalSpend]]/marketing_campaign32[[#This Row],[Income]]</f>
        <v>9.5803489335618691E-3</v>
      </c>
      <c r="Y733" s="27" t="str">
        <f>IF(marketing_campaign32[[#This Row],[TotalSpend]]&gt;1196, "High Spend", "Low Spend")</f>
        <v>Low Spend</v>
      </c>
      <c r="Z733">
        <v>1</v>
      </c>
      <c r="AA733">
        <v>6</v>
      </c>
      <c r="AB733">
        <v>5</v>
      </c>
      <c r="AC733">
        <v>8</v>
      </c>
      <c r="AD733">
        <f t="shared" si="35"/>
        <v>19</v>
      </c>
      <c r="AE733" s="30">
        <f>IFERROR(marketing_campaign32[[#This Row],[TotalSpend]]/marketing_campaign32[[#This Row],[TotalPurchase]], 0)</f>
        <v>44.421052631578945</v>
      </c>
      <c r="AF733">
        <v>9</v>
      </c>
      <c r="AG733">
        <v>1</v>
      </c>
      <c r="AH733">
        <v>0</v>
      </c>
      <c r="AI733">
        <v>0</v>
      </c>
      <c r="AJ733">
        <v>1</v>
      </c>
      <c r="AK733">
        <v>1</v>
      </c>
      <c r="AL733">
        <v>1</v>
      </c>
      <c r="AM733">
        <v>0</v>
      </c>
    </row>
    <row r="734" spans="1:39" x14ac:dyDescent="0.3">
      <c r="A734">
        <v>8235</v>
      </c>
      <c r="B734">
        <v>1956</v>
      </c>
      <c r="C734">
        <f>2014-marketing_campaign32[[#This Row],[Year_Birth]]</f>
        <v>58</v>
      </c>
      <c r="D734" t="str">
        <f>IF(AND(marketing_campaign32[[#This Row],[Age]]&gt;17, marketing_campaign32[[#This Row],[Age]]&lt;40), "Adult", IF(AND(marketing_campaign32[[#This Row],[Age]]&gt;=40, marketing_campaign32[[#This Row],[Age]]&lt;59), "Middle Age", "Old Age"))</f>
        <v>Middle Age</v>
      </c>
      <c r="E734">
        <v>3</v>
      </c>
      <c r="F734">
        <v>2</v>
      </c>
      <c r="G734">
        <v>69245</v>
      </c>
      <c r="H734" t="s">
        <v>146</v>
      </c>
      <c r="I734">
        <v>3</v>
      </c>
      <c r="J734">
        <v>0</v>
      </c>
      <c r="K734">
        <v>1</v>
      </c>
      <c r="L734">
        <f t="shared" si="33"/>
        <v>1</v>
      </c>
      <c r="M734">
        <f>marketing_campaign32[[#This Row],[TotalKids]]+marketing_campaign32[[#This Row],[Marital_Number]]</f>
        <v>3</v>
      </c>
      <c r="N734" s="1">
        <v>41663</v>
      </c>
      <c r="O734" s="22">
        <f>MAX($N$2:$N$2229)-marketing_campaign32[[#This Row],[Dt_Customer]]</f>
        <v>156</v>
      </c>
      <c r="P734">
        <v>8</v>
      </c>
      <c r="Q734">
        <v>428</v>
      </c>
      <c r="R734">
        <v>30</v>
      </c>
      <c r="S734">
        <v>214</v>
      </c>
      <c r="T734">
        <v>80</v>
      </c>
      <c r="U734">
        <v>30</v>
      </c>
      <c r="V734">
        <v>61</v>
      </c>
      <c r="W734">
        <f t="shared" si="34"/>
        <v>843</v>
      </c>
      <c r="X734" s="27">
        <f>marketing_campaign32[[#This Row],[TotalSpend]]/marketing_campaign32[[#This Row],[Income]]</f>
        <v>1.2174164199581197E-2</v>
      </c>
      <c r="Y734" s="27" t="str">
        <f>IF(marketing_campaign32[[#This Row],[TotalSpend]]&gt;1196, "High Spend", "Low Spend")</f>
        <v>Low Spend</v>
      </c>
      <c r="Z734">
        <v>2</v>
      </c>
      <c r="AA734">
        <v>6</v>
      </c>
      <c r="AB734">
        <v>5</v>
      </c>
      <c r="AC734">
        <v>10</v>
      </c>
      <c r="AD734">
        <f t="shared" si="35"/>
        <v>21</v>
      </c>
      <c r="AE734" s="30">
        <f>IFERROR(marketing_campaign32[[#This Row],[TotalSpend]]/marketing_campaign32[[#This Row],[TotalPurchase]], 0)</f>
        <v>40.142857142857146</v>
      </c>
      <c r="AF734">
        <v>3</v>
      </c>
      <c r="AG734">
        <v>0</v>
      </c>
      <c r="AH734">
        <v>0</v>
      </c>
      <c r="AI734">
        <v>0</v>
      </c>
      <c r="AJ734">
        <v>0</v>
      </c>
      <c r="AK734">
        <v>0</v>
      </c>
      <c r="AL734">
        <v>0</v>
      </c>
      <c r="AM734">
        <v>0</v>
      </c>
    </row>
    <row r="735" spans="1:39" x14ac:dyDescent="0.3">
      <c r="A735">
        <v>4390</v>
      </c>
      <c r="B735">
        <v>1954</v>
      </c>
      <c r="C735">
        <f>2014-marketing_campaign32[[#This Row],[Year_Birth]]</f>
        <v>60</v>
      </c>
      <c r="D735" t="str">
        <f>IF(AND(marketing_campaign32[[#This Row],[Age]]&gt;17, marketing_campaign32[[#This Row],[Age]]&lt;40), "Adult", IF(AND(marketing_campaign32[[#This Row],[Age]]&gt;=40, marketing_campaign32[[#This Row],[Age]]&lt;59), "Middle Age", "Old Age"))</f>
        <v>Old Age</v>
      </c>
      <c r="E735">
        <v>2</v>
      </c>
      <c r="F735">
        <v>2</v>
      </c>
      <c r="G735">
        <v>75315</v>
      </c>
      <c r="H735" t="s">
        <v>146</v>
      </c>
      <c r="I735">
        <v>3</v>
      </c>
      <c r="J735">
        <v>0</v>
      </c>
      <c r="K735">
        <v>1</v>
      </c>
      <c r="L735">
        <f t="shared" si="33"/>
        <v>1</v>
      </c>
      <c r="M735">
        <f>marketing_campaign32[[#This Row],[TotalKids]]+marketing_campaign32[[#This Row],[Marital_Number]]</f>
        <v>3</v>
      </c>
      <c r="N735" s="1">
        <v>41744</v>
      </c>
      <c r="O735" s="22">
        <f>MAX($N$2:$N$2229)-marketing_campaign32[[#This Row],[Dt_Customer]]</f>
        <v>75</v>
      </c>
      <c r="P735">
        <v>14</v>
      </c>
      <c r="Q735">
        <v>459</v>
      </c>
      <c r="R735">
        <v>15</v>
      </c>
      <c r="S735">
        <v>171</v>
      </c>
      <c r="T735">
        <v>142</v>
      </c>
      <c r="U735">
        <v>23</v>
      </c>
      <c r="V735">
        <v>31</v>
      </c>
      <c r="W735">
        <f t="shared" si="34"/>
        <v>841</v>
      </c>
      <c r="X735" s="27">
        <f>marketing_campaign32[[#This Row],[TotalSpend]]/marketing_campaign32[[#This Row],[Income]]</f>
        <v>1.1166434309234549E-2</v>
      </c>
      <c r="Y735" s="27" t="str">
        <f>IF(marketing_campaign32[[#This Row],[TotalSpend]]&gt;1196, "High Spend", "Low Spend")</f>
        <v>Low Spend</v>
      </c>
      <c r="Z735">
        <v>2</v>
      </c>
      <c r="AA735">
        <v>5</v>
      </c>
      <c r="AB735">
        <v>4</v>
      </c>
      <c r="AC735">
        <v>12</v>
      </c>
      <c r="AD735">
        <f t="shared" si="35"/>
        <v>21</v>
      </c>
      <c r="AE735" s="30">
        <f>IFERROR(marketing_campaign32[[#This Row],[TotalSpend]]/marketing_campaign32[[#This Row],[TotalPurchase]], 0)</f>
        <v>40.047619047619051</v>
      </c>
      <c r="AF735">
        <v>2</v>
      </c>
      <c r="AG735">
        <v>0</v>
      </c>
      <c r="AH735">
        <v>0</v>
      </c>
      <c r="AI735">
        <v>0</v>
      </c>
      <c r="AJ735">
        <v>0</v>
      </c>
      <c r="AK735">
        <v>0</v>
      </c>
      <c r="AL735">
        <v>0</v>
      </c>
      <c r="AM735">
        <v>0</v>
      </c>
    </row>
    <row r="736" spans="1:39" x14ac:dyDescent="0.3">
      <c r="A736">
        <v>1951</v>
      </c>
      <c r="B736">
        <v>1981</v>
      </c>
      <c r="C736">
        <f>2014-marketing_campaign32[[#This Row],[Year_Birth]]</f>
        <v>33</v>
      </c>
      <c r="D736" t="str">
        <f>IF(AND(marketing_campaign32[[#This Row],[Age]]&gt;17, marketing_campaign32[[#This Row],[Age]]&lt;40), "Adult", IF(AND(marketing_campaign32[[#This Row],[Age]]&gt;=40, marketing_campaign32[[#This Row],[Age]]&lt;59), "Middle Age", "Old Age"))</f>
        <v>Adult</v>
      </c>
      <c r="E736">
        <v>1</v>
      </c>
      <c r="F736">
        <v>2</v>
      </c>
      <c r="G736">
        <v>34445</v>
      </c>
      <c r="H736" t="s">
        <v>147</v>
      </c>
      <c r="I736">
        <v>2</v>
      </c>
      <c r="J736">
        <v>0</v>
      </c>
      <c r="K736">
        <v>0</v>
      </c>
      <c r="L736">
        <f t="shared" si="33"/>
        <v>0</v>
      </c>
      <c r="M736">
        <f>marketing_campaign32[[#This Row],[TotalKids]]+marketing_campaign32[[#This Row],[Marital_Number]]</f>
        <v>2</v>
      </c>
      <c r="N736" s="1">
        <v>41301</v>
      </c>
      <c r="O736" s="22">
        <f>MAX($N$2:$N$2229)-marketing_campaign32[[#This Row],[Dt_Customer]]</f>
        <v>518</v>
      </c>
      <c r="P736">
        <v>92</v>
      </c>
      <c r="Q736">
        <v>228</v>
      </c>
      <c r="R736">
        <v>122</v>
      </c>
      <c r="S736">
        <v>122</v>
      </c>
      <c r="T736">
        <v>208</v>
      </c>
      <c r="U736">
        <v>129</v>
      </c>
      <c r="V736">
        <v>30</v>
      </c>
      <c r="W736">
        <f t="shared" si="34"/>
        <v>839</v>
      </c>
      <c r="X736" s="27">
        <f>marketing_campaign32[[#This Row],[TotalSpend]]/marketing_campaign32[[#This Row],[Income]]</f>
        <v>2.4357671650457251E-2</v>
      </c>
      <c r="Y736" s="27" t="str">
        <f>IF(marketing_campaign32[[#This Row],[TotalSpend]]&gt;1196, "High Spend", "Low Spend")</f>
        <v>Low Spend</v>
      </c>
      <c r="Z736">
        <v>6</v>
      </c>
      <c r="AA736">
        <v>11</v>
      </c>
      <c r="AB736">
        <v>2</v>
      </c>
      <c r="AC736">
        <v>8</v>
      </c>
      <c r="AD736">
        <f t="shared" si="35"/>
        <v>21</v>
      </c>
      <c r="AE736" s="30">
        <f>IFERROR(marketing_campaign32[[#This Row],[TotalSpend]]/marketing_campaign32[[#This Row],[TotalPurchase]], 0)</f>
        <v>39.952380952380949</v>
      </c>
      <c r="AF736">
        <v>9</v>
      </c>
      <c r="AG736">
        <v>0</v>
      </c>
      <c r="AH736">
        <v>0</v>
      </c>
      <c r="AI736">
        <v>0</v>
      </c>
      <c r="AJ736">
        <v>0</v>
      </c>
      <c r="AK736">
        <v>0</v>
      </c>
      <c r="AL736">
        <v>0</v>
      </c>
      <c r="AM736">
        <v>0</v>
      </c>
    </row>
    <row r="737" spans="1:39" x14ac:dyDescent="0.3">
      <c r="A737">
        <v>11101</v>
      </c>
      <c r="B737">
        <v>1991</v>
      </c>
      <c r="C737">
        <f>2014-marketing_campaign32[[#This Row],[Year_Birth]]</f>
        <v>23</v>
      </c>
      <c r="D737" t="str">
        <f>IF(AND(marketing_campaign32[[#This Row],[Age]]&gt;17, marketing_campaign32[[#This Row],[Age]]&lt;40), "Adult", IF(AND(marketing_campaign32[[#This Row],[Age]]&gt;=40, marketing_campaign32[[#This Row],[Age]]&lt;59), "Middle Age", "Old Age"))</f>
        <v>Adult</v>
      </c>
      <c r="E737">
        <v>2</v>
      </c>
      <c r="F737">
        <v>2</v>
      </c>
      <c r="G737">
        <v>89891</v>
      </c>
      <c r="H737" t="s">
        <v>146</v>
      </c>
      <c r="I737">
        <v>3</v>
      </c>
      <c r="J737">
        <v>0</v>
      </c>
      <c r="K737">
        <v>0</v>
      </c>
      <c r="L737">
        <f t="shared" si="33"/>
        <v>0</v>
      </c>
      <c r="M737">
        <f>marketing_campaign32[[#This Row],[TotalKids]]+marketing_campaign32[[#This Row],[Marital_Number]]</f>
        <v>2</v>
      </c>
      <c r="N737" s="1">
        <v>41379</v>
      </c>
      <c r="O737" s="22">
        <f>MAX($N$2:$N$2229)-marketing_campaign32[[#This Row],[Dt_Customer]]</f>
        <v>440</v>
      </c>
      <c r="P737">
        <v>17</v>
      </c>
      <c r="Q737">
        <v>412</v>
      </c>
      <c r="R737">
        <v>22</v>
      </c>
      <c r="S737">
        <v>132</v>
      </c>
      <c r="T737">
        <v>59</v>
      </c>
      <c r="U737">
        <v>28</v>
      </c>
      <c r="V737">
        <v>183</v>
      </c>
      <c r="W737">
        <f t="shared" si="34"/>
        <v>836</v>
      </c>
      <c r="X737" s="27">
        <f>marketing_campaign32[[#This Row],[TotalSpend]]/marketing_campaign32[[#This Row],[Income]]</f>
        <v>9.3001524068037963E-3</v>
      </c>
      <c r="Y737" s="27" t="str">
        <f>IF(marketing_campaign32[[#This Row],[TotalSpend]]&gt;1196, "High Spend", "Low Spend")</f>
        <v>Low Spend</v>
      </c>
      <c r="Z737">
        <v>1</v>
      </c>
      <c r="AA737">
        <v>11</v>
      </c>
      <c r="AB737">
        <v>6</v>
      </c>
      <c r="AC737">
        <v>8</v>
      </c>
      <c r="AD737">
        <f t="shared" si="35"/>
        <v>25</v>
      </c>
      <c r="AE737" s="30">
        <f>IFERROR(marketing_campaign32[[#This Row],[TotalSpend]]/marketing_campaign32[[#This Row],[TotalPurchase]], 0)</f>
        <v>33.44</v>
      </c>
      <c r="AF737">
        <v>4</v>
      </c>
      <c r="AG737">
        <v>0</v>
      </c>
      <c r="AH737">
        <v>0</v>
      </c>
      <c r="AI737">
        <v>0</v>
      </c>
      <c r="AJ737">
        <v>0</v>
      </c>
      <c r="AK737">
        <v>1</v>
      </c>
      <c r="AL737">
        <v>0</v>
      </c>
      <c r="AM737">
        <v>0</v>
      </c>
    </row>
    <row r="738" spans="1:39" x14ac:dyDescent="0.3">
      <c r="A738">
        <v>2579</v>
      </c>
      <c r="B738">
        <v>1957</v>
      </c>
      <c r="C738">
        <f>2014-marketing_campaign32[[#This Row],[Year_Birth]]</f>
        <v>57</v>
      </c>
      <c r="D738" t="str">
        <f>IF(AND(marketing_campaign32[[#This Row],[Age]]&gt;17, marketing_campaign32[[#This Row],[Age]]&lt;40), "Adult", IF(AND(marketing_campaign32[[#This Row],[Age]]&gt;=40, marketing_campaign32[[#This Row],[Age]]&lt;59), "Middle Age", "Old Age"))</f>
        <v>Middle Age</v>
      </c>
      <c r="E738">
        <v>2</v>
      </c>
      <c r="F738">
        <v>2</v>
      </c>
      <c r="G738">
        <v>71113</v>
      </c>
      <c r="H738" t="s">
        <v>146</v>
      </c>
      <c r="I738">
        <v>3</v>
      </c>
      <c r="J738">
        <v>0</v>
      </c>
      <c r="K738">
        <v>1</v>
      </c>
      <c r="L738">
        <f t="shared" si="33"/>
        <v>1</v>
      </c>
      <c r="M738">
        <f>marketing_campaign32[[#This Row],[TotalKids]]+marketing_campaign32[[#This Row],[Marital_Number]]</f>
        <v>3</v>
      </c>
      <c r="N738" s="1">
        <v>41625</v>
      </c>
      <c r="O738" s="22">
        <f>MAX($N$2:$N$2229)-marketing_campaign32[[#This Row],[Dt_Customer]]</f>
        <v>194</v>
      </c>
      <c r="P738">
        <v>95</v>
      </c>
      <c r="Q738">
        <v>495</v>
      </c>
      <c r="R738">
        <v>33</v>
      </c>
      <c r="S738">
        <v>255</v>
      </c>
      <c r="T738">
        <v>11</v>
      </c>
      <c r="U738">
        <v>33</v>
      </c>
      <c r="V738">
        <v>8</v>
      </c>
      <c r="W738">
        <f t="shared" si="34"/>
        <v>835</v>
      </c>
      <c r="X738" s="27">
        <f>marketing_campaign32[[#This Row],[TotalSpend]]/marketing_campaign32[[#This Row],[Income]]</f>
        <v>1.1741875606429204E-2</v>
      </c>
      <c r="Y738" s="27" t="str">
        <f>IF(marketing_campaign32[[#This Row],[TotalSpend]]&gt;1196, "High Spend", "Low Spend")</f>
        <v>Low Spend</v>
      </c>
      <c r="Z738">
        <v>4</v>
      </c>
      <c r="AA738">
        <v>6</v>
      </c>
      <c r="AB738">
        <v>7</v>
      </c>
      <c r="AC738">
        <v>9</v>
      </c>
      <c r="AD738">
        <f t="shared" si="35"/>
        <v>22</v>
      </c>
      <c r="AE738" s="30">
        <f>IFERROR(marketing_campaign32[[#This Row],[TotalSpend]]/marketing_campaign32[[#This Row],[TotalPurchase]], 0)</f>
        <v>37.954545454545453</v>
      </c>
      <c r="AF738">
        <v>4</v>
      </c>
      <c r="AG738">
        <v>0</v>
      </c>
      <c r="AH738">
        <v>0</v>
      </c>
      <c r="AI738">
        <v>0</v>
      </c>
      <c r="AJ738">
        <v>0</v>
      </c>
      <c r="AK738">
        <v>0</v>
      </c>
      <c r="AL738">
        <v>0</v>
      </c>
      <c r="AM738">
        <v>0</v>
      </c>
    </row>
    <row r="739" spans="1:39" x14ac:dyDescent="0.3">
      <c r="A739">
        <v>3766</v>
      </c>
      <c r="B739">
        <v>1959</v>
      </c>
      <c r="C739">
        <f>2014-marketing_campaign32[[#This Row],[Year_Birth]]</f>
        <v>55</v>
      </c>
      <c r="D739" t="str">
        <f>IF(AND(marketing_campaign32[[#This Row],[Age]]&gt;17, marketing_campaign32[[#This Row],[Age]]&lt;40), "Adult", IF(AND(marketing_campaign32[[#This Row],[Age]]&gt;=40, marketing_campaign32[[#This Row],[Age]]&lt;59), "Middle Age", "Old Age"))</f>
        <v>Middle Age</v>
      </c>
      <c r="E739">
        <v>3</v>
      </c>
      <c r="F739">
        <v>1</v>
      </c>
      <c r="G739">
        <v>33051</v>
      </c>
      <c r="H739" t="s">
        <v>147</v>
      </c>
      <c r="I739">
        <v>2</v>
      </c>
      <c r="J739">
        <v>0</v>
      </c>
      <c r="K739">
        <v>0</v>
      </c>
      <c r="L739">
        <f t="shared" si="33"/>
        <v>0</v>
      </c>
      <c r="M739">
        <f>marketing_campaign32[[#This Row],[TotalKids]]+marketing_campaign32[[#This Row],[Marital_Number]]</f>
        <v>1</v>
      </c>
      <c r="N739" s="1">
        <v>41137</v>
      </c>
      <c r="O739" s="22">
        <f>MAX($N$2:$N$2229)-marketing_campaign32[[#This Row],[Dt_Customer]]</f>
        <v>682</v>
      </c>
      <c r="P739">
        <v>15</v>
      </c>
      <c r="Q739">
        <v>100</v>
      </c>
      <c r="R739">
        <v>71</v>
      </c>
      <c r="S739">
        <v>243</v>
      </c>
      <c r="T739">
        <v>108</v>
      </c>
      <c r="U739">
        <v>94</v>
      </c>
      <c r="V739">
        <v>219</v>
      </c>
      <c r="W739">
        <f t="shared" si="34"/>
        <v>835</v>
      </c>
      <c r="X739" s="27">
        <f>marketing_campaign32[[#This Row],[TotalSpend]]/marketing_campaign32[[#This Row],[Income]]</f>
        <v>2.5263985961090436E-2</v>
      </c>
      <c r="Y739" s="27" t="str">
        <f>IF(marketing_campaign32[[#This Row],[TotalSpend]]&gt;1196, "High Spend", "Low Spend")</f>
        <v>Low Spend</v>
      </c>
      <c r="Z739">
        <v>3</v>
      </c>
      <c r="AA739">
        <v>9</v>
      </c>
      <c r="AB739">
        <v>1</v>
      </c>
      <c r="AC739">
        <v>8</v>
      </c>
      <c r="AD739">
        <f t="shared" si="35"/>
        <v>18</v>
      </c>
      <c r="AE739" s="30">
        <f>IFERROR(marketing_campaign32[[#This Row],[TotalSpend]]/marketing_campaign32[[#This Row],[TotalPurchase]], 0)</f>
        <v>46.388888888888886</v>
      </c>
      <c r="AF739">
        <v>9</v>
      </c>
      <c r="AG739">
        <v>0</v>
      </c>
      <c r="AH739">
        <v>0</v>
      </c>
      <c r="AI739">
        <v>0</v>
      </c>
      <c r="AJ739">
        <v>0</v>
      </c>
      <c r="AK739">
        <v>0</v>
      </c>
      <c r="AL739">
        <v>1</v>
      </c>
      <c r="AM739">
        <v>0</v>
      </c>
    </row>
    <row r="740" spans="1:39" x14ac:dyDescent="0.3">
      <c r="A740">
        <v>6999</v>
      </c>
      <c r="B740">
        <v>1980</v>
      </c>
      <c r="C740">
        <f>2014-marketing_campaign32[[#This Row],[Year_Birth]]</f>
        <v>34</v>
      </c>
      <c r="D740" t="str">
        <f>IF(AND(marketing_campaign32[[#This Row],[Age]]&gt;17, marketing_campaign32[[#This Row],[Age]]&lt;40), "Adult", IF(AND(marketing_campaign32[[#This Row],[Age]]&gt;=40, marketing_campaign32[[#This Row],[Age]]&lt;59), "Middle Age", "Old Age"))</f>
        <v>Adult</v>
      </c>
      <c r="E740">
        <v>3</v>
      </c>
      <c r="F740">
        <v>2</v>
      </c>
      <c r="G740">
        <v>69661</v>
      </c>
      <c r="H740" t="s">
        <v>146</v>
      </c>
      <c r="I740">
        <v>3</v>
      </c>
      <c r="J740">
        <v>0</v>
      </c>
      <c r="K740">
        <v>0</v>
      </c>
      <c r="L740">
        <f t="shared" si="33"/>
        <v>0</v>
      </c>
      <c r="M740">
        <f>marketing_campaign32[[#This Row],[TotalKids]]+marketing_campaign32[[#This Row],[Marital_Number]]</f>
        <v>2</v>
      </c>
      <c r="N740" s="1">
        <v>41772</v>
      </c>
      <c r="O740" s="22">
        <f>MAX($N$2:$N$2229)-marketing_campaign32[[#This Row],[Dt_Customer]]</f>
        <v>47</v>
      </c>
      <c r="P740">
        <v>80</v>
      </c>
      <c r="Q740">
        <v>656</v>
      </c>
      <c r="R740">
        <v>16</v>
      </c>
      <c r="S740">
        <v>106</v>
      </c>
      <c r="T740">
        <v>32</v>
      </c>
      <c r="U740">
        <v>16</v>
      </c>
      <c r="V740">
        <v>8</v>
      </c>
      <c r="W740">
        <f t="shared" si="34"/>
        <v>834</v>
      </c>
      <c r="X740" s="27">
        <f>marketing_campaign32[[#This Row],[TotalSpend]]/marketing_campaign32[[#This Row],[Income]]</f>
        <v>1.1972265686682649E-2</v>
      </c>
      <c r="Y740" s="27" t="str">
        <f>IF(marketing_campaign32[[#This Row],[TotalSpend]]&gt;1196, "High Spend", "Low Spend")</f>
        <v>Low Spend</v>
      </c>
      <c r="Z740">
        <v>1</v>
      </c>
      <c r="AA740">
        <v>7</v>
      </c>
      <c r="AB740">
        <v>3</v>
      </c>
      <c r="AC740">
        <v>12</v>
      </c>
      <c r="AD740">
        <f t="shared" si="35"/>
        <v>22</v>
      </c>
      <c r="AE740" s="30">
        <f>IFERROR(marketing_campaign32[[#This Row],[TotalSpend]]/marketing_campaign32[[#This Row],[TotalPurchase]], 0)</f>
        <v>37.909090909090907</v>
      </c>
      <c r="AF740">
        <v>3</v>
      </c>
      <c r="AG740">
        <v>0</v>
      </c>
      <c r="AH740">
        <v>0</v>
      </c>
      <c r="AI740">
        <v>0</v>
      </c>
      <c r="AJ740">
        <v>0</v>
      </c>
      <c r="AK740">
        <v>0</v>
      </c>
      <c r="AL740">
        <v>0</v>
      </c>
      <c r="AM740">
        <v>0</v>
      </c>
    </row>
    <row r="741" spans="1:39" x14ac:dyDescent="0.3">
      <c r="A741">
        <v>4508</v>
      </c>
      <c r="B741">
        <v>1952</v>
      </c>
      <c r="C741">
        <f>2014-marketing_campaign32[[#This Row],[Year_Birth]]</f>
        <v>62</v>
      </c>
      <c r="D741" t="str">
        <f>IF(AND(marketing_campaign32[[#This Row],[Age]]&gt;17, marketing_campaign32[[#This Row],[Age]]&lt;40), "Adult", IF(AND(marketing_campaign32[[#This Row],[Age]]&gt;=40, marketing_campaign32[[#This Row],[Age]]&lt;59), "Middle Age", "Old Age"))</f>
        <v>Old Age</v>
      </c>
      <c r="E741">
        <v>2</v>
      </c>
      <c r="F741">
        <v>1</v>
      </c>
      <c r="G741">
        <v>75127</v>
      </c>
      <c r="H741" t="s">
        <v>146</v>
      </c>
      <c r="I741">
        <v>3</v>
      </c>
      <c r="J741">
        <v>0</v>
      </c>
      <c r="K741">
        <v>0</v>
      </c>
      <c r="L741">
        <f t="shared" si="33"/>
        <v>0</v>
      </c>
      <c r="M741">
        <f>marketing_campaign32[[#This Row],[TotalKids]]+marketing_campaign32[[#This Row],[Marital_Number]]</f>
        <v>1</v>
      </c>
      <c r="N741" s="1">
        <v>41781</v>
      </c>
      <c r="O741" s="22">
        <f>MAX($N$2:$N$2229)-marketing_campaign32[[#This Row],[Dt_Customer]]</f>
        <v>38</v>
      </c>
      <c r="P741">
        <v>92</v>
      </c>
      <c r="Q741">
        <v>203</v>
      </c>
      <c r="R741">
        <v>35</v>
      </c>
      <c r="S741">
        <v>305</v>
      </c>
      <c r="T741">
        <v>46</v>
      </c>
      <c r="U741">
        <v>17</v>
      </c>
      <c r="V741">
        <v>227</v>
      </c>
      <c r="W741">
        <f t="shared" si="34"/>
        <v>833</v>
      </c>
      <c r="X741" s="27">
        <f>marketing_campaign32[[#This Row],[TotalSpend]]/marketing_campaign32[[#This Row],[Income]]</f>
        <v>1.1087891170950524E-2</v>
      </c>
      <c r="Y741" s="27" t="str">
        <f>IF(marketing_campaign32[[#This Row],[TotalSpend]]&gt;1196, "High Spend", "Low Spend")</f>
        <v>Low Spend</v>
      </c>
      <c r="Z741">
        <v>1</v>
      </c>
      <c r="AA741">
        <v>2</v>
      </c>
      <c r="AB741">
        <v>11</v>
      </c>
      <c r="AC741">
        <v>5</v>
      </c>
      <c r="AD741">
        <f t="shared" si="35"/>
        <v>18</v>
      </c>
      <c r="AE741" s="30">
        <f>IFERROR(marketing_campaign32[[#This Row],[TotalSpend]]/marketing_campaign32[[#This Row],[TotalPurchase]], 0)</f>
        <v>46.277777777777779</v>
      </c>
      <c r="AF741">
        <v>1</v>
      </c>
      <c r="AG741">
        <v>0</v>
      </c>
      <c r="AH741">
        <v>0</v>
      </c>
      <c r="AI741">
        <v>0</v>
      </c>
      <c r="AJ741">
        <v>0</v>
      </c>
      <c r="AK741">
        <v>0</v>
      </c>
      <c r="AL741">
        <v>0</v>
      </c>
      <c r="AM741">
        <v>0</v>
      </c>
    </row>
    <row r="742" spans="1:39" x14ac:dyDescent="0.3">
      <c r="A742">
        <v>4843</v>
      </c>
      <c r="B742">
        <v>1952</v>
      </c>
      <c r="C742">
        <f>2014-marketing_campaign32[[#This Row],[Year_Birth]]</f>
        <v>62</v>
      </c>
      <c r="D742" t="str">
        <f>IF(AND(marketing_campaign32[[#This Row],[Age]]&gt;17, marketing_campaign32[[#This Row],[Age]]&lt;40), "Adult", IF(AND(marketing_campaign32[[#This Row],[Age]]&gt;=40, marketing_campaign32[[#This Row],[Age]]&lt;59), "Middle Age", "Old Age"))</f>
        <v>Old Age</v>
      </c>
      <c r="E742">
        <v>2</v>
      </c>
      <c r="F742">
        <v>1</v>
      </c>
      <c r="G742">
        <v>75127</v>
      </c>
      <c r="H742" t="s">
        <v>146</v>
      </c>
      <c r="I742">
        <v>3</v>
      </c>
      <c r="J742">
        <v>0</v>
      </c>
      <c r="K742">
        <v>0</v>
      </c>
      <c r="L742">
        <f t="shared" si="33"/>
        <v>0</v>
      </c>
      <c r="M742">
        <f>marketing_campaign32[[#This Row],[TotalKids]]+marketing_campaign32[[#This Row],[Marital_Number]]</f>
        <v>1</v>
      </c>
      <c r="N742" s="1">
        <v>41781</v>
      </c>
      <c r="O742" s="22">
        <f>MAX($N$2:$N$2229)-marketing_campaign32[[#This Row],[Dt_Customer]]</f>
        <v>38</v>
      </c>
      <c r="P742">
        <v>92</v>
      </c>
      <c r="Q742">
        <v>203</v>
      </c>
      <c r="R742">
        <v>35</v>
      </c>
      <c r="S742">
        <v>305</v>
      </c>
      <c r="T742">
        <v>46</v>
      </c>
      <c r="U742">
        <v>17</v>
      </c>
      <c r="V742">
        <v>227</v>
      </c>
      <c r="W742">
        <f t="shared" si="34"/>
        <v>833</v>
      </c>
      <c r="X742" s="27">
        <f>marketing_campaign32[[#This Row],[TotalSpend]]/marketing_campaign32[[#This Row],[Income]]</f>
        <v>1.1087891170950524E-2</v>
      </c>
      <c r="Y742" s="27" t="str">
        <f>IF(marketing_campaign32[[#This Row],[TotalSpend]]&gt;1196, "High Spend", "Low Spend")</f>
        <v>Low Spend</v>
      </c>
      <c r="Z742">
        <v>1</v>
      </c>
      <c r="AA742">
        <v>2</v>
      </c>
      <c r="AB742">
        <v>11</v>
      </c>
      <c r="AC742">
        <v>5</v>
      </c>
      <c r="AD742">
        <f t="shared" si="35"/>
        <v>18</v>
      </c>
      <c r="AE742" s="30">
        <f>IFERROR(marketing_campaign32[[#This Row],[TotalSpend]]/marketing_campaign32[[#This Row],[TotalPurchase]], 0)</f>
        <v>46.277777777777779</v>
      </c>
      <c r="AF742">
        <v>1</v>
      </c>
      <c r="AG742">
        <v>0</v>
      </c>
      <c r="AH742">
        <v>0</v>
      </c>
      <c r="AI742">
        <v>0</v>
      </c>
      <c r="AJ742">
        <v>0</v>
      </c>
      <c r="AK742">
        <v>0</v>
      </c>
      <c r="AL742">
        <v>0</v>
      </c>
      <c r="AM742">
        <v>0</v>
      </c>
    </row>
    <row r="743" spans="1:39" x14ac:dyDescent="0.3">
      <c r="A743">
        <v>5841</v>
      </c>
      <c r="B743">
        <v>1966</v>
      </c>
      <c r="C743">
        <f>2014-marketing_campaign32[[#This Row],[Year_Birth]]</f>
        <v>48</v>
      </c>
      <c r="D743" t="str">
        <f>IF(AND(marketing_campaign32[[#This Row],[Age]]&gt;17, marketing_campaign32[[#This Row],[Age]]&lt;40), "Adult", IF(AND(marketing_campaign32[[#This Row],[Age]]&gt;=40, marketing_campaign32[[#This Row],[Age]]&lt;59), "Middle Age", "Old Age"))</f>
        <v>Middle Age</v>
      </c>
      <c r="E743">
        <v>2</v>
      </c>
      <c r="F743">
        <v>2</v>
      </c>
      <c r="G743">
        <v>60894</v>
      </c>
      <c r="H743" t="s">
        <v>147</v>
      </c>
      <c r="I743">
        <v>2</v>
      </c>
      <c r="J743">
        <v>0</v>
      </c>
      <c r="K743">
        <v>1</v>
      </c>
      <c r="L743">
        <f t="shared" si="33"/>
        <v>1</v>
      </c>
      <c r="M743">
        <f>marketing_campaign32[[#This Row],[TotalKids]]+marketing_campaign32[[#This Row],[Marital_Number]]</f>
        <v>3</v>
      </c>
      <c r="N743" s="1">
        <v>41453</v>
      </c>
      <c r="O743" s="22">
        <f>MAX($N$2:$N$2229)-marketing_campaign32[[#This Row],[Dt_Customer]]</f>
        <v>366</v>
      </c>
      <c r="P743">
        <v>61</v>
      </c>
      <c r="Q743">
        <v>606</v>
      </c>
      <c r="R743">
        <v>7</v>
      </c>
      <c r="S743">
        <v>155</v>
      </c>
      <c r="T743">
        <v>10</v>
      </c>
      <c r="U743">
        <v>0</v>
      </c>
      <c r="V743">
        <v>54</v>
      </c>
      <c r="W743">
        <f t="shared" si="34"/>
        <v>832</v>
      </c>
      <c r="X743" s="27">
        <f>marketing_campaign32[[#This Row],[TotalSpend]]/marketing_campaign32[[#This Row],[Income]]</f>
        <v>1.3663086675206096E-2</v>
      </c>
      <c r="Y743" s="27" t="str">
        <f>IF(marketing_campaign32[[#This Row],[TotalSpend]]&gt;1196, "High Spend", "Low Spend")</f>
        <v>Low Spend</v>
      </c>
      <c r="Z743">
        <v>5</v>
      </c>
      <c r="AA743">
        <v>10</v>
      </c>
      <c r="AB743">
        <v>3</v>
      </c>
      <c r="AC743">
        <v>8</v>
      </c>
      <c r="AD743">
        <f t="shared" si="35"/>
        <v>21</v>
      </c>
      <c r="AE743" s="30">
        <f>IFERROR(marketing_campaign32[[#This Row],[TotalSpend]]/marketing_campaign32[[#This Row],[TotalPurchase]], 0)</f>
        <v>39.61904761904762</v>
      </c>
      <c r="AF743">
        <v>7</v>
      </c>
      <c r="AG743">
        <v>0</v>
      </c>
      <c r="AH743">
        <v>0</v>
      </c>
      <c r="AI743">
        <v>0</v>
      </c>
      <c r="AJ743">
        <v>0</v>
      </c>
      <c r="AK743">
        <v>0</v>
      </c>
      <c r="AL743">
        <v>0</v>
      </c>
      <c r="AM743">
        <v>0</v>
      </c>
    </row>
    <row r="744" spans="1:39" x14ac:dyDescent="0.3">
      <c r="A744">
        <v>7488</v>
      </c>
      <c r="B744">
        <v>1963</v>
      </c>
      <c r="C744">
        <f>2014-marketing_campaign32[[#This Row],[Year_Birth]]</f>
        <v>51</v>
      </c>
      <c r="D744" t="str">
        <f>IF(AND(marketing_campaign32[[#This Row],[Age]]&gt;17, marketing_campaign32[[#This Row],[Age]]&lt;40), "Adult", IF(AND(marketing_campaign32[[#This Row],[Age]]&gt;=40, marketing_campaign32[[#This Row],[Age]]&lt;59), "Middle Age", "Old Age"))</f>
        <v>Middle Age</v>
      </c>
      <c r="E744">
        <v>3</v>
      </c>
      <c r="F744">
        <v>1</v>
      </c>
      <c r="G744">
        <v>64191</v>
      </c>
      <c r="H744" t="s">
        <v>147</v>
      </c>
      <c r="I744">
        <v>2</v>
      </c>
      <c r="J744">
        <v>0</v>
      </c>
      <c r="K744">
        <v>1</v>
      </c>
      <c r="L744">
        <f t="shared" si="33"/>
        <v>1</v>
      </c>
      <c r="M744">
        <f>marketing_campaign32[[#This Row],[TotalKids]]+marketing_campaign32[[#This Row],[Marital_Number]]</f>
        <v>2</v>
      </c>
      <c r="N744" s="1">
        <v>41296</v>
      </c>
      <c r="O744" s="22">
        <f>MAX($N$2:$N$2229)-marketing_campaign32[[#This Row],[Dt_Customer]]</f>
        <v>523</v>
      </c>
      <c r="P744">
        <v>30</v>
      </c>
      <c r="Q744">
        <v>420</v>
      </c>
      <c r="R744">
        <v>15</v>
      </c>
      <c r="S744">
        <v>186</v>
      </c>
      <c r="T744">
        <v>151</v>
      </c>
      <c r="U744">
        <v>38</v>
      </c>
      <c r="V744">
        <v>15</v>
      </c>
      <c r="W744">
        <f t="shared" si="34"/>
        <v>825</v>
      </c>
      <c r="X744" s="27">
        <f>marketing_campaign32[[#This Row],[TotalSpend]]/marketing_campaign32[[#This Row],[Income]]</f>
        <v>1.2852269009674254E-2</v>
      </c>
      <c r="Y744" s="27" t="str">
        <f>IF(marketing_campaign32[[#This Row],[TotalSpend]]&gt;1196, "High Spend", "Low Spend")</f>
        <v>Low Spend</v>
      </c>
      <c r="Z744">
        <v>3</v>
      </c>
      <c r="AA744">
        <v>5</v>
      </c>
      <c r="AB744">
        <v>3</v>
      </c>
      <c r="AC744">
        <v>13</v>
      </c>
      <c r="AD744">
        <f t="shared" si="35"/>
        <v>21</v>
      </c>
      <c r="AE744" s="30">
        <f>IFERROR(marketing_campaign32[[#This Row],[TotalSpend]]/marketing_campaign32[[#This Row],[TotalPurchase]], 0)</f>
        <v>39.285714285714285</v>
      </c>
      <c r="AF744">
        <v>3</v>
      </c>
      <c r="AG744">
        <v>0</v>
      </c>
      <c r="AH744">
        <v>0</v>
      </c>
      <c r="AI744">
        <v>0</v>
      </c>
      <c r="AJ744">
        <v>0</v>
      </c>
      <c r="AK744">
        <v>0</v>
      </c>
      <c r="AL744">
        <v>0</v>
      </c>
      <c r="AM744">
        <v>0</v>
      </c>
    </row>
    <row r="745" spans="1:39" x14ac:dyDescent="0.3">
      <c r="A745">
        <v>2295</v>
      </c>
      <c r="B745">
        <v>1954</v>
      </c>
      <c r="C745">
        <f>2014-marketing_campaign32[[#This Row],[Year_Birth]]</f>
        <v>60</v>
      </c>
      <c r="D745" t="str">
        <f>IF(AND(marketing_campaign32[[#This Row],[Age]]&gt;17, marketing_campaign32[[#This Row],[Age]]&lt;40), "Adult", IF(AND(marketing_campaign32[[#This Row],[Age]]&gt;=40, marketing_campaign32[[#This Row],[Age]]&lt;59), "Middle Age", "Old Age"))</f>
        <v>Old Age</v>
      </c>
      <c r="E745">
        <v>3</v>
      </c>
      <c r="F745">
        <v>2</v>
      </c>
      <c r="G745">
        <v>62670</v>
      </c>
      <c r="H745" t="s">
        <v>147</v>
      </c>
      <c r="I745">
        <v>2</v>
      </c>
      <c r="J745">
        <v>0</v>
      </c>
      <c r="K745">
        <v>1</v>
      </c>
      <c r="L745">
        <f t="shared" si="33"/>
        <v>1</v>
      </c>
      <c r="M745">
        <f>marketing_campaign32[[#This Row],[TotalKids]]+marketing_campaign32[[#This Row],[Marital_Number]]</f>
        <v>3</v>
      </c>
      <c r="N745" s="1">
        <v>41672</v>
      </c>
      <c r="O745" s="22">
        <f>MAX($N$2:$N$2229)-marketing_campaign32[[#This Row],[Dt_Customer]]</f>
        <v>147</v>
      </c>
      <c r="P745">
        <v>57</v>
      </c>
      <c r="Q745">
        <v>539</v>
      </c>
      <c r="R745">
        <v>30</v>
      </c>
      <c r="S745">
        <v>92</v>
      </c>
      <c r="T745">
        <v>80</v>
      </c>
      <c r="U745">
        <v>46</v>
      </c>
      <c r="V745">
        <v>38</v>
      </c>
      <c r="W745">
        <f t="shared" si="34"/>
        <v>825</v>
      </c>
      <c r="X745" s="27">
        <f>marketing_campaign32[[#This Row],[TotalSpend]]/marketing_campaign32[[#This Row],[Income]]</f>
        <v>1.3164193393968406E-2</v>
      </c>
      <c r="Y745" s="27" t="str">
        <f>IF(marketing_campaign32[[#This Row],[TotalSpend]]&gt;1196, "High Spend", "Low Spend")</f>
        <v>Low Spend</v>
      </c>
      <c r="Z745">
        <v>1</v>
      </c>
      <c r="AA745">
        <v>5</v>
      </c>
      <c r="AB745">
        <v>3</v>
      </c>
      <c r="AC745">
        <v>13</v>
      </c>
      <c r="AD745">
        <f t="shared" si="35"/>
        <v>21</v>
      </c>
      <c r="AE745" s="30">
        <f>IFERROR(marketing_campaign32[[#This Row],[TotalSpend]]/marketing_campaign32[[#This Row],[TotalPurchase]], 0)</f>
        <v>39.285714285714285</v>
      </c>
      <c r="AF745">
        <v>3</v>
      </c>
      <c r="AG745">
        <v>0</v>
      </c>
      <c r="AH745">
        <v>0</v>
      </c>
      <c r="AI745">
        <v>0</v>
      </c>
      <c r="AJ745">
        <v>0</v>
      </c>
      <c r="AK745">
        <v>0</v>
      </c>
      <c r="AL745">
        <v>0</v>
      </c>
      <c r="AM745">
        <v>0</v>
      </c>
    </row>
    <row r="746" spans="1:39" x14ac:dyDescent="0.3">
      <c r="A746">
        <v>7119</v>
      </c>
      <c r="B746">
        <v>1982</v>
      </c>
      <c r="C746">
        <f>2014-marketing_campaign32[[#This Row],[Year_Birth]]</f>
        <v>32</v>
      </c>
      <c r="D746" t="str">
        <f>IF(AND(marketing_campaign32[[#This Row],[Age]]&gt;17, marketing_campaign32[[#This Row],[Age]]&lt;40), "Adult", IF(AND(marketing_campaign32[[#This Row],[Age]]&gt;=40, marketing_campaign32[[#This Row],[Age]]&lt;59), "Middle Age", "Old Age"))</f>
        <v>Adult</v>
      </c>
      <c r="E746">
        <v>2</v>
      </c>
      <c r="F746">
        <v>1</v>
      </c>
      <c r="G746">
        <v>68627</v>
      </c>
      <c r="H746" t="s">
        <v>146</v>
      </c>
      <c r="I746">
        <v>3</v>
      </c>
      <c r="J746">
        <v>0</v>
      </c>
      <c r="K746">
        <v>0</v>
      </c>
      <c r="L746">
        <f t="shared" si="33"/>
        <v>0</v>
      </c>
      <c r="M746">
        <f>marketing_campaign32[[#This Row],[TotalKids]]+marketing_campaign32[[#This Row],[Marital_Number]]</f>
        <v>1</v>
      </c>
      <c r="N746" s="1">
        <v>41286</v>
      </c>
      <c r="O746" s="22">
        <f>MAX($N$2:$N$2229)-marketing_campaign32[[#This Row],[Dt_Customer]]</f>
        <v>533</v>
      </c>
      <c r="P746">
        <v>45</v>
      </c>
      <c r="Q746">
        <v>395</v>
      </c>
      <c r="R746">
        <v>15</v>
      </c>
      <c r="S746">
        <v>263</v>
      </c>
      <c r="T746">
        <v>60</v>
      </c>
      <c r="U746">
        <v>54</v>
      </c>
      <c r="V746">
        <v>38</v>
      </c>
      <c r="W746">
        <f t="shared" si="34"/>
        <v>825</v>
      </c>
      <c r="X746" s="27">
        <f>marketing_campaign32[[#This Row],[TotalSpend]]/marketing_campaign32[[#This Row],[Income]]</f>
        <v>1.2021507569906888E-2</v>
      </c>
      <c r="Y746" s="27" t="str">
        <f>IF(marketing_campaign32[[#This Row],[TotalSpend]]&gt;1196, "High Spend", "Low Spend")</f>
        <v>Low Spend</v>
      </c>
      <c r="Z746">
        <v>1</v>
      </c>
      <c r="AA746">
        <v>2</v>
      </c>
      <c r="AB746">
        <v>3</v>
      </c>
      <c r="AC746">
        <v>6</v>
      </c>
      <c r="AD746">
        <f t="shared" si="35"/>
        <v>11</v>
      </c>
      <c r="AE746" s="30">
        <f>IFERROR(marketing_campaign32[[#This Row],[TotalSpend]]/marketing_campaign32[[#This Row],[TotalPurchase]], 0)</f>
        <v>75</v>
      </c>
      <c r="AF746">
        <v>1</v>
      </c>
      <c r="AG746">
        <v>0</v>
      </c>
      <c r="AH746">
        <v>0</v>
      </c>
      <c r="AI746">
        <v>0</v>
      </c>
      <c r="AJ746">
        <v>0</v>
      </c>
      <c r="AK746">
        <v>0</v>
      </c>
      <c r="AL746">
        <v>0</v>
      </c>
      <c r="AM746">
        <v>0</v>
      </c>
    </row>
    <row r="747" spans="1:39" x14ac:dyDescent="0.3">
      <c r="A747">
        <v>3091</v>
      </c>
      <c r="B747">
        <v>1981</v>
      </c>
      <c r="C747">
        <f>2014-marketing_campaign32[[#This Row],[Year_Birth]]</f>
        <v>33</v>
      </c>
      <c r="D747" t="str">
        <f>IF(AND(marketing_campaign32[[#This Row],[Age]]&gt;17, marketing_campaign32[[#This Row],[Age]]&lt;40), "Adult", IF(AND(marketing_campaign32[[#This Row],[Age]]&gt;=40, marketing_campaign32[[#This Row],[Age]]&lt;59), "Middle Age", "Old Age"))</f>
        <v>Adult</v>
      </c>
      <c r="E747">
        <v>3</v>
      </c>
      <c r="F747">
        <v>2</v>
      </c>
      <c r="G747">
        <v>75774</v>
      </c>
      <c r="H747" t="s">
        <v>146</v>
      </c>
      <c r="I747">
        <v>3</v>
      </c>
      <c r="J747">
        <v>1</v>
      </c>
      <c r="K747">
        <v>0</v>
      </c>
      <c r="L747">
        <f t="shared" si="33"/>
        <v>1</v>
      </c>
      <c r="M747">
        <f>marketing_campaign32[[#This Row],[TotalKids]]+marketing_campaign32[[#This Row],[Marital_Number]]</f>
        <v>3</v>
      </c>
      <c r="N747" s="1">
        <v>41761</v>
      </c>
      <c r="O747" s="22">
        <f>MAX($N$2:$N$2229)-marketing_campaign32[[#This Row],[Dt_Customer]]</f>
        <v>58</v>
      </c>
      <c r="P747">
        <v>27</v>
      </c>
      <c r="Q747">
        <v>340</v>
      </c>
      <c r="R747">
        <v>21</v>
      </c>
      <c r="S747">
        <v>134</v>
      </c>
      <c r="T747">
        <v>258</v>
      </c>
      <c r="U747">
        <v>14</v>
      </c>
      <c r="V747">
        <v>56</v>
      </c>
      <c r="W747">
        <f t="shared" si="34"/>
        <v>823</v>
      </c>
      <c r="X747" s="27">
        <f>marketing_campaign32[[#This Row],[TotalSpend]]/marketing_campaign32[[#This Row],[Income]]</f>
        <v>1.0861245282022857E-2</v>
      </c>
      <c r="Y747" s="27" t="str">
        <f>IF(marketing_campaign32[[#This Row],[TotalSpend]]&gt;1196, "High Spend", "Low Spend")</f>
        <v>Low Spend</v>
      </c>
      <c r="Z747">
        <v>1</v>
      </c>
      <c r="AA747">
        <v>7</v>
      </c>
      <c r="AB747">
        <v>5</v>
      </c>
      <c r="AC747">
        <v>8</v>
      </c>
      <c r="AD747">
        <f t="shared" si="35"/>
        <v>20</v>
      </c>
      <c r="AE747" s="30">
        <f>IFERROR(marketing_campaign32[[#This Row],[TotalSpend]]/marketing_campaign32[[#This Row],[TotalPurchase]], 0)</f>
        <v>41.15</v>
      </c>
      <c r="AF747">
        <v>4</v>
      </c>
      <c r="AG747">
        <v>0</v>
      </c>
      <c r="AH747">
        <v>0</v>
      </c>
      <c r="AI747">
        <v>0</v>
      </c>
      <c r="AJ747">
        <v>0</v>
      </c>
      <c r="AK747">
        <v>0</v>
      </c>
      <c r="AL747">
        <v>0</v>
      </c>
      <c r="AM747">
        <v>0</v>
      </c>
    </row>
    <row r="748" spans="1:39" x14ac:dyDescent="0.3">
      <c r="A748">
        <v>762</v>
      </c>
      <c r="B748">
        <v>1981</v>
      </c>
      <c r="C748">
        <f>2014-marketing_campaign32[[#This Row],[Year_Birth]]</f>
        <v>33</v>
      </c>
      <c r="D748" t="str">
        <f>IF(AND(marketing_campaign32[[#This Row],[Age]]&gt;17, marketing_campaign32[[#This Row],[Age]]&lt;40), "Adult", IF(AND(marketing_campaign32[[#This Row],[Age]]&gt;=40, marketing_campaign32[[#This Row],[Age]]&lt;59), "Middle Age", "Old Age"))</f>
        <v>Adult</v>
      </c>
      <c r="E748">
        <v>3</v>
      </c>
      <c r="F748">
        <v>2</v>
      </c>
      <c r="G748">
        <v>75774</v>
      </c>
      <c r="H748" t="s">
        <v>146</v>
      </c>
      <c r="I748">
        <v>3</v>
      </c>
      <c r="J748">
        <v>1</v>
      </c>
      <c r="K748">
        <v>0</v>
      </c>
      <c r="L748">
        <f t="shared" si="33"/>
        <v>1</v>
      </c>
      <c r="M748">
        <f>marketing_campaign32[[#This Row],[TotalKids]]+marketing_campaign32[[#This Row],[Marital_Number]]</f>
        <v>3</v>
      </c>
      <c r="N748" s="1">
        <v>41761</v>
      </c>
      <c r="O748" s="22">
        <f>MAX($N$2:$N$2229)-marketing_campaign32[[#This Row],[Dt_Customer]]</f>
        <v>58</v>
      </c>
      <c r="P748">
        <v>27</v>
      </c>
      <c r="Q748">
        <v>340</v>
      </c>
      <c r="R748">
        <v>21</v>
      </c>
      <c r="S748">
        <v>134</v>
      </c>
      <c r="T748">
        <v>258</v>
      </c>
      <c r="U748">
        <v>14</v>
      </c>
      <c r="V748">
        <v>56</v>
      </c>
      <c r="W748">
        <f t="shared" si="34"/>
        <v>823</v>
      </c>
      <c r="X748" s="27">
        <f>marketing_campaign32[[#This Row],[TotalSpend]]/marketing_campaign32[[#This Row],[Income]]</f>
        <v>1.0861245282022857E-2</v>
      </c>
      <c r="Y748" s="27" t="str">
        <f>IF(marketing_campaign32[[#This Row],[TotalSpend]]&gt;1196, "High Spend", "Low Spend")</f>
        <v>Low Spend</v>
      </c>
      <c r="Z748">
        <v>1</v>
      </c>
      <c r="AA748">
        <v>7</v>
      </c>
      <c r="AB748">
        <v>5</v>
      </c>
      <c r="AC748">
        <v>8</v>
      </c>
      <c r="AD748">
        <f t="shared" si="35"/>
        <v>20</v>
      </c>
      <c r="AE748" s="30">
        <f>IFERROR(marketing_campaign32[[#This Row],[TotalSpend]]/marketing_campaign32[[#This Row],[TotalPurchase]], 0)</f>
        <v>41.15</v>
      </c>
      <c r="AF748">
        <v>4</v>
      </c>
      <c r="AG748">
        <v>0</v>
      </c>
      <c r="AH748">
        <v>0</v>
      </c>
      <c r="AI748">
        <v>0</v>
      </c>
      <c r="AJ748">
        <v>0</v>
      </c>
      <c r="AK748">
        <v>0</v>
      </c>
      <c r="AL748">
        <v>0</v>
      </c>
      <c r="AM748">
        <v>0</v>
      </c>
    </row>
    <row r="749" spans="1:39" x14ac:dyDescent="0.3">
      <c r="A749">
        <v>7165</v>
      </c>
      <c r="B749">
        <v>1972</v>
      </c>
      <c r="C749">
        <f>2014-marketing_campaign32[[#This Row],[Year_Birth]]</f>
        <v>42</v>
      </c>
      <c r="D749" t="str">
        <f>IF(AND(marketing_campaign32[[#This Row],[Age]]&gt;17, marketing_campaign32[[#This Row],[Age]]&lt;40), "Adult", IF(AND(marketing_campaign32[[#This Row],[Age]]&gt;=40, marketing_campaign32[[#This Row],[Age]]&lt;59), "Middle Age", "Old Age"))</f>
        <v>Middle Age</v>
      </c>
      <c r="E749">
        <v>2</v>
      </c>
      <c r="F749">
        <v>2</v>
      </c>
      <c r="G749">
        <v>64474</v>
      </c>
      <c r="H749" t="s">
        <v>147</v>
      </c>
      <c r="I749">
        <v>2</v>
      </c>
      <c r="J749">
        <v>0</v>
      </c>
      <c r="K749">
        <v>1</v>
      </c>
      <c r="L749">
        <f t="shared" si="33"/>
        <v>1</v>
      </c>
      <c r="M749">
        <f>marketing_campaign32[[#This Row],[TotalKids]]+marketing_campaign32[[#This Row],[Marital_Number]]</f>
        <v>3</v>
      </c>
      <c r="N749" s="1">
        <v>41569</v>
      </c>
      <c r="O749" s="22">
        <f>MAX($N$2:$N$2229)-marketing_campaign32[[#This Row],[Dt_Customer]]</f>
        <v>250</v>
      </c>
      <c r="P749">
        <v>59</v>
      </c>
      <c r="Q749">
        <v>381</v>
      </c>
      <c r="R749">
        <v>35</v>
      </c>
      <c r="S749">
        <v>172</v>
      </c>
      <c r="T749">
        <v>56</v>
      </c>
      <c r="U749">
        <v>86</v>
      </c>
      <c r="V749">
        <v>93</v>
      </c>
      <c r="W749">
        <f t="shared" si="34"/>
        <v>823</v>
      </c>
      <c r="X749" s="27">
        <f>marketing_campaign32[[#This Row],[TotalSpend]]/marketing_campaign32[[#This Row],[Income]]</f>
        <v>1.2764835437540714E-2</v>
      </c>
      <c r="Y749" s="27" t="str">
        <f>IF(marketing_campaign32[[#This Row],[TotalSpend]]&gt;1196, "High Spend", "Low Spend")</f>
        <v>Low Spend</v>
      </c>
      <c r="Z749">
        <v>2</v>
      </c>
      <c r="AA749">
        <v>8</v>
      </c>
      <c r="AB749">
        <v>2</v>
      </c>
      <c r="AC749">
        <v>10</v>
      </c>
      <c r="AD749">
        <f t="shared" si="35"/>
        <v>20</v>
      </c>
      <c r="AE749" s="30">
        <f>IFERROR(marketing_campaign32[[#This Row],[TotalSpend]]/marketing_campaign32[[#This Row],[TotalPurchase]], 0)</f>
        <v>41.15</v>
      </c>
      <c r="AF749">
        <v>5</v>
      </c>
      <c r="AG749">
        <v>0</v>
      </c>
      <c r="AH749">
        <v>0</v>
      </c>
      <c r="AI749">
        <v>0</v>
      </c>
      <c r="AJ749">
        <v>0</v>
      </c>
      <c r="AK749">
        <v>0</v>
      </c>
      <c r="AL749">
        <v>0</v>
      </c>
      <c r="AM749">
        <v>0</v>
      </c>
    </row>
    <row r="750" spans="1:39" x14ac:dyDescent="0.3">
      <c r="A750">
        <v>7143</v>
      </c>
      <c r="B750">
        <v>1955</v>
      </c>
      <c r="C750">
        <f>2014-marketing_campaign32[[#This Row],[Year_Birth]]</f>
        <v>59</v>
      </c>
      <c r="D750" t="str">
        <f>IF(AND(marketing_campaign32[[#This Row],[Age]]&gt;17, marketing_campaign32[[#This Row],[Age]]&lt;40), "Adult", IF(AND(marketing_campaign32[[#This Row],[Age]]&gt;=40, marketing_campaign32[[#This Row],[Age]]&lt;59), "Middle Age", "Old Age"))</f>
        <v>Old Age</v>
      </c>
      <c r="E750">
        <v>3</v>
      </c>
      <c r="F750">
        <v>2</v>
      </c>
      <c r="G750">
        <v>74805</v>
      </c>
      <c r="H750" t="s">
        <v>146</v>
      </c>
      <c r="I750">
        <v>3</v>
      </c>
      <c r="J750">
        <v>0</v>
      </c>
      <c r="K750">
        <v>1</v>
      </c>
      <c r="L750">
        <f t="shared" si="33"/>
        <v>1</v>
      </c>
      <c r="M750">
        <f>marketing_campaign32[[#This Row],[TotalKids]]+marketing_campaign32[[#This Row],[Marital_Number]]</f>
        <v>3</v>
      </c>
      <c r="N750" s="1">
        <v>41584</v>
      </c>
      <c r="O750" s="22">
        <f>MAX($N$2:$N$2229)-marketing_campaign32[[#This Row],[Dt_Customer]]</f>
        <v>235</v>
      </c>
      <c r="P750">
        <v>14</v>
      </c>
      <c r="Q750">
        <v>209</v>
      </c>
      <c r="R750">
        <v>162</v>
      </c>
      <c r="S750">
        <v>209</v>
      </c>
      <c r="T750">
        <v>41</v>
      </c>
      <c r="U750">
        <v>162</v>
      </c>
      <c r="V750">
        <v>37</v>
      </c>
      <c r="W750">
        <f t="shared" si="34"/>
        <v>820</v>
      </c>
      <c r="X750" s="27">
        <f>marketing_campaign32[[#This Row],[TotalSpend]]/marketing_campaign32[[#This Row],[Income]]</f>
        <v>1.096183410199853E-2</v>
      </c>
      <c r="Y750" s="27" t="str">
        <f>IF(marketing_campaign32[[#This Row],[TotalSpend]]&gt;1196, "High Spend", "Low Spend")</f>
        <v>Low Spend</v>
      </c>
      <c r="Z750">
        <v>5</v>
      </c>
      <c r="AA750">
        <v>4</v>
      </c>
      <c r="AB750">
        <v>7</v>
      </c>
      <c r="AC750">
        <v>10</v>
      </c>
      <c r="AD750">
        <f t="shared" si="35"/>
        <v>21</v>
      </c>
      <c r="AE750" s="30">
        <f>IFERROR(marketing_campaign32[[#This Row],[TotalSpend]]/marketing_campaign32[[#This Row],[TotalPurchase]], 0)</f>
        <v>39.047619047619051</v>
      </c>
      <c r="AF750">
        <v>2</v>
      </c>
      <c r="AG750">
        <v>0</v>
      </c>
      <c r="AH750">
        <v>0</v>
      </c>
      <c r="AI750">
        <v>0</v>
      </c>
      <c r="AJ750">
        <v>0</v>
      </c>
      <c r="AK750">
        <v>0</v>
      </c>
      <c r="AL750">
        <v>0</v>
      </c>
      <c r="AM750">
        <v>0</v>
      </c>
    </row>
    <row r="751" spans="1:39" x14ac:dyDescent="0.3">
      <c r="A751">
        <v>10858</v>
      </c>
      <c r="B751">
        <v>1975</v>
      </c>
      <c r="C751">
        <f>2014-marketing_campaign32[[#This Row],[Year_Birth]]</f>
        <v>39</v>
      </c>
      <c r="D751" t="str">
        <f>IF(AND(marketing_campaign32[[#This Row],[Age]]&gt;17, marketing_campaign32[[#This Row],[Age]]&lt;40), "Adult", IF(AND(marketing_campaign32[[#This Row],[Age]]&gt;=40, marketing_campaign32[[#This Row],[Age]]&lt;59), "Middle Age", "Old Age"))</f>
        <v>Adult</v>
      </c>
      <c r="E751">
        <v>2</v>
      </c>
      <c r="F751">
        <v>2</v>
      </c>
      <c r="G751">
        <v>76532</v>
      </c>
      <c r="H751" t="s">
        <v>146</v>
      </c>
      <c r="I751">
        <v>3</v>
      </c>
      <c r="J751">
        <v>1</v>
      </c>
      <c r="K751">
        <v>1</v>
      </c>
      <c r="L751">
        <f t="shared" si="33"/>
        <v>2</v>
      </c>
      <c r="M751">
        <f>marketing_campaign32[[#This Row],[TotalKids]]+marketing_campaign32[[#This Row],[Marital_Number]]</f>
        <v>4</v>
      </c>
      <c r="N751" s="1">
        <v>41526</v>
      </c>
      <c r="O751" s="22">
        <f>MAX($N$2:$N$2229)-marketing_campaign32[[#This Row],[Dt_Customer]]</f>
        <v>293</v>
      </c>
      <c r="P751">
        <v>38</v>
      </c>
      <c r="Q751">
        <v>355</v>
      </c>
      <c r="R751">
        <v>30</v>
      </c>
      <c r="S751">
        <v>177</v>
      </c>
      <c r="T751">
        <v>90</v>
      </c>
      <c r="U751">
        <v>138</v>
      </c>
      <c r="V751">
        <v>30</v>
      </c>
      <c r="W751">
        <f t="shared" si="34"/>
        <v>820</v>
      </c>
      <c r="X751" s="27">
        <f>marketing_campaign32[[#This Row],[TotalSpend]]/marketing_campaign32[[#This Row],[Income]]</f>
        <v>1.0714472377567553E-2</v>
      </c>
      <c r="Y751" s="27" t="str">
        <f>IF(marketing_campaign32[[#This Row],[TotalSpend]]&gt;1196, "High Spend", "Low Spend")</f>
        <v>Low Spend</v>
      </c>
      <c r="Z751">
        <v>4</v>
      </c>
      <c r="AA751">
        <v>9</v>
      </c>
      <c r="AB751">
        <v>5</v>
      </c>
      <c r="AC751">
        <v>7</v>
      </c>
      <c r="AD751">
        <f t="shared" si="35"/>
        <v>21</v>
      </c>
      <c r="AE751" s="30">
        <f>IFERROR(marketing_campaign32[[#This Row],[TotalSpend]]/marketing_campaign32[[#This Row],[TotalPurchase]], 0)</f>
        <v>39.047619047619051</v>
      </c>
      <c r="AF751">
        <v>5</v>
      </c>
      <c r="AG751">
        <v>0</v>
      </c>
      <c r="AH751">
        <v>0</v>
      </c>
      <c r="AI751">
        <v>0</v>
      </c>
      <c r="AJ751">
        <v>0</v>
      </c>
      <c r="AK751">
        <v>0</v>
      </c>
      <c r="AL751">
        <v>0</v>
      </c>
      <c r="AM751">
        <v>0</v>
      </c>
    </row>
    <row r="752" spans="1:39" x14ac:dyDescent="0.3">
      <c r="A752">
        <v>2453</v>
      </c>
      <c r="B752">
        <v>1960</v>
      </c>
      <c r="C752">
        <f>2014-marketing_campaign32[[#This Row],[Year_Birth]]</f>
        <v>54</v>
      </c>
      <c r="D752" t="str">
        <f>IF(AND(marketing_campaign32[[#This Row],[Age]]&gt;17, marketing_campaign32[[#This Row],[Age]]&lt;40), "Adult", IF(AND(marketing_campaign32[[#This Row],[Age]]&gt;=40, marketing_campaign32[[#This Row],[Age]]&lt;59), "Middle Age", "Old Age"))</f>
        <v>Middle Age</v>
      </c>
      <c r="E752">
        <v>2</v>
      </c>
      <c r="F752">
        <v>2</v>
      </c>
      <c r="G752">
        <v>62807</v>
      </c>
      <c r="H752" t="s">
        <v>147</v>
      </c>
      <c r="I752">
        <v>2</v>
      </c>
      <c r="J752">
        <v>0</v>
      </c>
      <c r="K752">
        <v>1</v>
      </c>
      <c r="L752">
        <f t="shared" si="33"/>
        <v>1</v>
      </c>
      <c r="M752">
        <f>marketing_campaign32[[#This Row],[TotalKids]]+marketing_campaign32[[#This Row],[Marital_Number]]</f>
        <v>3</v>
      </c>
      <c r="N752" s="1">
        <v>41152</v>
      </c>
      <c r="O752" s="22">
        <f>MAX($N$2:$N$2229)-marketing_campaign32[[#This Row],[Dt_Customer]]</f>
        <v>667</v>
      </c>
      <c r="P752">
        <v>83</v>
      </c>
      <c r="Q752">
        <v>526</v>
      </c>
      <c r="R752">
        <v>28</v>
      </c>
      <c r="S752">
        <v>135</v>
      </c>
      <c r="T752">
        <v>10</v>
      </c>
      <c r="U752">
        <v>21</v>
      </c>
      <c r="V752">
        <v>99</v>
      </c>
      <c r="W752">
        <f t="shared" si="34"/>
        <v>819</v>
      </c>
      <c r="X752" s="27">
        <f>marketing_campaign32[[#This Row],[TotalSpend]]/marketing_campaign32[[#This Row],[Income]]</f>
        <v>1.3039947776521725E-2</v>
      </c>
      <c r="Y752" s="27" t="str">
        <f>IF(marketing_campaign32[[#This Row],[TotalSpend]]&gt;1196, "High Spend", "Low Spend")</f>
        <v>Low Spend</v>
      </c>
      <c r="Z752">
        <v>3</v>
      </c>
      <c r="AA752">
        <v>5</v>
      </c>
      <c r="AB752">
        <v>3</v>
      </c>
      <c r="AC752">
        <v>12</v>
      </c>
      <c r="AD752">
        <f t="shared" si="35"/>
        <v>20</v>
      </c>
      <c r="AE752" s="30">
        <f>IFERROR(marketing_campaign32[[#This Row],[TotalSpend]]/marketing_campaign32[[#This Row],[TotalPurchase]], 0)</f>
        <v>40.950000000000003</v>
      </c>
      <c r="AF752">
        <v>5</v>
      </c>
      <c r="AG752">
        <v>0</v>
      </c>
      <c r="AH752">
        <v>0</v>
      </c>
      <c r="AI752">
        <v>0</v>
      </c>
      <c r="AJ752">
        <v>0</v>
      </c>
      <c r="AK752">
        <v>0</v>
      </c>
      <c r="AL752">
        <v>0</v>
      </c>
      <c r="AM752">
        <v>0</v>
      </c>
    </row>
    <row r="753" spans="1:39" x14ac:dyDescent="0.3">
      <c r="A753">
        <v>7787</v>
      </c>
      <c r="B753">
        <v>1960</v>
      </c>
      <c r="C753">
        <f>2014-marketing_campaign32[[#This Row],[Year_Birth]]</f>
        <v>54</v>
      </c>
      <c r="D753" t="str">
        <f>IF(AND(marketing_campaign32[[#This Row],[Age]]&gt;17, marketing_campaign32[[#This Row],[Age]]&lt;40), "Adult", IF(AND(marketing_campaign32[[#This Row],[Age]]&gt;=40, marketing_campaign32[[#This Row],[Age]]&lt;59), "Middle Age", "Old Age"))</f>
        <v>Middle Age</v>
      </c>
      <c r="E753">
        <v>2</v>
      </c>
      <c r="F753">
        <v>2</v>
      </c>
      <c r="G753">
        <v>62807</v>
      </c>
      <c r="H753" t="s">
        <v>147</v>
      </c>
      <c r="I753">
        <v>2</v>
      </c>
      <c r="J753">
        <v>0</v>
      </c>
      <c r="K753">
        <v>1</v>
      </c>
      <c r="L753">
        <f t="shared" si="33"/>
        <v>1</v>
      </c>
      <c r="M753">
        <f>marketing_campaign32[[#This Row],[TotalKids]]+marketing_campaign32[[#This Row],[Marital_Number]]</f>
        <v>3</v>
      </c>
      <c r="N753" s="1">
        <v>41152</v>
      </c>
      <c r="O753" s="22">
        <f>MAX($N$2:$N$2229)-marketing_campaign32[[#This Row],[Dt_Customer]]</f>
        <v>667</v>
      </c>
      <c r="P753">
        <v>83</v>
      </c>
      <c r="Q753">
        <v>526</v>
      </c>
      <c r="R753">
        <v>28</v>
      </c>
      <c r="S753">
        <v>135</v>
      </c>
      <c r="T753">
        <v>10</v>
      </c>
      <c r="U753">
        <v>21</v>
      </c>
      <c r="V753">
        <v>99</v>
      </c>
      <c r="W753">
        <f t="shared" si="34"/>
        <v>819</v>
      </c>
      <c r="X753" s="27">
        <f>marketing_campaign32[[#This Row],[TotalSpend]]/marketing_campaign32[[#This Row],[Income]]</f>
        <v>1.3039947776521725E-2</v>
      </c>
      <c r="Y753" s="27" t="str">
        <f>IF(marketing_campaign32[[#This Row],[TotalSpend]]&gt;1196, "High Spend", "Low Spend")</f>
        <v>Low Spend</v>
      </c>
      <c r="Z753">
        <v>3</v>
      </c>
      <c r="AA753">
        <v>5</v>
      </c>
      <c r="AB753">
        <v>3</v>
      </c>
      <c r="AC753">
        <v>12</v>
      </c>
      <c r="AD753">
        <f t="shared" si="35"/>
        <v>20</v>
      </c>
      <c r="AE753" s="30">
        <f>IFERROR(marketing_campaign32[[#This Row],[TotalSpend]]/marketing_campaign32[[#This Row],[TotalPurchase]], 0)</f>
        <v>40.950000000000003</v>
      </c>
      <c r="AF753">
        <v>5</v>
      </c>
      <c r="AG753">
        <v>0</v>
      </c>
      <c r="AH753">
        <v>0</v>
      </c>
      <c r="AI753">
        <v>0</v>
      </c>
      <c r="AJ753">
        <v>0</v>
      </c>
      <c r="AK753">
        <v>0</v>
      </c>
      <c r="AL753">
        <v>0</v>
      </c>
      <c r="AM753">
        <v>0</v>
      </c>
    </row>
    <row r="754" spans="1:39" x14ac:dyDescent="0.3">
      <c r="A754">
        <v>7828</v>
      </c>
      <c r="B754">
        <v>1981</v>
      </c>
      <c r="C754">
        <f>2014-marketing_campaign32[[#This Row],[Year_Birth]]</f>
        <v>33</v>
      </c>
      <c r="D754" t="str">
        <f>IF(AND(marketing_campaign32[[#This Row],[Age]]&gt;17, marketing_campaign32[[#This Row],[Age]]&lt;40), "Adult", IF(AND(marketing_campaign32[[#This Row],[Age]]&gt;=40, marketing_campaign32[[#This Row],[Age]]&lt;59), "Middle Age", "Old Age"))</f>
        <v>Adult</v>
      </c>
      <c r="E754">
        <v>3</v>
      </c>
      <c r="F754">
        <v>2</v>
      </c>
      <c r="G754">
        <v>77882</v>
      </c>
      <c r="H754" t="s">
        <v>146</v>
      </c>
      <c r="I754">
        <v>3</v>
      </c>
      <c r="J754">
        <v>0</v>
      </c>
      <c r="K754">
        <v>0</v>
      </c>
      <c r="L754">
        <f t="shared" si="33"/>
        <v>0</v>
      </c>
      <c r="M754">
        <f>marketing_campaign32[[#This Row],[TotalKids]]+marketing_campaign32[[#This Row],[Marital_Number]]</f>
        <v>2</v>
      </c>
      <c r="N754" s="1">
        <v>41759</v>
      </c>
      <c r="O754" s="22">
        <f>MAX($N$2:$N$2229)-marketing_campaign32[[#This Row],[Dt_Customer]]</f>
        <v>60</v>
      </c>
      <c r="P754">
        <v>29</v>
      </c>
      <c r="Q754">
        <v>68</v>
      </c>
      <c r="R754">
        <v>129</v>
      </c>
      <c r="S754">
        <v>396</v>
      </c>
      <c r="T754">
        <v>188</v>
      </c>
      <c r="U754">
        <v>22</v>
      </c>
      <c r="V754">
        <v>15</v>
      </c>
      <c r="W754">
        <f t="shared" si="34"/>
        <v>818</v>
      </c>
      <c r="X754" s="27">
        <f>marketing_campaign32[[#This Row],[TotalSpend]]/marketing_campaign32[[#This Row],[Income]]</f>
        <v>1.0503068745024524E-2</v>
      </c>
      <c r="Y754" s="27" t="str">
        <f>IF(marketing_campaign32[[#This Row],[TotalSpend]]&gt;1196, "High Spend", "Low Spend")</f>
        <v>Low Spend</v>
      </c>
      <c r="Z754">
        <v>1</v>
      </c>
      <c r="AA754">
        <v>3</v>
      </c>
      <c r="AB754">
        <v>3</v>
      </c>
      <c r="AC754">
        <v>5</v>
      </c>
      <c r="AD754">
        <f t="shared" si="35"/>
        <v>11</v>
      </c>
      <c r="AE754" s="30">
        <f>IFERROR(marketing_campaign32[[#This Row],[TotalSpend]]/marketing_campaign32[[#This Row],[TotalPurchase]], 0)</f>
        <v>74.36363636363636</v>
      </c>
      <c r="AF754">
        <v>1</v>
      </c>
      <c r="AG754">
        <v>0</v>
      </c>
      <c r="AH754">
        <v>0</v>
      </c>
      <c r="AI754">
        <v>0</v>
      </c>
      <c r="AJ754">
        <v>0</v>
      </c>
      <c r="AK754">
        <v>0</v>
      </c>
      <c r="AL754">
        <v>0</v>
      </c>
      <c r="AM754">
        <v>0</v>
      </c>
    </row>
    <row r="755" spans="1:39" x14ac:dyDescent="0.3">
      <c r="A755">
        <v>7000</v>
      </c>
      <c r="B755">
        <v>1972</v>
      </c>
      <c r="C755">
        <f>2014-marketing_campaign32[[#This Row],[Year_Birth]]</f>
        <v>42</v>
      </c>
      <c r="D755" t="str">
        <f>IF(AND(marketing_campaign32[[#This Row],[Age]]&gt;17, marketing_campaign32[[#This Row],[Age]]&lt;40), "Adult", IF(AND(marketing_campaign32[[#This Row],[Age]]&gt;=40, marketing_campaign32[[#This Row],[Age]]&lt;59), "Middle Age", "Old Age"))</f>
        <v>Middle Age</v>
      </c>
      <c r="E755">
        <v>3</v>
      </c>
      <c r="F755">
        <v>1</v>
      </c>
      <c r="G755">
        <v>65704</v>
      </c>
      <c r="H755" t="s">
        <v>147</v>
      </c>
      <c r="I755">
        <v>2</v>
      </c>
      <c r="J755">
        <v>0</v>
      </c>
      <c r="K755">
        <v>0</v>
      </c>
      <c r="L755">
        <f t="shared" si="33"/>
        <v>0</v>
      </c>
      <c r="M755">
        <f>marketing_campaign32[[#This Row],[TotalKids]]+marketing_campaign32[[#This Row],[Marital_Number]]</f>
        <v>1</v>
      </c>
      <c r="N755" s="1">
        <v>41560</v>
      </c>
      <c r="O755" s="22">
        <f>MAX($N$2:$N$2229)-marketing_campaign32[[#This Row],[Dt_Customer]]</f>
        <v>259</v>
      </c>
      <c r="P755">
        <v>18</v>
      </c>
      <c r="Q755">
        <v>279</v>
      </c>
      <c r="R755">
        <v>172</v>
      </c>
      <c r="S755">
        <v>74</v>
      </c>
      <c r="T755">
        <v>38</v>
      </c>
      <c r="U755">
        <v>8</v>
      </c>
      <c r="V755">
        <v>246</v>
      </c>
      <c r="W755">
        <f t="shared" si="34"/>
        <v>817</v>
      </c>
      <c r="X755" s="27">
        <f>marketing_campaign32[[#This Row],[TotalSpend]]/marketing_campaign32[[#This Row],[Income]]</f>
        <v>1.2434554973821989E-2</v>
      </c>
      <c r="Y755" s="27" t="str">
        <f>IF(marketing_campaign32[[#This Row],[TotalSpend]]&gt;1196, "High Spend", "Low Spend")</f>
        <v>Low Spend</v>
      </c>
      <c r="Z755">
        <v>1</v>
      </c>
      <c r="AA755">
        <v>2</v>
      </c>
      <c r="AB755">
        <v>10</v>
      </c>
      <c r="AC755">
        <v>10</v>
      </c>
      <c r="AD755">
        <f t="shared" si="35"/>
        <v>22</v>
      </c>
      <c r="AE755" s="30">
        <f>IFERROR(marketing_campaign32[[#This Row],[TotalSpend]]/marketing_campaign32[[#This Row],[TotalPurchase]], 0)</f>
        <v>37.136363636363633</v>
      </c>
      <c r="AF755">
        <v>1</v>
      </c>
      <c r="AG755">
        <v>0</v>
      </c>
      <c r="AH755">
        <v>0</v>
      </c>
      <c r="AI755">
        <v>0</v>
      </c>
      <c r="AJ755">
        <v>0</v>
      </c>
      <c r="AK755">
        <v>0</v>
      </c>
      <c r="AL755">
        <v>0</v>
      </c>
      <c r="AM755">
        <v>0</v>
      </c>
    </row>
    <row r="756" spans="1:39" x14ac:dyDescent="0.3">
      <c r="A756">
        <v>2495</v>
      </c>
      <c r="B756">
        <v>1974</v>
      </c>
      <c r="C756">
        <f>2014-marketing_campaign32[[#This Row],[Year_Birth]]</f>
        <v>40</v>
      </c>
      <c r="D756" t="str">
        <f>IF(AND(marketing_campaign32[[#This Row],[Age]]&gt;17, marketing_campaign32[[#This Row],[Age]]&lt;40), "Adult", IF(AND(marketing_campaign32[[#This Row],[Age]]&gt;=40, marketing_campaign32[[#This Row],[Age]]&lt;59), "Middle Age", "Old Age"))</f>
        <v>Middle Age</v>
      </c>
      <c r="E756">
        <v>3</v>
      </c>
      <c r="F756">
        <v>2</v>
      </c>
      <c r="G756">
        <v>83891</v>
      </c>
      <c r="H756" t="s">
        <v>146</v>
      </c>
      <c r="I756">
        <v>3</v>
      </c>
      <c r="J756">
        <v>0</v>
      </c>
      <c r="K756">
        <v>1</v>
      </c>
      <c r="L756">
        <f t="shared" si="33"/>
        <v>1</v>
      </c>
      <c r="M756">
        <f>marketing_campaign32[[#This Row],[TotalKids]]+marketing_campaign32[[#This Row],[Marital_Number]]</f>
        <v>3</v>
      </c>
      <c r="N756" s="1">
        <v>41810</v>
      </c>
      <c r="O756" s="22">
        <f>MAX($N$2:$N$2229)-marketing_campaign32[[#This Row],[Dt_Customer]]</f>
        <v>9</v>
      </c>
      <c r="P756">
        <v>24</v>
      </c>
      <c r="Q756">
        <v>217</v>
      </c>
      <c r="R756">
        <v>38</v>
      </c>
      <c r="S756">
        <v>350</v>
      </c>
      <c r="T756">
        <v>111</v>
      </c>
      <c r="U756">
        <v>85</v>
      </c>
      <c r="V756">
        <v>15</v>
      </c>
      <c r="W756">
        <f t="shared" si="34"/>
        <v>816</v>
      </c>
      <c r="X756" s="27">
        <f>marketing_campaign32[[#This Row],[TotalSpend]]/marketing_campaign32[[#This Row],[Income]]</f>
        <v>9.726907534777271E-3</v>
      </c>
      <c r="Y756" s="27" t="str">
        <f>IF(marketing_campaign32[[#This Row],[TotalSpend]]&gt;1196, "High Spend", "Low Spend")</f>
        <v>Low Spend</v>
      </c>
      <c r="Z756">
        <v>1</v>
      </c>
      <c r="AA756">
        <v>4</v>
      </c>
      <c r="AB756">
        <v>7</v>
      </c>
      <c r="AC756">
        <v>10</v>
      </c>
      <c r="AD756">
        <f t="shared" si="35"/>
        <v>21</v>
      </c>
      <c r="AE756" s="30">
        <f>IFERROR(marketing_campaign32[[#This Row],[TotalSpend]]/marketing_campaign32[[#This Row],[TotalPurchase]], 0)</f>
        <v>38.857142857142854</v>
      </c>
      <c r="AF756">
        <v>1</v>
      </c>
      <c r="AG756">
        <v>0</v>
      </c>
      <c r="AH756">
        <v>0</v>
      </c>
      <c r="AI756">
        <v>0</v>
      </c>
      <c r="AJ756">
        <v>0</v>
      </c>
      <c r="AK756">
        <v>0</v>
      </c>
      <c r="AL756">
        <v>0</v>
      </c>
      <c r="AM756">
        <v>0</v>
      </c>
    </row>
    <row r="757" spans="1:39" x14ac:dyDescent="0.3">
      <c r="A757">
        <v>2570</v>
      </c>
      <c r="B757">
        <v>1968</v>
      </c>
      <c r="C757">
        <f>2014-marketing_campaign32[[#This Row],[Year_Birth]]</f>
        <v>46</v>
      </c>
      <c r="D757" t="str">
        <f>IF(AND(marketing_campaign32[[#This Row],[Age]]&gt;17, marketing_campaign32[[#This Row],[Age]]&lt;40), "Adult", IF(AND(marketing_campaign32[[#This Row],[Age]]&gt;=40, marketing_campaign32[[#This Row],[Age]]&lt;59), "Middle Age", "Old Age"))</f>
        <v>Middle Age</v>
      </c>
      <c r="E757">
        <v>2</v>
      </c>
      <c r="F757">
        <v>2</v>
      </c>
      <c r="G757">
        <v>56534</v>
      </c>
      <c r="H757" t="s">
        <v>147</v>
      </c>
      <c r="I757">
        <v>2</v>
      </c>
      <c r="J757">
        <v>0</v>
      </c>
      <c r="K757">
        <v>1</v>
      </c>
      <c r="L757">
        <f t="shared" si="33"/>
        <v>1</v>
      </c>
      <c r="M757">
        <f>marketing_campaign32[[#This Row],[TotalKids]]+marketing_campaign32[[#This Row],[Marital_Number]]</f>
        <v>3</v>
      </c>
      <c r="N757" s="1">
        <v>41478</v>
      </c>
      <c r="O757" s="22">
        <f>MAX($N$2:$N$2229)-marketing_campaign32[[#This Row],[Dt_Customer]]</f>
        <v>341</v>
      </c>
      <c r="P757">
        <v>35</v>
      </c>
      <c r="Q757">
        <v>691</v>
      </c>
      <c r="R757">
        <v>7</v>
      </c>
      <c r="S757">
        <v>61</v>
      </c>
      <c r="T757">
        <v>10</v>
      </c>
      <c r="U757">
        <v>0</v>
      </c>
      <c r="V757">
        <v>46</v>
      </c>
      <c r="W757">
        <f t="shared" si="34"/>
        <v>815</v>
      </c>
      <c r="X757" s="27">
        <f>marketing_campaign32[[#This Row],[TotalSpend]]/marketing_campaign32[[#This Row],[Income]]</f>
        <v>1.4416103583684154E-2</v>
      </c>
      <c r="Y757" s="27" t="str">
        <f>IF(marketing_campaign32[[#This Row],[TotalSpend]]&gt;1196, "High Spend", "Low Spend")</f>
        <v>Low Spend</v>
      </c>
      <c r="Z757">
        <v>4</v>
      </c>
      <c r="AA757">
        <v>10</v>
      </c>
      <c r="AB757">
        <v>4</v>
      </c>
      <c r="AC757">
        <v>7</v>
      </c>
      <c r="AD757">
        <f t="shared" si="35"/>
        <v>21</v>
      </c>
      <c r="AE757" s="30">
        <f>IFERROR(marketing_campaign32[[#This Row],[TotalSpend]]/marketing_campaign32[[#This Row],[TotalPurchase]], 0)</f>
        <v>38.80952380952381</v>
      </c>
      <c r="AF757">
        <v>8</v>
      </c>
      <c r="AG757">
        <v>0</v>
      </c>
      <c r="AH757">
        <v>1</v>
      </c>
      <c r="AI757">
        <v>0</v>
      </c>
      <c r="AJ757">
        <v>1</v>
      </c>
      <c r="AK757">
        <v>0</v>
      </c>
      <c r="AL757">
        <v>1</v>
      </c>
      <c r="AM757">
        <v>0</v>
      </c>
    </row>
    <row r="758" spans="1:39" x14ac:dyDescent="0.3">
      <c r="A758">
        <v>7005</v>
      </c>
      <c r="B758">
        <v>1981</v>
      </c>
      <c r="C758">
        <f>2014-marketing_campaign32[[#This Row],[Year_Birth]]</f>
        <v>33</v>
      </c>
      <c r="D758" t="str">
        <f>IF(AND(marketing_campaign32[[#This Row],[Age]]&gt;17, marketing_campaign32[[#This Row],[Age]]&lt;40), "Adult", IF(AND(marketing_campaign32[[#This Row],[Age]]&gt;=40, marketing_campaign32[[#This Row],[Age]]&lt;59), "Middle Age", "Old Age"))</f>
        <v>Adult</v>
      </c>
      <c r="E758">
        <v>2</v>
      </c>
      <c r="F758">
        <v>1</v>
      </c>
      <c r="G758">
        <v>58684</v>
      </c>
      <c r="H758" t="s">
        <v>147</v>
      </c>
      <c r="I758">
        <v>2</v>
      </c>
      <c r="J758">
        <v>0</v>
      </c>
      <c r="K758">
        <v>0</v>
      </c>
      <c r="L758">
        <f t="shared" si="33"/>
        <v>0</v>
      </c>
      <c r="M758">
        <f>marketing_campaign32[[#This Row],[TotalKids]]+marketing_campaign32[[#This Row],[Marital_Number]]</f>
        <v>1</v>
      </c>
      <c r="N758" s="1">
        <v>41806</v>
      </c>
      <c r="O758" s="22">
        <f>MAX($N$2:$N$2229)-marketing_campaign32[[#This Row],[Dt_Customer]]</f>
        <v>13</v>
      </c>
      <c r="P758">
        <v>71</v>
      </c>
      <c r="Q758">
        <v>479</v>
      </c>
      <c r="R758">
        <v>35</v>
      </c>
      <c r="S758">
        <v>179</v>
      </c>
      <c r="T758">
        <v>28</v>
      </c>
      <c r="U758">
        <v>7</v>
      </c>
      <c r="V758">
        <v>85</v>
      </c>
      <c r="W758">
        <f t="shared" si="34"/>
        <v>813</v>
      </c>
      <c r="X758" s="27">
        <f>marketing_campaign32[[#This Row],[TotalSpend]]/marketing_campaign32[[#This Row],[Income]]</f>
        <v>1.3853861359143889E-2</v>
      </c>
      <c r="Y758" s="27" t="str">
        <f>IF(marketing_campaign32[[#This Row],[TotalSpend]]&gt;1196, "High Spend", "Low Spend")</f>
        <v>Low Spend</v>
      </c>
      <c r="Z758">
        <v>1</v>
      </c>
      <c r="AA758">
        <v>5</v>
      </c>
      <c r="AB758">
        <v>3</v>
      </c>
      <c r="AC758">
        <v>12</v>
      </c>
      <c r="AD758">
        <f t="shared" si="35"/>
        <v>20</v>
      </c>
      <c r="AE758" s="30">
        <f>IFERROR(marketing_campaign32[[#This Row],[TotalSpend]]/marketing_campaign32[[#This Row],[TotalPurchase]], 0)</f>
        <v>40.65</v>
      </c>
      <c r="AF758">
        <v>2</v>
      </c>
      <c r="AG758">
        <v>0</v>
      </c>
      <c r="AH758">
        <v>0</v>
      </c>
      <c r="AI758">
        <v>0</v>
      </c>
      <c r="AJ758">
        <v>1</v>
      </c>
      <c r="AK758">
        <v>0</v>
      </c>
      <c r="AL758">
        <v>0</v>
      </c>
      <c r="AM758">
        <v>0</v>
      </c>
    </row>
    <row r="759" spans="1:39" x14ac:dyDescent="0.3">
      <c r="A759">
        <v>6299</v>
      </c>
      <c r="B759">
        <v>1968</v>
      </c>
      <c r="C759">
        <f>2014-marketing_campaign32[[#This Row],[Year_Birth]]</f>
        <v>46</v>
      </c>
      <c r="D759" t="str">
        <f>IF(AND(marketing_campaign32[[#This Row],[Age]]&gt;17, marketing_campaign32[[#This Row],[Age]]&lt;40), "Adult", IF(AND(marketing_campaign32[[#This Row],[Age]]&gt;=40, marketing_campaign32[[#This Row],[Age]]&lt;59), "Middle Age", "Old Age"))</f>
        <v>Middle Age</v>
      </c>
      <c r="E759">
        <v>3</v>
      </c>
      <c r="F759">
        <v>1</v>
      </c>
      <c r="G759">
        <v>42564</v>
      </c>
      <c r="H759" t="s">
        <v>147</v>
      </c>
      <c r="I759">
        <v>2</v>
      </c>
      <c r="J759">
        <v>0</v>
      </c>
      <c r="K759">
        <v>1</v>
      </c>
      <c r="L759">
        <f t="shared" si="33"/>
        <v>1</v>
      </c>
      <c r="M759">
        <f>marketing_campaign32[[#This Row],[TotalKids]]+marketing_campaign32[[#This Row],[Marital_Number]]</f>
        <v>2</v>
      </c>
      <c r="N759" s="1">
        <v>41276</v>
      </c>
      <c r="O759" s="22">
        <f>MAX($N$2:$N$2229)-marketing_campaign32[[#This Row],[Dt_Customer]]</f>
        <v>543</v>
      </c>
      <c r="P759">
        <v>28</v>
      </c>
      <c r="Q759">
        <v>324</v>
      </c>
      <c r="R759">
        <v>48</v>
      </c>
      <c r="S759">
        <v>186</v>
      </c>
      <c r="T759">
        <v>39</v>
      </c>
      <c r="U759">
        <v>18</v>
      </c>
      <c r="V759">
        <v>198</v>
      </c>
      <c r="W759">
        <f t="shared" si="34"/>
        <v>813</v>
      </c>
      <c r="X759" s="27">
        <f>marketing_campaign32[[#This Row],[TotalSpend]]/marketing_campaign32[[#This Row],[Income]]</f>
        <v>1.9100648435297435E-2</v>
      </c>
      <c r="Y759" s="27" t="str">
        <f>IF(marketing_campaign32[[#This Row],[TotalSpend]]&gt;1196, "High Spend", "Low Spend")</f>
        <v>Low Spend</v>
      </c>
      <c r="Z759">
        <v>6</v>
      </c>
      <c r="AA759">
        <v>6</v>
      </c>
      <c r="AB759">
        <v>8</v>
      </c>
      <c r="AC759">
        <v>4</v>
      </c>
      <c r="AD759">
        <f t="shared" si="35"/>
        <v>18</v>
      </c>
      <c r="AE759" s="30">
        <f>IFERROR(marketing_campaign32[[#This Row],[TotalSpend]]/marketing_campaign32[[#This Row],[TotalPurchase]], 0)</f>
        <v>45.166666666666664</v>
      </c>
      <c r="AF759">
        <v>7</v>
      </c>
      <c r="AG759">
        <v>0</v>
      </c>
      <c r="AH759">
        <v>0</v>
      </c>
      <c r="AI759">
        <v>1</v>
      </c>
      <c r="AJ759">
        <v>0</v>
      </c>
      <c r="AK759">
        <v>0</v>
      </c>
      <c r="AL759">
        <v>1</v>
      </c>
      <c r="AM759">
        <v>0</v>
      </c>
    </row>
    <row r="760" spans="1:39" x14ac:dyDescent="0.3">
      <c r="A760">
        <v>760</v>
      </c>
      <c r="B760">
        <v>1975</v>
      </c>
      <c r="C760">
        <f>2014-marketing_campaign32[[#This Row],[Year_Birth]]</f>
        <v>39</v>
      </c>
      <c r="D760" t="str">
        <f>IF(AND(marketing_campaign32[[#This Row],[Age]]&gt;17, marketing_campaign32[[#This Row],[Age]]&lt;40), "Adult", IF(AND(marketing_campaign32[[#This Row],[Age]]&gt;=40, marketing_campaign32[[#This Row],[Age]]&lt;59), "Middle Age", "Old Age"))</f>
        <v>Adult</v>
      </c>
      <c r="E760">
        <v>3</v>
      </c>
      <c r="F760">
        <v>1</v>
      </c>
      <c r="G760">
        <v>60554</v>
      </c>
      <c r="H760" t="s">
        <v>147</v>
      </c>
      <c r="I760">
        <v>2</v>
      </c>
      <c r="J760">
        <v>1</v>
      </c>
      <c r="K760">
        <v>0</v>
      </c>
      <c r="L760">
        <f t="shared" si="33"/>
        <v>1</v>
      </c>
      <c r="M760">
        <f>marketing_campaign32[[#This Row],[TotalKids]]+marketing_campaign32[[#This Row],[Marital_Number]]</f>
        <v>2</v>
      </c>
      <c r="N760" s="1">
        <v>41495</v>
      </c>
      <c r="O760" s="22">
        <f>MAX($N$2:$N$2229)-marketing_campaign32[[#This Row],[Dt_Customer]]</f>
        <v>324</v>
      </c>
      <c r="P760">
        <v>8</v>
      </c>
      <c r="Q760">
        <v>588</v>
      </c>
      <c r="R760">
        <v>7</v>
      </c>
      <c r="S760">
        <v>76</v>
      </c>
      <c r="T760">
        <v>110</v>
      </c>
      <c r="U760">
        <v>15</v>
      </c>
      <c r="V760">
        <v>15</v>
      </c>
      <c r="W760">
        <f t="shared" si="34"/>
        <v>811</v>
      </c>
      <c r="X760" s="27">
        <f>marketing_campaign32[[#This Row],[TotalSpend]]/marketing_campaign32[[#This Row],[Income]]</f>
        <v>1.339300459094362E-2</v>
      </c>
      <c r="Y760" s="27" t="str">
        <f>IF(marketing_campaign32[[#This Row],[TotalSpend]]&gt;1196, "High Spend", "Low Spend")</f>
        <v>Low Spend</v>
      </c>
      <c r="Z760">
        <v>2</v>
      </c>
      <c r="AA760">
        <v>8</v>
      </c>
      <c r="AB760">
        <v>4</v>
      </c>
      <c r="AC760">
        <v>9</v>
      </c>
      <c r="AD760">
        <f t="shared" si="35"/>
        <v>21</v>
      </c>
      <c r="AE760" s="30">
        <f>IFERROR(marketing_campaign32[[#This Row],[TotalSpend]]/marketing_campaign32[[#This Row],[TotalPurchase]], 0)</f>
        <v>38.61904761904762</v>
      </c>
      <c r="AF760">
        <v>6</v>
      </c>
      <c r="AG760">
        <v>0</v>
      </c>
      <c r="AH760">
        <v>0</v>
      </c>
      <c r="AI760">
        <v>0</v>
      </c>
      <c r="AJ760">
        <v>0</v>
      </c>
      <c r="AK760">
        <v>0</v>
      </c>
      <c r="AL760">
        <v>0</v>
      </c>
      <c r="AM760">
        <v>0</v>
      </c>
    </row>
    <row r="761" spans="1:39" x14ac:dyDescent="0.3">
      <c r="A761">
        <v>4058</v>
      </c>
      <c r="B761">
        <v>1955</v>
      </c>
      <c r="C761">
        <f>2014-marketing_campaign32[[#This Row],[Year_Birth]]</f>
        <v>59</v>
      </c>
      <c r="D761" t="str">
        <f>IF(AND(marketing_campaign32[[#This Row],[Age]]&gt;17, marketing_campaign32[[#This Row],[Age]]&lt;40), "Adult", IF(AND(marketing_campaign32[[#This Row],[Age]]&gt;=40, marketing_campaign32[[#This Row],[Age]]&lt;59), "Middle Age", "Old Age"))</f>
        <v>Old Age</v>
      </c>
      <c r="E761">
        <v>3</v>
      </c>
      <c r="F761">
        <v>1</v>
      </c>
      <c r="G761">
        <v>61284</v>
      </c>
      <c r="H761" t="s">
        <v>147</v>
      </c>
      <c r="I761">
        <v>2</v>
      </c>
      <c r="J761">
        <v>0</v>
      </c>
      <c r="K761">
        <v>0</v>
      </c>
      <c r="L761">
        <f t="shared" si="33"/>
        <v>0</v>
      </c>
      <c r="M761">
        <f>marketing_campaign32[[#This Row],[TotalKids]]+marketing_campaign32[[#This Row],[Marital_Number]]</f>
        <v>1</v>
      </c>
      <c r="N761" s="1">
        <v>41559</v>
      </c>
      <c r="O761" s="22">
        <f>MAX($N$2:$N$2229)-marketing_campaign32[[#This Row],[Dt_Customer]]</f>
        <v>260</v>
      </c>
      <c r="P761">
        <v>76</v>
      </c>
      <c r="Q761">
        <v>618</v>
      </c>
      <c r="R761">
        <v>15</v>
      </c>
      <c r="S761">
        <v>106</v>
      </c>
      <c r="T761">
        <v>20</v>
      </c>
      <c r="U761">
        <v>7</v>
      </c>
      <c r="V761">
        <v>45</v>
      </c>
      <c r="W761">
        <f t="shared" si="34"/>
        <v>811</v>
      </c>
      <c r="X761" s="27">
        <f>marketing_campaign32[[#This Row],[TotalSpend]]/marketing_campaign32[[#This Row],[Income]]</f>
        <v>1.3233470400104431E-2</v>
      </c>
      <c r="Y761" s="27" t="str">
        <f>IF(marketing_campaign32[[#This Row],[TotalSpend]]&gt;1196, "High Spend", "Low Spend")</f>
        <v>Low Spend</v>
      </c>
      <c r="Z761">
        <v>1</v>
      </c>
      <c r="AA761">
        <v>11</v>
      </c>
      <c r="AB761">
        <v>2</v>
      </c>
      <c r="AC761">
        <v>8</v>
      </c>
      <c r="AD761">
        <f t="shared" si="35"/>
        <v>21</v>
      </c>
      <c r="AE761" s="30">
        <f>IFERROR(marketing_campaign32[[#This Row],[TotalSpend]]/marketing_campaign32[[#This Row],[TotalPurchase]], 0)</f>
        <v>38.61904761904762</v>
      </c>
      <c r="AF761">
        <v>6</v>
      </c>
      <c r="AG761">
        <v>0</v>
      </c>
      <c r="AH761">
        <v>0</v>
      </c>
      <c r="AI761">
        <v>0</v>
      </c>
      <c r="AJ761">
        <v>1</v>
      </c>
      <c r="AK761">
        <v>0</v>
      </c>
      <c r="AL761">
        <v>0</v>
      </c>
      <c r="AM761">
        <v>0</v>
      </c>
    </row>
    <row r="762" spans="1:39" x14ac:dyDescent="0.3">
      <c r="A762">
        <v>6815</v>
      </c>
      <c r="B762">
        <v>1980</v>
      </c>
      <c r="C762">
        <f>2014-marketing_campaign32[[#This Row],[Year_Birth]]</f>
        <v>34</v>
      </c>
      <c r="D762" t="str">
        <f>IF(AND(marketing_campaign32[[#This Row],[Age]]&gt;17, marketing_campaign32[[#This Row],[Age]]&lt;40), "Adult", IF(AND(marketing_campaign32[[#This Row],[Age]]&gt;=40, marketing_campaign32[[#This Row],[Age]]&lt;59), "Middle Age", "Old Age"))</f>
        <v>Adult</v>
      </c>
      <c r="E762">
        <v>3</v>
      </c>
      <c r="F762">
        <v>2</v>
      </c>
      <c r="G762">
        <v>96547</v>
      </c>
      <c r="H762" t="s">
        <v>146</v>
      </c>
      <c r="I762">
        <v>3</v>
      </c>
      <c r="J762">
        <v>0</v>
      </c>
      <c r="K762">
        <v>0</v>
      </c>
      <c r="L762">
        <f t="shared" si="33"/>
        <v>0</v>
      </c>
      <c r="M762">
        <f>marketing_campaign32[[#This Row],[TotalKids]]+marketing_campaign32[[#This Row],[Marital_Number]]</f>
        <v>2</v>
      </c>
      <c r="N762" s="1">
        <v>41782</v>
      </c>
      <c r="O762" s="22">
        <f>MAX($N$2:$N$2229)-marketing_campaign32[[#This Row],[Dt_Customer]]</f>
        <v>37</v>
      </c>
      <c r="P762">
        <v>4</v>
      </c>
      <c r="Q762">
        <v>448</v>
      </c>
      <c r="R762">
        <v>21</v>
      </c>
      <c r="S762">
        <v>125</v>
      </c>
      <c r="T762">
        <v>52</v>
      </c>
      <c r="U762">
        <v>101</v>
      </c>
      <c r="V762">
        <v>62</v>
      </c>
      <c r="W762">
        <f t="shared" si="34"/>
        <v>809</v>
      </c>
      <c r="X762" s="27">
        <f>marketing_campaign32[[#This Row],[TotalSpend]]/marketing_campaign32[[#This Row],[Income]]</f>
        <v>8.3793385604938528E-3</v>
      </c>
      <c r="Y762" s="27" t="str">
        <f>IF(marketing_campaign32[[#This Row],[TotalSpend]]&gt;1196, "High Spend", "Low Spend")</f>
        <v>Low Spend</v>
      </c>
      <c r="Z762">
        <v>0</v>
      </c>
      <c r="AA762">
        <v>7</v>
      </c>
      <c r="AB762">
        <v>6</v>
      </c>
      <c r="AC762">
        <v>8</v>
      </c>
      <c r="AD762">
        <f t="shared" si="35"/>
        <v>21</v>
      </c>
      <c r="AE762" s="30">
        <f>IFERROR(marketing_campaign32[[#This Row],[TotalSpend]]/marketing_campaign32[[#This Row],[TotalPurchase]], 0)</f>
        <v>38.523809523809526</v>
      </c>
      <c r="AF762">
        <v>2</v>
      </c>
      <c r="AG762">
        <v>1</v>
      </c>
      <c r="AH762">
        <v>0</v>
      </c>
      <c r="AI762">
        <v>1</v>
      </c>
      <c r="AJ762">
        <v>0</v>
      </c>
      <c r="AK762">
        <v>1</v>
      </c>
      <c r="AL762">
        <v>1</v>
      </c>
      <c r="AM762">
        <v>0</v>
      </c>
    </row>
    <row r="763" spans="1:39" x14ac:dyDescent="0.3">
      <c r="A763">
        <v>843</v>
      </c>
      <c r="B763">
        <v>1971</v>
      </c>
      <c r="C763">
        <f>2014-marketing_campaign32[[#This Row],[Year_Birth]]</f>
        <v>43</v>
      </c>
      <c r="D763" t="str">
        <f>IF(AND(marketing_campaign32[[#This Row],[Age]]&gt;17, marketing_campaign32[[#This Row],[Age]]&lt;40), "Adult", IF(AND(marketing_campaign32[[#This Row],[Age]]&gt;=40, marketing_campaign32[[#This Row],[Age]]&lt;59), "Middle Age", "Old Age"))</f>
        <v>Middle Age</v>
      </c>
      <c r="E763">
        <v>2</v>
      </c>
      <c r="F763">
        <v>2</v>
      </c>
      <c r="G763">
        <v>64722</v>
      </c>
      <c r="H763" t="s">
        <v>147</v>
      </c>
      <c r="I763">
        <v>2</v>
      </c>
      <c r="J763">
        <v>1</v>
      </c>
      <c r="K763">
        <v>0</v>
      </c>
      <c r="L763">
        <f t="shared" si="33"/>
        <v>1</v>
      </c>
      <c r="M763">
        <f>marketing_campaign32[[#This Row],[TotalKids]]+marketing_campaign32[[#This Row],[Marital_Number]]</f>
        <v>3</v>
      </c>
      <c r="N763" s="1">
        <v>41785</v>
      </c>
      <c r="O763" s="22">
        <f>MAX($N$2:$N$2229)-marketing_campaign32[[#This Row],[Dt_Customer]]</f>
        <v>34</v>
      </c>
      <c r="P763">
        <v>47</v>
      </c>
      <c r="Q763">
        <v>303</v>
      </c>
      <c r="R763">
        <v>0</v>
      </c>
      <c r="S763">
        <v>280</v>
      </c>
      <c r="T763">
        <v>60</v>
      </c>
      <c r="U763">
        <v>147</v>
      </c>
      <c r="V763">
        <v>15</v>
      </c>
      <c r="W763">
        <f t="shared" si="34"/>
        <v>805</v>
      </c>
      <c r="X763" s="27">
        <f>marketing_campaign32[[#This Row],[TotalSpend]]/marketing_campaign32[[#This Row],[Income]]</f>
        <v>1.2437810945273632E-2</v>
      </c>
      <c r="Y763" s="27" t="str">
        <f>IF(marketing_campaign32[[#This Row],[TotalSpend]]&gt;1196, "High Spend", "Low Spend")</f>
        <v>Low Spend</v>
      </c>
      <c r="Z763">
        <v>4</v>
      </c>
      <c r="AA763">
        <v>8</v>
      </c>
      <c r="AB763">
        <v>2</v>
      </c>
      <c r="AC763">
        <v>11</v>
      </c>
      <c r="AD763">
        <f t="shared" si="35"/>
        <v>21</v>
      </c>
      <c r="AE763" s="30">
        <f>IFERROR(marketing_campaign32[[#This Row],[TotalSpend]]/marketing_campaign32[[#This Row],[TotalPurchase]], 0)</f>
        <v>38.333333333333336</v>
      </c>
      <c r="AF763">
        <v>6</v>
      </c>
      <c r="AG763">
        <v>0</v>
      </c>
      <c r="AH763">
        <v>0</v>
      </c>
      <c r="AI763">
        <v>0</v>
      </c>
      <c r="AJ763">
        <v>0</v>
      </c>
      <c r="AK763">
        <v>0</v>
      </c>
      <c r="AL763">
        <v>0</v>
      </c>
      <c r="AM763">
        <v>0</v>
      </c>
    </row>
    <row r="764" spans="1:39" x14ac:dyDescent="0.3">
      <c r="A764">
        <v>7646</v>
      </c>
      <c r="B764">
        <v>1989</v>
      </c>
      <c r="C764">
        <f>2014-marketing_campaign32[[#This Row],[Year_Birth]]</f>
        <v>25</v>
      </c>
      <c r="D764" t="str">
        <f>IF(AND(marketing_campaign32[[#This Row],[Age]]&gt;17, marketing_campaign32[[#This Row],[Age]]&lt;40), "Adult", IF(AND(marketing_campaign32[[#This Row],[Age]]&gt;=40, marketing_campaign32[[#This Row],[Age]]&lt;59), "Middle Age", "Old Age"))</f>
        <v>Adult</v>
      </c>
      <c r="E764">
        <v>2</v>
      </c>
      <c r="F764">
        <v>1</v>
      </c>
      <c r="G764">
        <v>64449</v>
      </c>
      <c r="H764" t="s">
        <v>147</v>
      </c>
      <c r="I764">
        <v>2</v>
      </c>
      <c r="J764">
        <v>1</v>
      </c>
      <c r="K764">
        <v>0</v>
      </c>
      <c r="L764">
        <f t="shared" si="33"/>
        <v>1</v>
      </c>
      <c r="M764">
        <f>marketing_campaign32[[#This Row],[TotalKids]]+marketing_campaign32[[#This Row],[Marital_Number]]</f>
        <v>2</v>
      </c>
      <c r="N764" s="1">
        <v>41688</v>
      </c>
      <c r="O764" s="22">
        <f>MAX($N$2:$N$2229)-marketing_campaign32[[#This Row],[Dt_Customer]]</f>
        <v>131</v>
      </c>
      <c r="P764">
        <v>70</v>
      </c>
      <c r="Q764">
        <v>218</v>
      </c>
      <c r="R764">
        <v>63</v>
      </c>
      <c r="S764">
        <v>282</v>
      </c>
      <c r="T764">
        <v>137</v>
      </c>
      <c r="U764">
        <v>35</v>
      </c>
      <c r="V764">
        <v>70</v>
      </c>
      <c r="W764">
        <f t="shared" si="34"/>
        <v>805</v>
      </c>
      <c r="X764" s="27">
        <f>marketing_campaign32[[#This Row],[TotalSpend]]/marketing_campaign32[[#This Row],[Income]]</f>
        <v>1.2490496361464104E-2</v>
      </c>
      <c r="Y764" s="27" t="str">
        <f>IF(marketing_campaign32[[#This Row],[TotalSpend]]&gt;1196, "High Spend", "Low Spend")</f>
        <v>Low Spend</v>
      </c>
      <c r="Z764">
        <v>4</v>
      </c>
      <c r="AA764">
        <v>5</v>
      </c>
      <c r="AB764">
        <v>3</v>
      </c>
      <c r="AC764">
        <v>12</v>
      </c>
      <c r="AD764">
        <f t="shared" si="35"/>
        <v>20</v>
      </c>
      <c r="AE764" s="30">
        <f>IFERROR(marketing_campaign32[[#This Row],[TotalSpend]]/marketing_campaign32[[#This Row],[TotalPurchase]], 0)</f>
        <v>40.25</v>
      </c>
      <c r="AF764">
        <v>4</v>
      </c>
      <c r="AG764">
        <v>0</v>
      </c>
      <c r="AH764">
        <v>0</v>
      </c>
      <c r="AI764">
        <v>0</v>
      </c>
      <c r="AJ764">
        <v>0</v>
      </c>
      <c r="AK764">
        <v>0</v>
      </c>
      <c r="AL764">
        <v>0</v>
      </c>
      <c r="AM764">
        <v>0</v>
      </c>
    </row>
    <row r="765" spans="1:39" x14ac:dyDescent="0.3">
      <c r="A765">
        <v>5543</v>
      </c>
      <c r="B765">
        <v>1966</v>
      </c>
      <c r="C765">
        <f>2014-marketing_campaign32[[#This Row],[Year_Birth]]</f>
        <v>48</v>
      </c>
      <c r="D765" t="str">
        <f>IF(AND(marketing_campaign32[[#This Row],[Age]]&gt;17, marketing_campaign32[[#This Row],[Age]]&lt;40), "Adult", IF(AND(marketing_campaign32[[#This Row],[Age]]&gt;=40, marketing_campaign32[[#This Row],[Age]]&lt;59), "Middle Age", "Old Age"))</f>
        <v>Middle Age</v>
      </c>
      <c r="E765">
        <v>2</v>
      </c>
      <c r="F765">
        <v>2</v>
      </c>
      <c r="G765">
        <v>57811</v>
      </c>
      <c r="H765" t="s">
        <v>147</v>
      </c>
      <c r="I765">
        <v>2</v>
      </c>
      <c r="J765">
        <v>0</v>
      </c>
      <c r="K765">
        <v>1</v>
      </c>
      <c r="L765">
        <f t="shared" si="33"/>
        <v>1</v>
      </c>
      <c r="M765">
        <f>marketing_campaign32[[#This Row],[TotalKids]]+marketing_campaign32[[#This Row],[Marital_Number]]</f>
        <v>3</v>
      </c>
      <c r="N765" s="1">
        <v>41449</v>
      </c>
      <c r="O765" s="22">
        <f>MAX($N$2:$N$2229)-marketing_campaign32[[#This Row],[Dt_Customer]]</f>
        <v>370</v>
      </c>
      <c r="P765">
        <v>49</v>
      </c>
      <c r="Q765">
        <v>545</v>
      </c>
      <c r="R765">
        <v>7</v>
      </c>
      <c r="S765">
        <v>114</v>
      </c>
      <c r="T765">
        <v>37</v>
      </c>
      <c r="U765">
        <v>21</v>
      </c>
      <c r="V765">
        <v>78</v>
      </c>
      <c r="W765">
        <f t="shared" si="34"/>
        <v>802</v>
      </c>
      <c r="X765" s="27">
        <f>marketing_campaign32[[#This Row],[TotalSpend]]/marketing_campaign32[[#This Row],[Income]]</f>
        <v>1.3872792375153518E-2</v>
      </c>
      <c r="Y765" s="27" t="str">
        <f>IF(marketing_campaign32[[#This Row],[TotalSpend]]&gt;1196, "High Spend", "Low Spend")</f>
        <v>Low Spend</v>
      </c>
      <c r="Z765">
        <v>5</v>
      </c>
      <c r="AA765">
        <v>7</v>
      </c>
      <c r="AB765">
        <v>2</v>
      </c>
      <c r="AC765">
        <v>11</v>
      </c>
      <c r="AD765">
        <f t="shared" si="35"/>
        <v>20</v>
      </c>
      <c r="AE765" s="30">
        <f>IFERROR(marketing_campaign32[[#This Row],[TotalSpend]]/marketing_campaign32[[#This Row],[TotalPurchase]], 0)</f>
        <v>40.1</v>
      </c>
      <c r="AF765">
        <v>5</v>
      </c>
      <c r="AG765">
        <v>0</v>
      </c>
      <c r="AH765">
        <v>0</v>
      </c>
      <c r="AI765">
        <v>0</v>
      </c>
      <c r="AJ765">
        <v>1</v>
      </c>
      <c r="AK765">
        <v>0</v>
      </c>
      <c r="AL765">
        <v>0</v>
      </c>
      <c r="AM765">
        <v>0</v>
      </c>
    </row>
    <row r="766" spans="1:39" x14ac:dyDescent="0.3">
      <c r="A766">
        <v>1743</v>
      </c>
      <c r="B766">
        <v>1974</v>
      </c>
      <c r="C766">
        <f>2014-marketing_campaign32[[#This Row],[Year_Birth]]</f>
        <v>40</v>
      </c>
      <c r="D766" t="str">
        <f>IF(AND(marketing_campaign32[[#This Row],[Age]]&gt;17, marketing_campaign32[[#This Row],[Age]]&lt;40), "Adult", IF(AND(marketing_campaign32[[#This Row],[Age]]&gt;=40, marketing_campaign32[[#This Row],[Age]]&lt;59), "Middle Age", "Old Age"))</f>
        <v>Middle Age</v>
      </c>
      <c r="E766">
        <v>2</v>
      </c>
      <c r="F766">
        <v>1</v>
      </c>
      <c r="G766">
        <v>69719</v>
      </c>
      <c r="H766" t="s">
        <v>146</v>
      </c>
      <c r="I766">
        <v>3</v>
      </c>
      <c r="J766">
        <v>0</v>
      </c>
      <c r="K766">
        <v>0</v>
      </c>
      <c r="L766">
        <f t="shared" si="33"/>
        <v>0</v>
      </c>
      <c r="M766">
        <f>marketing_campaign32[[#This Row],[TotalKids]]+marketing_campaign32[[#This Row],[Marital_Number]]</f>
        <v>1</v>
      </c>
      <c r="N766" s="1">
        <v>41785</v>
      </c>
      <c r="O766" s="22">
        <f>MAX($N$2:$N$2229)-marketing_campaign32[[#This Row],[Dt_Customer]]</f>
        <v>34</v>
      </c>
      <c r="P766">
        <v>99</v>
      </c>
      <c r="Q766">
        <v>273</v>
      </c>
      <c r="R766">
        <v>86</v>
      </c>
      <c r="S766">
        <v>208</v>
      </c>
      <c r="T766">
        <v>177</v>
      </c>
      <c r="U766">
        <v>14</v>
      </c>
      <c r="V766">
        <v>43</v>
      </c>
      <c r="W766">
        <f t="shared" si="34"/>
        <v>801</v>
      </c>
      <c r="X766" s="27">
        <f>marketing_campaign32[[#This Row],[TotalSpend]]/marketing_campaign32[[#This Row],[Income]]</f>
        <v>1.1488977179821856E-2</v>
      </c>
      <c r="Y766" s="27" t="str">
        <f>IF(marketing_campaign32[[#This Row],[TotalSpend]]&gt;1196, "High Spend", "Low Spend")</f>
        <v>Low Spend</v>
      </c>
      <c r="Z766">
        <v>1</v>
      </c>
      <c r="AA766">
        <v>2</v>
      </c>
      <c r="AB766">
        <v>3</v>
      </c>
      <c r="AC766">
        <v>5</v>
      </c>
      <c r="AD766">
        <f t="shared" si="35"/>
        <v>10</v>
      </c>
      <c r="AE766" s="30">
        <f>IFERROR(marketing_campaign32[[#This Row],[TotalSpend]]/marketing_campaign32[[#This Row],[TotalPurchase]], 0)</f>
        <v>80.099999999999994</v>
      </c>
      <c r="AF766">
        <v>1</v>
      </c>
      <c r="AG766">
        <v>0</v>
      </c>
      <c r="AH766">
        <v>0</v>
      </c>
      <c r="AI766">
        <v>0</v>
      </c>
      <c r="AJ766">
        <v>0</v>
      </c>
      <c r="AK766">
        <v>0</v>
      </c>
      <c r="AL766">
        <v>0</v>
      </c>
      <c r="AM766">
        <v>0</v>
      </c>
    </row>
    <row r="767" spans="1:39" x14ac:dyDescent="0.3">
      <c r="A767">
        <v>7793</v>
      </c>
      <c r="B767">
        <v>1976</v>
      </c>
      <c r="C767">
        <f>2014-marketing_campaign32[[#This Row],[Year_Birth]]</f>
        <v>38</v>
      </c>
      <c r="D767" t="str">
        <f>IF(AND(marketing_campaign32[[#This Row],[Age]]&gt;17, marketing_campaign32[[#This Row],[Age]]&lt;40), "Adult", IF(AND(marketing_campaign32[[#This Row],[Age]]&gt;=40, marketing_campaign32[[#This Row],[Age]]&lt;59), "Middle Age", "Old Age"))</f>
        <v>Adult</v>
      </c>
      <c r="E767">
        <v>2</v>
      </c>
      <c r="F767">
        <v>2</v>
      </c>
      <c r="G767">
        <v>62061</v>
      </c>
      <c r="H767" t="s">
        <v>147</v>
      </c>
      <c r="I767">
        <v>2</v>
      </c>
      <c r="J767">
        <v>0</v>
      </c>
      <c r="K767">
        <v>1</v>
      </c>
      <c r="L767">
        <f t="shared" si="33"/>
        <v>1</v>
      </c>
      <c r="M767">
        <f>marketing_campaign32[[#This Row],[TotalKids]]+marketing_campaign32[[#This Row],[Marital_Number]]</f>
        <v>3</v>
      </c>
      <c r="N767" s="1">
        <v>41517</v>
      </c>
      <c r="O767" s="22">
        <f>MAX($N$2:$N$2229)-marketing_campaign32[[#This Row],[Dt_Customer]]</f>
        <v>302</v>
      </c>
      <c r="P767">
        <v>12</v>
      </c>
      <c r="Q767">
        <v>641</v>
      </c>
      <c r="R767">
        <v>7</v>
      </c>
      <c r="S767">
        <v>84</v>
      </c>
      <c r="T767">
        <v>0</v>
      </c>
      <c r="U767">
        <v>30</v>
      </c>
      <c r="V767">
        <v>38</v>
      </c>
      <c r="W767">
        <f t="shared" si="34"/>
        <v>800</v>
      </c>
      <c r="X767" s="27">
        <f>marketing_campaign32[[#This Row],[TotalSpend]]/marketing_campaign32[[#This Row],[Income]]</f>
        <v>1.2890543175263048E-2</v>
      </c>
      <c r="Y767" s="27" t="str">
        <f>IF(marketing_campaign32[[#This Row],[TotalSpend]]&gt;1196, "High Spend", "Low Spend")</f>
        <v>Low Spend</v>
      </c>
      <c r="Z767">
        <v>3</v>
      </c>
      <c r="AA767">
        <v>10</v>
      </c>
      <c r="AB767">
        <v>4</v>
      </c>
      <c r="AC767">
        <v>7</v>
      </c>
      <c r="AD767">
        <f t="shared" si="35"/>
        <v>21</v>
      </c>
      <c r="AE767" s="30">
        <f>IFERROR(marketing_campaign32[[#This Row],[TotalSpend]]/marketing_campaign32[[#This Row],[TotalPurchase]], 0)</f>
        <v>38.095238095238095</v>
      </c>
      <c r="AF767">
        <v>6</v>
      </c>
      <c r="AG767">
        <v>0</v>
      </c>
      <c r="AH767">
        <v>0</v>
      </c>
      <c r="AI767">
        <v>0</v>
      </c>
      <c r="AJ767">
        <v>1</v>
      </c>
      <c r="AK767">
        <v>0</v>
      </c>
      <c r="AL767">
        <v>0</v>
      </c>
      <c r="AM767">
        <v>0</v>
      </c>
    </row>
    <row r="768" spans="1:39" x14ac:dyDescent="0.3">
      <c r="A768">
        <v>5136</v>
      </c>
      <c r="B768">
        <v>1973</v>
      </c>
      <c r="C768">
        <f>2014-marketing_campaign32[[#This Row],[Year_Birth]]</f>
        <v>41</v>
      </c>
      <c r="D768" t="str">
        <f>IF(AND(marketing_campaign32[[#This Row],[Age]]&gt;17, marketing_campaign32[[#This Row],[Age]]&lt;40), "Adult", IF(AND(marketing_campaign32[[#This Row],[Age]]&gt;=40, marketing_campaign32[[#This Row],[Age]]&lt;59), "Middle Age", "Old Age"))</f>
        <v>Middle Age</v>
      </c>
      <c r="E768">
        <v>2</v>
      </c>
      <c r="F768">
        <v>1</v>
      </c>
      <c r="G768">
        <v>65333</v>
      </c>
      <c r="H768" t="s">
        <v>147</v>
      </c>
      <c r="I768">
        <v>2</v>
      </c>
      <c r="J768">
        <v>0</v>
      </c>
      <c r="K768">
        <v>1</v>
      </c>
      <c r="L768">
        <f t="shared" si="33"/>
        <v>1</v>
      </c>
      <c r="M768">
        <f>marketing_campaign32[[#This Row],[TotalKids]]+marketing_campaign32[[#This Row],[Marital_Number]]</f>
        <v>2</v>
      </c>
      <c r="N768" s="1">
        <v>41656</v>
      </c>
      <c r="O768" s="22">
        <f>MAX($N$2:$N$2229)-marketing_campaign32[[#This Row],[Dt_Customer]]</f>
        <v>163</v>
      </c>
      <c r="P768">
        <v>58</v>
      </c>
      <c r="Q768">
        <v>654</v>
      </c>
      <c r="R768">
        <v>7</v>
      </c>
      <c r="S768">
        <v>92</v>
      </c>
      <c r="T768">
        <v>0</v>
      </c>
      <c r="U768">
        <v>15</v>
      </c>
      <c r="V768">
        <v>30</v>
      </c>
      <c r="W768">
        <f t="shared" si="34"/>
        <v>798</v>
      </c>
      <c r="X768" s="27">
        <f>marketing_campaign32[[#This Row],[TotalSpend]]/marketing_campaign32[[#This Row],[Income]]</f>
        <v>1.221434803238792E-2</v>
      </c>
      <c r="Y768" s="27" t="str">
        <f>IF(marketing_campaign32[[#This Row],[TotalSpend]]&gt;1196, "High Spend", "Low Spend")</f>
        <v>Low Spend</v>
      </c>
      <c r="Z768">
        <v>7</v>
      </c>
      <c r="AA768">
        <v>9</v>
      </c>
      <c r="AB768">
        <v>4</v>
      </c>
      <c r="AC768">
        <v>8</v>
      </c>
      <c r="AD768">
        <f t="shared" si="35"/>
        <v>21</v>
      </c>
      <c r="AE768" s="30">
        <f>IFERROR(marketing_campaign32[[#This Row],[TotalSpend]]/marketing_campaign32[[#This Row],[TotalPurchase]], 0)</f>
        <v>38</v>
      </c>
      <c r="AF768">
        <v>6</v>
      </c>
      <c r="AG768">
        <v>0</v>
      </c>
      <c r="AH768">
        <v>0</v>
      </c>
      <c r="AI768">
        <v>0</v>
      </c>
      <c r="AJ768">
        <v>1</v>
      </c>
      <c r="AK768">
        <v>1</v>
      </c>
      <c r="AL768">
        <v>0</v>
      </c>
      <c r="AM768">
        <v>0</v>
      </c>
    </row>
    <row r="769" spans="1:39" x14ac:dyDescent="0.3">
      <c r="A769">
        <v>618</v>
      </c>
      <c r="B769">
        <v>1977</v>
      </c>
      <c r="C769">
        <f>2014-marketing_campaign32[[#This Row],[Year_Birth]]</f>
        <v>37</v>
      </c>
      <c r="D769" t="str">
        <f>IF(AND(marketing_campaign32[[#This Row],[Age]]&gt;17, marketing_campaign32[[#This Row],[Age]]&lt;40), "Adult", IF(AND(marketing_campaign32[[#This Row],[Age]]&gt;=40, marketing_campaign32[[#This Row],[Age]]&lt;59), "Middle Age", "Old Age"))</f>
        <v>Adult</v>
      </c>
      <c r="E769">
        <v>3</v>
      </c>
      <c r="F769">
        <v>2</v>
      </c>
      <c r="G769">
        <v>69389</v>
      </c>
      <c r="H769" t="s">
        <v>146</v>
      </c>
      <c r="I769">
        <v>3</v>
      </c>
      <c r="J769">
        <v>0</v>
      </c>
      <c r="K769">
        <v>1</v>
      </c>
      <c r="L769">
        <f t="shared" ref="L769:L832" si="36">J769+K769</f>
        <v>1</v>
      </c>
      <c r="M769">
        <f>marketing_campaign32[[#This Row],[TotalKids]]+marketing_campaign32[[#This Row],[Marital_Number]]</f>
        <v>3</v>
      </c>
      <c r="N769" s="1">
        <v>41180</v>
      </c>
      <c r="O769" s="22">
        <f>MAX($N$2:$N$2229)-marketing_campaign32[[#This Row],[Dt_Customer]]</f>
        <v>639</v>
      </c>
      <c r="P769">
        <v>17</v>
      </c>
      <c r="Q769">
        <v>422</v>
      </c>
      <c r="R769">
        <v>7</v>
      </c>
      <c r="S769">
        <v>238</v>
      </c>
      <c r="T769">
        <v>69</v>
      </c>
      <c r="U769">
        <v>46</v>
      </c>
      <c r="V769">
        <v>15</v>
      </c>
      <c r="W769">
        <f t="shared" ref="W769:W832" si="37">Q769+R769+S769+T769+U769+V769</f>
        <v>797</v>
      </c>
      <c r="X769" s="27">
        <f>marketing_campaign32[[#This Row],[TotalSpend]]/marketing_campaign32[[#This Row],[Income]]</f>
        <v>1.1485970398766376E-2</v>
      </c>
      <c r="Y769" s="27" t="str">
        <f>IF(marketing_campaign32[[#This Row],[TotalSpend]]&gt;1196, "High Spend", "Low Spend")</f>
        <v>Low Spend</v>
      </c>
      <c r="Z769">
        <v>1</v>
      </c>
      <c r="AA769">
        <v>7</v>
      </c>
      <c r="AB769">
        <v>2</v>
      </c>
      <c r="AC769">
        <v>12</v>
      </c>
      <c r="AD769">
        <f t="shared" ref="AD769:AD832" si="38">AA769+AB769+AC769</f>
        <v>21</v>
      </c>
      <c r="AE769" s="30">
        <f>IFERROR(marketing_campaign32[[#This Row],[TotalSpend]]/marketing_campaign32[[#This Row],[TotalPurchase]], 0)</f>
        <v>37.952380952380949</v>
      </c>
      <c r="AF769">
        <v>4</v>
      </c>
      <c r="AG769">
        <v>0</v>
      </c>
      <c r="AH769">
        <v>0</v>
      </c>
      <c r="AI769">
        <v>0</v>
      </c>
      <c r="AJ769">
        <v>0</v>
      </c>
      <c r="AK769">
        <v>0</v>
      </c>
      <c r="AL769">
        <v>0</v>
      </c>
      <c r="AM769">
        <v>0</v>
      </c>
    </row>
    <row r="770" spans="1:39" x14ac:dyDescent="0.3">
      <c r="A770">
        <v>5519</v>
      </c>
      <c r="B770">
        <v>1956</v>
      </c>
      <c r="C770">
        <f>2014-marketing_campaign32[[#This Row],[Year_Birth]]</f>
        <v>58</v>
      </c>
      <c r="D770" t="str">
        <f>IF(AND(marketing_campaign32[[#This Row],[Age]]&gt;17, marketing_campaign32[[#This Row],[Age]]&lt;40), "Adult", IF(AND(marketing_campaign32[[#This Row],[Age]]&gt;=40, marketing_campaign32[[#This Row],[Age]]&lt;59), "Middle Age", "Old Age"))</f>
        <v>Middle Age</v>
      </c>
      <c r="E770">
        <v>2</v>
      </c>
      <c r="F770">
        <v>2</v>
      </c>
      <c r="G770">
        <v>64090</v>
      </c>
      <c r="H770" t="s">
        <v>147</v>
      </c>
      <c r="I770">
        <v>2</v>
      </c>
      <c r="J770">
        <v>0</v>
      </c>
      <c r="K770">
        <v>1</v>
      </c>
      <c r="L770">
        <f t="shared" si="36"/>
        <v>1</v>
      </c>
      <c r="M770">
        <f>marketing_campaign32[[#This Row],[TotalKids]]+marketing_campaign32[[#This Row],[Marital_Number]]</f>
        <v>3</v>
      </c>
      <c r="N770" s="1">
        <v>41493</v>
      </c>
      <c r="O770" s="22">
        <f>MAX($N$2:$N$2229)-marketing_campaign32[[#This Row],[Dt_Customer]]</f>
        <v>326</v>
      </c>
      <c r="P770">
        <v>8</v>
      </c>
      <c r="Q770">
        <v>316</v>
      </c>
      <c r="R770">
        <v>58</v>
      </c>
      <c r="S770">
        <v>161</v>
      </c>
      <c r="T770">
        <v>76</v>
      </c>
      <c r="U770">
        <v>51</v>
      </c>
      <c r="V770">
        <v>135</v>
      </c>
      <c r="W770">
        <f t="shared" si="37"/>
        <v>797</v>
      </c>
      <c r="X770" s="27">
        <f>marketing_campaign32[[#This Row],[TotalSpend]]/marketing_campaign32[[#This Row],[Income]]</f>
        <v>1.2435637384927445E-2</v>
      </c>
      <c r="Y770" s="27" t="str">
        <f>IF(marketing_campaign32[[#This Row],[TotalSpend]]&gt;1196, "High Spend", "Low Spend")</f>
        <v>Low Spend</v>
      </c>
      <c r="Z770">
        <v>1</v>
      </c>
      <c r="AA770">
        <v>6</v>
      </c>
      <c r="AB770">
        <v>9</v>
      </c>
      <c r="AC770">
        <v>4</v>
      </c>
      <c r="AD770">
        <f t="shared" si="38"/>
        <v>19</v>
      </c>
      <c r="AE770" s="30">
        <f>IFERROR(marketing_campaign32[[#This Row],[TotalSpend]]/marketing_campaign32[[#This Row],[TotalPurchase]], 0)</f>
        <v>41.94736842105263</v>
      </c>
      <c r="AF770">
        <v>5</v>
      </c>
      <c r="AG770">
        <v>0</v>
      </c>
      <c r="AH770">
        <v>0</v>
      </c>
      <c r="AI770">
        <v>0</v>
      </c>
      <c r="AJ770">
        <v>0</v>
      </c>
      <c r="AK770">
        <v>0</v>
      </c>
      <c r="AL770">
        <v>1</v>
      </c>
      <c r="AM770">
        <v>0</v>
      </c>
    </row>
    <row r="771" spans="1:39" x14ac:dyDescent="0.3">
      <c r="A771">
        <v>10507</v>
      </c>
      <c r="B771">
        <v>1977</v>
      </c>
      <c r="C771">
        <f>2014-marketing_campaign32[[#This Row],[Year_Birth]]</f>
        <v>37</v>
      </c>
      <c r="D771" t="str">
        <f>IF(AND(marketing_campaign32[[#This Row],[Age]]&gt;17, marketing_campaign32[[#This Row],[Age]]&lt;40), "Adult", IF(AND(marketing_campaign32[[#This Row],[Age]]&gt;=40, marketing_campaign32[[#This Row],[Age]]&lt;59), "Middle Age", "Old Age"))</f>
        <v>Adult</v>
      </c>
      <c r="E771">
        <v>3</v>
      </c>
      <c r="F771">
        <v>1</v>
      </c>
      <c r="G771">
        <v>59601</v>
      </c>
      <c r="H771" t="s">
        <v>147</v>
      </c>
      <c r="I771">
        <v>2</v>
      </c>
      <c r="J771">
        <v>0</v>
      </c>
      <c r="K771">
        <v>1</v>
      </c>
      <c r="L771">
        <f t="shared" si="36"/>
        <v>1</v>
      </c>
      <c r="M771">
        <f>marketing_campaign32[[#This Row],[TotalKids]]+marketing_campaign32[[#This Row],[Marital_Number]]</f>
        <v>2</v>
      </c>
      <c r="N771" s="1">
        <v>41480</v>
      </c>
      <c r="O771" s="22">
        <f>MAX($N$2:$N$2229)-marketing_campaign32[[#This Row],[Dt_Customer]]</f>
        <v>339</v>
      </c>
      <c r="P771">
        <v>14</v>
      </c>
      <c r="Q771">
        <v>691</v>
      </c>
      <c r="R771">
        <v>7</v>
      </c>
      <c r="S771">
        <v>69</v>
      </c>
      <c r="T771">
        <v>0</v>
      </c>
      <c r="U771">
        <v>7</v>
      </c>
      <c r="V771">
        <v>23</v>
      </c>
      <c r="W771">
        <f t="shared" si="37"/>
        <v>797</v>
      </c>
      <c r="X771" s="27">
        <f>marketing_campaign32[[#This Row],[TotalSpend]]/marketing_campaign32[[#This Row],[Income]]</f>
        <v>1.3372258854717203E-2</v>
      </c>
      <c r="Y771" s="27" t="str">
        <f>IF(marketing_campaign32[[#This Row],[TotalSpend]]&gt;1196, "High Spend", "Low Spend")</f>
        <v>Low Spend</v>
      </c>
      <c r="Z771">
        <v>4</v>
      </c>
      <c r="AA771">
        <v>2</v>
      </c>
      <c r="AB771">
        <v>2</v>
      </c>
      <c r="AC771">
        <v>7</v>
      </c>
      <c r="AD771">
        <f t="shared" si="38"/>
        <v>11</v>
      </c>
      <c r="AE771" s="30">
        <f>IFERROR(marketing_campaign32[[#This Row],[TotalSpend]]/marketing_campaign32[[#This Row],[TotalPurchase]], 0)</f>
        <v>72.454545454545453</v>
      </c>
      <c r="AF771">
        <v>8</v>
      </c>
      <c r="AG771">
        <v>0</v>
      </c>
      <c r="AH771">
        <v>0</v>
      </c>
      <c r="AI771">
        <v>0</v>
      </c>
      <c r="AJ771">
        <v>1</v>
      </c>
      <c r="AK771">
        <v>0</v>
      </c>
      <c r="AL771">
        <v>0</v>
      </c>
      <c r="AM771">
        <v>0</v>
      </c>
    </row>
    <row r="772" spans="1:39" x14ac:dyDescent="0.3">
      <c r="A772">
        <v>9780</v>
      </c>
      <c r="B772">
        <v>1971</v>
      </c>
      <c r="C772">
        <f>2014-marketing_campaign32[[#This Row],[Year_Birth]]</f>
        <v>43</v>
      </c>
      <c r="D772" t="str">
        <f>IF(AND(marketing_campaign32[[#This Row],[Age]]&gt;17, marketing_campaign32[[#This Row],[Age]]&lt;40), "Adult", IF(AND(marketing_campaign32[[#This Row],[Age]]&gt;=40, marketing_campaign32[[#This Row],[Age]]&lt;59), "Middle Age", "Old Age"))</f>
        <v>Middle Age</v>
      </c>
      <c r="E772">
        <v>3</v>
      </c>
      <c r="F772">
        <v>2</v>
      </c>
      <c r="G772">
        <v>71499</v>
      </c>
      <c r="H772" t="s">
        <v>146</v>
      </c>
      <c r="I772">
        <v>3</v>
      </c>
      <c r="J772">
        <v>0</v>
      </c>
      <c r="K772">
        <v>1</v>
      </c>
      <c r="L772">
        <f t="shared" si="36"/>
        <v>1</v>
      </c>
      <c r="M772">
        <f>marketing_campaign32[[#This Row],[TotalKids]]+marketing_campaign32[[#This Row],[Marital_Number]]</f>
        <v>3</v>
      </c>
      <c r="N772" s="1">
        <v>41450</v>
      </c>
      <c r="O772" s="22">
        <f>MAX($N$2:$N$2229)-marketing_campaign32[[#This Row],[Dt_Customer]]</f>
        <v>369</v>
      </c>
      <c r="P772">
        <v>12</v>
      </c>
      <c r="Q772">
        <v>465</v>
      </c>
      <c r="R772">
        <v>25</v>
      </c>
      <c r="S772">
        <v>132</v>
      </c>
      <c r="T772">
        <v>136</v>
      </c>
      <c r="U772">
        <v>0</v>
      </c>
      <c r="V772">
        <v>37</v>
      </c>
      <c r="W772">
        <f t="shared" si="37"/>
        <v>795</v>
      </c>
      <c r="X772" s="27">
        <f>marketing_campaign32[[#This Row],[TotalSpend]]/marketing_campaign32[[#This Row],[Income]]</f>
        <v>1.1119036629882936E-2</v>
      </c>
      <c r="Y772" s="27" t="str">
        <f>IF(marketing_campaign32[[#This Row],[TotalSpend]]&gt;1196, "High Spend", "Low Spend")</f>
        <v>Low Spend</v>
      </c>
      <c r="Z772">
        <v>2</v>
      </c>
      <c r="AA772">
        <v>8</v>
      </c>
      <c r="AB772">
        <v>3</v>
      </c>
      <c r="AC772">
        <v>13</v>
      </c>
      <c r="AD772">
        <f t="shared" si="38"/>
        <v>24</v>
      </c>
      <c r="AE772" s="30">
        <f>IFERROR(marketing_campaign32[[#This Row],[TotalSpend]]/marketing_campaign32[[#This Row],[TotalPurchase]], 0)</f>
        <v>33.125</v>
      </c>
      <c r="AF772">
        <v>4</v>
      </c>
      <c r="AG772">
        <v>0</v>
      </c>
      <c r="AH772">
        <v>0</v>
      </c>
      <c r="AI772">
        <v>0</v>
      </c>
      <c r="AJ772">
        <v>0</v>
      </c>
      <c r="AK772">
        <v>0</v>
      </c>
      <c r="AL772">
        <v>0</v>
      </c>
      <c r="AM772">
        <v>0</v>
      </c>
    </row>
    <row r="773" spans="1:39" x14ac:dyDescent="0.3">
      <c r="A773">
        <v>448</v>
      </c>
      <c r="B773">
        <v>1978</v>
      </c>
      <c r="C773">
        <f>2014-marketing_campaign32[[#This Row],[Year_Birth]]</f>
        <v>36</v>
      </c>
      <c r="D773" t="str">
        <f>IF(AND(marketing_campaign32[[#This Row],[Age]]&gt;17, marketing_campaign32[[#This Row],[Age]]&lt;40), "Adult", IF(AND(marketing_campaign32[[#This Row],[Age]]&gt;=40, marketing_campaign32[[#This Row],[Age]]&lt;59), "Middle Age", "Old Age"))</f>
        <v>Adult</v>
      </c>
      <c r="E773">
        <v>3</v>
      </c>
      <c r="F773">
        <v>1</v>
      </c>
      <c r="G773">
        <v>54880</v>
      </c>
      <c r="H773" t="s">
        <v>147</v>
      </c>
      <c r="I773">
        <v>2</v>
      </c>
      <c r="J773">
        <v>1</v>
      </c>
      <c r="K773">
        <v>0</v>
      </c>
      <c r="L773">
        <f t="shared" si="36"/>
        <v>1</v>
      </c>
      <c r="M773">
        <f>marketing_campaign32[[#This Row],[TotalKids]]+marketing_campaign32[[#This Row],[Marital_Number]]</f>
        <v>2</v>
      </c>
      <c r="N773" s="1">
        <v>41334</v>
      </c>
      <c r="O773" s="22">
        <f>MAX($N$2:$N$2229)-marketing_campaign32[[#This Row],[Dt_Customer]]</f>
        <v>485</v>
      </c>
      <c r="P773">
        <v>57</v>
      </c>
      <c r="Q773">
        <v>308</v>
      </c>
      <c r="R773">
        <v>85</v>
      </c>
      <c r="S773">
        <v>137</v>
      </c>
      <c r="T773">
        <v>102</v>
      </c>
      <c r="U773">
        <v>45</v>
      </c>
      <c r="V773">
        <v>118</v>
      </c>
      <c r="W773">
        <f t="shared" si="37"/>
        <v>795</v>
      </c>
      <c r="X773" s="27">
        <f>marketing_campaign32[[#This Row],[TotalSpend]]/marketing_campaign32[[#This Row],[Income]]</f>
        <v>1.4486151603498542E-2</v>
      </c>
      <c r="Y773" s="27" t="str">
        <f>IF(marketing_campaign32[[#This Row],[TotalSpend]]&gt;1196, "High Spend", "Low Spend")</f>
        <v>Low Spend</v>
      </c>
      <c r="Z773">
        <v>2</v>
      </c>
      <c r="AA773">
        <v>6</v>
      </c>
      <c r="AB773">
        <v>2</v>
      </c>
      <c r="AC773">
        <v>11</v>
      </c>
      <c r="AD773">
        <f t="shared" si="38"/>
        <v>19</v>
      </c>
      <c r="AE773" s="30">
        <f>IFERROR(marketing_campaign32[[#This Row],[TotalSpend]]/marketing_campaign32[[#This Row],[TotalPurchase]], 0)</f>
        <v>41.842105263157897</v>
      </c>
      <c r="AF773">
        <v>5</v>
      </c>
      <c r="AG773">
        <v>0</v>
      </c>
      <c r="AH773">
        <v>0</v>
      </c>
      <c r="AI773">
        <v>0</v>
      </c>
      <c r="AJ773">
        <v>0</v>
      </c>
      <c r="AK773">
        <v>0</v>
      </c>
      <c r="AL773">
        <v>0</v>
      </c>
      <c r="AM773">
        <v>0</v>
      </c>
    </row>
    <row r="774" spans="1:39" x14ac:dyDescent="0.3">
      <c r="A774">
        <v>10524</v>
      </c>
      <c r="B774">
        <v>1963</v>
      </c>
      <c r="C774">
        <f>2014-marketing_campaign32[[#This Row],[Year_Birth]]</f>
        <v>51</v>
      </c>
      <c r="D774" t="str">
        <f>IF(AND(marketing_campaign32[[#This Row],[Age]]&gt;17, marketing_campaign32[[#This Row],[Age]]&lt;40), "Adult", IF(AND(marketing_campaign32[[#This Row],[Age]]&gt;=40, marketing_campaign32[[#This Row],[Age]]&lt;59), "Middle Age", "Old Age"))</f>
        <v>Middle Age</v>
      </c>
      <c r="E774">
        <v>3</v>
      </c>
      <c r="F774">
        <v>1</v>
      </c>
      <c r="G774">
        <v>49476</v>
      </c>
      <c r="H774" t="s">
        <v>147</v>
      </c>
      <c r="I774">
        <v>2</v>
      </c>
      <c r="J774">
        <v>0</v>
      </c>
      <c r="K774">
        <v>1</v>
      </c>
      <c r="L774">
        <f t="shared" si="36"/>
        <v>1</v>
      </c>
      <c r="M774">
        <f>marketing_campaign32[[#This Row],[TotalKids]]+marketing_campaign32[[#This Row],[Marital_Number]]</f>
        <v>2</v>
      </c>
      <c r="N774" s="1">
        <v>41445</v>
      </c>
      <c r="O774" s="22">
        <f>MAX($N$2:$N$2229)-marketing_campaign32[[#This Row],[Dt_Customer]]</f>
        <v>374</v>
      </c>
      <c r="P774">
        <v>29</v>
      </c>
      <c r="Q774">
        <v>386</v>
      </c>
      <c r="R774">
        <v>23</v>
      </c>
      <c r="S774">
        <v>95</v>
      </c>
      <c r="T774">
        <v>54</v>
      </c>
      <c r="U774">
        <v>41</v>
      </c>
      <c r="V774">
        <v>196</v>
      </c>
      <c r="W774">
        <f t="shared" si="37"/>
        <v>795</v>
      </c>
      <c r="X774" s="27">
        <f>marketing_campaign32[[#This Row],[TotalSpend]]/marketing_campaign32[[#This Row],[Income]]</f>
        <v>1.6068396798447734E-2</v>
      </c>
      <c r="Y774" s="27" t="str">
        <f>IF(marketing_campaign32[[#This Row],[TotalSpend]]&gt;1196, "High Spend", "Low Spend")</f>
        <v>Low Spend</v>
      </c>
      <c r="Z774">
        <v>4</v>
      </c>
      <c r="AA774">
        <v>2</v>
      </c>
      <c r="AB774">
        <v>11</v>
      </c>
      <c r="AC774">
        <v>5</v>
      </c>
      <c r="AD774">
        <f t="shared" si="38"/>
        <v>18</v>
      </c>
      <c r="AE774" s="30">
        <f>IFERROR(marketing_campaign32[[#This Row],[TotalSpend]]/marketing_campaign32[[#This Row],[TotalPurchase]], 0)</f>
        <v>44.166666666666664</v>
      </c>
      <c r="AF774">
        <v>2</v>
      </c>
      <c r="AG774">
        <v>0</v>
      </c>
      <c r="AH774">
        <v>0</v>
      </c>
      <c r="AI774">
        <v>0</v>
      </c>
      <c r="AJ774">
        <v>0</v>
      </c>
      <c r="AK774">
        <v>0</v>
      </c>
      <c r="AL774">
        <v>0</v>
      </c>
      <c r="AM774">
        <v>0</v>
      </c>
    </row>
    <row r="775" spans="1:39" x14ac:dyDescent="0.3">
      <c r="A775">
        <v>8402</v>
      </c>
      <c r="B775">
        <v>1953</v>
      </c>
      <c r="C775">
        <f>2014-marketing_campaign32[[#This Row],[Year_Birth]]</f>
        <v>61</v>
      </c>
      <c r="D775" t="str">
        <f>IF(AND(marketing_campaign32[[#This Row],[Age]]&gt;17, marketing_campaign32[[#This Row],[Age]]&lt;40), "Adult", IF(AND(marketing_campaign32[[#This Row],[Age]]&gt;=40, marketing_campaign32[[#This Row],[Age]]&lt;59), "Middle Age", "Old Age"))</f>
        <v>Old Age</v>
      </c>
      <c r="E775">
        <v>3</v>
      </c>
      <c r="F775">
        <v>2</v>
      </c>
      <c r="G775">
        <v>67087</v>
      </c>
      <c r="H775" t="s">
        <v>147</v>
      </c>
      <c r="I775">
        <v>2</v>
      </c>
      <c r="J775">
        <v>0</v>
      </c>
      <c r="K775">
        <v>1</v>
      </c>
      <c r="L775">
        <f t="shared" si="36"/>
        <v>1</v>
      </c>
      <c r="M775">
        <f>marketing_campaign32[[#This Row],[TotalKids]]+marketing_campaign32[[#This Row],[Marital_Number]]</f>
        <v>3</v>
      </c>
      <c r="N775" s="1">
        <v>41625</v>
      </c>
      <c r="O775" s="22">
        <f>MAX($N$2:$N$2229)-marketing_campaign32[[#This Row],[Dt_Customer]]</f>
        <v>194</v>
      </c>
      <c r="P775">
        <v>40</v>
      </c>
      <c r="Q775">
        <v>329</v>
      </c>
      <c r="R775">
        <v>35</v>
      </c>
      <c r="S775">
        <v>222</v>
      </c>
      <c r="T775">
        <v>130</v>
      </c>
      <c r="U775">
        <v>35</v>
      </c>
      <c r="V775">
        <v>43</v>
      </c>
      <c r="W775">
        <f t="shared" si="37"/>
        <v>794</v>
      </c>
      <c r="X775" s="27">
        <f>marketing_campaign32[[#This Row],[TotalSpend]]/marketing_campaign32[[#This Row],[Income]]</f>
        <v>1.1835377942075216E-2</v>
      </c>
      <c r="Y775" s="27" t="str">
        <f>IF(marketing_campaign32[[#This Row],[TotalSpend]]&gt;1196, "High Spend", "Low Spend")</f>
        <v>Low Spend</v>
      </c>
      <c r="Z775">
        <v>2</v>
      </c>
      <c r="AA775">
        <v>7</v>
      </c>
      <c r="AB775">
        <v>5</v>
      </c>
      <c r="AC775">
        <v>8</v>
      </c>
      <c r="AD775">
        <f t="shared" si="38"/>
        <v>20</v>
      </c>
      <c r="AE775" s="30">
        <f>IFERROR(marketing_campaign32[[#This Row],[TotalSpend]]/marketing_campaign32[[#This Row],[TotalPurchase]], 0)</f>
        <v>39.700000000000003</v>
      </c>
      <c r="AF775">
        <v>4</v>
      </c>
      <c r="AG775">
        <v>0</v>
      </c>
      <c r="AH775">
        <v>0</v>
      </c>
      <c r="AI775">
        <v>0</v>
      </c>
      <c r="AJ775">
        <v>0</v>
      </c>
      <c r="AK775">
        <v>0</v>
      </c>
      <c r="AL775">
        <v>0</v>
      </c>
      <c r="AM775">
        <v>0</v>
      </c>
    </row>
    <row r="776" spans="1:39" x14ac:dyDescent="0.3">
      <c r="A776">
        <v>378</v>
      </c>
      <c r="B776">
        <v>1971</v>
      </c>
      <c r="C776">
        <f>2014-marketing_campaign32[[#This Row],[Year_Birth]]</f>
        <v>43</v>
      </c>
      <c r="D776" t="str">
        <f>IF(AND(marketing_campaign32[[#This Row],[Age]]&gt;17, marketing_campaign32[[#This Row],[Age]]&lt;40), "Adult", IF(AND(marketing_campaign32[[#This Row],[Age]]&gt;=40, marketing_campaign32[[#This Row],[Age]]&lt;59), "Middle Age", "Old Age"))</f>
        <v>Middle Age</v>
      </c>
      <c r="E776">
        <v>2</v>
      </c>
      <c r="F776">
        <v>2</v>
      </c>
      <c r="G776">
        <v>52531</v>
      </c>
      <c r="H776" t="s">
        <v>147</v>
      </c>
      <c r="I776">
        <v>2</v>
      </c>
      <c r="J776">
        <v>0</v>
      </c>
      <c r="K776">
        <v>0</v>
      </c>
      <c r="L776">
        <f t="shared" si="36"/>
        <v>0</v>
      </c>
      <c r="M776">
        <f>marketing_campaign32[[#This Row],[TotalKids]]+marketing_campaign32[[#This Row],[Marital_Number]]</f>
        <v>2</v>
      </c>
      <c r="N776" s="1">
        <v>41273</v>
      </c>
      <c r="O776" s="22">
        <f>MAX($N$2:$N$2229)-marketing_campaign32[[#This Row],[Dt_Customer]]</f>
        <v>546</v>
      </c>
      <c r="P776">
        <v>68</v>
      </c>
      <c r="Q776">
        <v>283</v>
      </c>
      <c r="R776">
        <v>112</v>
      </c>
      <c r="S776">
        <v>151</v>
      </c>
      <c r="T776">
        <v>51</v>
      </c>
      <c r="U776">
        <v>72</v>
      </c>
      <c r="V776">
        <v>125</v>
      </c>
      <c r="W776">
        <f t="shared" si="37"/>
        <v>794</v>
      </c>
      <c r="X776" s="27">
        <f>marketing_campaign32[[#This Row],[TotalSpend]]/marketing_campaign32[[#This Row],[Income]]</f>
        <v>1.511488454436428E-2</v>
      </c>
      <c r="Y776" s="27" t="str">
        <f>IF(marketing_campaign32[[#This Row],[TotalSpend]]&gt;1196, "High Spend", "Low Spend")</f>
        <v>Low Spend</v>
      </c>
      <c r="Z776">
        <v>2</v>
      </c>
      <c r="AA776">
        <v>7</v>
      </c>
      <c r="AB776">
        <v>2</v>
      </c>
      <c r="AC776">
        <v>10</v>
      </c>
      <c r="AD776">
        <f t="shared" si="38"/>
        <v>19</v>
      </c>
      <c r="AE776" s="30">
        <f>IFERROR(marketing_campaign32[[#This Row],[TotalSpend]]/marketing_campaign32[[#This Row],[TotalPurchase]], 0)</f>
        <v>41.789473684210527</v>
      </c>
      <c r="AF776">
        <v>6</v>
      </c>
      <c r="AG776">
        <v>0</v>
      </c>
      <c r="AH776">
        <v>0</v>
      </c>
      <c r="AI776">
        <v>0</v>
      </c>
      <c r="AJ776">
        <v>0</v>
      </c>
      <c r="AK776">
        <v>0</v>
      </c>
      <c r="AL776">
        <v>0</v>
      </c>
      <c r="AM776">
        <v>0</v>
      </c>
    </row>
    <row r="777" spans="1:39" x14ac:dyDescent="0.3">
      <c r="A777">
        <v>5589</v>
      </c>
      <c r="B777">
        <v>1964</v>
      </c>
      <c r="C777">
        <f>2014-marketing_campaign32[[#This Row],[Year_Birth]]</f>
        <v>50</v>
      </c>
      <c r="D777" t="str">
        <f>IF(AND(marketing_campaign32[[#This Row],[Age]]&gt;17, marketing_campaign32[[#This Row],[Age]]&lt;40), "Adult", IF(AND(marketing_campaign32[[#This Row],[Age]]&gt;=40, marketing_campaign32[[#This Row],[Age]]&lt;59), "Middle Age", "Old Age"))</f>
        <v>Middle Age</v>
      </c>
      <c r="E777">
        <v>2</v>
      </c>
      <c r="F777">
        <v>1</v>
      </c>
      <c r="G777">
        <v>51983</v>
      </c>
      <c r="H777" t="s">
        <v>147</v>
      </c>
      <c r="I777">
        <v>2</v>
      </c>
      <c r="J777">
        <v>0</v>
      </c>
      <c r="K777">
        <v>1</v>
      </c>
      <c r="L777">
        <f t="shared" si="36"/>
        <v>1</v>
      </c>
      <c r="M777">
        <f>marketing_campaign32[[#This Row],[TotalKids]]+marketing_campaign32[[#This Row],[Marital_Number]]</f>
        <v>2</v>
      </c>
      <c r="N777" s="1">
        <v>41152</v>
      </c>
      <c r="O777" s="22">
        <f>MAX($N$2:$N$2229)-marketing_campaign32[[#This Row],[Dt_Customer]]</f>
        <v>667</v>
      </c>
      <c r="P777">
        <v>95</v>
      </c>
      <c r="Q777">
        <v>631</v>
      </c>
      <c r="R777">
        <v>0</v>
      </c>
      <c r="S777">
        <v>115</v>
      </c>
      <c r="T777">
        <v>10</v>
      </c>
      <c r="U777">
        <v>7</v>
      </c>
      <c r="V777">
        <v>30</v>
      </c>
      <c r="W777">
        <f t="shared" si="37"/>
        <v>793</v>
      </c>
      <c r="X777" s="27">
        <f>marketing_campaign32[[#This Row],[TotalSpend]]/marketing_campaign32[[#This Row],[Income]]</f>
        <v>1.5254987207356251E-2</v>
      </c>
      <c r="Y777" s="27" t="str">
        <f>IF(marketing_campaign32[[#This Row],[TotalSpend]]&gt;1196, "High Spend", "Low Spend")</f>
        <v>Low Spend</v>
      </c>
      <c r="Z777">
        <v>3</v>
      </c>
      <c r="AA777">
        <v>9</v>
      </c>
      <c r="AB777">
        <v>2</v>
      </c>
      <c r="AC777">
        <v>10</v>
      </c>
      <c r="AD777">
        <f t="shared" si="38"/>
        <v>21</v>
      </c>
      <c r="AE777" s="30">
        <f>IFERROR(marketing_campaign32[[#This Row],[TotalSpend]]/marketing_campaign32[[#This Row],[TotalPurchase]], 0)</f>
        <v>37.761904761904759</v>
      </c>
      <c r="AF777">
        <v>7</v>
      </c>
      <c r="AG777">
        <v>0</v>
      </c>
      <c r="AH777">
        <v>0</v>
      </c>
      <c r="AI777">
        <v>0</v>
      </c>
      <c r="AJ777">
        <v>0</v>
      </c>
      <c r="AK777">
        <v>0</v>
      </c>
      <c r="AL777">
        <v>0</v>
      </c>
      <c r="AM777">
        <v>0</v>
      </c>
    </row>
    <row r="778" spans="1:39" x14ac:dyDescent="0.3">
      <c r="A778">
        <v>5207</v>
      </c>
      <c r="B778">
        <v>1963</v>
      </c>
      <c r="C778">
        <f>2014-marketing_campaign32[[#This Row],[Year_Birth]]</f>
        <v>51</v>
      </c>
      <c r="D778" t="str">
        <f>IF(AND(marketing_campaign32[[#This Row],[Age]]&gt;17, marketing_campaign32[[#This Row],[Age]]&lt;40), "Adult", IF(AND(marketing_campaign32[[#This Row],[Age]]&gt;=40, marketing_campaign32[[#This Row],[Age]]&lt;59), "Middle Age", "Old Age"))</f>
        <v>Middle Age</v>
      </c>
      <c r="E778">
        <v>3</v>
      </c>
      <c r="F778">
        <v>2</v>
      </c>
      <c r="G778">
        <v>53378</v>
      </c>
      <c r="H778" t="s">
        <v>147</v>
      </c>
      <c r="I778">
        <v>2</v>
      </c>
      <c r="J778">
        <v>1</v>
      </c>
      <c r="K778">
        <v>1</v>
      </c>
      <c r="L778">
        <f t="shared" si="36"/>
        <v>2</v>
      </c>
      <c r="M778">
        <f>marketing_campaign32[[#This Row],[TotalKids]]+marketing_campaign32[[#This Row],[Marital_Number]]</f>
        <v>4</v>
      </c>
      <c r="N778" s="1">
        <v>41176</v>
      </c>
      <c r="O778" s="22">
        <f>MAX($N$2:$N$2229)-marketing_campaign32[[#This Row],[Dt_Customer]]</f>
        <v>643</v>
      </c>
      <c r="P778">
        <v>41</v>
      </c>
      <c r="Q778">
        <v>489</v>
      </c>
      <c r="R778">
        <v>6</v>
      </c>
      <c r="S778">
        <v>152</v>
      </c>
      <c r="T778">
        <v>8</v>
      </c>
      <c r="U778">
        <v>6</v>
      </c>
      <c r="V778">
        <v>132</v>
      </c>
      <c r="W778">
        <f t="shared" si="37"/>
        <v>793</v>
      </c>
      <c r="X778" s="27">
        <f>marketing_campaign32[[#This Row],[TotalSpend]]/marketing_campaign32[[#This Row],[Income]]</f>
        <v>1.4856307842182172E-2</v>
      </c>
      <c r="Y778" s="27" t="str">
        <f>IF(marketing_campaign32[[#This Row],[TotalSpend]]&gt;1196, "High Spend", "Low Spend")</f>
        <v>Low Spend</v>
      </c>
      <c r="Z778">
        <v>10</v>
      </c>
      <c r="AA778">
        <v>9</v>
      </c>
      <c r="AB778">
        <v>4</v>
      </c>
      <c r="AC778">
        <v>6</v>
      </c>
      <c r="AD778">
        <f t="shared" si="38"/>
        <v>19</v>
      </c>
      <c r="AE778" s="30">
        <f>IFERROR(marketing_campaign32[[#This Row],[TotalSpend]]/marketing_campaign32[[#This Row],[TotalPurchase]], 0)</f>
        <v>41.736842105263158</v>
      </c>
      <c r="AF778">
        <v>8</v>
      </c>
      <c r="AG778">
        <v>0</v>
      </c>
      <c r="AH778">
        <v>0</v>
      </c>
      <c r="AI778">
        <v>0</v>
      </c>
      <c r="AJ778">
        <v>0</v>
      </c>
      <c r="AK778">
        <v>0</v>
      </c>
      <c r="AL778">
        <v>1</v>
      </c>
      <c r="AM778">
        <v>0</v>
      </c>
    </row>
    <row r="779" spans="1:39" x14ac:dyDescent="0.3">
      <c r="A779">
        <v>9710</v>
      </c>
      <c r="B779">
        <v>1969</v>
      </c>
      <c r="C779">
        <f>2014-marketing_campaign32[[#This Row],[Year_Birth]]</f>
        <v>45</v>
      </c>
      <c r="D779" t="str">
        <f>IF(AND(marketing_campaign32[[#This Row],[Age]]&gt;17, marketing_campaign32[[#This Row],[Age]]&lt;40), "Adult", IF(AND(marketing_campaign32[[#This Row],[Age]]&gt;=40, marketing_campaign32[[#This Row],[Age]]&lt;59), "Middle Age", "Old Age"))</f>
        <v>Middle Age</v>
      </c>
      <c r="E779">
        <v>3</v>
      </c>
      <c r="F779">
        <v>1</v>
      </c>
      <c r="G779">
        <v>58086</v>
      </c>
      <c r="H779" t="s">
        <v>147</v>
      </c>
      <c r="I779">
        <v>2</v>
      </c>
      <c r="J779">
        <v>0</v>
      </c>
      <c r="K779">
        <v>1</v>
      </c>
      <c r="L779">
        <f t="shared" si="36"/>
        <v>1</v>
      </c>
      <c r="M779">
        <f>marketing_campaign32[[#This Row],[TotalKids]]+marketing_campaign32[[#This Row],[Marital_Number]]</f>
        <v>2</v>
      </c>
      <c r="N779" s="1">
        <v>41294</v>
      </c>
      <c r="O779" s="22">
        <f>MAX($N$2:$N$2229)-marketing_campaign32[[#This Row],[Dt_Customer]]</f>
        <v>525</v>
      </c>
      <c r="P779">
        <v>80</v>
      </c>
      <c r="Q779">
        <v>708</v>
      </c>
      <c r="R779">
        <v>7</v>
      </c>
      <c r="S779">
        <v>62</v>
      </c>
      <c r="T779">
        <v>0</v>
      </c>
      <c r="U779">
        <v>0</v>
      </c>
      <c r="V779">
        <v>15</v>
      </c>
      <c r="W779">
        <f t="shared" si="37"/>
        <v>792</v>
      </c>
      <c r="X779" s="27">
        <f>marketing_campaign32[[#This Row],[TotalSpend]]/marketing_campaign32[[#This Row],[Income]]</f>
        <v>1.3634955066625348E-2</v>
      </c>
      <c r="Y779" s="27" t="str">
        <f>IF(marketing_campaign32[[#This Row],[TotalSpend]]&gt;1196, "High Spend", "Low Spend")</f>
        <v>Low Spend</v>
      </c>
      <c r="Z779">
        <v>2</v>
      </c>
      <c r="AA779">
        <v>11</v>
      </c>
      <c r="AB779">
        <v>3</v>
      </c>
      <c r="AC779">
        <v>7</v>
      </c>
      <c r="AD779">
        <f t="shared" si="38"/>
        <v>21</v>
      </c>
      <c r="AE779" s="30">
        <f>IFERROR(marketing_campaign32[[#This Row],[TotalSpend]]/marketing_campaign32[[#This Row],[TotalPurchase]], 0)</f>
        <v>37.714285714285715</v>
      </c>
      <c r="AF779">
        <v>8</v>
      </c>
      <c r="AG779">
        <v>0</v>
      </c>
      <c r="AH779">
        <v>0</v>
      </c>
      <c r="AI779">
        <v>0</v>
      </c>
      <c r="AJ779">
        <v>0</v>
      </c>
      <c r="AK779">
        <v>0</v>
      </c>
      <c r="AL779">
        <v>0</v>
      </c>
      <c r="AM779">
        <v>0</v>
      </c>
    </row>
    <row r="780" spans="1:39" x14ac:dyDescent="0.3">
      <c r="A780">
        <v>4828</v>
      </c>
      <c r="B780">
        <v>1954</v>
      </c>
      <c r="C780">
        <f>2014-marketing_campaign32[[#This Row],[Year_Birth]]</f>
        <v>60</v>
      </c>
      <c r="D780" t="str">
        <f>IF(AND(marketing_campaign32[[#This Row],[Age]]&gt;17, marketing_campaign32[[#This Row],[Age]]&lt;40), "Adult", IF(AND(marketing_campaign32[[#This Row],[Age]]&gt;=40, marketing_campaign32[[#This Row],[Age]]&lt;59), "Middle Age", "Old Age"))</f>
        <v>Old Age</v>
      </c>
      <c r="E780">
        <v>2</v>
      </c>
      <c r="F780">
        <v>1</v>
      </c>
      <c r="G780">
        <v>79865</v>
      </c>
      <c r="H780" t="s">
        <v>146</v>
      </c>
      <c r="I780">
        <v>3</v>
      </c>
      <c r="J780">
        <v>0</v>
      </c>
      <c r="K780">
        <v>1</v>
      </c>
      <c r="L780">
        <f t="shared" si="36"/>
        <v>1</v>
      </c>
      <c r="M780">
        <f>marketing_campaign32[[#This Row],[TotalKids]]+marketing_campaign32[[#This Row],[Marital_Number]]</f>
        <v>2</v>
      </c>
      <c r="N780" s="1">
        <v>41808</v>
      </c>
      <c r="O780" s="22">
        <f>MAX($N$2:$N$2229)-marketing_campaign32[[#This Row],[Dt_Customer]]</f>
        <v>11</v>
      </c>
      <c r="P780">
        <v>12</v>
      </c>
      <c r="Q780">
        <v>71</v>
      </c>
      <c r="R780">
        <v>99</v>
      </c>
      <c r="S780">
        <v>278</v>
      </c>
      <c r="T780">
        <v>185</v>
      </c>
      <c r="U780">
        <v>121</v>
      </c>
      <c r="V780">
        <v>38</v>
      </c>
      <c r="W780">
        <f t="shared" si="37"/>
        <v>792</v>
      </c>
      <c r="X780" s="27">
        <f>marketing_campaign32[[#This Row],[TotalSpend]]/marketing_campaign32[[#This Row],[Income]]</f>
        <v>9.9167344894509485E-3</v>
      </c>
      <c r="Y780" s="27" t="str">
        <f>IF(marketing_campaign32[[#This Row],[TotalSpend]]&gt;1196, "High Spend", "Low Spend")</f>
        <v>Low Spend</v>
      </c>
      <c r="Z780">
        <v>1</v>
      </c>
      <c r="AA780">
        <v>5</v>
      </c>
      <c r="AB780">
        <v>10</v>
      </c>
      <c r="AC780">
        <v>5</v>
      </c>
      <c r="AD780">
        <f t="shared" si="38"/>
        <v>20</v>
      </c>
      <c r="AE780" s="30">
        <f>IFERROR(marketing_campaign32[[#This Row],[TotalSpend]]/marketing_campaign32[[#This Row],[TotalPurchase]], 0)</f>
        <v>39.6</v>
      </c>
      <c r="AF780">
        <v>1</v>
      </c>
      <c r="AG780">
        <v>0</v>
      </c>
      <c r="AH780">
        <v>0</v>
      </c>
      <c r="AI780">
        <v>0</v>
      </c>
      <c r="AJ780">
        <v>0</v>
      </c>
      <c r="AK780">
        <v>0</v>
      </c>
      <c r="AL780">
        <v>0</v>
      </c>
      <c r="AM780">
        <v>0</v>
      </c>
    </row>
    <row r="781" spans="1:39" x14ac:dyDescent="0.3">
      <c r="A781">
        <v>1627</v>
      </c>
      <c r="B781">
        <v>1957</v>
      </c>
      <c r="C781">
        <f>2014-marketing_campaign32[[#This Row],[Year_Birth]]</f>
        <v>57</v>
      </c>
      <c r="D781" t="str">
        <f>IF(AND(marketing_campaign32[[#This Row],[Age]]&gt;17, marketing_campaign32[[#This Row],[Age]]&lt;40), "Adult", IF(AND(marketing_campaign32[[#This Row],[Age]]&gt;=40, marketing_campaign32[[#This Row],[Age]]&lt;59), "Middle Age", "Old Age"))</f>
        <v>Middle Age</v>
      </c>
      <c r="E781">
        <v>3</v>
      </c>
      <c r="F781">
        <v>1</v>
      </c>
      <c r="G781">
        <v>77297</v>
      </c>
      <c r="H781" t="s">
        <v>146</v>
      </c>
      <c r="I781">
        <v>3</v>
      </c>
      <c r="J781">
        <v>0</v>
      </c>
      <c r="K781">
        <v>0</v>
      </c>
      <c r="L781">
        <f t="shared" si="36"/>
        <v>0</v>
      </c>
      <c r="M781">
        <f>marketing_campaign32[[#This Row],[TotalKids]]+marketing_campaign32[[#This Row],[Marital_Number]]</f>
        <v>1</v>
      </c>
      <c r="N781" s="1">
        <v>41300</v>
      </c>
      <c r="O781" s="22">
        <f>MAX($N$2:$N$2229)-marketing_campaign32[[#This Row],[Dt_Customer]]</f>
        <v>519</v>
      </c>
      <c r="P781">
        <v>84</v>
      </c>
      <c r="Q781">
        <v>408</v>
      </c>
      <c r="R781">
        <v>61</v>
      </c>
      <c r="S781">
        <v>109</v>
      </c>
      <c r="T781">
        <v>48</v>
      </c>
      <c r="U781">
        <v>122</v>
      </c>
      <c r="V781">
        <v>41</v>
      </c>
      <c r="W781">
        <f t="shared" si="37"/>
        <v>789</v>
      </c>
      <c r="X781" s="27">
        <f>marketing_campaign32[[#This Row],[TotalSpend]]/marketing_campaign32[[#This Row],[Income]]</f>
        <v>1.0207381916503874E-2</v>
      </c>
      <c r="Y781" s="27" t="str">
        <f>IF(marketing_campaign32[[#This Row],[TotalSpend]]&gt;1196, "High Spend", "Low Spend")</f>
        <v>Low Spend</v>
      </c>
      <c r="Z781">
        <v>1</v>
      </c>
      <c r="AA781">
        <v>5</v>
      </c>
      <c r="AB781">
        <v>7</v>
      </c>
      <c r="AC781">
        <v>9</v>
      </c>
      <c r="AD781">
        <f t="shared" si="38"/>
        <v>21</v>
      </c>
      <c r="AE781" s="30">
        <f>IFERROR(marketing_campaign32[[#This Row],[TotalSpend]]/marketing_campaign32[[#This Row],[TotalPurchase]], 0)</f>
        <v>37.571428571428569</v>
      </c>
      <c r="AF781">
        <v>4</v>
      </c>
      <c r="AG781">
        <v>1</v>
      </c>
      <c r="AH781">
        <v>0</v>
      </c>
      <c r="AI781">
        <v>0</v>
      </c>
      <c r="AJ781">
        <v>0</v>
      </c>
      <c r="AK781">
        <v>0</v>
      </c>
      <c r="AL781">
        <v>0</v>
      </c>
      <c r="AM781">
        <v>0</v>
      </c>
    </row>
    <row r="782" spans="1:39" x14ac:dyDescent="0.3">
      <c r="A782">
        <v>4405</v>
      </c>
      <c r="B782">
        <v>1956</v>
      </c>
      <c r="C782">
        <f>2014-marketing_campaign32[[#This Row],[Year_Birth]]</f>
        <v>58</v>
      </c>
      <c r="D782" t="str">
        <f>IF(AND(marketing_campaign32[[#This Row],[Age]]&gt;17, marketing_campaign32[[#This Row],[Age]]&lt;40), "Adult", IF(AND(marketing_campaign32[[#This Row],[Age]]&gt;=40, marketing_campaign32[[#This Row],[Age]]&lt;59), "Middle Age", "Old Age"))</f>
        <v>Middle Age</v>
      </c>
      <c r="E782">
        <v>3</v>
      </c>
      <c r="F782">
        <v>2</v>
      </c>
      <c r="G782">
        <v>63915</v>
      </c>
      <c r="H782" t="s">
        <v>147</v>
      </c>
      <c r="I782">
        <v>2</v>
      </c>
      <c r="J782">
        <v>0</v>
      </c>
      <c r="K782">
        <v>2</v>
      </c>
      <c r="L782">
        <f t="shared" si="36"/>
        <v>2</v>
      </c>
      <c r="M782">
        <f>marketing_campaign32[[#This Row],[TotalKids]]+marketing_campaign32[[#This Row],[Marital_Number]]</f>
        <v>4</v>
      </c>
      <c r="N782" s="1">
        <v>41485</v>
      </c>
      <c r="O782" s="22">
        <f>MAX($N$2:$N$2229)-marketing_campaign32[[#This Row],[Dt_Customer]]</f>
        <v>334</v>
      </c>
      <c r="P782">
        <v>2</v>
      </c>
      <c r="Q782">
        <v>622</v>
      </c>
      <c r="R782">
        <v>7</v>
      </c>
      <c r="S782">
        <v>115</v>
      </c>
      <c r="T782">
        <v>30</v>
      </c>
      <c r="U782">
        <v>0</v>
      </c>
      <c r="V782">
        <v>15</v>
      </c>
      <c r="W782">
        <f t="shared" si="37"/>
        <v>789</v>
      </c>
      <c r="X782" s="27">
        <f>marketing_campaign32[[#This Row],[TotalSpend]]/marketing_campaign32[[#This Row],[Income]]</f>
        <v>1.2344520065712274E-2</v>
      </c>
      <c r="Y782" s="27" t="str">
        <f>IF(marketing_campaign32[[#This Row],[TotalSpend]]&gt;1196, "High Spend", "Low Spend")</f>
        <v>Low Spend</v>
      </c>
      <c r="Z782">
        <v>2</v>
      </c>
      <c r="AA782">
        <v>6</v>
      </c>
      <c r="AB782">
        <v>3</v>
      </c>
      <c r="AC782">
        <v>12</v>
      </c>
      <c r="AD782">
        <f t="shared" si="38"/>
        <v>21</v>
      </c>
      <c r="AE782" s="30">
        <f>IFERROR(marketing_campaign32[[#This Row],[TotalSpend]]/marketing_campaign32[[#This Row],[TotalPurchase]], 0)</f>
        <v>37.571428571428569</v>
      </c>
      <c r="AF782">
        <v>5</v>
      </c>
      <c r="AG782">
        <v>0</v>
      </c>
      <c r="AH782">
        <v>0</v>
      </c>
      <c r="AI782">
        <v>0</v>
      </c>
      <c r="AJ782">
        <v>0</v>
      </c>
      <c r="AK782">
        <v>0</v>
      </c>
      <c r="AL782">
        <v>0</v>
      </c>
      <c r="AM782">
        <v>0</v>
      </c>
    </row>
    <row r="783" spans="1:39" x14ac:dyDescent="0.3">
      <c r="A783">
        <v>7683</v>
      </c>
      <c r="B783">
        <v>1968</v>
      </c>
      <c r="C783">
        <f>2014-marketing_campaign32[[#This Row],[Year_Birth]]</f>
        <v>46</v>
      </c>
      <c r="D783" t="str">
        <f>IF(AND(marketing_campaign32[[#This Row],[Age]]&gt;17, marketing_campaign32[[#This Row],[Age]]&lt;40), "Adult", IF(AND(marketing_campaign32[[#This Row],[Age]]&gt;=40, marketing_campaign32[[#This Row],[Age]]&lt;59), "Middle Age", "Old Age"))</f>
        <v>Middle Age</v>
      </c>
      <c r="E783">
        <v>3</v>
      </c>
      <c r="F783">
        <v>2</v>
      </c>
      <c r="G783">
        <v>70777</v>
      </c>
      <c r="H783" t="s">
        <v>146</v>
      </c>
      <c r="I783">
        <v>3</v>
      </c>
      <c r="J783">
        <v>0</v>
      </c>
      <c r="K783">
        <v>1</v>
      </c>
      <c r="L783">
        <f t="shared" si="36"/>
        <v>1</v>
      </c>
      <c r="M783">
        <f>marketing_campaign32[[#This Row],[TotalKids]]+marketing_campaign32[[#This Row],[Marital_Number]]</f>
        <v>3</v>
      </c>
      <c r="N783" s="1">
        <v>41695</v>
      </c>
      <c r="O783" s="22">
        <f>MAX($N$2:$N$2229)-marketing_campaign32[[#This Row],[Dt_Customer]]</f>
        <v>124</v>
      </c>
      <c r="P783">
        <v>80</v>
      </c>
      <c r="Q783">
        <v>554</v>
      </c>
      <c r="R783">
        <v>35</v>
      </c>
      <c r="S783">
        <v>113</v>
      </c>
      <c r="T783">
        <v>0</v>
      </c>
      <c r="U783">
        <v>7</v>
      </c>
      <c r="V783">
        <v>78</v>
      </c>
      <c r="W783">
        <f t="shared" si="37"/>
        <v>787</v>
      </c>
      <c r="X783" s="27">
        <f>marketing_campaign32[[#This Row],[TotalSpend]]/marketing_campaign32[[#This Row],[Income]]</f>
        <v>1.1119431453720841E-2</v>
      </c>
      <c r="Y783" s="27" t="str">
        <f>IF(marketing_campaign32[[#This Row],[TotalSpend]]&gt;1196, "High Spend", "Low Spend")</f>
        <v>Low Spend</v>
      </c>
      <c r="Z783">
        <v>3</v>
      </c>
      <c r="AA783">
        <v>5</v>
      </c>
      <c r="AB783">
        <v>3</v>
      </c>
      <c r="AC783">
        <v>12</v>
      </c>
      <c r="AD783">
        <f t="shared" si="38"/>
        <v>20</v>
      </c>
      <c r="AE783" s="30">
        <f>IFERROR(marketing_campaign32[[#This Row],[TotalSpend]]/marketing_campaign32[[#This Row],[TotalPurchase]], 0)</f>
        <v>39.35</v>
      </c>
      <c r="AF783">
        <v>3</v>
      </c>
      <c r="AG783">
        <v>0</v>
      </c>
      <c r="AH783">
        <v>0</v>
      </c>
      <c r="AI783">
        <v>0</v>
      </c>
      <c r="AJ783">
        <v>0</v>
      </c>
      <c r="AK783">
        <v>0</v>
      </c>
      <c r="AL783">
        <v>0</v>
      </c>
      <c r="AM783">
        <v>0</v>
      </c>
    </row>
    <row r="784" spans="1:39" x14ac:dyDescent="0.3">
      <c r="A784">
        <v>3673</v>
      </c>
      <c r="B784">
        <v>1971</v>
      </c>
      <c r="C784">
        <f>2014-marketing_campaign32[[#This Row],[Year_Birth]]</f>
        <v>43</v>
      </c>
      <c r="D784" t="str">
        <f>IF(AND(marketing_campaign32[[#This Row],[Age]]&gt;17, marketing_campaign32[[#This Row],[Age]]&lt;40), "Adult", IF(AND(marketing_campaign32[[#This Row],[Age]]&gt;=40, marketing_campaign32[[#This Row],[Age]]&lt;59), "Middle Age", "Old Age"))</f>
        <v>Middle Age</v>
      </c>
      <c r="E784">
        <v>2</v>
      </c>
      <c r="F784">
        <v>1</v>
      </c>
      <c r="G784">
        <v>55239</v>
      </c>
      <c r="H784" t="s">
        <v>147</v>
      </c>
      <c r="I784">
        <v>2</v>
      </c>
      <c r="J784">
        <v>0</v>
      </c>
      <c r="K784">
        <v>1</v>
      </c>
      <c r="L784">
        <f t="shared" si="36"/>
        <v>1</v>
      </c>
      <c r="M784">
        <f>marketing_campaign32[[#This Row],[TotalKids]]+marketing_campaign32[[#This Row],[Marital_Number]]</f>
        <v>2</v>
      </c>
      <c r="N784" s="1">
        <v>41469</v>
      </c>
      <c r="O784" s="22">
        <f>MAX($N$2:$N$2229)-marketing_campaign32[[#This Row],[Dt_Customer]]</f>
        <v>350</v>
      </c>
      <c r="P784">
        <v>59</v>
      </c>
      <c r="Q784">
        <v>371</v>
      </c>
      <c r="R784">
        <v>17</v>
      </c>
      <c r="S784">
        <v>238</v>
      </c>
      <c r="T784">
        <v>23</v>
      </c>
      <c r="U784">
        <v>24</v>
      </c>
      <c r="V784">
        <v>106</v>
      </c>
      <c r="W784">
        <f t="shared" si="37"/>
        <v>779</v>
      </c>
      <c r="X784" s="27">
        <f>marketing_campaign32[[#This Row],[TotalSpend]]/marketing_campaign32[[#This Row],[Income]]</f>
        <v>1.410235522004381E-2</v>
      </c>
      <c r="Y784" s="27" t="str">
        <f>IF(marketing_campaign32[[#This Row],[TotalSpend]]&gt;1196, "High Spend", "Low Spend")</f>
        <v>Low Spend</v>
      </c>
      <c r="Z784">
        <v>3</v>
      </c>
      <c r="AA784">
        <v>7</v>
      </c>
      <c r="AB784">
        <v>5</v>
      </c>
      <c r="AC784">
        <v>11</v>
      </c>
      <c r="AD784">
        <f t="shared" si="38"/>
        <v>23</v>
      </c>
      <c r="AE784" s="30">
        <f>IFERROR(marketing_campaign32[[#This Row],[TotalSpend]]/marketing_campaign32[[#This Row],[TotalPurchase]], 0)</f>
        <v>33.869565217391305</v>
      </c>
      <c r="AF784">
        <v>5</v>
      </c>
      <c r="AG784">
        <v>0</v>
      </c>
      <c r="AH784">
        <v>0</v>
      </c>
      <c r="AI784">
        <v>0</v>
      </c>
      <c r="AJ784">
        <v>0</v>
      </c>
      <c r="AK784">
        <v>0</v>
      </c>
      <c r="AL784">
        <v>0</v>
      </c>
      <c r="AM784">
        <v>0</v>
      </c>
    </row>
    <row r="785" spans="1:39" x14ac:dyDescent="0.3">
      <c r="A785">
        <v>535</v>
      </c>
      <c r="B785">
        <v>1987</v>
      </c>
      <c r="C785">
        <f>2014-marketing_campaign32[[#This Row],[Year_Birth]]</f>
        <v>27</v>
      </c>
      <c r="D785" t="str">
        <f>IF(AND(marketing_campaign32[[#This Row],[Age]]&gt;17, marketing_campaign32[[#This Row],[Age]]&lt;40), "Adult", IF(AND(marketing_campaign32[[#This Row],[Age]]&gt;=40, marketing_campaign32[[#This Row],[Age]]&lt;59), "Middle Age", "Old Age"))</f>
        <v>Adult</v>
      </c>
      <c r="E785">
        <v>2</v>
      </c>
      <c r="F785">
        <v>1</v>
      </c>
      <c r="G785">
        <v>81361</v>
      </c>
      <c r="H785" t="s">
        <v>146</v>
      </c>
      <c r="I785">
        <v>3</v>
      </c>
      <c r="J785">
        <v>0</v>
      </c>
      <c r="K785">
        <v>0</v>
      </c>
      <c r="L785">
        <f t="shared" si="36"/>
        <v>0</v>
      </c>
      <c r="M785">
        <f>marketing_campaign32[[#This Row],[TotalKids]]+marketing_campaign32[[#This Row],[Marital_Number]]</f>
        <v>1</v>
      </c>
      <c r="N785" s="1">
        <v>41695</v>
      </c>
      <c r="O785" s="22">
        <f>MAX($N$2:$N$2229)-marketing_campaign32[[#This Row],[Dt_Customer]]</f>
        <v>124</v>
      </c>
      <c r="P785">
        <v>18</v>
      </c>
      <c r="Q785">
        <v>163</v>
      </c>
      <c r="R785">
        <v>23</v>
      </c>
      <c r="S785">
        <v>424</v>
      </c>
      <c r="T785">
        <v>27</v>
      </c>
      <c r="U785">
        <v>65</v>
      </c>
      <c r="V785">
        <v>76</v>
      </c>
      <c r="W785">
        <f t="shared" si="37"/>
        <v>778</v>
      </c>
      <c r="X785" s="27">
        <f>marketing_campaign32[[#This Row],[TotalSpend]]/marketing_campaign32[[#This Row],[Income]]</f>
        <v>9.5623210137535178E-3</v>
      </c>
      <c r="Y785" s="27" t="str">
        <f>IF(marketing_campaign32[[#This Row],[TotalSpend]]&gt;1196, "High Spend", "Low Spend")</f>
        <v>Low Spend</v>
      </c>
      <c r="Z785">
        <v>1</v>
      </c>
      <c r="AA785">
        <v>3</v>
      </c>
      <c r="AB785">
        <v>10</v>
      </c>
      <c r="AC785">
        <v>13</v>
      </c>
      <c r="AD785">
        <f t="shared" si="38"/>
        <v>26</v>
      </c>
      <c r="AE785" s="30">
        <f>IFERROR(marketing_campaign32[[#This Row],[TotalSpend]]/marketing_campaign32[[#This Row],[TotalPurchase]], 0)</f>
        <v>29.923076923076923</v>
      </c>
      <c r="AF785">
        <v>1</v>
      </c>
      <c r="AG785">
        <v>0</v>
      </c>
      <c r="AH785">
        <v>0</v>
      </c>
      <c r="AI785">
        <v>0</v>
      </c>
      <c r="AJ785">
        <v>0</v>
      </c>
      <c r="AK785">
        <v>0</v>
      </c>
      <c r="AL785">
        <v>0</v>
      </c>
      <c r="AM785">
        <v>0</v>
      </c>
    </row>
    <row r="786" spans="1:39" x14ac:dyDescent="0.3">
      <c r="A786">
        <v>4608</v>
      </c>
      <c r="B786">
        <v>1987</v>
      </c>
      <c r="C786">
        <f>2014-marketing_campaign32[[#This Row],[Year_Birth]]</f>
        <v>27</v>
      </c>
      <c r="D786" t="str">
        <f>IF(AND(marketing_campaign32[[#This Row],[Age]]&gt;17, marketing_campaign32[[#This Row],[Age]]&lt;40), "Adult", IF(AND(marketing_campaign32[[#This Row],[Age]]&gt;=40, marketing_campaign32[[#This Row],[Age]]&lt;59), "Middle Age", "Old Age"))</f>
        <v>Adult</v>
      </c>
      <c r="E786">
        <v>2</v>
      </c>
      <c r="F786">
        <v>1</v>
      </c>
      <c r="G786">
        <v>81361</v>
      </c>
      <c r="H786" t="s">
        <v>146</v>
      </c>
      <c r="I786">
        <v>3</v>
      </c>
      <c r="J786">
        <v>0</v>
      </c>
      <c r="K786">
        <v>0</v>
      </c>
      <c r="L786">
        <f t="shared" si="36"/>
        <v>0</v>
      </c>
      <c r="M786">
        <f>marketing_campaign32[[#This Row],[TotalKids]]+marketing_campaign32[[#This Row],[Marital_Number]]</f>
        <v>1</v>
      </c>
      <c r="N786" s="1">
        <v>41695</v>
      </c>
      <c r="O786" s="22">
        <f>MAX($N$2:$N$2229)-marketing_campaign32[[#This Row],[Dt_Customer]]</f>
        <v>124</v>
      </c>
      <c r="P786">
        <v>18</v>
      </c>
      <c r="Q786">
        <v>163</v>
      </c>
      <c r="R786">
        <v>23</v>
      </c>
      <c r="S786">
        <v>424</v>
      </c>
      <c r="T786">
        <v>27</v>
      </c>
      <c r="U786">
        <v>65</v>
      </c>
      <c r="V786">
        <v>76</v>
      </c>
      <c r="W786">
        <f t="shared" si="37"/>
        <v>778</v>
      </c>
      <c r="X786" s="27">
        <f>marketing_campaign32[[#This Row],[TotalSpend]]/marketing_campaign32[[#This Row],[Income]]</f>
        <v>9.5623210137535178E-3</v>
      </c>
      <c r="Y786" s="27" t="str">
        <f>IF(marketing_campaign32[[#This Row],[TotalSpend]]&gt;1196, "High Spend", "Low Spend")</f>
        <v>Low Spend</v>
      </c>
      <c r="Z786">
        <v>1</v>
      </c>
      <c r="AA786">
        <v>3</v>
      </c>
      <c r="AB786">
        <v>10</v>
      </c>
      <c r="AC786">
        <v>13</v>
      </c>
      <c r="AD786">
        <f t="shared" si="38"/>
        <v>26</v>
      </c>
      <c r="AE786" s="30">
        <f>IFERROR(marketing_campaign32[[#This Row],[TotalSpend]]/marketing_campaign32[[#This Row],[TotalPurchase]], 0)</f>
        <v>29.923076923076923</v>
      </c>
      <c r="AF786">
        <v>1</v>
      </c>
      <c r="AG786">
        <v>0</v>
      </c>
      <c r="AH786">
        <v>0</v>
      </c>
      <c r="AI786">
        <v>0</v>
      </c>
      <c r="AJ786">
        <v>0</v>
      </c>
      <c r="AK786">
        <v>0</v>
      </c>
      <c r="AL786">
        <v>1</v>
      </c>
      <c r="AM786">
        <v>0</v>
      </c>
    </row>
    <row r="787" spans="1:39" x14ac:dyDescent="0.3">
      <c r="A787">
        <v>4607</v>
      </c>
      <c r="B787">
        <v>1959</v>
      </c>
      <c r="C787">
        <f>2014-marketing_campaign32[[#This Row],[Year_Birth]]</f>
        <v>55</v>
      </c>
      <c r="D787" t="str">
        <f>IF(AND(marketing_campaign32[[#This Row],[Age]]&gt;17, marketing_campaign32[[#This Row],[Age]]&lt;40), "Adult", IF(AND(marketing_campaign32[[#This Row],[Age]]&gt;=40, marketing_campaign32[[#This Row],[Age]]&lt;59), "Middle Age", "Old Age"))</f>
        <v>Middle Age</v>
      </c>
      <c r="E787">
        <v>2</v>
      </c>
      <c r="F787">
        <v>2</v>
      </c>
      <c r="G787">
        <v>71367</v>
      </c>
      <c r="H787" t="s">
        <v>146</v>
      </c>
      <c r="I787">
        <v>3</v>
      </c>
      <c r="J787">
        <v>0</v>
      </c>
      <c r="K787">
        <v>0</v>
      </c>
      <c r="L787">
        <f t="shared" si="36"/>
        <v>0</v>
      </c>
      <c r="M787">
        <f>marketing_campaign32[[#This Row],[TotalKids]]+marketing_campaign32[[#This Row],[Marital_Number]]</f>
        <v>2</v>
      </c>
      <c r="N787" s="1">
        <v>41509</v>
      </c>
      <c r="O787" s="22">
        <f>MAX($N$2:$N$2229)-marketing_campaign32[[#This Row],[Dt_Customer]]</f>
        <v>310</v>
      </c>
      <c r="P787">
        <v>24</v>
      </c>
      <c r="Q787">
        <v>227</v>
      </c>
      <c r="R787">
        <v>23</v>
      </c>
      <c r="S787">
        <v>389</v>
      </c>
      <c r="T787">
        <v>42</v>
      </c>
      <c r="U787">
        <v>21</v>
      </c>
      <c r="V787">
        <v>75</v>
      </c>
      <c r="W787">
        <f t="shared" si="37"/>
        <v>777</v>
      </c>
      <c r="X787" s="27">
        <f>marketing_campaign32[[#This Row],[TotalSpend]]/marketing_campaign32[[#This Row],[Income]]</f>
        <v>1.0887384925806045E-2</v>
      </c>
      <c r="Y787" s="27" t="str">
        <f>IF(marketing_campaign32[[#This Row],[TotalSpend]]&gt;1196, "High Spend", "Low Spend")</f>
        <v>Low Spend</v>
      </c>
      <c r="Z787">
        <v>1</v>
      </c>
      <c r="AA787">
        <v>4</v>
      </c>
      <c r="AB787">
        <v>5</v>
      </c>
      <c r="AC787">
        <v>7</v>
      </c>
      <c r="AD787">
        <f t="shared" si="38"/>
        <v>16</v>
      </c>
      <c r="AE787" s="30">
        <f>IFERROR(marketing_campaign32[[#This Row],[TotalSpend]]/marketing_campaign32[[#This Row],[TotalPurchase]], 0)</f>
        <v>48.5625</v>
      </c>
      <c r="AF787">
        <v>2</v>
      </c>
      <c r="AG787">
        <v>0</v>
      </c>
      <c r="AH787">
        <v>0</v>
      </c>
      <c r="AI787">
        <v>0</v>
      </c>
      <c r="AJ787">
        <v>0</v>
      </c>
      <c r="AK787">
        <v>0</v>
      </c>
      <c r="AL787">
        <v>0</v>
      </c>
      <c r="AM787">
        <v>0</v>
      </c>
    </row>
    <row r="788" spans="1:39" x14ac:dyDescent="0.3">
      <c r="A788">
        <v>4944</v>
      </c>
      <c r="B788">
        <v>1959</v>
      </c>
      <c r="C788">
        <f>2014-marketing_campaign32[[#This Row],[Year_Birth]]</f>
        <v>55</v>
      </c>
      <c r="D788" t="str">
        <f>IF(AND(marketing_campaign32[[#This Row],[Age]]&gt;17, marketing_campaign32[[#This Row],[Age]]&lt;40), "Adult", IF(AND(marketing_campaign32[[#This Row],[Age]]&gt;=40, marketing_campaign32[[#This Row],[Age]]&lt;59), "Middle Age", "Old Age"))</f>
        <v>Middle Age</v>
      </c>
      <c r="E788">
        <v>2</v>
      </c>
      <c r="F788">
        <v>2</v>
      </c>
      <c r="G788">
        <v>71367</v>
      </c>
      <c r="H788" t="s">
        <v>146</v>
      </c>
      <c r="I788">
        <v>3</v>
      </c>
      <c r="J788">
        <v>0</v>
      </c>
      <c r="K788">
        <v>0</v>
      </c>
      <c r="L788">
        <f t="shared" si="36"/>
        <v>0</v>
      </c>
      <c r="M788">
        <f>marketing_campaign32[[#This Row],[TotalKids]]+marketing_campaign32[[#This Row],[Marital_Number]]</f>
        <v>2</v>
      </c>
      <c r="N788" s="1">
        <v>41509</v>
      </c>
      <c r="O788" s="22">
        <f>MAX($N$2:$N$2229)-marketing_campaign32[[#This Row],[Dt_Customer]]</f>
        <v>310</v>
      </c>
      <c r="P788">
        <v>24</v>
      </c>
      <c r="Q788">
        <v>227</v>
      </c>
      <c r="R788">
        <v>23</v>
      </c>
      <c r="S788">
        <v>389</v>
      </c>
      <c r="T788">
        <v>42</v>
      </c>
      <c r="U788">
        <v>21</v>
      </c>
      <c r="V788">
        <v>75</v>
      </c>
      <c r="W788">
        <f t="shared" si="37"/>
        <v>777</v>
      </c>
      <c r="X788" s="27">
        <f>marketing_campaign32[[#This Row],[TotalSpend]]/marketing_campaign32[[#This Row],[Income]]</f>
        <v>1.0887384925806045E-2</v>
      </c>
      <c r="Y788" s="27" t="str">
        <f>IF(marketing_campaign32[[#This Row],[TotalSpend]]&gt;1196, "High Spend", "Low Spend")</f>
        <v>Low Spend</v>
      </c>
      <c r="Z788">
        <v>1</v>
      </c>
      <c r="AA788">
        <v>4</v>
      </c>
      <c r="AB788">
        <v>5</v>
      </c>
      <c r="AC788">
        <v>7</v>
      </c>
      <c r="AD788">
        <f t="shared" si="38"/>
        <v>16</v>
      </c>
      <c r="AE788" s="30">
        <f>IFERROR(marketing_campaign32[[#This Row],[TotalSpend]]/marketing_campaign32[[#This Row],[TotalPurchase]], 0)</f>
        <v>48.5625</v>
      </c>
      <c r="AF788">
        <v>2</v>
      </c>
      <c r="AG788">
        <v>0</v>
      </c>
      <c r="AH788">
        <v>0</v>
      </c>
      <c r="AI788">
        <v>0</v>
      </c>
      <c r="AJ788">
        <v>0</v>
      </c>
      <c r="AK788">
        <v>0</v>
      </c>
      <c r="AL788">
        <v>0</v>
      </c>
      <c r="AM788">
        <v>0</v>
      </c>
    </row>
    <row r="789" spans="1:39" x14ac:dyDescent="0.3">
      <c r="A789">
        <v>4141</v>
      </c>
      <c r="B789">
        <v>1965</v>
      </c>
      <c r="C789">
        <f>2014-marketing_campaign32[[#This Row],[Year_Birth]]</f>
        <v>49</v>
      </c>
      <c r="D789" t="str">
        <f>IF(AND(marketing_campaign32[[#This Row],[Age]]&gt;17, marketing_campaign32[[#This Row],[Age]]&lt;40), "Adult", IF(AND(marketing_campaign32[[#This Row],[Age]]&gt;=40, marketing_campaign32[[#This Row],[Age]]&lt;59), "Middle Age", "Old Age"))</f>
        <v>Middle Age</v>
      </c>
      <c r="E789">
        <v>2</v>
      </c>
      <c r="F789">
        <v>2</v>
      </c>
      <c r="G789">
        <v>71613</v>
      </c>
      <c r="H789" t="s">
        <v>146</v>
      </c>
      <c r="I789">
        <v>3</v>
      </c>
      <c r="J789">
        <v>0</v>
      </c>
      <c r="K789">
        <v>0</v>
      </c>
      <c r="L789">
        <f t="shared" si="36"/>
        <v>0</v>
      </c>
      <c r="M789">
        <f>marketing_campaign32[[#This Row],[TotalKids]]+marketing_campaign32[[#This Row],[Marital_Number]]</f>
        <v>2</v>
      </c>
      <c r="N789" s="1">
        <v>41507</v>
      </c>
      <c r="O789" s="22">
        <f>MAX($N$2:$N$2229)-marketing_campaign32[[#This Row],[Dt_Customer]]</f>
        <v>312</v>
      </c>
      <c r="P789">
        <v>26</v>
      </c>
      <c r="Q789">
        <v>426</v>
      </c>
      <c r="R789">
        <v>49</v>
      </c>
      <c r="S789">
        <v>127</v>
      </c>
      <c r="T789">
        <v>111</v>
      </c>
      <c r="U789">
        <v>21</v>
      </c>
      <c r="V789">
        <v>42</v>
      </c>
      <c r="W789">
        <f t="shared" si="37"/>
        <v>776</v>
      </c>
      <c r="X789" s="27">
        <f>marketing_campaign32[[#This Row],[TotalSpend]]/marketing_campaign32[[#This Row],[Income]]</f>
        <v>1.0836021392763883E-2</v>
      </c>
      <c r="Y789" s="27" t="str">
        <f>IF(marketing_campaign32[[#This Row],[TotalSpend]]&gt;1196, "High Spend", "Low Spend")</f>
        <v>Low Spend</v>
      </c>
      <c r="Z789">
        <v>1</v>
      </c>
      <c r="AA789">
        <v>8</v>
      </c>
      <c r="AB789">
        <v>2</v>
      </c>
      <c r="AC789">
        <v>10</v>
      </c>
      <c r="AD789">
        <f t="shared" si="38"/>
        <v>20</v>
      </c>
      <c r="AE789" s="30">
        <f>IFERROR(marketing_campaign32[[#This Row],[TotalSpend]]/marketing_campaign32[[#This Row],[TotalPurchase]], 0)</f>
        <v>38.799999999999997</v>
      </c>
      <c r="AF789">
        <v>4</v>
      </c>
      <c r="AG789">
        <v>0</v>
      </c>
      <c r="AH789">
        <v>0</v>
      </c>
      <c r="AI789">
        <v>0</v>
      </c>
      <c r="AJ789">
        <v>0</v>
      </c>
      <c r="AK789">
        <v>0</v>
      </c>
      <c r="AL789">
        <v>0</v>
      </c>
      <c r="AM789">
        <v>0</v>
      </c>
    </row>
    <row r="790" spans="1:39" x14ac:dyDescent="0.3">
      <c r="A790">
        <v>6250</v>
      </c>
      <c r="B790">
        <v>1949</v>
      </c>
      <c r="C790">
        <f>2014-marketing_campaign32[[#This Row],[Year_Birth]]</f>
        <v>65</v>
      </c>
      <c r="D790" t="str">
        <f>IF(AND(marketing_campaign32[[#This Row],[Age]]&gt;17, marketing_campaign32[[#This Row],[Age]]&lt;40), "Adult", IF(AND(marketing_campaign32[[#This Row],[Age]]&gt;=40, marketing_campaign32[[#This Row],[Age]]&lt;59), "Middle Age", "Old Age"))</f>
        <v>Old Age</v>
      </c>
      <c r="E790">
        <v>3</v>
      </c>
      <c r="F790">
        <v>1</v>
      </c>
      <c r="G790">
        <v>54356</v>
      </c>
      <c r="H790" t="s">
        <v>147</v>
      </c>
      <c r="I790">
        <v>2</v>
      </c>
      <c r="J790">
        <v>0</v>
      </c>
      <c r="K790">
        <v>1</v>
      </c>
      <c r="L790">
        <f t="shared" si="36"/>
        <v>1</v>
      </c>
      <c r="M790">
        <f>marketing_campaign32[[#This Row],[TotalKids]]+marketing_campaign32[[#This Row],[Marital_Number]]</f>
        <v>2</v>
      </c>
      <c r="N790" s="1">
        <v>41232</v>
      </c>
      <c r="O790" s="22">
        <f>MAX($N$2:$N$2229)-marketing_campaign32[[#This Row],[Dt_Customer]]</f>
        <v>587</v>
      </c>
      <c r="P790">
        <v>62</v>
      </c>
      <c r="Q790">
        <v>710</v>
      </c>
      <c r="R790">
        <v>15</v>
      </c>
      <c r="S790">
        <v>30</v>
      </c>
      <c r="T790">
        <v>20</v>
      </c>
      <c r="U790">
        <v>0</v>
      </c>
      <c r="V790">
        <v>0</v>
      </c>
      <c r="W790">
        <f t="shared" si="37"/>
        <v>775</v>
      </c>
      <c r="X790" s="27">
        <f>marketing_campaign32[[#This Row],[TotalSpend]]/marketing_campaign32[[#This Row],[Income]]</f>
        <v>1.4257855618514975E-2</v>
      </c>
      <c r="Y790" s="27" t="str">
        <f>IF(marketing_campaign32[[#This Row],[TotalSpend]]&gt;1196, "High Spend", "Low Spend")</f>
        <v>Low Spend</v>
      </c>
      <c r="Z790">
        <v>3</v>
      </c>
      <c r="AA790">
        <v>11</v>
      </c>
      <c r="AB790">
        <v>2</v>
      </c>
      <c r="AC790">
        <v>8</v>
      </c>
      <c r="AD790">
        <f t="shared" si="38"/>
        <v>21</v>
      </c>
      <c r="AE790" s="30">
        <f>IFERROR(marketing_campaign32[[#This Row],[TotalSpend]]/marketing_campaign32[[#This Row],[TotalPurchase]], 0)</f>
        <v>36.904761904761905</v>
      </c>
      <c r="AF790">
        <v>8</v>
      </c>
      <c r="AG790">
        <v>0</v>
      </c>
      <c r="AH790">
        <v>0</v>
      </c>
      <c r="AI790">
        <v>0</v>
      </c>
      <c r="AJ790">
        <v>0</v>
      </c>
      <c r="AK790">
        <v>0</v>
      </c>
      <c r="AL790">
        <v>1</v>
      </c>
      <c r="AM790">
        <v>0</v>
      </c>
    </row>
    <row r="791" spans="1:39" x14ac:dyDescent="0.3">
      <c r="A791">
        <v>6912</v>
      </c>
      <c r="B791">
        <v>1967</v>
      </c>
      <c r="C791">
        <f>2014-marketing_campaign32[[#This Row],[Year_Birth]]</f>
        <v>47</v>
      </c>
      <c r="D791" t="str">
        <f>IF(AND(marketing_campaign32[[#This Row],[Age]]&gt;17, marketing_campaign32[[#This Row],[Age]]&lt;40), "Adult", IF(AND(marketing_campaign32[[#This Row],[Age]]&gt;=40, marketing_campaign32[[#This Row],[Age]]&lt;59), "Middle Age", "Old Age"))</f>
        <v>Middle Age</v>
      </c>
      <c r="E791">
        <v>3</v>
      </c>
      <c r="F791">
        <v>2</v>
      </c>
      <c r="G791">
        <v>63246</v>
      </c>
      <c r="H791" t="s">
        <v>147</v>
      </c>
      <c r="I791">
        <v>2</v>
      </c>
      <c r="J791">
        <v>0</v>
      </c>
      <c r="K791">
        <v>2</v>
      </c>
      <c r="L791">
        <f t="shared" si="36"/>
        <v>2</v>
      </c>
      <c r="M791">
        <f>marketing_campaign32[[#This Row],[TotalKids]]+marketing_campaign32[[#This Row],[Marital_Number]]</f>
        <v>4</v>
      </c>
      <c r="N791" s="1">
        <v>41506</v>
      </c>
      <c r="O791" s="22">
        <f>MAX($N$2:$N$2229)-marketing_campaign32[[#This Row],[Dt_Customer]]</f>
        <v>313</v>
      </c>
      <c r="P791">
        <v>60</v>
      </c>
      <c r="Q791">
        <v>593</v>
      </c>
      <c r="R791">
        <v>30</v>
      </c>
      <c r="S791">
        <v>91</v>
      </c>
      <c r="T791">
        <v>29</v>
      </c>
      <c r="U791">
        <v>22</v>
      </c>
      <c r="V791">
        <v>7</v>
      </c>
      <c r="W791">
        <f t="shared" si="37"/>
        <v>772</v>
      </c>
      <c r="X791" s="27">
        <f>marketing_campaign32[[#This Row],[TotalSpend]]/marketing_campaign32[[#This Row],[Income]]</f>
        <v>1.2206305537109066E-2</v>
      </c>
      <c r="Y791" s="27" t="str">
        <f>IF(marketing_campaign32[[#This Row],[TotalSpend]]&gt;1196, "High Spend", "Low Spend")</f>
        <v>Low Spend</v>
      </c>
      <c r="Z791">
        <v>1</v>
      </c>
      <c r="AA791">
        <v>6</v>
      </c>
      <c r="AB791">
        <v>3</v>
      </c>
      <c r="AC791">
        <v>12</v>
      </c>
      <c r="AD791">
        <f t="shared" si="38"/>
        <v>21</v>
      </c>
      <c r="AE791" s="30">
        <f>IFERROR(marketing_campaign32[[#This Row],[TotalSpend]]/marketing_campaign32[[#This Row],[TotalPurchase]], 0)</f>
        <v>36.761904761904759</v>
      </c>
      <c r="AF791">
        <v>4</v>
      </c>
      <c r="AG791">
        <v>0</v>
      </c>
      <c r="AH791">
        <v>0</v>
      </c>
      <c r="AI791">
        <v>0</v>
      </c>
      <c r="AJ791">
        <v>0</v>
      </c>
      <c r="AK791">
        <v>0</v>
      </c>
      <c r="AL791">
        <v>0</v>
      </c>
      <c r="AM791">
        <v>0</v>
      </c>
    </row>
    <row r="792" spans="1:39" x14ac:dyDescent="0.3">
      <c r="A792">
        <v>2304</v>
      </c>
      <c r="B792">
        <v>1963</v>
      </c>
      <c r="C792">
        <f>2014-marketing_campaign32[[#This Row],[Year_Birth]]</f>
        <v>51</v>
      </c>
      <c r="D792" t="str">
        <f>IF(AND(marketing_campaign32[[#This Row],[Age]]&gt;17, marketing_campaign32[[#This Row],[Age]]&lt;40), "Adult", IF(AND(marketing_campaign32[[#This Row],[Age]]&gt;=40, marketing_campaign32[[#This Row],[Age]]&lt;59), "Middle Age", "Old Age"))</f>
        <v>Middle Age</v>
      </c>
      <c r="E792">
        <v>3</v>
      </c>
      <c r="F792">
        <v>2</v>
      </c>
      <c r="G792">
        <v>66313</v>
      </c>
      <c r="H792" t="s">
        <v>147</v>
      </c>
      <c r="I792">
        <v>2</v>
      </c>
      <c r="J792">
        <v>0</v>
      </c>
      <c r="K792">
        <v>1</v>
      </c>
      <c r="L792">
        <f t="shared" si="36"/>
        <v>1</v>
      </c>
      <c r="M792">
        <f>marketing_campaign32[[#This Row],[TotalKids]]+marketing_campaign32[[#This Row],[Marital_Number]]</f>
        <v>3</v>
      </c>
      <c r="N792" s="1">
        <v>41533</v>
      </c>
      <c r="O792" s="22">
        <f>MAX($N$2:$N$2229)-marketing_campaign32[[#This Row],[Dt_Customer]]</f>
        <v>286</v>
      </c>
      <c r="P792">
        <v>86</v>
      </c>
      <c r="Q792">
        <v>625</v>
      </c>
      <c r="R792">
        <v>7</v>
      </c>
      <c r="S792">
        <v>99</v>
      </c>
      <c r="T792">
        <v>10</v>
      </c>
      <c r="U792">
        <v>22</v>
      </c>
      <c r="V792">
        <v>7</v>
      </c>
      <c r="W792">
        <f t="shared" si="37"/>
        <v>770</v>
      </c>
      <c r="X792" s="27">
        <f>marketing_campaign32[[#This Row],[TotalSpend]]/marketing_campaign32[[#This Row],[Income]]</f>
        <v>1.1611599535536019E-2</v>
      </c>
      <c r="Y792" s="27" t="str">
        <f>IF(marketing_campaign32[[#This Row],[TotalSpend]]&gt;1196, "High Spend", "Low Spend")</f>
        <v>Low Spend</v>
      </c>
      <c r="Z792">
        <v>2</v>
      </c>
      <c r="AA792">
        <v>6</v>
      </c>
      <c r="AB792">
        <v>3</v>
      </c>
      <c r="AC792">
        <v>12</v>
      </c>
      <c r="AD792">
        <f t="shared" si="38"/>
        <v>21</v>
      </c>
      <c r="AE792" s="30">
        <f>IFERROR(marketing_campaign32[[#This Row],[TotalSpend]]/marketing_campaign32[[#This Row],[TotalPurchase]], 0)</f>
        <v>36.666666666666664</v>
      </c>
      <c r="AF792">
        <v>4</v>
      </c>
      <c r="AG792">
        <v>0</v>
      </c>
      <c r="AH792">
        <v>0</v>
      </c>
      <c r="AI792">
        <v>0</v>
      </c>
      <c r="AJ792">
        <v>0</v>
      </c>
      <c r="AK792">
        <v>0</v>
      </c>
      <c r="AL792">
        <v>0</v>
      </c>
      <c r="AM792">
        <v>0</v>
      </c>
    </row>
    <row r="793" spans="1:39" x14ac:dyDescent="0.3">
      <c r="A793">
        <v>3900</v>
      </c>
      <c r="B793">
        <v>1972</v>
      </c>
      <c r="C793">
        <f>2014-marketing_campaign32[[#This Row],[Year_Birth]]</f>
        <v>42</v>
      </c>
      <c r="D793" t="str">
        <f>IF(AND(marketing_campaign32[[#This Row],[Age]]&gt;17, marketing_campaign32[[#This Row],[Age]]&lt;40), "Adult", IF(AND(marketing_campaign32[[#This Row],[Age]]&gt;=40, marketing_campaign32[[#This Row],[Age]]&lt;59), "Middle Age", "Old Age"))</f>
        <v>Middle Age</v>
      </c>
      <c r="E793">
        <v>2</v>
      </c>
      <c r="F793">
        <v>2</v>
      </c>
      <c r="G793">
        <v>65685</v>
      </c>
      <c r="H793" t="s">
        <v>147</v>
      </c>
      <c r="I793">
        <v>2</v>
      </c>
      <c r="J793">
        <v>0</v>
      </c>
      <c r="K793">
        <v>1</v>
      </c>
      <c r="L793">
        <f t="shared" si="36"/>
        <v>1</v>
      </c>
      <c r="M793">
        <f>marketing_campaign32[[#This Row],[TotalKids]]+marketing_campaign32[[#This Row],[Marital_Number]]</f>
        <v>3</v>
      </c>
      <c r="N793" s="1">
        <v>41727</v>
      </c>
      <c r="O793" s="22">
        <f>MAX($N$2:$N$2229)-marketing_campaign32[[#This Row],[Dt_Customer]]</f>
        <v>92</v>
      </c>
      <c r="P793">
        <v>54</v>
      </c>
      <c r="Q793">
        <v>642</v>
      </c>
      <c r="R793">
        <v>14</v>
      </c>
      <c r="S793">
        <v>49</v>
      </c>
      <c r="T793">
        <v>0</v>
      </c>
      <c r="U793">
        <v>7</v>
      </c>
      <c r="V793">
        <v>57</v>
      </c>
      <c r="W793">
        <f t="shared" si="37"/>
        <v>769</v>
      </c>
      <c r="X793" s="27">
        <f>marketing_campaign32[[#This Row],[TotalSpend]]/marketing_campaign32[[#This Row],[Income]]</f>
        <v>1.170739133744386E-2</v>
      </c>
      <c r="Y793" s="27" t="str">
        <f>IF(marketing_campaign32[[#This Row],[TotalSpend]]&gt;1196, "High Spend", "Low Spend")</f>
        <v>Low Spend</v>
      </c>
      <c r="Z793">
        <v>1</v>
      </c>
      <c r="AA793">
        <v>9</v>
      </c>
      <c r="AB793">
        <v>2</v>
      </c>
      <c r="AC793">
        <v>9</v>
      </c>
      <c r="AD793">
        <f t="shared" si="38"/>
        <v>20</v>
      </c>
      <c r="AE793" s="30">
        <f>IFERROR(marketing_campaign32[[#This Row],[TotalSpend]]/marketing_campaign32[[#This Row],[TotalPurchase]], 0)</f>
        <v>38.450000000000003</v>
      </c>
      <c r="AF793">
        <v>5</v>
      </c>
      <c r="AG793">
        <v>0</v>
      </c>
      <c r="AH793">
        <v>0</v>
      </c>
      <c r="AI793">
        <v>0</v>
      </c>
      <c r="AJ793">
        <v>0</v>
      </c>
      <c r="AK793">
        <v>0</v>
      </c>
      <c r="AL793">
        <v>0</v>
      </c>
      <c r="AM793">
        <v>0</v>
      </c>
    </row>
    <row r="794" spans="1:39" x14ac:dyDescent="0.3">
      <c r="A794">
        <v>9958</v>
      </c>
      <c r="B794">
        <v>1972</v>
      </c>
      <c r="C794">
        <f>2014-marketing_campaign32[[#This Row],[Year_Birth]]</f>
        <v>42</v>
      </c>
      <c r="D794" t="str">
        <f>IF(AND(marketing_campaign32[[#This Row],[Age]]&gt;17, marketing_campaign32[[#This Row],[Age]]&lt;40), "Adult", IF(AND(marketing_campaign32[[#This Row],[Age]]&gt;=40, marketing_campaign32[[#This Row],[Age]]&lt;59), "Middle Age", "Old Age"))</f>
        <v>Middle Age</v>
      </c>
      <c r="E794">
        <v>2</v>
      </c>
      <c r="F794">
        <v>2</v>
      </c>
      <c r="G794">
        <v>65685</v>
      </c>
      <c r="H794" t="s">
        <v>147</v>
      </c>
      <c r="I794">
        <v>2</v>
      </c>
      <c r="J794">
        <v>0</v>
      </c>
      <c r="K794">
        <v>1</v>
      </c>
      <c r="L794">
        <f t="shared" si="36"/>
        <v>1</v>
      </c>
      <c r="M794">
        <f>marketing_campaign32[[#This Row],[TotalKids]]+marketing_campaign32[[#This Row],[Marital_Number]]</f>
        <v>3</v>
      </c>
      <c r="N794" s="1">
        <v>41727</v>
      </c>
      <c r="O794" s="22">
        <f>MAX($N$2:$N$2229)-marketing_campaign32[[#This Row],[Dt_Customer]]</f>
        <v>92</v>
      </c>
      <c r="P794">
        <v>54</v>
      </c>
      <c r="Q794">
        <v>642</v>
      </c>
      <c r="R794">
        <v>14</v>
      </c>
      <c r="S794">
        <v>49</v>
      </c>
      <c r="T794">
        <v>0</v>
      </c>
      <c r="U794">
        <v>7</v>
      </c>
      <c r="V794">
        <v>57</v>
      </c>
      <c r="W794">
        <f t="shared" si="37"/>
        <v>769</v>
      </c>
      <c r="X794" s="27">
        <f>marketing_campaign32[[#This Row],[TotalSpend]]/marketing_campaign32[[#This Row],[Income]]</f>
        <v>1.170739133744386E-2</v>
      </c>
      <c r="Y794" s="27" t="str">
        <f>IF(marketing_campaign32[[#This Row],[TotalSpend]]&gt;1196, "High Spend", "Low Spend")</f>
        <v>Low Spend</v>
      </c>
      <c r="Z794">
        <v>1</v>
      </c>
      <c r="AA794">
        <v>9</v>
      </c>
      <c r="AB794">
        <v>2</v>
      </c>
      <c r="AC794">
        <v>9</v>
      </c>
      <c r="AD794">
        <f t="shared" si="38"/>
        <v>20</v>
      </c>
      <c r="AE794" s="30">
        <f>IFERROR(marketing_campaign32[[#This Row],[TotalSpend]]/marketing_campaign32[[#This Row],[TotalPurchase]], 0)</f>
        <v>38.450000000000003</v>
      </c>
      <c r="AF794">
        <v>5</v>
      </c>
      <c r="AG794">
        <v>0</v>
      </c>
      <c r="AH794">
        <v>0</v>
      </c>
      <c r="AI794">
        <v>0</v>
      </c>
      <c r="AJ794">
        <v>0</v>
      </c>
      <c r="AK794">
        <v>0</v>
      </c>
      <c r="AL794">
        <v>0</v>
      </c>
      <c r="AM794">
        <v>0</v>
      </c>
    </row>
    <row r="795" spans="1:39" x14ac:dyDescent="0.3">
      <c r="A795">
        <v>6722</v>
      </c>
      <c r="B795">
        <v>1954</v>
      </c>
      <c r="C795">
        <f>2014-marketing_campaign32[[#This Row],[Year_Birth]]</f>
        <v>60</v>
      </c>
      <c r="D795" t="str">
        <f>IF(AND(marketing_campaign32[[#This Row],[Age]]&gt;17, marketing_campaign32[[#This Row],[Age]]&lt;40), "Adult", IF(AND(marketing_campaign32[[#This Row],[Age]]&gt;=40, marketing_campaign32[[#This Row],[Age]]&lt;59), "Middle Age", "Old Age"))</f>
        <v>Old Age</v>
      </c>
      <c r="E795">
        <v>3</v>
      </c>
      <c r="F795">
        <v>2</v>
      </c>
      <c r="G795">
        <v>70421</v>
      </c>
      <c r="H795" t="s">
        <v>146</v>
      </c>
      <c r="I795">
        <v>3</v>
      </c>
      <c r="J795">
        <v>0</v>
      </c>
      <c r="K795">
        <v>1</v>
      </c>
      <c r="L795">
        <f t="shared" si="36"/>
        <v>1</v>
      </c>
      <c r="M795">
        <f>marketing_campaign32[[#This Row],[TotalKids]]+marketing_campaign32[[#This Row],[Marital_Number]]</f>
        <v>3</v>
      </c>
      <c r="N795" s="1">
        <v>41818</v>
      </c>
      <c r="O795" s="22">
        <f>MAX($N$2:$N$2229)-marketing_campaign32[[#This Row],[Dt_Customer]]</f>
        <v>1</v>
      </c>
      <c r="P795">
        <v>98</v>
      </c>
      <c r="Q795">
        <v>479</v>
      </c>
      <c r="R795">
        <v>28</v>
      </c>
      <c r="S795">
        <v>136</v>
      </c>
      <c r="T795">
        <v>75</v>
      </c>
      <c r="U795">
        <v>14</v>
      </c>
      <c r="V795">
        <v>35</v>
      </c>
      <c r="W795">
        <f t="shared" si="37"/>
        <v>767</v>
      </c>
      <c r="X795" s="27">
        <f>marketing_campaign32[[#This Row],[TotalSpend]]/marketing_campaign32[[#This Row],[Income]]</f>
        <v>1.0891637437696142E-2</v>
      </c>
      <c r="Y795" s="27" t="str">
        <f>IF(marketing_campaign32[[#This Row],[TotalSpend]]&gt;1196, "High Spend", "Low Spend")</f>
        <v>Low Spend</v>
      </c>
      <c r="Z795">
        <v>3</v>
      </c>
      <c r="AA795">
        <v>10</v>
      </c>
      <c r="AB795">
        <v>3</v>
      </c>
      <c r="AC795">
        <v>7</v>
      </c>
      <c r="AD795">
        <f t="shared" si="38"/>
        <v>20</v>
      </c>
      <c r="AE795" s="30">
        <f>IFERROR(marketing_campaign32[[#This Row],[TotalSpend]]/marketing_campaign32[[#This Row],[TotalPurchase]], 0)</f>
        <v>38.35</v>
      </c>
      <c r="AF795">
        <v>6</v>
      </c>
      <c r="AG795">
        <v>0</v>
      </c>
      <c r="AH795">
        <v>0</v>
      </c>
      <c r="AI795">
        <v>0</v>
      </c>
      <c r="AJ795">
        <v>0</v>
      </c>
      <c r="AK795">
        <v>0</v>
      </c>
      <c r="AL795">
        <v>0</v>
      </c>
      <c r="AM795">
        <v>0</v>
      </c>
    </row>
    <row r="796" spans="1:39" x14ac:dyDescent="0.3">
      <c r="A796">
        <v>3807</v>
      </c>
      <c r="B796">
        <v>1955</v>
      </c>
      <c r="C796">
        <f>2014-marketing_campaign32[[#This Row],[Year_Birth]]</f>
        <v>59</v>
      </c>
      <c r="D796" t="str">
        <f>IF(AND(marketing_campaign32[[#This Row],[Age]]&gt;17, marketing_campaign32[[#This Row],[Age]]&lt;40), "Adult", IF(AND(marketing_campaign32[[#This Row],[Age]]&gt;=40, marketing_campaign32[[#This Row],[Age]]&lt;59), "Middle Age", "Old Age"))</f>
        <v>Old Age</v>
      </c>
      <c r="E796">
        <v>2</v>
      </c>
      <c r="F796">
        <v>2</v>
      </c>
      <c r="G796">
        <v>59925</v>
      </c>
      <c r="H796" t="s">
        <v>147</v>
      </c>
      <c r="I796">
        <v>2</v>
      </c>
      <c r="J796">
        <v>0</v>
      </c>
      <c r="K796">
        <v>1</v>
      </c>
      <c r="L796">
        <f t="shared" si="36"/>
        <v>1</v>
      </c>
      <c r="M796">
        <f>marketing_campaign32[[#This Row],[TotalKids]]+marketing_campaign32[[#This Row],[Marital_Number]]</f>
        <v>3</v>
      </c>
      <c r="N796" s="1">
        <v>41243</v>
      </c>
      <c r="O796" s="22">
        <f>MAX($N$2:$N$2229)-marketing_campaign32[[#This Row],[Dt_Customer]]</f>
        <v>576</v>
      </c>
      <c r="P796">
        <v>83</v>
      </c>
      <c r="Q796">
        <v>473</v>
      </c>
      <c r="R796">
        <v>21</v>
      </c>
      <c r="S796">
        <v>176</v>
      </c>
      <c r="T796">
        <v>19</v>
      </c>
      <c r="U796">
        <v>21</v>
      </c>
      <c r="V796">
        <v>56</v>
      </c>
      <c r="W796">
        <f t="shared" si="37"/>
        <v>766</v>
      </c>
      <c r="X796" s="27">
        <f>marketing_campaign32[[#This Row],[TotalSpend]]/marketing_campaign32[[#This Row],[Income]]</f>
        <v>1.278264497288277E-2</v>
      </c>
      <c r="Y796" s="27" t="str">
        <f>IF(marketing_campaign32[[#This Row],[TotalSpend]]&gt;1196, "High Spend", "Low Spend")</f>
        <v>Low Spend</v>
      </c>
      <c r="Z796">
        <v>3</v>
      </c>
      <c r="AA796">
        <v>9</v>
      </c>
      <c r="AB796">
        <v>2</v>
      </c>
      <c r="AC796">
        <v>9</v>
      </c>
      <c r="AD796">
        <f t="shared" si="38"/>
        <v>20</v>
      </c>
      <c r="AE796" s="30">
        <f>IFERROR(marketing_campaign32[[#This Row],[TotalSpend]]/marketing_campaign32[[#This Row],[TotalPurchase]], 0)</f>
        <v>38.299999999999997</v>
      </c>
      <c r="AF796">
        <v>6</v>
      </c>
      <c r="AG796">
        <v>0</v>
      </c>
      <c r="AH796">
        <v>0</v>
      </c>
      <c r="AI796">
        <v>0</v>
      </c>
      <c r="AJ796">
        <v>0</v>
      </c>
      <c r="AK796">
        <v>0</v>
      </c>
      <c r="AL796">
        <v>0</v>
      </c>
      <c r="AM796">
        <v>0</v>
      </c>
    </row>
    <row r="797" spans="1:39" x14ac:dyDescent="0.3">
      <c r="A797">
        <v>5935</v>
      </c>
      <c r="B797">
        <v>1956</v>
      </c>
      <c r="C797">
        <f>2014-marketing_campaign32[[#This Row],[Year_Birth]]</f>
        <v>58</v>
      </c>
      <c r="D797" t="str">
        <f>IF(AND(marketing_campaign32[[#This Row],[Age]]&gt;17, marketing_campaign32[[#This Row],[Age]]&lt;40), "Adult", IF(AND(marketing_campaign32[[#This Row],[Age]]&gt;=40, marketing_campaign32[[#This Row],[Age]]&lt;59), "Middle Age", "Old Age"))</f>
        <v>Middle Age</v>
      </c>
      <c r="E797">
        <v>3</v>
      </c>
      <c r="F797">
        <v>1</v>
      </c>
      <c r="G797">
        <v>55284</v>
      </c>
      <c r="H797" t="s">
        <v>147</v>
      </c>
      <c r="I797">
        <v>2</v>
      </c>
      <c r="J797">
        <v>0</v>
      </c>
      <c r="K797">
        <v>1</v>
      </c>
      <c r="L797">
        <f t="shared" si="36"/>
        <v>1</v>
      </c>
      <c r="M797">
        <f>marketing_campaign32[[#This Row],[TotalKids]]+marketing_campaign32[[#This Row],[Marital_Number]]</f>
        <v>2</v>
      </c>
      <c r="N797" s="1">
        <v>41267</v>
      </c>
      <c r="O797" s="22">
        <f>MAX($N$2:$N$2229)-marketing_campaign32[[#This Row],[Dt_Customer]]</f>
        <v>552</v>
      </c>
      <c r="P797">
        <v>60</v>
      </c>
      <c r="Q797">
        <v>547</v>
      </c>
      <c r="R797">
        <v>7</v>
      </c>
      <c r="S797">
        <v>140</v>
      </c>
      <c r="T797">
        <v>0</v>
      </c>
      <c r="U797">
        <v>7</v>
      </c>
      <c r="V797">
        <v>63</v>
      </c>
      <c r="W797">
        <f t="shared" si="37"/>
        <v>764</v>
      </c>
      <c r="X797" s="27">
        <f>marketing_campaign32[[#This Row],[TotalSpend]]/marketing_campaign32[[#This Row],[Income]]</f>
        <v>1.3819549960205485E-2</v>
      </c>
      <c r="Y797" s="27" t="str">
        <f>IF(marketing_campaign32[[#This Row],[TotalSpend]]&gt;1196, "High Spend", "Low Spend")</f>
        <v>Low Spend</v>
      </c>
      <c r="Z797">
        <v>3</v>
      </c>
      <c r="AA797">
        <v>7</v>
      </c>
      <c r="AB797">
        <v>5</v>
      </c>
      <c r="AC797">
        <v>8</v>
      </c>
      <c r="AD797">
        <f t="shared" si="38"/>
        <v>20</v>
      </c>
      <c r="AE797" s="30">
        <f>IFERROR(marketing_campaign32[[#This Row],[TotalSpend]]/marketing_campaign32[[#This Row],[TotalPurchase]], 0)</f>
        <v>38.200000000000003</v>
      </c>
      <c r="AF797">
        <v>5</v>
      </c>
      <c r="AG797">
        <v>0</v>
      </c>
      <c r="AH797">
        <v>0</v>
      </c>
      <c r="AI797">
        <v>0</v>
      </c>
      <c r="AJ797">
        <v>0</v>
      </c>
      <c r="AK797">
        <v>0</v>
      </c>
      <c r="AL797">
        <v>0</v>
      </c>
      <c r="AM797">
        <v>0</v>
      </c>
    </row>
    <row r="798" spans="1:39" x14ac:dyDescent="0.3">
      <c r="A798">
        <v>5782</v>
      </c>
      <c r="B798">
        <v>1982</v>
      </c>
      <c r="C798">
        <f>2014-marketing_campaign32[[#This Row],[Year_Birth]]</f>
        <v>32</v>
      </c>
      <c r="D798" t="str">
        <f>IF(AND(marketing_campaign32[[#This Row],[Age]]&gt;17, marketing_campaign32[[#This Row],[Age]]&lt;40), "Adult", IF(AND(marketing_campaign32[[#This Row],[Age]]&gt;=40, marketing_campaign32[[#This Row],[Age]]&lt;59), "Middle Age", "Old Age"))</f>
        <v>Adult</v>
      </c>
      <c r="E798">
        <v>3</v>
      </c>
      <c r="F798">
        <v>2</v>
      </c>
      <c r="G798">
        <v>58582</v>
      </c>
      <c r="H798" t="s">
        <v>147</v>
      </c>
      <c r="I798">
        <v>2</v>
      </c>
      <c r="J798">
        <v>0</v>
      </c>
      <c r="K798">
        <v>1</v>
      </c>
      <c r="L798">
        <f t="shared" si="36"/>
        <v>1</v>
      </c>
      <c r="M798">
        <f>marketing_campaign32[[#This Row],[TotalKids]]+marketing_campaign32[[#This Row],[Marital_Number]]</f>
        <v>3</v>
      </c>
      <c r="N798" s="1">
        <v>41545</v>
      </c>
      <c r="O798" s="22">
        <f>MAX($N$2:$N$2229)-marketing_campaign32[[#This Row],[Dt_Customer]]</f>
        <v>274</v>
      </c>
      <c r="P798">
        <v>15</v>
      </c>
      <c r="Q798">
        <v>402</v>
      </c>
      <c r="R798">
        <v>35</v>
      </c>
      <c r="S798">
        <v>106</v>
      </c>
      <c r="T798">
        <v>101</v>
      </c>
      <c r="U798">
        <v>77</v>
      </c>
      <c r="V798">
        <v>42</v>
      </c>
      <c r="W798">
        <f t="shared" si="37"/>
        <v>763</v>
      </c>
      <c r="X798" s="27">
        <f>marketing_campaign32[[#This Row],[TotalSpend]]/marketing_campaign32[[#This Row],[Income]]</f>
        <v>1.3024478508756956E-2</v>
      </c>
      <c r="Y798" s="27" t="str">
        <f>IF(marketing_campaign32[[#This Row],[TotalSpend]]&gt;1196, "High Spend", "Low Spend")</f>
        <v>Low Spend</v>
      </c>
      <c r="Z798">
        <v>2</v>
      </c>
      <c r="AA798">
        <v>9</v>
      </c>
      <c r="AB798">
        <v>2</v>
      </c>
      <c r="AC798">
        <v>9</v>
      </c>
      <c r="AD798">
        <f t="shared" si="38"/>
        <v>20</v>
      </c>
      <c r="AE798" s="30">
        <f>IFERROR(marketing_campaign32[[#This Row],[TotalSpend]]/marketing_campaign32[[#This Row],[TotalPurchase]], 0)</f>
        <v>38.15</v>
      </c>
      <c r="AF798">
        <v>5</v>
      </c>
      <c r="AG798">
        <v>0</v>
      </c>
      <c r="AH798">
        <v>0</v>
      </c>
      <c r="AI798">
        <v>0</v>
      </c>
      <c r="AJ798">
        <v>1</v>
      </c>
      <c r="AK798">
        <v>0</v>
      </c>
      <c r="AL798">
        <v>0</v>
      </c>
      <c r="AM798">
        <v>0</v>
      </c>
    </row>
    <row r="799" spans="1:39" x14ac:dyDescent="0.3">
      <c r="A799">
        <v>5121</v>
      </c>
      <c r="B799">
        <v>1977</v>
      </c>
      <c r="C799">
        <f>2014-marketing_campaign32[[#This Row],[Year_Birth]]</f>
        <v>37</v>
      </c>
      <c r="D799" t="str">
        <f>IF(AND(marketing_campaign32[[#This Row],[Age]]&gt;17, marketing_campaign32[[#This Row],[Age]]&lt;40), "Adult", IF(AND(marketing_campaign32[[#This Row],[Age]]&gt;=40, marketing_campaign32[[#This Row],[Age]]&lt;59), "Middle Age", "Old Age"))</f>
        <v>Adult</v>
      </c>
      <c r="E799">
        <v>2</v>
      </c>
      <c r="F799">
        <v>1</v>
      </c>
      <c r="G799">
        <v>56628</v>
      </c>
      <c r="H799" t="s">
        <v>147</v>
      </c>
      <c r="I799">
        <v>2</v>
      </c>
      <c r="J799">
        <v>0</v>
      </c>
      <c r="K799">
        <v>1</v>
      </c>
      <c r="L799">
        <f t="shared" si="36"/>
        <v>1</v>
      </c>
      <c r="M799">
        <f>marketing_campaign32[[#This Row],[TotalKids]]+marketing_campaign32[[#This Row],[Marital_Number]]</f>
        <v>2</v>
      </c>
      <c r="N799" s="1">
        <v>41719</v>
      </c>
      <c r="O799" s="22">
        <f>MAX($N$2:$N$2229)-marketing_campaign32[[#This Row],[Dt_Customer]]</f>
        <v>100</v>
      </c>
      <c r="P799">
        <v>30</v>
      </c>
      <c r="Q799">
        <v>479</v>
      </c>
      <c r="R799">
        <v>5</v>
      </c>
      <c r="S799">
        <v>82</v>
      </c>
      <c r="T799">
        <v>7</v>
      </c>
      <c r="U799">
        <v>17</v>
      </c>
      <c r="V799">
        <v>171</v>
      </c>
      <c r="W799">
        <f t="shared" si="37"/>
        <v>761</v>
      </c>
      <c r="X799" s="27">
        <f>marketing_campaign32[[#This Row],[TotalSpend]]/marketing_campaign32[[#This Row],[Income]]</f>
        <v>1.3438581620399803E-2</v>
      </c>
      <c r="Y799" s="27" t="str">
        <f>IF(marketing_campaign32[[#This Row],[TotalSpend]]&gt;1196, "High Spend", "Low Spend")</f>
        <v>Low Spend</v>
      </c>
      <c r="Z799">
        <v>2</v>
      </c>
      <c r="AA799">
        <v>7</v>
      </c>
      <c r="AB799">
        <v>6</v>
      </c>
      <c r="AC799">
        <v>5</v>
      </c>
      <c r="AD799">
        <f t="shared" si="38"/>
        <v>18</v>
      </c>
      <c r="AE799" s="30">
        <f>IFERROR(marketing_campaign32[[#This Row],[TotalSpend]]/marketing_campaign32[[#This Row],[TotalPurchase]], 0)</f>
        <v>42.277777777777779</v>
      </c>
      <c r="AF799">
        <v>5</v>
      </c>
      <c r="AG799">
        <v>0</v>
      </c>
      <c r="AH799">
        <v>0</v>
      </c>
      <c r="AI799">
        <v>1</v>
      </c>
      <c r="AJ799">
        <v>0</v>
      </c>
      <c r="AK799">
        <v>0</v>
      </c>
      <c r="AL799">
        <v>0</v>
      </c>
      <c r="AM799">
        <v>0</v>
      </c>
    </row>
    <row r="800" spans="1:39" x14ac:dyDescent="0.3">
      <c r="A800">
        <v>10582</v>
      </c>
      <c r="B800">
        <v>1979</v>
      </c>
      <c r="C800">
        <f>2014-marketing_campaign32[[#This Row],[Year_Birth]]</f>
        <v>35</v>
      </c>
      <c r="D800" t="str">
        <f>IF(AND(marketing_campaign32[[#This Row],[Age]]&gt;17, marketing_campaign32[[#This Row],[Age]]&lt;40), "Adult", IF(AND(marketing_campaign32[[#This Row],[Age]]&gt;=40, marketing_campaign32[[#This Row],[Age]]&lt;59), "Middle Age", "Old Age"))</f>
        <v>Adult</v>
      </c>
      <c r="E800">
        <v>2</v>
      </c>
      <c r="F800">
        <v>2</v>
      </c>
      <c r="G800">
        <v>72063</v>
      </c>
      <c r="H800" t="s">
        <v>146</v>
      </c>
      <c r="I800">
        <v>3</v>
      </c>
      <c r="J800">
        <v>0</v>
      </c>
      <c r="K800">
        <v>1</v>
      </c>
      <c r="L800">
        <f t="shared" si="36"/>
        <v>1</v>
      </c>
      <c r="M800">
        <f>marketing_campaign32[[#This Row],[TotalKids]]+marketing_campaign32[[#This Row],[Marital_Number]]</f>
        <v>3</v>
      </c>
      <c r="N800" s="1">
        <v>41458</v>
      </c>
      <c r="O800" s="22">
        <f>MAX($N$2:$N$2229)-marketing_campaign32[[#This Row],[Dt_Customer]]</f>
        <v>361</v>
      </c>
      <c r="P800">
        <v>3</v>
      </c>
      <c r="Q800">
        <v>180</v>
      </c>
      <c r="R800">
        <v>32</v>
      </c>
      <c r="S800">
        <v>348</v>
      </c>
      <c r="T800">
        <v>76</v>
      </c>
      <c r="U800">
        <v>32</v>
      </c>
      <c r="V800">
        <v>90</v>
      </c>
      <c r="W800">
        <f t="shared" si="37"/>
        <v>758</v>
      </c>
      <c r="X800" s="27">
        <f>marketing_campaign32[[#This Row],[TotalSpend]]/marketing_campaign32[[#This Row],[Income]]</f>
        <v>1.051857402550546E-2</v>
      </c>
      <c r="Y800" s="27" t="str">
        <f>IF(marketing_campaign32[[#This Row],[TotalSpend]]&gt;1196, "High Spend", "Low Spend")</f>
        <v>Low Spend</v>
      </c>
      <c r="Z800">
        <v>2</v>
      </c>
      <c r="AA800">
        <v>5</v>
      </c>
      <c r="AB800">
        <v>2</v>
      </c>
      <c r="AC800">
        <v>12</v>
      </c>
      <c r="AD800">
        <f t="shared" si="38"/>
        <v>19</v>
      </c>
      <c r="AE800" s="30">
        <f>IFERROR(marketing_campaign32[[#This Row],[TotalSpend]]/marketing_campaign32[[#This Row],[TotalPurchase]], 0)</f>
        <v>39.89473684210526</v>
      </c>
      <c r="AF800">
        <v>2</v>
      </c>
      <c r="AG800">
        <v>0</v>
      </c>
      <c r="AH800">
        <v>0</v>
      </c>
      <c r="AI800">
        <v>0</v>
      </c>
      <c r="AJ800">
        <v>0</v>
      </c>
      <c r="AK800">
        <v>0</v>
      </c>
      <c r="AL800">
        <v>0</v>
      </c>
      <c r="AM800">
        <v>0</v>
      </c>
    </row>
    <row r="801" spans="1:39" x14ac:dyDescent="0.3">
      <c r="A801">
        <v>9500</v>
      </c>
      <c r="B801">
        <v>1959</v>
      </c>
      <c r="C801">
        <f>2014-marketing_campaign32[[#This Row],[Year_Birth]]</f>
        <v>55</v>
      </c>
      <c r="D801" t="str">
        <f>IF(AND(marketing_campaign32[[#This Row],[Age]]&gt;17, marketing_campaign32[[#This Row],[Age]]&lt;40), "Adult", IF(AND(marketing_campaign32[[#This Row],[Age]]&gt;=40, marketing_campaign32[[#This Row],[Age]]&lt;59), "Middle Age", "Old Age"))</f>
        <v>Middle Age</v>
      </c>
      <c r="E801">
        <v>2</v>
      </c>
      <c r="F801">
        <v>2</v>
      </c>
      <c r="G801">
        <v>58113</v>
      </c>
      <c r="H801" t="s">
        <v>147</v>
      </c>
      <c r="I801">
        <v>2</v>
      </c>
      <c r="J801">
        <v>0</v>
      </c>
      <c r="K801">
        <v>1</v>
      </c>
      <c r="L801">
        <f t="shared" si="36"/>
        <v>1</v>
      </c>
      <c r="M801">
        <f>marketing_campaign32[[#This Row],[TotalKids]]+marketing_campaign32[[#This Row],[Marital_Number]]</f>
        <v>3</v>
      </c>
      <c r="N801" s="1">
        <v>41299</v>
      </c>
      <c r="O801" s="22">
        <f>MAX($N$2:$N$2229)-marketing_campaign32[[#This Row],[Dt_Customer]]</f>
        <v>520</v>
      </c>
      <c r="P801">
        <v>66</v>
      </c>
      <c r="Q801">
        <v>221</v>
      </c>
      <c r="R801">
        <v>104</v>
      </c>
      <c r="S801">
        <v>169</v>
      </c>
      <c r="T801">
        <v>102</v>
      </c>
      <c r="U801">
        <v>78</v>
      </c>
      <c r="V801">
        <v>84</v>
      </c>
      <c r="W801">
        <f t="shared" si="37"/>
        <v>758</v>
      </c>
      <c r="X801" s="27">
        <f>marketing_campaign32[[#This Row],[TotalSpend]]/marketing_campaign32[[#This Row],[Income]]</f>
        <v>1.3043553077624628E-2</v>
      </c>
      <c r="Y801" s="27" t="str">
        <f>IF(marketing_campaign32[[#This Row],[TotalSpend]]&gt;1196, "High Spend", "Low Spend")</f>
        <v>Low Spend</v>
      </c>
      <c r="Z801">
        <v>3</v>
      </c>
      <c r="AA801">
        <v>9</v>
      </c>
      <c r="AB801">
        <v>2</v>
      </c>
      <c r="AC801">
        <v>8</v>
      </c>
      <c r="AD801">
        <f t="shared" si="38"/>
        <v>19</v>
      </c>
      <c r="AE801" s="30">
        <f>IFERROR(marketing_campaign32[[#This Row],[TotalSpend]]/marketing_campaign32[[#This Row],[TotalPurchase]], 0)</f>
        <v>39.89473684210526</v>
      </c>
      <c r="AF801">
        <v>7</v>
      </c>
      <c r="AG801">
        <v>0</v>
      </c>
      <c r="AH801">
        <v>0</v>
      </c>
      <c r="AI801">
        <v>0</v>
      </c>
      <c r="AJ801">
        <v>0</v>
      </c>
      <c r="AK801">
        <v>0</v>
      </c>
      <c r="AL801">
        <v>0</v>
      </c>
      <c r="AM801">
        <v>1</v>
      </c>
    </row>
    <row r="802" spans="1:39" x14ac:dyDescent="0.3">
      <c r="A802">
        <v>850</v>
      </c>
      <c r="B802">
        <v>1968</v>
      </c>
      <c r="C802">
        <f>2014-marketing_campaign32[[#This Row],[Year_Birth]]</f>
        <v>46</v>
      </c>
      <c r="D802" t="str">
        <f>IF(AND(marketing_campaign32[[#This Row],[Age]]&gt;17, marketing_campaign32[[#This Row],[Age]]&lt;40), "Adult", IF(AND(marketing_campaign32[[#This Row],[Age]]&gt;=40, marketing_campaign32[[#This Row],[Age]]&lt;59), "Middle Age", "Old Age"))</f>
        <v>Middle Age</v>
      </c>
      <c r="E802">
        <v>2</v>
      </c>
      <c r="F802">
        <v>1</v>
      </c>
      <c r="G802">
        <v>70566</v>
      </c>
      <c r="H802" t="s">
        <v>146</v>
      </c>
      <c r="I802">
        <v>3</v>
      </c>
      <c r="J802">
        <v>0</v>
      </c>
      <c r="K802">
        <v>1</v>
      </c>
      <c r="L802">
        <f t="shared" si="36"/>
        <v>1</v>
      </c>
      <c r="M802">
        <f>marketing_campaign32[[#This Row],[TotalKids]]+marketing_campaign32[[#This Row],[Marital_Number]]</f>
        <v>2</v>
      </c>
      <c r="N802" s="1">
        <v>41553</v>
      </c>
      <c r="O802" s="22">
        <f>MAX($N$2:$N$2229)-marketing_campaign32[[#This Row],[Dt_Customer]]</f>
        <v>266</v>
      </c>
      <c r="P802">
        <v>4</v>
      </c>
      <c r="Q802">
        <v>381</v>
      </c>
      <c r="R802">
        <v>28</v>
      </c>
      <c r="S802">
        <v>215</v>
      </c>
      <c r="T802">
        <v>84</v>
      </c>
      <c r="U802">
        <v>28</v>
      </c>
      <c r="V802">
        <v>21</v>
      </c>
      <c r="W802">
        <f t="shared" si="37"/>
        <v>757</v>
      </c>
      <c r="X802" s="27">
        <f>marketing_campaign32[[#This Row],[TotalSpend]]/marketing_campaign32[[#This Row],[Income]]</f>
        <v>1.0727545843607402E-2</v>
      </c>
      <c r="Y802" s="27" t="str">
        <f>IF(marketing_campaign32[[#This Row],[TotalSpend]]&gt;1196, "High Spend", "Low Spend")</f>
        <v>Low Spend</v>
      </c>
      <c r="Z802">
        <v>2</v>
      </c>
      <c r="AA802">
        <v>6</v>
      </c>
      <c r="AB802">
        <v>5</v>
      </c>
      <c r="AC802">
        <v>9</v>
      </c>
      <c r="AD802">
        <f t="shared" si="38"/>
        <v>20</v>
      </c>
      <c r="AE802" s="30">
        <f>IFERROR(marketing_campaign32[[#This Row],[TotalSpend]]/marketing_campaign32[[#This Row],[TotalPurchase]], 0)</f>
        <v>37.85</v>
      </c>
      <c r="AF802">
        <v>3</v>
      </c>
      <c r="AG802">
        <v>0</v>
      </c>
      <c r="AH802">
        <v>0</v>
      </c>
      <c r="AI802">
        <v>0</v>
      </c>
      <c r="AJ802">
        <v>0</v>
      </c>
      <c r="AK802">
        <v>0</v>
      </c>
      <c r="AL802">
        <v>0</v>
      </c>
      <c r="AM802">
        <v>0</v>
      </c>
    </row>
    <row r="803" spans="1:39" x14ac:dyDescent="0.3">
      <c r="A803">
        <v>10245</v>
      </c>
      <c r="B803">
        <v>1986</v>
      </c>
      <c r="C803">
        <f>2014-marketing_campaign32[[#This Row],[Year_Birth]]</f>
        <v>28</v>
      </c>
      <c r="D803" t="str">
        <f>IF(AND(marketing_campaign32[[#This Row],[Age]]&gt;17, marketing_campaign32[[#This Row],[Age]]&lt;40), "Adult", IF(AND(marketing_campaign32[[#This Row],[Age]]&gt;=40, marketing_campaign32[[#This Row],[Age]]&lt;59), "Middle Age", "Old Age"))</f>
        <v>Adult</v>
      </c>
      <c r="E803">
        <v>3</v>
      </c>
      <c r="F803">
        <v>1</v>
      </c>
      <c r="G803">
        <v>80910</v>
      </c>
      <c r="H803" t="s">
        <v>146</v>
      </c>
      <c r="I803">
        <v>3</v>
      </c>
      <c r="J803">
        <v>0</v>
      </c>
      <c r="K803">
        <v>0</v>
      </c>
      <c r="L803">
        <f t="shared" si="36"/>
        <v>0</v>
      </c>
      <c r="M803">
        <f>marketing_campaign32[[#This Row],[TotalKids]]+marketing_campaign32[[#This Row],[Marital_Number]]</f>
        <v>1</v>
      </c>
      <c r="N803" s="1">
        <v>41213</v>
      </c>
      <c r="O803" s="22">
        <f>MAX($N$2:$N$2229)-marketing_campaign32[[#This Row],[Dt_Customer]]</f>
        <v>606</v>
      </c>
      <c r="P803">
        <v>71</v>
      </c>
      <c r="Q803">
        <v>160</v>
      </c>
      <c r="R803">
        <v>80</v>
      </c>
      <c r="S803">
        <v>369</v>
      </c>
      <c r="T803">
        <v>67</v>
      </c>
      <c r="U803">
        <v>39</v>
      </c>
      <c r="V803">
        <v>41</v>
      </c>
      <c r="W803">
        <f t="shared" si="37"/>
        <v>756</v>
      </c>
      <c r="X803" s="27">
        <f>marketing_campaign32[[#This Row],[TotalSpend]]/marketing_campaign32[[#This Row],[Income]]</f>
        <v>9.3437152391546169E-3</v>
      </c>
      <c r="Y803" s="27" t="str">
        <f>IF(marketing_campaign32[[#This Row],[TotalSpend]]&gt;1196, "High Spend", "Low Spend")</f>
        <v>Low Spend</v>
      </c>
      <c r="Z803">
        <v>1</v>
      </c>
      <c r="AA803">
        <v>3</v>
      </c>
      <c r="AB803">
        <v>3</v>
      </c>
      <c r="AC803">
        <v>8</v>
      </c>
      <c r="AD803">
        <f t="shared" si="38"/>
        <v>14</v>
      </c>
      <c r="AE803" s="30">
        <f>IFERROR(marketing_campaign32[[#This Row],[TotalSpend]]/marketing_campaign32[[#This Row],[TotalPurchase]], 0)</f>
        <v>54</v>
      </c>
      <c r="AF803">
        <v>1</v>
      </c>
      <c r="AG803">
        <v>0</v>
      </c>
      <c r="AH803">
        <v>0</v>
      </c>
      <c r="AI803">
        <v>0</v>
      </c>
      <c r="AJ803">
        <v>0</v>
      </c>
      <c r="AK803">
        <v>0</v>
      </c>
      <c r="AL803">
        <v>0</v>
      </c>
      <c r="AM803">
        <v>0</v>
      </c>
    </row>
    <row r="804" spans="1:39" x14ac:dyDescent="0.3">
      <c r="A804">
        <v>8581</v>
      </c>
      <c r="B804">
        <v>1971</v>
      </c>
      <c r="C804">
        <f>2014-marketing_campaign32[[#This Row],[Year_Birth]]</f>
        <v>43</v>
      </c>
      <c r="D804" t="str">
        <f>IF(AND(marketing_campaign32[[#This Row],[Age]]&gt;17, marketing_campaign32[[#This Row],[Age]]&lt;40), "Adult", IF(AND(marketing_campaign32[[#This Row],[Age]]&gt;=40, marketing_campaign32[[#This Row],[Age]]&lt;59), "Middle Age", "Old Age"))</f>
        <v>Middle Age</v>
      </c>
      <c r="E804">
        <v>3</v>
      </c>
      <c r="F804">
        <v>2</v>
      </c>
      <c r="G804">
        <v>49505</v>
      </c>
      <c r="H804" t="s">
        <v>147</v>
      </c>
      <c r="I804">
        <v>2</v>
      </c>
      <c r="J804">
        <v>1</v>
      </c>
      <c r="K804">
        <v>1</v>
      </c>
      <c r="L804">
        <f t="shared" si="36"/>
        <v>2</v>
      </c>
      <c r="M804">
        <f>marketing_campaign32[[#This Row],[TotalKids]]+marketing_campaign32[[#This Row],[Marital_Number]]</f>
        <v>4</v>
      </c>
      <c r="N804" s="1">
        <v>41338</v>
      </c>
      <c r="O804" s="22">
        <f>MAX($N$2:$N$2229)-marketing_campaign32[[#This Row],[Dt_Customer]]</f>
        <v>481</v>
      </c>
      <c r="P804">
        <v>4</v>
      </c>
      <c r="Q804">
        <v>604</v>
      </c>
      <c r="R804">
        <v>0</v>
      </c>
      <c r="S804">
        <v>100</v>
      </c>
      <c r="T804">
        <v>19</v>
      </c>
      <c r="U804">
        <v>0</v>
      </c>
      <c r="V804">
        <v>28</v>
      </c>
      <c r="W804">
        <f t="shared" si="37"/>
        <v>751</v>
      </c>
      <c r="X804" s="27">
        <f>marketing_campaign32[[#This Row],[TotalSpend]]/marketing_campaign32[[#This Row],[Income]]</f>
        <v>1.5170184829815169E-2</v>
      </c>
      <c r="Y804" s="27" t="str">
        <f>IF(marketing_campaign32[[#This Row],[TotalSpend]]&gt;1196, "High Spend", "Low Spend")</f>
        <v>Low Spend</v>
      </c>
      <c r="Z804">
        <v>9</v>
      </c>
      <c r="AA804">
        <v>10</v>
      </c>
      <c r="AB804">
        <v>2</v>
      </c>
      <c r="AC804">
        <v>8</v>
      </c>
      <c r="AD804">
        <f t="shared" si="38"/>
        <v>20</v>
      </c>
      <c r="AE804" s="30">
        <f>IFERROR(marketing_campaign32[[#This Row],[TotalSpend]]/marketing_campaign32[[#This Row],[TotalPurchase]], 0)</f>
        <v>37.549999999999997</v>
      </c>
      <c r="AF804">
        <v>8</v>
      </c>
      <c r="AG804">
        <v>0</v>
      </c>
      <c r="AH804">
        <v>0</v>
      </c>
      <c r="AI804">
        <v>0</v>
      </c>
      <c r="AJ804">
        <v>0</v>
      </c>
      <c r="AK804">
        <v>0</v>
      </c>
      <c r="AL804">
        <v>0</v>
      </c>
      <c r="AM804">
        <v>0</v>
      </c>
    </row>
    <row r="805" spans="1:39" x14ac:dyDescent="0.3">
      <c r="A805">
        <v>1518</v>
      </c>
      <c r="B805">
        <v>1965</v>
      </c>
      <c r="C805">
        <f>2014-marketing_campaign32[[#This Row],[Year_Birth]]</f>
        <v>49</v>
      </c>
      <c r="D805" t="str">
        <f>IF(AND(marketing_campaign32[[#This Row],[Age]]&gt;17, marketing_campaign32[[#This Row],[Age]]&lt;40), "Adult", IF(AND(marketing_campaign32[[#This Row],[Age]]&gt;=40, marketing_campaign32[[#This Row],[Age]]&lt;59), "Middle Age", "Old Age"))</f>
        <v>Middle Age</v>
      </c>
      <c r="E805">
        <v>3</v>
      </c>
      <c r="F805">
        <v>2</v>
      </c>
      <c r="G805">
        <v>62694</v>
      </c>
      <c r="H805" t="s">
        <v>147</v>
      </c>
      <c r="I805">
        <v>2</v>
      </c>
      <c r="J805">
        <v>1</v>
      </c>
      <c r="K805">
        <v>1</v>
      </c>
      <c r="L805">
        <f t="shared" si="36"/>
        <v>2</v>
      </c>
      <c r="M805">
        <f>marketing_campaign32[[#This Row],[TotalKids]]+marketing_campaign32[[#This Row],[Marital_Number]]</f>
        <v>4</v>
      </c>
      <c r="N805" s="1">
        <v>41442</v>
      </c>
      <c r="O805" s="22">
        <f>MAX($N$2:$N$2229)-marketing_campaign32[[#This Row],[Dt_Customer]]</f>
        <v>377</v>
      </c>
      <c r="P805">
        <v>29</v>
      </c>
      <c r="Q805">
        <v>379</v>
      </c>
      <c r="R805">
        <v>6</v>
      </c>
      <c r="S805">
        <v>157</v>
      </c>
      <c r="T805">
        <v>25</v>
      </c>
      <c r="U805">
        <v>91</v>
      </c>
      <c r="V805">
        <v>91</v>
      </c>
      <c r="W805">
        <f t="shared" si="37"/>
        <v>749</v>
      </c>
      <c r="X805" s="27">
        <f>marketing_campaign32[[#This Row],[TotalSpend]]/marketing_campaign32[[#This Row],[Income]]</f>
        <v>1.1946916770344849E-2</v>
      </c>
      <c r="Y805" s="27" t="str">
        <f>IF(marketing_campaign32[[#This Row],[TotalSpend]]&gt;1196, "High Spend", "Low Spend")</f>
        <v>Low Spend</v>
      </c>
      <c r="Z805">
        <v>5</v>
      </c>
      <c r="AA805">
        <v>9</v>
      </c>
      <c r="AB805">
        <v>3</v>
      </c>
      <c r="AC805">
        <v>7</v>
      </c>
      <c r="AD805">
        <f t="shared" si="38"/>
        <v>19</v>
      </c>
      <c r="AE805" s="30">
        <f>IFERROR(marketing_campaign32[[#This Row],[TotalSpend]]/marketing_campaign32[[#This Row],[TotalPurchase]], 0)</f>
        <v>39.421052631578945</v>
      </c>
      <c r="AF805">
        <v>7</v>
      </c>
      <c r="AG805">
        <v>0</v>
      </c>
      <c r="AH805">
        <v>0</v>
      </c>
      <c r="AI805">
        <v>0</v>
      </c>
      <c r="AJ805">
        <v>0</v>
      </c>
      <c r="AK805">
        <v>0</v>
      </c>
      <c r="AL805">
        <v>0</v>
      </c>
      <c r="AM805">
        <v>0</v>
      </c>
    </row>
    <row r="806" spans="1:39" x14ac:dyDescent="0.3">
      <c r="A806">
        <v>832</v>
      </c>
      <c r="B806">
        <v>1966</v>
      </c>
      <c r="C806">
        <f>2014-marketing_campaign32[[#This Row],[Year_Birth]]</f>
        <v>48</v>
      </c>
      <c r="D806" t="str">
        <f>IF(AND(marketing_campaign32[[#This Row],[Age]]&gt;17, marketing_campaign32[[#This Row],[Age]]&lt;40), "Adult", IF(AND(marketing_campaign32[[#This Row],[Age]]&gt;=40, marketing_campaign32[[#This Row],[Age]]&lt;59), "Middle Age", "Old Age"))</f>
        <v>Middle Age</v>
      </c>
      <c r="E806">
        <v>3</v>
      </c>
      <c r="F806">
        <v>2</v>
      </c>
      <c r="G806">
        <v>65814</v>
      </c>
      <c r="H806" t="s">
        <v>147</v>
      </c>
      <c r="I806">
        <v>2</v>
      </c>
      <c r="J806">
        <v>0</v>
      </c>
      <c r="K806">
        <v>1</v>
      </c>
      <c r="L806">
        <f t="shared" si="36"/>
        <v>1</v>
      </c>
      <c r="M806">
        <f>marketing_campaign32[[#This Row],[TotalKids]]+marketing_campaign32[[#This Row],[Marital_Number]]</f>
        <v>3</v>
      </c>
      <c r="N806" s="1">
        <v>41700</v>
      </c>
      <c r="O806" s="22">
        <f>MAX($N$2:$N$2229)-marketing_campaign32[[#This Row],[Dt_Customer]]</f>
        <v>119</v>
      </c>
      <c r="P806">
        <v>90</v>
      </c>
      <c r="Q806">
        <v>561</v>
      </c>
      <c r="R806">
        <v>14</v>
      </c>
      <c r="S806">
        <v>113</v>
      </c>
      <c r="T806">
        <v>10</v>
      </c>
      <c r="U806">
        <v>14</v>
      </c>
      <c r="V806">
        <v>35</v>
      </c>
      <c r="W806">
        <f t="shared" si="37"/>
        <v>747</v>
      </c>
      <c r="X806" s="27">
        <f>marketing_campaign32[[#This Row],[TotalSpend]]/marketing_campaign32[[#This Row],[Income]]</f>
        <v>1.1350168657124625E-2</v>
      </c>
      <c r="Y806" s="27" t="str">
        <f>IF(marketing_campaign32[[#This Row],[TotalSpend]]&gt;1196, "High Spend", "Low Spend")</f>
        <v>Low Spend</v>
      </c>
      <c r="Z806">
        <v>3</v>
      </c>
      <c r="AA806">
        <v>8</v>
      </c>
      <c r="AB806">
        <v>2</v>
      </c>
      <c r="AC806">
        <v>10</v>
      </c>
      <c r="AD806">
        <f t="shared" si="38"/>
        <v>20</v>
      </c>
      <c r="AE806" s="30">
        <f>IFERROR(marketing_campaign32[[#This Row],[TotalSpend]]/marketing_campaign32[[#This Row],[TotalPurchase]], 0)</f>
        <v>37.35</v>
      </c>
      <c r="AF806">
        <v>5</v>
      </c>
      <c r="AG806">
        <v>0</v>
      </c>
      <c r="AH806">
        <v>0</v>
      </c>
      <c r="AI806">
        <v>0</v>
      </c>
      <c r="AJ806">
        <v>0</v>
      </c>
      <c r="AK806">
        <v>0</v>
      </c>
      <c r="AL806">
        <v>0</v>
      </c>
      <c r="AM806">
        <v>0</v>
      </c>
    </row>
    <row r="807" spans="1:39" x14ac:dyDescent="0.3">
      <c r="A807">
        <v>3594</v>
      </c>
      <c r="B807">
        <v>1973</v>
      </c>
      <c r="C807">
        <f>2014-marketing_campaign32[[#This Row],[Year_Birth]]</f>
        <v>41</v>
      </c>
      <c r="D807" t="str">
        <f>IF(AND(marketing_campaign32[[#This Row],[Age]]&gt;17, marketing_campaign32[[#This Row],[Age]]&lt;40), "Adult", IF(AND(marketing_campaign32[[#This Row],[Age]]&gt;=40, marketing_campaign32[[#This Row],[Age]]&lt;59), "Middle Age", "Old Age"))</f>
        <v>Middle Age</v>
      </c>
      <c r="E807">
        <v>3</v>
      </c>
      <c r="F807">
        <v>2</v>
      </c>
      <c r="G807">
        <v>54108</v>
      </c>
      <c r="H807" t="s">
        <v>147</v>
      </c>
      <c r="I807">
        <v>2</v>
      </c>
      <c r="J807">
        <v>1</v>
      </c>
      <c r="K807">
        <v>1</v>
      </c>
      <c r="L807">
        <f t="shared" si="36"/>
        <v>2</v>
      </c>
      <c r="M807">
        <f>marketing_campaign32[[#This Row],[TotalKids]]+marketing_campaign32[[#This Row],[Marital_Number]]</f>
        <v>4</v>
      </c>
      <c r="N807" s="1">
        <v>41218</v>
      </c>
      <c r="O807" s="22">
        <f>MAX($N$2:$N$2229)-marketing_campaign32[[#This Row],[Dt_Customer]]</f>
        <v>601</v>
      </c>
      <c r="P807">
        <v>74</v>
      </c>
      <c r="Q807">
        <v>539</v>
      </c>
      <c r="R807">
        <v>6</v>
      </c>
      <c r="S807">
        <v>91</v>
      </c>
      <c r="T807">
        <v>8</v>
      </c>
      <c r="U807">
        <v>6</v>
      </c>
      <c r="V807">
        <v>97</v>
      </c>
      <c r="W807">
        <f t="shared" si="37"/>
        <v>747</v>
      </c>
      <c r="X807" s="27">
        <f>marketing_campaign32[[#This Row],[TotalSpend]]/marketing_campaign32[[#This Row],[Income]]</f>
        <v>1.3805721889554225E-2</v>
      </c>
      <c r="Y807" s="27" t="str">
        <f>IF(marketing_campaign32[[#This Row],[TotalSpend]]&gt;1196, "High Spend", "Low Spend")</f>
        <v>Low Spend</v>
      </c>
      <c r="Z807">
        <v>13</v>
      </c>
      <c r="AA807">
        <v>8</v>
      </c>
      <c r="AB807">
        <v>2</v>
      </c>
      <c r="AC807">
        <v>9</v>
      </c>
      <c r="AD807">
        <f t="shared" si="38"/>
        <v>19</v>
      </c>
      <c r="AE807" s="30">
        <f>IFERROR(marketing_campaign32[[#This Row],[TotalSpend]]/marketing_campaign32[[#This Row],[TotalPurchase]], 0)</f>
        <v>39.315789473684212</v>
      </c>
      <c r="AF807">
        <v>8</v>
      </c>
      <c r="AG807">
        <v>0</v>
      </c>
      <c r="AH807">
        <v>0</v>
      </c>
      <c r="AI807">
        <v>0</v>
      </c>
      <c r="AJ807">
        <v>0</v>
      </c>
      <c r="AK807">
        <v>0</v>
      </c>
      <c r="AL807">
        <v>0</v>
      </c>
      <c r="AM807">
        <v>0</v>
      </c>
    </row>
    <row r="808" spans="1:39" x14ac:dyDescent="0.3">
      <c r="A808">
        <v>9286</v>
      </c>
      <c r="B808">
        <v>1960</v>
      </c>
      <c r="C808">
        <f>2014-marketing_campaign32[[#This Row],[Year_Birth]]</f>
        <v>54</v>
      </c>
      <c r="D808" t="str">
        <f>IF(AND(marketing_campaign32[[#This Row],[Age]]&gt;17, marketing_campaign32[[#This Row],[Age]]&lt;40), "Adult", IF(AND(marketing_campaign32[[#This Row],[Age]]&gt;=40, marketing_campaign32[[#This Row],[Age]]&lt;59), "Middle Age", "Old Age"))</f>
        <v>Middle Age</v>
      </c>
      <c r="E808">
        <v>3</v>
      </c>
      <c r="F808">
        <v>2</v>
      </c>
      <c r="G808">
        <v>83151</v>
      </c>
      <c r="H808" t="s">
        <v>146</v>
      </c>
      <c r="I808">
        <v>3</v>
      </c>
      <c r="J808">
        <v>0</v>
      </c>
      <c r="K808">
        <v>0</v>
      </c>
      <c r="L808">
        <f t="shared" si="36"/>
        <v>0</v>
      </c>
      <c r="M808">
        <f>marketing_campaign32[[#This Row],[TotalKids]]+marketing_campaign32[[#This Row],[Marital_Number]]</f>
        <v>2</v>
      </c>
      <c r="N808" s="1">
        <v>41192</v>
      </c>
      <c r="O808" s="22">
        <f>MAX($N$2:$N$2229)-marketing_campaign32[[#This Row],[Dt_Customer]]</f>
        <v>627</v>
      </c>
      <c r="P808">
        <v>93</v>
      </c>
      <c r="Q808">
        <v>407</v>
      </c>
      <c r="R808">
        <v>28</v>
      </c>
      <c r="S808">
        <v>100</v>
      </c>
      <c r="T808">
        <v>120</v>
      </c>
      <c r="U808">
        <v>74</v>
      </c>
      <c r="V808">
        <v>18</v>
      </c>
      <c r="W808">
        <f t="shared" si="37"/>
        <v>747</v>
      </c>
      <c r="X808" s="27">
        <f>marketing_campaign32[[#This Row],[TotalSpend]]/marketing_campaign32[[#This Row],[Income]]</f>
        <v>8.9836562398527987E-3</v>
      </c>
      <c r="Y808" s="27" t="str">
        <f>IF(marketing_campaign32[[#This Row],[TotalSpend]]&gt;1196, "High Spend", "Low Spend")</f>
        <v>Low Spend</v>
      </c>
      <c r="Z808">
        <v>1</v>
      </c>
      <c r="AA808">
        <v>5</v>
      </c>
      <c r="AB808">
        <v>9</v>
      </c>
      <c r="AC808">
        <v>4</v>
      </c>
      <c r="AD808">
        <f t="shared" si="38"/>
        <v>18</v>
      </c>
      <c r="AE808" s="30">
        <f>IFERROR(marketing_campaign32[[#This Row],[TotalSpend]]/marketing_campaign32[[#This Row],[TotalPurchase]], 0)</f>
        <v>41.5</v>
      </c>
      <c r="AF808">
        <v>3</v>
      </c>
      <c r="AG808">
        <v>0</v>
      </c>
      <c r="AH808">
        <v>0</v>
      </c>
      <c r="AI808">
        <v>0</v>
      </c>
      <c r="AJ808">
        <v>0</v>
      </c>
      <c r="AK808">
        <v>0</v>
      </c>
      <c r="AL808">
        <v>0</v>
      </c>
      <c r="AM808">
        <v>0</v>
      </c>
    </row>
    <row r="809" spans="1:39" x14ac:dyDescent="0.3">
      <c r="A809">
        <v>466</v>
      </c>
      <c r="B809">
        <v>1944</v>
      </c>
      <c r="C809">
        <f>2014-marketing_campaign32[[#This Row],[Year_Birth]]</f>
        <v>70</v>
      </c>
      <c r="D809" t="str">
        <f>IF(AND(marketing_campaign32[[#This Row],[Age]]&gt;17, marketing_campaign32[[#This Row],[Age]]&lt;40), "Adult", IF(AND(marketing_campaign32[[#This Row],[Age]]&gt;=40, marketing_campaign32[[#This Row],[Age]]&lt;59), "Middle Age", "Old Age"))</f>
        <v>Old Age</v>
      </c>
      <c r="E809">
        <v>2</v>
      </c>
      <c r="F809">
        <v>2</v>
      </c>
      <c r="G809">
        <v>65275</v>
      </c>
      <c r="H809" t="s">
        <v>147</v>
      </c>
      <c r="I809">
        <v>2</v>
      </c>
      <c r="J809">
        <v>0</v>
      </c>
      <c r="K809">
        <v>0</v>
      </c>
      <c r="L809">
        <f t="shared" si="36"/>
        <v>0</v>
      </c>
      <c r="M809">
        <f>marketing_campaign32[[#This Row],[TotalKids]]+marketing_campaign32[[#This Row],[Marital_Number]]</f>
        <v>2</v>
      </c>
      <c r="N809" s="1">
        <v>41367</v>
      </c>
      <c r="O809" s="22">
        <f>MAX($N$2:$N$2229)-marketing_campaign32[[#This Row],[Dt_Customer]]</f>
        <v>452</v>
      </c>
      <c r="P809">
        <v>9</v>
      </c>
      <c r="Q809">
        <v>388</v>
      </c>
      <c r="R809">
        <v>14</v>
      </c>
      <c r="S809">
        <v>218</v>
      </c>
      <c r="T809">
        <v>91</v>
      </c>
      <c r="U809">
        <v>14</v>
      </c>
      <c r="V809">
        <v>21</v>
      </c>
      <c r="W809">
        <f t="shared" si="37"/>
        <v>746</v>
      </c>
      <c r="X809" s="27">
        <f>marketing_campaign32[[#This Row],[TotalSpend]]/marketing_campaign32[[#This Row],[Income]]</f>
        <v>1.1428571428571429E-2</v>
      </c>
      <c r="Y809" s="27" t="str">
        <f>IF(marketing_campaign32[[#This Row],[TotalSpend]]&gt;1196, "High Spend", "Low Spend")</f>
        <v>Low Spend</v>
      </c>
      <c r="Z809">
        <v>1</v>
      </c>
      <c r="AA809">
        <v>4</v>
      </c>
      <c r="AB809">
        <v>3</v>
      </c>
      <c r="AC809">
        <v>13</v>
      </c>
      <c r="AD809">
        <f t="shared" si="38"/>
        <v>20</v>
      </c>
      <c r="AE809" s="30">
        <f>IFERROR(marketing_campaign32[[#This Row],[TotalSpend]]/marketing_campaign32[[#This Row],[TotalPurchase]], 0)</f>
        <v>37.299999999999997</v>
      </c>
      <c r="AF809">
        <v>2</v>
      </c>
      <c r="AG809">
        <v>0</v>
      </c>
      <c r="AH809">
        <v>0</v>
      </c>
      <c r="AI809">
        <v>0</v>
      </c>
      <c r="AJ809">
        <v>0</v>
      </c>
      <c r="AK809">
        <v>0</v>
      </c>
      <c r="AL809">
        <v>0</v>
      </c>
      <c r="AM809">
        <v>0</v>
      </c>
    </row>
    <row r="810" spans="1:39" x14ac:dyDescent="0.3">
      <c r="A810">
        <v>10742</v>
      </c>
      <c r="B810">
        <v>1983</v>
      </c>
      <c r="C810">
        <f>2014-marketing_campaign32[[#This Row],[Year_Birth]]</f>
        <v>31</v>
      </c>
      <c r="D810" t="str">
        <f>IF(AND(marketing_campaign32[[#This Row],[Age]]&gt;17, marketing_campaign32[[#This Row],[Age]]&lt;40), "Adult", IF(AND(marketing_campaign32[[#This Row],[Age]]&gt;=40, marketing_campaign32[[#This Row],[Age]]&lt;59), "Middle Age", "Old Age"))</f>
        <v>Adult</v>
      </c>
      <c r="E810">
        <v>3</v>
      </c>
      <c r="F810">
        <v>2</v>
      </c>
      <c r="G810">
        <v>86580</v>
      </c>
      <c r="H810" t="s">
        <v>146</v>
      </c>
      <c r="I810">
        <v>3</v>
      </c>
      <c r="J810">
        <v>0</v>
      </c>
      <c r="K810">
        <v>0</v>
      </c>
      <c r="L810">
        <f t="shared" si="36"/>
        <v>0</v>
      </c>
      <c r="M810">
        <f>marketing_campaign32[[#This Row],[TotalKids]]+marketing_campaign32[[#This Row],[Marital_Number]]</f>
        <v>2</v>
      </c>
      <c r="N810" s="1">
        <v>41332</v>
      </c>
      <c r="O810" s="22">
        <f>MAX($N$2:$N$2229)-marketing_campaign32[[#This Row],[Dt_Customer]]</f>
        <v>487</v>
      </c>
      <c r="P810">
        <v>72</v>
      </c>
      <c r="Q810">
        <v>532</v>
      </c>
      <c r="R810">
        <v>21</v>
      </c>
      <c r="S810">
        <v>127</v>
      </c>
      <c r="T810">
        <v>26</v>
      </c>
      <c r="U810">
        <v>20</v>
      </c>
      <c r="V810">
        <v>20</v>
      </c>
      <c r="W810">
        <f t="shared" si="37"/>
        <v>746</v>
      </c>
      <c r="X810" s="27">
        <f>marketing_campaign32[[#This Row],[TotalSpend]]/marketing_campaign32[[#This Row],[Income]]</f>
        <v>8.6163086163086166E-3</v>
      </c>
      <c r="Y810" s="27" t="str">
        <f>IF(marketing_campaign32[[#This Row],[TotalSpend]]&gt;1196, "High Spend", "Low Spend")</f>
        <v>Low Spend</v>
      </c>
      <c r="Z810">
        <v>0</v>
      </c>
      <c r="AA810">
        <v>4</v>
      </c>
      <c r="AB810">
        <v>2</v>
      </c>
      <c r="AC810">
        <v>5</v>
      </c>
      <c r="AD810">
        <f t="shared" si="38"/>
        <v>11</v>
      </c>
      <c r="AE810" s="30">
        <f>IFERROR(marketing_campaign32[[#This Row],[TotalSpend]]/marketing_campaign32[[#This Row],[TotalPurchase]], 0)</f>
        <v>67.818181818181813</v>
      </c>
      <c r="AF810">
        <v>1</v>
      </c>
      <c r="AG810">
        <v>0</v>
      </c>
      <c r="AH810">
        <v>0</v>
      </c>
      <c r="AI810">
        <v>0</v>
      </c>
      <c r="AJ810">
        <v>0</v>
      </c>
      <c r="AK810">
        <v>1</v>
      </c>
      <c r="AL810">
        <v>0</v>
      </c>
      <c r="AM810">
        <v>0</v>
      </c>
    </row>
    <row r="811" spans="1:39" x14ac:dyDescent="0.3">
      <c r="A811">
        <v>7732</v>
      </c>
      <c r="B811">
        <v>1978</v>
      </c>
      <c r="C811">
        <f>2014-marketing_campaign32[[#This Row],[Year_Birth]]</f>
        <v>36</v>
      </c>
      <c r="D811" t="str">
        <f>IF(AND(marketing_campaign32[[#This Row],[Age]]&gt;17, marketing_campaign32[[#This Row],[Age]]&lt;40), "Adult", IF(AND(marketing_campaign32[[#This Row],[Age]]&gt;=40, marketing_campaign32[[#This Row],[Age]]&lt;59), "Middle Age", "Old Age"))</f>
        <v>Adult</v>
      </c>
      <c r="E811">
        <v>2</v>
      </c>
      <c r="F811">
        <v>2</v>
      </c>
      <c r="G811">
        <v>64813</v>
      </c>
      <c r="H811" t="s">
        <v>147</v>
      </c>
      <c r="I811">
        <v>2</v>
      </c>
      <c r="J811">
        <v>1</v>
      </c>
      <c r="K811">
        <v>0</v>
      </c>
      <c r="L811">
        <f t="shared" si="36"/>
        <v>1</v>
      </c>
      <c r="M811">
        <f>marketing_campaign32[[#This Row],[TotalKids]]+marketing_campaign32[[#This Row],[Marital_Number]]</f>
        <v>3</v>
      </c>
      <c r="N811" s="1">
        <v>41641</v>
      </c>
      <c r="O811" s="22">
        <f>MAX($N$2:$N$2229)-marketing_campaign32[[#This Row],[Dt_Customer]]</f>
        <v>178</v>
      </c>
      <c r="P811">
        <v>81</v>
      </c>
      <c r="Q811">
        <v>293</v>
      </c>
      <c r="R811">
        <v>0</v>
      </c>
      <c r="S811">
        <v>124</v>
      </c>
      <c r="T811">
        <v>179</v>
      </c>
      <c r="U811">
        <v>97</v>
      </c>
      <c r="V811">
        <v>52</v>
      </c>
      <c r="W811">
        <f t="shared" si="37"/>
        <v>745</v>
      </c>
      <c r="X811" s="27">
        <f>marketing_campaign32[[#This Row],[TotalSpend]]/marketing_campaign32[[#This Row],[Income]]</f>
        <v>1.1494607563297487E-2</v>
      </c>
      <c r="Y811" s="27" t="str">
        <f>IF(marketing_campaign32[[#This Row],[TotalSpend]]&gt;1196, "High Spend", "Low Spend")</f>
        <v>Low Spend</v>
      </c>
      <c r="Z811">
        <v>1</v>
      </c>
      <c r="AA811">
        <v>7</v>
      </c>
      <c r="AB811">
        <v>2</v>
      </c>
      <c r="AC811">
        <v>10</v>
      </c>
      <c r="AD811">
        <f t="shared" si="38"/>
        <v>19</v>
      </c>
      <c r="AE811" s="30">
        <f>IFERROR(marketing_campaign32[[#This Row],[TotalSpend]]/marketing_campaign32[[#This Row],[TotalPurchase]], 0)</f>
        <v>39.210526315789473</v>
      </c>
      <c r="AF811">
        <v>5</v>
      </c>
      <c r="AG811">
        <v>0</v>
      </c>
      <c r="AH811">
        <v>0</v>
      </c>
      <c r="AI811">
        <v>0</v>
      </c>
      <c r="AJ811">
        <v>0</v>
      </c>
      <c r="AK811">
        <v>0</v>
      </c>
      <c r="AL811">
        <v>0</v>
      </c>
      <c r="AM811">
        <v>0</v>
      </c>
    </row>
    <row r="812" spans="1:39" x14ac:dyDescent="0.3">
      <c r="A812">
        <v>3478</v>
      </c>
      <c r="B812">
        <v>1971</v>
      </c>
      <c r="C812">
        <f>2014-marketing_campaign32[[#This Row],[Year_Birth]]</f>
        <v>43</v>
      </c>
      <c r="D812" t="str">
        <f>IF(AND(marketing_campaign32[[#This Row],[Age]]&gt;17, marketing_campaign32[[#This Row],[Age]]&lt;40), "Adult", IF(AND(marketing_campaign32[[#This Row],[Age]]&gt;=40, marketing_campaign32[[#This Row],[Age]]&lt;59), "Middle Age", "Old Age"))</f>
        <v>Middle Age</v>
      </c>
      <c r="E812">
        <v>3</v>
      </c>
      <c r="F812">
        <v>2</v>
      </c>
      <c r="G812">
        <v>60585</v>
      </c>
      <c r="H812" t="s">
        <v>147</v>
      </c>
      <c r="I812">
        <v>2</v>
      </c>
      <c r="J812">
        <v>1</v>
      </c>
      <c r="K812">
        <v>1</v>
      </c>
      <c r="L812">
        <f t="shared" si="36"/>
        <v>2</v>
      </c>
      <c r="M812">
        <f>marketing_campaign32[[#This Row],[TotalKids]]+marketing_campaign32[[#This Row],[Marital_Number]]</f>
        <v>4</v>
      </c>
      <c r="N812" s="1">
        <v>41449</v>
      </c>
      <c r="O812" s="22">
        <f>MAX($N$2:$N$2229)-marketing_campaign32[[#This Row],[Dt_Customer]]</f>
        <v>370</v>
      </c>
      <c r="P812">
        <v>17</v>
      </c>
      <c r="Q812">
        <v>267</v>
      </c>
      <c r="R812">
        <v>42</v>
      </c>
      <c r="S812">
        <v>309</v>
      </c>
      <c r="T812">
        <v>55</v>
      </c>
      <c r="U812">
        <v>42</v>
      </c>
      <c r="V812">
        <v>21</v>
      </c>
      <c r="W812">
        <f t="shared" si="37"/>
        <v>736</v>
      </c>
      <c r="X812" s="27">
        <f>marketing_campaign32[[#This Row],[TotalSpend]]/marketing_campaign32[[#This Row],[Income]]</f>
        <v>1.2148221506973674E-2</v>
      </c>
      <c r="Y812" s="27" t="str">
        <f>IF(marketing_campaign32[[#This Row],[TotalSpend]]&gt;1196, "High Spend", "Low Spend")</f>
        <v>Low Spend</v>
      </c>
      <c r="Z812">
        <v>10</v>
      </c>
      <c r="AA812">
        <v>7</v>
      </c>
      <c r="AB812">
        <v>4</v>
      </c>
      <c r="AC812">
        <v>9</v>
      </c>
      <c r="AD812">
        <f t="shared" si="38"/>
        <v>20</v>
      </c>
      <c r="AE812" s="30">
        <f>IFERROR(marketing_campaign32[[#This Row],[TotalSpend]]/marketing_campaign32[[#This Row],[TotalPurchase]], 0)</f>
        <v>36.799999999999997</v>
      </c>
      <c r="AF812">
        <v>5</v>
      </c>
      <c r="AG812">
        <v>0</v>
      </c>
      <c r="AH812">
        <v>0</v>
      </c>
      <c r="AI812">
        <v>0</v>
      </c>
      <c r="AJ812">
        <v>0</v>
      </c>
      <c r="AK812">
        <v>0</v>
      </c>
      <c r="AL812">
        <v>1</v>
      </c>
      <c r="AM812">
        <v>0</v>
      </c>
    </row>
    <row r="813" spans="1:39" x14ac:dyDescent="0.3">
      <c r="A813">
        <v>5562</v>
      </c>
      <c r="B813">
        <v>1974</v>
      </c>
      <c r="C813">
        <f>2014-marketing_campaign32[[#This Row],[Year_Birth]]</f>
        <v>40</v>
      </c>
      <c r="D813" t="str">
        <f>IF(AND(marketing_campaign32[[#This Row],[Age]]&gt;17, marketing_campaign32[[#This Row],[Age]]&lt;40), "Adult", IF(AND(marketing_campaign32[[#This Row],[Age]]&gt;=40, marketing_campaign32[[#This Row],[Age]]&lt;59), "Middle Age", "Old Age"))</f>
        <v>Middle Age</v>
      </c>
      <c r="E813">
        <v>2</v>
      </c>
      <c r="F813">
        <v>2</v>
      </c>
      <c r="G813">
        <v>60093</v>
      </c>
      <c r="H813" t="s">
        <v>147</v>
      </c>
      <c r="I813">
        <v>2</v>
      </c>
      <c r="J813">
        <v>0</v>
      </c>
      <c r="K813">
        <v>1</v>
      </c>
      <c r="L813">
        <f t="shared" si="36"/>
        <v>1</v>
      </c>
      <c r="M813">
        <f>marketing_campaign32[[#This Row],[TotalKids]]+marketing_campaign32[[#This Row],[Marital_Number]]</f>
        <v>3</v>
      </c>
      <c r="N813" s="1">
        <v>41451</v>
      </c>
      <c r="O813" s="22">
        <f>MAX($N$2:$N$2229)-marketing_campaign32[[#This Row],[Dt_Customer]]</f>
        <v>368</v>
      </c>
      <c r="P813">
        <v>92</v>
      </c>
      <c r="Q813">
        <v>502</v>
      </c>
      <c r="R813">
        <v>12</v>
      </c>
      <c r="S813">
        <v>109</v>
      </c>
      <c r="T813">
        <v>16</v>
      </c>
      <c r="U813">
        <v>6</v>
      </c>
      <c r="V813">
        <v>90</v>
      </c>
      <c r="W813">
        <f t="shared" si="37"/>
        <v>735</v>
      </c>
      <c r="X813" s="27">
        <f>marketing_campaign32[[#This Row],[TotalSpend]]/marketing_campaign32[[#This Row],[Income]]</f>
        <v>1.2231041885078129E-2</v>
      </c>
      <c r="Y813" s="27" t="str">
        <f>IF(marketing_campaign32[[#This Row],[TotalSpend]]&gt;1196, "High Spend", "Low Spend")</f>
        <v>Low Spend</v>
      </c>
      <c r="Z813">
        <v>2</v>
      </c>
      <c r="AA813">
        <v>7</v>
      </c>
      <c r="AB813">
        <v>2</v>
      </c>
      <c r="AC813">
        <v>10</v>
      </c>
      <c r="AD813">
        <f t="shared" si="38"/>
        <v>19</v>
      </c>
      <c r="AE813" s="30">
        <f>IFERROR(marketing_campaign32[[#This Row],[TotalSpend]]/marketing_campaign32[[#This Row],[TotalPurchase]], 0)</f>
        <v>38.684210526315788</v>
      </c>
      <c r="AF813">
        <v>6</v>
      </c>
      <c r="AG813">
        <v>0</v>
      </c>
      <c r="AH813">
        <v>0</v>
      </c>
      <c r="AI813">
        <v>0</v>
      </c>
      <c r="AJ813">
        <v>0</v>
      </c>
      <c r="AK813">
        <v>0</v>
      </c>
      <c r="AL813">
        <v>0</v>
      </c>
      <c r="AM813">
        <v>0</v>
      </c>
    </row>
    <row r="814" spans="1:39" x14ac:dyDescent="0.3">
      <c r="A814">
        <v>3427</v>
      </c>
      <c r="B814">
        <v>1955</v>
      </c>
      <c r="C814">
        <f>2014-marketing_campaign32[[#This Row],[Year_Birth]]</f>
        <v>59</v>
      </c>
      <c r="D814" t="str">
        <f>IF(AND(marketing_campaign32[[#This Row],[Age]]&gt;17, marketing_campaign32[[#This Row],[Age]]&lt;40), "Adult", IF(AND(marketing_campaign32[[#This Row],[Age]]&gt;=40, marketing_campaign32[[#This Row],[Age]]&lt;59), "Middle Age", "Old Age"))</f>
        <v>Old Age</v>
      </c>
      <c r="E814">
        <v>3</v>
      </c>
      <c r="F814">
        <v>2</v>
      </c>
      <c r="G814">
        <v>59821</v>
      </c>
      <c r="H814" t="s">
        <v>147</v>
      </c>
      <c r="I814">
        <v>2</v>
      </c>
      <c r="J814">
        <v>0</v>
      </c>
      <c r="K814">
        <v>1</v>
      </c>
      <c r="L814">
        <f t="shared" si="36"/>
        <v>1</v>
      </c>
      <c r="M814">
        <f>marketing_campaign32[[#This Row],[TotalKids]]+marketing_campaign32[[#This Row],[Marital_Number]]</f>
        <v>3</v>
      </c>
      <c r="N814" s="1">
        <v>41376</v>
      </c>
      <c r="O814" s="22">
        <f>MAX($N$2:$N$2229)-marketing_campaign32[[#This Row],[Dt_Customer]]</f>
        <v>443</v>
      </c>
      <c r="P814">
        <v>11</v>
      </c>
      <c r="Q814">
        <v>629</v>
      </c>
      <c r="R814">
        <v>0</v>
      </c>
      <c r="S814">
        <v>70</v>
      </c>
      <c r="T814">
        <v>0</v>
      </c>
      <c r="U814">
        <v>0</v>
      </c>
      <c r="V814">
        <v>35</v>
      </c>
      <c r="W814">
        <f t="shared" si="37"/>
        <v>734</v>
      </c>
      <c r="X814" s="27">
        <f>marketing_campaign32[[#This Row],[TotalSpend]]/marketing_campaign32[[#This Row],[Income]]</f>
        <v>1.2269938650306749E-2</v>
      </c>
      <c r="Y814" s="27" t="str">
        <f>IF(marketing_campaign32[[#This Row],[TotalSpend]]&gt;1196, "High Spend", "Low Spend")</f>
        <v>Low Spend</v>
      </c>
      <c r="Z814">
        <v>6</v>
      </c>
      <c r="AA814">
        <v>11</v>
      </c>
      <c r="AB814">
        <v>2</v>
      </c>
      <c r="AC814">
        <v>7</v>
      </c>
      <c r="AD814">
        <f t="shared" si="38"/>
        <v>20</v>
      </c>
      <c r="AE814" s="30">
        <f>IFERROR(marketing_campaign32[[#This Row],[TotalSpend]]/marketing_campaign32[[#This Row],[TotalPurchase]], 0)</f>
        <v>36.700000000000003</v>
      </c>
      <c r="AF814">
        <v>8</v>
      </c>
      <c r="AG814">
        <v>0</v>
      </c>
      <c r="AH814">
        <v>0</v>
      </c>
      <c r="AI814">
        <v>0</v>
      </c>
      <c r="AJ814">
        <v>0</v>
      </c>
      <c r="AK814">
        <v>0</v>
      </c>
      <c r="AL814">
        <v>0</v>
      </c>
      <c r="AM814">
        <v>0</v>
      </c>
    </row>
    <row r="815" spans="1:39" x14ac:dyDescent="0.3">
      <c r="A815">
        <v>9977</v>
      </c>
      <c r="B815">
        <v>1973</v>
      </c>
      <c r="C815">
        <f>2014-marketing_campaign32[[#This Row],[Year_Birth]]</f>
        <v>41</v>
      </c>
      <c r="D815" t="str">
        <f>IF(AND(marketing_campaign32[[#This Row],[Age]]&gt;17, marketing_campaign32[[#This Row],[Age]]&lt;40), "Adult", IF(AND(marketing_campaign32[[#This Row],[Age]]&gt;=40, marketing_campaign32[[#This Row],[Age]]&lt;59), "Middle Age", "Old Age"))</f>
        <v>Middle Age</v>
      </c>
      <c r="E815">
        <v>2</v>
      </c>
      <c r="F815">
        <v>1</v>
      </c>
      <c r="G815">
        <v>78901</v>
      </c>
      <c r="H815" t="s">
        <v>146</v>
      </c>
      <c r="I815">
        <v>3</v>
      </c>
      <c r="J815">
        <v>0</v>
      </c>
      <c r="K815">
        <v>1</v>
      </c>
      <c r="L815">
        <f t="shared" si="36"/>
        <v>1</v>
      </c>
      <c r="M815">
        <f>marketing_campaign32[[#This Row],[TotalKids]]+marketing_campaign32[[#This Row],[Marital_Number]]</f>
        <v>2</v>
      </c>
      <c r="N815" s="1">
        <v>41534</v>
      </c>
      <c r="O815" s="22">
        <f>MAX($N$2:$N$2229)-marketing_campaign32[[#This Row],[Dt_Customer]]</f>
        <v>285</v>
      </c>
      <c r="P815">
        <v>99</v>
      </c>
      <c r="Q815">
        <v>321</v>
      </c>
      <c r="R815">
        <v>11</v>
      </c>
      <c r="S815">
        <v>309</v>
      </c>
      <c r="T815">
        <v>33</v>
      </c>
      <c r="U815">
        <v>26</v>
      </c>
      <c r="V815">
        <v>34</v>
      </c>
      <c r="W815">
        <f t="shared" si="37"/>
        <v>734</v>
      </c>
      <c r="X815" s="27">
        <f>marketing_campaign32[[#This Row],[TotalSpend]]/marketing_campaign32[[#This Row],[Income]]</f>
        <v>9.302797176208159E-3</v>
      </c>
      <c r="Y815" s="27" t="str">
        <f>IF(marketing_campaign32[[#This Row],[TotalSpend]]&gt;1196, "High Spend", "Low Spend")</f>
        <v>Low Spend</v>
      </c>
      <c r="Z815">
        <v>3</v>
      </c>
      <c r="AA815">
        <v>9</v>
      </c>
      <c r="AB815">
        <v>3</v>
      </c>
      <c r="AC815">
        <v>5</v>
      </c>
      <c r="AD815">
        <f t="shared" si="38"/>
        <v>17</v>
      </c>
      <c r="AE815" s="30">
        <f>IFERROR(marketing_campaign32[[#This Row],[TotalSpend]]/marketing_campaign32[[#This Row],[TotalPurchase]], 0)</f>
        <v>43.176470588235297</v>
      </c>
      <c r="AF815">
        <v>4</v>
      </c>
      <c r="AG815">
        <v>0</v>
      </c>
      <c r="AH815">
        <v>0</v>
      </c>
      <c r="AI815">
        <v>0</v>
      </c>
      <c r="AJ815">
        <v>0</v>
      </c>
      <c r="AK815">
        <v>0</v>
      </c>
      <c r="AL815">
        <v>0</v>
      </c>
      <c r="AM815">
        <v>0</v>
      </c>
    </row>
    <row r="816" spans="1:39" x14ac:dyDescent="0.3">
      <c r="A816">
        <v>9699</v>
      </c>
      <c r="B816">
        <v>1966</v>
      </c>
      <c r="C816">
        <f>2014-marketing_campaign32[[#This Row],[Year_Birth]]</f>
        <v>48</v>
      </c>
      <c r="D816" t="str">
        <f>IF(AND(marketing_campaign32[[#This Row],[Age]]&gt;17, marketing_campaign32[[#This Row],[Age]]&lt;40), "Adult", IF(AND(marketing_campaign32[[#This Row],[Age]]&gt;=40, marketing_campaign32[[#This Row],[Age]]&lt;59), "Middle Age", "Old Age"))</f>
        <v>Middle Age</v>
      </c>
      <c r="E816">
        <v>2</v>
      </c>
      <c r="F816">
        <v>1</v>
      </c>
      <c r="G816">
        <v>67272</v>
      </c>
      <c r="H816" t="s">
        <v>147</v>
      </c>
      <c r="I816">
        <v>2</v>
      </c>
      <c r="J816">
        <v>0</v>
      </c>
      <c r="K816">
        <v>1</v>
      </c>
      <c r="L816">
        <f t="shared" si="36"/>
        <v>1</v>
      </c>
      <c r="M816">
        <f>marketing_campaign32[[#This Row],[TotalKids]]+marketing_campaign32[[#This Row],[Marital_Number]]</f>
        <v>2</v>
      </c>
      <c r="N816" s="1">
        <v>41629</v>
      </c>
      <c r="O816" s="22">
        <f>MAX($N$2:$N$2229)-marketing_campaign32[[#This Row],[Dt_Customer]]</f>
        <v>190</v>
      </c>
      <c r="P816">
        <v>12</v>
      </c>
      <c r="Q816">
        <v>357</v>
      </c>
      <c r="R816">
        <v>35</v>
      </c>
      <c r="S816">
        <v>271</v>
      </c>
      <c r="T816">
        <v>28</v>
      </c>
      <c r="U816">
        <v>28</v>
      </c>
      <c r="V816">
        <v>14</v>
      </c>
      <c r="W816">
        <f t="shared" si="37"/>
        <v>733</v>
      </c>
      <c r="X816" s="27">
        <f>marketing_campaign32[[#This Row],[TotalSpend]]/marketing_campaign32[[#This Row],[Income]]</f>
        <v>1.0896063741229634E-2</v>
      </c>
      <c r="Y816" s="27" t="str">
        <f>IF(marketing_campaign32[[#This Row],[TotalSpend]]&gt;1196, "High Spend", "Low Spend")</f>
        <v>Low Spend</v>
      </c>
      <c r="Z816">
        <v>3</v>
      </c>
      <c r="AA816">
        <v>6</v>
      </c>
      <c r="AB816">
        <v>2</v>
      </c>
      <c r="AC816">
        <v>12</v>
      </c>
      <c r="AD816">
        <f t="shared" si="38"/>
        <v>20</v>
      </c>
      <c r="AE816" s="30">
        <f>IFERROR(marketing_campaign32[[#This Row],[TotalSpend]]/marketing_campaign32[[#This Row],[TotalPurchase]], 0)</f>
        <v>36.65</v>
      </c>
      <c r="AF816">
        <v>5</v>
      </c>
      <c r="AG816">
        <v>0</v>
      </c>
      <c r="AH816">
        <v>0</v>
      </c>
      <c r="AI816">
        <v>0</v>
      </c>
      <c r="AJ816">
        <v>0</v>
      </c>
      <c r="AK816">
        <v>0</v>
      </c>
      <c r="AL816">
        <v>0</v>
      </c>
      <c r="AM816">
        <v>0</v>
      </c>
    </row>
    <row r="817" spans="1:39" x14ac:dyDescent="0.3">
      <c r="A817">
        <v>2408</v>
      </c>
      <c r="B817">
        <v>1976</v>
      </c>
      <c r="C817">
        <f>2014-marketing_campaign32[[#This Row],[Year_Birth]]</f>
        <v>38</v>
      </c>
      <c r="D817" t="str">
        <f>IF(AND(marketing_campaign32[[#This Row],[Age]]&gt;17, marketing_campaign32[[#This Row],[Age]]&lt;40), "Adult", IF(AND(marketing_campaign32[[#This Row],[Age]]&gt;=40, marketing_campaign32[[#This Row],[Age]]&lt;59), "Middle Age", "Old Age"))</f>
        <v>Adult</v>
      </c>
      <c r="E817">
        <v>2</v>
      </c>
      <c r="F817">
        <v>2</v>
      </c>
      <c r="G817">
        <v>58597</v>
      </c>
      <c r="H817" t="s">
        <v>147</v>
      </c>
      <c r="I817">
        <v>2</v>
      </c>
      <c r="J817">
        <v>1</v>
      </c>
      <c r="K817">
        <v>1</v>
      </c>
      <c r="L817">
        <f t="shared" si="36"/>
        <v>2</v>
      </c>
      <c r="M817">
        <f>marketing_campaign32[[#This Row],[TotalKids]]+marketing_campaign32[[#This Row],[Marital_Number]]</f>
        <v>4</v>
      </c>
      <c r="N817" s="1">
        <v>41233</v>
      </c>
      <c r="O817" s="22">
        <f>MAX($N$2:$N$2229)-marketing_campaign32[[#This Row],[Dt_Customer]]</f>
        <v>586</v>
      </c>
      <c r="P817">
        <v>20</v>
      </c>
      <c r="Q817">
        <v>490</v>
      </c>
      <c r="R817">
        <v>0</v>
      </c>
      <c r="S817">
        <v>184</v>
      </c>
      <c r="T817">
        <v>10</v>
      </c>
      <c r="U817">
        <v>28</v>
      </c>
      <c r="V817">
        <v>21</v>
      </c>
      <c r="W817">
        <f t="shared" si="37"/>
        <v>733</v>
      </c>
      <c r="X817" s="27">
        <f>marketing_campaign32[[#This Row],[TotalSpend]]/marketing_campaign32[[#This Row],[Income]]</f>
        <v>1.2509172824547332E-2</v>
      </c>
      <c r="Y817" s="27" t="str">
        <f>IF(marketing_campaign32[[#This Row],[TotalSpend]]&gt;1196, "High Spend", "Low Spend")</f>
        <v>Low Spend</v>
      </c>
      <c r="Z817">
        <v>12</v>
      </c>
      <c r="AA817">
        <v>7</v>
      </c>
      <c r="AB817">
        <v>4</v>
      </c>
      <c r="AC817">
        <v>9</v>
      </c>
      <c r="AD817">
        <f t="shared" si="38"/>
        <v>20</v>
      </c>
      <c r="AE817" s="30">
        <f>IFERROR(marketing_campaign32[[#This Row],[TotalSpend]]/marketing_campaign32[[#This Row],[TotalPurchase]], 0)</f>
        <v>36.65</v>
      </c>
      <c r="AF817">
        <v>7</v>
      </c>
      <c r="AG817">
        <v>0</v>
      </c>
      <c r="AH817">
        <v>0</v>
      </c>
      <c r="AI817">
        <v>0</v>
      </c>
      <c r="AJ817">
        <v>0</v>
      </c>
      <c r="AK817">
        <v>0</v>
      </c>
      <c r="AL817">
        <v>0</v>
      </c>
      <c r="AM817">
        <v>0</v>
      </c>
    </row>
    <row r="818" spans="1:39" x14ac:dyDescent="0.3">
      <c r="A818">
        <v>6892</v>
      </c>
      <c r="B818">
        <v>1968</v>
      </c>
      <c r="C818">
        <f>2014-marketing_campaign32[[#This Row],[Year_Birth]]</f>
        <v>46</v>
      </c>
      <c r="D818" t="str">
        <f>IF(AND(marketing_campaign32[[#This Row],[Age]]&gt;17, marketing_campaign32[[#This Row],[Age]]&lt;40), "Adult", IF(AND(marketing_campaign32[[#This Row],[Age]]&gt;=40, marketing_campaign32[[#This Row],[Age]]&lt;59), "Middle Age", "Old Age"))</f>
        <v>Middle Age</v>
      </c>
      <c r="E818">
        <v>2</v>
      </c>
      <c r="F818">
        <v>1</v>
      </c>
      <c r="G818">
        <v>61671</v>
      </c>
      <c r="H818" t="s">
        <v>147</v>
      </c>
      <c r="I818">
        <v>2</v>
      </c>
      <c r="J818">
        <v>0</v>
      </c>
      <c r="K818">
        <v>1</v>
      </c>
      <c r="L818">
        <f t="shared" si="36"/>
        <v>1</v>
      </c>
      <c r="M818">
        <f>marketing_campaign32[[#This Row],[TotalKids]]+marketing_campaign32[[#This Row],[Marital_Number]]</f>
        <v>2</v>
      </c>
      <c r="N818" s="1">
        <v>41793</v>
      </c>
      <c r="O818" s="22">
        <f>MAX($N$2:$N$2229)-marketing_campaign32[[#This Row],[Dt_Customer]]</f>
        <v>26</v>
      </c>
      <c r="P818">
        <v>23</v>
      </c>
      <c r="Q818">
        <v>641</v>
      </c>
      <c r="R818">
        <v>7</v>
      </c>
      <c r="S818">
        <v>56</v>
      </c>
      <c r="T818">
        <v>0</v>
      </c>
      <c r="U818">
        <v>0</v>
      </c>
      <c r="V818">
        <v>28</v>
      </c>
      <c r="W818">
        <f t="shared" si="37"/>
        <v>732</v>
      </c>
      <c r="X818" s="27">
        <f>marketing_campaign32[[#This Row],[TotalSpend]]/marketing_campaign32[[#This Row],[Income]]</f>
        <v>1.1869436201780416E-2</v>
      </c>
      <c r="Y818" s="27" t="str">
        <f>IF(marketing_campaign32[[#This Row],[TotalSpend]]&gt;1196, "High Spend", "Low Spend")</f>
        <v>Low Spend</v>
      </c>
      <c r="Z818">
        <v>8</v>
      </c>
      <c r="AA818">
        <v>10</v>
      </c>
      <c r="AB818">
        <v>4</v>
      </c>
      <c r="AC818">
        <v>6</v>
      </c>
      <c r="AD818">
        <f t="shared" si="38"/>
        <v>20</v>
      </c>
      <c r="AE818" s="30">
        <f>IFERROR(marketing_campaign32[[#This Row],[TotalSpend]]/marketing_campaign32[[#This Row],[TotalPurchase]], 0)</f>
        <v>36.6</v>
      </c>
      <c r="AF818">
        <v>8</v>
      </c>
      <c r="AG818">
        <v>1</v>
      </c>
      <c r="AH818">
        <v>0</v>
      </c>
      <c r="AI818">
        <v>0</v>
      </c>
      <c r="AJ818">
        <v>1</v>
      </c>
      <c r="AK818">
        <v>0</v>
      </c>
      <c r="AL818">
        <v>0</v>
      </c>
      <c r="AM818">
        <v>0</v>
      </c>
    </row>
    <row r="819" spans="1:39" x14ac:dyDescent="0.3">
      <c r="A819">
        <v>4915</v>
      </c>
      <c r="B819">
        <v>1956</v>
      </c>
      <c r="C819">
        <f>2014-marketing_campaign32[[#This Row],[Year_Birth]]</f>
        <v>58</v>
      </c>
      <c r="D819" t="str">
        <f>IF(AND(marketing_campaign32[[#This Row],[Age]]&gt;17, marketing_campaign32[[#This Row],[Age]]&lt;40), "Adult", IF(AND(marketing_campaign32[[#This Row],[Age]]&gt;=40, marketing_campaign32[[#This Row],[Age]]&lt;59), "Middle Age", "Old Age"))</f>
        <v>Middle Age</v>
      </c>
      <c r="E819">
        <v>3</v>
      </c>
      <c r="F819">
        <v>2</v>
      </c>
      <c r="G819">
        <v>53230</v>
      </c>
      <c r="H819" t="s">
        <v>147</v>
      </c>
      <c r="I819">
        <v>2</v>
      </c>
      <c r="J819">
        <v>0</v>
      </c>
      <c r="K819">
        <v>1</v>
      </c>
      <c r="L819">
        <f t="shared" si="36"/>
        <v>1</v>
      </c>
      <c r="M819">
        <f>marketing_campaign32[[#This Row],[TotalKids]]+marketing_campaign32[[#This Row],[Marital_Number]]</f>
        <v>3</v>
      </c>
      <c r="N819" s="1">
        <v>41124</v>
      </c>
      <c r="O819" s="22">
        <f>MAX($N$2:$N$2229)-marketing_campaign32[[#This Row],[Dt_Customer]]</f>
        <v>695</v>
      </c>
      <c r="P819">
        <v>86</v>
      </c>
      <c r="Q819">
        <v>176</v>
      </c>
      <c r="R819">
        <v>72</v>
      </c>
      <c r="S819">
        <v>98</v>
      </c>
      <c r="T819">
        <v>136</v>
      </c>
      <c r="U819">
        <v>21</v>
      </c>
      <c r="V819">
        <v>229</v>
      </c>
      <c r="W819">
        <f t="shared" si="37"/>
        <v>732</v>
      </c>
      <c r="X819" s="27">
        <f>marketing_campaign32[[#This Row],[TotalSpend]]/marketing_campaign32[[#This Row],[Income]]</f>
        <v>1.3751643809881645E-2</v>
      </c>
      <c r="Y819" s="27" t="str">
        <f>IF(marketing_campaign32[[#This Row],[TotalSpend]]&gt;1196, "High Spend", "Low Spend")</f>
        <v>Low Spend</v>
      </c>
      <c r="Z819">
        <v>4</v>
      </c>
      <c r="AA819">
        <v>5</v>
      </c>
      <c r="AB819">
        <v>2</v>
      </c>
      <c r="AC819">
        <v>12</v>
      </c>
      <c r="AD819">
        <f t="shared" si="38"/>
        <v>19</v>
      </c>
      <c r="AE819" s="30">
        <f>IFERROR(marketing_campaign32[[#This Row],[TotalSpend]]/marketing_campaign32[[#This Row],[TotalPurchase]], 0)</f>
        <v>38.526315789473685</v>
      </c>
      <c r="AF819">
        <v>5</v>
      </c>
      <c r="AG819">
        <v>0</v>
      </c>
      <c r="AH819">
        <v>0</v>
      </c>
      <c r="AI819">
        <v>0</v>
      </c>
      <c r="AJ819">
        <v>0</v>
      </c>
      <c r="AK819">
        <v>0</v>
      </c>
      <c r="AL819">
        <v>0</v>
      </c>
      <c r="AM819">
        <v>0</v>
      </c>
    </row>
    <row r="820" spans="1:39" x14ac:dyDescent="0.3">
      <c r="A820">
        <v>5186</v>
      </c>
      <c r="B820">
        <v>1955</v>
      </c>
      <c r="C820">
        <f>2014-marketing_campaign32[[#This Row],[Year_Birth]]</f>
        <v>59</v>
      </c>
      <c r="D820" t="str">
        <f>IF(AND(marketing_campaign32[[#This Row],[Age]]&gt;17, marketing_campaign32[[#This Row],[Age]]&lt;40), "Adult", IF(AND(marketing_campaign32[[#This Row],[Age]]&gt;=40, marketing_campaign32[[#This Row],[Age]]&lt;59), "Middle Age", "Old Age"))</f>
        <v>Old Age</v>
      </c>
      <c r="E820">
        <v>3</v>
      </c>
      <c r="F820">
        <v>2</v>
      </c>
      <c r="G820">
        <v>58482</v>
      </c>
      <c r="H820" t="s">
        <v>147</v>
      </c>
      <c r="I820">
        <v>2</v>
      </c>
      <c r="J820">
        <v>0</v>
      </c>
      <c r="K820">
        <v>1</v>
      </c>
      <c r="L820">
        <f t="shared" si="36"/>
        <v>1</v>
      </c>
      <c r="M820">
        <f>marketing_campaign32[[#This Row],[TotalKids]]+marketing_campaign32[[#This Row],[Marital_Number]]</f>
        <v>3</v>
      </c>
      <c r="N820" s="1">
        <v>41710</v>
      </c>
      <c r="O820" s="22">
        <f>MAX($N$2:$N$2229)-marketing_campaign32[[#This Row],[Dt_Customer]]</f>
        <v>109</v>
      </c>
      <c r="P820">
        <v>59</v>
      </c>
      <c r="Q820">
        <v>576</v>
      </c>
      <c r="R820">
        <v>7</v>
      </c>
      <c r="S820">
        <v>115</v>
      </c>
      <c r="T820">
        <v>19</v>
      </c>
      <c r="U820">
        <v>7</v>
      </c>
      <c r="V820">
        <v>7</v>
      </c>
      <c r="W820">
        <f t="shared" si="37"/>
        <v>731</v>
      </c>
      <c r="X820" s="27">
        <f>marketing_campaign32[[#This Row],[TotalSpend]]/marketing_campaign32[[#This Row],[Income]]</f>
        <v>1.2499572518039738E-2</v>
      </c>
      <c r="Y820" s="27" t="str">
        <f>IF(marketing_campaign32[[#This Row],[TotalSpend]]&gt;1196, "High Spend", "Low Spend")</f>
        <v>Low Spend</v>
      </c>
      <c r="Z820">
        <v>2</v>
      </c>
      <c r="AA820">
        <v>7</v>
      </c>
      <c r="AB820">
        <v>4</v>
      </c>
      <c r="AC820">
        <v>9</v>
      </c>
      <c r="AD820">
        <f t="shared" si="38"/>
        <v>20</v>
      </c>
      <c r="AE820" s="30">
        <f>IFERROR(marketing_campaign32[[#This Row],[TotalSpend]]/marketing_campaign32[[#This Row],[TotalPurchase]], 0)</f>
        <v>36.549999999999997</v>
      </c>
      <c r="AF820">
        <v>6</v>
      </c>
      <c r="AG820">
        <v>0</v>
      </c>
      <c r="AH820">
        <v>0</v>
      </c>
      <c r="AI820">
        <v>0</v>
      </c>
      <c r="AJ820">
        <v>1</v>
      </c>
      <c r="AK820">
        <v>0</v>
      </c>
      <c r="AL820">
        <v>0</v>
      </c>
      <c r="AM820">
        <v>0</v>
      </c>
    </row>
    <row r="821" spans="1:39" x14ac:dyDescent="0.3">
      <c r="A821">
        <v>2829</v>
      </c>
      <c r="B821">
        <v>1955</v>
      </c>
      <c r="C821">
        <f>2014-marketing_campaign32[[#This Row],[Year_Birth]]</f>
        <v>59</v>
      </c>
      <c r="D821" t="str">
        <f>IF(AND(marketing_campaign32[[#This Row],[Age]]&gt;17, marketing_campaign32[[#This Row],[Age]]&lt;40), "Adult", IF(AND(marketing_campaign32[[#This Row],[Age]]&gt;=40, marketing_campaign32[[#This Row],[Age]]&lt;59), "Middle Age", "Old Age"))</f>
        <v>Old Age</v>
      </c>
      <c r="E821">
        <v>2</v>
      </c>
      <c r="F821">
        <v>2</v>
      </c>
      <c r="G821">
        <v>65210</v>
      </c>
      <c r="H821" t="s">
        <v>147</v>
      </c>
      <c r="I821">
        <v>2</v>
      </c>
      <c r="J821">
        <v>0</v>
      </c>
      <c r="K821">
        <v>1</v>
      </c>
      <c r="L821">
        <f t="shared" si="36"/>
        <v>1</v>
      </c>
      <c r="M821">
        <f>marketing_campaign32[[#This Row],[TotalKids]]+marketing_campaign32[[#This Row],[Marital_Number]]</f>
        <v>3</v>
      </c>
      <c r="N821" s="1">
        <v>41708</v>
      </c>
      <c r="O821" s="22">
        <f>MAX($N$2:$N$2229)-marketing_campaign32[[#This Row],[Dt_Customer]]</f>
        <v>111</v>
      </c>
      <c r="P821">
        <v>25</v>
      </c>
      <c r="Q821">
        <v>626</v>
      </c>
      <c r="R821">
        <v>0</v>
      </c>
      <c r="S821">
        <v>70</v>
      </c>
      <c r="T821">
        <v>0</v>
      </c>
      <c r="U821">
        <v>7</v>
      </c>
      <c r="V821">
        <v>28</v>
      </c>
      <c r="W821">
        <f t="shared" si="37"/>
        <v>731</v>
      </c>
      <c r="X821" s="27">
        <f>marketing_campaign32[[#This Row],[TotalSpend]]/marketing_campaign32[[#This Row],[Income]]</f>
        <v>1.1209937126207636E-2</v>
      </c>
      <c r="Y821" s="27" t="str">
        <f>IF(marketing_campaign32[[#This Row],[TotalSpend]]&gt;1196, "High Spend", "Low Spend")</f>
        <v>Low Spend</v>
      </c>
      <c r="Z821">
        <v>2</v>
      </c>
      <c r="AA821">
        <v>9</v>
      </c>
      <c r="AB821">
        <v>3</v>
      </c>
      <c r="AC821">
        <v>8</v>
      </c>
      <c r="AD821">
        <f t="shared" si="38"/>
        <v>20</v>
      </c>
      <c r="AE821" s="30">
        <f>IFERROR(marketing_campaign32[[#This Row],[TotalSpend]]/marketing_campaign32[[#This Row],[TotalPurchase]], 0)</f>
        <v>36.549999999999997</v>
      </c>
      <c r="AF821">
        <v>6</v>
      </c>
      <c r="AG821">
        <v>1</v>
      </c>
      <c r="AH821">
        <v>0</v>
      </c>
      <c r="AI821">
        <v>0</v>
      </c>
      <c r="AJ821">
        <v>1</v>
      </c>
      <c r="AK821">
        <v>0</v>
      </c>
      <c r="AL821">
        <v>0</v>
      </c>
      <c r="AM821">
        <v>0</v>
      </c>
    </row>
    <row r="822" spans="1:39" x14ac:dyDescent="0.3">
      <c r="A822">
        <v>999</v>
      </c>
      <c r="B822">
        <v>1991</v>
      </c>
      <c r="C822">
        <f>2014-marketing_campaign32[[#This Row],[Year_Birth]]</f>
        <v>23</v>
      </c>
      <c r="D822" t="str">
        <f>IF(AND(marketing_campaign32[[#This Row],[Age]]&gt;17, marketing_campaign32[[#This Row],[Age]]&lt;40), "Adult", IF(AND(marketing_campaign32[[#This Row],[Age]]&gt;=40, marketing_campaign32[[#This Row],[Age]]&lt;59), "Middle Age", "Old Age"))</f>
        <v>Adult</v>
      </c>
      <c r="E822">
        <v>2</v>
      </c>
      <c r="F822">
        <v>1</v>
      </c>
      <c r="G822">
        <v>86037</v>
      </c>
      <c r="H822" t="s">
        <v>146</v>
      </c>
      <c r="I822">
        <v>3</v>
      </c>
      <c r="J822">
        <v>0</v>
      </c>
      <c r="K822">
        <v>0</v>
      </c>
      <c r="L822">
        <f t="shared" si="36"/>
        <v>0</v>
      </c>
      <c r="M822">
        <f>marketing_campaign32[[#This Row],[TotalKids]]+marketing_campaign32[[#This Row],[Marital_Number]]</f>
        <v>1</v>
      </c>
      <c r="N822" s="1">
        <v>41276</v>
      </c>
      <c r="O822" s="22">
        <f>MAX($N$2:$N$2229)-marketing_campaign32[[#This Row],[Dt_Customer]]</f>
        <v>543</v>
      </c>
      <c r="P822">
        <v>95</v>
      </c>
      <c r="Q822">
        <v>490</v>
      </c>
      <c r="R822">
        <v>44</v>
      </c>
      <c r="S822">
        <v>125</v>
      </c>
      <c r="T822">
        <v>29</v>
      </c>
      <c r="U822">
        <v>20</v>
      </c>
      <c r="V822">
        <v>22</v>
      </c>
      <c r="W822">
        <f t="shared" si="37"/>
        <v>730</v>
      </c>
      <c r="X822" s="27">
        <f>marketing_campaign32[[#This Row],[TotalSpend]]/marketing_campaign32[[#This Row],[Income]]</f>
        <v>8.4847216895056771E-3</v>
      </c>
      <c r="Y822" s="27" t="str">
        <f>IF(marketing_campaign32[[#This Row],[TotalSpend]]&gt;1196, "High Spend", "Low Spend")</f>
        <v>Low Spend</v>
      </c>
      <c r="Z822">
        <v>1</v>
      </c>
      <c r="AA822">
        <v>6</v>
      </c>
      <c r="AB822">
        <v>7</v>
      </c>
      <c r="AC822">
        <v>11</v>
      </c>
      <c r="AD822">
        <f t="shared" si="38"/>
        <v>24</v>
      </c>
      <c r="AE822" s="30">
        <f>IFERROR(marketing_campaign32[[#This Row],[TotalSpend]]/marketing_campaign32[[#This Row],[TotalPurchase]], 0)</f>
        <v>30.416666666666668</v>
      </c>
      <c r="AF822">
        <v>3</v>
      </c>
      <c r="AG822">
        <v>0</v>
      </c>
      <c r="AH822">
        <v>0</v>
      </c>
      <c r="AI822">
        <v>0</v>
      </c>
      <c r="AJ822">
        <v>1</v>
      </c>
      <c r="AK822">
        <v>1</v>
      </c>
      <c r="AL822">
        <v>1</v>
      </c>
      <c r="AM822">
        <v>0</v>
      </c>
    </row>
    <row r="823" spans="1:39" x14ac:dyDescent="0.3">
      <c r="A823">
        <v>8939</v>
      </c>
      <c r="B823">
        <v>1959</v>
      </c>
      <c r="C823">
        <f>2014-marketing_campaign32[[#This Row],[Year_Birth]]</f>
        <v>55</v>
      </c>
      <c r="D823" t="str">
        <f>IF(AND(marketing_campaign32[[#This Row],[Age]]&gt;17, marketing_campaign32[[#This Row],[Age]]&lt;40), "Adult", IF(AND(marketing_campaign32[[#This Row],[Age]]&gt;=40, marketing_campaign32[[#This Row],[Age]]&lt;59), "Middle Age", "Old Age"))</f>
        <v>Middle Age</v>
      </c>
      <c r="E823">
        <v>2</v>
      </c>
      <c r="F823">
        <v>1</v>
      </c>
      <c r="G823">
        <v>61250</v>
      </c>
      <c r="H823" t="s">
        <v>147</v>
      </c>
      <c r="I823">
        <v>2</v>
      </c>
      <c r="J823">
        <v>0</v>
      </c>
      <c r="K823">
        <v>1</v>
      </c>
      <c r="L823">
        <f t="shared" si="36"/>
        <v>1</v>
      </c>
      <c r="M823">
        <f>marketing_campaign32[[#This Row],[TotalKids]]+marketing_campaign32[[#This Row],[Marital_Number]]</f>
        <v>2</v>
      </c>
      <c r="N823" s="1">
        <v>41259</v>
      </c>
      <c r="O823" s="22">
        <f>MAX($N$2:$N$2229)-marketing_campaign32[[#This Row],[Dt_Customer]]</f>
        <v>560</v>
      </c>
      <c r="P823">
        <v>49</v>
      </c>
      <c r="Q823">
        <v>382</v>
      </c>
      <c r="R823">
        <v>138</v>
      </c>
      <c r="S823">
        <v>65</v>
      </c>
      <c r="T823">
        <v>60</v>
      </c>
      <c r="U823">
        <v>26</v>
      </c>
      <c r="V823">
        <v>59</v>
      </c>
      <c r="W823">
        <f t="shared" si="37"/>
        <v>730</v>
      </c>
      <c r="X823" s="27">
        <f>marketing_campaign32[[#This Row],[TotalSpend]]/marketing_campaign32[[#This Row],[Income]]</f>
        <v>1.1918367346938775E-2</v>
      </c>
      <c r="Y823" s="27" t="str">
        <f>IF(marketing_campaign32[[#This Row],[TotalSpend]]&gt;1196, "High Spend", "Low Spend")</f>
        <v>Low Spend</v>
      </c>
      <c r="Z823">
        <v>6</v>
      </c>
      <c r="AA823">
        <v>5</v>
      </c>
      <c r="AB823">
        <v>2</v>
      </c>
      <c r="AC823">
        <v>12</v>
      </c>
      <c r="AD823">
        <f t="shared" si="38"/>
        <v>19</v>
      </c>
      <c r="AE823" s="30">
        <f>IFERROR(marketing_campaign32[[#This Row],[TotalSpend]]/marketing_campaign32[[#This Row],[TotalPurchase]], 0)</f>
        <v>38.421052631578945</v>
      </c>
      <c r="AF823">
        <v>5</v>
      </c>
      <c r="AG823">
        <v>0</v>
      </c>
      <c r="AH823">
        <v>0</v>
      </c>
      <c r="AI823">
        <v>0</v>
      </c>
      <c r="AJ823">
        <v>0</v>
      </c>
      <c r="AK823">
        <v>0</v>
      </c>
      <c r="AL823">
        <v>0</v>
      </c>
      <c r="AM823">
        <v>0</v>
      </c>
    </row>
    <row r="824" spans="1:39" x14ac:dyDescent="0.3">
      <c r="A824">
        <v>10446</v>
      </c>
      <c r="B824">
        <v>1957</v>
      </c>
      <c r="C824">
        <f>2014-marketing_campaign32[[#This Row],[Year_Birth]]</f>
        <v>57</v>
      </c>
      <c r="D824" t="str">
        <f>IF(AND(marketing_campaign32[[#This Row],[Age]]&gt;17, marketing_campaign32[[#This Row],[Age]]&lt;40), "Adult", IF(AND(marketing_campaign32[[#This Row],[Age]]&gt;=40, marketing_campaign32[[#This Row],[Age]]&lt;59), "Middle Age", "Old Age"))</f>
        <v>Middle Age</v>
      </c>
      <c r="E824">
        <v>3</v>
      </c>
      <c r="F824">
        <v>2</v>
      </c>
      <c r="G824">
        <v>82017</v>
      </c>
      <c r="H824" t="s">
        <v>146</v>
      </c>
      <c r="I824">
        <v>3</v>
      </c>
      <c r="J824">
        <v>0</v>
      </c>
      <c r="K824">
        <v>0</v>
      </c>
      <c r="L824">
        <f t="shared" si="36"/>
        <v>0</v>
      </c>
      <c r="M824">
        <f>marketing_campaign32[[#This Row],[TotalKids]]+marketing_campaign32[[#This Row],[Marital_Number]]</f>
        <v>2</v>
      </c>
      <c r="N824" s="1">
        <v>41220</v>
      </c>
      <c r="O824" s="22">
        <f>MAX($N$2:$N$2229)-marketing_campaign32[[#This Row],[Dt_Customer]]</f>
        <v>599</v>
      </c>
      <c r="P824">
        <v>58</v>
      </c>
      <c r="Q824">
        <v>184</v>
      </c>
      <c r="R824">
        <v>23</v>
      </c>
      <c r="S824">
        <v>446</v>
      </c>
      <c r="T824">
        <v>30</v>
      </c>
      <c r="U824">
        <v>23</v>
      </c>
      <c r="V824">
        <v>23</v>
      </c>
      <c r="W824">
        <f t="shared" si="37"/>
        <v>729</v>
      </c>
      <c r="X824" s="27">
        <f>marketing_campaign32[[#This Row],[TotalSpend]]/marketing_campaign32[[#This Row],[Income]]</f>
        <v>8.8884011851201577E-3</v>
      </c>
      <c r="Y824" s="27" t="str">
        <f>IF(marketing_campaign32[[#This Row],[TotalSpend]]&gt;1196, "High Spend", "Low Spend")</f>
        <v>Low Spend</v>
      </c>
      <c r="Z824">
        <v>1</v>
      </c>
      <c r="AA824">
        <v>5</v>
      </c>
      <c r="AB824">
        <v>4</v>
      </c>
      <c r="AC824">
        <v>7</v>
      </c>
      <c r="AD824">
        <f t="shared" si="38"/>
        <v>16</v>
      </c>
      <c r="AE824" s="30">
        <f>IFERROR(marketing_campaign32[[#This Row],[TotalSpend]]/marketing_campaign32[[#This Row],[TotalPurchase]], 0)</f>
        <v>45.5625</v>
      </c>
      <c r="AF824">
        <v>2</v>
      </c>
      <c r="AG824">
        <v>1</v>
      </c>
      <c r="AH824">
        <v>0</v>
      </c>
      <c r="AI824">
        <v>0</v>
      </c>
      <c r="AJ824">
        <v>1</v>
      </c>
      <c r="AK824">
        <v>1</v>
      </c>
      <c r="AL824">
        <v>1</v>
      </c>
      <c r="AM824">
        <v>0</v>
      </c>
    </row>
    <row r="825" spans="1:39" x14ac:dyDescent="0.3">
      <c r="A825">
        <v>5596</v>
      </c>
      <c r="B825">
        <v>1956</v>
      </c>
      <c r="C825">
        <f>2014-marketing_campaign32[[#This Row],[Year_Birth]]</f>
        <v>58</v>
      </c>
      <c r="D825" t="str">
        <f>IF(AND(marketing_campaign32[[#This Row],[Age]]&gt;17, marketing_campaign32[[#This Row],[Age]]&lt;40), "Adult", IF(AND(marketing_campaign32[[#This Row],[Age]]&gt;=40, marketing_campaign32[[#This Row],[Age]]&lt;59), "Middle Age", "Old Age"))</f>
        <v>Middle Age</v>
      </c>
      <c r="E825">
        <v>3</v>
      </c>
      <c r="F825">
        <v>2</v>
      </c>
      <c r="G825">
        <v>58821</v>
      </c>
      <c r="H825" t="s">
        <v>147</v>
      </c>
      <c r="I825">
        <v>2</v>
      </c>
      <c r="J825">
        <v>0</v>
      </c>
      <c r="K825">
        <v>1</v>
      </c>
      <c r="L825">
        <f t="shared" si="36"/>
        <v>1</v>
      </c>
      <c r="M825">
        <f>marketing_campaign32[[#This Row],[TotalKids]]+marketing_campaign32[[#This Row],[Marital_Number]]</f>
        <v>3</v>
      </c>
      <c r="N825" s="1">
        <v>41559</v>
      </c>
      <c r="O825" s="22">
        <f>MAX($N$2:$N$2229)-marketing_campaign32[[#This Row],[Dt_Customer]]</f>
        <v>260</v>
      </c>
      <c r="P825">
        <v>44</v>
      </c>
      <c r="Q825">
        <v>513</v>
      </c>
      <c r="R825">
        <v>14</v>
      </c>
      <c r="S825">
        <v>154</v>
      </c>
      <c r="T825">
        <v>19</v>
      </c>
      <c r="U825">
        <v>0</v>
      </c>
      <c r="V825">
        <v>28</v>
      </c>
      <c r="W825">
        <f t="shared" si="37"/>
        <v>728</v>
      </c>
      <c r="X825" s="27">
        <f>marketing_campaign32[[#This Row],[TotalSpend]]/marketing_campaign32[[#This Row],[Income]]</f>
        <v>1.2376532190884209E-2</v>
      </c>
      <c r="Y825" s="27" t="str">
        <f>IF(marketing_campaign32[[#This Row],[TotalSpend]]&gt;1196, "High Spend", "Low Spend")</f>
        <v>Low Spend</v>
      </c>
      <c r="Z825">
        <v>1</v>
      </c>
      <c r="AA825">
        <v>9</v>
      </c>
      <c r="AB825">
        <v>2</v>
      </c>
      <c r="AC825">
        <v>9</v>
      </c>
      <c r="AD825">
        <f t="shared" si="38"/>
        <v>20</v>
      </c>
      <c r="AE825" s="30">
        <f>IFERROR(marketing_campaign32[[#This Row],[TotalSpend]]/marketing_campaign32[[#This Row],[TotalPurchase]], 0)</f>
        <v>36.4</v>
      </c>
      <c r="AF825">
        <v>6</v>
      </c>
      <c r="AG825">
        <v>0</v>
      </c>
      <c r="AH825">
        <v>0</v>
      </c>
      <c r="AI825">
        <v>0</v>
      </c>
      <c r="AJ825">
        <v>0</v>
      </c>
      <c r="AK825">
        <v>0</v>
      </c>
      <c r="AL825">
        <v>0</v>
      </c>
      <c r="AM825">
        <v>0</v>
      </c>
    </row>
    <row r="826" spans="1:39" x14ac:dyDescent="0.3">
      <c r="A826">
        <v>7801</v>
      </c>
      <c r="B826">
        <v>1959</v>
      </c>
      <c r="C826">
        <f>2014-marketing_campaign32[[#This Row],[Year_Birth]]</f>
        <v>55</v>
      </c>
      <c r="D826" t="str">
        <f>IF(AND(marketing_campaign32[[#This Row],[Age]]&gt;17, marketing_campaign32[[#This Row],[Age]]&lt;40), "Adult", IF(AND(marketing_campaign32[[#This Row],[Age]]&gt;=40, marketing_campaign32[[#This Row],[Age]]&lt;59), "Middle Age", "Old Age"))</f>
        <v>Middle Age</v>
      </c>
      <c r="E826">
        <v>2</v>
      </c>
      <c r="F826">
        <v>2</v>
      </c>
      <c r="G826">
        <v>54753</v>
      </c>
      <c r="H826" t="s">
        <v>147</v>
      </c>
      <c r="I826">
        <v>2</v>
      </c>
      <c r="J826">
        <v>0</v>
      </c>
      <c r="K826">
        <v>1</v>
      </c>
      <c r="L826">
        <f t="shared" si="36"/>
        <v>1</v>
      </c>
      <c r="M826">
        <f>marketing_campaign32[[#This Row],[TotalKids]]+marketing_campaign32[[#This Row],[Marital_Number]]</f>
        <v>3</v>
      </c>
      <c r="N826" s="1">
        <v>41529</v>
      </c>
      <c r="O826" s="22">
        <f>MAX($N$2:$N$2229)-marketing_campaign32[[#This Row],[Dt_Customer]]</f>
        <v>290</v>
      </c>
      <c r="P826">
        <v>87</v>
      </c>
      <c r="Q826">
        <v>197</v>
      </c>
      <c r="R826">
        <v>107</v>
      </c>
      <c r="S826">
        <v>227</v>
      </c>
      <c r="T826">
        <v>7</v>
      </c>
      <c r="U826">
        <v>59</v>
      </c>
      <c r="V826">
        <v>131</v>
      </c>
      <c r="W826">
        <f t="shared" si="37"/>
        <v>728</v>
      </c>
      <c r="X826" s="27">
        <f>marketing_campaign32[[#This Row],[TotalSpend]]/marketing_campaign32[[#This Row],[Income]]</f>
        <v>1.3296075100907712E-2</v>
      </c>
      <c r="Y826" s="27" t="str">
        <f>IF(marketing_campaign32[[#This Row],[TotalSpend]]&gt;1196, "High Spend", "Low Spend")</f>
        <v>Low Spend</v>
      </c>
      <c r="Z826">
        <v>3</v>
      </c>
      <c r="AA826">
        <v>5</v>
      </c>
      <c r="AB826">
        <v>2</v>
      </c>
      <c r="AC826">
        <v>11</v>
      </c>
      <c r="AD826">
        <f t="shared" si="38"/>
        <v>18</v>
      </c>
      <c r="AE826" s="30">
        <f>IFERROR(marketing_campaign32[[#This Row],[TotalSpend]]/marketing_campaign32[[#This Row],[TotalPurchase]], 0)</f>
        <v>40.444444444444443</v>
      </c>
      <c r="AF826">
        <v>4</v>
      </c>
      <c r="AG826">
        <v>0</v>
      </c>
      <c r="AH826">
        <v>0</v>
      </c>
      <c r="AI826">
        <v>0</v>
      </c>
      <c r="AJ826">
        <v>0</v>
      </c>
      <c r="AK826">
        <v>0</v>
      </c>
      <c r="AL826">
        <v>0</v>
      </c>
      <c r="AM826">
        <v>0</v>
      </c>
    </row>
    <row r="827" spans="1:39" x14ac:dyDescent="0.3">
      <c r="A827">
        <v>6613</v>
      </c>
      <c r="B827">
        <v>1970</v>
      </c>
      <c r="C827">
        <f>2014-marketing_campaign32[[#This Row],[Year_Birth]]</f>
        <v>44</v>
      </c>
      <c r="D827" t="str">
        <f>IF(AND(marketing_campaign32[[#This Row],[Age]]&gt;17, marketing_campaign32[[#This Row],[Age]]&lt;40), "Adult", IF(AND(marketing_campaign32[[#This Row],[Age]]&gt;=40, marketing_campaign32[[#This Row],[Age]]&lt;59), "Middle Age", "Old Age"))</f>
        <v>Middle Age</v>
      </c>
      <c r="E827">
        <v>3</v>
      </c>
      <c r="F827">
        <v>2</v>
      </c>
      <c r="G827">
        <v>44511</v>
      </c>
      <c r="H827" t="s">
        <v>147</v>
      </c>
      <c r="I827">
        <v>2</v>
      </c>
      <c r="J827">
        <v>1</v>
      </c>
      <c r="K827">
        <v>0</v>
      </c>
      <c r="L827">
        <f t="shared" si="36"/>
        <v>1</v>
      </c>
      <c r="M827">
        <f>marketing_campaign32[[#This Row],[TotalKids]]+marketing_campaign32[[#This Row],[Marital_Number]]</f>
        <v>3</v>
      </c>
      <c r="N827" s="1">
        <v>41194</v>
      </c>
      <c r="O827" s="22">
        <f>MAX($N$2:$N$2229)-marketing_campaign32[[#This Row],[Dt_Customer]]</f>
        <v>625</v>
      </c>
      <c r="P827">
        <v>39</v>
      </c>
      <c r="Q827">
        <v>513</v>
      </c>
      <c r="R827">
        <v>7</v>
      </c>
      <c r="S827">
        <v>133</v>
      </c>
      <c r="T827">
        <v>46</v>
      </c>
      <c r="U827">
        <v>14</v>
      </c>
      <c r="V827">
        <v>14</v>
      </c>
      <c r="W827">
        <f t="shared" si="37"/>
        <v>727</v>
      </c>
      <c r="X827" s="27">
        <f>marketing_campaign32[[#This Row],[TotalSpend]]/marketing_campaign32[[#This Row],[Income]]</f>
        <v>1.6333041270697131E-2</v>
      </c>
      <c r="Y827" s="27" t="str">
        <f>IF(marketing_campaign32[[#This Row],[TotalSpend]]&gt;1196, "High Spend", "Low Spend")</f>
        <v>Low Spend</v>
      </c>
      <c r="Z827">
        <v>6</v>
      </c>
      <c r="AA827">
        <v>8</v>
      </c>
      <c r="AB827">
        <v>4</v>
      </c>
      <c r="AC827">
        <v>8</v>
      </c>
      <c r="AD827">
        <f t="shared" si="38"/>
        <v>20</v>
      </c>
      <c r="AE827" s="30">
        <f>IFERROR(marketing_campaign32[[#This Row],[TotalSpend]]/marketing_campaign32[[#This Row],[TotalPurchase]], 0)</f>
        <v>36.35</v>
      </c>
      <c r="AF827">
        <v>8</v>
      </c>
      <c r="AG827">
        <v>0</v>
      </c>
      <c r="AH827">
        <v>0</v>
      </c>
      <c r="AI827">
        <v>0</v>
      </c>
      <c r="AJ827">
        <v>0</v>
      </c>
      <c r="AK827">
        <v>0</v>
      </c>
      <c r="AL827">
        <v>0</v>
      </c>
      <c r="AM827">
        <v>0</v>
      </c>
    </row>
    <row r="828" spans="1:39" x14ac:dyDescent="0.3">
      <c r="A828">
        <v>425</v>
      </c>
      <c r="B828">
        <v>1985</v>
      </c>
      <c r="C828">
        <f>2014-marketing_campaign32[[#This Row],[Year_Birth]]</f>
        <v>29</v>
      </c>
      <c r="D828" t="str">
        <f>IF(AND(marketing_campaign32[[#This Row],[Age]]&gt;17, marketing_campaign32[[#This Row],[Age]]&lt;40), "Adult", IF(AND(marketing_campaign32[[#This Row],[Age]]&gt;=40, marketing_campaign32[[#This Row],[Age]]&lt;59), "Middle Age", "Old Age"))</f>
        <v>Adult</v>
      </c>
      <c r="E828">
        <v>2</v>
      </c>
      <c r="F828">
        <v>2</v>
      </c>
      <c r="G828">
        <v>55357</v>
      </c>
      <c r="H828" t="s">
        <v>147</v>
      </c>
      <c r="I828">
        <v>2</v>
      </c>
      <c r="J828">
        <v>2</v>
      </c>
      <c r="K828">
        <v>0</v>
      </c>
      <c r="L828">
        <f t="shared" si="36"/>
        <v>2</v>
      </c>
      <c r="M828">
        <f>marketing_campaign32[[#This Row],[TotalKids]]+marketing_campaign32[[#This Row],[Marital_Number]]</f>
        <v>4</v>
      </c>
      <c r="N828" s="1">
        <v>41324</v>
      </c>
      <c r="O828" s="22">
        <f>MAX($N$2:$N$2229)-marketing_campaign32[[#This Row],[Dt_Customer]]</f>
        <v>495</v>
      </c>
      <c r="P828">
        <v>66</v>
      </c>
      <c r="Q828">
        <v>374</v>
      </c>
      <c r="R828">
        <v>64</v>
      </c>
      <c r="S828">
        <v>116</v>
      </c>
      <c r="T828">
        <v>84</v>
      </c>
      <c r="U828">
        <v>25</v>
      </c>
      <c r="V828">
        <v>64</v>
      </c>
      <c r="W828">
        <f t="shared" si="37"/>
        <v>727</v>
      </c>
      <c r="X828" s="27">
        <f>marketing_campaign32[[#This Row],[TotalSpend]]/marketing_campaign32[[#This Row],[Income]]</f>
        <v>1.3132937117257076E-2</v>
      </c>
      <c r="Y828" s="27" t="str">
        <f>IF(marketing_campaign32[[#This Row],[TotalSpend]]&gt;1196, "High Spend", "Low Spend")</f>
        <v>Low Spend</v>
      </c>
      <c r="Z828">
        <v>3</v>
      </c>
      <c r="AA828">
        <v>6</v>
      </c>
      <c r="AB828">
        <v>2</v>
      </c>
      <c r="AC828">
        <v>11</v>
      </c>
      <c r="AD828">
        <f t="shared" si="38"/>
        <v>19</v>
      </c>
      <c r="AE828" s="30">
        <f>IFERROR(marketing_campaign32[[#This Row],[TotalSpend]]/marketing_campaign32[[#This Row],[TotalPurchase]], 0)</f>
        <v>38.263157894736842</v>
      </c>
      <c r="AF828">
        <v>5</v>
      </c>
      <c r="AG828">
        <v>0</v>
      </c>
      <c r="AH828">
        <v>0</v>
      </c>
      <c r="AI828">
        <v>0</v>
      </c>
      <c r="AJ828">
        <v>0</v>
      </c>
      <c r="AK828">
        <v>0</v>
      </c>
      <c r="AL828">
        <v>0</v>
      </c>
      <c r="AM828">
        <v>0</v>
      </c>
    </row>
    <row r="829" spans="1:39" x14ac:dyDescent="0.3">
      <c r="A829">
        <v>9687</v>
      </c>
      <c r="B829">
        <v>1975</v>
      </c>
      <c r="C829">
        <f>2014-marketing_campaign32[[#This Row],[Year_Birth]]</f>
        <v>39</v>
      </c>
      <c r="D829" t="str">
        <f>IF(AND(marketing_campaign32[[#This Row],[Age]]&gt;17, marketing_campaign32[[#This Row],[Age]]&lt;40), "Adult", IF(AND(marketing_campaign32[[#This Row],[Age]]&gt;=40, marketing_campaign32[[#This Row],[Age]]&lt;59), "Middle Age", "Old Age"))</f>
        <v>Adult</v>
      </c>
      <c r="E829">
        <v>2</v>
      </c>
      <c r="F829">
        <v>1</v>
      </c>
      <c r="G829">
        <v>73170</v>
      </c>
      <c r="H829" t="s">
        <v>146</v>
      </c>
      <c r="I829">
        <v>3</v>
      </c>
      <c r="J829">
        <v>0</v>
      </c>
      <c r="K829">
        <v>0</v>
      </c>
      <c r="L829">
        <f t="shared" si="36"/>
        <v>0</v>
      </c>
      <c r="M829">
        <f>marketing_campaign32[[#This Row],[TotalKids]]+marketing_campaign32[[#This Row],[Marital_Number]]</f>
        <v>1</v>
      </c>
      <c r="N829" s="1">
        <v>41790</v>
      </c>
      <c r="O829" s="22">
        <f>MAX($N$2:$N$2229)-marketing_campaign32[[#This Row],[Dt_Customer]]</f>
        <v>29</v>
      </c>
      <c r="P829">
        <v>1</v>
      </c>
      <c r="Q829">
        <v>184</v>
      </c>
      <c r="R829">
        <v>174</v>
      </c>
      <c r="S829">
        <v>256</v>
      </c>
      <c r="T829">
        <v>50</v>
      </c>
      <c r="U829">
        <v>30</v>
      </c>
      <c r="V829">
        <v>32</v>
      </c>
      <c r="W829">
        <f t="shared" si="37"/>
        <v>726</v>
      </c>
      <c r="X829" s="27">
        <f>marketing_campaign32[[#This Row],[TotalSpend]]/marketing_campaign32[[#This Row],[Income]]</f>
        <v>9.9220992209922091E-3</v>
      </c>
      <c r="Y829" s="27" t="str">
        <f>IF(marketing_campaign32[[#This Row],[TotalSpend]]&gt;1196, "High Spend", "Low Spend")</f>
        <v>Low Spend</v>
      </c>
      <c r="Z829">
        <v>1</v>
      </c>
      <c r="AA829">
        <v>5</v>
      </c>
      <c r="AB829">
        <v>4</v>
      </c>
      <c r="AC829">
        <v>6</v>
      </c>
      <c r="AD829">
        <f t="shared" si="38"/>
        <v>15</v>
      </c>
      <c r="AE829" s="30">
        <f>IFERROR(marketing_campaign32[[#This Row],[TotalSpend]]/marketing_campaign32[[#This Row],[TotalPurchase]], 0)</f>
        <v>48.4</v>
      </c>
      <c r="AF829">
        <v>2</v>
      </c>
      <c r="AG829">
        <v>0</v>
      </c>
      <c r="AH829">
        <v>0</v>
      </c>
      <c r="AI829">
        <v>0</v>
      </c>
      <c r="AJ829">
        <v>0</v>
      </c>
      <c r="AK829">
        <v>0</v>
      </c>
      <c r="AL829">
        <v>0</v>
      </c>
      <c r="AM829">
        <v>0</v>
      </c>
    </row>
    <row r="830" spans="1:39" x14ac:dyDescent="0.3">
      <c r="A830">
        <v>1295</v>
      </c>
      <c r="B830">
        <v>1963</v>
      </c>
      <c r="C830">
        <f>2014-marketing_campaign32[[#This Row],[Year_Birth]]</f>
        <v>51</v>
      </c>
      <c r="D830" t="str">
        <f>IF(AND(marketing_campaign32[[#This Row],[Age]]&gt;17, marketing_campaign32[[#This Row],[Age]]&lt;40), "Adult", IF(AND(marketing_campaign32[[#This Row],[Age]]&gt;=40, marketing_campaign32[[#This Row],[Age]]&lt;59), "Middle Age", "Old Age"))</f>
        <v>Middle Age</v>
      </c>
      <c r="E830">
        <v>2</v>
      </c>
      <c r="F830">
        <v>2</v>
      </c>
      <c r="G830">
        <v>52704.930970149253</v>
      </c>
      <c r="H830" t="s">
        <v>147</v>
      </c>
      <c r="I830">
        <v>2</v>
      </c>
      <c r="J830">
        <v>0</v>
      </c>
      <c r="K830">
        <v>1</v>
      </c>
      <c r="L830">
        <f t="shared" si="36"/>
        <v>1</v>
      </c>
      <c r="M830">
        <f>marketing_campaign32[[#This Row],[TotalKids]]+marketing_campaign32[[#This Row],[Marital_Number]]</f>
        <v>3</v>
      </c>
      <c r="N830" s="1">
        <v>41497</v>
      </c>
      <c r="O830" s="22">
        <f>MAX($N$2:$N$2229)-marketing_campaign32[[#This Row],[Dt_Customer]]</f>
        <v>322</v>
      </c>
      <c r="P830">
        <v>96</v>
      </c>
      <c r="Q830">
        <v>231</v>
      </c>
      <c r="R830">
        <v>65</v>
      </c>
      <c r="S830">
        <v>196</v>
      </c>
      <c r="T830">
        <v>38</v>
      </c>
      <c r="U830">
        <v>71</v>
      </c>
      <c r="V830">
        <v>124</v>
      </c>
      <c r="W830">
        <f t="shared" si="37"/>
        <v>725</v>
      </c>
      <c r="X830" s="27">
        <f>marketing_campaign32[[#This Row],[TotalSpend]]/marketing_campaign32[[#This Row],[Income]]</f>
        <v>1.3755828660711495E-2</v>
      </c>
      <c r="Y830" s="27" t="str">
        <f>IF(marketing_campaign32[[#This Row],[TotalSpend]]&gt;1196, "High Spend", "Low Spend")</f>
        <v>Low Spend</v>
      </c>
      <c r="Z830">
        <v>1</v>
      </c>
      <c r="AA830">
        <v>6</v>
      </c>
      <c r="AB830">
        <v>5</v>
      </c>
      <c r="AC830">
        <v>7</v>
      </c>
      <c r="AD830">
        <f t="shared" si="38"/>
        <v>18</v>
      </c>
      <c r="AE830" s="30">
        <f>IFERROR(marketing_campaign32[[#This Row],[TotalSpend]]/marketing_campaign32[[#This Row],[TotalPurchase]], 0)</f>
        <v>40.277777777777779</v>
      </c>
      <c r="AF830">
        <v>4</v>
      </c>
      <c r="AG830">
        <v>0</v>
      </c>
      <c r="AH830">
        <v>0</v>
      </c>
      <c r="AI830">
        <v>0</v>
      </c>
      <c r="AJ830">
        <v>0</v>
      </c>
      <c r="AK830">
        <v>0</v>
      </c>
      <c r="AL830">
        <v>0</v>
      </c>
      <c r="AM830">
        <v>0</v>
      </c>
    </row>
    <row r="831" spans="1:39" x14ac:dyDescent="0.3">
      <c r="A831">
        <v>9597</v>
      </c>
      <c r="B831">
        <v>1969</v>
      </c>
      <c r="C831">
        <f>2014-marketing_campaign32[[#This Row],[Year_Birth]]</f>
        <v>45</v>
      </c>
      <c r="D831" t="str">
        <f>IF(AND(marketing_campaign32[[#This Row],[Age]]&gt;17, marketing_campaign32[[#This Row],[Age]]&lt;40), "Adult", IF(AND(marketing_campaign32[[#This Row],[Age]]&gt;=40, marketing_campaign32[[#This Row],[Age]]&lt;59), "Middle Age", "Old Age"))</f>
        <v>Middle Age</v>
      </c>
      <c r="E831">
        <v>2</v>
      </c>
      <c r="F831">
        <v>2</v>
      </c>
      <c r="G831">
        <v>73448</v>
      </c>
      <c r="H831" t="s">
        <v>146</v>
      </c>
      <c r="I831">
        <v>3</v>
      </c>
      <c r="J831">
        <v>0</v>
      </c>
      <c r="K831">
        <v>0</v>
      </c>
      <c r="L831">
        <f t="shared" si="36"/>
        <v>0</v>
      </c>
      <c r="M831">
        <f>marketing_campaign32[[#This Row],[TotalKids]]+marketing_campaign32[[#This Row],[Marital_Number]]</f>
        <v>2</v>
      </c>
      <c r="N831" s="1">
        <v>41680</v>
      </c>
      <c r="O831" s="22">
        <f>MAX($N$2:$N$2229)-marketing_campaign32[[#This Row],[Dt_Customer]]</f>
        <v>139</v>
      </c>
      <c r="P831">
        <v>10</v>
      </c>
      <c r="Q831">
        <v>236</v>
      </c>
      <c r="R831">
        <v>106</v>
      </c>
      <c r="S831">
        <v>189</v>
      </c>
      <c r="T831">
        <v>23</v>
      </c>
      <c r="U831">
        <v>41</v>
      </c>
      <c r="V831">
        <v>130</v>
      </c>
      <c r="W831">
        <f t="shared" si="37"/>
        <v>725</v>
      </c>
      <c r="X831" s="27">
        <f>marketing_campaign32[[#This Row],[TotalSpend]]/marketing_campaign32[[#This Row],[Income]]</f>
        <v>9.870929092691428E-3</v>
      </c>
      <c r="Y831" s="27" t="str">
        <f>IF(marketing_campaign32[[#This Row],[TotalSpend]]&gt;1196, "High Spend", "Low Spend")</f>
        <v>Low Spend</v>
      </c>
      <c r="Z831">
        <v>1</v>
      </c>
      <c r="AA831">
        <v>7</v>
      </c>
      <c r="AB831">
        <v>2</v>
      </c>
      <c r="AC831">
        <v>9</v>
      </c>
      <c r="AD831">
        <f t="shared" si="38"/>
        <v>18</v>
      </c>
      <c r="AE831" s="30">
        <f>IFERROR(marketing_campaign32[[#This Row],[TotalSpend]]/marketing_campaign32[[#This Row],[TotalPurchase]], 0)</f>
        <v>40.277777777777779</v>
      </c>
      <c r="AF831">
        <v>4</v>
      </c>
      <c r="AG831">
        <v>0</v>
      </c>
      <c r="AH831">
        <v>0</v>
      </c>
      <c r="AI831">
        <v>0</v>
      </c>
      <c r="AJ831">
        <v>0</v>
      </c>
      <c r="AK831">
        <v>0</v>
      </c>
      <c r="AL831">
        <v>0</v>
      </c>
      <c r="AM831">
        <v>0</v>
      </c>
    </row>
    <row r="832" spans="1:39" x14ac:dyDescent="0.3">
      <c r="A832">
        <v>4128</v>
      </c>
      <c r="B832">
        <v>1962</v>
      </c>
      <c r="C832">
        <f>2014-marketing_campaign32[[#This Row],[Year_Birth]]</f>
        <v>52</v>
      </c>
      <c r="D832" t="str">
        <f>IF(AND(marketing_campaign32[[#This Row],[Age]]&gt;17, marketing_campaign32[[#This Row],[Age]]&lt;40), "Adult", IF(AND(marketing_campaign32[[#This Row],[Age]]&gt;=40, marketing_campaign32[[#This Row],[Age]]&lt;59), "Middle Age", "Old Age"))</f>
        <v>Middle Age</v>
      </c>
      <c r="E832">
        <v>3</v>
      </c>
      <c r="F832">
        <v>2</v>
      </c>
      <c r="G832">
        <v>56067</v>
      </c>
      <c r="H832" t="s">
        <v>147</v>
      </c>
      <c r="I832">
        <v>2</v>
      </c>
      <c r="J832">
        <v>0</v>
      </c>
      <c r="K832">
        <v>1</v>
      </c>
      <c r="L832">
        <f t="shared" si="36"/>
        <v>1</v>
      </c>
      <c r="M832">
        <f>marketing_campaign32[[#This Row],[TotalKids]]+marketing_campaign32[[#This Row],[Marital_Number]]</f>
        <v>3</v>
      </c>
      <c r="N832" s="1">
        <v>41475</v>
      </c>
      <c r="O832" s="22">
        <f>MAX($N$2:$N$2229)-marketing_campaign32[[#This Row],[Dt_Customer]]</f>
        <v>344</v>
      </c>
      <c r="P832">
        <v>51</v>
      </c>
      <c r="Q832">
        <v>517</v>
      </c>
      <c r="R832">
        <v>12</v>
      </c>
      <c r="S832">
        <v>54</v>
      </c>
      <c r="T832">
        <v>16</v>
      </c>
      <c r="U832">
        <v>6</v>
      </c>
      <c r="V832">
        <v>120</v>
      </c>
      <c r="W832">
        <f t="shared" si="37"/>
        <v>725</v>
      </c>
      <c r="X832" s="27">
        <f>marketing_campaign32[[#This Row],[TotalSpend]]/marketing_campaign32[[#This Row],[Income]]</f>
        <v>1.2930957604294862E-2</v>
      </c>
      <c r="Y832" s="27" t="str">
        <f>IF(marketing_campaign32[[#This Row],[TotalSpend]]&gt;1196, "High Spend", "Low Spend")</f>
        <v>Low Spend</v>
      </c>
      <c r="Z832">
        <v>2</v>
      </c>
      <c r="AA832">
        <v>7</v>
      </c>
      <c r="AB832">
        <v>4</v>
      </c>
      <c r="AC832">
        <v>7</v>
      </c>
      <c r="AD832">
        <f t="shared" si="38"/>
        <v>18</v>
      </c>
      <c r="AE832" s="30">
        <f>IFERROR(marketing_campaign32[[#This Row],[TotalSpend]]/marketing_campaign32[[#This Row],[TotalPurchase]], 0)</f>
        <v>40.277777777777779</v>
      </c>
      <c r="AF832">
        <v>5</v>
      </c>
      <c r="AG832">
        <v>0</v>
      </c>
      <c r="AH832">
        <v>0</v>
      </c>
      <c r="AI832">
        <v>0</v>
      </c>
      <c r="AJ832">
        <v>0</v>
      </c>
      <c r="AK832">
        <v>0</v>
      </c>
      <c r="AL832">
        <v>0</v>
      </c>
      <c r="AM832">
        <v>0</v>
      </c>
    </row>
    <row r="833" spans="1:39" x14ac:dyDescent="0.3">
      <c r="A833">
        <v>9984</v>
      </c>
      <c r="B833">
        <v>1981</v>
      </c>
      <c r="C833">
        <f>2014-marketing_campaign32[[#This Row],[Year_Birth]]</f>
        <v>33</v>
      </c>
      <c r="D833" t="str">
        <f>IF(AND(marketing_campaign32[[#This Row],[Age]]&gt;17, marketing_campaign32[[#This Row],[Age]]&lt;40), "Adult", IF(AND(marketing_campaign32[[#This Row],[Age]]&gt;=40, marketing_campaign32[[#This Row],[Age]]&lt;59), "Middle Age", "Old Age"))</f>
        <v>Adult</v>
      </c>
      <c r="E833">
        <v>3</v>
      </c>
      <c r="F833">
        <v>2</v>
      </c>
      <c r="G833">
        <v>56337</v>
      </c>
      <c r="H833" t="s">
        <v>147</v>
      </c>
      <c r="I833">
        <v>2</v>
      </c>
      <c r="J833">
        <v>1</v>
      </c>
      <c r="K833">
        <v>1</v>
      </c>
      <c r="L833">
        <f t="shared" ref="L833:L896" si="39">J833+K833</f>
        <v>2</v>
      </c>
      <c r="M833">
        <f>marketing_campaign32[[#This Row],[TotalKids]]+marketing_campaign32[[#This Row],[Marital_Number]]</f>
        <v>4</v>
      </c>
      <c r="N833" s="1">
        <v>41360</v>
      </c>
      <c r="O833" s="22">
        <f>MAX($N$2:$N$2229)-marketing_campaign32[[#This Row],[Dt_Customer]]</f>
        <v>459</v>
      </c>
      <c r="P833">
        <v>25</v>
      </c>
      <c r="Q833">
        <v>349</v>
      </c>
      <c r="R833">
        <v>16</v>
      </c>
      <c r="S833">
        <v>144</v>
      </c>
      <c r="T833">
        <v>28</v>
      </c>
      <c r="U833">
        <v>5</v>
      </c>
      <c r="V833">
        <v>182</v>
      </c>
      <c r="W833">
        <f t="shared" ref="W833:W896" si="40">Q833+R833+S833+T833+U833+V833</f>
        <v>724</v>
      </c>
      <c r="X833" s="27">
        <f>marketing_campaign32[[#This Row],[TotalSpend]]/marketing_campaign32[[#This Row],[Income]]</f>
        <v>1.2851234535030264E-2</v>
      </c>
      <c r="Y833" s="27" t="str">
        <f>IF(marketing_campaign32[[#This Row],[TotalSpend]]&gt;1196, "High Spend", "Low Spend")</f>
        <v>Low Spend</v>
      </c>
      <c r="Z833">
        <v>5</v>
      </c>
      <c r="AA833">
        <v>8</v>
      </c>
      <c r="AB833">
        <v>5</v>
      </c>
      <c r="AC833">
        <v>4</v>
      </c>
      <c r="AD833">
        <f t="shared" ref="AD833:AD896" si="41">AA833+AB833+AC833</f>
        <v>17</v>
      </c>
      <c r="AE833" s="30">
        <f>IFERROR(marketing_campaign32[[#This Row],[TotalSpend]]/marketing_campaign32[[#This Row],[TotalPurchase]], 0)</f>
        <v>42.588235294117645</v>
      </c>
      <c r="AF833">
        <v>8</v>
      </c>
      <c r="AG833">
        <v>1</v>
      </c>
      <c r="AH833">
        <v>0</v>
      </c>
      <c r="AI833">
        <v>1</v>
      </c>
      <c r="AJ833">
        <v>0</v>
      </c>
      <c r="AK833">
        <v>0</v>
      </c>
      <c r="AL833">
        <v>1</v>
      </c>
      <c r="AM833">
        <v>0</v>
      </c>
    </row>
    <row r="834" spans="1:39" x14ac:dyDescent="0.3">
      <c r="A834">
        <v>7187</v>
      </c>
      <c r="B834">
        <v>1969</v>
      </c>
      <c r="C834">
        <f>2014-marketing_campaign32[[#This Row],[Year_Birth]]</f>
        <v>45</v>
      </c>
      <c r="D834" t="str">
        <f>IF(AND(marketing_campaign32[[#This Row],[Age]]&gt;17, marketing_campaign32[[#This Row],[Age]]&lt;40), "Adult", IF(AND(marketing_campaign32[[#This Row],[Age]]&gt;=40, marketing_campaign32[[#This Row],[Age]]&lt;59), "Middle Age", "Old Age"))</f>
        <v>Middle Age</v>
      </c>
      <c r="E834">
        <v>3</v>
      </c>
      <c r="F834">
        <v>2</v>
      </c>
      <c r="G834">
        <v>53408.685009487665</v>
      </c>
      <c r="H834" t="s">
        <v>147</v>
      </c>
      <c r="I834">
        <v>2</v>
      </c>
      <c r="J834">
        <v>1</v>
      </c>
      <c r="K834">
        <v>1</v>
      </c>
      <c r="L834">
        <f t="shared" si="39"/>
        <v>2</v>
      </c>
      <c r="M834">
        <f>marketing_campaign32[[#This Row],[TotalKids]]+marketing_campaign32[[#This Row],[Marital_Number]]</f>
        <v>4</v>
      </c>
      <c r="N834" s="1">
        <v>41412</v>
      </c>
      <c r="O834" s="22">
        <f>MAX($N$2:$N$2229)-marketing_campaign32[[#This Row],[Dt_Customer]]</f>
        <v>407</v>
      </c>
      <c r="P834">
        <v>52</v>
      </c>
      <c r="Q834">
        <v>375</v>
      </c>
      <c r="R834">
        <v>42</v>
      </c>
      <c r="S834">
        <v>48</v>
      </c>
      <c r="T834">
        <v>94</v>
      </c>
      <c r="U834">
        <v>66</v>
      </c>
      <c r="V834">
        <v>96</v>
      </c>
      <c r="W834">
        <f t="shared" si="40"/>
        <v>721</v>
      </c>
      <c r="X834" s="27">
        <f>marketing_campaign32[[#This Row],[TotalSpend]]/marketing_campaign32[[#This Row],[Income]]</f>
        <v>1.3499677063232686E-2</v>
      </c>
      <c r="Y834" s="27" t="str">
        <f>IF(marketing_campaign32[[#This Row],[TotalSpend]]&gt;1196, "High Spend", "Low Spend")</f>
        <v>Low Spend</v>
      </c>
      <c r="Z834">
        <v>7</v>
      </c>
      <c r="AA834">
        <v>4</v>
      </c>
      <c r="AB834">
        <v>10</v>
      </c>
      <c r="AC834">
        <v>4</v>
      </c>
      <c r="AD834">
        <f t="shared" si="41"/>
        <v>18</v>
      </c>
      <c r="AE834" s="30">
        <f>IFERROR(marketing_campaign32[[#This Row],[TotalSpend]]/marketing_campaign32[[#This Row],[TotalPurchase]], 0)</f>
        <v>40.055555555555557</v>
      </c>
      <c r="AF834">
        <v>3</v>
      </c>
      <c r="AG834">
        <v>0</v>
      </c>
      <c r="AH834">
        <v>0</v>
      </c>
      <c r="AI834">
        <v>0</v>
      </c>
      <c r="AJ834">
        <v>0</v>
      </c>
      <c r="AK834">
        <v>0</v>
      </c>
      <c r="AL834">
        <v>0</v>
      </c>
      <c r="AM834">
        <v>0</v>
      </c>
    </row>
    <row r="835" spans="1:39" x14ac:dyDescent="0.3">
      <c r="A835">
        <v>7446</v>
      </c>
      <c r="B835">
        <v>1967</v>
      </c>
      <c r="C835">
        <f>2014-marketing_campaign32[[#This Row],[Year_Birth]]</f>
        <v>47</v>
      </c>
      <c r="D835" t="str">
        <f>IF(AND(marketing_campaign32[[#This Row],[Age]]&gt;17, marketing_campaign32[[#This Row],[Age]]&lt;40), "Adult", IF(AND(marketing_campaign32[[#This Row],[Age]]&gt;=40, marketing_campaign32[[#This Row],[Age]]&lt;59), "Middle Age", "Old Age"))</f>
        <v>Middle Age</v>
      </c>
      <c r="E835">
        <v>3</v>
      </c>
      <c r="F835">
        <v>2</v>
      </c>
      <c r="G835">
        <v>62513</v>
      </c>
      <c r="H835" t="s">
        <v>147</v>
      </c>
      <c r="I835">
        <v>2</v>
      </c>
      <c r="J835">
        <v>0</v>
      </c>
      <c r="K835">
        <v>1</v>
      </c>
      <c r="L835">
        <f t="shared" si="39"/>
        <v>1</v>
      </c>
      <c r="M835">
        <f>marketing_campaign32[[#This Row],[TotalKids]]+marketing_campaign32[[#This Row],[Marital_Number]]</f>
        <v>3</v>
      </c>
      <c r="N835" s="1">
        <v>41526</v>
      </c>
      <c r="O835" s="22">
        <f>MAX($N$2:$N$2229)-marketing_campaign32[[#This Row],[Dt_Customer]]</f>
        <v>293</v>
      </c>
      <c r="P835">
        <v>16</v>
      </c>
      <c r="Q835">
        <v>520</v>
      </c>
      <c r="R835">
        <v>42</v>
      </c>
      <c r="S835">
        <v>98</v>
      </c>
      <c r="T835">
        <v>0</v>
      </c>
      <c r="U835">
        <v>42</v>
      </c>
      <c r="V835">
        <v>14</v>
      </c>
      <c r="W835">
        <f t="shared" si="40"/>
        <v>716</v>
      </c>
      <c r="X835" s="27">
        <f>marketing_campaign32[[#This Row],[TotalSpend]]/marketing_campaign32[[#This Row],[Income]]</f>
        <v>1.1453617647529314E-2</v>
      </c>
      <c r="Y835" s="27" t="str">
        <f>IF(marketing_campaign32[[#This Row],[TotalSpend]]&gt;1196, "High Spend", "Low Spend")</f>
        <v>Low Spend</v>
      </c>
      <c r="Z835">
        <v>2</v>
      </c>
      <c r="AA835">
        <v>6</v>
      </c>
      <c r="AB835">
        <v>4</v>
      </c>
      <c r="AC835">
        <v>10</v>
      </c>
      <c r="AD835">
        <f t="shared" si="41"/>
        <v>20</v>
      </c>
      <c r="AE835" s="30">
        <f>IFERROR(marketing_campaign32[[#This Row],[TotalSpend]]/marketing_campaign32[[#This Row],[TotalPurchase]], 0)</f>
        <v>35.799999999999997</v>
      </c>
      <c r="AF835">
        <v>6</v>
      </c>
      <c r="AG835">
        <v>0</v>
      </c>
      <c r="AH835">
        <v>0</v>
      </c>
      <c r="AI835">
        <v>0</v>
      </c>
      <c r="AJ835">
        <v>0</v>
      </c>
      <c r="AK835">
        <v>0</v>
      </c>
      <c r="AL835">
        <v>0</v>
      </c>
      <c r="AM835">
        <v>0</v>
      </c>
    </row>
    <row r="836" spans="1:39" x14ac:dyDescent="0.3">
      <c r="A836">
        <v>2712</v>
      </c>
      <c r="B836">
        <v>1956</v>
      </c>
      <c r="C836">
        <f>2014-marketing_campaign32[[#This Row],[Year_Birth]]</f>
        <v>58</v>
      </c>
      <c r="D836" t="str">
        <f>IF(AND(marketing_campaign32[[#This Row],[Age]]&gt;17, marketing_campaign32[[#This Row],[Age]]&lt;40), "Adult", IF(AND(marketing_campaign32[[#This Row],[Age]]&gt;=40, marketing_campaign32[[#This Row],[Age]]&lt;59), "Middle Age", "Old Age"))</f>
        <v>Middle Age</v>
      </c>
      <c r="E836">
        <v>2</v>
      </c>
      <c r="F836">
        <v>2</v>
      </c>
      <c r="G836">
        <v>71866</v>
      </c>
      <c r="H836" t="s">
        <v>146</v>
      </c>
      <c r="I836">
        <v>3</v>
      </c>
      <c r="J836">
        <v>0</v>
      </c>
      <c r="K836">
        <v>1</v>
      </c>
      <c r="L836">
        <f t="shared" si="39"/>
        <v>1</v>
      </c>
      <c r="M836">
        <f>marketing_campaign32[[#This Row],[TotalKids]]+marketing_campaign32[[#This Row],[Marital_Number]]</f>
        <v>3</v>
      </c>
      <c r="N836" s="1">
        <v>41633</v>
      </c>
      <c r="O836" s="22">
        <f>MAX($N$2:$N$2229)-marketing_campaign32[[#This Row],[Dt_Customer]]</f>
        <v>186</v>
      </c>
      <c r="P836">
        <v>85</v>
      </c>
      <c r="Q836">
        <v>184</v>
      </c>
      <c r="R836">
        <v>178</v>
      </c>
      <c r="S836">
        <v>178</v>
      </c>
      <c r="T836">
        <v>103</v>
      </c>
      <c r="U836">
        <v>39</v>
      </c>
      <c r="V836">
        <v>33</v>
      </c>
      <c r="W836">
        <f t="shared" si="40"/>
        <v>715</v>
      </c>
      <c r="X836" s="27">
        <f>marketing_campaign32[[#This Row],[TotalSpend]]/marketing_campaign32[[#This Row],[Income]]</f>
        <v>9.949071883783708E-3</v>
      </c>
      <c r="Y836" s="27" t="str">
        <f>IF(marketing_campaign32[[#This Row],[TotalSpend]]&gt;1196, "High Spend", "Low Spend")</f>
        <v>Low Spend</v>
      </c>
      <c r="Z836">
        <v>1</v>
      </c>
      <c r="AA836">
        <v>6</v>
      </c>
      <c r="AB836">
        <v>3</v>
      </c>
      <c r="AC836">
        <v>10</v>
      </c>
      <c r="AD836">
        <f t="shared" si="41"/>
        <v>19</v>
      </c>
      <c r="AE836" s="30">
        <f>IFERROR(marketing_campaign32[[#This Row],[TotalSpend]]/marketing_campaign32[[#This Row],[TotalPurchase]], 0)</f>
        <v>37.631578947368418</v>
      </c>
      <c r="AF836">
        <v>3</v>
      </c>
      <c r="AG836">
        <v>0</v>
      </c>
      <c r="AH836">
        <v>0</v>
      </c>
      <c r="AI836">
        <v>0</v>
      </c>
      <c r="AJ836">
        <v>0</v>
      </c>
      <c r="AK836">
        <v>0</v>
      </c>
      <c r="AL836">
        <v>0</v>
      </c>
      <c r="AM836">
        <v>0</v>
      </c>
    </row>
    <row r="837" spans="1:39" x14ac:dyDescent="0.3">
      <c r="A837">
        <v>4785</v>
      </c>
      <c r="B837">
        <v>1970</v>
      </c>
      <c r="C837">
        <f>2014-marketing_campaign32[[#This Row],[Year_Birth]]</f>
        <v>44</v>
      </c>
      <c r="D837" t="str">
        <f>IF(AND(marketing_campaign32[[#This Row],[Age]]&gt;17, marketing_campaign32[[#This Row],[Age]]&lt;40), "Adult", IF(AND(marketing_campaign32[[#This Row],[Age]]&gt;=40, marketing_campaign32[[#This Row],[Age]]&lt;59), "Middle Age", "Old Age"))</f>
        <v>Middle Age</v>
      </c>
      <c r="E837">
        <v>3</v>
      </c>
      <c r="F837">
        <v>2</v>
      </c>
      <c r="G837">
        <v>77622</v>
      </c>
      <c r="H837" t="s">
        <v>146</v>
      </c>
      <c r="I837">
        <v>3</v>
      </c>
      <c r="J837">
        <v>0</v>
      </c>
      <c r="K837">
        <v>2</v>
      </c>
      <c r="L837">
        <f t="shared" si="39"/>
        <v>2</v>
      </c>
      <c r="M837">
        <f>marketing_campaign32[[#This Row],[TotalKids]]+marketing_campaign32[[#This Row],[Marital_Number]]</f>
        <v>4</v>
      </c>
      <c r="N837" s="1">
        <v>41743</v>
      </c>
      <c r="O837" s="22">
        <f>MAX($N$2:$N$2229)-marketing_campaign32[[#This Row],[Dt_Customer]]</f>
        <v>76</v>
      </c>
      <c r="P837">
        <v>3</v>
      </c>
      <c r="Q837">
        <v>520</v>
      </c>
      <c r="R837">
        <v>7</v>
      </c>
      <c r="S837">
        <v>154</v>
      </c>
      <c r="T837">
        <v>19</v>
      </c>
      <c r="U837">
        <v>0</v>
      </c>
      <c r="V837">
        <v>14</v>
      </c>
      <c r="W837">
        <f t="shared" si="40"/>
        <v>714</v>
      </c>
      <c r="X837" s="27">
        <f>marketing_campaign32[[#This Row],[TotalSpend]]/marketing_campaign32[[#This Row],[Income]]</f>
        <v>9.1984231274638631E-3</v>
      </c>
      <c r="Y837" s="27" t="str">
        <f>IF(marketing_campaign32[[#This Row],[TotalSpend]]&gt;1196, "High Spend", "Low Spend")</f>
        <v>Low Spend</v>
      </c>
      <c r="Z837">
        <v>2</v>
      </c>
      <c r="AA837">
        <v>6</v>
      </c>
      <c r="AB837">
        <v>3</v>
      </c>
      <c r="AC837">
        <v>11</v>
      </c>
      <c r="AD837">
        <f t="shared" si="41"/>
        <v>20</v>
      </c>
      <c r="AE837" s="30">
        <f>IFERROR(marketing_campaign32[[#This Row],[TotalSpend]]/marketing_campaign32[[#This Row],[TotalPurchase]], 0)</f>
        <v>35.700000000000003</v>
      </c>
      <c r="AF837">
        <v>3</v>
      </c>
      <c r="AG837">
        <v>0</v>
      </c>
      <c r="AH837">
        <v>0</v>
      </c>
      <c r="AI837">
        <v>0</v>
      </c>
      <c r="AJ837">
        <v>0</v>
      </c>
      <c r="AK837">
        <v>0</v>
      </c>
      <c r="AL837">
        <v>0</v>
      </c>
      <c r="AM837">
        <v>0</v>
      </c>
    </row>
    <row r="838" spans="1:39" x14ac:dyDescent="0.3">
      <c r="A838">
        <v>7718</v>
      </c>
      <c r="B838">
        <v>1947</v>
      </c>
      <c r="C838">
        <f>2014-marketing_campaign32[[#This Row],[Year_Birth]]</f>
        <v>67</v>
      </c>
      <c r="D838" t="str">
        <f>IF(AND(marketing_campaign32[[#This Row],[Age]]&gt;17, marketing_campaign32[[#This Row],[Age]]&lt;40), "Adult", IF(AND(marketing_campaign32[[#This Row],[Age]]&gt;=40, marketing_campaign32[[#This Row],[Age]]&lt;59), "Middle Age", "Old Age"))</f>
        <v>Old Age</v>
      </c>
      <c r="E838">
        <v>3</v>
      </c>
      <c r="F838">
        <v>2</v>
      </c>
      <c r="G838">
        <v>66000</v>
      </c>
      <c r="H838" t="s">
        <v>147</v>
      </c>
      <c r="I838">
        <v>2</v>
      </c>
      <c r="J838">
        <v>0</v>
      </c>
      <c r="K838">
        <v>0</v>
      </c>
      <c r="L838">
        <f t="shared" si="39"/>
        <v>0</v>
      </c>
      <c r="M838">
        <f>marketing_campaign32[[#This Row],[TotalKids]]+marketing_campaign32[[#This Row],[Marital_Number]]</f>
        <v>2</v>
      </c>
      <c r="N838" s="1">
        <v>41749</v>
      </c>
      <c r="O838" s="22">
        <f>MAX($N$2:$N$2229)-marketing_campaign32[[#This Row],[Dt_Customer]]</f>
        <v>70</v>
      </c>
      <c r="P838">
        <v>36</v>
      </c>
      <c r="Q838">
        <v>244</v>
      </c>
      <c r="R838">
        <v>51</v>
      </c>
      <c r="S838">
        <v>270</v>
      </c>
      <c r="T838">
        <v>101</v>
      </c>
      <c r="U838">
        <v>0</v>
      </c>
      <c r="V838">
        <v>45</v>
      </c>
      <c r="W838">
        <f t="shared" si="40"/>
        <v>711</v>
      </c>
      <c r="X838" s="27">
        <f>marketing_campaign32[[#This Row],[TotalSpend]]/marketing_campaign32[[#This Row],[Income]]</f>
        <v>1.0772727272727272E-2</v>
      </c>
      <c r="Y838" s="27" t="str">
        <f>IF(marketing_campaign32[[#This Row],[TotalSpend]]&gt;1196, "High Spend", "Low Spend")</f>
        <v>Low Spend</v>
      </c>
      <c r="Z838">
        <v>1</v>
      </c>
      <c r="AA838">
        <v>1</v>
      </c>
      <c r="AB838">
        <v>3</v>
      </c>
      <c r="AC838">
        <v>5</v>
      </c>
      <c r="AD838">
        <f t="shared" si="41"/>
        <v>9</v>
      </c>
      <c r="AE838" s="30">
        <f>IFERROR(marketing_campaign32[[#This Row],[TotalSpend]]/marketing_campaign32[[#This Row],[TotalPurchase]], 0)</f>
        <v>79</v>
      </c>
      <c r="AF838">
        <v>1</v>
      </c>
      <c r="AG838">
        <v>0</v>
      </c>
      <c r="AH838">
        <v>0</v>
      </c>
      <c r="AI838">
        <v>0</v>
      </c>
      <c r="AJ838">
        <v>0</v>
      </c>
      <c r="AK838">
        <v>0</v>
      </c>
      <c r="AL838">
        <v>0</v>
      </c>
      <c r="AM838">
        <v>0</v>
      </c>
    </row>
    <row r="839" spans="1:39" x14ac:dyDescent="0.3">
      <c r="A839">
        <v>4656</v>
      </c>
      <c r="B839">
        <v>1990</v>
      </c>
      <c r="C839">
        <f>2014-marketing_campaign32[[#This Row],[Year_Birth]]</f>
        <v>24</v>
      </c>
      <c r="D839" t="str">
        <f>IF(AND(marketing_campaign32[[#This Row],[Age]]&gt;17, marketing_campaign32[[#This Row],[Age]]&lt;40), "Adult", IF(AND(marketing_campaign32[[#This Row],[Age]]&gt;=40, marketing_campaign32[[#This Row],[Age]]&lt;59), "Middle Age", "Old Age"))</f>
        <v>Adult</v>
      </c>
      <c r="E839">
        <v>3</v>
      </c>
      <c r="F839">
        <v>1</v>
      </c>
      <c r="G839">
        <v>51250</v>
      </c>
      <c r="H839" t="s">
        <v>147</v>
      </c>
      <c r="I839">
        <v>2</v>
      </c>
      <c r="J839">
        <v>1</v>
      </c>
      <c r="K839">
        <v>0</v>
      </c>
      <c r="L839">
        <f t="shared" si="39"/>
        <v>1</v>
      </c>
      <c r="M839">
        <f>marketing_campaign32[[#This Row],[TotalKids]]+marketing_campaign32[[#This Row],[Marital_Number]]</f>
        <v>2</v>
      </c>
      <c r="N839" s="1">
        <v>41363</v>
      </c>
      <c r="O839" s="22">
        <f>MAX($N$2:$N$2229)-marketing_campaign32[[#This Row],[Dt_Customer]]</f>
        <v>456</v>
      </c>
      <c r="P839">
        <v>28</v>
      </c>
      <c r="Q839">
        <v>342</v>
      </c>
      <c r="R839">
        <v>32</v>
      </c>
      <c r="S839">
        <v>230</v>
      </c>
      <c r="T839">
        <v>34</v>
      </c>
      <c r="U839">
        <v>32</v>
      </c>
      <c r="V839">
        <v>40</v>
      </c>
      <c r="W839">
        <f t="shared" si="40"/>
        <v>710</v>
      </c>
      <c r="X839" s="27">
        <f>marketing_campaign32[[#This Row],[TotalSpend]]/marketing_campaign32[[#This Row],[Income]]</f>
        <v>1.3853658536585366E-2</v>
      </c>
      <c r="Y839" s="27" t="str">
        <f>IF(marketing_campaign32[[#This Row],[TotalSpend]]&gt;1196, "High Spend", "Low Spend")</f>
        <v>Low Spend</v>
      </c>
      <c r="Z839">
        <v>5</v>
      </c>
      <c r="AA839">
        <v>10</v>
      </c>
      <c r="AB839">
        <v>5</v>
      </c>
      <c r="AC839">
        <v>4</v>
      </c>
      <c r="AD839">
        <f t="shared" si="41"/>
        <v>19</v>
      </c>
      <c r="AE839" s="30">
        <f>IFERROR(marketing_campaign32[[#This Row],[TotalSpend]]/marketing_campaign32[[#This Row],[TotalPurchase]], 0)</f>
        <v>37.368421052631582</v>
      </c>
      <c r="AF839">
        <v>9</v>
      </c>
      <c r="AG839">
        <v>0</v>
      </c>
      <c r="AH839">
        <v>0</v>
      </c>
      <c r="AI839">
        <v>1</v>
      </c>
      <c r="AJ839">
        <v>0</v>
      </c>
      <c r="AK839">
        <v>0</v>
      </c>
      <c r="AL839">
        <v>0</v>
      </c>
      <c r="AM839">
        <v>0</v>
      </c>
    </row>
    <row r="840" spans="1:39" x14ac:dyDescent="0.3">
      <c r="A840">
        <v>550</v>
      </c>
      <c r="B840">
        <v>1952</v>
      </c>
      <c r="C840">
        <f>2014-marketing_campaign32[[#This Row],[Year_Birth]]</f>
        <v>62</v>
      </c>
      <c r="D840" t="str">
        <f>IF(AND(marketing_campaign32[[#This Row],[Age]]&gt;17, marketing_campaign32[[#This Row],[Age]]&lt;40), "Adult", IF(AND(marketing_campaign32[[#This Row],[Age]]&gt;=40, marketing_campaign32[[#This Row],[Age]]&lt;59), "Middle Age", "Old Age"))</f>
        <v>Old Age</v>
      </c>
      <c r="E840">
        <v>2</v>
      </c>
      <c r="F840">
        <v>1</v>
      </c>
      <c r="G840">
        <v>62335</v>
      </c>
      <c r="H840" t="s">
        <v>147</v>
      </c>
      <c r="I840">
        <v>2</v>
      </c>
      <c r="J840">
        <v>0</v>
      </c>
      <c r="K840">
        <v>1</v>
      </c>
      <c r="L840">
        <f t="shared" si="39"/>
        <v>1</v>
      </c>
      <c r="M840">
        <f>marketing_campaign32[[#This Row],[TotalKids]]+marketing_campaign32[[#This Row],[Marital_Number]]</f>
        <v>2</v>
      </c>
      <c r="N840" s="1">
        <v>41417</v>
      </c>
      <c r="O840" s="22">
        <f>MAX($N$2:$N$2229)-marketing_campaign32[[#This Row],[Dt_Customer]]</f>
        <v>402</v>
      </c>
      <c r="P840">
        <v>87</v>
      </c>
      <c r="Q840">
        <v>243</v>
      </c>
      <c r="R840">
        <v>131</v>
      </c>
      <c r="S840">
        <v>217</v>
      </c>
      <c r="T840">
        <v>85</v>
      </c>
      <c r="U840">
        <v>6</v>
      </c>
      <c r="V840">
        <v>26</v>
      </c>
      <c r="W840">
        <f t="shared" si="40"/>
        <v>708</v>
      </c>
      <c r="X840" s="27">
        <f>marketing_campaign32[[#This Row],[TotalSpend]]/marketing_campaign32[[#This Row],[Income]]</f>
        <v>1.1357985080612818E-2</v>
      </c>
      <c r="Y840" s="27" t="str">
        <f>IF(marketing_campaign32[[#This Row],[TotalSpend]]&gt;1196, "High Spend", "Low Spend")</f>
        <v>Low Spend</v>
      </c>
      <c r="Z840">
        <v>2</v>
      </c>
      <c r="AA840">
        <v>3</v>
      </c>
      <c r="AB840">
        <v>3</v>
      </c>
      <c r="AC840">
        <v>13</v>
      </c>
      <c r="AD840">
        <f t="shared" si="41"/>
        <v>19</v>
      </c>
      <c r="AE840" s="30">
        <f>IFERROR(marketing_campaign32[[#This Row],[TotalSpend]]/marketing_campaign32[[#This Row],[TotalPurchase]], 0)</f>
        <v>37.263157894736842</v>
      </c>
      <c r="AF840">
        <v>2</v>
      </c>
      <c r="AG840">
        <v>0</v>
      </c>
      <c r="AH840">
        <v>0</v>
      </c>
      <c r="AI840">
        <v>0</v>
      </c>
      <c r="AJ840">
        <v>0</v>
      </c>
      <c r="AK840">
        <v>0</v>
      </c>
      <c r="AL840">
        <v>0</v>
      </c>
      <c r="AM840">
        <v>0</v>
      </c>
    </row>
    <row r="841" spans="1:39" x14ac:dyDescent="0.3">
      <c r="A841">
        <v>10968</v>
      </c>
      <c r="B841">
        <v>1969</v>
      </c>
      <c r="C841">
        <f>2014-marketing_campaign32[[#This Row],[Year_Birth]]</f>
        <v>45</v>
      </c>
      <c r="D841" t="str">
        <f>IF(AND(marketing_campaign32[[#This Row],[Age]]&gt;17, marketing_campaign32[[#This Row],[Age]]&lt;40), "Adult", IF(AND(marketing_campaign32[[#This Row],[Age]]&gt;=40, marketing_campaign32[[#This Row],[Age]]&lt;59), "Middle Age", "Old Age"))</f>
        <v>Middle Age</v>
      </c>
      <c r="E841">
        <v>2</v>
      </c>
      <c r="F841">
        <v>1</v>
      </c>
      <c r="G841">
        <v>57731</v>
      </c>
      <c r="H841" t="s">
        <v>147</v>
      </c>
      <c r="I841">
        <v>2</v>
      </c>
      <c r="J841">
        <v>0</v>
      </c>
      <c r="K841">
        <v>1</v>
      </c>
      <c r="L841">
        <f t="shared" si="39"/>
        <v>1</v>
      </c>
      <c r="M841">
        <f>marketing_campaign32[[#This Row],[TotalKids]]+marketing_campaign32[[#This Row],[Marital_Number]]</f>
        <v>2</v>
      </c>
      <c r="N841" s="1">
        <v>41236</v>
      </c>
      <c r="O841" s="22">
        <f>MAX($N$2:$N$2229)-marketing_campaign32[[#This Row],[Dt_Customer]]</f>
        <v>583</v>
      </c>
      <c r="P841">
        <v>0</v>
      </c>
      <c r="Q841">
        <v>266</v>
      </c>
      <c r="R841">
        <v>21</v>
      </c>
      <c r="S841">
        <v>300</v>
      </c>
      <c r="T841">
        <v>65</v>
      </c>
      <c r="U841">
        <v>8</v>
      </c>
      <c r="V841">
        <v>44</v>
      </c>
      <c r="W841">
        <f t="shared" si="40"/>
        <v>704</v>
      </c>
      <c r="X841" s="27">
        <f>marketing_campaign32[[#This Row],[TotalSpend]]/marketing_campaign32[[#This Row],[Income]]</f>
        <v>1.2194488229893817E-2</v>
      </c>
      <c r="Y841" s="27" t="str">
        <f>IF(marketing_campaign32[[#This Row],[TotalSpend]]&gt;1196, "High Spend", "Low Spend")</f>
        <v>Low Spend</v>
      </c>
      <c r="Z841">
        <v>4</v>
      </c>
      <c r="AA841">
        <v>8</v>
      </c>
      <c r="AB841">
        <v>8</v>
      </c>
      <c r="AC841">
        <v>6</v>
      </c>
      <c r="AD841">
        <f t="shared" si="41"/>
        <v>22</v>
      </c>
      <c r="AE841" s="30">
        <f>IFERROR(marketing_campaign32[[#This Row],[TotalSpend]]/marketing_campaign32[[#This Row],[TotalPurchase]], 0)</f>
        <v>32</v>
      </c>
      <c r="AF841">
        <v>6</v>
      </c>
      <c r="AG841">
        <v>0</v>
      </c>
      <c r="AH841">
        <v>0</v>
      </c>
      <c r="AI841">
        <v>0</v>
      </c>
      <c r="AJ841">
        <v>0</v>
      </c>
      <c r="AK841">
        <v>0</v>
      </c>
      <c r="AL841">
        <v>0</v>
      </c>
      <c r="AM841">
        <v>0</v>
      </c>
    </row>
    <row r="842" spans="1:39" x14ac:dyDescent="0.3">
      <c r="A842">
        <v>3717</v>
      </c>
      <c r="B842">
        <v>1959</v>
      </c>
      <c r="C842">
        <f>2014-marketing_campaign32[[#This Row],[Year_Birth]]</f>
        <v>55</v>
      </c>
      <c r="D842" t="str">
        <f>IF(AND(marketing_campaign32[[#This Row],[Age]]&gt;17, marketing_campaign32[[#This Row],[Age]]&lt;40), "Adult", IF(AND(marketing_campaign32[[#This Row],[Age]]&gt;=40, marketing_campaign32[[#This Row],[Age]]&lt;59), "Middle Age", "Old Age"))</f>
        <v>Middle Age</v>
      </c>
      <c r="E842">
        <v>2</v>
      </c>
      <c r="F842">
        <v>2</v>
      </c>
      <c r="G842">
        <v>61180</v>
      </c>
      <c r="H842" t="s">
        <v>147</v>
      </c>
      <c r="I842">
        <v>2</v>
      </c>
      <c r="J842">
        <v>0</v>
      </c>
      <c r="K842">
        <v>1</v>
      </c>
      <c r="L842">
        <f t="shared" si="39"/>
        <v>1</v>
      </c>
      <c r="M842">
        <f>marketing_campaign32[[#This Row],[TotalKids]]+marketing_campaign32[[#This Row],[Marital_Number]]</f>
        <v>3</v>
      </c>
      <c r="N842" s="1">
        <v>41752</v>
      </c>
      <c r="O842" s="22">
        <f>MAX($N$2:$N$2229)-marketing_campaign32[[#This Row],[Dt_Customer]]</f>
        <v>67</v>
      </c>
      <c r="P842">
        <v>70</v>
      </c>
      <c r="Q842">
        <v>403</v>
      </c>
      <c r="R842">
        <v>24</v>
      </c>
      <c r="S842">
        <v>29</v>
      </c>
      <c r="T842">
        <v>6</v>
      </c>
      <c r="U842">
        <v>24</v>
      </c>
      <c r="V842">
        <v>218</v>
      </c>
      <c r="W842">
        <f t="shared" si="40"/>
        <v>704</v>
      </c>
      <c r="X842" s="27">
        <f>marketing_campaign32[[#This Row],[TotalSpend]]/marketing_campaign32[[#This Row],[Income]]</f>
        <v>1.1507028440666884E-2</v>
      </c>
      <c r="Y842" s="27" t="str">
        <f>IF(marketing_campaign32[[#This Row],[TotalSpend]]&gt;1196, "High Spend", "Low Spend")</f>
        <v>Low Spend</v>
      </c>
      <c r="Z842">
        <v>2</v>
      </c>
      <c r="AA842">
        <v>5</v>
      </c>
      <c r="AB842">
        <v>5</v>
      </c>
      <c r="AC842">
        <v>6</v>
      </c>
      <c r="AD842">
        <f t="shared" si="41"/>
        <v>16</v>
      </c>
      <c r="AE842" s="30">
        <f>IFERROR(marketing_campaign32[[#This Row],[TotalSpend]]/marketing_campaign32[[#This Row],[TotalPurchase]], 0)</f>
        <v>44</v>
      </c>
      <c r="AF842">
        <v>3</v>
      </c>
      <c r="AG842">
        <v>0</v>
      </c>
      <c r="AH842">
        <v>0</v>
      </c>
      <c r="AI842">
        <v>1</v>
      </c>
      <c r="AJ842">
        <v>0</v>
      </c>
      <c r="AK842">
        <v>0</v>
      </c>
      <c r="AL842">
        <v>0</v>
      </c>
      <c r="AM842">
        <v>0</v>
      </c>
    </row>
    <row r="843" spans="1:39" x14ac:dyDescent="0.3">
      <c r="A843">
        <v>8911</v>
      </c>
      <c r="B843">
        <v>1967</v>
      </c>
      <c r="C843">
        <f>2014-marketing_campaign32[[#This Row],[Year_Birth]]</f>
        <v>47</v>
      </c>
      <c r="D843" t="str">
        <f>IF(AND(marketing_campaign32[[#This Row],[Age]]&gt;17, marketing_campaign32[[#This Row],[Age]]&lt;40), "Adult", IF(AND(marketing_campaign32[[#This Row],[Age]]&gt;=40, marketing_campaign32[[#This Row],[Age]]&lt;59), "Middle Age", "Old Age"))</f>
        <v>Middle Age</v>
      </c>
      <c r="E843">
        <v>3</v>
      </c>
      <c r="F843">
        <v>2</v>
      </c>
      <c r="G843">
        <v>56320</v>
      </c>
      <c r="H843" t="s">
        <v>147</v>
      </c>
      <c r="I843">
        <v>2</v>
      </c>
      <c r="J843">
        <v>0</v>
      </c>
      <c r="K843">
        <v>1</v>
      </c>
      <c r="L843">
        <f t="shared" si="39"/>
        <v>1</v>
      </c>
      <c r="M843">
        <f>marketing_campaign32[[#This Row],[TotalKids]]+marketing_campaign32[[#This Row],[Marital_Number]]</f>
        <v>3</v>
      </c>
      <c r="N843" s="1">
        <v>41372</v>
      </c>
      <c r="O843" s="22">
        <f>MAX($N$2:$N$2229)-marketing_campaign32[[#This Row],[Dt_Customer]]</f>
        <v>447</v>
      </c>
      <c r="P843">
        <v>11</v>
      </c>
      <c r="Q843">
        <v>201</v>
      </c>
      <c r="R843">
        <v>53</v>
      </c>
      <c r="S843">
        <v>172</v>
      </c>
      <c r="T843">
        <v>116</v>
      </c>
      <c r="U843">
        <v>77</v>
      </c>
      <c r="V843">
        <v>83</v>
      </c>
      <c r="W843">
        <f t="shared" si="40"/>
        <v>702</v>
      </c>
      <c r="X843" s="27">
        <f>marketing_campaign32[[#This Row],[TotalSpend]]/marketing_campaign32[[#This Row],[Income]]</f>
        <v>1.2464488636363636E-2</v>
      </c>
      <c r="Y843" s="27" t="str">
        <f>IF(marketing_campaign32[[#This Row],[TotalSpend]]&gt;1196, "High Spend", "Low Spend")</f>
        <v>Low Spend</v>
      </c>
      <c r="Z843">
        <v>3</v>
      </c>
      <c r="AA843">
        <v>5</v>
      </c>
      <c r="AB843">
        <v>4</v>
      </c>
      <c r="AC843">
        <v>9</v>
      </c>
      <c r="AD843">
        <f t="shared" si="41"/>
        <v>18</v>
      </c>
      <c r="AE843" s="30">
        <f>IFERROR(marketing_campaign32[[#This Row],[TotalSpend]]/marketing_campaign32[[#This Row],[TotalPurchase]], 0)</f>
        <v>39</v>
      </c>
      <c r="AF843">
        <v>4</v>
      </c>
      <c r="AG843">
        <v>0</v>
      </c>
      <c r="AH843">
        <v>0</v>
      </c>
      <c r="AI843">
        <v>0</v>
      </c>
      <c r="AJ843">
        <v>0</v>
      </c>
      <c r="AK843">
        <v>0</v>
      </c>
      <c r="AL843">
        <v>0</v>
      </c>
      <c r="AM843">
        <v>0</v>
      </c>
    </row>
    <row r="844" spans="1:39" x14ac:dyDescent="0.3">
      <c r="A844">
        <v>2134</v>
      </c>
      <c r="B844">
        <v>1952</v>
      </c>
      <c r="C844">
        <f>2014-marketing_campaign32[[#This Row],[Year_Birth]]</f>
        <v>62</v>
      </c>
      <c r="D844" t="str">
        <f>IF(AND(marketing_campaign32[[#This Row],[Age]]&gt;17, marketing_campaign32[[#This Row],[Age]]&lt;40), "Adult", IF(AND(marketing_campaign32[[#This Row],[Age]]&gt;=40, marketing_campaign32[[#This Row],[Age]]&lt;59), "Middle Age", "Old Age"))</f>
        <v>Old Age</v>
      </c>
      <c r="E844">
        <v>2</v>
      </c>
      <c r="F844">
        <v>1</v>
      </c>
      <c r="G844">
        <v>53700</v>
      </c>
      <c r="H844" t="s">
        <v>147</v>
      </c>
      <c r="I844">
        <v>2</v>
      </c>
      <c r="J844">
        <v>0</v>
      </c>
      <c r="K844">
        <v>1</v>
      </c>
      <c r="L844">
        <f t="shared" si="39"/>
        <v>1</v>
      </c>
      <c r="M844">
        <f>marketing_campaign32[[#This Row],[TotalKids]]+marketing_campaign32[[#This Row],[Marital_Number]]</f>
        <v>2</v>
      </c>
      <c r="N844" s="1">
        <v>41138</v>
      </c>
      <c r="O844" s="22">
        <f>MAX($N$2:$N$2229)-marketing_campaign32[[#This Row],[Dt_Customer]]</f>
        <v>681</v>
      </c>
      <c r="P844">
        <v>94</v>
      </c>
      <c r="Q844">
        <v>263</v>
      </c>
      <c r="R844">
        <v>5</v>
      </c>
      <c r="S844">
        <v>233</v>
      </c>
      <c r="T844">
        <v>69</v>
      </c>
      <c r="U844">
        <v>41</v>
      </c>
      <c r="V844">
        <v>83</v>
      </c>
      <c r="W844">
        <f t="shared" si="40"/>
        <v>694</v>
      </c>
      <c r="X844" s="27">
        <f>marketing_campaign32[[#This Row],[TotalSpend]]/marketing_campaign32[[#This Row],[Income]]</f>
        <v>1.292364990689013E-2</v>
      </c>
      <c r="Y844" s="27" t="str">
        <f>IF(marketing_campaign32[[#This Row],[TotalSpend]]&gt;1196, "High Spend", "Low Spend")</f>
        <v>Low Spend</v>
      </c>
      <c r="Z844">
        <v>4</v>
      </c>
      <c r="AA844">
        <v>5</v>
      </c>
      <c r="AB844">
        <v>5</v>
      </c>
      <c r="AC844">
        <v>8</v>
      </c>
      <c r="AD844">
        <f t="shared" si="41"/>
        <v>18</v>
      </c>
      <c r="AE844" s="30">
        <f>IFERROR(marketing_campaign32[[#This Row],[TotalSpend]]/marketing_campaign32[[#This Row],[TotalPurchase]], 0)</f>
        <v>38.555555555555557</v>
      </c>
      <c r="AF844">
        <v>5</v>
      </c>
      <c r="AG844">
        <v>0</v>
      </c>
      <c r="AH844">
        <v>0</v>
      </c>
      <c r="AI844">
        <v>0</v>
      </c>
      <c r="AJ844">
        <v>0</v>
      </c>
      <c r="AK844">
        <v>0</v>
      </c>
      <c r="AL844">
        <v>0</v>
      </c>
      <c r="AM844">
        <v>0</v>
      </c>
    </row>
    <row r="845" spans="1:39" x14ac:dyDescent="0.3">
      <c r="A845">
        <v>1378</v>
      </c>
      <c r="B845">
        <v>1972</v>
      </c>
      <c r="C845">
        <f>2014-marketing_campaign32[[#This Row],[Year_Birth]]</f>
        <v>42</v>
      </c>
      <c r="D845" t="str">
        <f>IF(AND(marketing_campaign32[[#This Row],[Age]]&gt;17, marketing_campaign32[[#This Row],[Age]]&lt;40), "Adult", IF(AND(marketing_campaign32[[#This Row],[Age]]&gt;=40, marketing_campaign32[[#This Row],[Age]]&lt;59), "Middle Age", "Old Age"))</f>
        <v>Middle Age</v>
      </c>
      <c r="E845">
        <v>3</v>
      </c>
      <c r="F845">
        <v>2</v>
      </c>
      <c r="G845">
        <v>50334</v>
      </c>
      <c r="H845" t="s">
        <v>147</v>
      </c>
      <c r="I845">
        <v>2</v>
      </c>
      <c r="J845">
        <v>0</v>
      </c>
      <c r="K845">
        <v>1</v>
      </c>
      <c r="L845">
        <f t="shared" si="39"/>
        <v>1</v>
      </c>
      <c r="M845">
        <f>marketing_campaign32[[#This Row],[TotalKids]]+marketing_campaign32[[#This Row],[Marital_Number]]</f>
        <v>3</v>
      </c>
      <c r="N845" s="1">
        <v>41479</v>
      </c>
      <c r="O845" s="22">
        <f>MAX($N$2:$N$2229)-marketing_campaign32[[#This Row],[Dt_Customer]]</f>
        <v>340</v>
      </c>
      <c r="P845">
        <v>24</v>
      </c>
      <c r="Q845">
        <v>284</v>
      </c>
      <c r="R845">
        <v>16</v>
      </c>
      <c r="S845">
        <v>160</v>
      </c>
      <c r="T845">
        <v>84</v>
      </c>
      <c r="U845">
        <v>16</v>
      </c>
      <c r="V845">
        <v>134</v>
      </c>
      <c r="W845">
        <f t="shared" si="40"/>
        <v>694</v>
      </c>
      <c r="X845" s="27">
        <f>marketing_campaign32[[#This Row],[TotalSpend]]/marketing_campaign32[[#This Row],[Income]]</f>
        <v>1.3787896849048357E-2</v>
      </c>
      <c r="Y845" s="27" t="str">
        <f>IF(marketing_campaign32[[#This Row],[TotalSpend]]&gt;1196, "High Spend", "Low Spend")</f>
        <v>Low Spend</v>
      </c>
      <c r="Z845">
        <v>6</v>
      </c>
      <c r="AA845">
        <v>7</v>
      </c>
      <c r="AB845">
        <v>4</v>
      </c>
      <c r="AC845">
        <v>6</v>
      </c>
      <c r="AD845">
        <f t="shared" si="41"/>
        <v>17</v>
      </c>
      <c r="AE845" s="30">
        <f>IFERROR(marketing_campaign32[[#This Row],[TotalSpend]]/marketing_campaign32[[#This Row],[TotalPurchase]], 0)</f>
        <v>40.823529411764703</v>
      </c>
      <c r="AF845">
        <v>6</v>
      </c>
      <c r="AG845">
        <v>0</v>
      </c>
      <c r="AH845">
        <v>0</v>
      </c>
      <c r="AI845">
        <v>0</v>
      </c>
      <c r="AJ845">
        <v>0</v>
      </c>
      <c r="AK845">
        <v>0</v>
      </c>
      <c r="AL845">
        <v>0</v>
      </c>
      <c r="AM845">
        <v>0</v>
      </c>
    </row>
    <row r="846" spans="1:39" x14ac:dyDescent="0.3">
      <c r="A846">
        <v>10704</v>
      </c>
      <c r="B846">
        <v>1969</v>
      </c>
      <c r="C846">
        <f>2014-marketing_campaign32[[#This Row],[Year_Birth]]</f>
        <v>45</v>
      </c>
      <c r="D846" t="str">
        <f>IF(AND(marketing_campaign32[[#This Row],[Age]]&gt;17, marketing_campaign32[[#This Row],[Age]]&lt;40), "Adult", IF(AND(marketing_campaign32[[#This Row],[Age]]&gt;=40, marketing_campaign32[[#This Row],[Age]]&lt;59), "Middle Age", "Old Age"))</f>
        <v>Middle Age</v>
      </c>
      <c r="E846">
        <v>2</v>
      </c>
      <c r="F846">
        <v>1</v>
      </c>
      <c r="G846">
        <v>54803</v>
      </c>
      <c r="H846" t="s">
        <v>147</v>
      </c>
      <c r="I846">
        <v>2</v>
      </c>
      <c r="J846">
        <v>0</v>
      </c>
      <c r="K846">
        <v>1</v>
      </c>
      <c r="L846">
        <f t="shared" si="39"/>
        <v>1</v>
      </c>
      <c r="M846">
        <f>marketing_campaign32[[#This Row],[TotalKids]]+marketing_campaign32[[#This Row],[Marital_Number]]</f>
        <v>2</v>
      </c>
      <c r="N846" s="1">
        <v>41142</v>
      </c>
      <c r="O846" s="22">
        <f>MAX($N$2:$N$2229)-marketing_campaign32[[#This Row],[Dt_Customer]]</f>
        <v>677</v>
      </c>
      <c r="P846">
        <v>65</v>
      </c>
      <c r="Q846">
        <v>404</v>
      </c>
      <c r="R846">
        <v>0</v>
      </c>
      <c r="S846">
        <v>92</v>
      </c>
      <c r="T846">
        <v>28</v>
      </c>
      <c r="U846">
        <v>27</v>
      </c>
      <c r="V846">
        <v>142</v>
      </c>
      <c r="W846">
        <f t="shared" si="40"/>
        <v>693</v>
      </c>
      <c r="X846" s="27">
        <f>marketing_campaign32[[#This Row],[TotalSpend]]/marketing_campaign32[[#This Row],[Income]]</f>
        <v>1.2645293140886448E-2</v>
      </c>
      <c r="Y846" s="27" t="str">
        <f>IF(marketing_campaign32[[#This Row],[TotalSpend]]&gt;1196, "High Spend", "Low Spend")</f>
        <v>Low Spend</v>
      </c>
      <c r="Z846">
        <v>2</v>
      </c>
      <c r="AA846">
        <v>6</v>
      </c>
      <c r="AB846">
        <v>2</v>
      </c>
      <c r="AC846">
        <v>9</v>
      </c>
      <c r="AD846">
        <f t="shared" si="41"/>
        <v>17</v>
      </c>
      <c r="AE846" s="30">
        <f>IFERROR(marketing_campaign32[[#This Row],[TotalSpend]]/marketing_campaign32[[#This Row],[TotalPurchase]], 0)</f>
        <v>40.764705882352942</v>
      </c>
      <c r="AF846">
        <v>4</v>
      </c>
      <c r="AG846">
        <v>0</v>
      </c>
      <c r="AH846">
        <v>0</v>
      </c>
      <c r="AI846">
        <v>0</v>
      </c>
      <c r="AJ846">
        <v>0</v>
      </c>
      <c r="AK846">
        <v>0</v>
      </c>
      <c r="AL846">
        <v>0</v>
      </c>
      <c r="AM846">
        <v>0</v>
      </c>
    </row>
    <row r="847" spans="1:39" x14ac:dyDescent="0.3">
      <c r="A847">
        <v>1618</v>
      </c>
      <c r="B847">
        <v>1965</v>
      </c>
      <c r="C847">
        <f>2014-marketing_campaign32[[#This Row],[Year_Birth]]</f>
        <v>49</v>
      </c>
      <c r="D847" t="str">
        <f>IF(AND(marketing_campaign32[[#This Row],[Age]]&gt;17, marketing_campaign32[[#This Row],[Age]]&lt;40), "Adult", IF(AND(marketing_campaign32[[#This Row],[Age]]&gt;=40, marketing_campaign32[[#This Row],[Age]]&lt;59), "Middle Age", "Old Age"))</f>
        <v>Middle Age</v>
      </c>
      <c r="E847">
        <v>2</v>
      </c>
      <c r="F847">
        <v>2</v>
      </c>
      <c r="G847">
        <v>56046</v>
      </c>
      <c r="H847" t="s">
        <v>147</v>
      </c>
      <c r="I847">
        <v>2</v>
      </c>
      <c r="J847">
        <v>0</v>
      </c>
      <c r="K847">
        <v>0</v>
      </c>
      <c r="L847">
        <f t="shared" si="39"/>
        <v>0</v>
      </c>
      <c r="M847">
        <f>marketing_campaign32[[#This Row],[TotalKids]]+marketing_campaign32[[#This Row],[Marital_Number]]</f>
        <v>2</v>
      </c>
      <c r="N847" s="1">
        <v>41276</v>
      </c>
      <c r="O847" s="22">
        <f>MAX($N$2:$N$2229)-marketing_campaign32[[#This Row],[Dt_Customer]]</f>
        <v>543</v>
      </c>
      <c r="P847">
        <v>9</v>
      </c>
      <c r="Q847">
        <v>577</v>
      </c>
      <c r="R847">
        <v>0</v>
      </c>
      <c r="S847">
        <v>64</v>
      </c>
      <c r="T847">
        <v>0</v>
      </c>
      <c r="U847">
        <v>0</v>
      </c>
      <c r="V847">
        <v>51</v>
      </c>
      <c r="W847">
        <f t="shared" si="40"/>
        <v>692</v>
      </c>
      <c r="X847" s="27">
        <f>marketing_campaign32[[#This Row],[TotalSpend]]/marketing_campaign32[[#This Row],[Income]]</f>
        <v>1.2347000678014489E-2</v>
      </c>
      <c r="Y847" s="27" t="str">
        <f>IF(marketing_campaign32[[#This Row],[TotalSpend]]&gt;1196, "High Spend", "Low Spend")</f>
        <v>Low Spend</v>
      </c>
      <c r="Z847">
        <v>2</v>
      </c>
      <c r="AA847">
        <v>10</v>
      </c>
      <c r="AB847">
        <v>1</v>
      </c>
      <c r="AC847">
        <v>8</v>
      </c>
      <c r="AD847">
        <f t="shared" si="41"/>
        <v>19</v>
      </c>
      <c r="AE847" s="30">
        <f>IFERROR(marketing_campaign32[[#This Row],[TotalSpend]]/marketing_campaign32[[#This Row],[TotalPurchase]], 0)</f>
        <v>36.421052631578945</v>
      </c>
      <c r="AF847">
        <v>8</v>
      </c>
      <c r="AG847">
        <v>0</v>
      </c>
      <c r="AH847">
        <v>0</v>
      </c>
      <c r="AI847">
        <v>1</v>
      </c>
      <c r="AJ847">
        <v>0</v>
      </c>
      <c r="AK847">
        <v>0</v>
      </c>
      <c r="AL847">
        <v>1</v>
      </c>
      <c r="AM847">
        <v>0</v>
      </c>
    </row>
    <row r="848" spans="1:39" x14ac:dyDescent="0.3">
      <c r="A848">
        <v>5631</v>
      </c>
      <c r="B848">
        <v>1991</v>
      </c>
      <c r="C848">
        <f>2014-marketing_campaign32[[#This Row],[Year_Birth]]</f>
        <v>23</v>
      </c>
      <c r="D848" t="str">
        <f>IF(AND(marketing_campaign32[[#This Row],[Age]]&gt;17, marketing_campaign32[[#This Row],[Age]]&lt;40), "Adult", IF(AND(marketing_campaign32[[#This Row],[Age]]&gt;=40, marketing_campaign32[[#This Row],[Age]]&lt;59), "Middle Age", "Old Age"))</f>
        <v>Adult</v>
      </c>
      <c r="E848">
        <v>2</v>
      </c>
      <c r="F848">
        <v>1</v>
      </c>
      <c r="G848">
        <v>49767</v>
      </c>
      <c r="H848" t="s">
        <v>147</v>
      </c>
      <c r="I848">
        <v>2</v>
      </c>
      <c r="J848">
        <v>0</v>
      </c>
      <c r="K848">
        <v>0</v>
      </c>
      <c r="L848">
        <f t="shared" si="39"/>
        <v>0</v>
      </c>
      <c r="M848">
        <f>marketing_campaign32[[#This Row],[TotalKids]]+marketing_campaign32[[#This Row],[Marital_Number]]</f>
        <v>1</v>
      </c>
      <c r="N848" s="1">
        <v>41396</v>
      </c>
      <c r="O848" s="22">
        <f>MAX($N$2:$N$2229)-marketing_campaign32[[#This Row],[Dt_Customer]]</f>
        <v>423</v>
      </c>
      <c r="P848">
        <v>92</v>
      </c>
      <c r="Q848">
        <v>202</v>
      </c>
      <c r="R848">
        <v>47</v>
      </c>
      <c r="S848">
        <v>197</v>
      </c>
      <c r="T848">
        <v>55</v>
      </c>
      <c r="U848">
        <v>42</v>
      </c>
      <c r="V848">
        <v>149</v>
      </c>
      <c r="W848">
        <f t="shared" si="40"/>
        <v>692</v>
      </c>
      <c r="X848" s="27">
        <f>marketing_campaign32[[#This Row],[TotalSpend]]/marketing_campaign32[[#This Row],[Income]]</f>
        <v>1.3904796350995639E-2</v>
      </c>
      <c r="Y848" s="27" t="str">
        <f>IF(marketing_campaign32[[#This Row],[TotalSpend]]&gt;1196, "High Spend", "Low Spend")</f>
        <v>Low Spend</v>
      </c>
      <c r="Z848">
        <v>1</v>
      </c>
      <c r="AA848">
        <v>5</v>
      </c>
      <c r="AB848">
        <v>4</v>
      </c>
      <c r="AC848">
        <v>8</v>
      </c>
      <c r="AD848">
        <f t="shared" si="41"/>
        <v>17</v>
      </c>
      <c r="AE848" s="30">
        <f>IFERROR(marketing_campaign32[[#This Row],[TotalSpend]]/marketing_campaign32[[#This Row],[TotalPurchase]], 0)</f>
        <v>40.705882352941174</v>
      </c>
      <c r="AF848">
        <v>4</v>
      </c>
      <c r="AG848">
        <v>0</v>
      </c>
      <c r="AH848">
        <v>0</v>
      </c>
      <c r="AI848">
        <v>0</v>
      </c>
      <c r="AJ848">
        <v>0</v>
      </c>
      <c r="AK848">
        <v>0</v>
      </c>
      <c r="AL848">
        <v>0</v>
      </c>
      <c r="AM848">
        <v>0</v>
      </c>
    </row>
    <row r="849" spans="1:39" x14ac:dyDescent="0.3">
      <c r="A849">
        <v>966</v>
      </c>
      <c r="B849">
        <v>1966</v>
      </c>
      <c r="C849">
        <f>2014-marketing_campaign32[[#This Row],[Year_Birth]]</f>
        <v>48</v>
      </c>
      <c r="D849" t="str">
        <f>IF(AND(marketing_campaign32[[#This Row],[Age]]&gt;17, marketing_campaign32[[#This Row],[Age]]&lt;40), "Adult", IF(AND(marketing_campaign32[[#This Row],[Age]]&gt;=40, marketing_campaign32[[#This Row],[Age]]&lt;59), "Middle Age", "Old Age"))</f>
        <v>Middle Age</v>
      </c>
      <c r="E849">
        <v>2</v>
      </c>
      <c r="F849">
        <v>2</v>
      </c>
      <c r="G849">
        <v>44529</v>
      </c>
      <c r="H849" t="s">
        <v>147</v>
      </c>
      <c r="I849">
        <v>2</v>
      </c>
      <c r="J849">
        <v>0</v>
      </c>
      <c r="K849">
        <v>1</v>
      </c>
      <c r="L849">
        <f t="shared" si="39"/>
        <v>1</v>
      </c>
      <c r="M849">
        <f>marketing_campaign32[[#This Row],[TotalKids]]+marketing_campaign32[[#This Row],[Marital_Number]]</f>
        <v>3</v>
      </c>
      <c r="N849" s="1">
        <v>41460</v>
      </c>
      <c r="O849" s="22">
        <f>MAX($N$2:$N$2229)-marketing_campaign32[[#This Row],[Dt_Customer]]</f>
        <v>359</v>
      </c>
      <c r="P849">
        <v>98</v>
      </c>
      <c r="Q849">
        <v>538</v>
      </c>
      <c r="R849">
        <v>13</v>
      </c>
      <c r="S849">
        <v>91</v>
      </c>
      <c r="T849">
        <v>17</v>
      </c>
      <c r="U849">
        <v>6</v>
      </c>
      <c r="V849">
        <v>26</v>
      </c>
      <c r="W849">
        <f t="shared" si="40"/>
        <v>691</v>
      </c>
      <c r="X849" s="27">
        <f>marketing_campaign32[[#This Row],[TotalSpend]]/marketing_campaign32[[#This Row],[Income]]</f>
        <v>1.5517977048664915E-2</v>
      </c>
      <c r="Y849" s="27" t="str">
        <f>IF(marketing_campaign32[[#This Row],[TotalSpend]]&gt;1196, "High Spend", "Low Spend")</f>
        <v>Low Spend</v>
      </c>
      <c r="Z849">
        <v>6</v>
      </c>
      <c r="AA849">
        <v>6</v>
      </c>
      <c r="AB849">
        <v>2</v>
      </c>
      <c r="AC849">
        <v>11</v>
      </c>
      <c r="AD849">
        <f t="shared" si="41"/>
        <v>19</v>
      </c>
      <c r="AE849" s="30">
        <f>IFERROR(marketing_campaign32[[#This Row],[TotalSpend]]/marketing_campaign32[[#This Row],[TotalPurchase]], 0)</f>
        <v>36.368421052631582</v>
      </c>
      <c r="AF849">
        <v>5</v>
      </c>
      <c r="AG849">
        <v>0</v>
      </c>
      <c r="AH849">
        <v>0</v>
      </c>
      <c r="AI849">
        <v>0</v>
      </c>
      <c r="AJ849">
        <v>1</v>
      </c>
      <c r="AK849">
        <v>0</v>
      </c>
      <c r="AL849">
        <v>0</v>
      </c>
      <c r="AM849">
        <v>0</v>
      </c>
    </row>
    <row r="850" spans="1:39" x14ac:dyDescent="0.3">
      <c r="A850">
        <v>1927</v>
      </c>
      <c r="B850">
        <v>1973</v>
      </c>
      <c r="C850">
        <f>2014-marketing_campaign32[[#This Row],[Year_Birth]]</f>
        <v>41</v>
      </c>
      <c r="D850" t="str">
        <f>IF(AND(marketing_campaign32[[#This Row],[Age]]&gt;17, marketing_campaign32[[#This Row],[Age]]&lt;40), "Adult", IF(AND(marketing_campaign32[[#This Row],[Age]]&gt;=40, marketing_campaign32[[#This Row],[Age]]&lt;59), "Middle Age", "Old Age"))</f>
        <v>Middle Age</v>
      </c>
      <c r="E850">
        <v>3</v>
      </c>
      <c r="F850">
        <v>2</v>
      </c>
      <c r="G850">
        <v>69401</v>
      </c>
      <c r="H850" t="s">
        <v>146</v>
      </c>
      <c r="I850">
        <v>3</v>
      </c>
      <c r="J850">
        <v>0</v>
      </c>
      <c r="K850">
        <v>1</v>
      </c>
      <c r="L850">
        <f t="shared" si="39"/>
        <v>1</v>
      </c>
      <c r="M850">
        <f>marketing_campaign32[[#This Row],[TotalKids]]+marketing_campaign32[[#This Row],[Marital_Number]]</f>
        <v>3</v>
      </c>
      <c r="N850" s="1">
        <v>41721</v>
      </c>
      <c r="O850" s="22">
        <f>MAX($N$2:$N$2229)-marketing_campaign32[[#This Row],[Dt_Customer]]</f>
        <v>98</v>
      </c>
      <c r="P850">
        <v>41</v>
      </c>
      <c r="Q850">
        <v>399</v>
      </c>
      <c r="R850">
        <v>27</v>
      </c>
      <c r="S850">
        <v>159</v>
      </c>
      <c r="T850">
        <v>58</v>
      </c>
      <c r="U850">
        <v>8</v>
      </c>
      <c r="V850">
        <v>39</v>
      </c>
      <c r="W850">
        <f t="shared" si="40"/>
        <v>690</v>
      </c>
      <c r="X850" s="27">
        <f>marketing_campaign32[[#This Row],[TotalSpend]]/marketing_campaign32[[#This Row],[Income]]</f>
        <v>9.9422198527398739E-3</v>
      </c>
      <c r="Y850" s="27" t="str">
        <f>IF(marketing_campaign32[[#This Row],[TotalSpend]]&gt;1196, "High Spend", "Low Spend")</f>
        <v>Low Spend</v>
      </c>
      <c r="Z850">
        <v>4</v>
      </c>
      <c r="AA850">
        <v>4</v>
      </c>
      <c r="AB850">
        <v>4</v>
      </c>
      <c r="AC850">
        <v>5</v>
      </c>
      <c r="AD850">
        <f t="shared" si="41"/>
        <v>13</v>
      </c>
      <c r="AE850" s="30">
        <f>IFERROR(marketing_campaign32[[#This Row],[TotalSpend]]/marketing_campaign32[[#This Row],[TotalPurchase]], 0)</f>
        <v>53.07692307692308</v>
      </c>
      <c r="AF850">
        <v>2</v>
      </c>
      <c r="AG850">
        <v>0</v>
      </c>
      <c r="AH850">
        <v>0</v>
      </c>
      <c r="AI850">
        <v>0</v>
      </c>
      <c r="AJ850">
        <v>0</v>
      </c>
      <c r="AK850">
        <v>0</v>
      </c>
      <c r="AL850">
        <v>0</v>
      </c>
      <c r="AM850">
        <v>0</v>
      </c>
    </row>
    <row r="851" spans="1:39" x14ac:dyDescent="0.3">
      <c r="A851">
        <v>10142</v>
      </c>
      <c r="B851">
        <v>1976</v>
      </c>
      <c r="C851">
        <f>2014-marketing_campaign32[[#This Row],[Year_Birth]]</f>
        <v>38</v>
      </c>
      <c r="D851" t="str">
        <f>IF(AND(marketing_campaign32[[#This Row],[Age]]&gt;17, marketing_campaign32[[#This Row],[Age]]&lt;40), "Adult", IF(AND(marketing_campaign32[[#This Row],[Age]]&gt;=40, marketing_campaign32[[#This Row],[Age]]&lt;59), "Middle Age", "Old Age"))</f>
        <v>Adult</v>
      </c>
      <c r="E851">
        <v>3</v>
      </c>
      <c r="F851">
        <v>1</v>
      </c>
      <c r="G851">
        <v>66476</v>
      </c>
      <c r="H851" t="s">
        <v>147</v>
      </c>
      <c r="I851">
        <v>2</v>
      </c>
      <c r="J851">
        <v>0</v>
      </c>
      <c r="K851">
        <v>1</v>
      </c>
      <c r="L851">
        <f t="shared" si="39"/>
        <v>1</v>
      </c>
      <c r="M851">
        <f>marketing_campaign32[[#This Row],[TotalKids]]+marketing_campaign32[[#This Row],[Marital_Number]]</f>
        <v>2</v>
      </c>
      <c r="N851" s="1">
        <v>41340</v>
      </c>
      <c r="O851" s="22">
        <f>MAX($N$2:$N$2229)-marketing_campaign32[[#This Row],[Dt_Customer]]</f>
        <v>479</v>
      </c>
      <c r="P851">
        <v>99</v>
      </c>
      <c r="Q851">
        <v>372</v>
      </c>
      <c r="R851">
        <v>18</v>
      </c>
      <c r="S851">
        <v>126</v>
      </c>
      <c r="T851">
        <v>47</v>
      </c>
      <c r="U851">
        <v>48</v>
      </c>
      <c r="V851">
        <v>78</v>
      </c>
      <c r="W851">
        <f t="shared" si="40"/>
        <v>689</v>
      </c>
      <c r="X851" s="27">
        <f>marketing_campaign32[[#This Row],[TotalSpend]]/marketing_campaign32[[#This Row],[Income]]</f>
        <v>1.0364642878632891E-2</v>
      </c>
      <c r="Y851" s="27" t="str">
        <f>IF(marketing_campaign32[[#This Row],[TotalSpend]]&gt;1196, "High Spend", "Low Spend")</f>
        <v>Low Spend</v>
      </c>
      <c r="Z851">
        <v>2</v>
      </c>
      <c r="AA851">
        <v>5</v>
      </c>
      <c r="AB851">
        <v>2</v>
      </c>
      <c r="AC851">
        <v>11</v>
      </c>
      <c r="AD851">
        <f t="shared" si="41"/>
        <v>18</v>
      </c>
      <c r="AE851" s="30">
        <f>IFERROR(marketing_campaign32[[#This Row],[TotalSpend]]/marketing_campaign32[[#This Row],[TotalPurchase]], 0)</f>
        <v>38.277777777777779</v>
      </c>
      <c r="AF851">
        <v>4</v>
      </c>
      <c r="AG851">
        <v>0</v>
      </c>
      <c r="AH851">
        <v>0</v>
      </c>
      <c r="AI851">
        <v>0</v>
      </c>
      <c r="AJ851">
        <v>0</v>
      </c>
      <c r="AK851">
        <v>0</v>
      </c>
      <c r="AL851">
        <v>0</v>
      </c>
      <c r="AM851">
        <v>0</v>
      </c>
    </row>
    <row r="852" spans="1:39" x14ac:dyDescent="0.3">
      <c r="A852">
        <v>7397</v>
      </c>
      <c r="B852">
        <v>1951</v>
      </c>
      <c r="C852">
        <f>2014-marketing_campaign32[[#This Row],[Year_Birth]]</f>
        <v>63</v>
      </c>
      <c r="D852" t="str">
        <f>IF(AND(marketing_campaign32[[#This Row],[Age]]&gt;17, marketing_campaign32[[#This Row],[Age]]&lt;40), "Adult", IF(AND(marketing_campaign32[[#This Row],[Age]]&gt;=40, marketing_campaign32[[#This Row],[Age]]&lt;59), "Middle Age", "Old Age"))</f>
        <v>Old Age</v>
      </c>
      <c r="E852">
        <v>2</v>
      </c>
      <c r="F852">
        <v>1</v>
      </c>
      <c r="G852">
        <v>49090</v>
      </c>
      <c r="H852" t="s">
        <v>147</v>
      </c>
      <c r="I852">
        <v>2</v>
      </c>
      <c r="J852">
        <v>0</v>
      </c>
      <c r="K852">
        <v>1</v>
      </c>
      <c r="L852">
        <f t="shared" si="39"/>
        <v>1</v>
      </c>
      <c r="M852">
        <f>marketing_campaign32[[#This Row],[TotalKids]]+marketing_campaign32[[#This Row],[Marital_Number]]</f>
        <v>2</v>
      </c>
      <c r="N852" s="1">
        <v>41474</v>
      </c>
      <c r="O852" s="22">
        <f>MAX($N$2:$N$2229)-marketing_campaign32[[#This Row],[Dt_Customer]]</f>
        <v>345</v>
      </c>
      <c r="P852">
        <v>45</v>
      </c>
      <c r="Q852">
        <v>494</v>
      </c>
      <c r="R852">
        <v>5</v>
      </c>
      <c r="S852">
        <v>82</v>
      </c>
      <c r="T852">
        <v>7</v>
      </c>
      <c r="U852">
        <v>0</v>
      </c>
      <c r="V852">
        <v>100</v>
      </c>
      <c r="W852">
        <f t="shared" si="40"/>
        <v>688</v>
      </c>
      <c r="X852" s="27">
        <f>marketing_campaign32[[#This Row],[TotalSpend]]/marketing_campaign32[[#This Row],[Income]]</f>
        <v>1.4015074353228763E-2</v>
      </c>
      <c r="Y852" s="27" t="str">
        <f>IF(marketing_campaign32[[#This Row],[TotalSpend]]&gt;1196, "High Spend", "Low Spend")</f>
        <v>Low Spend</v>
      </c>
      <c r="Z852">
        <v>3</v>
      </c>
      <c r="AA852">
        <v>7</v>
      </c>
      <c r="AB852">
        <v>2</v>
      </c>
      <c r="AC852">
        <v>9</v>
      </c>
      <c r="AD852">
        <f t="shared" si="41"/>
        <v>18</v>
      </c>
      <c r="AE852" s="30">
        <f>IFERROR(marketing_campaign32[[#This Row],[TotalSpend]]/marketing_campaign32[[#This Row],[TotalPurchase]], 0)</f>
        <v>38.222222222222221</v>
      </c>
      <c r="AF852">
        <v>7</v>
      </c>
      <c r="AG852">
        <v>0</v>
      </c>
      <c r="AH852">
        <v>0</v>
      </c>
      <c r="AI852">
        <v>0</v>
      </c>
      <c r="AJ852">
        <v>0</v>
      </c>
      <c r="AK852">
        <v>0</v>
      </c>
      <c r="AL852">
        <v>0</v>
      </c>
      <c r="AM852">
        <v>0</v>
      </c>
    </row>
    <row r="853" spans="1:39" x14ac:dyDescent="0.3">
      <c r="A853">
        <v>6715</v>
      </c>
      <c r="B853">
        <v>1948</v>
      </c>
      <c r="C853">
        <f>2014-marketing_campaign32[[#This Row],[Year_Birth]]</f>
        <v>66</v>
      </c>
      <c r="D853" t="str">
        <f>IF(AND(marketing_campaign32[[#This Row],[Age]]&gt;17, marketing_campaign32[[#This Row],[Age]]&lt;40), "Adult", IF(AND(marketing_campaign32[[#This Row],[Age]]&gt;=40, marketing_campaign32[[#This Row],[Age]]&lt;59), "Middle Age", "Old Age"))</f>
        <v>Old Age</v>
      </c>
      <c r="E853">
        <v>3</v>
      </c>
      <c r="F853">
        <v>1</v>
      </c>
      <c r="G853">
        <v>60200</v>
      </c>
      <c r="H853" t="s">
        <v>147</v>
      </c>
      <c r="I853">
        <v>2</v>
      </c>
      <c r="J853">
        <v>0</v>
      </c>
      <c r="K853">
        <v>1</v>
      </c>
      <c r="L853">
        <f t="shared" si="39"/>
        <v>1</v>
      </c>
      <c r="M853">
        <f>marketing_campaign32[[#This Row],[TotalKids]]+marketing_campaign32[[#This Row],[Marital_Number]]</f>
        <v>2</v>
      </c>
      <c r="N853" s="1">
        <v>41276</v>
      </c>
      <c r="O853" s="22">
        <f>MAX($N$2:$N$2229)-marketing_campaign32[[#This Row],[Dt_Customer]]</f>
        <v>543</v>
      </c>
      <c r="P853">
        <v>3</v>
      </c>
      <c r="Q853">
        <v>502</v>
      </c>
      <c r="R853">
        <v>19</v>
      </c>
      <c r="S853">
        <v>132</v>
      </c>
      <c r="T853">
        <v>0</v>
      </c>
      <c r="U853">
        <v>6</v>
      </c>
      <c r="V853">
        <v>26</v>
      </c>
      <c r="W853">
        <f t="shared" si="40"/>
        <v>685</v>
      </c>
      <c r="X853" s="27">
        <f>marketing_campaign32[[#This Row],[TotalSpend]]/marketing_campaign32[[#This Row],[Income]]</f>
        <v>1.1378737541528239E-2</v>
      </c>
      <c r="Y853" s="27" t="str">
        <f>IF(marketing_campaign32[[#This Row],[TotalSpend]]&gt;1196, "High Spend", "Low Spend")</f>
        <v>Low Spend</v>
      </c>
      <c r="Z853">
        <v>6</v>
      </c>
      <c r="AA853">
        <v>6</v>
      </c>
      <c r="AB853">
        <v>2</v>
      </c>
      <c r="AC853">
        <v>11</v>
      </c>
      <c r="AD853">
        <f t="shared" si="41"/>
        <v>19</v>
      </c>
      <c r="AE853" s="30">
        <f>IFERROR(marketing_campaign32[[#This Row],[TotalSpend]]/marketing_campaign32[[#This Row],[TotalPurchase]], 0)</f>
        <v>36.05263157894737</v>
      </c>
      <c r="AF853">
        <v>6</v>
      </c>
      <c r="AG853">
        <v>0</v>
      </c>
      <c r="AH853">
        <v>0</v>
      </c>
      <c r="AI853">
        <v>0</v>
      </c>
      <c r="AJ853">
        <v>0</v>
      </c>
      <c r="AK853">
        <v>0</v>
      </c>
      <c r="AL853">
        <v>0</v>
      </c>
      <c r="AM853">
        <v>0</v>
      </c>
    </row>
    <row r="854" spans="1:39" x14ac:dyDescent="0.3">
      <c r="A854">
        <v>1118</v>
      </c>
      <c r="B854">
        <v>1956</v>
      </c>
      <c r="C854">
        <f>2014-marketing_campaign32[[#This Row],[Year_Birth]]</f>
        <v>58</v>
      </c>
      <c r="D854" t="str">
        <f>IF(AND(marketing_campaign32[[#This Row],[Age]]&gt;17, marketing_campaign32[[#This Row],[Age]]&lt;40), "Adult", IF(AND(marketing_campaign32[[#This Row],[Age]]&gt;=40, marketing_campaign32[[#This Row],[Age]]&lt;59), "Middle Age", "Old Age"))</f>
        <v>Middle Age</v>
      </c>
      <c r="E854">
        <v>3</v>
      </c>
      <c r="F854">
        <v>2</v>
      </c>
      <c r="G854">
        <v>50965</v>
      </c>
      <c r="H854" t="s">
        <v>147</v>
      </c>
      <c r="I854">
        <v>2</v>
      </c>
      <c r="J854">
        <v>0</v>
      </c>
      <c r="K854">
        <v>1</v>
      </c>
      <c r="L854">
        <f t="shared" si="39"/>
        <v>1</v>
      </c>
      <c r="M854">
        <f>marketing_campaign32[[#This Row],[TotalKids]]+marketing_campaign32[[#This Row],[Marital_Number]]</f>
        <v>3</v>
      </c>
      <c r="N854" s="1">
        <v>41325</v>
      </c>
      <c r="O854" s="22">
        <f>MAX($N$2:$N$2229)-marketing_campaign32[[#This Row],[Dt_Customer]]</f>
        <v>494</v>
      </c>
      <c r="P854">
        <v>87</v>
      </c>
      <c r="Q854">
        <v>544</v>
      </c>
      <c r="R854">
        <v>13</v>
      </c>
      <c r="S854">
        <v>85</v>
      </c>
      <c r="T854">
        <v>8</v>
      </c>
      <c r="U854">
        <v>6</v>
      </c>
      <c r="V854">
        <v>29</v>
      </c>
      <c r="W854">
        <f t="shared" si="40"/>
        <v>685</v>
      </c>
      <c r="X854" s="27">
        <f>marketing_campaign32[[#This Row],[TotalSpend]]/marketing_campaign32[[#This Row],[Income]]</f>
        <v>1.3440596487785735E-2</v>
      </c>
      <c r="Y854" s="27" t="str">
        <f>IF(marketing_campaign32[[#This Row],[TotalSpend]]&gt;1196, "High Spend", "Low Spend")</f>
        <v>Low Spend</v>
      </c>
      <c r="Z854">
        <v>3</v>
      </c>
      <c r="AA854">
        <v>10</v>
      </c>
      <c r="AB854">
        <v>4</v>
      </c>
      <c r="AC854">
        <v>5</v>
      </c>
      <c r="AD854">
        <f t="shared" si="41"/>
        <v>19</v>
      </c>
      <c r="AE854" s="30">
        <f>IFERROR(marketing_campaign32[[#This Row],[TotalSpend]]/marketing_campaign32[[#This Row],[TotalPurchase]], 0)</f>
        <v>36.05263157894737</v>
      </c>
      <c r="AF854">
        <v>8</v>
      </c>
      <c r="AG854">
        <v>0</v>
      </c>
      <c r="AH854">
        <v>0</v>
      </c>
      <c r="AI854">
        <v>1</v>
      </c>
      <c r="AJ854">
        <v>0</v>
      </c>
      <c r="AK854">
        <v>0</v>
      </c>
      <c r="AL854">
        <v>0</v>
      </c>
      <c r="AM854">
        <v>0</v>
      </c>
    </row>
    <row r="855" spans="1:39" x14ac:dyDescent="0.3">
      <c r="A855">
        <v>5430</v>
      </c>
      <c r="B855">
        <v>1956</v>
      </c>
      <c r="C855">
        <f>2014-marketing_campaign32[[#This Row],[Year_Birth]]</f>
        <v>58</v>
      </c>
      <c r="D855" t="str">
        <f>IF(AND(marketing_campaign32[[#This Row],[Age]]&gt;17, marketing_campaign32[[#This Row],[Age]]&lt;40), "Adult", IF(AND(marketing_campaign32[[#This Row],[Age]]&gt;=40, marketing_campaign32[[#This Row],[Age]]&lt;59), "Middle Age", "Old Age"))</f>
        <v>Middle Age</v>
      </c>
      <c r="E855">
        <v>2</v>
      </c>
      <c r="F855">
        <v>2</v>
      </c>
      <c r="G855">
        <v>54450</v>
      </c>
      <c r="H855" t="s">
        <v>147</v>
      </c>
      <c r="I855">
        <v>2</v>
      </c>
      <c r="J855">
        <v>1</v>
      </c>
      <c r="K855">
        <v>1</v>
      </c>
      <c r="L855">
        <f t="shared" si="39"/>
        <v>2</v>
      </c>
      <c r="M855">
        <f>marketing_campaign32[[#This Row],[TotalKids]]+marketing_campaign32[[#This Row],[Marital_Number]]</f>
        <v>4</v>
      </c>
      <c r="N855" s="1">
        <v>41166</v>
      </c>
      <c r="O855" s="22">
        <f>MAX($N$2:$N$2229)-marketing_campaign32[[#This Row],[Dt_Customer]]</f>
        <v>653</v>
      </c>
      <c r="P855">
        <v>0</v>
      </c>
      <c r="Q855">
        <v>454</v>
      </c>
      <c r="R855">
        <v>0</v>
      </c>
      <c r="S855">
        <v>171</v>
      </c>
      <c r="T855">
        <v>8</v>
      </c>
      <c r="U855">
        <v>19</v>
      </c>
      <c r="V855">
        <v>32</v>
      </c>
      <c r="W855">
        <f t="shared" si="40"/>
        <v>684</v>
      </c>
      <c r="X855" s="27">
        <f>marketing_campaign32[[#This Row],[TotalSpend]]/marketing_campaign32[[#This Row],[Income]]</f>
        <v>1.256198347107438E-2</v>
      </c>
      <c r="Y855" s="27" t="str">
        <f>IF(marketing_campaign32[[#This Row],[TotalSpend]]&gt;1196, "High Spend", "Low Spend")</f>
        <v>Low Spend</v>
      </c>
      <c r="Z855">
        <v>12</v>
      </c>
      <c r="AA855">
        <v>9</v>
      </c>
      <c r="AB855">
        <v>2</v>
      </c>
      <c r="AC855">
        <v>8</v>
      </c>
      <c r="AD855">
        <f t="shared" si="41"/>
        <v>19</v>
      </c>
      <c r="AE855" s="30">
        <f>IFERROR(marketing_campaign32[[#This Row],[TotalSpend]]/marketing_campaign32[[#This Row],[TotalPurchase]], 0)</f>
        <v>36</v>
      </c>
      <c r="AF855">
        <v>8</v>
      </c>
      <c r="AG855">
        <v>0</v>
      </c>
      <c r="AH855">
        <v>0</v>
      </c>
      <c r="AI855">
        <v>0</v>
      </c>
      <c r="AJ855">
        <v>0</v>
      </c>
      <c r="AK855">
        <v>0</v>
      </c>
      <c r="AL855">
        <v>0</v>
      </c>
      <c r="AM855">
        <v>0</v>
      </c>
    </row>
    <row r="856" spans="1:39" x14ac:dyDescent="0.3">
      <c r="A856">
        <v>8432</v>
      </c>
      <c r="B856">
        <v>1956</v>
      </c>
      <c r="C856">
        <f>2014-marketing_campaign32[[#This Row],[Year_Birth]]</f>
        <v>58</v>
      </c>
      <c r="D856" t="str">
        <f>IF(AND(marketing_campaign32[[#This Row],[Age]]&gt;17, marketing_campaign32[[#This Row],[Age]]&lt;40), "Adult", IF(AND(marketing_campaign32[[#This Row],[Age]]&gt;=40, marketing_campaign32[[#This Row],[Age]]&lt;59), "Middle Age", "Old Age"))</f>
        <v>Middle Age</v>
      </c>
      <c r="E856">
        <v>2</v>
      </c>
      <c r="F856">
        <v>2</v>
      </c>
      <c r="G856">
        <v>54450</v>
      </c>
      <c r="H856" t="s">
        <v>147</v>
      </c>
      <c r="I856">
        <v>2</v>
      </c>
      <c r="J856">
        <v>1</v>
      </c>
      <c r="K856">
        <v>1</v>
      </c>
      <c r="L856">
        <f t="shared" si="39"/>
        <v>2</v>
      </c>
      <c r="M856">
        <f>marketing_campaign32[[#This Row],[TotalKids]]+marketing_campaign32[[#This Row],[Marital_Number]]</f>
        <v>4</v>
      </c>
      <c r="N856" s="1">
        <v>41166</v>
      </c>
      <c r="O856" s="22">
        <f>MAX($N$2:$N$2229)-marketing_campaign32[[#This Row],[Dt_Customer]]</f>
        <v>653</v>
      </c>
      <c r="P856">
        <v>0</v>
      </c>
      <c r="Q856">
        <v>454</v>
      </c>
      <c r="R856">
        <v>0</v>
      </c>
      <c r="S856">
        <v>171</v>
      </c>
      <c r="T856">
        <v>8</v>
      </c>
      <c r="U856">
        <v>19</v>
      </c>
      <c r="V856">
        <v>32</v>
      </c>
      <c r="W856">
        <f t="shared" si="40"/>
        <v>684</v>
      </c>
      <c r="X856" s="27">
        <f>marketing_campaign32[[#This Row],[TotalSpend]]/marketing_campaign32[[#This Row],[Income]]</f>
        <v>1.256198347107438E-2</v>
      </c>
      <c r="Y856" s="27" t="str">
        <f>IF(marketing_campaign32[[#This Row],[TotalSpend]]&gt;1196, "High Spend", "Low Spend")</f>
        <v>Low Spend</v>
      </c>
      <c r="Z856">
        <v>12</v>
      </c>
      <c r="AA856">
        <v>9</v>
      </c>
      <c r="AB856">
        <v>2</v>
      </c>
      <c r="AC856">
        <v>8</v>
      </c>
      <c r="AD856">
        <f t="shared" si="41"/>
        <v>19</v>
      </c>
      <c r="AE856" s="30">
        <f>IFERROR(marketing_campaign32[[#This Row],[TotalSpend]]/marketing_campaign32[[#This Row],[TotalPurchase]], 0)</f>
        <v>36</v>
      </c>
      <c r="AF856">
        <v>8</v>
      </c>
      <c r="AG856">
        <v>0</v>
      </c>
      <c r="AH856">
        <v>0</v>
      </c>
      <c r="AI856">
        <v>0</v>
      </c>
      <c r="AJ856">
        <v>0</v>
      </c>
      <c r="AK856">
        <v>0</v>
      </c>
      <c r="AL856">
        <v>0</v>
      </c>
      <c r="AM856">
        <v>0</v>
      </c>
    </row>
    <row r="857" spans="1:39" x14ac:dyDescent="0.3">
      <c r="A857">
        <v>4324</v>
      </c>
      <c r="B857">
        <v>1989</v>
      </c>
      <c r="C857">
        <f>2014-marketing_campaign32[[#This Row],[Year_Birth]]</f>
        <v>25</v>
      </c>
      <c r="D857" t="str">
        <f>IF(AND(marketing_campaign32[[#This Row],[Age]]&gt;17, marketing_campaign32[[#This Row],[Age]]&lt;40), "Adult", IF(AND(marketing_campaign32[[#This Row],[Age]]&gt;=40, marketing_campaign32[[#This Row],[Age]]&lt;59), "Middle Age", "Old Age"))</f>
        <v>Adult</v>
      </c>
      <c r="E857">
        <v>2</v>
      </c>
      <c r="F857">
        <v>2</v>
      </c>
      <c r="G857">
        <v>42387</v>
      </c>
      <c r="H857" t="s">
        <v>147</v>
      </c>
      <c r="I857">
        <v>2</v>
      </c>
      <c r="J857">
        <v>1</v>
      </c>
      <c r="K857">
        <v>0</v>
      </c>
      <c r="L857">
        <f t="shared" si="39"/>
        <v>1</v>
      </c>
      <c r="M857">
        <f>marketing_campaign32[[#This Row],[TotalKids]]+marketing_campaign32[[#This Row],[Marital_Number]]</f>
        <v>3</v>
      </c>
      <c r="N857" s="1">
        <v>41211</v>
      </c>
      <c r="O857" s="22">
        <f>MAX($N$2:$N$2229)-marketing_campaign32[[#This Row],[Dt_Customer]]</f>
        <v>608</v>
      </c>
      <c r="P857">
        <v>42</v>
      </c>
      <c r="Q857">
        <v>235</v>
      </c>
      <c r="R857">
        <v>0</v>
      </c>
      <c r="S857">
        <v>235</v>
      </c>
      <c r="T857">
        <v>19</v>
      </c>
      <c r="U857">
        <v>4</v>
      </c>
      <c r="V857">
        <v>191</v>
      </c>
      <c r="W857">
        <f t="shared" si="40"/>
        <v>684</v>
      </c>
      <c r="X857" s="27">
        <f>marketing_campaign32[[#This Row],[TotalSpend]]/marketing_campaign32[[#This Row],[Income]]</f>
        <v>1.6137023143888457E-2</v>
      </c>
      <c r="Y857" s="27" t="str">
        <f>IF(marketing_campaign32[[#This Row],[TotalSpend]]&gt;1196, "High Spend", "Low Spend")</f>
        <v>Low Spend</v>
      </c>
      <c r="Z857">
        <v>5</v>
      </c>
      <c r="AA857">
        <v>8</v>
      </c>
      <c r="AB857">
        <v>1</v>
      </c>
      <c r="AC857">
        <v>7</v>
      </c>
      <c r="AD857">
        <f t="shared" si="41"/>
        <v>16</v>
      </c>
      <c r="AE857" s="30">
        <f>IFERROR(marketing_campaign32[[#This Row],[TotalSpend]]/marketing_campaign32[[#This Row],[TotalPurchase]], 0)</f>
        <v>42.75</v>
      </c>
      <c r="AF857">
        <v>8</v>
      </c>
      <c r="AG857">
        <v>0</v>
      </c>
      <c r="AH857">
        <v>0</v>
      </c>
      <c r="AI857">
        <v>0</v>
      </c>
      <c r="AJ857">
        <v>0</v>
      </c>
      <c r="AK857">
        <v>0</v>
      </c>
      <c r="AL857">
        <v>0</v>
      </c>
      <c r="AM857">
        <v>0</v>
      </c>
    </row>
    <row r="858" spans="1:39" x14ac:dyDescent="0.3">
      <c r="A858">
        <v>1328</v>
      </c>
      <c r="B858">
        <v>1982</v>
      </c>
      <c r="C858">
        <f>2014-marketing_campaign32[[#This Row],[Year_Birth]]</f>
        <v>32</v>
      </c>
      <c r="D858" t="str">
        <f>IF(AND(marketing_campaign32[[#This Row],[Age]]&gt;17, marketing_campaign32[[#This Row],[Age]]&lt;40), "Adult", IF(AND(marketing_campaign32[[#This Row],[Age]]&gt;=40, marketing_campaign32[[#This Row],[Age]]&lt;59), "Middle Age", "Old Age"))</f>
        <v>Adult</v>
      </c>
      <c r="E858">
        <v>3</v>
      </c>
      <c r="F858">
        <v>2</v>
      </c>
      <c r="G858">
        <v>57937</v>
      </c>
      <c r="H858" t="s">
        <v>147</v>
      </c>
      <c r="I858">
        <v>2</v>
      </c>
      <c r="J858">
        <v>0</v>
      </c>
      <c r="K858">
        <v>1</v>
      </c>
      <c r="L858">
        <f t="shared" si="39"/>
        <v>1</v>
      </c>
      <c r="M858">
        <f>marketing_campaign32[[#This Row],[TotalKids]]+marketing_campaign32[[#This Row],[Marital_Number]]</f>
        <v>3</v>
      </c>
      <c r="N858" s="1">
        <v>41686</v>
      </c>
      <c r="O858" s="22">
        <f>MAX($N$2:$N$2229)-marketing_campaign32[[#This Row],[Dt_Customer]]</f>
        <v>133</v>
      </c>
      <c r="P858">
        <v>56</v>
      </c>
      <c r="Q858">
        <v>261</v>
      </c>
      <c r="R858">
        <v>42</v>
      </c>
      <c r="S858">
        <v>144</v>
      </c>
      <c r="T858">
        <v>55</v>
      </c>
      <c r="U858">
        <v>48</v>
      </c>
      <c r="V858">
        <v>133</v>
      </c>
      <c r="W858">
        <f t="shared" si="40"/>
        <v>683</v>
      </c>
      <c r="X858" s="27">
        <f>marketing_campaign32[[#This Row],[TotalSpend]]/marketing_campaign32[[#This Row],[Income]]</f>
        <v>1.1788667000362463E-2</v>
      </c>
      <c r="Y858" s="27" t="str">
        <f>IF(marketing_campaign32[[#This Row],[TotalSpend]]&gt;1196, "High Spend", "Low Spend")</f>
        <v>Low Spend</v>
      </c>
      <c r="Z858">
        <v>3</v>
      </c>
      <c r="AA858">
        <v>4</v>
      </c>
      <c r="AB858">
        <v>4</v>
      </c>
      <c r="AC858">
        <v>9</v>
      </c>
      <c r="AD858">
        <f t="shared" si="41"/>
        <v>17</v>
      </c>
      <c r="AE858" s="30">
        <f>IFERROR(marketing_campaign32[[#This Row],[TotalSpend]]/marketing_campaign32[[#This Row],[TotalPurchase]], 0)</f>
        <v>40.176470588235297</v>
      </c>
      <c r="AF858">
        <v>3</v>
      </c>
      <c r="AG858">
        <v>0</v>
      </c>
      <c r="AH858">
        <v>0</v>
      </c>
      <c r="AI858">
        <v>0</v>
      </c>
      <c r="AJ858">
        <v>0</v>
      </c>
      <c r="AK858">
        <v>0</v>
      </c>
      <c r="AL858">
        <v>0</v>
      </c>
      <c r="AM858">
        <v>0</v>
      </c>
    </row>
    <row r="859" spans="1:39" x14ac:dyDescent="0.3">
      <c r="A859">
        <v>6605</v>
      </c>
      <c r="B859">
        <v>1944</v>
      </c>
      <c r="C859">
        <f>2014-marketing_campaign32[[#This Row],[Year_Birth]]</f>
        <v>70</v>
      </c>
      <c r="D859" t="str">
        <f>IF(AND(marketing_campaign32[[#This Row],[Age]]&gt;17, marketing_campaign32[[#This Row],[Age]]&lt;40), "Adult", IF(AND(marketing_campaign32[[#This Row],[Age]]&gt;=40, marketing_campaign32[[#This Row],[Age]]&lt;59), "Middle Age", "Old Age"))</f>
        <v>Old Age</v>
      </c>
      <c r="E859">
        <v>3</v>
      </c>
      <c r="F859">
        <v>1</v>
      </c>
      <c r="G859">
        <v>55614</v>
      </c>
      <c r="H859" t="s">
        <v>147</v>
      </c>
      <c r="I859">
        <v>2</v>
      </c>
      <c r="J859">
        <v>0</v>
      </c>
      <c r="K859">
        <v>0</v>
      </c>
      <c r="L859">
        <f t="shared" si="39"/>
        <v>0</v>
      </c>
      <c r="M859">
        <f>marketing_campaign32[[#This Row],[TotalKids]]+marketing_campaign32[[#This Row],[Marital_Number]]</f>
        <v>1</v>
      </c>
      <c r="N859" s="1">
        <v>41605</v>
      </c>
      <c r="O859" s="22">
        <f>MAX($N$2:$N$2229)-marketing_campaign32[[#This Row],[Dt_Customer]]</f>
        <v>214</v>
      </c>
      <c r="P859">
        <v>85</v>
      </c>
      <c r="Q859">
        <v>504</v>
      </c>
      <c r="R859">
        <v>13</v>
      </c>
      <c r="S859">
        <v>131</v>
      </c>
      <c r="T859">
        <v>8</v>
      </c>
      <c r="U859">
        <v>0</v>
      </c>
      <c r="V859">
        <v>26</v>
      </c>
      <c r="W859">
        <f t="shared" si="40"/>
        <v>682</v>
      </c>
      <c r="X859" s="27">
        <f>marketing_campaign32[[#This Row],[TotalSpend]]/marketing_campaign32[[#This Row],[Income]]</f>
        <v>1.2263099219620958E-2</v>
      </c>
      <c r="Y859" s="27" t="str">
        <f>IF(marketing_campaign32[[#This Row],[TotalSpend]]&gt;1196, "High Spend", "Low Spend")</f>
        <v>Low Spend</v>
      </c>
      <c r="Z859">
        <v>1</v>
      </c>
      <c r="AA859">
        <v>9</v>
      </c>
      <c r="AB859">
        <v>4</v>
      </c>
      <c r="AC859">
        <v>6</v>
      </c>
      <c r="AD859">
        <f t="shared" si="41"/>
        <v>19</v>
      </c>
      <c r="AE859" s="30">
        <f>IFERROR(marketing_campaign32[[#This Row],[TotalSpend]]/marketing_campaign32[[#This Row],[TotalPurchase]], 0)</f>
        <v>35.89473684210526</v>
      </c>
      <c r="AF859">
        <v>7</v>
      </c>
      <c r="AG859">
        <v>0</v>
      </c>
      <c r="AH859">
        <v>0</v>
      </c>
      <c r="AI859">
        <v>0</v>
      </c>
      <c r="AJ859">
        <v>1</v>
      </c>
      <c r="AK859">
        <v>0</v>
      </c>
      <c r="AL859">
        <v>0</v>
      </c>
      <c r="AM859">
        <v>0</v>
      </c>
    </row>
    <row r="860" spans="1:39" x14ac:dyDescent="0.3">
      <c r="A860">
        <v>1802</v>
      </c>
      <c r="B860">
        <v>1971</v>
      </c>
      <c r="C860">
        <f>2014-marketing_campaign32[[#This Row],[Year_Birth]]</f>
        <v>43</v>
      </c>
      <c r="D860" t="str">
        <f>IF(AND(marketing_campaign32[[#This Row],[Age]]&gt;17, marketing_campaign32[[#This Row],[Age]]&lt;40), "Adult", IF(AND(marketing_campaign32[[#This Row],[Age]]&gt;=40, marketing_campaign32[[#This Row],[Age]]&lt;59), "Middle Age", "Old Age"))</f>
        <v>Middle Age</v>
      </c>
      <c r="E860">
        <v>2</v>
      </c>
      <c r="F860">
        <v>2</v>
      </c>
      <c r="G860">
        <v>64795</v>
      </c>
      <c r="H860" t="s">
        <v>147</v>
      </c>
      <c r="I860">
        <v>2</v>
      </c>
      <c r="J860">
        <v>0</v>
      </c>
      <c r="K860">
        <v>1</v>
      </c>
      <c r="L860">
        <f t="shared" si="39"/>
        <v>1</v>
      </c>
      <c r="M860">
        <f>marketing_campaign32[[#This Row],[TotalKids]]+marketing_campaign32[[#This Row],[Marital_Number]]</f>
        <v>3</v>
      </c>
      <c r="N860" s="1">
        <v>41291</v>
      </c>
      <c r="O860" s="22">
        <f>MAX($N$2:$N$2229)-marketing_campaign32[[#This Row],[Dt_Customer]]</f>
        <v>528</v>
      </c>
      <c r="P860">
        <v>23</v>
      </c>
      <c r="Q860">
        <v>412</v>
      </c>
      <c r="R860">
        <v>5</v>
      </c>
      <c r="S860">
        <v>119</v>
      </c>
      <c r="T860">
        <v>38</v>
      </c>
      <c r="U860">
        <v>29</v>
      </c>
      <c r="V860">
        <v>77</v>
      </c>
      <c r="W860">
        <f t="shared" si="40"/>
        <v>680</v>
      </c>
      <c r="X860" s="27">
        <f>marketing_campaign32[[#This Row],[TotalSpend]]/marketing_campaign32[[#This Row],[Income]]</f>
        <v>1.0494636931862027E-2</v>
      </c>
      <c r="Y860" s="27" t="str">
        <f>IF(marketing_campaign32[[#This Row],[TotalSpend]]&gt;1196, "High Spend", "Low Spend")</f>
        <v>Low Spend</v>
      </c>
      <c r="Z860">
        <v>3</v>
      </c>
      <c r="AA860">
        <v>3</v>
      </c>
      <c r="AB860">
        <v>3</v>
      </c>
      <c r="AC860">
        <v>12</v>
      </c>
      <c r="AD860">
        <f t="shared" si="41"/>
        <v>18</v>
      </c>
      <c r="AE860" s="30">
        <f>IFERROR(marketing_campaign32[[#This Row],[TotalSpend]]/marketing_campaign32[[#This Row],[TotalPurchase]], 0)</f>
        <v>37.777777777777779</v>
      </c>
      <c r="AF860">
        <v>2</v>
      </c>
      <c r="AG860">
        <v>0</v>
      </c>
      <c r="AH860">
        <v>0</v>
      </c>
      <c r="AI860">
        <v>0</v>
      </c>
      <c r="AJ860">
        <v>0</v>
      </c>
      <c r="AK860">
        <v>0</v>
      </c>
      <c r="AL860">
        <v>0</v>
      </c>
      <c r="AM860">
        <v>0</v>
      </c>
    </row>
    <row r="861" spans="1:39" x14ac:dyDescent="0.3">
      <c r="A861">
        <v>8560</v>
      </c>
      <c r="B861">
        <v>1992</v>
      </c>
      <c r="C861">
        <f>2014-marketing_campaign32[[#This Row],[Year_Birth]]</f>
        <v>22</v>
      </c>
      <c r="D861" t="str">
        <f>IF(AND(marketing_campaign32[[#This Row],[Age]]&gt;17, marketing_campaign32[[#This Row],[Age]]&lt;40), "Adult", IF(AND(marketing_campaign32[[#This Row],[Age]]&gt;=40, marketing_campaign32[[#This Row],[Age]]&lt;59), "Middle Age", "Old Age"))</f>
        <v>Adult</v>
      </c>
      <c r="E861">
        <v>2</v>
      </c>
      <c r="F861">
        <v>1</v>
      </c>
      <c r="G861">
        <v>48789</v>
      </c>
      <c r="H861" t="s">
        <v>147</v>
      </c>
      <c r="I861">
        <v>2</v>
      </c>
      <c r="J861">
        <v>0</v>
      </c>
      <c r="K861">
        <v>0</v>
      </c>
      <c r="L861">
        <f t="shared" si="39"/>
        <v>0</v>
      </c>
      <c r="M861">
        <f>marketing_campaign32[[#This Row],[TotalKids]]+marketing_campaign32[[#This Row],[Marital_Number]]</f>
        <v>1</v>
      </c>
      <c r="N861" s="1">
        <v>41162</v>
      </c>
      <c r="O861" s="22">
        <f>MAX($N$2:$N$2229)-marketing_campaign32[[#This Row],[Dt_Customer]]</f>
        <v>657</v>
      </c>
      <c r="P861">
        <v>94</v>
      </c>
      <c r="Q861">
        <v>351</v>
      </c>
      <c r="R861">
        <v>16</v>
      </c>
      <c r="S861">
        <v>156</v>
      </c>
      <c r="T861">
        <v>7</v>
      </c>
      <c r="U861">
        <v>5</v>
      </c>
      <c r="V861">
        <v>145</v>
      </c>
      <c r="W861">
        <f t="shared" si="40"/>
        <v>680</v>
      </c>
      <c r="X861" s="27">
        <f>marketing_campaign32[[#This Row],[TotalSpend]]/marketing_campaign32[[#This Row],[Income]]</f>
        <v>1.3937567894402427E-2</v>
      </c>
      <c r="Y861" s="27" t="str">
        <f>IF(marketing_campaign32[[#This Row],[TotalSpend]]&gt;1196, "High Spend", "Low Spend")</f>
        <v>Low Spend</v>
      </c>
      <c r="Z861">
        <v>1</v>
      </c>
      <c r="AA861">
        <v>6</v>
      </c>
      <c r="AB861">
        <v>4</v>
      </c>
      <c r="AC861">
        <v>7</v>
      </c>
      <c r="AD861">
        <f t="shared" si="41"/>
        <v>17</v>
      </c>
      <c r="AE861" s="30">
        <f>IFERROR(marketing_campaign32[[#This Row],[TotalSpend]]/marketing_campaign32[[#This Row],[TotalPurchase]], 0)</f>
        <v>40</v>
      </c>
      <c r="AF861">
        <v>6</v>
      </c>
      <c r="AG861">
        <v>0</v>
      </c>
      <c r="AH861">
        <v>0</v>
      </c>
      <c r="AI861">
        <v>0</v>
      </c>
      <c r="AJ861">
        <v>0</v>
      </c>
      <c r="AK861">
        <v>0</v>
      </c>
      <c r="AL861">
        <v>0</v>
      </c>
      <c r="AM861">
        <v>0</v>
      </c>
    </row>
    <row r="862" spans="1:39" x14ac:dyDescent="0.3">
      <c r="A862">
        <v>4286</v>
      </c>
      <c r="B862">
        <v>1970</v>
      </c>
      <c r="C862">
        <f>2014-marketing_campaign32[[#This Row],[Year_Birth]]</f>
        <v>44</v>
      </c>
      <c r="D862" t="str">
        <f>IF(AND(marketing_campaign32[[#This Row],[Age]]&gt;17, marketing_campaign32[[#This Row],[Age]]&lt;40), "Adult", IF(AND(marketing_campaign32[[#This Row],[Age]]&gt;=40, marketing_campaign32[[#This Row],[Age]]&lt;59), "Middle Age", "Old Age"))</f>
        <v>Middle Age</v>
      </c>
      <c r="E862">
        <v>3</v>
      </c>
      <c r="F862">
        <v>1</v>
      </c>
      <c r="G862">
        <v>57642</v>
      </c>
      <c r="H862" t="s">
        <v>147</v>
      </c>
      <c r="I862">
        <v>2</v>
      </c>
      <c r="J862">
        <v>0</v>
      </c>
      <c r="K862">
        <v>1</v>
      </c>
      <c r="L862">
        <f t="shared" si="39"/>
        <v>1</v>
      </c>
      <c r="M862">
        <f>marketing_campaign32[[#This Row],[TotalKids]]+marketing_campaign32[[#This Row],[Marital_Number]]</f>
        <v>2</v>
      </c>
      <c r="N862" s="1">
        <v>41648</v>
      </c>
      <c r="O862" s="22">
        <f>MAX($N$2:$N$2229)-marketing_campaign32[[#This Row],[Dt_Customer]]</f>
        <v>171</v>
      </c>
      <c r="P862">
        <v>24</v>
      </c>
      <c r="Q862">
        <v>580</v>
      </c>
      <c r="R862">
        <v>6</v>
      </c>
      <c r="S862">
        <v>58</v>
      </c>
      <c r="T862">
        <v>8</v>
      </c>
      <c r="U862">
        <v>0</v>
      </c>
      <c r="V862">
        <v>27</v>
      </c>
      <c r="W862">
        <f t="shared" si="40"/>
        <v>679</v>
      </c>
      <c r="X862" s="27">
        <f>marketing_campaign32[[#This Row],[TotalSpend]]/marketing_campaign32[[#This Row],[Income]]</f>
        <v>1.1779605149023282E-2</v>
      </c>
      <c r="Y862" s="27" t="str">
        <f>IF(marketing_campaign32[[#This Row],[TotalSpend]]&gt;1196, "High Spend", "Low Spend")</f>
        <v>Low Spend</v>
      </c>
      <c r="Z862">
        <v>3</v>
      </c>
      <c r="AA862">
        <v>7</v>
      </c>
      <c r="AB862">
        <v>6</v>
      </c>
      <c r="AC862">
        <v>6</v>
      </c>
      <c r="AD862">
        <f t="shared" si="41"/>
        <v>19</v>
      </c>
      <c r="AE862" s="30">
        <f>IFERROR(marketing_campaign32[[#This Row],[TotalSpend]]/marketing_campaign32[[#This Row],[TotalPurchase]], 0)</f>
        <v>35.736842105263158</v>
      </c>
      <c r="AF862">
        <v>4</v>
      </c>
      <c r="AG862">
        <v>0</v>
      </c>
      <c r="AH862">
        <v>0</v>
      </c>
      <c r="AI862">
        <v>1</v>
      </c>
      <c r="AJ862">
        <v>0</v>
      </c>
      <c r="AK862">
        <v>0</v>
      </c>
      <c r="AL862">
        <v>0</v>
      </c>
      <c r="AM862">
        <v>0</v>
      </c>
    </row>
    <row r="863" spans="1:39" x14ac:dyDescent="0.3">
      <c r="A863">
        <v>591</v>
      </c>
      <c r="B863">
        <v>1957</v>
      </c>
      <c r="C863">
        <f>2014-marketing_campaign32[[#This Row],[Year_Birth]]</f>
        <v>57</v>
      </c>
      <c r="D863" t="str">
        <f>IF(AND(marketing_campaign32[[#This Row],[Age]]&gt;17, marketing_campaign32[[#This Row],[Age]]&lt;40), "Adult", IF(AND(marketing_campaign32[[#This Row],[Age]]&gt;=40, marketing_campaign32[[#This Row],[Age]]&lt;59), "Middle Age", "Old Age"))</f>
        <v>Middle Age</v>
      </c>
      <c r="E863">
        <v>2</v>
      </c>
      <c r="F863">
        <v>1</v>
      </c>
      <c r="G863">
        <v>66033</v>
      </c>
      <c r="H863" t="s">
        <v>147</v>
      </c>
      <c r="I863">
        <v>2</v>
      </c>
      <c r="J863">
        <v>0</v>
      </c>
      <c r="K863">
        <v>1</v>
      </c>
      <c r="L863">
        <f t="shared" si="39"/>
        <v>1</v>
      </c>
      <c r="M863">
        <f>marketing_campaign32[[#This Row],[TotalKids]]+marketing_campaign32[[#This Row],[Marital_Number]]</f>
        <v>2</v>
      </c>
      <c r="N863" s="1">
        <v>41294</v>
      </c>
      <c r="O863" s="22">
        <f>MAX($N$2:$N$2229)-marketing_campaign32[[#This Row],[Dt_Customer]]</f>
        <v>525</v>
      </c>
      <c r="P863">
        <v>76</v>
      </c>
      <c r="Q863">
        <v>293</v>
      </c>
      <c r="R863">
        <v>35</v>
      </c>
      <c r="S863">
        <v>179</v>
      </c>
      <c r="T863">
        <v>46</v>
      </c>
      <c r="U863">
        <v>59</v>
      </c>
      <c r="V863">
        <v>65</v>
      </c>
      <c r="W863">
        <f t="shared" si="40"/>
        <v>677</v>
      </c>
      <c r="X863" s="27">
        <f>marketing_campaign32[[#This Row],[TotalSpend]]/marketing_campaign32[[#This Row],[Income]]</f>
        <v>1.0252449532809352E-2</v>
      </c>
      <c r="Y863" s="27" t="str">
        <f>IF(marketing_campaign32[[#This Row],[TotalSpend]]&gt;1196, "High Spend", "Low Spend")</f>
        <v>Low Spend</v>
      </c>
      <c r="Z863">
        <v>2</v>
      </c>
      <c r="AA863">
        <v>8</v>
      </c>
      <c r="AB863">
        <v>3</v>
      </c>
      <c r="AC863">
        <v>7</v>
      </c>
      <c r="AD863">
        <f t="shared" si="41"/>
        <v>18</v>
      </c>
      <c r="AE863" s="30">
        <f>IFERROR(marketing_campaign32[[#This Row],[TotalSpend]]/marketing_campaign32[[#This Row],[TotalPurchase]], 0)</f>
        <v>37.611111111111114</v>
      </c>
      <c r="AF863">
        <v>7</v>
      </c>
      <c r="AG863">
        <v>0</v>
      </c>
      <c r="AH863">
        <v>0</v>
      </c>
      <c r="AI863">
        <v>0</v>
      </c>
      <c r="AJ863">
        <v>0</v>
      </c>
      <c r="AK863">
        <v>0</v>
      </c>
      <c r="AL863">
        <v>0</v>
      </c>
      <c r="AM863">
        <v>0</v>
      </c>
    </row>
    <row r="864" spans="1:39" x14ac:dyDescent="0.3">
      <c r="A864">
        <v>3197</v>
      </c>
      <c r="B864">
        <v>1980</v>
      </c>
      <c r="C864">
        <f>2014-marketing_campaign32[[#This Row],[Year_Birth]]</f>
        <v>34</v>
      </c>
      <c r="D864" t="str">
        <f>IF(AND(marketing_campaign32[[#This Row],[Age]]&gt;17, marketing_campaign32[[#This Row],[Age]]&lt;40), "Adult", IF(AND(marketing_campaign32[[#This Row],[Age]]&gt;=40, marketing_campaign32[[#This Row],[Age]]&lt;59), "Middle Age", "Old Age"))</f>
        <v>Adult</v>
      </c>
      <c r="E864">
        <v>2</v>
      </c>
      <c r="F864">
        <v>2</v>
      </c>
      <c r="G864">
        <v>77353</v>
      </c>
      <c r="H864" t="s">
        <v>146</v>
      </c>
      <c r="I864">
        <v>3</v>
      </c>
      <c r="J864">
        <v>0</v>
      </c>
      <c r="K864">
        <v>1</v>
      </c>
      <c r="L864">
        <f t="shared" si="39"/>
        <v>1</v>
      </c>
      <c r="M864">
        <f>marketing_campaign32[[#This Row],[TotalKids]]+marketing_campaign32[[#This Row],[Marital_Number]]</f>
        <v>3</v>
      </c>
      <c r="N864" s="1">
        <v>41624</v>
      </c>
      <c r="O864" s="22">
        <f>MAX($N$2:$N$2229)-marketing_campaign32[[#This Row],[Dt_Customer]]</f>
        <v>195</v>
      </c>
      <c r="P864">
        <v>38</v>
      </c>
      <c r="Q864">
        <v>275</v>
      </c>
      <c r="R864">
        <v>59</v>
      </c>
      <c r="S864">
        <v>107</v>
      </c>
      <c r="T864">
        <v>69</v>
      </c>
      <c r="U864">
        <v>101</v>
      </c>
      <c r="V864">
        <v>59</v>
      </c>
      <c r="W864">
        <f t="shared" si="40"/>
        <v>670</v>
      </c>
      <c r="X864" s="27">
        <f>marketing_campaign32[[#This Row],[TotalSpend]]/marketing_campaign32[[#This Row],[Income]]</f>
        <v>8.661590371414167E-3</v>
      </c>
      <c r="Y864" s="27" t="str">
        <f>IF(marketing_campaign32[[#This Row],[TotalSpend]]&gt;1196, "High Spend", "Low Spend")</f>
        <v>Low Spend</v>
      </c>
      <c r="Z864">
        <v>2</v>
      </c>
      <c r="AA864">
        <v>6</v>
      </c>
      <c r="AB864">
        <v>4</v>
      </c>
      <c r="AC864">
        <v>8</v>
      </c>
      <c r="AD864">
        <f t="shared" si="41"/>
        <v>18</v>
      </c>
      <c r="AE864" s="30">
        <f>IFERROR(marketing_campaign32[[#This Row],[TotalSpend]]/marketing_campaign32[[#This Row],[TotalPurchase]], 0)</f>
        <v>37.222222222222221</v>
      </c>
      <c r="AF864">
        <v>4</v>
      </c>
      <c r="AG864">
        <v>0</v>
      </c>
      <c r="AH864">
        <v>0</v>
      </c>
      <c r="AI864">
        <v>0</v>
      </c>
      <c r="AJ864">
        <v>0</v>
      </c>
      <c r="AK864">
        <v>0</v>
      </c>
      <c r="AL864">
        <v>0</v>
      </c>
      <c r="AM864">
        <v>0</v>
      </c>
    </row>
    <row r="865" spans="1:39" x14ac:dyDescent="0.3">
      <c r="A865">
        <v>9596</v>
      </c>
      <c r="B865">
        <v>1980</v>
      </c>
      <c r="C865">
        <f>2014-marketing_campaign32[[#This Row],[Year_Birth]]</f>
        <v>34</v>
      </c>
      <c r="D865" t="str">
        <f>IF(AND(marketing_campaign32[[#This Row],[Age]]&gt;17, marketing_campaign32[[#This Row],[Age]]&lt;40), "Adult", IF(AND(marketing_campaign32[[#This Row],[Age]]&gt;=40, marketing_campaign32[[#This Row],[Age]]&lt;59), "Middle Age", "Old Age"))</f>
        <v>Adult</v>
      </c>
      <c r="E865">
        <v>3</v>
      </c>
      <c r="F865">
        <v>1</v>
      </c>
      <c r="G865">
        <v>65295</v>
      </c>
      <c r="H865" t="s">
        <v>147</v>
      </c>
      <c r="I865">
        <v>2</v>
      </c>
      <c r="J865">
        <v>0</v>
      </c>
      <c r="K865">
        <v>0</v>
      </c>
      <c r="L865">
        <f t="shared" si="39"/>
        <v>0</v>
      </c>
      <c r="M865">
        <f>marketing_campaign32[[#This Row],[TotalKids]]+marketing_campaign32[[#This Row],[Marital_Number]]</f>
        <v>1</v>
      </c>
      <c r="N865" s="1">
        <v>41631</v>
      </c>
      <c r="O865" s="22">
        <f>MAX($N$2:$N$2229)-marketing_campaign32[[#This Row],[Dt_Customer]]</f>
        <v>188</v>
      </c>
      <c r="P865">
        <v>19</v>
      </c>
      <c r="Q865">
        <v>365</v>
      </c>
      <c r="R865">
        <v>32</v>
      </c>
      <c r="S865">
        <v>117</v>
      </c>
      <c r="T865">
        <v>34</v>
      </c>
      <c r="U865">
        <v>110</v>
      </c>
      <c r="V865">
        <v>6</v>
      </c>
      <c r="W865">
        <f t="shared" si="40"/>
        <v>664</v>
      </c>
      <c r="X865" s="27">
        <f>marketing_campaign32[[#This Row],[TotalSpend]]/marketing_campaign32[[#This Row],[Income]]</f>
        <v>1.0169231947316027E-2</v>
      </c>
      <c r="Y865" s="27" t="str">
        <f>IF(marketing_campaign32[[#This Row],[TotalSpend]]&gt;1196, "High Spend", "Low Spend")</f>
        <v>Low Spend</v>
      </c>
      <c r="Z865">
        <v>1</v>
      </c>
      <c r="AA865">
        <v>3</v>
      </c>
      <c r="AB865">
        <v>3</v>
      </c>
      <c r="AC865">
        <v>13</v>
      </c>
      <c r="AD865">
        <f t="shared" si="41"/>
        <v>19</v>
      </c>
      <c r="AE865" s="30">
        <f>IFERROR(marketing_campaign32[[#This Row],[TotalSpend]]/marketing_campaign32[[#This Row],[TotalPurchase]], 0)</f>
        <v>34.94736842105263</v>
      </c>
      <c r="AF865">
        <v>2</v>
      </c>
      <c r="AG865">
        <v>0</v>
      </c>
      <c r="AH865">
        <v>0</v>
      </c>
      <c r="AI865">
        <v>0</v>
      </c>
      <c r="AJ865">
        <v>0</v>
      </c>
      <c r="AK865">
        <v>0</v>
      </c>
      <c r="AL865">
        <v>0</v>
      </c>
      <c r="AM865">
        <v>0</v>
      </c>
    </row>
    <row r="866" spans="1:39" x14ac:dyDescent="0.3">
      <c r="A866">
        <v>5883</v>
      </c>
      <c r="B866">
        <v>1972</v>
      </c>
      <c r="C866">
        <f>2014-marketing_campaign32[[#This Row],[Year_Birth]]</f>
        <v>42</v>
      </c>
      <c r="D866" t="str">
        <f>IF(AND(marketing_campaign32[[#This Row],[Age]]&gt;17, marketing_campaign32[[#This Row],[Age]]&lt;40), "Adult", IF(AND(marketing_campaign32[[#This Row],[Age]]&gt;=40, marketing_campaign32[[#This Row],[Age]]&lt;59), "Middle Age", "Old Age"))</f>
        <v>Middle Age</v>
      </c>
      <c r="E866">
        <v>2</v>
      </c>
      <c r="F866">
        <v>2</v>
      </c>
      <c r="G866">
        <v>77981</v>
      </c>
      <c r="H866" t="s">
        <v>146</v>
      </c>
      <c r="I866">
        <v>3</v>
      </c>
      <c r="J866">
        <v>1</v>
      </c>
      <c r="K866">
        <v>0</v>
      </c>
      <c r="L866">
        <f t="shared" si="39"/>
        <v>1</v>
      </c>
      <c r="M866">
        <f>marketing_campaign32[[#This Row],[TotalKids]]+marketing_campaign32[[#This Row],[Marital_Number]]</f>
        <v>3</v>
      </c>
      <c r="N866" s="1">
        <v>41420</v>
      </c>
      <c r="O866" s="22">
        <f>MAX($N$2:$N$2229)-marketing_campaign32[[#This Row],[Dt_Customer]]</f>
        <v>399</v>
      </c>
      <c r="P866">
        <v>78</v>
      </c>
      <c r="Q866">
        <v>138</v>
      </c>
      <c r="R866">
        <v>120</v>
      </c>
      <c r="S866">
        <v>204</v>
      </c>
      <c r="T866">
        <v>16</v>
      </c>
      <c r="U866">
        <v>126</v>
      </c>
      <c r="V866">
        <v>60</v>
      </c>
      <c r="W866">
        <f t="shared" si="40"/>
        <v>664</v>
      </c>
      <c r="X866" s="27">
        <f>marketing_campaign32[[#This Row],[TotalSpend]]/marketing_campaign32[[#This Row],[Income]]</f>
        <v>8.5148946538259312E-3</v>
      </c>
      <c r="Y866" s="27" t="str">
        <f>IF(marketing_campaign32[[#This Row],[TotalSpend]]&gt;1196, "High Spend", "Low Spend")</f>
        <v>Low Spend</v>
      </c>
      <c r="Z866">
        <v>3</v>
      </c>
      <c r="AA866">
        <v>7</v>
      </c>
      <c r="AB866">
        <v>4</v>
      </c>
      <c r="AC866">
        <v>7</v>
      </c>
      <c r="AD866">
        <f t="shared" si="41"/>
        <v>18</v>
      </c>
      <c r="AE866" s="30">
        <f>IFERROR(marketing_campaign32[[#This Row],[TotalSpend]]/marketing_campaign32[[#This Row],[TotalPurchase]], 0)</f>
        <v>36.888888888888886</v>
      </c>
      <c r="AF866">
        <v>5</v>
      </c>
      <c r="AG866">
        <v>0</v>
      </c>
      <c r="AH866">
        <v>0</v>
      </c>
      <c r="AI866">
        <v>0</v>
      </c>
      <c r="AJ866">
        <v>0</v>
      </c>
      <c r="AK866">
        <v>0</v>
      </c>
      <c r="AL866">
        <v>0</v>
      </c>
      <c r="AM866">
        <v>0</v>
      </c>
    </row>
    <row r="867" spans="1:39" x14ac:dyDescent="0.3">
      <c r="A867">
        <v>3136</v>
      </c>
      <c r="B867">
        <v>1962</v>
      </c>
      <c r="C867">
        <f>2014-marketing_campaign32[[#This Row],[Year_Birth]]</f>
        <v>52</v>
      </c>
      <c r="D867" t="str">
        <f>IF(AND(marketing_campaign32[[#This Row],[Age]]&gt;17, marketing_campaign32[[#This Row],[Age]]&lt;40), "Adult", IF(AND(marketing_campaign32[[#This Row],[Age]]&gt;=40, marketing_campaign32[[#This Row],[Age]]&lt;59), "Middle Age", "Old Age"))</f>
        <v>Middle Age</v>
      </c>
      <c r="E867">
        <v>3</v>
      </c>
      <c r="F867">
        <v>1</v>
      </c>
      <c r="G867">
        <v>59432</v>
      </c>
      <c r="H867" t="s">
        <v>147</v>
      </c>
      <c r="I867">
        <v>2</v>
      </c>
      <c r="J867">
        <v>0</v>
      </c>
      <c r="K867">
        <v>1</v>
      </c>
      <c r="L867">
        <f t="shared" si="39"/>
        <v>1</v>
      </c>
      <c r="M867">
        <f>marketing_campaign32[[#This Row],[TotalKids]]+marketing_campaign32[[#This Row],[Marital_Number]]</f>
        <v>2</v>
      </c>
      <c r="N867" s="1">
        <v>41377</v>
      </c>
      <c r="O867" s="22">
        <f>MAX($N$2:$N$2229)-marketing_campaign32[[#This Row],[Dt_Customer]]</f>
        <v>442</v>
      </c>
      <c r="P867">
        <v>88</v>
      </c>
      <c r="Q867">
        <v>317</v>
      </c>
      <c r="R867">
        <v>25</v>
      </c>
      <c r="S867">
        <v>265</v>
      </c>
      <c r="T867">
        <v>25</v>
      </c>
      <c r="U867">
        <v>19</v>
      </c>
      <c r="V867">
        <v>12</v>
      </c>
      <c r="W867">
        <f t="shared" si="40"/>
        <v>663</v>
      </c>
      <c r="X867" s="27">
        <f>marketing_campaign32[[#This Row],[TotalSpend]]/marketing_campaign32[[#This Row],[Income]]</f>
        <v>1.1155606407322655E-2</v>
      </c>
      <c r="Y867" s="27" t="str">
        <f>IF(marketing_campaign32[[#This Row],[TotalSpend]]&gt;1196, "High Spend", "Low Spend")</f>
        <v>Low Spend</v>
      </c>
      <c r="Z867">
        <v>3</v>
      </c>
      <c r="AA867">
        <v>5</v>
      </c>
      <c r="AB867">
        <v>3</v>
      </c>
      <c r="AC867">
        <v>11</v>
      </c>
      <c r="AD867">
        <f t="shared" si="41"/>
        <v>19</v>
      </c>
      <c r="AE867" s="30">
        <f>IFERROR(marketing_campaign32[[#This Row],[TotalSpend]]/marketing_campaign32[[#This Row],[TotalPurchase]], 0)</f>
        <v>34.89473684210526</v>
      </c>
      <c r="AF867">
        <v>5</v>
      </c>
      <c r="AG867">
        <v>0</v>
      </c>
      <c r="AH867">
        <v>0</v>
      </c>
      <c r="AI867">
        <v>0</v>
      </c>
      <c r="AJ867">
        <v>0</v>
      </c>
      <c r="AK867">
        <v>0</v>
      </c>
      <c r="AL867">
        <v>0</v>
      </c>
      <c r="AM867">
        <v>0</v>
      </c>
    </row>
    <row r="868" spans="1:39" x14ac:dyDescent="0.3">
      <c r="A868">
        <v>3933</v>
      </c>
      <c r="B868">
        <v>1980</v>
      </c>
      <c r="C868">
        <f>2014-marketing_campaign32[[#This Row],[Year_Birth]]</f>
        <v>34</v>
      </c>
      <c r="D868" t="str">
        <f>IF(AND(marketing_campaign32[[#This Row],[Age]]&gt;17, marketing_campaign32[[#This Row],[Age]]&lt;40), "Adult", IF(AND(marketing_campaign32[[#This Row],[Age]]&gt;=40, marketing_campaign32[[#This Row],[Age]]&lt;59), "Middle Age", "Old Age"))</f>
        <v>Adult</v>
      </c>
      <c r="E868">
        <v>2</v>
      </c>
      <c r="F868">
        <v>2</v>
      </c>
      <c r="G868">
        <v>44010</v>
      </c>
      <c r="H868" t="s">
        <v>147</v>
      </c>
      <c r="I868">
        <v>2</v>
      </c>
      <c r="J868">
        <v>1</v>
      </c>
      <c r="K868">
        <v>0</v>
      </c>
      <c r="L868">
        <f t="shared" si="39"/>
        <v>1</v>
      </c>
      <c r="M868">
        <f>marketing_campaign32[[#This Row],[TotalKids]]+marketing_campaign32[[#This Row],[Marital_Number]]</f>
        <v>3</v>
      </c>
      <c r="N868" s="1">
        <v>41195</v>
      </c>
      <c r="O868" s="22">
        <f>MAX($N$2:$N$2229)-marketing_campaign32[[#This Row],[Dt_Customer]]</f>
        <v>624</v>
      </c>
      <c r="P868">
        <v>46</v>
      </c>
      <c r="Q868">
        <v>186</v>
      </c>
      <c r="R868">
        <v>36</v>
      </c>
      <c r="S868">
        <v>234</v>
      </c>
      <c r="T868">
        <v>86</v>
      </c>
      <c r="U868">
        <v>72</v>
      </c>
      <c r="V868">
        <v>48</v>
      </c>
      <c r="W868">
        <f t="shared" si="40"/>
        <v>662</v>
      </c>
      <c r="X868" s="27">
        <f>marketing_campaign32[[#This Row],[TotalSpend]]/marketing_campaign32[[#This Row],[Income]]</f>
        <v>1.5042035900931606E-2</v>
      </c>
      <c r="Y868" s="27" t="str">
        <f>IF(marketing_campaign32[[#This Row],[TotalSpend]]&gt;1196, "High Spend", "Low Spend")</f>
        <v>Low Spend</v>
      </c>
      <c r="Z868">
        <v>6</v>
      </c>
      <c r="AA868">
        <v>10</v>
      </c>
      <c r="AB868">
        <v>2</v>
      </c>
      <c r="AC868">
        <v>6</v>
      </c>
      <c r="AD868">
        <f t="shared" si="41"/>
        <v>18</v>
      </c>
      <c r="AE868" s="30">
        <f>IFERROR(marketing_campaign32[[#This Row],[TotalSpend]]/marketing_campaign32[[#This Row],[TotalPurchase]], 0)</f>
        <v>36.777777777777779</v>
      </c>
      <c r="AF868">
        <v>9</v>
      </c>
      <c r="AG868">
        <v>0</v>
      </c>
      <c r="AH868">
        <v>0</v>
      </c>
      <c r="AI868">
        <v>0</v>
      </c>
      <c r="AJ868">
        <v>0</v>
      </c>
      <c r="AK868">
        <v>0</v>
      </c>
      <c r="AL868">
        <v>0</v>
      </c>
      <c r="AM868">
        <v>0</v>
      </c>
    </row>
    <row r="869" spans="1:39" x14ac:dyDescent="0.3">
      <c r="A869">
        <v>7822</v>
      </c>
      <c r="B869">
        <v>1976</v>
      </c>
      <c r="C869">
        <f>2014-marketing_campaign32[[#This Row],[Year_Birth]]</f>
        <v>38</v>
      </c>
      <c r="D869" t="str">
        <f>IF(AND(marketing_campaign32[[#This Row],[Age]]&gt;17, marketing_campaign32[[#This Row],[Age]]&lt;40), "Adult", IF(AND(marketing_campaign32[[#This Row],[Age]]&gt;=40, marketing_campaign32[[#This Row],[Age]]&lt;59), "Middle Age", "Old Age"))</f>
        <v>Adult</v>
      </c>
      <c r="E869">
        <v>2</v>
      </c>
      <c r="F869">
        <v>2</v>
      </c>
      <c r="G869">
        <v>54058</v>
      </c>
      <c r="H869" t="s">
        <v>147</v>
      </c>
      <c r="I869">
        <v>2</v>
      </c>
      <c r="J869">
        <v>0</v>
      </c>
      <c r="K869">
        <v>1</v>
      </c>
      <c r="L869">
        <f t="shared" si="39"/>
        <v>1</v>
      </c>
      <c r="M869">
        <f>marketing_campaign32[[#This Row],[TotalKids]]+marketing_campaign32[[#This Row],[Marital_Number]]</f>
        <v>3</v>
      </c>
      <c r="N869" s="1">
        <v>41429</v>
      </c>
      <c r="O869" s="22">
        <f>MAX($N$2:$N$2229)-marketing_campaign32[[#This Row],[Dt_Customer]]</f>
        <v>390</v>
      </c>
      <c r="P869">
        <v>56</v>
      </c>
      <c r="Q869">
        <v>198</v>
      </c>
      <c r="R869">
        <v>18</v>
      </c>
      <c r="S869">
        <v>252</v>
      </c>
      <c r="T869">
        <v>32</v>
      </c>
      <c r="U869">
        <v>108</v>
      </c>
      <c r="V869">
        <v>54</v>
      </c>
      <c r="W869">
        <f t="shared" si="40"/>
        <v>662</v>
      </c>
      <c r="X869" s="27">
        <f>marketing_campaign32[[#This Row],[TotalSpend]]/marketing_campaign32[[#This Row],[Income]]</f>
        <v>1.2246106034259499E-2</v>
      </c>
      <c r="Y869" s="27" t="str">
        <f>IF(marketing_campaign32[[#This Row],[TotalSpend]]&gt;1196, "High Spend", "Low Spend")</f>
        <v>Low Spend</v>
      </c>
      <c r="Z869">
        <v>2</v>
      </c>
      <c r="AA869">
        <v>4</v>
      </c>
      <c r="AB869">
        <v>6</v>
      </c>
      <c r="AC869">
        <v>8</v>
      </c>
      <c r="AD869">
        <f t="shared" si="41"/>
        <v>18</v>
      </c>
      <c r="AE869" s="30">
        <f>IFERROR(marketing_campaign32[[#This Row],[TotalSpend]]/marketing_campaign32[[#This Row],[TotalPurchase]], 0)</f>
        <v>36.777777777777779</v>
      </c>
      <c r="AF869">
        <v>3</v>
      </c>
      <c r="AG869">
        <v>0</v>
      </c>
      <c r="AH869">
        <v>0</v>
      </c>
      <c r="AI869">
        <v>0</v>
      </c>
      <c r="AJ869">
        <v>0</v>
      </c>
      <c r="AK869">
        <v>0</v>
      </c>
      <c r="AL869">
        <v>0</v>
      </c>
      <c r="AM869">
        <v>0</v>
      </c>
    </row>
    <row r="870" spans="1:39" x14ac:dyDescent="0.3">
      <c r="A870">
        <v>11051</v>
      </c>
      <c r="B870">
        <v>1956</v>
      </c>
      <c r="C870">
        <f>2014-marketing_campaign32[[#This Row],[Year_Birth]]</f>
        <v>58</v>
      </c>
      <c r="D870" t="str">
        <f>IF(AND(marketing_campaign32[[#This Row],[Age]]&gt;17, marketing_campaign32[[#This Row],[Age]]&lt;40), "Adult", IF(AND(marketing_campaign32[[#This Row],[Age]]&gt;=40, marketing_campaign32[[#This Row],[Age]]&lt;59), "Middle Age", "Old Age"))</f>
        <v>Middle Age</v>
      </c>
      <c r="E870">
        <v>3</v>
      </c>
      <c r="F870">
        <v>2</v>
      </c>
      <c r="G870">
        <v>77376</v>
      </c>
      <c r="H870" t="s">
        <v>146</v>
      </c>
      <c r="I870">
        <v>3</v>
      </c>
      <c r="J870">
        <v>1</v>
      </c>
      <c r="K870">
        <v>1</v>
      </c>
      <c r="L870">
        <f t="shared" si="39"/>
        <v>2</v>
      </c>
      <c r="M870">
        <f>marketing_campaign32[[#This Row],[TotalKids]]+marketing_campaign32[[#This Row],[Marital_Number]]</f>
        <v>4</v>
      </c>
      <c r="N870" s="1">
        <v>41769</v>
      </c>
      <c r="O870" s="22">
        <f>MAX($N$2:$N$2229)-marketing_campaign32[[#This Row],[Dt_Customer]]</f>
        <v>50</v>
      </c>
      <c r="P870">
        <v>72</v>
      </c>
      <c r="Q870">
        <v>492</v>
      </c>
      <c r="R870">
        <v>19</v>
      </c>
      <c r="S870">
        <v>110</v>
      </c>
      <c r="T870">
        <v>16</v>
      </c>
      <c r="U870">
        <v>12</v>
      </c>
      <c r="V870">
        <v>12</v>
      </c>
      <c r="W870">
        <f t="shared" si="40"/>
        <v>661</v>
      </c>
      <c r="X870" s="27">
        <f>marketing_campaign32[[#This Row],[TotalSpend]]/marketing_campaign32[[#This Row],[Income]]</f>
        <v>8.5427005789909024E-3</v>
      </c>
      <c r="Y870" s="27" t="str">
        <f>IF(marketing_campaign32[[#This Row],[TotalSpend]]&gt;1196, "High Spend", "Low Spend")</f>
        <v>Low Spend</v>
      </c>
      <c r="Z870">
        <v>4</v>
      </c>
      <c r="AA870">
        <v>6</v>
      </c>
      <c r="AB870">
        <v>3</v>
      </c>
      <c r="AC870">
        <v>10</v>
      </c>
      <c r="AD870">
        <f t="shared" si="41"/>
        <v>19</v>
      </c>
      <c r="AE870" s="30">
        <f>IFERROR(marketing_campaign32[[#This Row],[TotalSpend]]/marketing_campaign32[[#This Row],[TotalPurchase]], 0)</f>
        <v>34.789473684210527</v>
      </c>
      <c r="AF870">
        <v>4</v>
      </c>
      <c r="AG870">
        <v>0</v>
      </c>
      <c r="AH870">
        <v>0</v>
      </c>
      <c r="AI870">
        <v>0</v>
      </c>
      <c r="AJ870">
        <v>0</v>
      </c>
      <c r="AK870">
        <v>0</v>
      </c>
      <c r="AL870">
        <v>0</v>
      </c>
      <c r="AM870">
        <v>0</v>
      </c>
    </row>
    <row r="871" spans="1:39" x14ac:dyDescent="0.3">
      <c r="A871">
        <v>8132</v>
      </c>
      <c r="B871">
        <v>1975</v>
      </c>
      <c r="C871">
        <f>2014-marketing_campaign32[[#This Row],[Year_Birth]]</f>
        <v>39</v>
      </c>
      <c r="D871" t="str">
        <f>IF(AND(marketing_campaign32[[#This Row],[Age]]&gt;17, marketing_campaign32[[#This Row],[Age]]&lt;40), "Adult", IF(AND(marketing_campaign32[[#This Row],[Age]]&gt;=40, marketing_campaign32[[#This Row],[Age]]&lt;59), "Middle Age", "Old Age"))</f>
        <v>Adult</v>
      </c>
      <c r="E871">
        <v>3</v>
      </c>
      <c r="F871">
        <v>2</v>
      </c>
      <c r="G871">
        <v>60631</v>
      </c>
      <c r="H871" t="s">
        <v>147</v>
      </c>
      <c r="I871">
        <v>2</v>
      </c>
      <c r="J871">
        <v>1</v>
      </c>
      <c r="K871">
        <v>1</v>
      </c>
      <c r="L871">
        <f t="shared" si="39"/>
        <v>2</v>
      </c>
      <c r="M871">
        <f>marketing_campaign32[[#This Row],[TotalKids]]+marketing_campaign32[[#This Row],[Marital_Number]]</f>
        <v>4</v>
      </c>
      <c r="N871" s="1">
        <v>41369</v>
      </c>
      <c r="O871" s="22">
        <f>MAX($N$2:$N$2229)-marketing_campaign32[[#This Row],[Dt_Customer]]</f>
        <v>450</v>
      </c>
      <c r="P871">
        <v>88</v>
      </c>
      <c r="Q871">
        <v>565</v>
      </c>
      <c r="R871">
        <v>6</v>
      </c>
      <c r="S871">
        <v>65</v>
      </c>
      <c r="T871">
        <v>0</v>
      </c>
      <c r="U871">
        <v>6</v>
      </c>
      <c r="V871">
        <v>19</v>
      </c>
      <c r="W871">
        <f t="shared" si="40"/>
        <v>661</v>
      </c>
      <c r="X871" s="27">
        <f>marketing_campaign32[[#This Row],[TotalSpend]]/marketing_campaign32[[#This Row],[Income]]</f>
        <v>1.090201382131253E-2</v>
      </c>
      <c r="Y871" s="27" t="str">
        <f>IF(marketing_campaign32[[#This Row],[TotalSpend]]&gt;1196, "High Spend", "Low Spend")</f>
        <v>Low Spend</v>
      </c>
      <c r="Z871">
        <v>5</v>
      </c>
      <c r="AA871">
        <v>9</v>
      </c>
      <c r="AB871">
        <v>2</v>
      </c>
      <c r="AC871">
        <v>8</v>
      </c>
      <c r="AD871">
        <f t="shared" si="41"/>
        <v>19</v>
      </c>
      <c r="AE871" s="30">
        <f>IFERROR(marketing_campaign32[[#This Row],[TotalSpend]]/marketing_campaign32[[#This Row],[TotalPurchase]], 0)</f>
        <v>34.789473684210527</v>
      </c>
      <c r="AF871">
        <v>7</v>
      </c>
      <c r="AG871">
        <v>0</v>
      </c>
      <c r="AH871">
        <v>0</v>
      </c>
      <c r="AI871">
        <v>0</v>
      </c>
      <c r="AJ871">
        <v>1</v>
      </c>
      <c r="AK871">
        <v>0</v>
      </c>
      <c r="AL871">
        <v>0</v>
      </c>
      <c r="AM871">
        <v>0</v>
      </c>
    </row>
    <row r="872" spans="1:39" x14ac:dyDescent="0.3">
      <c r="A872">
        <v>1958</v>
      </c>
      <c r="B872">
        <v>1973</v>
      </c>
      <c r="C872">
        <f>2014-marketing_campaign32[[#This Row],[Year_Birth]]</f>
        <v>41</v>
      </c>
      <c r="D872" t="str">
        <f>IF(AND(marketing_campaign32[[#This Row],[Age]]&gt;17, marketing_campaign32[[#This Row],[Age]]&lt;40), "Adult", IF(AND(marketing_campaign32[[#This Row],[Age]]&gt;=40, marketing_campaign32[[#This Row],[Age]]&lt;59), "Middle Age", "Old Age"))</f>
        <v>Middle Age</v>
      </c>
      <c r="E872">
        <v>3</v>
      </c>
      <c r="F872">
        <v>2</v>
      </c>
      <c r="G872">
        <v>55012</v>
      </c>
      <c r="H872" t="s">
        <v>147</v>
      </c>
      <c r="I872">
        <v>2</v>
      </c>
      <c r="J872">
        <v>0</v>
      </c>
      <c r="K872">
        <v>1</v>
      </c>
      <c r="L872">
        <f t="shared" si="39"/>
        <v>1</v>
      </c>
      <c r="M872">
        <f>marketing_campaign32[[#This Row],[TotalKids]]+marketing_campaign32[[#This Row],[Marital_Number]]</f>
        <v>3</v>
      </c>
      <c r="N872" s="1">
        <v>41719</v>
      </c>
      <c r="O872" s="22">
        <f>MAX($N$2:$N$2229)-marketing_campaign32[[#This Row],[Dt_Customer]]</f>
        <v>100</v>
      </c>
      <c r="P872">
        <v>85</v>
      </c>
      <c r="Q872">
        <v>582</v>
      </c>
      <c r="R872">
        <v>0</v>
      </c>
      <c r="S872">
        <v>65</v>
      </c>
      <c r="T872">
        <v>0</v>
      </c>
      <c r="U872">
        <v>0</v>
      </c>
      <c r="V872">
        <v>13</v>
      </c>
      <c r="W872">
        <f t="shared" si="40"/>
        <v>660</v>
      </c>
      <c r="X872" s="27">
        <f>marketing_campaign32[[#This Row],[TotalSpend]]/marketing_campaign32[[#This Row],[Income]]</f>
        <v>1.199738238929688E-2</v>
      </c>
      <c r="Y872" s="27" t="str">
        <f>IF(marketing_campaign32[[#This Row],[TotalSpend]]&gt;1196, "High Spend", "Low Spend")</f>
        <v>Low Spend</v>
      </c>
      <c r="Z872">
        <v>6</v>
      </c>
      <c r="AA872">
        <v>8</v>
      </c>
      <c r="AB872">
        <v>2</v>
      </c>
      <c r="AC872">
        <v>9</v>
      </c>
      <c r="AD872">
        <f t="shared" si="41"/>
        <v>19</v>
      </c>
      <c r="AE872" s="30">
        <f>IFERROR(marketing_campaign32[[#This Row],[TotalSpend]]/marketing_campaign32[[#This Row],[TotalPurchase]], 0)</f>
        <v>34.736842105263158</v>
      </c>
      <c r="AF872">
        <v>5</v>
      </c>
      <c r="AG872">
        <v>0</v>
      </c>
      <c r="AH872">
        <v>0</v>
      </c>
      <c r="AI872">
        <v>0</v>
      </c>
      <c r="AJ872">
        <v>0</v>
      </c>
      <c r="AK872">
        <v>0</v>
      </c>
      <c r="AL872">
        <v>0</v>
      </c>
      <c r="AM872">
        <v>0</v>
      </c>
    </row>
    <row r="873" spans="1:39" x14ac:dyDescent="0.3">
      <c r="A873">
        <v>9805</v>
      </c>
      <c r="B873">
        <v>1953</v>
      </c>
      <c r="C873">
        <f>2014-marketing_campaign32[[#This Row],[Year_Birth]]</f>
        <v>61</v>
      </c>
      <c r="D873" t="str">
        <f>IF(AND(marketing_campaign32[[#This Row],[Age]]&gt;17, marketing_campaign32[[#This Row],[Age]]&lt;40), "Adult", IF(AND(marketing_campaign32[[#This Row],[Age]]&gt;=40, marketing_campaign32[[#This Row],[Age]]&lt;59), "Middle Age", "Old Age"))</f>
        <v>Old Age</v>
      </c>
      <c r="E873">
        <v>3</v>
      </c>
      <c r="F873">
        <v>2</v>
      </c>
      <c r="G873">
        <v>56129</v>
      </c>
      <c r="H873" t="s">
        <v>147</v>
      </c>
      <c r="I873">
        <v>2</v>
      </c>
      <c r="J873">
        <v>0</v>
      </c>
      <c r="K873">
        <v>1</v>
      </c>
      <c r="L873">
        <f t="shared" si="39"/>
        <v>1</v>
      </c>
      <c r="M873">
        <f>marketing_campaign32[[#This Row],[TotalKids]]+marketing_campaign32[[#This Row],[Marital_Number]]</f>
        <v>3</v>
      </c>
      <c r="N873" s="1">
        <v>41445</v>
      </c>
      <c r="O873" s="22">
        <f>MAX($N$2:$N$2229)-marketing_campaign32[[#This Row],[Dt_Customer]]</f>
        <v>374</v>
      </c>
      <c r="P873">
        <v>65</v>
      </c>
      <c r="Q873">
        <v>320</v>
      </c>
      <c r="R873">
        <v>48</v>
      </c>
      <c r="S873">
        <v>133</v>
      </c>
      <c r="T873">
        <v>39</v>
      </c>
      <c r="U873">
        <v>72</v>
      </c>
      <c r="V873">
        <v>48</v>
      </c>
      <c r="W873">
        <f t="shared" si="40"/>
        <v>660</v>
      </c>
      <c r="X873" s="27">
        <f>marketing_campaign32[[#This Row],[TotalSpend]]/marketing_campaign32[[#This Row],[Income]]</f>
        <v>1.1758627447487039E-2</v>
      </c>
      <c r="Y873" s="27" t="str">
        <f>IF(marketing_campaign32[[#This Row],[TotalSpend]]&gt;1196, "High Spend", "Low Spend")</f>
        <v>Low Spend</v>
      </c>
      <c r="Z873">
        <v>4</v>
      </c>
      <c r="AA873">
        <v>6</v>
      </c>
      <c r="AB873">
        <v>2</v>
      </c>
      <c r="AC873">
        <v>10</v>
      </c>
      <c r="AD873">
        <f t="shared" si="41"/>
        <v>18</v>
      </c>
      <c r="AE873" s="30">
        <f>IFERROR(marketing_campaign32[[#This Row],[TotalSpend]]/marketing_campaign32[[#This Row],[TotalPurchase]], 0)</f>
        <v>36.666666666666664</v>
      </c>
      <c r="AF873">
        <v>4</v>
      </c>
      <c r="AG873">
        <v>0</v>
      </c>
      <c r="AH873">
        <v>0</v>
      </c>
      <c r="AI873">
        <v>0</v>
      </c>
      <c r="AJ873">
        <v>0</v>
      </c>
      <c r="AK873">
        <v>0</v>
      </c>
      <c r="AL873">
        <v>0</v>
      </c>
      <c r="AM873">
        <v>0</v>
      </c>
    </row>
    <row r="874" spans="1:39" x14ac:dyDescent="0.3">
      <c r="A874">
        <v>849</v>
      </c>
      <c r="B874">
        <v>1953</v>
      </c>
      <c r="C874">
        <f>2014-marketing_campaign32[[#This Row],[Year_Birth]]</f>
        <v>61</v>
      </c>
      <c r="D874" t="str">
        <f>IF(AND(marketing_campaign32[[#This Row],[Age]]&gt;17, marketing_campaign32[[#This Row],[Age]]&lt;40), "Adult", IF(AND(marketing_campaign32[[#This Row],[Age]]&gt;=40, marketing_campaign32[[#This Row],[Age]]&lt;59), "Middle Age", "Old Age"))</f>
        <v>Old Age</v>
      </c>
      <c r="E874">
        <v>3</v>
      </c>
      <c r="F874">
        <v>2</v>
      </c>
      <c r="G874">
        <v>56129</v>
      </c>
      <c r="H874" t="s">
        <v>147</v>
      </c>
      <c r="I874">
        <v>2</v>
      </c>
      <c r="J874">
        <v>0</v>
      </c>
      <c r="K874">
        <v>1</v>
      </c>
      <c r="L874">
        <f t="shared" si="39"/>
        <v>1</v>
      </c>
      <c r="M874">
        <f>marketing_campaign32[[#This Row],[TotalKids]]+marketing_campaign32[[#This Row],[Marital_Number]]</f>
        <v>3</v>
      </c>
      <c r="N874" s="1">
        <v>41445</v>
      </c>
      <c r="O874" s="22">
        <f>MAX($N$2:$N$2229)-marketing_campaign32[[#This Row],[Dt_Customer]]</f>
        <v>374</v>
      </c>
      <c r="P874">
        <v>65</v>
      </c>
      <c r="Q874">
        <v>320</v>
      </c>
      <c r="R874">
        <v>48</v>
      </c>
      <c r="S874">
        <v>133</v>
      </c>
      <c r="T874">
        <v>39</v>
      </c>
      <c r="U874">
        <v>72</v>
      </c>
      <c r="V874">
        <v>48</v>
      </c>
      <c r="W874">
        <f t="shared" si="40"/>
        <v>660</v>
      </c>
      <c r="X874" s="27">
        <f>marketing_campaign32[[#This Row],[TotalSpend]]/marketing_campaign32[[#This Row],[Income]]</f>
        <v>1.1758627447487039E-2</v>
      </c>
      <c r="Y874" s="27" t="str">
        <f>IF(marketing_campaign32[[#This Row],[TotalSpend]]&gt;1196, "High Spend", "Low Spend")</f>
        <v>Low Spend</v>
      </c>
      <c r="Z874">
        <v>4</v>
      </c>
      <c r="AA874">
        <v>6</v>
      </c>
      <c r="AB874">
        <v>2</v>
      </c>
      <c r="AC874">
        <v>10</v>
      </c>
      <c r="AD874">
        <f t="shared" si="41"/>
        <v>18</v>
      </c>
      <c r="AE874" s="30">
        <f>IFERROR(marketing_campaign32[[#This Row],[TotalSpend]]/marketing_campaign32[[#This Row],[TotalPurchase]], 0)</f>
        <v>36.666666666666664</v>
      </c>
      <c r="AF874">
        <v>4</v>
      </c>
      <c r="AG874">
        <v>0</v>
      </c>
      <c r="AH874">
        <v>0</v>
      </c>
      <c r="AI874">
        <v>0</v>
      </c>
      <c r="AJ874">
        <v>0</v>
      </c>
      <c r="AK874">
        <v>0</v>
      </c>
      <c r="AL874">
        <v>0</v>
      </c>
      <c r="AM874">
        <v>0</v>
      </c>
    </row>
    <row r="875" spans="1:39" x14ac:dyDescent="0.3">
      <c r="A875">
        <v>4603</v>
      </c>
      <c r="B875">
        <v>1960</v>
      </c>
      <c r="C875">
        <f>2014-marketing_campaign32[[#This Row],[Year_Birth]]</f>
        <v>54</v>
      </c>
      <c r="D875" t="str">
        <f>IF(AND(marketing_campaign32[[#This Row],[Age]]&gt;17, marketing_campaign32[[#This Row],[Age]]&lt;40), "Adult", IF(AND(marketing_campaign32[[#This Row],[Age]]&gt;=40, marketing_campaign32[[#This Row],[Age]]&lt;59), "Middle Age", "Old Age"))</f>
        <v>Middle Age</v>
      </c>
      <c r="E875">
        <v>3</v>
      </c>
      <c r="F875">
        <v>2</v>
      </c>
      <c r="G875">
        <v>65695</v>
      </c>
      <c r="H875" t="s">
        <v>147</v>
      </c>
      <c r="I875">
        <v>2</v>
      </c>
      <c r="J875">
        <v>0</v>
      </c>
      <c r="K875">
        <v>1</v>
      </c>
      <c r="L875">
        <f t="shared" si="39"/>
        <v>1</v>
      </c>
      <c r="M875">
        <f>marketing_campaign32[[#This Row],[TotalKids]]+marketing_campaign32[[#This Row],[Marital_Number]]</f>
        <v>3</v>
      </c>
      <c r="N875" s="1">
        <v>41670</v>
      </c>
      <c r="O875" s="22">
        <f>MAX($N$2:$N$2229)-marketing_campaign32[[#This Row],[Dt_Customer]]</f>
        <v>149</v>
      </c>
      <c r="P875">
        <v>50</v>
      </c>
      <c r="Q875">
        <v>371</v>
      </c>
      <c r="R875">
        <v>32</v>
      </c>
      <c r="S875">
        <v>189</v>
      </c>
      <c r="T875">
        <v>0</v>
      </c>
      <c r="U875">
        <v>58</v>
      </c>
      <c r="V875">
        <v>6</v>
      </c>
      <c r="W875">
        <f t="shared" si="40"/>
        <v>656</v>
      </c>
      <c r="X875" s="27">
        <f>marketing_campaign32[[#This Row],[TotalSpend]]/marketing_campaign32[[#This Row],[Income]]</f>
        <v>9.9855392343405121E-3</v>
      </c>
      <c r="Y875" s="27" t="str">
        <f>IF(marketing_campaign32[[#This Row],[TotalSpend]]&gt;1196, "High Spend", "Low Spend")</f>
        <v>Low Spend</v>
      </c>
      <c r="Z875">
        <v>2</v>
      </c>
      <c r="AA875">
        <v>5</v>
      </c>
      <c r="AB875">
        <v>4</v>
      </c>
      <c r="AC875">
        <v>10</v>
      </c>
      <c r="AD875">
        <f t="shared" si="41"/>
        <v>19</v>
      </c>
      <c r="AE875" s="30">
        <f>IFERROR(marketing_campaign32[[#This Row],[TotalSpend]]/marketing_campaign32[[#This Row],[TotalPurchase]], 0)</f>
        <v>34.526315789473685</v>
      </c>
      <c r="AF875">
        <v>4</v>
      </c>
      <c r="AG875">
        <v>0</v>
      </c>
      <c r="AH875">
        <v>0</v>
      </c>
      <c r="AI875">
        <v>0</v>
      </c>
      <c r="AJ875">
        <v>0</v>
      </c>
      <c r="AK875">
        <v>0</v>
      </c>
      <c r="AL875">
        <v>0</v>
      </c>
      <c r="AM875">
        <v>0</v>
      </c>
    </row>
    <row r="876" spans="1:39" x14ac:dyDescent="0.3">
      <c r="A876">
        <v>3678</v>
      </c>
      <c r="B876">
        <v>1973</v>
      </c>
      <c r="C876">
        <f>2014-marketing_campaign32[[#This Row],[Year_Birth]]</f>
        <v>41</v>
      </c>
      <c r="D876" t="str">
        <f>IF(AND(marketing_campaign32[[#This Row],[Age]]&gt;17, marketing_campaign32[[#This Row],[Age]]&lt;40), "Adult", IF(AND(marketing_campaign32[[#This Row],[Age]]&gt;=40, marketing_campaign32[[#This Row],[Age]]&lt;59), "Middle Age", "Old Age"))</f>
        <v>Middle Age</v>
      </c>
      <c r="E876">
        <v>2</v>
      </c>
      <c r="F876">
        <v>1</v>
      </c>
      <c r="G876">
        <v>60208</v>
      </c>
      <c r="H876" t="s">
        <v>147</v>
      </c>
      <c r="I876">
        <v>2</v>
      </c>
      <c r="J876">
        <v>1</v>
      </c>
      <c r="K876">
        <v>1</v>
      </c>
      <c r="L876">
        <f t="shared" si="39"/>
        <v>2</v>
      </c>
      <c r="M876">
        <f>marketing_campaign32[[#This Row],[TotalKids]]+marketing_campaign32[[#This Row],[Marital_Number]]</f>
        <v>3</v>
      </c>
      <c r="N876" s="1">
        <v>41189</v>
      </c>
      <c r="O876" s="22">
        <f>MAX($N$2:$N$2229)-marketing_campaign32[[#This Row],[Dt_Customer]]</f>
        <v>630</v>
      </c>
      <c r="P876">
        <v>13</v>
      </c>
      <c r="Q876">
        <v>488</v>
      </c>
      <c r="R876">
        <v>23</v>
      </c>
      <c r="S876">
        <v>71</v>
      </c>
      <c r="T876">
        <v>15</v>
      </c>
      <c r="U876">
        <v>0</v>
      </c>
      <c r="V876">
        <v>59</v>
      </c>
      <c r="W876">
        <f t="shared" si="40"/>
        <v>656</v>
      </c>
      <c r="X876" s="27">
        <f>marketing_campaign32[[#This Row],[TotalSpend]]/marketing_campaign32[[#This Row],[Income]]</f>
        <v>1.0895562051554611E-2</v>
      </c>
      <c r="Y876" s="27" t="str">
        <f>IF(marketing_campaign32[[#This Row],[TotalSpend]]&gt;1196, "High Spend", "Low Spend")</f>
        <v>Low Spend</v>
      </c>
      <c r="Z876">
        <v>11</v>
      </c>
      <c r="AA876">
        <v>8</v>
      </c>
      <c r="AB876">
        <v>3</v>
      </c>
      <c r="AC876">
        <v>7</v>
      </c>
      <c r="AD876">
        <f t="shared" si="41"/>
        <v>18</v>
      </c>
      <c r="AE876" s="30">
        <f>IFERROR(marketing_campaign32[[#This Row],[TotalSpend]]/marketing_campaign32[[#This Row],[TotalPurchase]], 0)</f>
        <v>36.444444444444443</v>
      </c>
      <c r="AF876">
        <v>7</v>
      </c>
      <c r="AG876">
        <v>0</v>
      </c>
      <c r="AH876">
        <v>0</v>
      </c>
      <c r="AI876">
        <v>0</v>
      </c>
      <c r="AJ876">
        <v>1</v>
      </c>
      <c r="AK876">
        <v>0</v>
      </c>
      <c r="AL876">
        <v>1</v>
      </c>
      <c r="AM876">
        <v>0</v>
      </c>
    </row>
    <row r="877" spans="1:39" x14ac:dyDescent="0.3">
      <c r="A877">
        <v>5863</v>
      </c>
      <c r="B877">
        <v>1953</v>
      </c>
      <c r="C877">
        <f>2014-marketing_campaign32[[#This Row],[Year_Birth]]</f>
        <v>61</v>
      </c>
      <c r="D877" t="str">
        <f>IF(AND(marketing_campaign32[[#This Row],[Age]]&gt;17, marketing_campaign32[[#This Row],[Age]]&lt;40), "Adult", IF(AND(marketing_campaign32[[#This Row],[Age]]&gt;=40, marketing_campaign32[[#This Row],[Age]]&lt;59), "Middle Age", "Old Age"))</f>
        <v>Old Age</v>
      </c>
      <c r="E877">
        <v>2</v>
      </c>
      <c r="F877">
        <v>2</v>
      </c>
      <c r="G877">
        <v>47703</v>
      </c>
      <c r="H877" t="s">
        <v>147</v>
      </c>
      <c r="I877">
        <v>2</v>
      </c>
      <c r="J877">
        <v>0</v>
      </c>
      <c r="K877">
        <v>1</v>
      </c>
      <c r="L877">
        <f t="shared" si="39"/>
        <v>1</v>
      </c>
      <c r="M877">
        <f>marketing_campaign32[[#This Row],[TotalKids]]+marketing_campaign32[[#This Row],[Marital_Number]]</f>
        <v>3</v>
      </c>
      <c r="N877" s="1">
        <v>41423</v>
      </c>
      <c r="O877" s="22">
        <f>MAX($N$2:$N$2229)-marketing_campaign32[[#This Row],[Dt_Customer]]</f>
        <v>396</v>
      </c>
      <c r="P877">
        <v>95</v>
      </c>
      <c r="Q877">
        <v>359</v>
      </c>
      <c r="R877">
        <v>0</v>
      </c>
      <c r="S877">
        <v>134</v>
      </c>
      <c r="T877">
        <v>13</v>
      </c>
      <c r="U877">
        <v>26</v>
      </c>
      <c r="V877">
        <v>123</v>
      </c>
      <c r="W877">
        <f t="shared" si="40"/>
        <v>655</v>
      </c>
      <c r="X877" s="27">
        <f>marketing_campaign32[[#This Row],[TotalSpend]]/marketing_campaign32[[#This Row],[Income]]</f>
        <v>1.3730792612623943E-2</v>
      </c>
      <c r="Y877" s="27" t="str">
        <f>IF(marketing_campaign32[[#This Row],[TotalSpend]]&gt;1196, "High Spend", "Low Spend")</f>
        <v>Low Spend</v>
      </c>
      <c r="Z877">
        <v>4</v>
      </c>
      <c r="AA877">
        <v>6</v>
      </c>
      <c r="AB877">
        <v>3</v>
      </c>
      <c r="AC877">
        <v>8</v>
      </c>
      <c r="AD877">
        <f t="shared" si="41"/>
        <v>17</v>
      </c>
      <c r="AE877" s="30">
        <f>IFERROR(marketing_campaign32[[#This Row],[TotalSpend]]/marketing_campaign32[[#This Row],[TotalPurchase]], 0)</f>
        <v>38.529411764705884</v>
      </c>
      <c r="AF877">
        <v>5</v>
      </c>
      <c r="AG877">
        <v>0</v>
      </c>
      <c r="AH877">
        <v>0</v>
      </c>
      <c r="AI877">
        <v>0</v>
      </c>
      <c r="AJ877">
        <v>0</v>
      </c>
      <c r="AK877">
        <v>0</v>
      </c>
      <c r="AL877">
        <v>0</v>
      </c>
      <c r="AM877">
        <v>0</v>
      </c>
    </row>
    <row r="878" spans="1:39" x14ac:dyDescent="0.3">
      <c r="A878">
        <v>8897</v>
      </c>
      <c r="B878">
        <v>1965</v>
      </c>
      <c r="C878">
        <f>2014-marketing_campaign32[[#This Row],[Year_Birth]]</f>
        <v>49</v>
      </c>
      <c r="D878" t="str">
        <f>IF(AND(marketing_campaign32[[#This Row],[Age]]&gt;17, marketing_campaign32[[#This Row],[Age]]&lt;40), "Adult", IF(AND(marketing_campaign32[[#This Row],[Age]]&gt;=40, marketing_campaign32[[#This Row],[Age]]&lt;59), "Middle Age", "Old Age"))</f>
        <v>Middle Age</v>
      </c>
      <c r="E878">
        <v>2</v>
      </c>
      <c r="F878">
        <v>1</v>
      </c>
      <c r="G878">
        <v>42720</v>
      </c>
      <c r="H878" t="s">
        <v>147</v>
      </c>
      <c r="I878">
        <v>2</v>
      </c>
      <c r="J878">
        <v>1</v>
      </c>
      <c r="K878">
        <v>1</v>
      </c>
      <c r="L878">
        <f t="shared" si="39"/>
        <v>2</v>
      </c>
      <c r="M878">
        <f>marketing_campaign32[[#This Row],[TotalKids]]+marketing_campaign32[[#This Row],[Marital_Number]]</f>
        <v>3</v>
      </c>
      <c r="N878" s="1">
        <v>41388</v>
      </c>
      <c r="O878" s="22">
        <f>MAX($N$2:$N$2229)-marketing_campaign32[[#This Row],[Dt_Customer]]</f>
        <v>431</v>
      </c>
      <c r="P878">
        <v>9</v>
      </c>
      <c r="Q878">
        <v>392</v>
      </c>
      <c r="R878">
        <v>5</v>
      </c>
      <c r="S878">
        <v>91</v>
      </c>
      <c r="T878">
        <v>28</v>
      </c>
      <c r="U878">
        <v>26</v>
      </c>
      <c r="V878">
        <v>112</v>
      </c>
      <c r="W878">
        <f t="shared" si="40"/>
        <v>654</v>
      </c>
      <c r="X878" s="27">
        <f>marketing_campaign32[[#This Row],[TotalSpend]]/marketing_campaign32[[#This Row],[Income]]</f>
        <v>1.5308988764044944E-2</v>
      </c>
      <c r="Y878" s="27" t="str">
        <f>IF(marketing_campaign32[[#This Row],[TotalSpend]]&gt;1196, "High Spend", "Low Spend")</f>
        <v>Low Spend</v>
      </c>
      <c r="Z878">
        <v>8</v>
      </c>
      <c r="AA878">
        <v>7</v>
      </c>
      <c r="AB878">
        <v>3</v>
      </c>
      <c r="AC878">
        <v>7</v>
      </c>
      <c r="AD878">
        <f t="shared" si="41"/>
        <v>17</v>
      </c>
      <c r="AE878" s="30">
        <f>IFERROR(marketing_campaign32[[#This Row],[TotalSpend]]/marketing_campaign32[[#This Row],[TotalPurchase]], 0)</f>
        <v>38.470588235294116</v>
      </c>
      <c r="AF878">
        <v>8</v>
      </c>
      <c r="AG878">
        <v>0</v>
      </c>
      <c r="AH878">
        <v>0</v>
      </c>
      <c r="AI878">
        <v>0</v>
      </c>
      <c r="AJ878">
        <v>0</v>
      </c>
      <c r="AK878">
        <v>0</v>
      </c>
      <c r="AL878">
        <v>1</v>
      </c>
      <c r="AM878">
        <v>0</v>
      </c>
    </row>
    <row r="879" spans="1:39" x14ac:dyDescent="0.3">
      <c r="A879">
        <v>1162</v>
      </c>
      <c r="B879">
        <v>1987</v>
      </c>
      <c r="C879">
        <f>2014-marketing_campaign32[[#This Row],[Year_Birth]]</f>
        <v>27</v>
      </c>
      <c r="D879" t="str">
        <f>IF(AND(marketing_campaign32[[#This Row],[Age]]&gt;17, marketing_campaign32[[#This Row],[Age]]&lt;40), "Adult", IF(AND(marketing_campaign32[[#This Row],[Age]]&gt;=40, marketing_campaign32[[#This Row],[Age]]&lt;59), "Middle Age", "Old Age"))</f>
        <v>Adult</v>
      </c>
      <c r="E879">
        <v>3</v>
      </c>
      <c r="F879">
        <v>1</v>
      </c>
      <c r="G879">
        <v>42000</v>
      </c>
      <c r="H879" t="s">
        <v>147</v>
      </c>
      <c r="I879">
        <v>2</v>
      </c>
      <c r="J879">
        <v>0</v>
      </c>
      <c r="K879">
        <v>0</v>
      </c>
      <c r="L879">
        <f t="shared" si="39"/>
        <v>0</v>
      </c>
      <c r="M879">
        <f>marketing_campaign32[[#This Row],[TotalKids]]+marketing_campaign32[[#This Row],[Marital_Number]]</f>
        <v>1</v>
      </c>
      <c r="N879" s="1">
        <v>41284</v>
      </c>
      <c r="O879" s="22">
        <f>MAX($N$2:$N$2229)-marketing_campaign32[[#This Row],[Dt_Customer]]</f>
        <v>535</v>
      </c>
      <c r="P879">
        <v>23</v>
      </c>
      <c r="Q879">
        <v>124</v>
      </c>
      <c r="R879">
        <v>83</v>
      </c>
      <c r="S879">
        <v>267</v>
      </c>
      <c r="T879">
        <v>85</v>
      </c>
      <c r="U879">
        <v>59</v>
      </c>
      <c r="V879">
        <v>35</v>
      </c>
      <c r="W879">
        <f t="shared" si="40"/>
        <v>653</v>
      </c>
      <c r="X879" s="27">
        <f>marketing_campaign32[[#This Row],[TotalSpend]]/marketing_campaign32[[#This Row],[Income]]</f>
        <v>1.5547619047619048E-2</v>
      </c>
      <c r="Y879" s="27" t="str">
        <f>IF(marketing_campaign32[[#This Row],[TotalSpend]]&gt;1196, "High Spend", "Low Spend")</f>
        <v>Low Spend</v>
      </c>
      <c r="Z879">
        <v>2</v>
      </c>
      <c r="AA879">
        <v>5</v>
      </c>
      <c r="AB879">
        <v>2</v>
      </c>
      <c r="AC879">
        <v>11</v>
      </c>
      <c r="AD879">
        <f t="shared" si="41"/>
        <v>18</v>
      </c>
      <c r="AE879" s="30">
        <f>IFERROR(marketing_campaign32[[#This Row],[TotalSpend]]/marketing_campaign32[[#This Row],[TotalPurchase]], 0)</f>
        <v>36.277777777777779</v>
      </c>
      <c r="AF879">
        <v>5</v>
      </c>
      <c r="AG879">
        <v>0</v>
      </c>
      <c r="AH879">
        <v>0</v>
      </c>
      <c r="AI879">
        <v>0</v>
      </c>
      <c r="AJ879">
        <v>0</v>
      </c>
      <c r="AK879">
        <v>0</v>
      </c>
      <c r="AL879">
        <v>1</v>
      </c>
      <c r="AM879">
        <v>0</v>
      </c>
    </row>
    <row r="880" spans="1:39" x14ac:dyDescent="0.3">
      <c r="A880">
        <v>10643</v>
      </c>
      <c r="B880">
        <v>1987</v>
      </c>
      <c r="C880">
        <f>2014-marketing_campaign32[[#This Row],[Year_Birth]]</f>
        <v>27</v>
      </c>
      <c r="D880" t="str">
        <f>IF(AND(marketing_campaign32[[#This Row],[Age]]&gt;17, marketing_campaign32[[#This Row],[Age]]&lt;40), "Adult", IF(AND(marketing_campaign32[[#This Row],[Age]]&gt;=40, marketing_campaign32[[#This Row],[Age]]&lt;59), "Middle Age", "Old Age"))</f>
        <v>Adult</v>
      </c>
      <c r="E880">
        <v>3</v>
      </c>
      <c r="F880">
        <v>1</v>
      </c>
      <c r="G880">
        <v>42000</v>
      </c>
      <c r="H880" t="s">
        <v>147</v>
      </c>
      <c r="I880">
        <v>2</v>
      </c>
      <c r="J880">
        <v>0</v>
      </c>
      <c r="K880">
        <v>0</v>
      </c>
      <c r="L880">
        <f t="shared" si="39"/>
        <v>0</v>
      </c>
      <c r="M880">
        <f>marketing_campaign32[[#This Row],[TotalKids]]+marketing_campaign32[[#This Row],[Marital_Number]]</f>
        <v>1</v>
      </c>
      <c r="N880" s="1">
        <v>41284</v>
      </c>
      <c r="O880" s="22">
        <f>MAX($N$2:$N$2229)-marketing_campaign32[[#This Row],[Dt_Customer]]</f>
        <v>535</v>
      </c>
      <c r="P880">
        <v>23</v>
      </c>
      <c r="Q880">
        <v>124</v>
      </c>
      <c r="R880">
        <v>83</v>
      </c>
      <c r="S880">
        <v>267</v>
      </c>
      <c r="T880">
        <v>85</v>
      </c>
      <c r="U880">
        <v>59</v>
      </c>
      <c r="V880">
        <v>35</v>
      </c>
      <c r="W880">
        <f t="shared" si="40"/>
        <v>653</v>
      </c>
      <c r="X880" s="27">
        <f>marketing_campaign32[[#This Row],[TotalSpend]]/marketing_campaign32[[#This Row],[Income]]</f>
        <v>1.5547619047619048E-2</v>
      </c>
      <c r="Y880" s="27" t="str">
        <f>IF(marketing_campaign32[[#This Row],[TotalSpend]]&gt;1196, "High Spend", "Low Spend")</f>
        <v>Low Spend</v>
      </c>
      <c r="Z880">
        <v>2</v>
      </c>
      <c r="AA880">
        <v>5</v>
      </c>
      <c r="AB880">
        <v>2</v>
      </c>
      <c r="AC880">
        <v>11</v>
      </c>
      <c r="AD880">
        <f t="shared" si="41"/>
        <v>18</v>
      </c>
      <c r="AE880" s="30">
        <f>IFERROR(marketing_campaign32[[#This Row],[TotalSpend]]/marketing_campaign32[[#This Row],[TotalPurchase]], 0)</f>
        <v>36.277777777777779</v>
      </c>
      <c r="AF880">
        <v>5</v>
      </c>
      <c r="AG880">
        <v>0</v>
      </c>
      <c r="AH880">
        <v>0</v>
      </c>
      <c r="AI880">
        <v>0</v>
      </c>
      <c r="AJ880">
        <v>0</v>
      </c>
      <c r="AK880">
        <v>0</v>
      </c>
      <c r="AL880">
        <v>1</v>
      </c>
      <c r="AM880">
        <v>0</v>
      </c>
    </row>
    <row r="881" spans="1:39" x14ac:dyDescent="0.3">
      <c r="A881">
        <v>4478</v>
      </c>
      <c r="B881">
        <v>1979</v>
      </c>
      <c r="C881">
        <f>2014-marketing_campaign32[[#This Row],[Year_Birth]]</f>
        <v>35</v>
      </c>
      <c r="D881" t="str">
        <f>IF(AND(marketing_campaign32[[#This Row],[Age]]&gt;17, marketing_campaign32[[#This Row],[Age]]&lt;40), "Adult", IF(AND(marketing_campaign32[[#This Row],[Age]]&gt;=40, marketing_campaign32[[#This Row],[Age]]&lt;59), "Middle Age", "Old Age"))</f>
        <v>Adult</v>
      </c>
      <c r="E881">
        <v>2</v>
      </c>
      <c r="F881">
        <v>2</v>
      </c>
      <c r="G881">
        <v>63777</v>
      </c>
      <c r="H881" t="s">
        <v>147</v>
      </c>
      <c r="I881">
        <v>2</v>
      </c>
      <c r="J881">
        <v>1</v>
      </c>
      <c r="K881">
        <v>1</v>
      </c>
      <c r="L881">
        <f t="shared" si="39"/>
        <v>2</v>
      </c>
      <c r="M881">
        <f>marketing_campaign32[[#This Row],[TotalKids]]+marketing_campaign32[[#This Row],[Marital_Number]]</f>
        <v>4</v>
      </c>
      <c r="N881" s="1">
        <v>41357</v>
      </c>
      <c r="O881" s="22">
        <f>MAX($N$2:$N$2229)-marketing_campaign32[[#This Row],[Dt_Customer]]</f>
        <v>462</v>
      </c>
      <c r="P881">
        <v>87</v>
      </c>
      <c r="Q881">
        <v>457</v>
      </c>
      <c r="R881">
        <v>5</v>
      </c>
      <c r="S881">
        <v>106</v>
      </c>
      <c r="T881">
        <v>15</v>
      </c>
      <c r="U881">
        <v>17</v>
      </c>
      <c r="V881">
        <v>53</v>
      </c>
      <c r="W881">
        <f t="shared" si="40"/>
        <v>653</v>
      </c>
      <c r="X881" s="27">
        <f>marketing_campaign32[[#This Row],[TotalSpend]]/marketing_campaign32[[#This Row],[Income]]</f>
        <v>1.0238800821612807E-2</v>
      </c>
      <c r="Y881" s="27" t="str">
        <f>IF(marketing_campaign32[[#This Row],[TotalSpend]]&gt;1196, "High Spend", "Low Spend")</f>
        <v>Low Spend</v>
      </c>
      <c r="Z881">
        <v>8</v>
      </c>
      <c r="AA881">
        <v>11</v>
      </c>
      <c r="AB881">
        <v>1</v>
      </c>
      <c r="AC881">
        <v>6</v>
      </c>
      <c r="AD881">
        <f t="shared" si="41"/>
        <v>18</v>
      </c>
      <c r="AE881" s="30">
        <f>IFERROR(marketing_campaign32[[#This Row],[TotalSpend]]/marketing_campaign32[[#This Row],[TotalPurchase]], 0)</f>
        <v>36.277777777777779</v>
      </c>
      <c r="AF881">
        <v>8</v>
      </c>
      <c r="AG881">
        <v>0</v>
      </c>
      <c r="AH881">
        <v>0</v>
      </c>
      <c r="AI881">
        <v>0</v>
      </c>
      <c r="AJ881">
        <v>0</v>
      </c>
      <c r="AK881">
        <v>0</v>
      </c>
      <c r="AL881">
        <v>0</v>
      </c>
      <c r="AM881">
        <v>0</v>
      </c>
    </row>
    <row r="882" spans="1:39" x14ac:dyDescent="0.3">
      <c r="A882">
        <v>4477</v>
      </c>
      <c r="B882">
        <v>1958</v>
      </c>
      <c r="C882">
        <f>2014-marketing_campaign32[[#This Row],[Year_Birth]]</f>
        <v>56</v>
      </c>
      <c r="D882" t="str">
        <f>IF(AND(marketing_campaign32[[#This Row],[Age]]&gt;17, marketing_campaign32[[#This Row],[Age]]&lt;40), "Adult", IF(AND(marketing_campaign32[[#This Row],[Age]]&gt;=40, marketing_campaign32[[#This Row],[Age]]&lt;59), "Middle Age", "Old Age"))</f>
        <v>Middle Age</v>
      </c>
      <c r="E882">
        <v>2</v>
      </c>
      <c r="F882">
        <v>2</v>
      </c>
      <c r="G882">
        <v>69096</v>
      </c>
      <c r="H882" t="s">
        <v>146</v>
      </c>
      <c r="I882">
        <v>3</v>
      </c>
      <c r="J882">
        <v>0</v>
      </c>
      <c r="K882">
        <v>1</v>
      </c>
      <c r="L882">
        <f t="shared" si="39"/>
        <v>1</v>
      </c>
      <c r="M882">
        <f>marketing_campaign32[[#This Row],[TotalKids]]+marketing_campaign32[[#This Row],[Marital_Number]]</f>
        <v>3</v>
      </c>
      <c r="N882" s="1">
        <v>41544</v>
      </c>
      <c r="O882" s="22">
        <f>MAX($N$2:$N$2229)-marketing_campaign32[[#This Row],[Dt_Customer]]</f>
        <v>275</v>
      </c>
      <c r="P882">
        <v>4</v>
      </c>
      <c r="Q882">
        <v>247</v>
      </c>
      <c r="R882">
        <v>49</v>
      </c>
      <c r="S882">
        <v>159</v>
      </c>
      <c r="T882">
        <v>7</v>
      </c>
      <c r="U882">
        <v>82</v>
      </c>
      <c r="V882">
        <v>109</v>
      </c>
      <c r="W882">
        <f t="shared" si="40"/>
        <v>653</v>
      </c>
      <c r="X882" s="27">
        <f>marketing_campaign32[[#This Row],[TotalSpend]]/marketing_campaign32[[#This Row],[Income]]</f>
        <v>9.4506194280421438E-3</v>
      </c>
      <c r="Y882" s="27" t="str">
        <f>IF(marketing_campaign32[[#This Row],[TotalSpend]]&gt;1196, "High Spend", "Low Spend")</f>
        <v>Low Spend</v>
      </c>
      <c r="Z882">
        <v>1</v>
      </c>
      <c r="AA882">
        <v>5</v>
      </c>
      <c r="AB882">
        <v>2</v>
      </c>
      <c r="AC882">
        <v>10</v>
      </c>
      <c r="AD882">
        <f t="shared" si="41"/>
        <v>17</v>
      </c>
      <c r="AE882" s="30">
        <f>IFERROR(marketing_campaign32[[#This Row],[TotalSpend]]/marketing_campaign32[[#This Row],[TotalPurchase]], 0)</f>
        <v>38.411764705882355</v>
      </c>
      <c r="AF882">
        <v>4</v>
      </c>
      <c r="AG882">
        <v>0</v>
      </c>
      <c r="AH882">
        <v>0</v>
      </c>
      <c r="AI882">
        <v>0</v>
      </c>
      <c r="AJ882">
        <v>0</v>
      </c>
      <c r="AK882">
        <v>0</v>
      </c>
      <c r="AL882">
        <v>0</v>
      </c>
      <c r="AM882">
        <v>0</v>
      </c>
    </row>
    <row r="883" spans="1:39" x14ac:dyDescent="0.3">
      <c r="A883">
        <v>851</v>
      </c>
      <c r="B883">
        <v>1972</v>
      </c>
      <c r="C883">
        <f>2014-marketing_campaign32[[#This Row],[Year_Birth]]</f>
        <v>42</v>
      </c>
      <c r="D883" t="str">
        <f>IF(AND(marketing_campaign32[[#This Row],[Age]]&gt;17, marketing_campaign32[[#This Row],[Age]]&lt;40), "Adult", IF(AND(marketing_campaign32[[#This Row],[Age]]&gt;=40, marketing_campaign32[[#This Row],[Age]]&lt;59), "Middle Age", "Old Age"))</f>
        <v>Middle Age</v>
      </c>
      <c r="E883">
        <v>3</v>
      </c>
      <c r="F883">
        <v>2</v>
      </c>
      <c r="G883">
        <v>57136</v>
      </c>
      <c r="H883" t="s">
        <v>147</v>
      </c>
      <c r="I883">
        <v>2</v>
      </c>
      <c r="J883">
        <v>1</v>
      </c>
      <c r="K883">
        <v>1</v>
      </c>
      <c r="L883">
        <f t="shared" si="39"/>
        <v>2</v>
      </c>
      <c r="M883">
        <f>marketing_campaign32[[#This Row],[TotalKids]]+marketing_campaign32[[#This Row],[Marital_Number]]</f>
        <v>4</v>
      </c>
      <c r="N883" s="1">
        <v>41464</v>
      </c>
      <c r="O883" s="22">
        <f>MAX($N$2:$N$2229)-marketing_campaign32[[#This Row],[Dt_Customer]]</f>
        <v>355</v>
      </c>
      <c r="P883">
        <v>48</v>
      </c>
      <c r="Q883">
        <v>306</v>
      </c>
      <c r="R883">
        <v>5</v>
      </c>
      <c r="S883">
        <v>109</v>
      </c>
      <c r="T883">
        <v>21</v>
      </c>
      <c r="U883">
        <v>109</v>
      </c>
      <c r="V883">
        <v>92</v>
      </c>
      <c r="W883">
        <f t="shared" si="40"/>
        <v>642</v>
      </c>
      <c r="X883" s="27">
        <f>marketing_campaign32[[#This Row],[TotalSpend]]/marketing_campaign32[[#This Row],[Income]]</f>
        <v>1.1236348361803417E-2</v>
      </c>
      <c r="Y883" s="27" t="str">
        <f>IF(marketing_campaign32[[#This Row],[TotalSpend]]&gt;1196, "High Spend", "Low Spend")</f>
        <v>Low Spend</v>
      </c>
      <c r="Z883">
        <v>9</v>
      </c>
      <c r="AA883">
        <v>5</v>
      </c>
      <c r="AB883">
        <v>2</v>
      </c>
      <c r="AC883">
        <v>10</v>
      </c>
      <c r="AD883">
        <f t="shared" si="41"/>
        <v>17</v>
      </c>
      <c r="AE883" s="30">
        <f>IFERROR(marketing_campaign32[[#This Row],[TotalSpend]]/marketing_campaign32[[#This Row],[TotalPurchase]], 0)</f>
        <v>37.764705882352942</v>
      </c>
      <c r="AF883">
        <v>6</v>
      </c>
      <c r="AG883">
        <v>0</v>
      </c>
      <c r="AH883">
        <v>0</v>
      </c>
      <c r="AI883">
        <v>0</v>
      </c>
      <c r="AJ883">
        <v>0</v>
      </c>
      <c r="AK883">
        <v>0</v>
      </c>
      <c r="AL883">
        <v>0</v>
      </c>
      <c r="AM883">
        <v>0</v>
      </c>
    </row>
    <row r="884" spans="1:39" x14ac:dyDescent="0.3">
      <c r="A884">
        <v>810</v>
      </c>
      <c r="B884">
        <v>1975</v>
      </c>
      <c r="C884">
        <f>2014-marketing_campaign32[[#This Row],[Year_Birth]]</f>
        <v>39</v>
      </c>
      <c r="D884" t="str">
        <f>IF(AND(marketing_campaign32[[#This Row],[Age]]&gt;17, marketing_campaign32[[#This Row],[Age]]&lt;40), "Adult", IF(AND(marketing_campaign32[[#This Row],[Age]]&gt;=40, marketing_campaign32[[#This Row],[Age]]&lt;59), "Middle Age", "Old Age"))</f>
        <v>Adult</v>
      </c>
      <c r="E884">
        <v>2</v>
      </c>
      <c r="F884">
        <v>2</v>
      </c>
      <c r="G884">
        <v>74190</v>
      </c>
      <c r="H884" t="s">
        <v>146</v>
      </c>
      <c r="I884">
        <v>3</v>
      </c>
      <c r="J884">
        <v>0</v>
      </c>
      <c r="K884">
        <v>1</v>
      </c>
      <c r="L884">
        <f t="shared" si="39"/>
        <v>1</v>
      </c>
      <c r="M884">
        <f>marketing_campaign32[[#This Row],[TotalKids]]+marketing_campaign32[[#This Row],[Marital_Number]]</f>
        <v>3</v>
      </c>
      <c r="N884" s="1">
        <v>41771</v>
      </c>
      <c r="O884" s="22">
        <f>MAX($N$2:$N$2229)-marketing_campaign32[[#This Row],[Dt_Customer]]</f>
        <v>48</v>
      </c>
      <c r="P884">
        <v>49</v>
      </c>
      <c r="Q884">
        <v>151</v>
      </c>
      <c r="R884">
        <v>81</v>
      </c>
      <c r="S884">
        <v>86</v>
      </c>
      <c r="T884">
        <v>168</v>
      </c>
      <c r="U884">
        <v>91</v>
      </c>
      <c r="V884">
        <v>64</v>
      </c>
      <c r="W884">
        <f t="shared" si="40"/>
        <v>641</v>
      </c>
      <c r="X884" s="27">
        <f>marketing_campaign32[[#This Row],[TotalSpend]]/marketing_campaign32[[#This Row],[Income]]</f>
        <v>8.6399784337511786E-3</v>
      </c>
      <c r="Y884" s="27" t="str">
        <f>IF(marketing_campaign32[[#This Row],[TotalSpend]]&gt;1196, "High Spend", "Low Spend")</f>
        <v>Low Spend</v>
      </c>
      <c r="Z884">
        <v>2</v>
      </c>
      <c r="AA884">
        <v>4</v>
      </c>
      <c r="AB884">
        <v>2</v>
      </c>
      <c r="AC884">
        <v>11</v>
      </c>
      <c r="AD884">
        <f t="shared" si="41"/>
        <v>17</v>
      </c>
      <c r="AE884" s="30">
        <f>IFERROR(marketing_campaign32[[#This Row],[TotalSpend]]/marketing_campaign32[[#This Row],[TotalPurchase]], 0)</f>
        <v>37.705882352941174</v>
      </c>
      <c r="AF884">
        <v>2</v>
      </c>
      <c r="AG884">
        <v>0</v>
      </c>
      <c r="AH884">
        <v>0</v>
      </c>
      <c r="AI884">
        <v>0</v>
      </c>
      <c r="AJ884">
        <v>0</v>
      </c>
      <c r="AK884">
        <v>0</v>
      </c>
      <c r="AL884">
        <v>0</v>
      </c>
      <c r="AM884">
        <v>0</v>
      </c>
    </row>
    <row r="885" spans="1:39" x14ac:dyDescent="0.3">
      <c r="A885">
        <v>7725</v>
      </c>
      <c r="B885">
        <v>1965</v>
      </c>
      <c r="C885">
        <f>2014-marketing_campaign32[[#This Row],[Year_Birth]]</f>
        <v>49</v>
      </c>
      <c r="D885" t="str">
        <f>IF(AND(marketing_campaign32[[#This Row],[Age]]&gt;17, marketing_campaign32[[#This Row],[Age]]&lt;40), "Adult", IF(AND(marketing_campaign32[[#This Row],[Age]]&gt;=40, marketing_campaign32[[#This Row],[Age]]&lt;59), "Middle Age", "Old Age"))</f>
        <v>Middle Age</v>
      </c>
      <c r="E885">
        <v>3</v>
      </c>
      <c r="F885">
        <v>2</v>
      </c>
      <c r="G885">
        <v>76800</v>
      </c>
      <c r="H885" t="s">
        <v>146</v>
      </c>
      <c r="I885">
        <v>3</v>
      </c>
      <c r="J885">
        <v>0</v>
      </c>
      <c r="K885">
        <v>0</v>
      </c>
      <c r="L885">
        <f t="shared" si="39"/>
        <v>0</v>
      </c>
      <c r="M885">
        <f>marketing_campaign32[[#This Row],[TotalKids]]+marketing_campaign32[[#This Row],[Marital_Number]]</f>
        <v>2</v>
      </c>
      <c r="N885" s="1">
        <v>41706</v>
      </c>
      <c r="O885" s="22">
        <f>MAX($N$2:$N$2229)-marketing_campaign32[[#This Row],[Dt_Customer]]</f>
        <v>113</v>
      </c>
      <c r="P885">
        <v>33</v>
      </c>
      <c r="Q885">
        <v>173</v>
      </c>
      <c r="R885">
        <v>26</v>
      </c>
      <c r="S885">
        <v>255</v>
      </c>
      <c r="T885">
        <v>35</v>
      </c>
      <c r="U885">
        <v>71</v>
      </c>
      <c r="V885">
        <v>81</v>
      </c>
      <c r="W885">
        <f t="shared" si="40"/>
        <v>641</v>
      </c>
      <c r="X885" s="27">
        <f>marketing_campaign32[[#This Row],[TotalSpend]]/marketing_campaign32[[#This Row],[Income]]</f>
        <v>8.3463541666666669E-3</v>
      </c>
      <c r="Y885" s="27" t="str">
        <f>IF(marketing_campaign32[[#This Row],[TotalSpend]]&gt;1196, "High Spend", "Low Spend")</f>
        <v>Low Spend</v>
      </c>
      <c r="Z885">
        <v>1</v>
      </c>
      <c r="AA885">
        <v>4</v>
      </c>
      <c r="AB885">
        <v>4</v>
      </c>
      <c r="AC885">
        <v>7</v>
      </c>
      <c r="AD885">
        <f t="shared" si="41"/>
        <v>15</v>
      </c>
      <c r="AE885" s="30">
        <f>IFERROR(marketing_campaign32[[#This Row],[TotalSpend]]/marketing_campaign32[[#This Row],[TotalPurchase]], 0)</f>
        <v>42.733333333333334</v>
      </c>
      <c r="AF885">
        <v>1</v>
      </c>
      <c r="AG885">
        <v>0</v>
      </c>
      <c r="AH885">
        <v>0</v>
      </c>
      <c r="AI885">
        <v>0</v>
      </c>
      <c r="AJ885">
        <v>0</v>
      </c>
      <c r="AK885">
        <v>0</v>
      </c>
      <c r="AL885">
        <v>0</v>
      </c>
      <c r="AM885">
        <v>0</v>
      </c>
    </row>
    <row r="886" spans="1:39" x14ac:dyDescent="0.3">
      <c r="A886">
        <v>5872</v>
      </c>
      <c r="B886">
        <v>1951</v>
      </c>
      <c r="C886">
        <f>2014-marketing_campaign32[[#This Row],[Year_Birth]]</f>
        <v>63</v>
      </c>
      <c r="D886" t="str">
        <f>IF(AND(marketing_campaign32[[#This Row],[Age]]&gt;17, marketing_campaign32[[#This Row],[Age]]&lt;40), "Adult", IF(AND(marketing_campaign32[[#This Row],[Age]]&gt;=40, marketing_campaign32[[#This Row],[Age]]&lt;59), "Middle Age", "Old Age"))</f>
        <v>Old Age</v>
      </c>
      <c r="E886">
        <v>2</v>
      </c>
      <c r="F886">
        <v>1</v>
      </c>
      <c r="G886">
        <v>60689</v>
      </c>
      <c r="H886" t="s">
        <v>147</v>
      </c>
      <c r="I886">
        <v>2</v>
      </c>
      <c r="J886">
        <v>0</v>
      </c>
      <c r="K886">
        <v>1</v>
      </c>
      <c r="L886">
        <f t="shared" si="39"/>
        <v>1</v>
      </c>
      <c r="M886">
        <f>marketing_campaign32[[#This Row],[TotalKids]]+marketing_campaign32[[#This Row],[Marital_Number]]</f>
        <v>2</v>
      </c>
      <c r="N886" s="1">
        <v>41426</v>
      </c>
      <c r="O886" s="22">
        <f>MAX($N$2:$N$2229)-marketing_campaign32[[#This Row],[Dt_Customer]]</f>
        <v>393</v>
      </c>
      <c r="P886">
        <v>23</v>
      </c>
      <c r="Q886">
        <v>240</v>
      </c>
      <c r="R886">
        <v>90</v>
      </c>
      <c r="S886">
        <v>216</v>
      </c>
      <c r="T886">
        <v>63</v>
      </c>
      <c r="U886">
        <v>6</v>
      </c>
      <c r="V886">
        <v>24</v>
      </c>
      <c r="W886">
        <f t="shared" si="40"/>
        <v>639</v>
      </c>
      <c r="X886" s="27">
        <f>marketing_campaign32[[#This Row],[TotalSpend]]/marketing_campaign32[[#This Row],[Income]]</f>
        <v>1.052909093904991E-2</v>
      </c>
      <c r="Y886" s="27" t="str">
        <f>IF(marketing_campaign32[[#This Row],[TotalSpend]]&gt;1196, "High Spend", "Low Spend")</f>
        <v>Low Spend</v>
      </c>
      <c r="Z886">
        <v>4</v>
      </c>
      <c r="AA886">
        <v>4</v>
      </c>
      <c r="AB886">
        <v>4</v>
      </c>
      <c r="AC886">
        <v>10</v>
      </c>
      <c r="AD886">
        <f t="shared" si="41"/>
        <v>18</v>
      </c>
      <c r="AE886" s="30">
        <f>IFERROR(marketing_campaign32[[#This Row],[TotalSpend]]/marketing_campaign32[[#This Row],[TotalPurchase]], 0)</f>
        <v>35.5</v>
      </c>
      <c r="AF886">
        <v>3</v>
      </c>
      <c r="AG886">
        <v>0</v>
      </c>
      <c r="AH886">
        <v>0</v>
      </c>
      <c r="AI886">
        <v>0</v>
      </c>
      <c r="AJ886">
        <v>0</v>
      </c>
      <c r="AK886">
        <v>0</v>
      </c>
      <c r="AL886">
        <v>0</v>
      </c>
      <c r="AM886">
        <v>0</v>
      </c>
    </row>
    <row r="887" spans="1:39" x14ac:dyDescent="0.3">
      <c r="A887">
        <v>5209</v>
      </c>
      <c r="B887">
        <v>1954</v>
      </c>
      <c r="C887">
        <f>2014-marketing_campaign32[[#This Row],[Year_Birth]]</f>
        <v>60</v>
      </c>
      <c r="D887" t="str">
        <f>IF(AND(marketing_campaign32[[#This Row],[Age]]&gt;17, marketing_campaign32[[#This Row],[Age]]&lt;40), "Adult", IF(AND(marketing_campaign32[[#This Row],[Age]]&gt;=40, marketing_campaign32[[#This Row],[Age]]&lt;59), "Middle Age", "Old Age"))</f>
        <v>Old Age</v>
      </c>
      <c r="E887">
        <v>2</v>
      </c>
      <c r="F887">
        <v>1</v>
      </c>
      <c r="G887">
        <v>50002</v>
      </c>
      <c r="H887" t="s">
        <v>147</v>
      </c>
      <c r="I887">
        <v>2</v>
      </c>
      <c r="J887">
        <v>0</v>
      </c>
      <c r="K887">
        <v>1</v>
      </c>
      <c r="L887">
        <f t="shared" si="39"/>
        <v>1</v>
      </c>
      <c r="M887">
        <f>marketing_campaign32[[#This Row],[TotalKids]]+marketing_campaign32[[#This Row],[Marital_Number]]</f>
        <v>2</v>
      </c>
      <c r="N887" s="1">
        <v>41442</v>
      </c>
      <c r="O887" s="22">
        <f>MAX($N$2:$N$2229)-marketing_campaign32[[#This Row],[Dt_Customer]]</f>
        <v>377</v>
      </c>
      <c r="P887">
        <v>21</v>
      </c>
      <c r="Q887">
        <v>443</v>
      </c>
      <c r="R887">
        <v>5</v>
      </c>
      <c r="S887">
        <v>71</v>
      </c>
      <c r="T887">
        <v>21</v>
      </c>
      <c r="U887">
        <v>16</v>
      </c>
      <c r="V887">
        <v>82</v>
      </c>
      <c r="W887">
        <f t="shared" si="40"/>
        <v>638</v>
      </c>
      <c r="X887" s="27">
        <f>marketing_campaign32[[#This Row],[TotalSpend]]/marketing_campaign32[[#This Row],[Income]]</f>
        <v>1.2759489620415183E-2</v>
      </c>
      <c r="Y887" s="27" t="str">
        <f>IF(marketing_campaign32[[#This Row],[TotalSpend]]&gt;1196, "High Spend", "Low Spend")</f>
        <v>Low Spend</v>
      </c>
      <c r="Z887">
        <v>2</v>
      </c>
      <c r="AA887">
        <v>8</v>
      </c>
      <c r="AB887">
        <v>2</v>
      </c>
      <c r="AC887">
        <v>7</v>
      </c>
      <c r="AD887">
        <f t="shared" si="41"/>
        <v>17</v>
      </c>
      <c r="AE887" s="30">
        <f>IFERROR(marketing_campaign32[[#This Row],[TotalSpend]]/marketing_campaign32[[#This Row],[TotalPurchase]], 0)</f>
        <v>37.529411764705884</v>
      </c>
      <c r="AF887">
        <v>7</v>
      </c>
      <c r="AG887">
        <v>0</v>
      </c>
      <c r="AH887">
        <v>0</v>
      </c>
      <c r="AI887">
        <v>0</v>
      </c>
      <c r="AJ887">
        <v>0</v>
      </c>
      <c r="AK887">
        <v>0</v>
      </c>
      <c r="AL887">
        <v>0</v>
      </c>
      <c r="AM887">
        <v>0</v>
      </c>
    </row>
    <row r="888" spans="1:39" x14ac:dyDescent="0.3">
      <c r="A888">
        <v>5255</v>
      </c>
      <c r="B888">
        <v>1986</v>
      </c>
      <c r="C888">
        <f>2014-marketing_campaign32[[#This Row],[Year_Birth]]</f>
        <v>28</v>
      </c>
      <c r="D888" t="str">
        <f>IF(AND(marketing_campaign32[[#This Row],[Age]]&gt;17, marketing_campaign32[[#This Row],[Age]]&lt;40), "Adult", IF(AND(marketing_campaign32[[#This Row],[Age]]&gt;=40, marketing_campaign32[[#This Row],[Age]]&lt;59), "Middle Age", "Old Age"))</f>
        <v>Adult</v>
      </c>
      <c r="E888">
        <v>2</v>
      </c>
      <c r="F888">
        <v>1</v>
      </c>
      <c r="G888" s="22">
        <v>48500.566909975671</v>
      </c>
      <c r="H888" s="22" t="s">
        <v>147</v>
      </c>
      <c r="I888" s="22">
        <v>2</v>
      </c>
      <c r="J888">
        <v>1</v>
      </c>
      <c r="K888">
        <v>0</v>
      </c>
      <c r="L888">
        <f t="shared" si="39"/>
        <v>1</v>
      </c>
      <c r="M888">
        <f>marketing_campaign32[[#This Row],[TotalKids]]+marketing_campaign32[[#This Row],[Marital_Number]]</f>
        <v>2</v>
      </c>
      <c r="N888" s="1">
        <v>41325</v>
      </c>
      <c r="O888" s="22">
        <f>MAX($N$2:$N$2229)-marketing_campaign32[[#This Row],[Dt_Customer]]</f>
        <v>494</v>
      </c>
      <c r="P888">
        <v>19</v>
      </c>
      <c r="Q888">
        <v>5</v>
      </c>
      <c r="R888">
        <v>1</v>
      </c>
      <c r="S888">
        <v>3</v>
      </c>
      <c r="T888">
        <v>3</v>
      </c>
      <c r="U888">
        <v>263</v>
      </c>
      <c r="V888">
        <v>362</v>
      </c>
      <c r="W888">
        <f t="shared" si="40"/>
        <v>637</v>
      </c>
      <c r="X888" s="27">
        <f>marketing_campaign32[[#This Row],[TotalSpend]]/marketing_campaign32[[#This Row],[Income]]</f>
        <v>1.3133867098550984E-2</v>
      </c>
      <c r="Y888" s="27" t="str">
        <f>IF(marketing_campaign32[[#This Row],[TotalSpend]]&gt;1196, "High Spend", "Low Spend")</f>
        <v>Low Spend</v>
      </c>
      <c r="Z888">
        <v>0</v>
      </c>
      <c r="AA888">
        <v>27</v>
      </c>
      <c r="AB888">
        <v>0</v>
      </c>
      <c r="AC888">
        <v>0</v>
      </c>
      <c r="AD888">
        <f t="shared" si="41"/>
        <v>27</v>
      </c>
      <c r="AE888" s="30">
        <f>IFERROR(marketing_campaign32[[#This Row],[TotalSpend]]/marketing_campaign32[[#This Row],[TotalPurchase]], 0)</f>
        <v>23.592592592592592</v>
      </c>
      <c r="AF888">
        <v>1</v>
      </c>
      <c r="AG888">
        <v>0</v>
      </c>
      <c r="AH888">
        <v>0</v>
      </c>
      <c r="AI888">
        <v>0</v>
      </c>
      <c r="AJ888">
        <v>0</v>
      </c>
      <c r="AK888">
        <v>0</v>
      </c>
      <c r="AL888">
        <v>0</v>
      </c>
      <c r="AM888">
        <v>0</v>
      </c>
    </row>
    <row r="889" spans="1:39" x14ac:dyDescent="0.3">
      <c r="A889">
        <v>9483</v>
      </c>
      <c r="B889">
        <v>1959</v>
      </c>
      <c r="C889">
        <f>2014-marketing_campaign32[[#This Row],[Year_Birth]]</f>
        <v>55</v>
      </c>
      <c r="D889" t="str">
        <f>IF(AND(marketing_campaign32[[#This Row],[Age]]&gt;17, marketing_campaign32[[#This Row],[Age]]&lt;40), "Adult", IF(AND(marketing_campaign32[[#This Row],[Age]]&gt;=40, marketing_campaign32[[#This Row],[Age]]&lt;59), "Middle Age", "Old Age"))</f>
        <v>Middle Age</v>
      </c>
      <c r="E889">
        <v>2</v>
      </c>
      <c r="F889">
        <v>2</v>
      </c>
      <c r="G889">
        <v>57957</v>
      </c>
      <c r="H889" t="s">
        <v>147</v>
      </c>
      <c r="I889">
        <v>2</v>
      </c>
      <c r="J889">
        <v>0</v>
      </c>
      <c r="K889">
        <v>1</v>
      </c>
      <c r="L889">
        <f t="shared" si="39"/>
        <v>1</v>
      </c>
      <c r="M889">
        <f>marketing_campaign32[[#This Row],[TotalKids]]+marketing_campaign32[[#This Row],[Marital_Number]]</f>
        <v>3</v>
      </c>
      <c r="N889" s="1">
        <v>41505</v>
      </c>
      <c r="O889" s="22">
        <f>MAX($N$2:$N$2229)-marketing_campaign32[[#This Row],[Dt_Customer]]</f>
        <v>314</v>
      </c>
      <c r="P889">
        <v>24</v>
      </c>
      <c r="Q889">
        <v>290</v>
      </c>
      <c r="R889">
        <v>59</v>
      </c>
      <c r="S889">
        <v>177</v>
      </c>
      <c r="T889">
        <v>77</v>
      </c>
      <c r="U889">
        <v>5</v>
      </c>
      <c r="V889">
        <v>29</v>
      </c>
      <c r="W889">
        <f t="shared" si="40"/>
        <v>637</v>
      </c>
      <c r="X889" s="27">
        <f>marketing_campaign32[[#This Row],[TotalSpend]]/marketing_campaign32[[#This Row],[Income]]</f>
        <v>1.0990907051779767E-2</v>
      </c>
      <c r="Y889" s="27" t="str">
        <f>IF(marketing_campaign32[[#This Row],[TotalSpend]]&gt;1196, "High Spend", "Low Spend")</f>
        <v>Low Spend</v>
      </c>
      <c r="Z889">
        <v>7</v>
      </c>
      <c r="AA889">
        <v>4</v>
      </c>
      <c r="AB889">
        <v>6</v>
      </c>
      <c r="AC889">
        <v>8</v>
      </c>
      <c r="AD889">
        <f t="shared" si="41"/>
        <v>18</v>
      </c>
      <c r="AE889" s="30">
        <f>IFERROR(marketing_campaign32[[#This Row],[TotalSpend]]/marketing_campaign32[[#This Row],[TotalPurchase]], 0)</f>
        <v>35.388888888888886</v>
      </c>
      <c r="AF889">
        <v>3</v>
      </c>
      <c r="AG889">
        <v>0</v>
      </c>
      <c r="AH889">
        <v>0</v>
      </c>
      <c r="AI889">
        <v>0</v>
      </c>
      <c r="AJ889">
        <v>0</v>
      </c>
      <c r="AK889">
        <v>0</v>
      </c>
      <c r="AL889">
        <v>0</v>
      </c>
      <c r="AM889">
        <v>1</v>
      </c>
    </row>
    <row r="890" spans="1:39" x14ac:dyDescent="0.3">
      <c r="A890">
        <v>6991</v>
      </c>
      <c r="B890">
        <v>1951</v>
      </c>
      <c r="C890">
        <f>2014-marketing_campaign32[[#This Row],[Year_Birth]]</f>
        <v>63</v>
      </c>
      <c r="D890" t="str">
        <f>IF(AND(marketing_campaign32[[#This Row],[Age]]&gt;17, marketing_campaign32[[#This Row],[Age]]&lt;40), "Adult", IF(AND(marketing_campaign32[[#This Row],[Age]]&gt;=40, marketing_campaign32[[#This Row],[Age]]&lt;59), "Middle Age", "Old Age"))</f>
        <v>Old Age</v>
      </c>
      <c r="E890">
        <v>2</v>
      </c>
      <c r="F890">
        <v>1</v>
      </c>
      <c r="G890">
        <v>43185</v>
      </c>
      <c r="H890" t="s">
        <v>147</v>
      </c>
      <c r="I890">
        <v>2</v>
      </c>
      <c r="J890">
        <v>0</v>
      </c>
      <c r="K890">
        <v>1</v>
      </c>
      <c r="L890">
        <f t="shared" si="39"/>
        <v>1</v>
      </c>
      <c r="M890">
        <f>marketing_campaign32[[#This Row],[TotalKids]]+marketing_campaign32[[#This Row],[Marital_Number]]</f>
        <v>2</v>
      </c>
      <c r="N890" s="1">
        <v>41374</v>
      </c>
      <c r="O890" s="22">
        <f>MAX($N$2:$N$2229)-marketing_campaign32[[#This Row],[Dt_Customer]]</f>
        <v>445</v>
      </c>
      <c r="P890">
        <v>88</v>
      </c>
      <c r="Q890">
        <v>537</v>
      </c>
      <c r="R890">
        <v>6</v>
      </c>
      <c r="S890">
        <v>42</v>
      </c>
      <c r="T890">
        <v>16</v>
      </c>
      <c r="U890">
        <v>6</v>
      </c>
      <c r="V890">
        <v>30</v>
      </c>
      <c r="W890">
        <f t="shared" si="40"/>
        <v>637</v>
      </c>
      <c r="X890" s="27">
        <f>marketing_campaign32[[#This Row],[TotalSpend]]/marketing_campaign32[[#This Row],[Income]]</f>
        <v>1.4750492069005442E-2</v>
      </c>
      <c r="Y890" s="27" t="str">
        <f>IF(marketing_campaign32[[#This Row],[TotalSpend]]&gt;1196, "High Spend", "Low Spend")</f>
        <v>Low Spend</v>
      </c>
      <c r="Z890">
        <v>2</v>
      </c>
      <c r="AA890">
        <v>9</v>
      </c>
      <c r="AB890">
        <v>3</v>
      </c>
      <c r="AC890">
        <v>6</v>
      </c>
      <c r="AD890">
        <f t="shared" si="41"/>
        <v>18</v>
      </c>
      <c r="AE890" s="30">
        <f>IFERROR(marketing_campaign32[[#This Row],[TotalSpend]]/marketing_campaign32[[#This Row],[TotalPurchase]], 0)</f>
        <v>35.388888888888886</v>
      </c>
      <c r="AF890">
        <v>8</v>
      </c>
      <c r="AG890">
        <v>0</v>
      </c>
      <c r="AH890">
        <v>0</v>
      </c>
      <c r="AI890">
        <v>0</v>
      </c>
      <c r="AJ890">
        <v>0</v>
      </c>
      <c r="AK890">
        <v>0</v>
      </c>
      <c r="AL890">
        <v>0</v>
      </c>
      <c r="AM890">
        <v>0</v>
      </c>
    </row>
    <row r="891" spans="1:39" x14ac:dyDescent="0.3">
      <c r="A891">
        <v>10888</v>
      </c>
      <c r="B891">
        <v>1961</v>
      </c>
      <c r="C891">
        <f>2014-marketing_campaign32[[#This Row],[Year_Birth]]</f>
        <v>53</v>
      </c>
      <c r="D891" t="str">
        <f>IF(AND(marketing_campaign32[[#This Row],[Age]]&gt;17, marketing_campaign32[[#This Row],[Age]]&lt;40), "Adult", IF(AND(marketing_campaign32[[#This Row],[Age]]&gt;=40, marketing_campaign32[[#This Row],[Age]]&lt;59), "Middle Age", "Old Age"))</f>
        <v>Middle Age</v>
      </c>
      <c r="E891">
        <v>2</v>
      </c>
      <c r="F891">
        <v>1</v>
      </c>
      <c r="G891">
        <v>45938</v>
      </c>
      <c r="H891" t="s">
        <v>147</v>
      </c>
      <c r="I891">
        <v>2</v>
      </c>
      <c r="J891">
        <v>0</v>
      </c>
      <c r="K891">
        <v>0</v>
      </c>
      <c r="L891">
        <f t="shared" si="39"/>
        <v>0</v>
      </c>
      <c r="M891">
        <f>marketing_campaign32[[#This Row],[TotalKids]]+marketing_campaign32[[#This Row],[Marital_Number]]</f>
        <v>1</v>
      </c>
      <c r="N891" s="1">
        <v>41581</v>
      </c>
      <c r="O891" s="22">
        <f>MAX($N$2:$N$2229)-marketing_campaign32[[#This Row],[Dt_Customer]]</f>
        <v>238</v>
      </c>
      <c r="P891">
        <v>46</v>
      </c>
      <c r="Q891">
        <v>273</v>
      </c>
      <c r="R891">
        <v>11</v>
      </c>
      <c r="S891">
        <v>178</v>
      </c>
      <c r="T891">
        <v>62</v>
      </c>
      <c r="U891">
        <v>83</v>
      </c>
      <c r="V891">
        <v>29</v>
      </c>
      <c r="W891">
        <f t="shared" si="40"/>
        <v>636</v>
      </c>
      <c r="X891" s="27">
        <f>marketing_campaign32[[#This Row],[TotalSpend]]/marketing_campaign32[[#This Row],[Income]]</f>
        <v>1.3844747268056946E-2</v>
      </c>
      <c r="Y891" s="27" t="str">
        <f>IF(marketing_campaign32[[#This Row],[TotalSpend]]&gt;1196, "High Spend", "Low Spend")</f>
        <v>Low Spend</v>
      </c>
      <c r="Z891">
        <v>2</v>
      </c>
      <c r="AA891">
        <v>8</v>
      </c>
      <c r="AB891">
        <v>4</v>
      </c>
      <c r="AC891">
        <v>6</v>
      </c>
      <c r="AD891">
        <f t="shared" si="41"/>
        <v>18</v>
      </c>
      <c r="AE891" s="30">
        <f>IFERROR(marketing_campaign32[[#This Row],[TotalSpend]]/marketing_campaign32[[#This Row],[TotalPurchase]], 0)</f>
        <v>35.333333333333336</v>
      </c>
      <c r="AF891">
        <v>6</v>
      </c>
      <c r="AG891">
        <v>0</v>
      </c>
      <c r="AH891">
        <v>0</v>
      </c>
      <c r="AI891">
        <v>0</v>
      </c>
      <c r="AJ891">
        <v>0</v>
      </c>
      <c r="AK891">
        <v>0</v>
      </c>
      <c r="AL891">
        <v>0</v>
      </c>
      <c r="AM891">
        <v>0</v>
      </c>
    </row>
    <row r="892" spans="1:39" x14ac:dyDescent="0.3">
      <c r="A892">
        <v>9336</v>
      </c>
      <c r="B892">
        <v>1969</v>
      </c>
      <c r="C892">
        <f>2014-marketing_campaign32[[#This Row],[Year_Birth]]</f>
        <v>45</v>
      </c>
      <c r="D892" t="str">
        <f>IF(AND(marketing_campaign32[[#This Row],[Age]]&gt;17, marketing_campaign32[[#This Row],[Age]]&lt;40), "Adult", IF(AND(marketing_campaign32[[#This Row],[Age]]&gt;=40, marketing_campaign32[[#This Row],[Age]]&lt;59), "Middle Age", "Old Age"))</f>
        <v>Middle Age</v>
      </c>
      <c r="E892">
        <v>3</v>
      </c>
      <c r="F892">
        <v>1</v>
      </c>
      <c r="G892">
        <v>62187</v>
      </c>
      <c r="H892" t="s">
        <v>147</v>
      </c>
      <c r="I892">
        <v>2</v>
      </c>
      <c r="J892">
        <v>0</v>
      </c>
      <c r="K892">
        <v>1</v>
      </c>
      <c r="L892">
        <f t="shared" si="39"/>
        <v>1</v>
      </c>
      <c r="M892">
        <f>marketing_campaign32[[#This Row],[TotalKids]]+marketing_campaign32[[#This Row],[Marital_Number]]</f>
        <v>2</v>
      </c>
      <c r="N892" s="1">
        <v>41720</v>
      </c>
      <c r="O892" s="22">
        <f>MAX($N$2:$N$2229)-marketing_campaign32[[#This Row],[Dt_Customer]]</f>
        <v>99</v>
      </c>
      <c r="P892">
        <v>38</v>
      </c>
      <c r="Q892">
        <v>512</v>
      </c>
      <c r="R892">
        <v>0</v>
      </c>
      <c r="S892">
        <v>83</v>
      </c>
      <c r="T892">
        <v>0</v>
      </c>
      <c r="U892">
        <v>0</v>
      </c>
      <c r="V892">
        <v>41</v>
      </c>
      <c r="W892">
        <f t="shared" si="40"/>
        <v>636</v>
      </c>
      <c r="X892" s="27">
        <f>marketing_campaign32[[#This Row],[TotalSpend]]/marketing_campaign32[[#This Row],[Income]]</f>
        <v>1.0227217907279656E-2</v>
      </c>
      <c r="Y892" s="27" t="str">
        <f>IF(marketing_campaign32[[#This Row],[TotalSpend]]&gt;1196, "High Spend", "Low Spend")</f>
        <v>Low Spend</v>
      </c>
      <c r="Z892">
        <v>3</v>
      </c>
      <c r="AA892">
        <v>6</v>
      </c>
      <c r="AB892">
        <v>2</v>
      </c>
      <c r="AC892">
        <v>10</v>
      </c>
      <c r="AD892">
        <f t="shared" si="41"/>
        <v>18</v>
      </c>
      <c r="AE892" s="30">
        <f>IFERROR(marketing_campaign32[[#This Row],[TotalSpend]]/marketing_campaign32[[#This Row],[TotalPurchase]], 0)</f>
        <v>35.333333333333336</v>
      </c>
      <c r="AF892">
        <v>4</v>
      </c>
      <c r="AG892">
        <v>0</v>
      </c>
      <c r="AH892">
        <v>0</v>
      </c>
      <c r="AI892">
        <v>0</v>
      </c>
      <c r="AJ892">
        <v>0</v>
      </c>
      <c r="AK892">
        <v>0</v>
      </c>
      <c r="AL892">
        <v>0</v>
      </c>
      <c r="AM892">
        <v>0</v>
      </c>
    </row>
    <row r="893" spans="1:39" x14ac:dyDescent="0.3">
      <c r="A893">
        <v>2320</v>
      </c>
      <c r="B893">
        <v>1978</v>
      </c>
      <c r="C893">
        <f>2014-marketing_campaign32[[#This Row],[Year_Birth]]</f>
        <v>36</v>
      </c>
      <c r="D893" t="str">
        <f>IF(AND(marketing_campaign32[[#This Row],[Age]]&gt;17, marketing_campaign32[[#This Row],[Age]]&lt;40), "Adult", IF(AND(marketing_campaign32[[#This Row],[Age]]&gt;=40, marketing_campaign32[[#This Row],[Age]]&lt;59), "Middle Age", "Old Age"))</f>
        <v>Adult</v>
      </c>
      <c r="E893">
        <v>3</v>
      </c>
      <c r="F893">
        <v>2</v>
      </c>
      <c r="G893">
        <v>47025</v>
      </c>
      <c r="H893" t="s">
        <v>147</v>
      </c>
      <c r="I893">
        <v>2</v>
      </c>
      <c r="J893">
        <v>0</v>
      </c>
      <c r="K893">
        <v>1</v>
      </c>
      <c r="L893">
        <f t="shared" si="39"/>
        <v>1</v>
      </c>
      <c r="M893">
        <f>marketing_campaign32[[#This Row],[TotalKids]]+marketing_campaign32[[#This Row],[Marital_Number]]</f>
        <v>3</v>
      </c>
      <c r="N893" s="1">
        <v>41529</v>
      </c>
      <c r="O893" s="22">
        <f>MAX($N$2:$N$2229)-marketing_campaign32[[#This Row],[Dt_Customer]]</f>
        <v>290</v>
      </c>
      <c r="P893">
        <v>98</v>
      </c>
      <c r="Q893">
        <v>508</v>
      </c>
      <c r="R893">
        <v>11</v>
      </c>
      <c r="S893">
        <v>59</v>
      </c>
      <c r="T893">
        <v>23</v>
      </c>
      <c r="U893">
        <v>5</v>
      </c>
      <c r="V893">
        <v>29</v>
      </c>
      <c r="W893">
        <f t="shared" si="40"/>
        <v>635</v>
      </c>
      <c r="X893" s="27">
        <f>marketing_campaign32[[#This Row],[TotalSpend]]/marketing_campaign32[[#This Row],[Income]]</f>
        <v>1.3503455608718767E-2</v>
      </c>
      <c r="Y893" s="27" t="str">
        <f>IF(marketing_campaign32[[#This Row],[TotalSpend]]&gt;1196, "High Spend", "Low Spend")</f>
        <v>Low Spend</v>
      </c>
      <c r="Z893">
        <v>5</v>
      </c>
      <c r="AA893">
        <v>11</v>
      </c>
      <c r="AB893">
        <v>1</v>
      </c>
      <c r="AC893">
        <v>6</v>
      </c>
      <c r="AD893">
        <f t="shared" si="41"/>
        <v>18</v>
      </c>
      <c r="AE893" s="30">
        <f>IFERROR(marketing_campaign32[[#This Row],[TotalSpend]]/marketing_campaign32[[#This Row],[TotalPurchase]], 0)</f>
        <v>35.277777777777779</v>
      </c>
      <c r="AF893">
        <v>9</v>
      </c>
      <c r="AG893">
        <v>0</v>
      </c>
      <c r="AH893">
        <v>0</v>
      </c>
      <c r="AI893">
        <v>0</v>
      </c>
      <c r="AJ893">
        <v>0</v>
      </c>
      <c r="AK893">
        <v>0</v>
      </c>
      <c r="AL893">
        <v>0</v>
      </c>
      <c r="AM893">
        <v>0</v>
      </c>
    </row>
    <row r="894" spans="1:39" x14ac:dyDescent="0.3">
      <c r="A894">
        <v>7712</v>
      </c>
      <c r="B894">
        <v>1946</v>
      </c>
      <c r="C894">
        <f>2014-marketing_campaign32[[#This Row],[Year_Birth]]</f>
        <v>68</v>
      </c>
      <c r="D894" t="str">
        <f>IF(AND(marketing_campaign32[[#This Row],[Age]]&gt;17, marketing_campaign32[[#This Row],[Age]]&lt;40), "Adult", IF(AND(marketing_campaign32[[#This Row],[Age]]&gt;=40, marketing_campaign32[[#This Row],[Age]]&lt;59), "Middle Age", "Old Age"))</f>
        <v>Old Age</v>
      </c>
      <c r="E894">
        <v>3</v>
      </c>
      <c r="F894">
        <v>1</v>
      </c>
      <c r="G894">
        <v>62159</v>
      </c>
      <c r="H894" t="s">
        <v>147</v>
      </c>
      <c r="I894">
        <v>2</v>
      </c>
      <c r="J894">
        <v>0</v>
      </c>
      <c r="K894">
        <v>0</v>
      </c>
      <c r="L894">
        <f t="shared" si="39"/>
        <v>0</v>
      </c>
      <c r="M894">
        <f>marketing_campaign32[[#This Row],[TotalKids]]+marketing_campaign32[[#This Row],[Marital_Number]]</f>
        <v>1</v>
      </c>
      <c r="N894" s="1">
        <v>41757</v>
      </c>
      <c r="O894" s="22">
        <f>MAX($N$2:$N$2229)-marketing_campaign32[[#This Row],[Dt_Customer]]</f>
        <v>62</v>
      </c>
      <c r="P894">
        <v>68</v>
      </c>
      <c r="Q894">
        <v>182</v>
      </c>
      <c r="R894">
        <v>17</v>
      </c>
      <c r="S894">
        <v>259</v>
      </c>
      <c r="T894">
        <v>77</v>
      </c>
      <c r="U894">
        <v>70</v>
      </c>
      <c r="V894">
        <v>29</v>
      </c>
      <c r="W894">
        <f t="shared" si="40"/>
        <v>634</v>
      </c>
      <c r="X894" s="27">
        <f>marketing_campaign32[[#This Row],[TotalSpend]]/marketing_campaign32[[#This Row],[Income]]</f>
        <v>1.0199649286507182E-2</v>
      </c>
      <c r="Y894" s="27" t="str">
        <f>IF(marketing_campaign32[[#This Row],[TotalSpend]]&gt;1196, "High Spend", "Low Spend")</f>
        <v>Low Spend</v>
      </c>
      <c r="Z894">
        <v>1</v>
      </c>
      <c r="AA894">
        <v>6</v>
      </c>
      <c r="AB894">
        <v>2</v>
      </c>
      <c r="AC894">
        <v>10</v>
      </c>
      <c r="AD894">
        <f t="shared" si="41"/>
        <v>18</v>
      </c>
      <c r="AE894" s="30">
        <f>IFERROR(marketing_campaign32[[#This Row],[TotalSpend]]/marketing_campaign32[[#This Row],[TotalPurchase]], 0)</f>
        <v>35.222222222222221</v>
      </c>
      <c r="AF894">
        <v>4</v>
      </c>
      <c r="AG894">
        <v>0</v>
      </c>
      <c r="AH894">
        <v>0</v>
      </c>
      <c r="AI894">
        <v>0</v>
      </c>
      <c r="AJ894">
        <v>0</v>
      </c>
      <c r="AK894">
        <v>0</v>
      </c>
      <c r="AL894">
        <v>0</v>
      </c>
      <c r="AM894">
        <v>0</v>
      </c>
    </row>
    <row r="895" spans="1:39" x14ac:dyDescent="0.3">
      <c r="A895">
        <v>10478</v>
      </c>
      <c r="B895">
        <v>1950</v>
      </c>
      <c r="C895">
        <f>2014-marketing_campaign32[[#This Row],[Year_Birth]]</f>
        <v>64</v>
      </c>
      <c r="D895" t="str">
        <f>IF(AND(marketing_campaign32[[#This Row],[Age]]&gt;17, marketing_campaign32[[#This Row],[Age]]&lt;40), "Adult", IF(AND(marketing_campaign32[[#This Row],[Age]]&gt;=40, marketing_campaign32[[#This Row],[Age]]&lt;59), "Middle Age", "Old Age"))</f>
        <v>Old Age</v>
      </c>
      <c r="E895">
        <v>3</v>
      </c>
      <c r="F895">
        <v>2</v>
      </c>
      <c r="G895">
        <v>55517</v>
      </c>
      <c r="H895" t="s">
        <v>147</v>
      </c>
      <c r="I895">
        <v>2</v>
      </c>
      <c r="J895">
        <v>1</v>
      </c>
      <c r="K895">
        <v>1</v>
      </c>
      <c r="L895">
        <f t="shared" si="39"/>
        <v>2</v>
      </c>
      <c r="M895">
        <f>marketing_campaign32[[#This Row],[TotalKids]]+marketing_campaign32[[#This Row],[Marital_Number]]</f>
        <v>4</v>
      </c>
      <c r="N895" s="1">
        <v>41179</v>
      </c>
      <c r="O895" s="22">
        <f>MAX($N$2:$N$2229)-marketing_campaign32[[#This Row],[Dt_Customer]]</f>
        <v>640</v>
      </c>
      <c r="P895">
        <v>53</v>
      </c>
      <c r="Q895">
        <v>483</v>
      </c>
      <c r="R895">
        <v>0</v>
      </c>
      <c r="S895">
        <v>108</v>
      </c>
      <c r="T895">
        <v>0</v>
      </c>
      <c r="U895">
        <v>6</v>
      </c>
      <c r="V895">
        <v>36</v>
      </c>
      <c r="W895">
        <f t="shared" si="40"/>
        <v>633</v>
      </c>
      <c r="X895" s="27">
        <f>marketing_campaign32[[#This Row],[TotalSpend]]/marketing_campaign32[[#This Row],[Income]]</f>
        <v>1.1401912927571735E-2</v>
      </c>
      <c r="Y895" s="27" t="str">
        <f>IF(marketing_campaign32[[#This Row],[TotalSpend]]&gt;1196, "High Spend", "Low Spend")</f>
        <v>Low Spend</v>
      </c>
      <c r="Z895">
        <v>5</v>
      </c>
      <c r="AA895">
        <v>11</v>
      </c>
      <c r="AB895">
        <v>1</v>
      </c>
      <c r="AC895">
        <v>6</v>
      </c>
      <c r="AD895">
        <f t="shared" si="41"/>
        <v>18</v>
      </c>
      <c r="AE895" s="30">
        <f>IFERROR(marketing_campaign32[[#This Row],[TotalSpend]]/marketing_campaign32[[#This Row],[TotalPurchase]], 0)</f>
        <v>35.166666666666664</v>
      </c>
      <c r="AF895">
        <v>9</v>
      </c>
      <c r="AG895">
        <v>0</v>
      </c>
      <c r="AH895">
        <v>0</v>
      </c>
      <c r="AI895">
        <v>0</v>
      </c>
      <c r="AJ895">
        <v>0</v>
      </c>
      <c r="AK895">
        <v>0</v>
      </c>
      <c r="AL895">
        <v>1</v>
      </c>
      <c r="AM895">
        <v>0</v>
      </c>
    </row>
    <row r="896" spans="1:39" x14ac:dyDescent="0.3">
      <c r="A896">
        <v>433</v>
      </c>
      <c r="B896">
        <v>1958</v>
      </c>
      <c r="C896">
        <f>2014-marketing_campaign32[[#This Row],[Year_Birth]]</f>
        <v>56</v>
      </c>
      <c r="D896" t="str">
        <f>IF(AND(marketing_campaign32[[#This Row],[Age]]&gt;17, marketing_campaign32[[#This Row],[Age]]&lt;40), "Adult", IF(AND(marketing_campaign32[[#This Row],[Age]]&gt;=40, marketing_campaign32[[#This Row],[Age]]&lt;59), "Middle Age", "Old Age"))</f>
        <v>Middle Age</v>
      </c>
      <c r="E896">
        <v>3</v>
      </c>
      <c r="F896">
        <v>1</v>
      </c>
      <c r="G896">
        <v>61331</v>
      </c>
      <c r="H896" t="s">
        <v>147</v>
      </c>
      <c r="I896">
        <v>2</v>
      </c>
      <c r="J896">
        <v>1</v>
      </c>
      <c r="K896">
        <v>1</v>
      </c>
      <c r="L896">
        <f t="shared" si="39"/>
        <v>2</v>
      </c>
      <c r="M896">
        <f>marketing_campaign32[[#This Row],[TotalKids]]+marketing_campaign32[[#This Row],[Marital_Number]]</f>
        <v>3</v>
      </c>
      <c r="N896" s="1">
        <v>41343</v>
      </c>
      <c r="O896" s="22">
        <f>MAX($N$2:$N$2229)-marketing_campaign32[[#This Row],[Dt_Customer]]</f>
        <v>476</v>
      </c>
      <c r="P896">
        <v>42</v>
      </c>
      <c r="Q896">
        <v>534</v>
      </c>
      <c r="R896">
        <v>5</v>
      </c>
      <c r="S896">
        <v>47</v>
      </c>
      <c r="T896">
        <v>0</v>
      </c>
      <c r="U896">
        <v>5</v>
      </c>
      <c r="V896">
        <v>41</v>
      </c>
      <c r="W896">
        <f t="shared" si="40"/>
        <v>632</v>
      </c>
      <c r="X896" s="27">
        <f>marketing_campaign32[[#This Row],[TotalSpend]]/marketing_campaign32[[#This Row],[Income]]</f>
        <v>1.0304739854233585E-2</v>
      </c>
      <c r="Y896" s="27" t="str">
        <f>IF(marketing_campaign32[[#This Row],[TotalSpend]]&gt;1196, "High Spend", "Low Spend")</f>
        <v>Low Spend</v>
      </c>
      <c r="Z896">
        <v>5</v>
      </c>
      <c r="AA896">
        <v>11</v>
      </c>
      <c r="AB896">
        <v>1</v>
      </c>
      <c r="AC896">
        <v>6</v>
      </c>
      <c r="AD896">
        <f t="shared" si="41"/>
        <v>18</v>
      </c>
      <c r="AE896" s="30">
        <f>IFERROR(marketing_campaign32[[#This Row],[TotalSpend]]/marketing_campaign32[[#This Row],[TotalPurchase]], 0)</f>
        <v>35.111111111111114</v>
      </c>
      <c r="AF896">
        <v>8</v>
      </c>
      <c r="AG896">
        <v>0</v>
      </c>
      <c r="AH896">
        <v>0</v>
      </c>
      <c r="AI896">
        <v>0</v>
      </c>
      <c r="AJ896">
        <v>0</v>
      </c>
      <c r="AK896">
        <v>0</v>
      </c>
      <c r="AL896">
        <v>0</v>
      </c>
      <c r="AM896">
        <v>0</v>
      </c>
    </row>
    <row r="897" spans="1:39" x14ac:dyDescent="0.3">
      <c r="A897">
        <v>2607</v>
      </c>
      <c r="B897">
        <v>1953</v>
      </c>
      <c r="C897">
        <f>2014-marketing_campaign32[[#This Row],[Year_Birth]]</f>
        <v>61</v>
      </c>
      <c r="D897" t="str">
        <f>IF(AND(marketing_campaign32[[#This Row],[Age]]&gt;17, marketing_campaign32[[#This Row],[Age]]&lt;40), "Adult", IF(AND(marketing_campaign32[[#This Row],[Age]]&gt;=40, marketing_campaign32[[#This Row],[Age]]&lt;59), "Middle Age", "Old Age"))</f>
        <v>Old Age</v>
      </c>
      <c r="E897">
        <v>2</v>
      </c>
      <c r="F897">
        <v>1</v>
      </c>
      <c r="G897">
        <v>40464</v>
      </c>
      <c r="H897" t="s">
        <v>147</v>
      </c>
      <c r="I897">
        <v>2</v>
      </c>
      <c r="J897">
        <v>0</v>
      </c>
      <c r="K897">
        <v>1</v>
      </c>
      <c r="L897">
        <f t="shared" ref="L897:L960" si="42">J897+K897</f>
        <v>1</v>
      </c>
      <c r="M897">
        <f>marketing_campaign32[[#This Row],[TotalKids]]+marketing_campaign32[[#This Row],[Marital_Number]]</f>
        <v>2</v>
      </c>
      <c r="N897" s="1">
        <v>41285</v>
      </c>
      <c r="O897" s="22">
        <f>MAX($N$2:$N$2229)-marketing_campaign32[[#This Row],[Dt_Customer]]</f>
        <v>534</v>
      </c>
      <c r="P897">
        <v>78</v>
      </c>
      <c r="Q897">
        <v>424</v>
      </c>
      <c r="R897">
        <v>17</v>
      </c>
      <c r="S897">
        <v>118</v>
      </c>
      <c r="T897">
        <v>7</v>
      </c>
      <c r="U897">
        <v>23</v>
      </c>
      <c r="V897">
        <v>41</v>
      </c>
      <c r="W897">
        <f t="shared" ref="W897:W960" si="43">Q897+R897+S897+T897+U897+V897</f>
        <v>630</v>
      </c>
      <c r="X897" s="27">
        <f>marketing_campaign32[[#This Row],[TotalSpend]]/marketing_campaign32[[#This Row],[Income]]</f>
        <v>1.5569395017793594E-2</v>
      </c>
      <c r="Y897" s="27" t="str">
        <f>IF(marketing_campaign32[[#This Row],[TotalSpend]]&gt;1196, "High Spend", "Low Spend")</f>
        <v>Low Spend</v>
      </c>
      <c r="Z897">
        <v>6</v>
      </c>
      <c r="AA897">
        <v>8</v>
      </c>
      <c r="AB897">
        <v>2</v>
      </c>
      <c r="AC897">
        <v>8</v>
      </c>
      <c r="AD897">
        <f t="shared" ref="AD897:AD960" si="44">AA897+AB897+AC897</f>
        <v>18</v>
      </c>
      <c r="AE897" s="30">
        <f>IFERROR(marketing_campaign32[[#This Row],[TotalSpend]]/marketing_campaign32[[#This Row],[TotalPurchase]], 0)</f>
        <v>35</v>
      </c>
      <c r="AF897">
        <v>8</v>
      </c>
      <c r="AG897">
        <v>0</v>
      </c>
      <c r="AH897">
        <v>0</v>
      </c>
      <c r="AI897">
        <v>0</v>
      </c>
      <c r="AJ897">
        <v>0</v>
      </c>
      <c r="AK897">
        <v>0</v>
      </c>
      <c r="AL897">
        <v>0</v>
      </c>
      <c r="AM897">
        <v>0</v>
      </c>
    </row>
    <row r="898" spans="1:39" x14ac:dyDescent="0.3">
      <c r="A898">
        <v>10846</v>
      </c>
      <c r="B898">
        <v>1978</v>
      </c>
      <c r="C898">
        <f>2014-marketing_campaign32[[#This Row],[Year_Birth]]</f>
        <v>36</v>
      </c>
      <c r="D898" t="str">
        <f>IF(AND(marketing_campaign32[[#This Row],[Age]]&gt;17, marketing_campaign32[[#This Row],[Age]]&lt;40), "Adult", IF(AND(marketing_campaign32[[#This Row],[Age]]&gt;=40, marketing_campaign32[[#This Row],[Age]]&lt;59), "Middle Age", "Old Age"))</f>
        <v>Adult</v>
      </c>
      <c r="E898">
        <v>3</v>
      </c>
      <c r="F898">
        <v>2</v>
      </c>
      <c r="G898">
        <v>43783</v>
      </c>
      <c r="H898" t="s">
        <v>147</v>
      </c>
      <c r="I898">
        <v>2</v>
      </c>
      <c r="J898">
        <v>1</v>
      </c>
      <c r="K898">
        <v>0</v>
      </c>
      <c r="L898">
        <f t="shared" si="42"/>
        <v>1</v>
      </c>
      <c r="M898">
        <f>marketing_campaign32[[#This Row],[TotalKids]]+marketing_campaign32[[#This Row],[Marital_Number]]</f>
        <v>3</v>
      </c>
      <c r="N898" s="1">
        <v>41788</v>
      </c>
      <c r="O898" s="22">
        <f>MAX($N$2:$N$2229)-marketing_campaign32[[#This Row],[Dt_Customer]]</f>
        <v>31</v>
      </c>
      <c r="P898">
        <v>22</v>
      </c>
      <c r="Q898">
        <v>327</v>
      </c>
      <c r="R898">
        <v>9</v>
      </c>
      <c r="S898">
        <v>125</v>
      </c>
      <c r="T898">
        <v>25</v>
      </c>
      <c r="U898">
        <v>4</v>
      </c>
      <c r="V898">
        <v>139</v>
      </c>
      <c r="W898">
        <f t="shared" si="43"/>
        <v>629</v>
      </c>
      <c r="X898" s="27">
        <f>marketing_campaign32[[#This Row],[TotalSpend]]/marketing_campaign32[[#This Row],[Income]]</f>
        <v>1.4366306557339607E-2</v>
      </c>
      <c r="Y898" s="27" t="str">
        <f>IF(marketing_campaign32[[#This Row],[TotalSpend]]&gt;1196, "High Spend", "Low Spend")</f>
        <v>Low Spend</v>
      </c>
      <c r="Z898">
        <v>6</v>
      </c>
      <c r="AA898">
        <v>7</v>
      </c>
      <c r="AB898">
        <v>1</v>
      </c>
      <c r="AC898">
        <v>8</v>
      </c>
      <c r="AD898">
        <f t="shared" si="44"/>
        <v>16</v>
      </c>
      <c r="AE898" s="30">
        <f>IFERROR(marketing_campaign32[[#This Row],[TotalSpend]]/marketing_campaign32[[#This Row],[TotalPurchase]], 0)</f>
        <v>39.3125</v>
      </c>
      <c r="AF898">
        <v>7</v>
      </c>
      <c r="AG898">
        <v>0</v>
      </c>
      <c r="AH898">
        <v>0</v>
      </c>
      <c r="AI898">
        <v>1</v>
      </c>
      <c r="AJ898">
        <v>0</v>
      </c>
      <c r="AK898">
        <v>0</v>
      </c>
      <c r="AL898">
        <v>0</v>
      </c>
      <c r="AM898">
        <v>0</v>
      </c>
    </row>
    <row r="899" spans="1:39" x14ac:dyDescent="0.3">
      <c r="A899">
        <v>2118</v>
      </c>
      <c r="B899">
        <v>1964</v>
      </c>
      <c r="C899">
        <f>2014-marketing_campaign32[[#This Row],[Year_Birth]]</f>
        <v>50</v>
      </c>
      <c r="D899" t="str">
        <f>IF(AND(marketing_campaign32[[#This Row],[Age]]&gt;17, marketing_campaign32[[#This Row],[Age]]&lt;40), "Adult", IF(AND(marketing_campaign32[[#This Row],[Age]]&gt;=40, marketing_campaign32[[#This Row],[Age]]&lt;59), "Middle Age", "Old Age"))</f>
        <v>Middle Age</v>
      </c>
      <c r="E899">
        <v>3</v>
      </c>
      <c r="F899">
        <v>2</v>
      </c>
      <c r="G899">
        <v>62905</v>
      </c>
      <c r="H899" t="s">
        <v>147</v>
      </c>
      <c r="I899">
        <v>2</v>
      </c>
      <c r="J899">
        <v>0</v>
      </c>
      <c r="K899">
        <v>1</v>
      </c>
      <c r="L899">
        <f t="shared" si="42"/>
        <v>1</v>
      </c>
      <c r="M899">
        <f>marketing_campaign32[[#This Row],[TotalKids]]+marketing_campaign32[[#This Row],[Marital_Number]]</f>
        <v>3</v>
      </c>
      <c r="N899" s="1">
        <v>41527</v>
      </c>
      <c r="O899" s="22">
        <f>MAX($N$2:$N$2229)-marketing_campaign32[[#This Row],[Dt_Customer]]</f>
        <v>292</v>
      </c>
      <c r="P899">
        <v>68</v>
      </c>
      <c r="Q899">
        <v>166</v>
      </c>
      <c r="R899">
        <v>75</v>
      </c>
      <c r="S899">
        <v>96</v>
      </c>
      <c r="T899">
        <v>119</v>
      </c>
      <c r="U899">
        <v>107</v>
      </c>
      <c r="V899">
        <v>59</v>
      </c>
      <c r="W899">
        <f t="shared" si="43"/>
        <v>622</v>
      </c>
      <c r="X899" s="27">
        <f>marketing_campaign32[[#This Row],[TotalSpend]]/marketing_campaign32[[#This Row],[Income]]</f>
        <v>9.887926237977903E-3</v>
      </c>
      <c r="Y899" s="27" t="str">
        <f>IF(marketing_campaign32[[#This Row],[TotalSpend]]&gt;1196, "High Spend", "Low Spend")</f>
        <v>Low Spend</v>
      </c>
      <c r="Z899">
        <v>3</v>
      </c>
      <c r="AA899">
        <v>7</v>
      </c>
      <c r="AB899">
        <v>2</v>
      </c>
      <c r="AC899">
        <v>8</v>
      </c>
      <c r="AD899">
        <f t="shared" si="44"/>
        <v>17</v>
      </c>
      <c r="AE899" s="30">
        <f>IFERROR(marketing_campaign32[[#This Row],[TotalSpend]]/marketing_campaign32[[#This Row],[TotalPurchase]], 0)</f>
        <v>36.588235294117645</v>
      </c>
      <c r="AF899">
        <v>4</v>
      </c>
      <c r="AG899">
        <v>0</v>
      </c>
      <c r="AH899">
        <v>0</v>
      </c>
      <c r="AI899">
        <v>0</v>
      </c>
      <c r="AJ899">
        <v>0</v>
      </c>
      <c r="AK899">
        <v>0</v>
      </c>
      <c r="AL899">
        <v>0</v>
      </c>
      <c r="AM899">
        <v>0</v>
      </c>
    </row>
    <row r="900" spans="1:39" x14ac:dyDescent="0.3">
      <c r="A900">
        <v>9729</v>
      </c>
      <c r="B900">
        <v>1955</v>
      </c>
      <c r="C900">
        <f>2014-marketing_campaign32[[#This Row],[Year_Birth]]</f>
        <v>59</v>
      </c>
      <c r="D900" t="str">
        <f>IF(AND(marketing_campaign32[[#This Row],[Age]]&gt;17, marketing_campaign32[[#This Row],[Age]]&lt;40), "Adult", IF(AND(marketing_campaign32[[#This Row],[Age]]&gt;=40, marketing_campaign32[[#This Row],[Age]]&lt;59), "Middle Age", "Old Age"))</f>
        <v>Old Age</v>
      </c>
      <c r="E900">
        <v>2</v>
      </c>
      <c r="F900">
        <v>1</v>
      </c>
      <c r="G900">
        <v>58275</v>
      </c>
      <c r="H900" t="s">
        <v>147</v>
      </c>
      <c r="I900">
        <v>2</v>
      </c>
      <c r="J900">
        <v>1</v>
      </c>
      <c r="K900">
        <v>1</v>
      </c>
      <c r="L900">
        <f t="shared" si="42"/>
        <v>2</v>
      </c>
      <c r="M900">
        <f>marketing_campaign32[[#This Row],[TotalKids]]+marketing_campaign32[[#This Row],[Marital_Number]]</f>
        <v>3</v>
      </c>
      <c r="N900" s="1">
        <v>41427</v>
      </c>
      <c r="O900" s="22">
        <f>MAX($N$2:$N$2229)-marketing_campaign32[[#This Row],[Dt_Customer]]</f>
        <v>392</v>
      </c>
      <c r="P900">
        <v>48</v>
      </c>
      <c r="Q900">
        <v>189</v>
      </c>
      <c r="R900">
        <v>10</v>
      </c>
      <c r="S900">
        <v>253</v>
      </c>
      <c r="T900">
        <v>56</v>
      </c>
      <c r="U900">
        <v>43</v>
      </c>
      <c r="V900">
        <v>64</v>
      </c>
      <c r="W900">
        <f t="shared" si="43"/>
        <v>615</v>
      </c>
      <c r="X900" s="27">
        <f>marketing_campaign32[[#This Row],[TotalSpend]]/marketing_campaign32[[#This Row],[Income]]</f>
        <v>1.0553410553410553E-2</v>
      </c>
      <c r="Y900" s="27" t="str">
        <f>IF(marketing_campaign32[[#This Row],[TotalSpend]]&gt;1196, "High Spend", "Low Spend")</f>
        <v>Low Spend</v>
      </c>
      <c r="Z900">
        <v>6</v>
      </c>
      <c r="AA900">
        <v>8</v>
      </c>
      <c r="AB900">
        <v>2</v>
      </c>
      <c r="AC900">
        <v>7</v>
      </c>
      <c r="AD900">
        <f t="shared" si="44"/>
        <v>17</v>
      </c>
      <c r="AE900" s="30">
        <f>IFERROR(marketing_campaign32[[#This Row],[TotalSpend]]/marketing_campaign32[[#This Row],[TotalPurchase]], 0)</f>
        <v>36.176470588235297</v>
      </c>
      <c r="AF900">
        <v>7</v>
      </c>
      <c r="AG900">
        <v>0</v>
      </c>
      <c r="AH900">
        <v>0</v>
      </c>
      <c r="AI900">
        <v>0</v>
      </c>
      <c r="AJ900">
        <v>0</v>
      </c>
      <c r="AK900">
        <v>0</v>
      </c>
      <c r="AL900">
        <v>0</v>
      </c>
      <c r="AM900">
        <v>0</v>
      </c>
    </row>
    <row r="901" spans="1:39" x14ac:dyDescent="0.3">
      <c r="A901">
        <v>10196</v>
      </c>
      <c r="B901">
        <v>1978</v>
      </c>
      <c r="C901">
        <f>2014-marketing_campaign32[[#This Row],[Year_Birth]]</f>
        <v>36</v>
      </c>
      <c r="D901" t="str">
        <f>IF(AND(marketing_campaign32[[#This Row],[Age]]&gt;17, marketing_campaign32[[#This Row],[Age]]&lt;40), "Adult", IF(AND(marketing_campaign32[[#This Row],[Age]]&gt;=40, marketing_campaign32[[#This Row],[Age]]&lt;59), "Middle Age", "Old Age"))</f>
        <v>Adult</v>
      </c>
      <c r="E901">
        <v>2</v>
      </c>
      <c r="F901">
        <v>2</v>
      </c>
      <c r="G901">
        <v>71427</v>
      </c>
      <c r="H901" t="s">
        <v>146</v>
      </c>
      <c r="I901">
        <v>3</v>
      </c>
      <c r="J901">
        <v>2</v>
      </c>
      <c r="K901">
        <v>0</v>
      </c>
      <c r="L901">
        <f t="shared" si="42"/>
        <v>2</v>
      </c>
      <c r="M901">
        <f>marketing_campaign32[[#This Row],[TotalKids]]+marketing_campaign32[[#This Row],[Marital_Number]]</f>
        <v>4</v>
      </c>
      <c r="N901" s="1">
        <v>41710</v>
      </c>
      <c r="O901" s="22">
        <f>MAX($N$2:$N$2229)-marketing_campaign32[[#This Row],[Dt_Customer]]</f>
        <v>109</v>
      </c>
      <c r="P901">
        <v>26</v>
      </c>
      <c r="Q901">
        <v>212</v>
      </c>
      <c r="R901">
        <v>123</v>
      </c>
      <c r="S901">
        <v>177</v>
      </c>
      <c r="T901">
        <v>15</v>
      </c>
      <c r="U901">
        <v>64</v>
      </c>
      <c r="V901">
        <v>23</v>
      </c>
      <c r="W901">
        <f t="shared" si="43"/>
        <v>614</v>
      </c>
      <c r="X901" s="27">
        <f>marketing_campaign32[[#This Row],[TotalSpend]]/marketing_campaign32[[#This Row],[Income]]</f>
        <v>8.5961891161605557E-3</v>
      </c>
      <c r="Y901" s="27" t="str">
        <f>IF(marketing_campaign32[[#This Row],[TotalSpend]]&gt;1196, "High Spend", "Low Spend")</f>
        <v>Low Spend</v>
      </c>
      <c r="Z901">
        <v>2</v>
      </c>
      <c r="AA901">
        <v>8</v>
      </c>
      <c r="AB901">
        <v>2</v>
      </c>
      <c r="AC901">
        <v>8</v>
      </c>
      <c r="AD901">
        <f t="shared" si="44"/>
        <v>18</v>
      </c>
      <c r="AE901" s="30">
        <f>IFERROR(marketing_campaign32[[#This Row],[TotalSpend]]/marketing_campaign32[[#This Row],[TotalPurchase]], 0)</f>
        <v>34.111111111111114</v>
      </c>
      <c r="AF901">
        <v>4</v>
      </c>
      <c r="AG901">
        <v>0</v>
      </c>
      <c r="AH901">
        <v>0</v>
      </c>
      <c r="AI901">
        <v>0</v>
      </c>
      <c r="AJ901">
        <v>0</v>
      </c>
      <c r="AK901">
        <v>0</v>
      </c>
      <c r="AL901">
        <v>0</v>
      </c>
      <c r="AM901">
        <v>0</v>
      </c>
    </row>
    <row r="902" spans="1:39" x14ac:dyDescent="0.3">
      <c r="A902">
        <v>7250</v>
      </c>
      <c r="B902">
        <v>1978</v>
      </c>
      <c r="C902">
        <f>2014-marketing_campaign32[[#This Row],[Year_Birth]]</f>
        <v>36</v>
      </c>
      <c r="D902" t="str">
        <f>IF(AND(marketing_campaign32[[#This Row],[Age]]&gt;17, marketing_campaign32[[#This Row],[Age]]&lt;40), "Adult", IF(AND(marketing_campaign32[[#This Row],[Age]]&gt;=40, marketing_campaign32[[#This Row],[Age]]&lt;59), "Middle Age", "Old Age"))</f>
        <v>Adult</v>
      </c>
      <c r="E902">
        <v>2</v>
      </c>
      <c r="F902">
        <v>2</v>
      </c>
      <c r="G902">
        <v>57867</v>
      </c>
      <c r="H902" t="s">
        <v>147</v>
      </c>
      <c r="I902">
        <v>2</v>
      </c>
      <c r="J902">
        <v>1</v>
      </c>
      <c r="K902">
        <v>0</v>
      </c>
      <c r="L902">
        <f t="shared" si="42"/>
        <v>1</v>
      </c>
      <c r="M902">
        <f>marketing_campaign32[[#This Row],[TotalKids]]+marketing_campaign32[[#This Row],[Marital_Number]]</f>
        <v>3</v>
      </c>
      <c r="N902" s="1">
        <v>41548</v>
      </c>
      <c r="O902" s="22">
        <f>MAX($N$2:$N$2229)-marketing_campaign32[[#This Row],[Dt_Customer]]</f>
        <v>271</v>
      </c>
      <c r="P902">
        <v>48</v>
      </c>
      <c r="Q902">
        <v>344</v>
      </c>
      <c r="R902">
        <v>35</v>
      </c>
      <c r="S902">
        <v>178</v>
      </c>
      <c r="T902">
        <v>15</v>
      </c>
      <c r="U902">
        <v>23</v>
      </c>
      <c r="V902">
        <v>17</v>
      </c>
      <c r="W902">
        <f t="shared" si="43"/>
        <v>612</v>
      </c>
      <c r="X902" s="27">
        <f>marketing_campaign32[[#This Row],[TotalSpend]]/marketing_campaign32[[#This Row],[Income]]</f>
        <v>1.0575975944839028E-2</v>
      </c>
      <c r="Y902" s="27" t="str">
        <f>IF(marketing_campaign32[[#This Row],[TotalSpend]]&gt;1196, "High Spend", "Low Spend")</f>
        <v>Low Spend</v>
      </c>
      <c r="Z902">
        <v>7</v>
      </c>
      <c r="AA902">
        <v>7</v>
      </c>
      <c r="AB902">
        <v>2</v>
      </c>
      <c r="AC902">
        <v>9</v>
      </c>
      <c r="AD902">
        <f t="shared" si="44"/>
        <v>18</v>
      </c>
      <c r="AE902" s="30">
        <f>IFERROR(marketing_campaign32[[#This Row],[TotalSpend]]/marketing_campaign32[[#This Row],[TotalPurchase]], 0)</f>
        <v>34</v>
      </c>
      <c r="AF902">
        <v>6</v>
      </c>
      <c r="AG902">
        <v>0</v>
      </c>
      <c r="AH902">
        <v>0</v>
      </c>
      <c r="AI902">
        <v>0</v>
      </c>
      <c r="AJ902">
        <v>0</v>
      </c>
      <c r="AK902">
        <v>0</v>
      </c>
      <c r="AL902">
        <v>0</v>
      </c>
      <c r="AM902">
        <v>0</v>
      </c>
    </row>
    <row r="903" spans="1:39" x14ac:dyDescent="0.3">
      <c r="A903">
        <v>3076</v>
      </c>
      <c r="B903">
        <v>1975</v>
      </c>
      <c r="C903">
        <f>2014-marketing_campaign32[[#This Row],[Year_Birth]]</f>
        <v>39</v>
      </c>
      <c r="D903" t="str">
        <f>IF(AND(marketing_campaign32[[#This Row],[Age]]&gt;17, marketing_campaign32[[#This Row],[Age]]&lt;40), "Adult", IF(AND(marketing_campaign32[[#This Row],[Age]]&gt;=40, marketing_campaign32[[#This Row],[Age]]&lt;59), "Middle Age", "Old Age"))</f>
        <v>Adult</v>
      </c>
      <c r="E903">
        <v>2</v>
      </c>
      <c r="F903">
        <v>2</v>
      </c>
      <c r="G903">
        <v>66653</v>
      </c>
      <c r="H903" t="s">
        <v>147</v>
      </c>
      <c r="I903">
        <v>2</v>
      </c>
      <c r="J903">
        <v>1</v>
      </c>
      <c r="K903">
        <v>1</v>
      </c>
      <c r="L903">
        <f t="shared" si="42"/>
        <v>2</v>
      </c>
      <c r="M903">
        <f>marketing_campaign32[[#This Row],[TotalKids]]+marketing_campaign32[[#This Row],[Marital_Number]]</f>
        <v>4</v>
      </c>
      <c r="N903" s="1">
        <v>41159</v>
      </c>
      <c r="O903" s="22">
        <f>MAX($N$2:$N$2229)-marketing_campaign32[[#This Row],[Dt_Customer]]</f>
        <v>660</v>
      </c>
      <c r="P903">
        <v>18</v>
      </c>
      <c r="Q903">
        <v>452</v>
      </c>
      <c r="R903">
        <v>18</v>
      </c>
      <c r="S903">
        <v>102</v>
      </c>
      <c r="T903">
        <v>16</v>
      </c>
      <c r="U903">
        <v>18</v>
      </c>
      <c r="V903">
        <v>6</v>
      </c>
      <c r="W903">
        <f t="shared" si="43"/>
        <v>612</v>
      </c>
      <c r="X903" s="27">
        <f>marketing_campaign32[[#This Row],[TotalSpend]]/marketing_campaign32[[#This Row],[Income]]</f>
        <v>9.1818822858686037E-3</v>
      </c>
      <c r="Y903" s="27" t="str">
        <f>IF(marketing_campaign32[[#This Row],[TotalSpend]]&gt;1196, "High Spend", "Low Spend")</f>
        <v>Low Spend</v>
      </c>
      <c r="Z903">
        <v>4</v>
      </c>
      <c r="AA903">
        <v>4</v>
      </c>
      <c r="AB903">
        <v>2</v>
      </c>
      <c r="AC903">
        <v>12</v>
      </c>
      <c r="AD903">
        <f t="shared" si="44"/>
        <v>18</v>
      </c>
      <c r="AE903" s="30">
        <f>IFERROR(marketing_campaign32[[#This Row],[TotalSpend]]/marketing_campaign32[[#This Row],[TotalPurchase]], 0)</f>
        <v>34</v>
      </c>
      <c r="AF903">
        <v>3</v>
      </c>
      <c r="AG903">
        <v>0</v>
      </c>
      <c r="AH903">
        <v>0</v>
      </c>
      <c r="AI903">
        <v>0</v>
      </c>
      <c r="AJ903">
        <v>0</v>
      </c>
      <c r="AK903">
        <v>0</v>
      </c>
      <c r="AL903">
        <v>0</v>
      </c>
      <c r="AM903">
        <v>0</v>
      </c>
    </row>
    <row r="904" spans="1:39" x14ac:dyDescent="0.3">
      <c r="A904">
        <v>6575</v>
      </c>
      <c r="B904">
        <v>1981</v>
      </c>
      <c r="C904">
        <f>2014-marketing_campaign32[[#This Row],[Year_Birth]]</f>
        <v>33</v>
      </c>
      <c r="D904" t="str">
        <f>IF(AND(marketing_campaign32[[#This Row],[Age]]&gt;17, marketing_campaign32[[#This Row],[Age]]&lt;40), "Adult", IF(AND(marketing_campaign32[[#This Row],[Age]]&gt;=40, marketing_campaign32[[#This Row],[Age]]&lt;59), "Middle Age", "Old Age"))</f>
        <v>Adult</v>
      </c>
      <c r="E904">
        <v>2</v>
      </c>
      <c r="F904">
        <v>2</v>
      </c>
      <c r="G904">
        <v>56386</v>
      </c>
      <c r="H904" t="s">
        <v>147</v>
      </c>
      <c r="I904">
        <v>2</v>
      </c>
      <c r="J904">
        <v>1</v>
      </c>
      <c r="K904">
        <v>1</v>
      </c>
      <c r="L904">
        <f t="shared" si="42"/>
        <v>2</v>
      </c>
      <c r="M904">
        <f>marketing_campaign32[[#This Row],[TotalKids]]+marketing_campaign32[[#This Row],[Marital_Number]]</f>
        <v>4</v>
      </c>
      <c r="N904" s="1">
        <v>41209</v>
      </c>
      <c r="O904" s="22">
        <f>MAX($N$2:$N$2229)-marketing_campaign32[[#This Row],[Dt_Customer]]</f>
        <v>610</v>
      </c>
      <c r="P904">
        <v>51</v>
      </c>
      <c r="Q904">
        <v>230</v>
      </c>
      <c r="R904">
        <v>48</v>
      </c>
      <c r="S904">
        <v>214</v>
      </c>
      <c r="T904">
        <v>13</v>
      </c>
      <c r="U904">
        <v>32</v>
      </c>
      <c r="V904">
        <v>75</v>
      </c>
      <c r="W904">
        <f t="shared" si="43"/>
        <v>612</v>
      </c>
      <c r="X904" s="27">
        <f>marketing_campaign32[[#This Row],[TotalSpend]]/marketing_campaign32[[#This Row],[Income]]</f>
        <v>1.0853758025041677E-2</v>
      </c>
      <c r="Y904" s="27" t="str">
        <f>IF(marketing_campaign32[[#This Row],[TotalSpend]]&gt;1196, "High Spend", "Low Spend")</f>
        <v>Low Spend</v>
      </c>
      <c r="Z904">
        <v>8</v>
      </c>
      <c r="AA904">
        <v>9</v>
      </c>
      <c r="AB904">
        <v>1</v>
      </c>
      <c r="AC904">
        <v>7</v>
      </c>
      <c r="AD904">
        <f t="shared" si="44"/>
        <v>17</v>
      </c>
      <c r="AE904" s="30">
        <f>IFERROR(marketing_campaign32[[#This Row],[TotalSpend]]/marketing_campaign32[[#This Row],[TotalPurchase]], 0)</f>
        <v>36</v>
      </c>
      <c r="AF904">
        <v>9</v>
      </c>
      <c r="AG904">
        <v>0</v>
      </c>
      <c r="AH904">
        <v>0</v>
      </c>
      <c r="AI904">
        <v>0</v>
      </c>
      <c r="AJ904">
        <v>0</v>
      </c>
      <c r="AK904">
        <v>0</v>
      </c>
      <c r="AL904">
        <v>0</v>
      </c>
      <c r="AM904">
        <v>0</v>
      </c>
    </row>
    <row r="905" spans="1:39" x14ac:dyDescent="0.3">
      <c r="A905">
        <v>5057</v>
      </c>
      <c r="B905">
        <v>1961</v>
      </c>
      <c r="C905">
        <f>2014-marketing_campaign32[[#This Row],[Year_Birth]]</f>
        <v>53</v>
      </c>
      <c r="D905" t="str">
        <f>IF(AND(marketing_campaign32[[#This Row],[Age]]&gt;17, marketing_campaign32[[#This Row],[Age]]&lt;40), "Adult", IF(AND(marketing_campaign32[[#This Row],[Age]]&gt;=40, marketing_campaign32[[#This Row],[Age]]&lt;59), "Middle Age", "Old Age"))</f>
        <v>Middle Age</v>
      </c>
      <c r="E905">
        <v>3</v>
      </c>
      <c r="F905">
        <v>2</v>
      </c>
      <c r="G905">
        <v>61794</v>
      </c>
      <c r="H905" t="s">
        <v>147</v>
      </c>
      <c r="I905">
        <v>2</v>
      </c>
      <c r="J905">
        <v>0</v>
      </c>
      <c r="K905">
        <v>1</v>
      </c>
      <c r="L905">
        <f t="shared" si="42"/>
        <v>1</v>
      </c>
      <c r="M905">
        <f>marketing_campaign32[[#This Row],[TotalKids]]+marketing_campaign32[[#This Row],[Marital_Number]]</f>
        <v>3</v>
      </c>
      <c r="N905" s="1">
        <v>41531</v>
      </c>
      <c r="O905" s="22">
        <f>MAX($N$2:$N$2229)-marketing_campaign32[[#This Row],[Dt_Customer]]</f>
        <v>288</v>
      </c>
      <c r="P905">
        <v>74</v>
      </c>
      <c r="Q905">
        <v>264</v>
      </c>
      <c r="R905">
        <v>47</v>
      </c>
      <c r="S905">
        <v>188</v>
      </c>
      <c r="T905">
        <v>54</v>
      </c>
      <c r="U905">
        <v>47</v>
      </c>
      <c r="V905">
        <v>11</v>
      </c>
      <c r="W905">
        <f t="shared" si="43"/>
        <v>611</v>
      </c>
      <c r="X905" s="27">
        <f>marketing_campaign32[[#This Row],[TotalSpend]]/marketing_campaign32[[#This Row],[Income]]</f>
        <v>9.8876913616208692E-3</v>
      </c>
      <c r="Y905" s="27" t="str">
        <f>IF(marketing_campaign32[[#This Row],[TotalSpend]]&gt;1196, "High Spend", "Low Spend")</f>
        <v>Low Spend</v>
      </c>
      <c r="Z905">
        <v>2</v>
      </c>
      <c r="AA905">
        <v>4</v>
      </c>
      <c r="AB905">
        <v>4</v>
      </c>
      <c r="AC905">
        <v>10</v>
      </c>
      <c r="AD905">
        <f t="shared" si="44"/>
        <v>18</v>
      </c>
      <c r="AE905" s="30">
        <f>IFERROR(marketing_campaign32[[#This Row],[TotalSpend]]/marketing_campaign32[[#This Row],[TotalPurchase]], 0)</f>
        <v>33.944444444444443</v>
      </c>
      <c r="AF905">
        <v>2</v>
      </c>
      <c r="AG905">
        <v>0</v>
      </c>
      <c r="AH905">
        <v>0</v>
      </c>
      <c r="AI905">
        <v>0</v>
      </c>
      <c r="AJ905">
        <v>0</v>
      </c>
      <c r="AK905">
        <v>0</v>
      </c>
      <c r="AL905">
        <v>0</v>
      </c>
      <c r="AM905">
        <v>0</v>
      </c>
    </row>
    <row r="906" spans="1:39" x14ac:dyDescent="0.3">
      <c r="A906">
        <v>635</v>
      </c>
      <c r="B906">
        <v>1966</v>
      </c>
      <c r="C906">
        <f>2014-marketing_campaign32[[#This Row],[Year_Birth]]</f>
        <v>48</v>
      </c>
      <c r="D906" t="str">
        <f>IF(AND(marketing_campaign32[[#This Row],[Age]]&gt;17, marketing_campaign32[[#This Row],[Age]]&lt;40), "Adult", IF(AND(marketing_campaign32[[#This Row],[Age]]&gt;=40, marketing_campaign32[[#This Row],[Age]]&lt;59), "Middle Age", "Old Age"))</f>
        <v>Middle Age</v>
      </c>
      <c r="E906">
        <v>3</v>
      </c>
      <c r="F906">
        <v>2</v>
      </c>
      <c r="G906">
        <v>57183</v>
      </c>
      <c r="H906" t="s">
        <v>147</v>
      </c>
      <c r="I906">
        <v>2</v>
      </c>
      <c r="J906">
        <v>1</v>
      </c>
      <c r="K906">
        <v>1</v>
      </c>
      <c r="L906">
        <f t="shared" si="42"/>
        <v>2</v>
      </c>
      <c r="M906">
        <f>marketing_campaign32[[#This Row],[TotalKids]]+marketing_campaign32[[#This Row],[Marital_Number]]</f>
        <v>4</v>
      </c>
      <c r="N906" s="1">
        <v>41352</v>
      </c>
      <c r="O906" s="22">
        <f>MAX($N$2:$N$2229)-marketing_campaign32[[#This Row],[Dt_Customer]]</f>
        <v>467</v>
      </c>
      <c r="P906">
        <v>51</v>
      </c>
      <c r="Q906">
        <v>464</v>
      </c>
      <c r="R906">
        <v>5</v>
      </c>
      <c r="S906">
        <v>64</v>
      </c>
      <c r="T906">
        <v>7</v>
      </c>
      <c r="U906">
        <v>0</v>
      </c>
      <c r="V906">
        <v>70</v>
      </c>
      <c r="W906">
        <f t="shared" si="43"/>
        <v>610</v>
      </c>
      <c r="X906" s="27">
        <f>marketing_campaign32[[#This Row],[TotalSpend]]/marketing_campaign32[[#This Row],[Income]]</f>
        <v>1.066750607698092E-2</v>
      </c>
      <c r="Y906" s="27" t="str">
        <f>IF(marketing_campaign32[[#This Row],[TotalSpend]]&gt;1196, "High Spend", "Low Spend")</f>
        <v>Low Spend</v>
      </c>
      <c r="Z906">
        <v>8</v>
      </c>
      <c r="AA906">
        <v>9</v>
      </c>
      <c r="AB906">
        <v>1</v>
      </c>
      <c r="AC906">
        <v>7</v>
      </c>
      <c r="AD906">
        <f t="shared" si="44"/>
        <v>17</v>
      </c>
      <c r="AE906" s="30">
        <f>IFERROR(marketing_campaign32[[#This Row],[TotalSpend]]/marketing_campaign32[[#This Row],[TotalPurchase]], 0)</f>
        <v>35.882352941176471</v>
      </c>
      <c r="AF906">
        <v>8</v>
      </c>
      <c r="AG906">
        <v>0</v>
      </c>
      <c r="AH906">
        <v>0</v>
      </c>
      <c r="AI906">
        <v>0</v>
      </c>
      <c r="AJ906">
        <v>0</v>
      </c>
      <c r="AK906">
        <v>0</v>
      </c>
      <c r="AL906">
        <v>0</v>
      </c>
      <c r="AM906">
        <v>0</v>
      </c>
    </row>
    <row r="907" spans="1:39" x14ac:dyDescent="0.3">
      <c r="A907">
        <v>3267</v>
      </c>
      <c r="B907">
        <v>1963</v>
      </c>
      <c r="C907">
        <f>2014-marketing_campaign32[[#This Row],[Year_Birth]]</f>
        <v>51</v>
      </c>
      <c r="D907" t="str">
        <f>IF(AND(marketing_campaign32[[#This Row],[Age]]&gt;17, marketing_campaign32[[#This Row],[Age]]&lt;40), "Adult", IF(AND(marketing_campaign32[[#This Row],[Age]]&gt;=40, marketing_campaign32[[#This Row],[Age]]&lt;59), "Middle Age", "Old Age"))</f>
        <v>Middle Age</v>
      </c>
      <c r="E907">
        <v>3</v>
      </c>
      <c r="F907">
        <v>2</v>
      </c>
      <c r="G907">
        <v>57288</v>
      </c>
      <c r="H907" t="s">
        <v>147</v>
      </c>
      <c r="I907">
        <v>2</v>
      </c>
      <c r="J907">
        <v>0</v>
      </c>
      <c r="K907">
        <v>1</v>
      </c>
      <c r="L907">
        <f t="shared" si="42"/>
        <v>1</v>
      </c>
      <c r="M907">
        <f>marketing_campaign32[[#This Row],[TotalKids]]+marketing_campaign32[[#This Row],[Marital_Number]]</f>
        <v>3</v>
      </c>
      <c r="N907" s="1">
        <v>41815</v>
      </c>
      <c r="O907" s="22">
        <f>MAX($N$2:$N$2229)-marketing_campaign32[[#This Row],[Dt_Customer]]</f>
        <v>4</v>
      </c>
      <c r="P907">
        <v>27</v>
      </c>
      <c r="Q907">
        <v>527</v>
      </c>
      <c r="R907">
        <v>0</v>
      </c>
      <c r="S907">
        <v>21</v>
      </c>
      <c r="T907">
        <v>0</v>
      </c>
      <c r="U907">
        <v>0</v>
      </c>
      <c r="V907">
        <v>60</v>
      </c>
      <c r="W907">
        <f t="shared" si="43"/>
        <v>608</v>
      </c>
      <c r="X907" s="27">
        <f>marketing_campaign32[[#This Row],[TotalSpend]]/marketing_campaign32[[#This Row],[Income]]</f>
        <v>1.0613042871107387E-2</v>
      </c>
      <c r="Y907" s="27" t="str">
        <f>IF(marketing_campaign32[[#This Row],[TotalSpend]]&gt;1196, "High Spend", "Low Spend")</f>
        <v>Low Spend</v>
      </c>
      <c r="Z907">
        <v>3</v>
      </c>
      <c r="AA907">
        <v>8</v>
      </c>
      <c r="AB907">
        <v>1</v>
      </c>
      <c r="AC907">
        <v>8</v>
      </c>
      <c r="AD907">
        <f t="shared" si="44"/>
        <v>17</v>
      </c>
      <c r="AE907" s="30">
        <f>IFERROR(marketing_campaign32[[#This Row],[TotalSpend]]/marketing_campaign32[[#This Row],[TotalPurchase]], 0)</f>
        <v>35.764705882352942</v>
      </c>
      <c r="AF907">
        <v>6</v>
      </c>
      <c r="AG907">
        <v>0</v>
      </c>
      <c r="AH907">
        <v>0</v>
      </c>
      <c r="AI907">
        <v>0</v>
      </c>
      <c r="AJ907">
        <v>1</v>
      </c>
      <c r="AK907">
        <v>0</v>
      </c>
      <c r="AL907">
        <v>0</v>
      </c>
      <c r="AM907">
        <v>0</v>
      </c>
    </row>
    <row r="908" spans="1:39" x14ac:dyDescent="0.3">
      <c r="A908">
        <v>3934</v>
      </c>
      <c r="B908">
        <v>1966</v>
      </c>
      <c r="C908">
        <f>2014-marketing_campaign32[[#This Row],[Year_Birth]]</f>
        <v>48</v>
      </c>
      <c r="D908" t="str">
        <f>IF(AND(marketing_campaign32[[#This Row],[Age]]&gt;17, marketing_campaign32[[#This Row],[Age]]&lt;40), "Adult", IF(AND(marketing_campaign32[[#This Row],[Age]]&gt;=40, marketing_campaign32[[#This Row],[Age]]&lt;59), "Middle Age", "Old Age"))</f>
        <v>Middle Age</v>
      </c>
      <c r="E908">
        <v>2</v>
      </c>
      <c r="F908">
        <v>2</v>
      </c>
      <c r="G908">
        <v>61286</v>
      </c>
      <c r="H908" t="s">
        <v>147</v>
      </c>
      <c r="I908">
        <v>2</v>
      </c>
      <c r="J908">
        <v>0</v>
      </c>
      <c r="K908">
        <v>1</v>
      </c>
      <c r="L908">
        <f t="shared" si="42"/>
        <v>1</v>
      </c>
      <c r="M908">
        <f>marketing_campaign32[[#This Row],[TotalKids]]+marketing_campaign32[[#This Row],[Marital_Number]]</f>
        <v>3</v>
      </c>
      <c r="N908" s="1">
        <v>41488</v>
      </c>
      <c r="O908" s="22">
        <f>MAX($N$2:$N$2229)-marketing_campaign32[[#This Row],[Dt_Customer]]</f>
        <v>331</v>
      </c>
      <c r="P908">
        <v>34</v>
      </c>
      <c r="Q908">
        <v>356</v>
      </c>
      <c r="R908">
        <v>0</v>
      </c>
      <c r="S908">
        <v>107</v>
      </c>
      <c r="T908">
        <v>19</v>
      </c>
      <c r="U908">
        <v>9</v>
      </c>
      <c r="V908">
        <v>117</v>
      </c>
      <c r="W908">
        <f t="shared" si="43"/>
        <v>608</v>
      </c>
      <c r="X908" s="27">
        <f>marketing_campaign32[[#This Row],[TotalSpend]]/marketing_campaign32[[#This Row],[Income]]</f>
        <v>9.9206996703978065E-3</v>
      </c>
      <c r="Y908" s="27" t="str">
        <f>IF(marketing_campaign32[[#This Row],[TotalSpend]]&gt;1196, "High Spend", "Low Spend")</f>
        <v>Low Spend</v>
      </c>
      <c r="Z908">
        <v>2</v>
      </c>
      <c r="AA908">
        <v>7</v>
      </c>
      <c r="AB908">
        <v>1</v>
      </c>
      <c r="AC908">
        <v>8</v>
      </c>
      <c r="AD908">
        <f t="shared" si="44"/>
        <v>16</v>
      </c>
      <c r="AE908" s="30">
        <f>IFERROR(marketing_campaign32[[#This Row],[TotalSpend]]/marketing_campaign32[[#This Row],[TotalPurchase]], 0)</f>
        <v>38</v>
      </c>
      <c r="AF908">
        <v>5</v>
      </c>
      <c r="AG908">
        <v>0</v>
      </c>
      <c r="AH908">
        <v>0</v>
      </c>
      <c r="AI908">
        <v>0</v>
      </c>
      <c r="AJ908">
        <v>0</v>
      </c>
      <c r="AK908">
        <v>0</v>
      </c>
      <c r="AL908">
        <v>0</v>
      </c>
      <c r="AM908">
        <v>0</v>
      </c>
    </row>
    <row r="909" spans="1:39" x14ac:dyDescent="0.3">
      <c r="A909">
        <v>2493</v>
      </c>
      <c r="B909">
        <v>1966</v>
      </c>
      <c r="C909">
        <f>2014-marketing_campaign32[[#This Row],[Year_Birth]]</f>
        <v>48</v>
      </c>
      <c r="D909" t="str">
        <f>IF(AND(marketing_campaign32[[#This Row],[Age]]&gt;17, marketing_campaign32[[#This Row],[Age]]&lt;40), "Adult", IF(AND(marketing_campaign32[[#This Row],[Age]]&gt;=40, marketing_campaign32[[#This Row],[Age]]&lt;59), "Middle Age", "Old Age"))</f>
        <v>Middle Age</v>
      </c>
      <c r="E909">
        <v>2</v>
      </c>
      <c r="F909">
        <v>2</v>
      </c>
      <c r="G909">
        <v>61286</v>
      </c>
      <c r="H909" t="s">
        <v>147</v>
      </c>
      <c r="I909">
        <v>2</v>
      </c>
      <c r="J909">
        <v>0</v>
      </c>
      <c r="K909">
        <v>1</v>
      </c>
      <c r="L909">
        <f t="shared" si="42"/>
        <v>1</v>
      </c>
      <c r="M909">
        <f>marketing_campaign32[[#This Row],[TotalKids]]+marketing_campaign32[[#This Row],[Marital_Number]]</f>
        <v>3</v>
      </c>
      <c r="N909" s="1">
        <v>41488</v>
      </c>
      <c r="O909" s="22">
        <f>MAX($N$2:$N$2229)-marketing_campaign32[[#This Row],[Dt_Customer]]</f>
        <v>331</v>
      </c>
      <c r="P909">
        <v>34</v>
      </c>
      <c r="Q909">
        <v>356</v>
      </c>
      <c r="R909">
        <v>0</v>
      </c>
      <c r="S909">
        <v>107</v>
      </c>
      <c r="T909">
        <v>19</v>
      </c>
      <c r="U909">
        <v>9</v>
      </c>
      <c r="V909">
        <v>117</v>
      </c>
      <c r="W909">
        <f t="shared" si="43"/>
        <v>608</v>
      </c>
      <c r="X909" s="27">
        <f>marketing_campaign32[[#This Row],[TotalSpend]]/marketing_campaign32[[#This Row],[Income]]</f>
        <v>9.9206996703978065E-3</v>
      </c>
      <c r="Y909" s="27" t="str">
        <f>IF(marketing_campaign32[[#This Row],[TotalSpend]]&gt;1196, "High Spend", "Low Spend")</f>
        <v>Low Spend</v>
      </c>
      <c r="Z909">
        <v>2</v>
      </c>
      <c r="AA909">
        <v>7</v>
      </c>
      <c r="AB909">
        <v>1</v>
      </c>
      <c r="AC909">
        <v>8</v>
      </c>
      <c r="AD909">
        <f t="shared" si="44"/>
        <v>16</v>
      </c>
      <c r="AE909" s="30">
        <f>IFERROR(marketing_campaign32[[#This Row],[TotalSpend]]/marketing_campaign32[[#This Row],[TotalPurchase]], 0)</f>
        <v>38</v>
      </c>
      <c r="AF909">
        <v>5</v>
      </c>
      <c r="AG909">
        <v>0</v>
      </c>
      <c r="AH909">
        <v>0</v>
      </c>
      <c r="AI909">
        <v>0</v>
      </c>
      <c r="AJ909">
        <v>0</v>
      </c>
      <c r="AK909">
        <v>0</v>
      </c>
      <c r="AL909">
        <v>0</v>
      </c>
      <c r="AM909">
        <v>0</v>
      </c>
    </row>
    <row r="910" spans="1:39" x14ac:dyDescent="0.3">
      <c r="A910">
        <v>3598</v>
      </c>
      <c r="B910">
        <v>1972</v>
      </c>
      <c r="C910">
        <f>2014-marketing_campaign32[[#This Row],[Year_Birth]]</f>
        <v>42</v>
      </c>
      <c r="D910" t="str">
        <f>IF(AND(marketing_campaign32[[#This Row],[Age]]&gt;17, marketing_campaign32[[#This Row],[Age]]&lt;40), "Adult", IF(AND(marketing_campaign32[[#This Row],[Age]]&gt;=40, marketing_campaign32[[#This Row],[Age]]&lt;59), "Middle Age", "Old Age"))</f>
        <v>Middle Age</v>
      </c>
      <c r="E910">
        <v>2</v>
      </c>
      <c r="F910">
        <v>2</v>
      </c>
      <c r="G910">
        <v>62710</v>
      </c>
      <c r="H910" t="s">
        <v>147</v>
      </c>
      <c r="I910">
        <v>2</v>
      </c>
      <c r="J910">
        <v>0</v>
      </c>
      <c r="K910">
        <v>1</v>
      </c>
      <c r="L910">
        <f t="shared" si="42"/>
        <v>1</v>
      </c>
      <c r="M910">
        <f>marketing_campaign32[[#This Row],[TotalKids]]+marketing_campaign32[[#This Row],[Marital_Number]]</f>
        <v>3</v>
      </c>
      <c r="N910" s="1">
        <v>41417</v>
      </c>
      <c r="O910" s="22">
        <f>MAX($N$2:$N$2229)-marketing_campaign32[[#This Row],[Dt_Customer]]</f>
        <v>402</v>
      </c>
      <c r="P910">
        <v>53</v>
      </c>
      <c r="Q910">
        <v>441</v>
      </c>
      <c r="R910">
        <v>35</v>
      </c>
      <c r="S910">
        <v>83</v>
      </c>
      <c r="T910">
        <v>7</v>
      </c>
      <c r="U910">
        <v>29</v>
      </c>
      <c r="V910">
        <v>11</v>
      </c>
      <c r="W910">
        <f t="shared" si="43"/>
        <v>606</v>
      </c>
      <c r="X910" s="27">
        <f>marketing_campaign32[[#This Row],[TotalSpend]]/marketing_campaign32[[#This Row],[Income]]</f>
        <v>9.6635305373943547E-3</v>
      </c>
      <c r="Y910" s="27" t="str">
        <f>IF(marketing_campaign32[[#This Row],[TotalSpend]]&gt;1196, "High Spend", "Low Spend")</f>
        <v>Low Spend</v>
      </c>
      <c r="Z910">
        <v>4</v>
      </c>
      <c r="AA910">
        <v>4</v>
      </c>
      <c r="AB910">
        <v>2</v>
      </c>
      <c r="AC910">
        <v>12</v>
      </c>
      <c r="AD910">
        <f t="shared" si="44"/>
        <v>18</v>
      </c>
      <c r="AE910" s="30">
        <f>IFERROR(marketing_campaign32[[#This Row],[TotalSpend]]/marketing_campaign32[[#This Row],[TotalPurchase]], 0)</f>
        <v>33.666666666666664</v>
      </c>
      <c r="AF910">
        <v>4</v>
      </c>
      <c r="AG910">
        <v>0</v>
      </c>
      <c r="AH910">
        <v>0</v>
      </c>
      <c r="AI910">
        <v>0</v>
      </c>
      <c r="AJ910">
        <v>0</v>
      </c>
      <c r="AK910">
        <v>0</v>
      </c>
      <c r="AL910">
        <v>0</v>
      </c>
      <c r="AM910">
        <v>0</v>
      </c>
    </row>
    <row r="911" spans="1:39" x14ac:dyDescent="0.3">
      <c r="A911">
        <v>6518</v>
      </c>
      <c r="B911">
        <v>1951</v>
      </c>
      <c r="C911">
        <f>2014-marketing_campaign32[[#This Row],[Year_Birth]]</f>
        <v>63</v>
      </c>
      <c r="D911" t="str">
        <f>IF(AND(marketing_campaign32[[#This Row],[Age]]&gt;17, marketing_campaign32[[#This Row],[Age]]&lt;40), "Adult", IF(AND(marketing_campaign32[[#This Row],[Age]]&gt;=40, marketing_campaign32[[#This Row],[Age]]&lt;59), "Middle Age", "Old Age"))</f>
        <v>Old Age</v>
      </c>
      <c r="E911">
        <v>3</v>
      </c>
      <c r="F911">
        <v>1</v>
      </c>
      <c r="G911">
        <v>67680</v>
      </c>
      <c r="H911" t="s">
        <v>147</v>
      </c>
      <c r="I911">
        <v>2</v>
      </c>
      <c r="J911">
        <v>0</v>
      </c>
      <c r="K911">
        <v>1</v>
      </c>
      <c r="L911">
        <f t="shared" si="42"/>
        <v>1</v>
      </c>
      <c r="M911">
        <f>marketing_campaign32[[#This Row],[TotalKids]]+marketing_campaign32[[#This Row],[Marital_Number]]</f>
        <v>2</v>
      </c>
      <c r="N911" s="1">
        <v>41436</v>
      </c>
      <c r="O911" s="22">
        <f>MAX($N$2:$N$2229)-marketing_campaign32[[#This Row],[Dt_Customer]]</f>
        <v>383</v>
      </c>
      <c r="P911">
        <v>8</v>
      </c>
      <c r="Q911">
        <v>546</v>
      </c>
      <c r="R911">
        <v>0</v>
      </c>
      <c r="S911">
        <v>48</v>
      </c>
      <c r="T911">
        <v>0</v>
      </c>
      <c r="U911">
        <v>6</v>
      </c>
      <c r="V911">
        <v>6</v>
      </c>
      <c r="W911">
        <f t="shared" si="43"/>
        <v>606</v>
      </c>
      <c r="X911" s="27">
        <f>marketing_campaign32[[#This Row],[TotalSpend]]/marketing_campaign32[[#This Row],[Income]]</f>
        <v>8.9539007092198589E-3</v>
      </c>
      <c r="Y911" s="27" t="str">
        <f>IF(marketing_campaign32[[#This Row],[TotalSpend]]&gt;1196, "High Spend", "Low Spend")</f>
        <v>Low Spend</v>
      </c>
      <c r="Z911">
        <v>1</v>
      </c>
      <c r="AA911">
        <v>7</v>
      </c>
      <c r="AB911">
        <v>3</v>
      </c>
      <c r="AC911">
        <v>8</v>
      </c>
      <c r="AD911">
        <f t="shared" si="44"/>
        <v>18</v>
      </c>
      <c r="AE911" s="30">
        <f>IFERROR(marketing_campaign32[[#This Row],[TotalSpend]]/marketing_campaign32[[#This Row],[TotalPurchase]], 0)</f>
        <v>33.666666666666664</v>
      </c>
      <c r="AF911">
        <v>5</v>
      </c>
      <c r="AG911">
        <v>0</v>
      </c>
      <c r="AH911">
        <v>0</v>
      </c>
      <c r="AI911">
        <v>0</v>
      </c>
      <c r="AJ911">
        <v>0</v>
      </c>
      <c r="AK911">
        <v>0</v>
      </c>
      <c r="AL911">
        <v>0</v>
      </c>
      <c r="AM911">
        <v>0</v>
      </c>
    </row>
    <row r="912" spans="1:39" x14ac:dyDescent="0.3">
      <c r="A912">
        <v>7247</v>
      </c>
      <c r="B912">
        <v>1960</v>
      </c>
      <c r="C912">
        <f>2014-marketing_campaign32[[#This Row],[Year_Birth]]</f>
        <v>54</v>
      </c>
      <c r="D912" t="str">
        <f>IF(AND(marketing_campaign32[[#This Row],[Age]]&gt;17, marketing_campaign32[[#This Row],[Age]]&lt;40), "Adult", IF(AND(marketing_campaign32[[#This Row],[Age]]&gt;=40, marketing_campaign32[[#This Row],[Age]]&lt;59), "Middle Age", "Old Age"))</f>
        <v>Middle Age</v>
      </c>
      <c r="E912">
        <v>2</v>
      </c>
      <c r="F912">
        <v>1</v>
      </c>
      <c r="G912">
        <v>47916</v>
      </c>
      <c r="H912" t="s">
        <v>147</v>
      </c>
      <c r="I912">
        <v>2</v>
      </c>
      <c r="J912">
        <v>0</v>
      </c>
      <c r="K912">
        <v>1</v>
      </c>
      <c r="L912">
        <f t="shared" si="42"/>
        <v>1</v>
      </c>
      <c r="M912">
        <f>marketing_campaign32[[#This Row],[TotalKids]]+marketing_campaign32[[#This Row],[Marital_Number]]</f>
        <v>2</v>
      </c>
      <c r="N912" s="1">
        <v>41235</v>
      </c>
      <c r="O912" s="22">
        <f>MAX($N$2:$N$2229)-marketing_campaign32[[#This Row],[Dt_Customer]]</f>
        <v>584</v>
      </c>
      <c r="P912">
        <v>72</v>
      </c>
      <c r="Q912">
        <v>505</v>
      </c>
      <c r="R912">
        <v>0</v>
      </c>
      <c r="S912">
        <v>26</v>
      </c>
      <c r="T912">
        <v>0</v>
      </c>
      <c r="U912">
        <v>0</v>
      </c>
      <c r="V912">
        <v>75</v>
      </c>
      <c r="W912">
        <f t="shared" si="43"/>
        <v>606</v>
      </c>
      <c r="X912" s="27">
        <f>marketing_campaign32[[#This Row],[TotalSpend]]/marketing_campaign32[[#This Row],[Income]]</f>
        <v>1.2647132481843225E-2</v>
      </c>
      <c r="Y912" s="27" t="str">
        <f>IF(marketing_campaign32[[#This Row],[TotalSpend]]&gt;1196, "High Spend", "Low Spend")</f>
        <v>Low Spend</v>
      </c>
      <c r="Z912">
        <v>5</v>
      </c>
      <c r="AA912">
        <v>7</v>
      </c>
      <c r="AB912">
        <v>4</v>
      </c>
      <c r="AC912">
        <v>6</v>
      </c>
      <c r="AD912">
        <f t="shared" si="44"/>
        <v>17</v>
      </c>
      <c r="AE912" s="30">
        <f>IFERROR(marketing_campaign32[[#This Row],[TotalSpend]]/marketing_campaign32[[#This Row],[TotalPurchase]], 0)</f>
        <v>35.647058823529413</v>
      </c>
      <c r="AF912">
        <v>6</v>
      </c>
      <c r="AG912">
        <v>0</v>
      </c>
      <c r="AH912">
        <v>0</v>
      </c>
      <c r="AI912">
        <v>0</v>
      </c>
      <c r="AJ912">
        <v>1</v>
      </c>
      <c r="AK912">
        <v>0</v>
      </c>
      <c r="AL912">
        <v>0</v>
      </c>
      <c r="AM912">
        <v>0</v>
      </c>
    </row>
    <row r="913" spans="1:39" x14ac:dyDescent="0.3">
      <c r="A913">
        <v>9381</v>
      </c>
      <c r="B913">
        <v>1978</v>
      </c>
      <c r="C913">
        <f>2014-marketing_campaign32[[#This Row],[Year_Birth]]</f>
        <v>36</v>
      </c>
      <c r="D913" t="str">
        <f>IF(AND(marketing_campaign32[[#This Row],[Age]]&gt;17, marketing_campaign32[[#This Row],[Age]]&lt;40), "Adult", IF(AND(marketing_campaign32[[#This Row],[Age]]&gt;=40, marketing_campaign32[[#This Row],[Age]]&lt;59), "Middle Age", "Old Age"))</f>
        <v>Adult</v>
      </c>
      <c r="E913">
        <v>2</v>
      </c>
      <c r="F913">
        <v>2</v>
      </c>
      <c r="G913">
        <v>66373</v>
      </c>
      <c r="H913" t="s">
        <v>147</v>
      </c>
      <c r="I913">
        <v>2</v>
      </c>
      <c r="J913">
        <v>1</v>
      </c>
      <c r="K913">
        <v>1</v>
      </c>
      <c r="L913">
        <f t="shared" si="42"/>
        <v>2</v>
      </c>
      <c r="M913">
        <f>marketing_campaign32[[#This Row],[TotalKids]]+marketing_campaign32[[#This Row],[Marital_Number]]</f>
        <v>4</v>
      </c>
      <c r="N913" s="1">
        <v>41437</v>
      </c>
      <c r="O913" s="22">
        <f>MAX($N$2:$N$2229)-marketing_campaign32[[#This Row],[Dt_Customer]]</f>
        <v>382</v>
      </c>
      <c r="P913">
        <v>57</v>
      </c>
      <c r="Q913">
        <v>328</v>
      </c>
      <c r="R913">
        <v>9</v>
      </c>
      <c r="S913">
        <v>124</v>
      </c>
      <c r="T913">
        <v>12</v>
      </c>
      <c r="U913">
        <v>24</v>
      </c>
      <c r="V913">
        <v>109</v>
      </c>
      <c r="W913">
        <f t="shared" si="43"/>
        <v>606</v>
      </c>
      <c r="X913" s="27">
        <f>marketing_campaign32[[#This Row],[TotalSpend]]/marketing_campaign32[[#This Row],[Income]]</f>
        <v>9.1302186129902218E-3</v>
      </c>
      <c r="Y913" s="27" t="str">
        <f>IF(marketing_campaign32[[#This Row],[TotalSpend]]&gt;1196, "High Spend", "Low Spend")</f>
        <v>Low Spend</v>
      </c>
      <c r="Z913">
        <v>7</v>
      </c>
      <c r="AA913">
        <v>4</v>
      </c>
      <c r="AB913">
        <v>2</v>
      </c>
      <c r="AC913">
        <v>10</v>
      </c>
      <c r="AD913">
        <f t="shared" si="44"/>
        <v>16</v>
      </c>
      <c r="AE913" s="30">
        <f>IFERROR(marketing_campaign32[[#This Row],[TotalSpend]]/marketing_campaign32[[#This Row],[TotalPurchase]], 0)</f>
        <v>37.875</v>
      </c>
      <c r="AF913">
        <v>3</v>
      </c>
      <c r="AG913">
        <v>0</v>
      </c>
      <c r="AH913">
        <v>0</v>
      </c>
      <c r="AI913">
        <v>0</v>
      </c>
      <c r="AJ913">
        <v>0</v>
      </c>
      <c r="AK913">
        <v>0</v>
      </c>
      <c r="AL913">
        <v>0</v>
      </c>
      <c r="AM913">
        <v>0</v>
      </c>
    </row>
    <row r="914" spans="1:39" x14ac:dyDescent="0.3">
      <c r="A914">
        <v>9384</v>
      </c>
      <c r="B914">
        <v>1978</v>
      </c>
      <c r="C914">
        <f>2014-marketing_campaign32[[#This Row],[Year_Birth]]</f>
        <v>36</v>
      </c>
      <c r="D914" t="str">
        <f>IF(AND(marketing_campaign32[[#This Row],[Age]]&gt;17, marketing_campaign32[[#This Row],[Age]]&lt;40), "Adult", IF(AND(marketing_campaign32[[#This Row],[Age]]&gt;=40, marketing_campaign32[[#This Row],[Age]]&lt;59), "Middle Age", "Old Age"))</f>
        <v>Adult</v>
      </c>
      <c r="E914">
        <v>2</v>
      </c>
      <c r="F914">
        <v>2</v>
      </c>
      <c r="G914">
        <v>66373</v>
      </c>
      <c r="H914" t="s">
        <v>147</v>
      </c>
      <c r="I914">
        <v>2</v>
      </c>
      <c r="J914">
        <v>1</v>
      </c>
      <c r="K914">
        <v>1</v>
      </c>
      <c r="L914">
        <f t="shared" si="42"/>
        <v>2</v>
      </c>
      <c r="M914">
        <f>marketing_campaign32[[#This Row],[TotalKids]]+marketing_campaign32[[#This Row],[Marital_Number]]</f>
        <v>4</v>
      </c>
      <c r="N914" s="1">
        <v>41437</v>
      </c>
      <c r="O914" s="22">
        <f>MAX($N$2:$N$2229)-marketing_campaign32[[#This Row],[Dt_Customer]]</f>
        <v>382</v>
      </c>
      <c r="P914">
        <v>57</v>
      </c>
      <c r="Q914">
        <v>328</v>
      </c>
      <c r="R914">
        <v>9</v>
      </c>
      <c r="S914">
        <v>124</v>
      </c>
      <c r="T914">
        <v>12</v>
      </c>
      <c r="U914">
        <v>24</v>
      </c>
      <c r="V914">
        <v>109</v>
      </c>
      <c r="W914">
        <f t="shared" si="43"/>
        <v>606</v>
      </c>
      <c r="X914" s="27">
        <f>marketing_campaign32[[#This Row],[TotalSpend]]/marketing_campaign32[[#This Row],[Income]]</f>
        <v>9.1302186129902218E-3</v>
      </c>
      <c r="Y914" s="27" t="str">
        <f>IF(marketing_campaign32[[#This Row],[TotalSpend]]&gt;1196, "High Spend", "Low Spend")</f>
        <v>Low Spend</v>
      </c>
      <c r="Z914">
        <v>7</v>
      </c>
      <c r="AA914">
        <v>4</v>
      </c>
      <c r="AB914">
        <v>2</v>
      </c>
      <c r="AC914">
        <v>10</v>
      </c>
      <c r="AD914">
        <f t="shared" si="44"/>
        <v>16</v>
      </c>
      <c r="AE914" s="30">
        <f>IFERROR(marketing_campaign32[[#This Row],[TotalSpend]]/marketing_campaign32[[#This Row],[TotalPurchase]], 0)</f>
        <v>37.875</v>
      </c>
      <c r="AF914">
        <v>3</v>
      </c>
      <c r="AG914">
        <v>0</v>
      </c>
      <c r="AH914">
        <v>0</v>
      </c>
      <c r="AI914">
        <v>0</v>
      </c>
      <c r="AJ914">
        <v>0</v>
      </c>
      <c r="AK914">
        <v>0</v>
      </c>
      <c r="AL914">
        <v>0</v>
      </c>
      <c r="AM914">
        <v>0</v>
      </c>
    </row>
    <row r="915" spans="1:39" x14ac:dyDescent="0.3">
      <c r="A915">
        <v>9449</v>
      </c>
      <c r="B915">
        <v>1958</v>
      </c>
      <c r="C915">
        <f>2014-marketing_campaign32[[#This Row],[Year_Birth]]</f>
        <v>56</v>
      </c>
      <c r="D915" t="str">
        <f>IF(AND(marketing_campaign32[[#This Row],[Age]]&gt;17, marketing_campaign32[[#This Row],[Age]]&lt;40), "Adult", IF(AND(marketing_campaign32[[#This Row],[Age]]&gt;=40, marketing_campaign32[[#This Row],[Age]]&lt;59), "Middle Age", "Old Age"))</f>
        <v>Middle Age</v>
      </c>
      <c r="E915">
        <v>3</v>
      </c>
      <c r="F915">
        <v>1</v>
      </c>
      <c r="G915">
        <v>79761</v>
      </c>
      <c r="H915" t="s">
        <v>146</v>
      </c>
      <c r="I915">
        <v>3</v>
      </c>
      <c r="J915">
        <v>0</v>
      </c>
      <c r="K915">
        <v>1</v>
      </c>
      <c r="L915">
        <f t="shared" si="42"/>
        <v>1</v>
      </c>
      <c r="M915">
        <f>marketing_campaign32[[#This Row],[TotalKids]]+marketing_campaign32[[#This Row],[Marital_Number]]</f>
        <v>2</v>
      </c>
      <c r="N915" s="1">
        <v>41551</v>
      </c>
      <c r="O915" s="22">
        <f>MAX($N$2:$N$2229)-marketing_campaign32[[#This Row],[Dt_Customer]]</f>
        <v>268</v>
      </c>
      <c r="P915">
        <v>32</v>
      </c>
      <c r="Q915">
        <v>415</v>
      </c>
      <c r="R915">
        <v>5</v>
      </c>
      <c r="S915">
        <v>124</v>
      </c>
      <c r="T915">
        <v>15</v>
      </c>
      <c r="U915">
        <v>35</v>
      </c>
      <c r="V915">
        <v>11</v>
      </c>
      <c r="W915">
        <f t="shared" si="43"/>
        <v>605</v>
      </c>
      <c r="X915" s="27">
        <f>marketing_campaign32[[#This Row],[TotalSpend]]/marketing_campaign32[[#This Row],[Income]]</f>
        <v>7.5851606674941386E-3</v>
      </c>
      <c r="Y915" s="27" t="str">
        <f>IF(marketing_campaign32[[#This Row],[TotalSpend]]&gt;1196, "High Spend", "Low Spend")</f>
        <v>Low Spend</v>
      </c>
      <c r="Z915">
        <v>1</v>
      </c>
      <c r="AA915">
        <v>5</v>
      </c>
      <c r="AB915">
        <v>2</v>
      </c>
      <c r="AC915">
        <v>11</v>
      </c>
      <c r="AD915">
        <f t="shared" si="44"/>
        <v>18</v>
      </c>
      <c r="AE915" s="30">
        <f>IFERROR(marketing_campaign32[[#This Row],[TotalSpend]]/marketing_campaign32[[#This Row],[TotalPurchase]], 0)</f>
        <v>33.611111111111114</v>
      </c>
      <c r="AF915">
        <v>3</v>
      </c>
      <c r="AG915">
        <v>0</v>
      </c>
      <c r="AH915">
        <v>0</v>
      </c>
      <c r="AI915">
        <v>0</v>
      </c>
      <c r="AJ915">
        <v>0</v>
      </c>
      <c r="AK915">
        <v>0</v>
      </c>
      <c r="AL915">
        <v>0</v>
      </c>
      <c r="AM915">
        <v>0</v>
      </c>
    </row>
    <row r="916" spans="1:39" x14ac:dyDescent="0.3">
      <c r="A916">
        <v>8996</v>
      </c>
      <c r="B916">
        <v>1957</v>
      </c>
      <c r="C916">
        <f>2014-marketing_campaign32[[#This Row],[Year_Birth]]</f>
        <v>57</v>
      </c>
      <c r="D916" t="str">
        <f>IF(AND(marketing_campaign32[[#This Row],[Age]]&gt;17, marketing_campaign32[[#This Row],[Age]]&lt;40), "Adult", IF(AND(marketing_campaign32[[#This Row],[Age]]&gt;=40, marketing_campaign32[[#This Row],[Age]]&lt;59), "Middle Age", "Old Age"))</f>
        <v>Middle Age</v>
      </c>
      <c r="E916">
        <v>3</v>
      </c>
      <c r="F916">
        <v>2</v>
      </c>
      <c r="G916">
        <v>53408.685009487665</v>
      </c>
      <c r="H916" t="s">
        <v>147</v>
      </c>
      <c r="I916">
        <v>2</v>
      </c>
      <c r="J916">
        <v>2</v>
      </c>
      <c r="K916">
        <v>1</v>
      </c>
      <c r="L916">
        <f t="shared" si="42"/>
        <v>3</v>
      </c>
      <c r="M916">
        <f>marketing_campaign32[[#This Row],[TotalKids]]+marketing_campaign32[[#This Row],[Marital_Number]]</f>
        <v>5</v>
      </c>
      <c r="N916" s="1">
        <v>41232</v>
      </c>
      <c r="O916" s="22">
        <f>MAX($N$2:$N$2229)-marketing_campaign32[[#This Row],[Dt_Customer]]</f>
        <v>587</v>
      </c>
      <c r="P916">
        <v>4</v>
      </c>
      <c r="Q916">
        <v>230</v>
      </c>
      <c r="R916">
        <v>42</v>
      </c>
      <c r="S916">
        <v>192</v>
      </c>
      <c r="T916">
        <v>49</v>
      </c>
      <c r="U916">
        <v>37</v>
      </c>
      <c r="V916">
        <v>53</v>
      </c>
      <c r="W916">
        <f t="shared" si="43"/>
        <v>603</v>
      </c>
      <c r="X916" s="27">
        <f>marketing_campaign32[[#This Row],[TotalSpend]]/marketing_campaign32[[#This Row],[Income]]</f>
        <v>1.1290298570220956E-2</v>
      </c>
      <c r="Y916" s="27" t="str">
        <f>IF(marketing_campaign32[[#This Row],[TotalSpend]]&gt;1196, "High Spend", "Low Spend")</f>
        <v>Low Spend</v>
      </c>
      <c r="Z916">
        <v>12</v>
      </c>
      <c r="AA916">
        <v>7</v>
      </c>
      <c r="AB916">
        <v>2</v>
      </c>
      <c r="AC916">
        <v>8</v>
      </c>
      <c r="AD916">
        <f t="shared" si="44"/>
        <v>17</v>
      </c>
      <c r="AE916" s="30">
        <f>IFERROR(marketing_campaign32[[#This Row],[TotalSpend]]/marketing_campaign32[[#This Row],[TotalPurchase]], 0)</f>
        <v>35.470588235294116</v>
      </c>
      <c r="AF916">
        <v>9</v>
      </c>
      <c r="AG916">
        <v>0</v>
      </c>
      <c r="AH916">
        <v>0</v>
      </c>
      <c r="AI916">
        <v>0</v>
      </c>
      <c r="AJ916">
        <v>0</v>
      </c>
      <c r="AK916">
        <v>0</v>
      </c>
      <c r="AL916">
        <v>0</v>
      </c>
      <c r="AM916">
        <v>0</v>
      </c>
    </row>
    <row r="917" spans="1:39" x14ac:dyDescent="0.3">
      <c r="A917">
        <v>10281</v>
      </c>
      <c r="B917">
        <v>1970</v>
      </c>
      <c r="C917">
        <f>2014-marketing_campaign32[[#This Row],[Year_Birth]]</f>
        <v>44</v>
      </c>
      <c r="D917" t="str">
        <f>IF(AND(marketing_campaign32[[#This Row],[Age]]&gt;17, marketing_campaign32[[#This Row],[Age]]&lt;40), "Adult", IF(AND(marketing_campaign32[[#This Row],[Age]]&gt;=40, marketing_campaign32[[#This Row],[Age]]&lt;59), "Middle Age", "Old Age"))</f>
        <v>Middle Age</v>
      </c>
      <c r="E917">
        <v>2</v>
      </c>
      <c r="F917">
        <v>1</v>
      </c>
      <c r="G917">
        <v>64713</v>
      </c>
      <c r="H917" t="s">
        <v>147</v>
      </c>
      <c r="I917">
        <v>2</v>
      </c>
      <c r="J917">
        <v>1</v>
      </c>
      <c r="K917">
        <v>0</v>
      </c>
      <c r="L917">
        <f t="shared" si="42"/>
        <v>1</v>
      </c>
      <c r="M917">
        <f>marketing_campaign32[[#This Row],[TotalKids]]+marketing_campaign32[[#This Row],[Marital_Number]]</f>
        <v>2</v>
      </c>
      <c r="N917" s="1">
        <v>41677</v>
      </c>
      <c r="O917" s="22">
        <f>MAX($N$2:$N$2229)-marketing_campaign32[[#This Row],[Dt_Customer]]</f>
        <v>142</v>
      </c>
      <c r="P917">
        <v>11</v>
      </c>
      <c r="Q917">
        <v>180</v>
      </c>
      <c r="R917">
        <v>60</v>
      </c>
      <c r="S917">
        <v>241</v>
      </c>
      <c r="T917">
        <v>13</v>
      </c>
      <c r="U917">
        <v>54</v>
      </c>
      <c r="V917">
        <v>54</v>
      </c>
      <c r="W917">
        <f t="shared" si="43"/>
        <v>602</v>
      </c>
      <c r="X917" s="27">
        <f>marketing_campaign32[[#This Row],[TotalSpend]]/marketing_campaign32[[#This Row],[Income]]</f>
        <v>9.3026130761979815E-3</v>
      </c>
      <c r="Y917" s="27" t="str">
        <f>IF(marketing_campaign32[[#This Row],[TotalSpend]]&gt;1196, "High Spend", "Low Spend")</f>
        <v>Low Spend</v>
      </c>
      <c r="Z917">
        <v>2</v>
      </c>
      <c r="AA917">
        <v>5</v>
      </c>
      <c r="AB917">
        <v>5</v>
      </c>
      <c r="AC917">
        <v>7</v>
      </c>
      <c r="AD917">
        <f t="shared" si="44"/>
        <v>17</v>
      </c>
      <c r="AE917" s="30">
        <f>IFERROR(marketing_campaign32[[#This Row],[TotalSpend]]/marketing_campaign32[[#This Row],[TotalPurchase]], 0)</f>
        <v>35.411764705882355</v>
      </c>
      <c r="AF917">
        <v>4</v>
      </c>
      <c r="AG917">
        <v>0</v>
      </c>
      <c r="AH917">
        <v>0</v>
      </c>
      <c r="AI917">
        <v>0</v>
      </c>
      <c r="AJ917">
        <v>0</v>
      </c>
      <c r="AK917">
        <v>0</v>
      </c>
      <c r="AL917">
        <v>1</v>
      </c>
      <c r="AM917">
        <v>0</v>
      </c>
    </row>
    <row r="918" spans="1:39" x14ac:dyDescent="0.3">
      <c r="A918">
        <v>252</v>
      </c>
      <c r="B918">
        <v>1963</v>
      </c>
      <c r="C918">
        <f>2014-marketing_campaign32[[#This Row],[Year_Birth]]</f>
        <v>51</v>
      </c>
      <c r="D918" t="str">
        <f>IF(AND(marketing_campaign32[[#This Row],[Age]]&gt;17, marketing_campaign32[[#This Row],[Age]]&lt;40), "Adult", IF(AND(marketing_campaign32[[#This Row],[Age]]&gt;=40, marketing_campaign32[[#This Row],[Age]]&lt;59), "Middle Age", "Old Age"))</f>
        <v>Middle Age</v>
      </c>
      <c r="E918">
        <v>3</v>
      </c>
      <c r="F918">
        <v>1</v>
      </c>
      <c r="G918">
        <v>41003</v>
      </c>
      <c r="H918" t="s">
        <v>147</v>
      </c>
      <c r="I918">
        <v>2</v>
      </c>
      <c r="J918">
        <v>0</v>
      </c>
      <c r="K918">
        <v>0</v>
      </c>
      <c r="L918">
        <f t="shared" si="42"/>
        <v>0</v>
      </c>
      <c r="M918">
        <f>marketing_campaign32[[#This Row],[TotalKids]]+marketing_campaign32[[#This Row],[Marital_Number]]</f>
        <v>1</v>
      </c>
      <c r="N918" s="1">
        <v>41350</v>
      </c>
      <c r="O918" s="22">
        <f>MAX($N$2:$N$2229)-marketing_campaign32[[#This Row],[Dt_Customer]]</f>
        <v>469</v>
      </c>
      <c r="P918">
        <v>11</v>
      </c>
      <c r="Q918">
        <v>123</v>
      </c>
      <c r="R918">
        <v>133</v>
      </c>
      <c r="S918">
        <v>142</v>
      </c>
      <c r="T918">
        <v>71</v>
      </c>
      <c r="U918">
        <v>44</v>
      </c>
      <c r="V918">
        <v>88</v>
      </c>
      <c r="W918">
        <f t="shared" si="43"/>
        <v>601</v>
      </c>
      <c r="X918" s="27">
        <f>marketing_campaign32[[#This Row],[TotalSpend]]/marketing_campaign32[[#This Row],[Income]]</f>
        <v>1.4657464087993561E-2</v>
      </c>
      <c r="Y918" s="27" t="str">
        <f>IF(marketing_campaign32[[#This Row],[TotalSpend]]&gt;1196, "High Spend", "Low Spend")</f>
        <v>Low Spend</v>
      </c>
      <c r="Z918">
        <v>1</v>
      </c>
      <c r="AA918">
        <v>6</v>
      </c>
      <c r="AB918">
        <v>2</v>
      </c>
      <c r="AC918">
        <v>8</v>
      </c>
      <c r="AD918">
        <f t="shared" si="44"/>
        <v>16</v>
      </c>
      <c r="AE918" s="30">
        <f>IFERROR(marketing_campaign32[[#This Row],[TotalSpend]]/marketing_campaign32[[#This Row],[TotalPurchase]], 0)</f>
        <v>37.5625</v>
      </c>
      <c r="AF918">
        <v>6</v>
      </c>
      <c r="AG918">
        <v>0</v>
      </c>
      <c r="AH918">
        <v>0</v>
      </c>
      <c r="AI918">
        <v>0</v>
      </c>
      <c r="AJ918">
        <v>0</v>
      </c>
      <c r="AK918">
        <v>0</v>
      </c>
      <c r="AL918">
        <v>0</v>
      </c>
      <c r="AM918">
        <v>0</v>
      </c>
    </row>
    <row r="919" spans="1:39" x14ac:dyDescent="0.3">
      <c r="A919">
        <v>10928</v>
      </c>
      <c r="B919">
        <v>1958</v>
      </c>
      <c r="C919">
        <f>2014-marketing_campaign32[[#This Row],[Year_Birth]]</f>
        <v>56</v>
      </c>
      <c r="D919" t="str">
        <f>IF(AND(marketing_campaign32[[#This Row],[Age]]&gt;17, marketing_campaign32[[#This Row],[Age]]&lt;40), "Adult", IF(AND(marketing_campaign32[[#This Row],[Age]]&gt;=40, marketing_campaign32[[#This Row],[Age]]&lt;59), "Middle Age", "Old Age"))</f>
        <v>Middle Age</v>
      </c>
      <c r="E919">
        <v>2</v>
      </c>
      <c r="F919">
        <v>2</v>
      </c>
      <c r="G919">
        <v>66886</v>
      </c>
      <c r="H919" t="s">
        <v>147</v>
      </c>
      <c r="I919">
        <v>2</v>
      </c>
      <c r="J919">
        <v>0</v>
      </c>
      <c r="K919">
        <v>1</v>
      </c>
      <c r="L919">
        <f t="shared" si="42"/>
        <v>1</v>
      </c>
      <c r="M919">
        <f>marketing_campaign32[[#This Row],[TotalKids]]+marketing_campaign32[[#This Row],[Marital_Number]]</f>
        <v>3</v>
      </c>
      <c r="N919" s="1">
        <v>41533</v>
      </c>
      <c r="O919" s="22">
        <f>MAX($N$2:$N$2229)-marketing_campaign32[[#This Row],[Dt_Customer]]</f>
        <v>286</v>
      </c>
      <c r="P919">
        <v>28</v>
      </c>
      <c r="Q919">
        <v>315</v>
      </c>
      <c r="R919">
        <v>4</v>
      </c>
      <c r="S919">
        <v>62</v>
      </c>
      <c r="T919">
        <v>41</v>
      </c>
      <c r="U919">
        <v>31</v>
      </c>
      <c r="V919">
        <v>146</v>
      </c>
      <c r="W919">
        <f t="shared" si="43"/>
        <v>599</v>
      </c>
      <c r="X919" s="27">
        <f>marketing_campaign32[[#This Row],[TotalSpend]]/marketing_campaign32[[#This Row],[Income]]</f>
        <v>8.9555362856203087E-3</v>
      </c>
      <c r="Y919" s="27" t="str">
        <f>IF(marketing_campaign32[[#This Row],[TotalSpend]]&gt;1196, "High Spend", "Low Spend")</f>
        <v>Low Spend</v>
      </c>
      <c r="Z919">
        <v>2</v>
      </c>
      <c r="AA919">
        <v>7</v>
      </c>
      <c r="AB919">
        <v>1</v>
      </c>
      <c r="AC919">
        <v>7</v>
      </c>
      <c r="AD919">
        <f t="shared" si="44"/>
        <v>15</v>
      </c>
      <c r="AE919" s="30">
        <f>IFERROR(marketing_campaign32[[#This Row],[TotalSpend]]/marketing_campaign32[[#This Row],[TotalPurchase]], 0)</f>
        <v>39.93333333333333</v>
      </c>
      <c r="AF919">
        <v>5</v>
      </c>
      <c r="AG919">
        <v>0</v>
      </c>
      <c r="AH919">
        <v>0</v>
      </c>
      <c r="AI919">
        <v>0</v>
      </c>
      <c r="AJ919">
        <v>0</v>
      </c>
      <c r="AK919">
        <v>0</v>
      </c>
      <c r="AL919">
        <v>0</v>
      </c>
      <c r="AM919">
        <v>0</v>
      </c>
    </row>
    <row r="920" spans="1:39" x14ac:dyDescent="0.3">
      <c r="A920">
        <v>55</v>
      </c>
      <c r="B920">
        <v>1963</v>
      </c>
      <c r="C920">
        <f>2014-marketing_campaign32[[#This Row],[Year_Birth]]</f>
        <v>51</v>
      </c>
      <c r="D920" t="str">
        <f>IF(AND(marketing_campaign32[[#This Row],[Age]]&gt;17, marketing_campaign32[[#This Row],[Age]]&lt;40), "Adult", IF(AND(marketing_campaign32[[#This Row],[Age]]&gt;=40, marketing_campaign32[[#This Row],[Age]]&lt;59), "Middle Age", "Old Age"))</f>
        <v>Middle Age</v>
      </c>
      <c r="E920">
        <v>2</v>
      </c>
      <c r="F920">
        <v>2</v>
      </c>
      <c r="G920">
        <v>56253</v>
      </c>
      <c r="H920" t="s">
        <v>147</v>
      </c>
      <c r="I920">
        <v>2</v>
      </c>
      <c r="J920">
        <v>0</v>
      </c>
      <c r="K920">
        <v>1</v>
      </c>
      <c r="L920">
        <f t="shared" si="42"/>
        <v>1</v>
      </c>
      <c r="M920">
        <f>marketing_campaign32[[#This Row],[TotalKids]]+marketing_campaign32[[#This Row],[Marital_Number]]</f>
        <v>3</v>
      </c>
      <c r="N920" s="1">
        <v>41250</v>
      </c>
      <c r="O920" s="22">
        <f>MAX($N$2:$N$2229)-marketing_campaign32[[#This Row],[Dt_Customer]]</f>
        <v>569</v>
      </c>
      <c r="P920">
        <v>83</v>
      </c>
      <c r="Q920">
        <v>509</v>
      </c>
      <c r="R920">
        <v>0</v>
      </c>
      <c r="S920">
        <v>65</v>
      </c>
      <c r="T920">
        <v>7</v>
      </c>
      <c r="U920">
        <v>11</v>
      </c>
      <c r="V920">
        <v>5</v>
      </c>
      <c r="W920">
        <f t="shared" si="43"/>
        <v>597</v>
      </c>
      <c r="X920" s="27">
        <f>marketing_campaign32[[#This Row],[TotalSpend]]/marketing_campaign32[[#This Row],[Income]]</f>
        <v>1.0612767319076316E-2</v>
      </c>
      <c r="Y920" s="27" t="str">
        <f>IF(marketing_campaign32[[#This Row],[TotalSpend]]&gt;1196, "High Spend", "Low Spend")</f>
        <v>Low Spend</v>
      </c>
      <c r="Z920">
        <v>4</v>
      </c>
      <c r="AA920">
        <v>7</v>
      </c>
      <c r="AB920">
        <v>2</v>
      </c>
      <c r="AC920">
        <v>9</v>
      </c>
      <c r="AD920">
        <f t="shared" si="44"/>
        <v>18</v>
      </c>
      <c r="AE920" s="30">
        <f>IFERROR(marketing_campaign32[[#This Row],[TotalSpend]]/marketing_campaign32[[#This Row],[TotalPurchase]], 0)</f>
        <v>33.166666666666664</v>
      </c>
      <c r="AF920">
        <v>6</v>
      </c>
      <c r="AG920">
        <v>0</v>
      </c>
      <c r="AH920">
        <v>0</v>
      </c>
      <c r="AI920">
        <v>0</v>
      </c>
      <c r="AJ920">
        <v>0</v>
      </c>
      <c r="AK920">
        <v>0</v>
      </c>
      <c r="AL920">
        <v>0</v>
      </c>
      <c r="AM920">
        <v>0</v>
      </c>
    </row>
    <row r="921" spans="1:39" x14ac:dyDescent="0.3">
      <c r="A921">
        <v>1044</v>
      </c>
      <c r="B921">
        <v>1953</v>
      </c>
      <c r="C921">
        <f>2014-marketing_campaign32[[#This Row],[Year_Birth]]</f>
        <v>61</v>
      </c>
      <c r="D921" t="str">
        <f>IF(AND(marketing_campaign32[[#This Row],[Age]]&gt;17, marketing_campaign32[[#This Row],[Age]]&lt;40), "Adult", IF(AND(marketing_campaign32[[#This Row],[Age]]&gt;=40, marketing_campaign32[[#This Row],[Age]]&lt;59), "Middle Age", "Old Age"))</f>
        <v>Old Age</v>
      </c>
      <c r="E921">
        <v>2</v>
      </c>
      <c r="F921">
        <v>2</v>
      </c>
      <c r="G921">
        <v>58398</v>
      </c>
      <c r="H921" t="s">
        <v>147</v>
      </c>
      <c r="I921">
        <v>2</v>
      </c>
      <c r="J921">
        <v>0</v>
      </c>
      <c r="K921">
        <v>0</v>
      </c>
      <c r="L921">
        <f t="shared" si="42"/>
        <v>0</v>
      </c>
      <c r="M921">
        <f>marketing_campaign32[[#This Row],[TotalKids]]+marketing_campaign32[[#This Row],[Marital_Number]]</f>
        <v>2</v>
      </c>
      <c r="N921" s="1">
        <v>41408</v>
      </c>
      <c r="O921" s="22">
        <f>MAX($N$2:$N$2229)-marketing_campaign32[[#This Row],[Dt_Customer]]</f>
        <v>411</v>
      </c>
      <c r="P921">
        <v>44</v>
      </c>
      <c r="Q921">
        <v>299</v>
      </c>
      <c r="R921">
        <v>5</v>
      </c>
      <c r="S921">
        <v>201</v>
      </c>
      <c r="T921">
        <v>21</v>
      </c>
      <c r="U921">
        <v>21</v>
      </c>
      <c r="V921">
        <v>49</v>
      </c>
      <c r="W921">
        <f t="shared" si="43"/>
        <v>596</v>
      </c>
      <c r="X921" s="27">
        <f>marketing_campaign32[[#This Row],[TotalSpend]]/marketing_campaign32[[#This Row],[Income]]</f>
        <v>1.0205828966745437E-2</v>
      </c>
      <c r="Y921" s="27" t="str">
        <f>IF(marketing_campaign32[[#This Row],[TotalSpend]]&gt;1196, "High Spend", "Low Spend")</f>
        <v>Low Spend</v>
      </c>
      <c r="Z921">
        <v>3</v>
      </c>
      <c r="AA921">
        <v>5</v>
      </c>
      <c r="AB921">
        <v>4</v>
      </c>
      <c r="AC921">
        <v>8</v>
      </c>
      <c r="AD921">
        <f t="shared" si="44"/>
        <v>17</v>
      </c>
      <c r="AE921" s="30">
        <f>IFERROR(marketing_campaign32[[#This Row],[TotalSpend]]/marketing_campaign32[[#This Row],[TotalPurchase]], 0)</f>
        <v>35.058823529411768</v>
      </c>
      <c r="AF921">
        <v>4</v>
      </c>
      <c r="AG921">
        <v>0</v>
      </c>
      <c r="AH921">
        <v>0</v>
      </c>
      <c r="AI921">
        <v>0</v>
      </c>
      <c r="AJ921">
        <v>0</v>
      </c>
      <c r="AK921">
        <v>0</v>
      </c>
      <c r="AL921">
        <v>0</v>
      </c>
      <c r="AM921">
        <v>0</v>
      </c>
    </row>
    <row r="922" spans="1:39" x14ac:dyDescent="0.3">
      <c r="A922">
        <v>773</v>
      </c>
      <c r="B922">
        <v>1971</v>
      </c>
      <c r="C922">
        <f>2014-marketing_campaign32[[#This Row],[Year_Birth]]</f>
        <v>43</v>
      </c>
      <c r="D922" t="str">
        <f>IF(AND(marketing_campaign32[[#This Row],[Age]]&gt;17, marketing_campaign32[[#This Row],[Age]]&lt;40), "Adult", IF(AND(marketing_campaign32[[#This Row],[Age]]&gt;=40, marketing_campaign32[[#This Row],[Age]]&lt;59), "Middle Age", "Old Age"))</f>
        <v>Middle Age</v>
      </c>
      <c r="E922">
        <v>3</v>
      </c>
      <c r="F922">
        <v>1</v>
      </c>
      <c r="G922">
        <v>42835</v>
      </c>
      <c r="H922" t="s">
        <v>147</v>
      </c>
      <c r="I922">
        <v>2</v>
      </c>
      <c r="J922">
        <v>1</v>
      </c>
      <c r="K922">
        <v>1</v>
      </c>
      <c r="L922">
        <f t="shared" si="42"/>
        <v>2</v>
      </c>
      <c r="M922">
        <f>marketing_campaign32[[#This Row],[TotalKids]]+marketing_campaign32[[#This Row],[Marital_Number]]</f>
        <v>3</v>
      </c>
      <c r="N922" s="1">
        <v>41455</v>
      </c>
      <c r="O922" s="22">
        <f>MAX($N$2:$N$2229)-marketing_campaign32[[#This Row],[Dt_Customer]]</f>
        <v>364</v>
      </c>
      <c r="P922">
        <v>64</v>
      </c>
      <c r="Q922">
        <v>379</v>
      </c>
      <c r="R922">
        <v>4</v>
      </c>
      <c r="S922">
        <v>93</v>
      </c>
      <c r="T922">
        <v>12</v>
      </c>
      <c r="U922">
        <v>9</v>
      </c>
      <c r="V922">
        <v>98</v>
      </c>
      <c r="W922">
        <f t="shared" si="43"/>
        <v>595</v>
      </c>
      <c r="X922" s="27">
        <f>marketing_campaign32[[#This Row],[TotalSpend]]/marketing_campaign32[[#This Row],[Income]]</f>
        <v>1.389051009688339E-2</v>
      </c>
      <c r="Y922" s="27" t="str">
        <f>IF(marketing_campaign32[[#This Row],[TotalSpend]]&gt;1196, "High Spend", "Low Spend")</f>
        <v>Low Spend</v>
      </c>
      <c r="Z922">
        <v>7</v>
      </c>
      <c r="AA922">
        <v>6</v>
      </c>
      <c r="AB922">
        <v>6</v>
      </c>
      <c r="AC922">
        <v>4</v>
      </c>
      <c r="AD922">
        <f t="shared" si="44"/>
        <v>16</v>
      </c>
      <c r="AE922" s="30">
        <f>IFERROR(marketing_campaign32[[#This Row],[TotalSpend]]/marketing_campaign32[[#This Row],[TotalPurchase]], 0)</f>
        <v>37.1875</v>
      </c>
      <c r="AF922">
        <v>6</v>
      </c>
      <c r="AG922">
        <v>0</v>
      </c>
      <c r="AH922">
        <v>0</v>
      </c>
      <c r="AI922">
        <v>0</v>
      </c>
      <c r="AJ922">
        <v>0</v>
      </c>
      <c r="AK922">
        <v>0</v>
      </c>
      <c r="AL922">
        <v>0</v>
      </c>
      <c r="AM922">
        <v>0</v>
      </c>
    </row>
    <row r="923" spans="1:39" x14ac:dyDescent="0.3">
      <c r="A923">
        <v>895</v>
      </c>
      <c r="B923">
        <v>1948</v>
      </c>
      <c r="C923">
        <f>2014-marketing_campaign32[[#This Row],[Year_Birth]]</f>
        <v>66</v>
      </c>
      <c r="D923" t="str">
        <f>IF(AND(marketing_campaign32[[#This Row],[Age]]&gt;17, marketing_campaign32[[#This Row],[Age]]&lt;40), "Adult", IF(AND(marketing_campaign32[[#This Row],[Age]]&gt;=40, marketing_campaign32[[#This Row],[Age]]&lt;59), "Middle Age", "Old Age"))</f>
        <v>Old Age</v>
      </c>
      <c r="E923">
        <v>3</v>
      </c>
      <c r="F923">
        <v>2</v>
      </c>
      <c r="G923">
        <v>61467</v>
      </c>
      <c r="H923" t="s">
        <v>147</v>
      </c>
      <c r="I923">
        <v>2</v>
      </c>
      <c r="J923">
        <v>0</v>
      </c>
      <c r="K923">
        <v>2</v>
      </c>
      <c r="L923">
        <f t="shared" si="42"/>
        <v>2</v>
      </c>
      <c r="M923">
        <f>marketing_campaign32[[#This Row],[TotalKids]]+marketing_campaign32[[#This Row],[Marital_Number]]</f>
        <v>4</v>
      </c>
      <c r="N923" s="1">
        <v>41252</v>
      </c>
      <c r="O923" s="22">
        <f>MAX($N$2:$N$2229)-marketing_campaign32[[#This Row],[Dt_Customer]]</f>
        <v>567</v>
      </c>
      <c r="P923">
        <v>69</v>
      </c>
      <c r="Q923">
        <v>410</v>
      </c>
      <c r="R923">
        <v>16</v>
      </c>
      <c r="S923">
        <v>114</v>
      </c>
      <c r="T923">
        <v>0</v>
      </c>
      <c r="U923">
        <v>5</v>
      </c>
      <c r="V923">
        <v>49</v>
      </c>
      <c r="W923">
        <f t="shared" si="43"/>
        <v>594</v>
      </c>
      <c r="X923" s="27">
        <f>marketing_campaign32[[#This Row],[TotalSpend]]/marketing_campaign32[[#This Row],[Income]]</f>
        <v>9.6637219971692119E-3</v>
      </c>
      <c r="Y923" s="27" t="str">
        <f>IF(marketing_campaign32[[#This Row],[TotalSpend]]&gt;1196, "High Spend", "Low Spend")</f>
        <v>Low Spend</v>
      </c>
      <c r="Z923">
        <v>3</v>
      </c>
      <c r="AA923">
        <v>5</v>
      </c>
      <c r="AB923">
        <v>2</v>
      </c>
      <c r="AC923">
        <v>10</v>
      </c>
      <c r="AD923">
        <f t="shared" si="44"/>
        <v>17</v>
      </c>
      <c r="AE923" s="30">
        <f>IFERROR(marketing_campaign32[[#This Row],[TotalSpend]]/marketing_campaign32[[#This Row],[TotalPurchase]], 0)</f>
        <v>34.941176470588232</v>
      </c>
      <c r="AF923">
        <v>5</v>
      </c>
      <c r="AG923">
        <v>0</v>
      </c>
      <c r="AH923">
        <v>0</v>
      </c>
      <c r="AI923">
        <v>0</v>
      </c>
      <c r="AJ923">
        <v>0</v>
      </c>
      <c r="AK923">
        <v>0</v>
      </c>
      <c r="AL923">
        <v>0</v>
      </c>
      <c r="AM923">
        <v>0</v>
      </c>
    </row>
    <row r="924" spans="1:39" x14ac:dyDescent="0.3">
      <c r="A924">
        <v>965</v>
      </c>
      <c r="B924">
        <v>1971</v>
      </c>
      <c r="C924">
        <f>2014-marketing_campaign32[[#This Row],[Year_Birth]]</f>
        <v>43</v>
      </c>
      <c r="D924" t="str">
        <f>IF(AND(marketing_campaign32[[#This Row],[Age]]&gt;17, marketing_campaign32[[#This Row],[Age]]&lt;40), "Adult", IF(AND(marketing_campaign32[[#This Row],[Age]]&gt;=40, marketing_campaign32[[#This Row],[Age]]&lt;59), "Middle Age", "Old Age"))</f>
        <v>Middle Age</v>
      </c>
      <c r="E924">
        <v>2</v>
      </c>
      <c r="F924">
        <v>1</v>
      </c>
      <c r="G924">
        <v>55635</v>
      </c>
      <c r="H924" t="s">
        <v>147</v>
      </c>
      <c r="I924">
        <v>2</v>
      </c>
      <c r="J924">
        <v>0</v>
      </c>
      <c r="K924">
        <v>1</v>
      </c>
      <c r="L924">
        <f t="shared" si="42"/>
        <v>1</v>
      </c>
      <c r="M924">
        <f>marketing_campaign32[[#This Row],[TotalKids]]+marketing_campaign32[[#This Row],[Marital_Number]]</f>
        <v>2</v>
      </c>
      <c r="N924" s="1">
        <v>41226</v>
      </c>
      <c r="O924" s="22">
        <f>MAX($N$2:$N$2229)-marketing_campaign32[[#This Row],[Dt_Customer]]</f>
        <v>593</v>
      </c>
      <c r="P924">
        <v>34</v>
      </c>
      <c r="Q924">
        <v>235</v>
      </c>
      <c r="R924">
        <v>65</v>
      </c>
      <c r="S924">
        <v>164</v>
      </c>
      <c r="T924">
        <v>50</v>
      </c>
      <c r="U924">
        <v>49</v>
      </c>
      <c r="V924">
        <v>27</v>
      </c>
      <c r="W924">
        <f t="shared" si="43"/>
        <v>590</v>
      </c>
      <c r="X924" s="27">
        <f>marketing_campaign32[[#This Row],[TotalSpend]]/marketing_campaign32[[#This Row],[Income]]</f>
        <v>1.0604835085827267E-2</v>
      </c>
      <c r="Y924" s="27" t="str">
        <f>IF(marketing_campaign32[[#This Row],[TotalSpend]]&gt;1196, "High Spend", "Low Spend")</f>
        <v>Low Spend</v>
      </c>
      <c r="Z924">
        <v>4</v>
      </c>
      <c r="AA924">
        <v>7</v>
      </c>
      <c r="AB924">
        <v>3</v>
      </c>
      <c r="AC924">
        <v>7</v>
      </c>
      <c r="AD924">
        <f t="shared" si="44"/>
        <v>17</v>
      </c>
      <c r="AE924" s="30">
        <f>IFERROR(marketing_campaign32[[#This Row],[TotalSpend]]/marketing_campaign32[[#This Row],[TotalPurchase]], 0)</f>
        <v>34.705882352941174</v>
      </c>
      <c r="AF924">
        <v>6</v>
      </c>
      <c r="AG924">
        <v>0</v>
      </c>
      <c r="AH924">
        <v>0</v>
      </c>
      <c r="AI924">
        <v>0</v>
      </c>
      <c r="AJ924">
        <v>0</v>
      </c>
      <c r="AK924">
        <v>0</v>
      </c>
      <c r="AL924">
        <v>0</v>
      </c>
      <c r="AM924">
        <v>0</v>
      </c>
    </row>
    <row r="925" spans="1:39" x14ac:dyDescent="0.3">
      <c r="A925">
        <v>9094</v>
      </c>
      <c r="B925">
        <v>1955</v>
      </c>
      <c r="C925">
        <f>2014-marketing_campaign32[[#This Row],[Year_Birth]]</f>
        <v>59</v>
      </c>
      <c r="D925" t="str">
        <f>IF(AND(marketing_campaign32[[#This Row],[Age]]&gt;17, marketing_campaign32[[#This Row],[Age]]&lt;40), "Adult", IF(AND(marketing_campaign32[[#This Row],[Age]]&gt;=40, marketing_campaign32[[#This Row],[Age]]&lt;59), "Middle Age", "Old Age"))</f>
        <v>Old Age</v>
      </c>
      <c r="E925">
        <v>3</v>
      </c>
      <c r="F925">
        <v>2</v>
      </c>
      <c r="G925">
        <v>62972</v>
      </c>
      <c r="H925" t="s">
        <v>147</v>
      </c>
      <c r="I925">
        <v>2</v>
      </c>
      <c r="J925">
        <v>0</v>
      </c>
      <c r="K925">
        <v>1</v>
      </c>
      <c r="L925">
        <f t="shared" si="42"/>
        <v>1</v>
      </c>
      <c r="M925">
        <f>marketing_campaign32[[#This Row],[TotalKids]]+marketing_campaign32[[#This Row],[Marital_Number]]</f>
        <v>3</v>
      </c>
      <c r="N925" s="1">
        <v>41124</v>
      </c>
      <c r="O925" s="22">
        <f>MAX($N$2:$N$2229)-marketing_campaign32[[#This Row],[Dt_Customer]]</f>
        <v>695</v>
      </c>
      <c r="P925">
        <v>39</v>
      </c>
      <c r="Q925">
        <v>313</v>
      </c>
      <c r="R925">
        <v>15</v>
      </c>
      <c r="S925">
        <v>47</v>
      </c>
      <c r="T925">
        <v>20</v>
      </c>
      <c r="U925">
        <v>0</v>
      </c>
      <c r="V925">
        <v>192</v>
      </c>
      <c r="W925">
        <f t="shared" si="43"/>
        <v>587</v>
      </c>
      <c r="X925" s="27">
        <f>marketing_campaign32[[#This Row],[TotalSpend]]/marketing_campaign32[[#This Row],[Income]]</f>
        <v>9.3216032522390902E-3</v>
      </c>
      <c r="Y925" s="27" t="str">
        <f>IF(marketing_campaign32[[#This Row],[TotalSpend]]&gt;1196, "High Spend", "Low Spend")</f>
        <v>Low Spend</v>
      </c>
      <c r="Z925">
        <v>2</v>
      </c>
      <c r="AA925">
        <v>7</v>
      </c>
      <c r="AB925">
        <v>4</v>
      </c>
      <c r="AC925">
        <v>3</v>
      </c>
      <c r="AD925">
        <f t="shared" si="44"/>
        <v>14</v>
      </c>
      <c r="AE925" s="30">
        <f>IFERROR(marketing_campaign32[[#This Row],[TotalSpend]]/marketing_campaign32[[#This Row],[TotalPurchase]], 0)</f>
        <v>41.928571428571431</v>
      </c>
      <c r="AF925">
        <v>6</v>
      </c>
      <c r="AG925">
        <v>0</v>
      </c>
      <c r="AH925">
        <v>0</v>
      </c>
      <c r="AI925">
        <v>0</v>
      </c>
      <c r="AJ925">
        <v>0</v>
      </c>
      <c r="AK925">
        <v>0</v>
      </c>
      <c r="AL925">
        <v>1</v>
      </c>
      <c r="AM925">
        <v>0</v>
      </c>
    </row>
    <row r="926" spans="1:39" x14ac:dyDescent="0.3">
      <c r="A926">
        <v>9847</v>
      </c>
      <c r="B926">
        <v>1955</v>
      </c>
      <c r="C926">
        <f>2014-marketing_campaign32[[#This Row],[Year_Birth]]</f>
        <v>59</v>
      </c>
      <c r="D926" t="str">
        <f>IF(AND(marketing_campaign32[[#This Row],[Age]]&gt;17, marketing_campaign32[[#This Row],[Age]]&lt;40), "Adult", IF(AND(marketing_campaign32[[#This Row],[Age]]&gt;=40, marketing_campaign32[[#This Row],[Age]]&lt;59), "Middle Age", "Old Age"))</f>
        <v>Old Age</v>
      </c>
      <c r="E926">
        <v>3</v>
      </c>
      <c r="F926">
        <v>2</v>
      </c>
      <c r="G926">
        <v>62972</v>
      </c>
      <c r="H926" t="s">
        <v>147</v>
      </c>
      <c r="I926">
        <v>2</v>
      </c>
      <c r="J926">
        <v>0</v>
      </c>
      <c r="K926">
        <v>1</v>
      </c>
      <c r="L926">
        <f t="shared" si="42"/>
        <v>1</v>
      </c>
      <c r="M926">
        <f>marketing_campaign32[[#This Row],[TotalKids]]+marketing_campaign32[[#This Row],[Marital_Number]]</f>
        <v>3</v>
      </c>
      <c r="N926" s="1">
        <v>41124</v>
      </c>
      <c r="O926" s="22">
        <f>MAX($N$2:$N$2229)-marketing_campaign32[[#This Row],[Dt_Customer]]</f>
        <v>695</v>
      </c>
      <c r="P926">
        <v>39</v>
      </c>
      <c r="Q926">
        <v>313</v>
      </c>
      <c r="R926">
        <v>15</v>
      </c>
      <c r="S926">
        <v>47</v>
      </c>
      <c r="T926">
        <v>20</v>
      </c>
      <c r="U926">
        <v>0</v>
      </c>
      <c r="V926">
        <v>192</v>
      </c>
      <c r="W926">
        <f t="shared" si="43"/>
        <v>587</v>
      </c>
      <c r="X926" s="27">
        <f>marketing_campaign32[[#This Row],[TotalSpend]]/marketing_campaign32[[#This Row],[Income]]</f>
        <v>9.3216032522390902E-3</v>
      </c>
      <c r="Y926" s="27" t="str">
        <f>IF(marketing_campaign32[[#This Row],[TotalSpend]]&gt;1196, "High Spend", "Low Spend")</f>
        <v>Low Spend</v>
      </c>
      <c r="Z926">
        <v>2</v>
      </c>
      <c r="AA926">
        <v>7</v>
      </c>
      <c r="AB926">
        <v>4</v>
      </c>
      <c r="AC926">
        <v>3</v>
      </c>
      <c r="AD926">
        <f t="shared" si="44"/>
        <v>14</v>
      </c>
      <c r="AE926" s="30">
        <f>IFERROR(marketing_campaign32[[#This Row],[TotalSpend]]/marketing_campaign32[[#This Row],[TotalPurchase]], 0)</f>
        <v>41.928571428571431</v>
      </c>
      <c r="AF926">
        <v>6</v>
      </c>
      <c r="AG926">
        <v>0</v>
      </c>
      <c r="AH926">
        <v>0</v>
      </c>
      <c r="AI926">
        <v>0</v>
      </c>
      <c r="AJ926">
        <v>0</v>
      </c>
      <c r="AK926">
        <v>0</v>
      </c>
      <c r="AL926">
        <v>0</v>
      </c>
      <c r="AM926">
        <v>0</v>
      </c>
    </row>
    <row r="927" spans="1:39" x14ac:dyDescent="0.3">
      <c r="A927">
        <v>4690</v>
      </c>
      <c r="B927">
        <v>1953</v>
      </c>
      <c r="C927">
        <f>2014-marketing_campaign32[[#This Row],[Year_Birth]]</f>
        <v>61</v>
      </c>
      <c r="D927" t="str">
        <f>IF(AND(marketing_campaign32[[#This Row],[Age]]&gt;17, marketing_campaign32[[#This Row],[Age]]&lt;40), "Adult", IF(AND(marketing_campaign32[[#This Row],[Age]]&gt;=40, marketing_campaign32[[#This Row],[Age]]&lt;59), "Middle Age", "Old Age"))</f>
        <v>Old Age</v>
      </c>
      <c r="E927">
        <v>2</v>
      </c>
      <c r="F927">
        <v>2</v>
      </c>
      <c r="G927">
        <v>50725</v>
      </c>
      <c r="H927" t="s">
        <v>147</v>
      </c>
      <c r="I927">
        <v>2</v>
      </c>
      <c r="J927">
        <v>0</v>
      </c>
      <c r="K927">
        <v>1</v>
      </c>
      <c r="L927">
        <f t="shared" si="42"/>
        <v>1</v>
      </c>
      <c r="M927">
        <f>marketing_campaign32[[#This Row],[TotalKids]]+marketing_campaign32[[#This Row],[Marital_Number]]</f>
        <v>3</v>
      </c>
      <c r="N927" s="1">
        <v>41318</v>
      </c>
      <c r="O927" s="22">
        <f>MAX($N$2:$N$2229)-marketing_campaign32[[#This Row],[Dt_Customer]]</f>
        <v>501</v>
      </c>
      <c r="P927">
        <v>45</v>
      </c>
      <c r="Q927">
        <v>443</v>
      </c>
      <c r="R927">
        <v>10</v>
      </c>
      <c r="S927">
        <v>75</v>
      </c>
      <c r="T927">
        <v>0</v>
      </c>
      <c r="U927">
        <v>10</v>
      </c>
      <c r="V927">
        <v>48</v>
      </c>
      <c r="W927">
        <f t="shared" si="43"/>
        <v>586</v>
      </c>
      <c r="X927" s="27">
        <f>marketing_campaign32[[#This Row],[TotalSpend]]/marketing_campaign32[[#This Row],[Income]]</f>
        <v>1.1552488910793494E-2</v>
      </c>
      <c r="Y927" s="27" t="str">
        <f>IF(marketing_campaign32[[#This Row],[TotalSpend]]&gt;1196, "High Spend", "Low Spend")</f>
        <v>Low Spend</v>
      </c>
      <c r="Z927">
        <v>4</v>
      </c>
      <c r="AA927">
        <v>8</v>
      </c>
      <c r="AB927">
        <v>1</v>
      </c>
      <c r="AC927">
        <v>8</v>
      </c>
      <c r="AD927">
        <f t="shared" si="44"/>
        <v>17</v>
      </c>
      <c r="AE927" s="30">
        <f>IFERROR(marketing_campaign32[[#This Row],[TotalSpend]]/marketing_campaign32[[#This Row],[TotalPurchase]], 0)</f>
        <v>34.470588235294116</v>
      </c>
      <c r="AF927">
        <v>8</v>
      </c>
      <c r="AG927">
        <v>0</v>
      </c>
      <c r="AH927">
        <v>0</v>
      </c>
      <c r="AI927">
        <v>0</v>
      </c>
      <c r="AJ927">
        <v>0</v>
      </c>
      <c r="AK927">
        <v>0</v>
      </c>
      <c r="AL927">
        <v>0</v>
      </c>
      <c r="AM927">
        <v>0</v>
      </c>
    </row>
    <row r="928" spans="1:39" x14ac:dyDescent="0.3">
      <c r="A928">
        <v>1343</v>
      </c>
      <c r="B928">
        <v>1968</v>
      </c>
      <c r="C928">
        <f>2014-marketing_campaign32[[#This Row],[Year_Birth]]</f>
        <v>46</v>
      </c>
      <c r="D928" t="str">
        <f>IF(AND(marketing_campaign32[[#This Row],[Age]]&gt;17, marketing_campaign32[[#This Row],[Age]]&lt;40), "Adult", IF(AND(marketing_campaign32[[#This Row],[Age]]&gt;=40, marketing_campaign32[[#This Row],[Age]]&lt;59), "Middle Age", "Old Age"))</f>
        <v>Middle Age</v>
      </c>
      <c r="E928">
        <v>2</v>
      </c>
      <c r="F928">
        <v>2</v>
      </c>
      <c r="G928">
        <v>58554</v>
      </c>
      <c r="H928" t="s">
        <v>147</v>
      </c>
      <c r="I928">
        <v>2</v>
      </c>
      <c r="J928">
        <v>1</v>
      </c>
      <c r="K928">
        <v>1</v>
      </c>
      <c r="L928">
        <f t="shared" si="42"/>
        <v>2</v>
      </c>
      <c r="M928">
        <f>marketing_campaign32[[#This Row],[TotalKids]]+marketing_campaign32[[#This Row],[Marital_Number]]</f>
        <v>4</v>
      </c>
      <c r="N928" s="1">
        <v>41178</v>
      </c>
      <c r="O928" s="22">
        <f>MAX($N$2:$N$2229)-marketing_campaign32[[#This Row],[Dt_Customer]]</f>
        <v>641</v>
      </c>
      <c r="P928">
        <v>55</v>
      </c>
      <c r="Q928">
        <v>368</v>
      </c>
      <c r="R928">
        <v>24</v>
      </c>
      <c r="S928">
        <v>68</v>
      </c>
      <c r="T928">
        <v>38</v>
      </c>
      <c r="U928">
        <v>0</v>
      </c>
      <c r="V928">
        <v>88</v>
      </c>
      <c r="W928">
        <f t="shared" si="43"/>
        <v>586</v>
      </c>
      <c r="X928" s="27">
        <f>marketing_campaign32[[#This Row],[TotalSpend]]/marketing_campaign32[[#This Row],[Income]]</f>
        <v>1.0007855996174471E-2</v>
      </c>
      <c r="Y928" s="27" t="str">
        <f>IF(marketing_campaign32[[#This Row],[TotalSpend]]&gt;1196, "High Spend", "Low Spend")</f>
        <v>Low Spend</v>
      </c>
      <c r="Z928">
        <v>6</v>
      </c>
      <c r="AA928">
        <v>8</v>
      </c>
      <c r="AB928">
        <v>2</v>
      </c>
      <c r="AC928">
        <v>6</v>
      </c>
      <c r="AD928">
        <f t="shared" si="44"/>
        <v>16</v>
      </c>
      <c r="AE928" s="30">
        <f>IFERROR(marketing_campaign32[[#This Row],[TotalSpend]]/marketing_campaign32[[#This Row],[TotalPurchase]], 0)</f>
        <v>36.625</v>
      </c>
      <c r="AF928">
        <v>7</v>
      </c>
      <c r="AG928">
        <v>0</v>
      </c>
      <c r="AH928">
        <v>0</v>
      </c>
      <c r="AI928">
        <v>0</v>
      </c>
      <c r="AJ928">
        <v>0</v>
      </c>
      <c r="AK928">
        <v>0</v>
      </c>
      <c r="AL928">
        <v>0</v>
      </c>
      <c r="AM928">
        <v>0</v>
      </c>
    </row>
    <row r="929" spans="1:39" x14ac:dyDescent="0.3">
      <c r="A929">
        <v>4749</v>
      </c>
      <c r="B929">
        <v>1968</v>
      </c>
      <c r="C929">
        <f>2014-marketing_campaign32[[#This Row],[Year_Birth]]</f>
        <v>46</v>
      </c>
      <c r="D929" t="str">
        <f>IF(AND(marketing_campaign32[[#This Row],[Age]]&gt;17, marketing_campaign32[[#This Row],[Age]]&lt;40), "Adult", IF(AND(marketing_campaign32[[#This Row],[Age]]&gt;=40, marketing_campaign32[[#This Row],[Age]]&lt;59), "Middle Age", "Old Age"))</f>
        <v>Middle Age</v>
      </c>
      <c r="E929">
        <v>2</v>
      </c>
      <c r="F929">
        <v>2</v>
      </c>
      <c r="G929">
        <v>58554</v>
      </c>
      <c r="H929" t="s">
        <v>147</v>
      </c>
      <c r="I929">
        <v>2</v>
      </c>
      <c r="J929">
        <v>1</v>
      </c>
      <c r="K929">
        <v>1</v>
      </c>
      <c r="L929">
        <f t="shared" si="42"/>
        <v>2</v>
      </c>
      <c r="M929">
        <f>marketing_campaign32[[#This Row],[TotalKids]]+marketing_campaign32[[#This Row],[Marital_Number]]</f>
        <v>4</v>
      </c>
      <c r="N929" s="1">
        <v>41178</v>
      </c>
      <c r="O929" s="22">
        <f>MAX($N$2:$N$2229)-marketing_campaign32[[#This Row],[Dt_Customer]]</f>
        <v>641</v>
      </c>
      <c r="P929">
        <v>55</v>
      </c>
      <c r="Q929">
        <v>368</v>
      </c>
      <c r="R929">
        <v>24</v>
      </c>
      <c r="S929">
        <v>68</v>
      </c>
      <c r="T929">
        <v>38</v>
      </c>
      <c r="U929">
        <v>0</v>
      </c>
      <c r="V929">
        <v>88</v>
      </c>
      <c r="W929">
        <f t="shared" si="43"/>
        <v>586</v>
      </c>
      <c r="X929" s="27">
        <f>marketing_campaign32[[#This Row],[TotalSpend]]/marketing_campaign32[[#This Row],[Income]]</f>
        <v>1.0007855996174471E-2</v>
      </c>
      <c r="Y929" s="27" t="str">
        <f>IF(marketing_campaign32[[#This Row],[TotalSpend]]&gt;1196, "High Spend", "Low Spend")</f>
        <v>Low Spend</v>
      </c>
      <c r="Z929">
        <v>6</v>
      </c>
      <c r="AA929">
        <v>8</v>
      </c>
      <c r="AB929">
        <v>2</v>
      </c>
      <c r="AC929">
        <v>6</v>
      </c>
      <c r="AD929">
        <f t="shared" si="44"/>
        <v>16</v>
      </c>
      <c r="AE929" s="30">
        <f>IFERROR(marketing_campaign32[[#This Row],[TotalSpend]]/marketing_campaign32[[#This Row],[TotalPurchase]], 0)</f>
        <v>36.625</v>
      </c>
      <c r="AF929">
        <v>7</v>
      </c>
      <c r="AG929">
        <v>0</v>
      </c>
      <c r="AH929">
        <v>0</v>
      </c>
      <c r="AI929">
        <v>0</v>
      </c>
      <c r="AJ929">
        <v>0</v>
      </c>
      <c r="AK929">
        <v>0</v>
      </c>
      <c r="AL929">
        <v>0</v>
      </c>
      <c r="AM929">
        <v>0</v>
      </c>
    </row>
    <row r="930" spans="1:39" x14ac:dyDescent="0.3">
      <c r="A930">
        <v>521</v>
      </c>
      <c r="B930">
        <v>1985</v>
      </c>
      <c r="C930">
        <f>2014-marketing_campaign32[[#This Row],[Year_Birth]]</f>
        <v>29</v>
      </c>
      <c r="D930" t="str">
        <f>IF(AND(marketing_campaign32[[#This Row],[Age]]&gt;17, marketing_campaign32[[#This Row],[Age]]&lt;40), "Adult", IF(AND(marketing_campaign32[[#This Row],[Age]]&gt;=40, marketing_campaign32[[#This Row],[Age]]&lt;59), "Middle Age", "Old Age"))</f>
        <v>Adult</v>
      </c>
      <c r="E930">
        <v>2</v>
      </c>
      <c r="F930">
        <v>2</v>
      </c>
      <c r="G930">
        <v>54006</v>
      </c>
      <c r="H930" t="s">
        <v>147</v>
      </c>
      <c r="I930">
        <v>2</v>
      </c>
      <c r="J930">
        <v>1</v>
      </c>
      <c r="K930">
        <v>0</v>
      </c>
      <c r="L930">
        <f t="shared" si="42"/>
        <v>1</v>
      </c>
      <c r="M930">
        <f>marketing_campaign32[[#This Row],[TotalKids]]+marketing_campaign32[[#This Row],[Marital_Number]]</f>
        <v>3</v>
      </c>
      <c r="N930" s="1">
        <v>41170</v>
      </c>
      <c r="O930" s="22">
        <f>MAX($N$2:$N$2229)-marketing_campaign32[[#This Row],[Dt_Customer]]</f>
        <v>649</v>
      </c>
      <c r="P930">
        <v>42</v>
      </c>
      <c r="Q930">
        <v>174</v>
      </c>
      <c r="R930">
        <v>77</v>
      </c>
      <c r="S930">
        <v>203</v>
      </c>
      <c r="T930">
        <v>6</v>
      </c>
      <c r="U930">
        <v>24</v>
      </c>
      <c r="V930">
        <v>97</v>
      </c>
      <c r="W930">
        <f t="shared" si="43"/>
        <v>581</v>
      </c>
      <c r="X930" s="27">
        <f>marketing_campaign32[[#This Row],[TotalSpend]]/marketing_campaign32[[#This Row],[Income]]</f>
        <v>1.0758063918823835E-2</v>
      </c>
      <c r="Y930" s="27" t="str">
        <f>IF(marketing_campaign32[[#This Row],[TotalSpend]]&gt;1196, "High Spend", "Low Spend")</f>
        <v>Low Spend</v>
      </c>
      <c r="Z930">
        <v>2</v>
      </c>
      <c r="AA930">
        <v>8</v>
      </c>
      <c r="AB930">
        <v>1</v>
      </c>
      <c r="AC930">
        <v>7</v>
      </c>
      <c r="AD930">
        <f t="shared" si="44"/>
        <v>16</v>
      </c>
      <c r="AE930" s="30">
        <f>IFERROR(marketing_campaign32[[#This Row],[TotalSpend]]/marketing_campaign32[[#This Row],[TotalPurchase]], 0)</f>
        <v>36.3125</v>
      </c>
      <c r="AF930">
        <v>7</v>
      </c>
      <c r="AG930">
        <v>0</v>
      </c>
      <c r="AH930">
        <v>0</v>
      </c>
      <c r="AI930">
        <v>0</v>
      </c>
      <c r="AJ930">
        <v>0</v>
      </c>
      <c r="AK930">
        <v>0</v>
      </c>
      <c r="AL930">
        <v>0</v>
      </c>
      <c r="AM930">
        <v>0</v>
      </c>
    </row>
    <row r="931" spans="1:39" x14ac:dyDescent="0.3">
      <c r="A931">
        <v>3635</v>
      </c>
      <c r="B931">
        <v>1962</v>
      </c>
      <c r="C931">
        <f>2014-marketing_campaign32[[#This Row],[Year_Birth]]</f>
        <v>52</v>
      </c>
      <c r="D931" t="str">
        <f>IF(AND(marketing_campaign32[[#This Row],[Age]]&gt;17, marketing_campaign32[[#This Row],[Age]]&lt;40), "Adult", IF(AND(marketing_campaign32[[#This Row],[Age]]&gt;=40, marketing_campaign32[[#This Row],[Age]]&lt;59), "Middle Age", "Old Age"))</f>
        <v>Middle Age</v>
      </c>
      <c r="E931">
        <v>3</v>
      </c>
      <c r="F931">
        <v>1</v>
      </c>
      <c r="G931">
        <v>52597</v>
      </c>
      <c r="H931" t="s">
        <v>147</v>
      </c>
      <c r="I931">
        <v>2</v>
      </c>
      <c r="J931">
        <v>0</v>
      </c>
      <c r="K931">
        <v>1</v>
      </c>
      <c r="L931">
        <f t="shared" si="42"/>
        <v>1</v>
      </c>
      <c r="M931">
        <f>marketing_campaign32[[#This Row],[TotalKids]]+marketing_campaign32[[#This Row],[Marital_Number]]</f>
        <v>2</v>
      </c>
      <c r="N931" s="1">
        <v>41766</v>
      </c>
      <c r="O931" s="22">
        <f>MAX($N$2:$N$2229)-marketing_campaign32[[#This Row],[Dt_Customer]]</f>
        <v>53</v>
      </c>
      <c r="P931">
        <v>69</v>
      </c>
      <c r="Q931">
        <v>492</v>
      </c>
      <c r="R931">
        <v>0</v>
      </c>
      <c r="S931">
        <v>37</v>
      </c>
      <c r="T931">
        <v>7</v>
      </c>
      <c r="U931">
        <v>0</v>
      </c>
      <c r="V931">
        <v>42</v>
      </c>
      <c r="W931">
        <f t="shared" si="43"/>
        <v>578</v>
      </c>
      <c r="X931" s="27">
        <f>marketing_campaign32[[#This Row],[TotalSpend]]/marketing_campaign32[[#This Row],[Income]]</f>
        <v>1.0989219917485788E-2</v>
      </c>
      <c r="Y931" s="27" t="str">
        <f>IF(marketing_campaign32[[#This Row],[TotalSpend]]&gt;1196, "High Spend", "Low Spend")</f>
        <v>Low Spend</v>
      </c>
      <c r="Z931">
        <v>3</v>
      </c>
      <c r="AA931">
        <v>6</v>
      </c>
      <c r="AB931">
        <v>3</v>
      </c>
      <c r="AC931">
        <v>8</v>
      </c>
      <c r="AD931">
        <f t="shared" si="44"/>
        <v>17</v>
      </c>
      <c r="AE931" s="30">
        <f>IFERROR(marketing_campaign32[[#This Row],[TotalSpend]]/marketing_campaign32[[#This Row],[TotalPurchase]], 0)</f>
        <v>34</v>
      </c>
      <c r="AF931">
        <v>5</v>
      </c>
      <c r="AG931">
        <v>0</v>
      </c>
      <c r="AH931">
        <v>0</v>
      </c>
      <c r="AI931">
        <v>0</v>
      </c>
      <c r="AJ931">
        <v>0</v>
      </c>
      <c r="AK931">
        <v>0</v>
      </c>
      <c r="AL931">
        <v>0</v>
      </c>
      <c r="AM931">
        <v>0</v>
      </c>
    </row>
    <row r="932" spans="1:39" x14ac:dyDescent="0.3">
      <c r="A932">
        <v>1</v>
      </c>
      <c r="B932">
        <v>1961</v>
      </c>
      <c r="C932">
        <f>2014-marketing_campaign32[[#This Row],[Year_Birth]]</f>
        <v>53</v>
      </c>
      <c r="D932" t="str">
        <f>IF(AND(marketing_campaign32[[#This Row],[Age]]&gt;17, marketing_campaign32[[#This Row],[Age]]&lt;40), "Adult", IF(AND(marketing_campaign32[[#This Row],[Age]]&gt;=40, marketing_campaign32[[#This Row],[Age]]&lt;59), "Middle Age", "Old Age"))</f>
        <v>Middle Age</v>
      </c>
      <c r="E932">
        <v>2</v>
      </c>
      <c r="F932">
        <v>1</v>
      </c>
      <c r="G932">
        <v>57091</v>
      </c>
      <c r="H932" t="s">
        <v>147</v>
      </c>
      <c r="I932">
        <v>2</v>
      </c>
      <c r="J932">
        <v>0</v>
      </c>
      <c r="K932">
        <v>0</v>
      </c>
      <c r="L932">
        <f t="shared" si="42"/>
        <v>0</v>
      </c>
      <c r="M932">
        <f>marketing_campaign32[[#This Row],[TotalKids]]+marketing_campaign32[[#This Row],[Marital_Number]]</f>
        <v>1</v>
      </c>
      <c r="N932" s="1">
        <v>41805</v>
      </c>
      <c r="O932" s="22">
        <f>MAX($N$2:$N$2229)-marketing_campaign32[[#This Row],[Dt_Customer]]</f>
        <v>14</v>
      </c>
      <c r="P932">
        <v>0</v>
      </c>
      <c r="Q932">
        <v>464</v>
      </c>
      <c r="R932">
        <v>5</v>
      </c>
      <c r="S932">
        <v>64</v>
      </c>
      <c r="T932">
        <v>7</v>
      </c>
      <c r="U932">
        <v>0</v>
      </c>
      <c r="V932">
        <v>37</v>
      </c>
      <c r="W932">
        <f t="shared" si="43"/>
        <v>577</v>
      </c>
      <c r="X932" s="27">
        <f>marketing_campaign32[[#This Row],[TotalSpend]]/marketing_campaign32[[#This Row],[Income]]</f>
        <v>1.0106671804662732E-2</v>
      </c>
      <c r="Y932" s="27" t="str">
        <f>IF(marketing_campaign32[[#This Row],[TotalSpend]]&gt;1196, "High Spend", "Low Spend")</f>
        <v>Low Spend</v>
      </c>
      <c r="Z932">
        <v>1</v>
      </c>
      <c r="AA932">
        <v>7</v>
      </c>
      <c r="AB932">
        <v>3</v>
      </c>
      <c r="AC932">
        <v>7</v>
      </c>
      <c r="AD932">
        <f t="shared" si="44"/>
        <v>17</v>
      </c>
      <c r="AE932" s="30">
        <f>IFERROR(marketing_campaign32[[#This Row],[TotalSpend]]/marketing_campaign32[[#This Row],[TotalPurchase]], 0)</f>
        <v>33.941176470588232</v>
      </c>
      <c r="AF932">
        <v>5</v>
      </c>
      <c r="AG932">
        <v>0</v>
      </c>
      <c r="AH932">
        <v>1</v>
      </c>
      <c r="AI932">
        <v>0</v>
      </c>
      <c r="AJ932">
        <v>0</v>
      </c>
      <c r="AK932">
        <v>0</v>
      </c>
      <c r="AL932">
        <v>1</v>
      </c>
      <c r="AM932">
        <v>0</v>
      </c>
    </row>
    <row r="933" spans="1:39" x14ac:dyDescent="0.3">
      <c r="A933">
        <v>367</v>
      </c>
      <c r="B933">
        <v>1978</v>
      </c>
      <c r="C933">
        <f>2014-marketing_campaign32[[#This Row],[Year_Birth]]</f>
        <v>36</v>
      </c>
      <c r="D933" t="str">
        <f>IF(AND(marketing_campaign32[[#This Row],[Age]]&gt;17, marketing_campaign32[[#This Row],[Age]]&lt;40), "Adult", IF(AND(marketing_campaign32[[#This Row],[Age]]&gt;=40, marketing_campaign32[[#This Row],[Age]]&lt;59), "Middle Age", "Old Age"))</f>
        <v>Adult</v>
      </c>
      <c r="E933">
        <v>3</v>
      </c>
      <c r="F933">
        <v>2</v>
      </c>
      <c r="G933">
        <v>36550</v>
      </c>
      <c r="H933" t="s">
        <v>147</v>
      </c>
      <c r="I933">
        <v>2</v>
      </c>
      <c r="J933">
        <v>1</v>
      </c>
      <c r="K933">
        <v>0</v>
      </c>
      <c r="L933">
        <f t="shared" si="42"/>
        <v>1</v>
      </c>
      <c r="M933">
        <f>marketing_campaign32[[#This Row],[TotalKids]]+marketing_campaign32[[#This Row],[Marital_Number]]</f>
        <v>3</v>
      </c>
      <c r="N933" s="1">
        <v>41324</v>
      </c>
      <c r="O933" s="22">
        <f>MAX($N$2:$N$2229)-marketing_campaign32[[#This Row],[Dt_Customer]]</f>
        <v>495</v>
      </c>
      <c r="P933">
        <v>74</v>
      </c>
      <c r="Q933">
        <v>47</v>
      </c>
      <c r="R933">
        <v>90</v>
      </c>
      <c r="S933">
        <v>94</v>
      </c>
      <c r="T933">
        <v>123</v>
      </c>
      <c r="U933">
        <v>103</v>
      </c>
      <c r="V933">
        <v>120</v>
      </c>
      <c r="W933">
        <f t="shared" si="43"/>
        <v>577</v>
      </c>
      <c r="X933" s="27">
        <f>marketing_campaign32[[#This Row],[TotalSpend]]/marketing_campaign32[[#This Row],[Income]]</f>
        <v>1.5786593707250343E-2</v>
      </c>
      <c r="Y933" s="27" t="str">
        <f>IF(marketing_campaign32[[#This Row],[TotalSpend]]&gt;1196, "High Spend", "Low Spend")</f>
        <v>Low Spend</v>
      </c>
      <c r="Z933">
        <v>5</v>
      </c>
      <c r="AA933">
        <v>9</v>
      </c>
      <c r="AB933">
        <v>1</v>
      </c>
      <c r="AC933">
        <v>5</v>
      </c>
      <c r="AD933">
        <f t="shared" si="44"/>
        <v>15</v>
      </c>
      <c r="AE933" s="30">
        <f>IFERROR(marketing_campaign32[[#This Row],[TotalSpend]]/marketing_campaign32[[#This Row],[TotalPurchase]], 0)</f>
        <v>38.466666666666669</v>
      </c>
      <c r="AF933">
        <v>9</v>
      </c>
      <c r="AG933">
        <v>0</v>
      </c>
      <c r="AH933">
        <v>0</v>
      </c>
      <c r="AI933">
        <v>0</v>
      </c>
      <c r="AJ933">
        <v>0</v>
      </c>
      <c r="AK933">
        <v>0</v>
      </c>
      <c r="AL933">
        <v>0</v>
      </c>
      <c r="AM933">
        <v>0</v>
      </c>
    </row>
    <row r="934" spans="1:39" x14ac:dyDescent="0.3">
      <c r="A934">
        <v>5117</v>
      </c>
      <c r="B934">
        <v>1963</v>
      </c>
      <c r="C934">
        <f>2014-marketing_campaign32[[#This Row],[Year_Birth]]</f>
        <v>51</v>
      </c>
      <c r="D934" t="str">
        <f>IF(AND(marketing_campaign32[[#This Row],[Age]]&gt;17, marketing_campaign32[[#This Row],[Age]]&lt;40), "Adult", IF(AND(marketing_campaign32[[#This Row],[Age]]&gt;=40, marketing_campaign32[[#This Row],[Age]]&lt;59), "Middle Age", "Old Age"))</f>
        <v>Middle Age</v>
      </c>
      <c r="E934">
        <v>3</v>
      </c>
      <c r="F934">
        <v>2</v>
      </c>
      <c r="G934">
        <v>32632</v>
      </c>
      <c r="H934" t="s">
        <v>147</v>
      </c>
      <c r="I934">
        <v>2</v>
      </c>
      <c r="J934">
        <v>0</v>
      </c>
      <c r="K934">
        <v>0</v>
      </c>
      <c r="L934">
        <f t="shared" si="42"/>
        <v>0</v>
      </c>
      <c r="M934">
        <f>marketing_campaign32[[#This Row],[TotalKids]]+marketing_campaign32[[#This Row],[Marital_Number]]</f>
        <v>2</v>
      </c>
      <c r="N934" s="1">
        <v>41123</v>
      </c>
      <c r="O934" s="22">
        <f>MAX($N$2:$N$2229)-marketing_campaign32[[#This Row],[Dt_Customer]]</f>
        <v>696</v>
      </c>
      <c r="P934">
        <v>32</v>
      </c>
      <c r="Q934">
        <v>63</v>
      </c>
      <c r="R934">
        <v>151</v>
      </c>
      <c r="S934">
        <v>137</v>
      </c>
      <c r="T934">
        <v>153</v>
      </c>
      <c r="U934">
        <v>19</v>
      </c>
      <c r="V934">
        <v>53</v>
      </c>
      <c r="W934">
        <f t="shared" si="43"/>
        <v>576</v>
      </c>
      <c r="X934" s="27">
        <f>marketing_campaign32[[#This Row],[TotalSpend]]/marketing_campaign32[[#This Row],[Income]]</f>
        <v>1.7651385143417506E-2</v>
      </c>
      <c r="Y934" s="27" t="str">
        <f>IF(marketing_campaign32[[#This Row],[TotalSpend]]&gt;1196, "High Spend", "Low Spend")</f>
        <v>Low Spend</v>
      </c>
      <c r="Z934">
        <v>2</v>
      </c>
      <c r="AA934">
        <v>4</v>
      </c>
      <c r="AB934">
        <v>4</v>
      </c>
      <c r="AC934">
        <v>8</v>
      </c>
      <c r="AD934">
        <f t="shared" si="44"/>
        <v>16</v>
      </c>
      <c r="AE934" s="30">
        <f>IFERROR(marketing_campaign32[[#This Row],[TotalSpend]]/marketing_campaign32[[#This Row],[TotalPurchase]], 0)</f>
        <v>36</v>
      </c>
      <c r="AF934">
        <v>5</v>
      </c>
      <c r="AG934">
        <v>0</v>
      </c>
      <c r="AH934">
        <v>0</v>
      </c>
      <c r="AI934">
        <v>0</v>
      </c>
      <c r="AJ934">
        <v>0</v>
      </c>
      <c r="AK934">
        <v>0</v>
      </c>
      <c r="AL934">
        <v>0</v>
      </c>
      <c r="AM934">
        <v>0</v>
      </c>
    </row>
    <row r="935" spans="1:39" x14ac:dyDescent="0.3">
      <c r="A935">
        <v>9937</v>
      </c>
      <c r="B935">
        <v>1979</v>
      </c>
      <c r="C935">
        <f>2014-marketing_campaign32[[#This Row],[Year_Birth]]</f>
        <v>35</v>
      </c>
      <c r="D935" t="str">
        <f>IF(AND(marketing_campaign32[[#This Row],[Age]]&gt;17, marketing_campaign32[[#This Row],[Age]]&lt;40), "Adult", IF(AND(marketing_campaign32[[#This Row],[Age]]&gt;=40, marketing_campaign32[[#This Row],[Age]]&lt;59), "Middle Age", "Old Age"))</f>
        <v>Adult</v>
      </c>
      <c r="E935">
        <v>2</v>
      </c>
      <c r="F935">
        <v>1</v>
      </c>
      <c r="G935">
        <v>70337</v>
      </c>
      <c r="H935" t="s">
        <v>146</v>
      </c>
      <c r="I935">
        <v>3</v>
      </c>
      <c r="J935">
        <v>0</v>
      </c>
      <c r="K935">
        <v>0</v>
      </c>
      <c r="L935">
        <f t="shared" si="42"/>
        <v>0</v>
      </c>
      <c r="M935">
        <f>marketing_campaign32[[#This Row],[TotalKids]]+marketing_campaign32[[#This Row],[Marital_Number]]</f>
        <v>1</v>
      </c>
      <c r="N935" s="1">
        <v>41641</v>
      </c>
      <c r="O935" s="22">
        <f>MAX($N$2:$N$2229)-marketing_campaign32[[#This Row],[Dt_Customer]]</f>
        <v>178</v>
      </c>
      <c r="P935">
        <v>75</v>
      </c>
      <c r="Q935">
        <v>187</v>
      </c>
      <c r="R935">
        <v>81</v>
      </c>
      <c r="S935">
        <v>149</v>
      </c>
      <c r="T935">
        <v>25</v>
      </c>
      <c r="U935">
        <v>43</v>
      </c>
      <c r="V935">
        <v>91</v>
      </c>
      <c r="W935">
        <f t="shared" si="43"/>
        <v>576</v>
      </c>
      <c r="X935" s="27">
        <f>marketing_campaign32[[#This Row],[TotalSpend]]/marketing_campaign32[[#This Row],[Income]]</f>
        <v>8.1891465373843068E-3</v>
      </c>
      <c r="Y935" s="27" t="str">
        <f>IF(marketing_campaign32[[#This Row],[TotalSpend]]&gt;1196, "High Spend", "Low Spend")</f>
        <v>Low Spend</v>
      </c>
      <c r="Z935">
        <v>1</v>
      </c>
      <c r="AA935">
        <v>2</v>
      </c>
      <c r="AB935">
        <v>2</v>
      </c>
      <c r="AC935">
        <v>12</v>
      </c>
      <c r="AD935">
        <f t="shared" si="44"/>
        <v>16</v>
      </c>
      <c r="AE935" s="30">
        <f>IFERROR(marketing_campaign32[[#This Row],[TotalSpend]]/marketing_campaign32[[#This Row],[TotalPurchase]], 0)</f>
        <v>36</v>
      </c>
      <c r="AF935">
        <v>1</v>
      </c>
      <c r="AG935">
        <v>0</v>
      </c>
      <c r="AH935">
        <v>0</v>
      </c>
      <c r="AI935">
        <v>0</v>
      </c>
      <c r="AJ935">
        <v>0</v>
      </c>
      <c r="AK935">
        <v>0</v>
      </c>
      <c r="AL935">
        <v>0</v>
      </c>
      <c r="AM935">
        <v>0</v>
      </c>
    </row>
    <row r="936" spans="1:39" x14ac:dyDescent="0.3">
      <c r="A936">
        <v>7375</v>
      </c>
      <c r="B936">
        <v>1976</v>
      </c>
      <c r="C936">
        <f>2014-marketing_campaign32[[#This Row],[Year_Birth]]</f>
        <v>38</v>
      </c>
      <c r="D936" t="str">
        <f>IF(AND(marketing_campaign32[[#This Row],[Age]]&gt;17, marketing_campaign32[[#This Row],[Age]]&lt;40), "Adult", IF(AND(marketing_campaign32[[#This Row],[Age]]&gt;=40, marketing_campaign32[[#This Row],[Age]]&lt;59), "Middle Age", "Old Age"))</f>
        <v>Adult</v>
      </c>
      <c r="E936">
        <v>2</v>
      </c>
      <c r="F936">
        <v>2</v>
      </c>
      <c r="G936">
        <v>51369</v>
      </c>
      <c r="H936" t="s">
        <v>147</v>
      </c>
      <c r="I936">
        <v>2</v>
      </c>
      <c r="J936">
        <v>0</v>
      </c>
      <c r="K936">
        <v>1</v>
      </c>
      <c r="L936">
        <f t="shared" si="42"/>
        <v>1</v>
      </c>
      <c r="M936">
        <f>marketing_campaign32[[#This Row],[TotalKids]]+marketing_campaign32[[#This Row],[Marital_Number]]</f>
        <v>3</v>
      </c>
      <c r="N936" s="1">
        <v>41207</v>
      </c>
      <c r="O936" s="22">
        <f>MAX($N$2:$N$2229)-marketing_campaign32[[#This Row],[Dt_Customer]]</f>
        <v>612</v>
      </c>
      <c r="P936">
        <v>84</v>
      </c>
      <c r="Q936">
        <v>297</v>
      </c>
      <c r="R936">
        <v>7</v>
      </c>
      <c r="S936">
        <v>79</v>
      </c>
      <c r="T936">
        <v>0</v>
      </c>
      <c r="U936">
        <v>11</v>
      </c>
      <c r="V936">
        <v>182</v>
      </c>
      <c r="W936">
        <f t="shared" si="43"/>
        <v>576</v>
      </c>
      <c r="X936" s="27">
        <f>marketing_campaign32[[#This Row],[TotalSpend]]/marketing_campaign32[[#This Row],[Income]]</f>
        <v>1.1212988378204754E-2</v>
      </c>
      <c r="Y936" s="27" t="str">
        <f>IF(marketing_campaign32[[#This Row],[TotalSpend]]&gt;1196, "High Spend", "Low Spend")</f>
        <v>Low Spend</v>
      </c>
      <c r="Z936">
        <v>2</v>
      </c>
      <c r="AA936">
        <v>8</v>
      </c>
      <c r="AB936">
        <v>2</v>
      </c>
      <c r="AC936">
        <v>4</v>
      </c>
      <c r="AD936">
        <f t="shared" si="44"/>
        <v>14</v>
      </c>
      <c r="AE936" s="30">
        <f>IFERROR(marketing_campaign32[[#This Row],[TotalSpend]]/marketing_campaign32[[#This Row],[TotalPurchase]], 0)</f>
        <v>41.142857142857146</v>
      </c>
      <c r="AF936">
        <v>8</v>
      </c>
      <c r="AG936">
        <v>0</v>
      </c>
      <c r="AH936">
        <v>0</v>
      </c>
      <c r="AI936">
        <v>0</v>
      </c>
      <c r="AJ936">
        <v>0</v>
      </c>
      <c r="AK936">
        <v>0</v>
      </c>
      <c r="AL936">
        <v>0</v>
      </c>
      <c r="AM936">
        <v>0</v>
      </c>
    </row>
    <row r="937" spans="1:39" x14ac:dyDescent="0.3">
      <c r="A937">
        <v>10144</v>
      </c>
      <c r="B937">
        <v>1976</v>
      </c>
      <c r="C937">
        <f>2014-marketing_campaign32[[#This Row],[Year_Birth]]</f>
        <v>38</v>
      </c>
      <c r="D937" t="str">
        <f>IF(AND(marketing_campaign32[[#This Row],[Age]]&gt;17, marketing_campaign32[[#This Row],[Age]]&lt;40), "Adult", IF(AND(marketing_campaign32[[#This Row],[Age]]&gt;=40, marketing_campaign32[[#This Row],[Age]]&lt;59), "Middle Age", "Old Age"))</f>
        <v>Adult</v>
      </c>
      <c r="E937">
        <v>2</v>
      </c>
      <c r="F937">
        <v>2</v>
      </c>
      <c r="G937">
        <v>51369</v>
      </c>
      <c r="H937" t="s">
        <v>147</v>
      </c>
      <c r="I937">
        <v>2</v>
      </c>
      <c r="J937">
        <v>0</v>
      </c>
      <c r="K937">
        <v>1</v>
      </c>
      <c r="L937">
        <f t="shared" si="42"/>
        <v>1</v>
      </c>
      <c r="M937">
        <f>marketing_campaign32[[#This Row],[TotalKids]]+marketing_campaign32[[#This Row],[Marital_Number]]</f>
        <v>3</v>
      </c>
      <c r="N937" s="1">
        <v>41207</v>
      </c>
      <c r="O937" s="22">
        <f>MAX($N$2:$N$2229)-marketing_campaign32[[#This Row],[Dt_Customer]]</f>
        <v>612</v>
      </c>
      <c r="P937">
        <v>84</v>
      </c>
      <c r="Q937">
        <v>297</v>
      </c>
      <c r="R937">
        <v>7</v>
      </c>
      <c r="S937">
        <v>79</v>
      </c>
      <c r="T937">
        <v>0</v>
      </c>
      <c r="U937">
        <v>11</v>
      </c>
      <c r="V937">
        <v>182</v>
      </c>
      <c r="W937">
        <f t="shared" si="43"/>
        <v>576</v>
      </c>
      <c r="X937" s="27">
        <f>marketing_campaign32[[#This Row],[TotalSpend]]/marketing_campaign32[[#This Row],[Income]]</f>
        <v>1.1212988378204754E-2</v>
      </c>
      <c r="Y937" s="27" t="str">
        <f>IF(marketing_campaign32[[#This Row],[TotalSpend]]&gt;1196, "High Spend", "Low Spend")</f>
        <v>Low Spend</v>
      </c>
      <c r="Z937">
        <v>2</v>
      </c>
      <c r="AA937">
        <v>8</v>
      </c>
      <c r="AB937">
        <v>2</v>
      </c>
      <c r="AC937">
        <v>4</v>
      </c>
      <c r="AD937">
        <f t="shared" si="44"/>
        <v>14</v>
      </c>
      <c r="AE937" s="30">
        <f>IFERROR(marketing_campaign32[[#This Row],[TotalSpend]]/marketing_campaign32[[#This Row],[TotalPurchase]], 0)</f>
        <v>41.142857142857146</v>
      </c>
      <c r="AF937">
        <v>8</v>
      </c>
      <c r="AG937">
        <v>0</v>
      </c>
      <c r="AH937">
        <v>0</v>
      </c>
      <c r="AI937">
        <v>0</v>
      </c>
      <c r="AJ937">
        <v>0</v>
      </c>
      <c r="AK937">
        <v>0</v>
      </c>
      <c r="AL937">
        <v>0</v>
      </c>
      <c r="AM937">
        <v>0</v>
      </c>
    </row>
    <row r="938" spans="1:39" x14ac:dyDescent="0.3">
      <c r="A938">
        <v>4377</v>
      </c>
      <c r="B938">
        <v>1971</v>
      </c>
      <c r="C938">
        <f>2014-marketing_campaign32[[#This Row],[Year_Birth]]</f>
        <v>43</v>
      </c>
      <c r="D938" t="str">
        <f>IF(AND(marketing_campaign32[[#This Row],[Age]]&gt;17, marketing_campaign32[[#This Row],[Age]]&lt;40), "Adult", IF(AND(marketing_campaign32[[#This Row],[Age]]&gt;=40, marketing_campaign32[[#This Row],[Age]]&lt;59), "Middle Age", "Old Age"))</f>
        <v>Middle Age</v>
      </c>
      <c r="E938">
        <v>2</v>
      </c>
      <c r="F938">
        <v>2</v>
      </c>
      <c r="G938">
        <v>52914</v>
      </c>
      <c r="H938" t="s">
        <v>147</v>
      </c>
      <c r="I938">
        <v>2</v>
      </c>
      <c r="J938">
        <v>0</v>
      </c>
      <c r="K938">
        <v>1</v>
      </c>
      <c r="L938">
        <f t="shared" si="42"/>
        <v>1</v>
      </c>
      <c r="M938">
        <f>marketing_campaign32[[#This Row],[TotalKids]]+marketing_campaign32[[#This Row],[Marital_Number]]</f>
        <v>3</v>
      </c>
      <c r="N938" s="1">
        <v>41281</v>
      </c>
      <c r="O938" s="22">
        <f>MAX($N$2:$N$2229)-marketing_campaign32[[#This Row],[Dt_Customer]]</f>
        <v>538</v>
      </c>
      <c r="P938">
        <v>32</v>
      </c>
      <c r="Q938">
        <v>254</v>
      </c>
      <c r="R938">
        <v>10</v>
      </c>
      <c r="S938">
        <v>44</v>
      </c>
      <c r="T938">
        <v>30</v>
      </c>
      <c r="U938">
        <v>10</v>
      </c>
      <c r="V938">
        <v>227</v>
      </c>
      <c r="W938">
        <f t="shared" si="43"/>
        <v>575</v>
      </c>
      <c r="X938" s="27">
        <f>marketing_campaign32[[#This Row],[TotalSpend]]/marketing_campaign32[[#This Row],[Income]]</f>
        <v>1.0866689344974865E-2</v>
      </c>
      <c r="Y938" s="27" t="str">
        <f>IF(marketing_campaign32[[#This Row],[TotalSpend]]&gt;1196, "High Spend", "Low Spend")</f>
        <v>Low Spend</v>
      </c>
      <c r="Z938">
        <v>2</v>
      </c>
      <c r="AA938">
        <v>7</v>
      </c>
      <c r="AB938">
        <v>3</v>
      </c>
      <c r="AC938">
        <v>3</v>
      </c>
      <c r="AD938">
        <f t="shared" si="44"/>
        <v>13</v>
      </c>
      <c r="AE938" s="30">
        <f>IFERROR(marketing_campaign32[[#This Row],[TotalSpend]]/marketing_campaign32[[#This Row],[TotalPurchase]], 0)</f>
        <v>44.230769230769234</v>
      </c>
      <c r="AF938">
        <v>7</v>
      </c>
      <c r="AG938">
        <v>0</v>
      </c>
      <c r="AH938">
        <v>0</v>
      </c>
      <c r="AI938">
        <v>1</v>
      </c>
      <c r="AJ938">
        <v>0</v>
      </c>
      <c r="AK938">
        <v>0</v>
      </c>
      <c r="AL938">
        <v>0</v>
      </c>
      <c r="AM938">
        <v>0</v>
      </c>
    </row>
    <row r="939" spans="1:39" x14ac:dyDescent="0.3">
      <c r="A939">
        <v>10379</v>
      </c>
      <c r="B939">
        <v>1962</v>
      </c>
      <c r="C939">
        <f>2014-marketing_campaign32[[#This Row],[Year_Birth]]</f>
        <v>52</v>
      </c>
      <c r="D939" t="str">
        <f>IF(AND(marketing_campaign32[[#This Row],[Age]]&gt;17, marketing_campaign32[[#This Row],[Age]]&lt;40), "Adult", IF(AND(marketing_campaign32[[#This Row],[Age]]&gt;=40, marketing_campaign32[[#This Row],[Age]]&lt;59), "Middle Age", "Old Age"))</f>
        <v>Middle Age</v>
      </c>
      <c r="E939">
        <v>3</v>
      </c>
      <c r="F939">
        <v>1</v>
      </c>
      <c r="G939">
        <v>59247</v>
      </c>
      <c r="H939" t="s">
        <v>147</v>
      </c>
      <c r="I939">
        <v>2</v>
      </c>
      <c r="J939">
        <v>0</v>
      </c>
      <c r="K939">
        <v>2</v>
      </c>
      <c r="L939">
        <f t="shared" si="42"/>
        <v>2</v>
      </c>
      <c r="M939">
        <f>marketing_campaign32[[#This Row],[TotalKids]]+marketing_campaign32[[#This Row],[Marital_Number]]</f>
        <v>3</v>
      </c>
      <c r="N939" s="1">
        <v>41586</v>
      </c>
      <c r="O939" s="22">
        <f>MAX($N$2:$N$2229)-marketing_campaign32[[#This Row],[Dt_Customer]]</f>
        <v>233</v>
      </c>
      <c r="P939">
        <v>87</v>
      </c>
      <c r="Q939">
        <v>327</v>
      </c>
      <c r="R939">
        <v>9</v>
      </c>
      <c r="S939">
        <v>122</v>
      </c>
      <c r="T939">
        <v>19</v>
      </c>
      <c r="U939">
        <v>14</v>
      </c>
      <c r="V939">
        <v>83</v>
      </c>
      <c r="W939">
        <f t="shared" si="43"/>
        <v>574</v>
      </c>
      <c r="X939" s="27">
        <f>marketing_campaign32[[#This Row],[TotalSpend]]/marketing_campaign32[[#This Row],[Income]]</f>
        <v>9.688254257599541E-3</v>
      </c>
      <c r="Y939" s="27" t="str">
        <f>IF(marketing_campaign32[[#This Row],[TotalSpend]]&gt;1196, "High Spend", "Low Spend")</f>
        <v>Low Spend</v>
      </c>
      <c r="Z939">
        <v>5</v>
      </c>
      <c r="AA939">
        <v>5</v>
      </c>
      <c r="AB939">
        <v>2</v>
      </c>
      <c r="AC939">
        <v>9</v>
      </c>
      <c r="AD939">
        <f t="shared" si="44"/>
        <v>16</v>
      </c>
      <c r="AE939" s="30">
        <f>IFERROR(marketing_campaign32[[#This Row],[TotalSpend]]/marketing_campaign32[[#This Row],[TotalPurchase]], 0)</f>
        <v>35.875</v>
      </c>
      <c r="AF939">
        <v>6</v>
      </c>
      <c r="AG939">
        <v>0</v>
      </c>
      <c r="AH939">
        <v>0</v>
      </c>
      <c r="AI939">
        <v>0</v>
      </c>
      <c r="AJ939">
        <v>0</v>
      </c>
      <c r="AK939">
        <v>0</v>
      </c>
      <c r="AL939">
        <v>0</v>
      </c>
      <c r="AM939">
        <v>0</v>
      </c>
    </row>
    <row r="940" spans="1:39" x14ac:dyDescent="0.3">
      <c r="A940">
        <v>310</v>
      </c>
      <c r="B940">
        <v>1970</v>
      </c>
      <c r="C940">
        <f>2014-marketing_campaign32[[#This Row],[Year_Birth]]</f>
        <v>44</v>
      </c>
      <c r="D940" t="str">
        <f>IF(AND(marketing_campaign32[[#This Row],[Age]]&gt;17, marketing_campaign32[[#This Row],[Age]]&lt;40), "Adult", IF(AND(marketing_campaign32[[#This Row],[Age]]&gt;=40, marketing_campaign32[[#This Row],[Age]]&lt;59), "Middle Age", "Old Age"))</f>
        <v>Middle Age</v>
      </c>
      <c r="E940">
        <v>3</v>
      </c>
      <c r="F940">
        <v>2</v>
      </c>
      <c r="G940">
        <v>61872</v>
      </c>
      <c r="H940" t="s">
        <v>147</v>
      </c>
      <c r="I940">
        <v>2</v>
      </c>
      <c r="J940">
        <v>0</v>
      </c>
      <c r="K940">
        <v>1</v>
      </c>
      <c r="L940">
        <f t="shared" si="42"/>
        <v>1</v>
      </c>
      <c r="M940">
        <f>marketing_campaign32[[#This Row],[TotalKids]]+marketing_campaign32[[#This Row],[Marital_Number]]</f>
        <v>3</v>
      </c>
      <c r="N940" s="1">
        <v>41621</v>
      </c>
      <c r="O940" s="22">
        <f>MAX($N$2:$N$2229)-marketing_campaign32[[#This Row],[Dt_Customer]]</f>
        <v>198</v>
      </c>
      <c r="P940">
        <v>81</v>
      </c>
      <c r="Q940">
        <v>330</v>
      </c>
      <c r="R940">
        <v>5</v>
      </c>
      <c r="S940">
        <v>159</v>
      </c>
      <c r="T940">
        <v>36</v>
      </c>
      <c r="U940">
        <v>27</v>
      </c>
      <c r="V940">
        <v>16</v>
      </c>
      <c r="W940">
        <f t="shared" si="43"/>
        <v>573</v>
      </c>
      <c r="X940" s="27">
        <f>marketing_campaign32[[#This Row],[TotalSpend]]/marketing_campaign32[[#This Row],[Income]]</f>
        <v>9.2610550814584951E-3</v>
      </c>
      <c r="Y940" s="27" t="str">
        <f>IF(marketing_campaign32[[#This Row],[TotalSpend]]&gt;1196, "High Spend", "Low Spend")</f>
        <v>Low Spend</v>
      </c>
      <c r="Z940">
        <v>4</v>
      </c>
      <c r="AA940">
        <v>4</v>
      </c>
      <c r="AB940">
        <v>4</v>
      </c>
      <c r="AC940">
        <v>9</v>
      </c>
      <c r="AD940">
        <f t="shared" si="44"/>
        <v>17</v>
      </c>
      <c r="AE940" s="30">
        <f>IFERROR(marketing_campaign32[[#This Row],[TotalSpend]]/marketing_campaign32[[#This Row],[TotalPurchase]], 0)</f>
        <v>33.705882352941174</v>
      </c>
      <c r="AF940">
        <v>4</v>
      </c>
      <c r="AG940">
        <v>0</v>
      </c>
      <c r="AH940">
        <v>0</v>
      </c>
      <c r="AI940">
        <v>0</v>
      </c>
      <c r="AJ940">
        <v>0</v>
      </c>
      <c r="AK940">
        <v>0</v>
      </c>
      <c r="AL940">
        <v>0</v>
      </c>
      <c r="AM940">
        <v>0</v>
      </c>
    </row>
    <row r="941" spans="1:39" x14ac:dyDescent="0.3">
      <c r="A941">
        <v>7378</v>
      </c>
      <c r="B941">
        <v>1981</v>
      </c>
      <c r="C941">
        <f>2014-marketing_campaign32[[#This Row],[Year_Birth]]</f>
        <v>33</v>
      </c>
      <c r="D941" t="str">
        <f>IF(AND(marketing_campaign32[[#This Row],[Age]]&gt;17, marketing_campaign32[[#This Row],[Age]]&lt;40), "Adult", IF(AND(marketing_campaign32[[#This Row],[Age]]&gt;=40, marketing_campaign32[[#This Row],[Age]]&lt;59), "Middle Age", "Old Age"))</f>
        <v>Adult</v>
      </c>
      <c r="E941">
        <v>3</v>
      </c>
      <c r="F941">
        <v>2</v>
      </c>
      <c r="G941">
        <v>42021</v>
      </c>
      <c r="H941" t="s">
        <v>147</v>
      </c>
      <c r="I941">
        <v>2</v>
      </c>
      <c r="J941">
        <v>1</v>
      </c>
      <c r="K941">
        <v>0</v>
      </c>
      <c r="L941">
        <f t="shared" si="42"/>
        <v>1</v>
      </c>
      <c r="M941">
        <f>marketing_campaign32[[#This Row],[TotalKids]]+marketing_campaign32[[#This Row],[Marital_Number]]</f>
        <v>3</v>
      </c>
      <c r="N941" s="1">
        <v>41152</v>
      </c>
      <c r="O941" s="22">
        <f>MAX($N$2:$N$2229)-marketing_campaign32[[#This Row],[Dt_Customer]]</f>
        <v>667</v>
      </c>
      <c r="P941">
        <v>34</v>
      </c>
      <c r="Q941">
        <v>393</v>
      </c>
      <c r="R941">
        <v>5</v>
      </c>
      <c r="S941">
        <v>136</v>
      </c>
      <c r="T941">
        <v>7</v>
      </c>
      <c r="U941">
        <v>5</v>
      </c>
      <c r="V941">
        <v>27</v>
      </c>
      <c r="W941">
        <f t="shared" si="43"/>
        <v>573</v>
      </c>
      <c r="X941" s="27">
        <f>marketing_campaign32[[#This Row],[TotalSpend]]/marketing_campaign32[[#This Row],[Income]]</f>
        <v>1.3636039123295494E-2</v>
      </c>
      <c r="Y941" s="27" t="str">
        <f>IF(marketing_campaign32[[#This Row],[TotalSpend]]&gt;1196, "High Spend", "Low Spend")</f>
        <v>Low Spend</v>
      </c>
      <c r="Z941">
        <v>5</v>
      </c>
      <c r="AA941">
        <v>10</v>
      </c>
      <c r="AB941">
        <v>1</v>
      </c>
      <c r="AC941">
        <v>6</v>
      </c>
      <c r="AD941">
        <f t="shared" si="44"/>
        <v>17</v>
      </c>
      <c r="AE941" s="30">
        <f>IFERROR(marketing_campaign32[[#This Row],[TotalSpend]]/marketing_campaign32[[#This Row],[TotalPurchase]], 0)</f>
        <v>33.705882352941174</v>
      </c>
      <c r="AF941">
        <v>9</v>
      </c>
      <c r="AG941">
        <v>0</v>
      </c>
      <c r="AH941">
        <v>0</v>
      </c>
      <c r="AI941">
        <v>1</v>
      </c>
      <c r="AJ941">
        <v>0</v>
      </c>
      <c r="AK941">
        <v>0</v>
      </c>
      <c r="AL941">
        <v>0</v>
      </c>
      <c r="AM941">
        <v>0</v>
      </c>
    </row>
    <row r="942" spans="1:39" x14ac:dyDescent="0.3">
      <c r="A942">
        <v>7462</v>
      </c>
      <c r="B942">
        <v>1954</v>
      </c>
      <c r="C942">
        <f>2014-marketing_campaign32[[#This Row],[Year_Birth]]</f>
        <v>60</v>
      </c>
      <c r="D942" t="str">
        <f>IF(AND(marketing_campaign32[[#This Row],[Age]]&gt;17, marketing_campaign32[[#This Row],[Age]]&lt;40), "Adult", IF(AND(marketing_campaign32[[#This Row],[Age]]&gt;=40, marketing_campaign32[[#This Row],[Age]]&lt;59), "Middle Age", "Old Age"))</f>
        <v>Old Age</v>
      </c>
      <c r="E942">
        <v>2</v>
      </c>
      <c r="F942">
        <v>1</v>
      </c>
      <c r="G942">
        <v>22507</v>
      </c>
      <c r="H942" t="s">
        <v>148</v>
      </c>
      <c r="I942">
        <v>1</v>
      </c>
      <c r="J942">
        <v>0</v>
      </c>
      <c r="K942">
        <v>0</v>
      </c>
      <c r="L942">
        <f t="shared" si="42"/>
        <v>0</v>
      </c>
      <c r="M942">
        <f>marketing_campaign32[[#This Row],[TotalKids]]+marketing_campaign32[[#This Row],[Marital_Number]]</f>
        <v>1</v>
      </c>
      <c r="N942" s="1">
        <v>41237</v>
      </c>
      <c r="O942" s="22">
        <f>MAX($N$2:$N$2229)-marketing_campaign32[[#This Row],[Dt_Customer]]</f>
        <v>582</v>
      </c>
      <c r="P942">
        <v>67</v>
      </c>
      <c r="Q942">
        <v>68</v>
      </c>
      <c r="R942">
        <v>0</v>
      </c>
      <c r="S942">
        <v>226</v>
      </c>
      <c r="T942">
        <v>51</v>
      </c>
      <c r="U942">
        <v>157</v>
      </c>
      <c r="V942">
        <v>68</v>
      </c>
      <c r="W942">
        <f t="shared" si="43"/>
        <v>570</v>
      </c>
      <c r="X942" s="27">
        <f>marketing_campaign32[[#This Row],[TotalSpend]]/marketing_campaign32[[#This Row],[Income]]</f>
        <v>2.5325454303105701E-2</v>
      </c>
      <c r="Y942" s="27" t="str">
        <f>IF(marketing_campaign32[[#This Row],[TotalSpend]]&gt;1196, "High Spend", "Low Spend")</f>
        <v>Low Spend</v>
      </c>
      <c r="Z942">
        <v>3</v>
      </c>
      <c r="AA942">
        <v>10</v>
      </c>
      <c r="AB942">
        <v>2</v>
      </c>
      <c r="AC942">
        <v>4</v>
      </c>
      <c r="AD942">
        <f t="shared" si="44"/>
        <v>16</v>
      </c>
      <c r="AE942" s="30">
        <f>IFERROR(marketing_campaign32[[#This Row],[TotalSpend]]/marketing_campaign32[[#This Row],[TotalPurchase]], 0)</f>
        <v>35.625</v>
      </c>
      <c r="AF942">
        <v>9</v>
      </c>
      <c r="AG942">
        <v>0</v>
      </c>
      <c r="AH942">
        <v>0</v>
      </c>
      <c r="AI942">
        <v>0</v>
      </c>
      <c r="AJ942">
        <v>0</v>
      </c>
      <c r="AK942">
        <v>0</v>
      </c>
      <c r="AL942">
        <v>0</v>
      </c>
      <c r="AM942">
        <v>0</v>
      </c>
    </row>
    <row r="943" spans="1:39" x14ac:dyDescent="0.3">
      <c r="A943">
        <v>9362</v>
      </c>
      <c r="B943">
        <v>1965</v>
      </c>
      <c r="C943">
        <f>2014-marketing_campaign32[[#This Row],[Year_Birth]]</f>
        <v>49</v>
      </c>
      <c r="D943" t="str">
        <f>IF(AND(marketing_campaign32[[#This Row],[Age]]&gt;17, marketing_campaign32[[#This Row],[Age]]&lt;40), "Adult", IF(AND(marketing_campaign32[[#This Row],[Age]]&gt;=40, marketing_campaign32[[#This Row],[Age]]&lt;59), "Middle Age", "Old Age"))</f>
        <v>Middle Age</v>
      </c>
      <c r="E943">
        <v>2</v>
      </c>
      <c r="F943">
        <v>1</v>
      </c>
      <c r="G943">
        <v>69263</v>
      </c>
      <c r="H943" t="s">
        <v>146</v>
      </c>
      <c r="I943">
        <v>3</v>
      </c>
      <c r="J943">
        <v>0</v>
      </c>
      <c r="K943">
        <v>1</v>
      </c>
      <c r="L943">
        <f t="shared" si="42"/>
        <v>1</v>
      </c>
      <c r="M943">
        <f>marketing_campaign32[[#This Row],[TotalKids]]+marketing_campaign32[[#This Row],[Marital_Number]]</f>
        <v>2</v>
      </c>
      <c r="N943" s="1">
        <v>41703</v>
      </c>
      <c r="O943" s="22">
        <f>MAX($N$2:$N$2229)-marketing_campaign32[[#This Row],[Dt_Customer]]</f>
        <v>116</v>
      </c>
      <c r="P943">
        <v>14</v>
      </c>
      <c r="Q943">
        <v>492</v>
      </c>
      <c r="R943">
        <v>5</v>
      </c>
      <c r="S943">
        <v>32</v>
      </c>
      <c r="T943">
        <v>13</v>
      </c>
      <c r="U943">
        <v>5</v>
      </c>
      <c r="V943">
        <v>21</v>
      </c>
      <c r="W943">
        <f t="shared" si="43"/>
        <v>568</v>
      </c>
      <c r="X943" s="27">
        <f>marketing_campaign32[[#This Row],[TotalSpend]]/marketing_campaign32[[#This Row],[Income]]</f>
        <v>8.200626597173093E-3</v>
      </c>
      <c r="Y943" s="27" t="str">
        <f>IF(marketing_campaign32[[#This Row],[TotalSpend]]&gt;1196, "High Spend", "Low Spend")</f>
        <v>Low Spend</v>
      </c>
      <c r="Z943">
        <v>1</v>
      </c>
      <c r="AA943">
        <v>9</v>
      </c>
      <c r="AB943">
        <v>1</v>
      </c>
      <c r="AC943">
        <v>7</v>
      </c>
      <c r="AD943">
        <f t="shared" si="44"/>
        <v>17</v>
      </c>
      <c r="AE943" s="30">
        <f>IFERROR(marketing_campaign32[[#This Row],[TotalSpend]]/marketing_campaign32[[#This Row],[TotalPurchase]], 0)</f>
        <v>33.411764705882355</v>
      </c>
      <c r="AF943">
        <v>6</v>
      </c>
      <c r="AG943">
        <v>0</v>
      </c>
      <c r="AH943">
        <v>0</v>
      </c>
      <c r="AI943">
        <v>0</v>
      </c>
      <c r="AJ943">
        <v>1</v>
      </c>
      <c r="AK943">
        <v>0</v>
      </c>
      <c r="AL943">
        <v>0</v>
      </c>
      <c r="AM943">
        <v>0</v>
      </c>
    </row>
    <row r="944" spans="1:39" x14ac:dyDescent="0.3">
      <c r="A944">
        <v>6887</v>
      </c>
      <c r="B944">
        <v>1967</v>
      </c>
      <c r="C944">
        <f>2014-marketing_campaign32[[#This Row],[Year_Birth]]</f>
        <v>47</v>
      </c>
      <c r="D944" t="str">
        <f>IF(AND(marketing_campaign32[[#This Row],[Age]]&gt;17, marketing_campaign32[[#This Row],[Age]]&lt;40), "Adult", IF(AND(marketing_campaign32[[#This Row],[Age]]&gt;=40, marketing_campaign32[[#This Row],[Age]]&lt;59), "Middle Age", "Old Age"))</f>
        <v>Middle Age</v>
      </c>
      <c r="E944">
        <v>2</v>
      </c>
      <c r="F944">
        <v>1</v>
      </c>
      <c r="G944">
        <v>79146</v>
      </c>
      <c r="H944" t="s">
        <v>146</v>
      </c>
      <c r="I944">
        <v>3</v>
      </c>
      <c r="J944">
        <v>1</v>
      </c>
      <c r="K944">
        <v>1</v>
      </c>
      <c r="L944">
        <f t="shared" si="42"/>
        <v>2</v>
      </c>
      <c r="M944">
        <f>marketing_campaign32[[#This Row],[TotalKids]]+marketing_campaign32[[#This Row],[Marital_Number]]</f>
        <v>3</v>
      </c>
      <c r="N944" s="1">
        <v>41753</v>
      </c>
      <c r="O944" s="22">
        <f>MAX($N$2:$N$2229)-marketing_campaign32[[#This Row],[Dt_Customer]]</f>
        <v>66</v>
      </c>
      <c r="P944">
        <v>33</v>
      </c>
      <c r="Q944">
        <v>245</v>
      </c>
      <c r="R944">
        <v>16</v>
      </c>
      <c r="S944">
        <v>223</v>
      </c>
      <c r="T944">
        <v>21</v>
      </c>
      <c r="U944">
        <v>43</v>
      </c>
      <c r="V944">
        <v>16</v>
      </c>
      <c r="W944">
        <f t="shared" si="43"/>
        <v>564</v>
      </c>
      <c r="X944" s="27">
        <f>marketing_campaign32[[#This Row],[TotalSpend]]/marketing_campaign32[[#This Row],[Income]]</f>
        <v>7.126070805852475E-3</v>
      </c>
      <c r="Y944" s="27" t="str">
        <f>IF(marketing_campaign32[[#This Row],[TotalSpend]]&gt;1196, "High Spend", "Low Spend")</f>
        <v>Low Spend</v>
      </c>
      <c r="Z944">
        <v>2</v>
      </c>
      <c r="AA944">
        <v>8</v>
      </c>
      <c r="AB944">
        <v>1</v>
      </c>
      <c r="AC944">
        <v>8</v>
      </c>
      <c r="AD944">
        <f t="shared" si="44"/>
        <v>17</v>
      </c>
      <c r="AE944" s="30">
        <f>IFERROR(marketing_campaign32[[#This Row],[TotalSpend]]/marketing_campaign32[[#This Row],[TotalPurchase]], 0)</f>
        <v>33.176470588235297</v>
      </c>
      <c r="AF944">
        <v>6</v>
      </c>
      <c r="AG944">
        <v>0</v>
      </c>
      <c r="AH944">
        <v>0</v>
      </c>
      <c r="AI944">
        <v>0</v>
      </c>
      <c r="AJ944">
        <v>0</v>
      </c>
      <c r="AK944">
        <v>0</v>
      </c>
      <c r="AL944">
        <v>0</v>
      </c>
      <c r="AM944">
        <v>0</v>
      </c>
    </row>
    <row r="945" spans="1:39" x14ac:dyDescent="0.3">
      <c r="A945">
        <v>7500</v>
      </c>
      <c r="B945">
        <v>1967</v>
      </c>
      <c r="C945">
        <f>2014-marketing_campaign32[[#This Row],[Year_Birth]]</f>
        <v>47</v>
      </c>
      <c r="D945" t="str">
        <f>IF(AND(marketing_campaign32[[#This Row],[Age]]&gt;17, marketing_campaign32[[#This Row],[Age]]&lt;40), "Adult", IF(AND(marketing_campaign32[[#This Row],[Age]]&gt;=40, marketing_campaign32[[#This Row],[Age]]&lt;59), "Middle Age", "Old Age"))</f>
        <v>Middle Age</v>
      </c>
      <c r="E945">
        <v>2</v>
      </c>
      <c r="F945">
        <v>1</v>
      </c>
      <c r="G945">
        <v>79146</v>
      </c>
      <c r="H945" t="s">
        <v>146</v>
      </c>
      <c r="I945">
        <v>3</v>
      </c>
      <c r="J945">
        <v>1</v>
      </c>
      <c r="K945">
        <v>1</v>
      </c>
      <c r="L945">
        <f t="shared" si="42"/>
        <v>2</v>
      </c>
      <c r="M945">
        <f>marketing_campaign32[[#This Row],[TotalKids]]+marketing_campaign32[[#This Row],[Marital_Number]]</f>
        <v>3</v>
      </c>
      <c r="N945" s="1">
        <v>41753</v>
      </c>
      <c r="O945" s="22">
        <f>MAX($N$2:$N$2229)-marketing_campaign32[[#This Row],[Dt_Customer]]</f>
        <v>66</v>
      </c>
      <c r="P945">
        <v>33</v>
      </c>
      <c r="Q945">
        <v>245</v>
      </c>
      <c r="R945">
        <v>16</v>
      </c>
      <c r="S945">
        <v>223</v>
      </c>
      <c r="T945">
        <v>21</v>
      </c>
      <c r="U945">
        <v>43</v>
      </c>
      <c r="V945">
        <v>16</v>
      </c>
      <c r="W945">
        <f t="shared" si="43"/>
        <v>564</v>
      </c>
      <c r="X945" s="27">
        <f>marketing_campaign32[[#This Row],[TotalSpend]]/marketing_campaign32[[#This Row],[Income]]</f>
        <v>7.126070805852475E-3</v>
      </c>
      <c r="Y945" s="27" t="str">
        <f>IF(marketing_campaign32[[#This Row],[TotalSpend]]&gt;1196, "High Spend", "Low Spend")</f>
        <v>Low Spend</v>
      </c>
      <c r="Z945">
        <v>2</v>
      </c>
      <c r="AA945">
        <v>8</v>
      </c>
      <c r="AB945">
        <v>1</v>
      </c>
      <c r="AC945">
        <v>8</v>
      </c>
      <c r="AD945">
        <f t="shared" si="44"/>
        <v>17</v>
      </c>
      <c r="AE945" s="30">
        <f>IFERROR(marketing_campaign32[[#This Row],[TotalSpend]]/marketing_campaign32[[#This Row],[TotalPurchase]], 0)</f>
        <v>33.176470588235297</v>
      </c>
      <c r="AF945">
        <v>6</v>
      </c>
      <c r="AG945">
        <v>0</v>
      </c>
      <c r="AH945">
        <v>0</v>
      </c>
      <c r="AI945">
        <v>0</v>
      </c>
      <c r="AJ945">
        <v>0</v>
      </c>
      <c r="AK945">
        <v>0</v>
      </c>
      <c r="AL945">
        <v>0</v>
      </c>
      <c r="AM945">
        <v>0</v>
      </c>
    </row>
    <row r="946" spans="1:39" x14ac:dyDescent="0.3">
      <c r="A946">
        <v>8825</v>
      </c>
      <c r="B946">
        <v>1962</v>
      </c>
      <c r="C946">
        <f>2014-marketing_campaign32[[#This Row],[Year_Birth]]</f>
        <v>52</v>
      </c>
      <c r="D946" t="str">
        <f>IF(AND(marketing_campaign32[[#This Row],[Age]]&gt;17, marketing_campaign32[[#This Row],[Age]]&lt;40), "Adult", IF(AND(marketing_campaign32[[#This Row],[Age]]&gt;=40, marketing_campaign32[[#This Row],[Age]]&lt;59), "Middle Age", "Old Age"))</f>
        <v>Middle Age</v>
      </c>
      <c r="E946">
        <v>2</v>
      </c>
      <c r="F946">
        <v>2</v>
      </c>
      <c r="G946">
        <v>51195</v>
      </c>
      <c r="H946" t="s">
        <v>147</v>
      </c>
      <c r="I946">
        <v>2</v>
      </c>
      <c r="J946">
        <v>1</v>
      </c>
      <c r="K946">
        <v>1</v>
      </c>
      <c r="L946">
        <f t="shared" si="42"/>
        <v>2</v>
      </c>
      <c r="M946">
        <f>marketing_campaign32[[#This Row],[TotalKids]]+marketing_campaign32[[#This Row],[Marital_Number]]</f>
        <v>4</v>
      </c>
      <c r="N946" s="1">
        <v>41365</v>
      </c>
      <c r="O946" s="22">
        <f>MAX($N$2:$N$2229)-marketing_campaign32[[#This Row],[Dt_Customer]]</f>
        <v>454</v>
      </c>
      <c r="P946">
        <v>46</v>
      </c>
      <c r="Q946">
        <v>230</v>
      </c>
      <c r="R946">
        <v>14</v>
      </c>
      <c r="S946">
        <v>156</v>
      </c>
      <c r="T946">
        <v>82</v>
      </c>
      <c r="U946">
        <v>24</v>
      </c>
      <c r="V946">
        <v>58</v>
      </c>
      <c r="W946">
        <f t="shared" si="43"/>
        <v>564</v>
      </c>
      <c r="X946" s="27">
        <f>marketing_campaign32[[#This Row],[TotalSpend]]/marketing_campaign32[[#This Row],[Income]]</f>
        <v>1.1016700849692352E-2</v>
      </c>
      <c r="Y946" s="27" t="str">
        <f>IF(marketing_campaign32[[#This Row],[TotalSpend]]&gt;1196, "High Spend", "Low Spend")</f>
        <v>Low Spend</v>
      </c>
      <c r="Z946">
        <v>8</v>
      </c>
      <c r="AA946">
        <v>9</v>
      </c>
      <c r="AB946">
        <v>2</v>
      </c>
      <c r="AC946">
        <v>5</v>
      </c>
      <c r="AD946">
        <f t="shared" si="44"/>
        <v>16</v>
      </c>
      <c r="AE946" s="30">
        <f>IFERROR(marketing_campaign32[[#This Row],[TotalSpend]]/marketing_campaign32[[#This Row],[TotalPurchase]], 0)</f>
        <v>35.25</v>
      </c>
      <c r="AF946">
        <v>8</v>
      </c>
      <c r="AG946">
        <v>0</v>
      </c>
      <c r="AH946">
        <v>0</v>
      </c>
      <c r="AI946">
        <v>0</v>
      </c>
      <c r="AJ946">
        <v>0</v>
      </c>
      <c r="AK946">
        <v>0</v>
      </c>
      <c r="AL946">
        <v>0</v>
      </c>
      <c r="AM946">
        <v>0</v>
      </c>
    </row>
    <row r="947" spans="1:39" x14ac:dyDescent="0.3">
      <c r="A947">
        <v>2499</v>
      </c>
      <c r="B947">
        <v>1958</v>
      </c>
      <c r="C947">
        <f>2014-marketing_campaign32[[#This Row],[Year_Birth]]</f>
        <v>56</v>
      </c>
      <c r="D947" t="str">
        <f>IF(AND(marketing_campaign32[[#This Row],[Age]]&gt;17, marketing_campaign32[[#This Row],[Age]]&lt;40), "Adult", IF(AND(marketing_campaign32[[#This Row],[Age]]&gt;=40, marketing_campaign32[[#This Row],[Age]]&lt;59), "Middle Age", "Old Age"))</f>
        <v>Middle Age</v>
      </c>
      <c r="E947">
        <v>3</v>
      </c>
      <c r="F947">
        <v>1</v>
      </c>
      <c r="G947">
        <v>75342</v>
      </c>
      <c r="H947" t="s">
        <v>146</v>
      </c>
      <c r="I947">
        <v>3</v>
      </c>
      <c r="J947">
        <v>0</v>
      </c>
      <c r="K947">
        <v>1</v>
      </c>
      <c r="L947">
        <f t="shared" si="42"/>
        <v>1</v>
      </c>
      <c r="M947">
        <f>marketing_campaign32[[#This Row],[TotalKids]]+marketing_campaign32[[#This Row],[Marital_Number]]</f>
        <v>2</v>
      </c>
      <c r="N947" s="1">
        <v>41400</v>
      </c>
      <c r="O947" s="22">
        <f>MAX($N$2:$N$2229)-marketing_campaign32[[#This Row],[Dt_Customer]]</f>
        <v>419</v>
      </c>
      <c r="P947">
        <v>38</v>
      </c>
      <c r="Q947">
        <v>204</v>
      </c>
      <c r="R947">
        <v>97</v>
      </c>
      <c r="S947">
        <v>97</v>
      </c>
      <c r="T947">
        <v>21</v>
      </c>
      <c r="U947">
        <v>118</v>
      </c>
      <c r="V947">
        <v>26</v>
      </c>
      <c r="W947">
        <f t="shared" si="43"/>
        <v>563</v>
      </c>
      <c r="X947" s="27">
        <f>marketing_campaign32[[#This Row],[TotalSpend]]/marketing_campaign32[[#This Row],[Income]]</f>
        <v>7.4725916487483742E-3</v>
      </c>
      <c r="Y947" s="27" t="str">
        <f>IF(marketing_campaign32[[#This Row],[TotalSpend]]&gt;1196, "High Spend", "Low Spend")</f>
        <v>Low Spend</v>
      </c>
      <c r="Z947">
        <v>1</v>
      </c>
      <c r="AA947">
        <v>5</v>
      </c>
      <c r="AB947">
        <v>2</v>
      </c>
      <c r="AC947">
        <v>10</v>
      </c>
      <c r="AD947">
        <f t="shared" si="44"/>
        <v>17</v>
      </c>
      <c r="AE947" s="30">
        <f>IFERROR(marketing_campaign32[[#This Row],[TotalSpend]]/marketing_campaign32[[#This Row],[TotalPurchase]], 0)</f>
        <v>33.117647058823529</v>
      </c>
      <c r="AF947">
        <v>4</v>
      </c>
      <c r="AG947">
        <v>0</v>
      </c>
      <c r="AH947">
        <v>0</v>
      </c>
      <c r="AI947">
        <v>0</v>
      </c>
      <c r="AJ947">
        <v>0</v>
      </c>
      <c r="AK947">
        <v>0</v>
      </c>
      <c r="AL947">
        <v>0</v>
      </c>
      <c r="AM947">
        <v>0</v>
      </c>
    </row>
    <row r="948" spans="1:39" x14ac:dyDescent="0.3">
      <c r="A948">
        <v>4741</v>
      </c>
      <c r="B948">
        <v>1974</v>
      </c>
      <c r="C948">
        <f>2014-marketing_campaign32[[#This Row],[Year_Birth]]</f>
        <v>40</v>
      </c>
      <c r="D948" t="str">
        <f>IF(AND(marketing_campaign32[[#This Row],[Age]]&gt;17, marketing_campaign32[[#This Row],[Age]]&lt;40), "Adult", IF(AND(marketing_campaign32[[#This Row],[Age]]&gt;=40, marketing_campaign32[[#This Row],[Age]]&lt;59), "Middle Age", "Old Age"))</f>
        <v>Middle Age</v>
      </c>
      <c r="E948">
        <v>3</v>
      </c>
      <c r="F948">
        <v>2</v>
      </c>
      <c r="G948">
        <v>65463</v>
      </c>
      <c r="H948" t="s">
        <v>147</v>
      </c>
      <c r="I948">
        <v>2</v>
      </c>
      <c r="J948">
        <v>1</v>
      </c>
      <c r="K948">
        <v>0</v>
      </c>
      <c r="L948">
        <f t="shared" si="42"/>
        <v>1</v>
      </c>
      <c r="M948">
        <f>marketing_campaign32[[#This Row],[TotalKids]]+marketing_campaign32[[#This Row],[Marital_Number]]</f>
        <v>3</v>
      </c>
      <c r="N948" s="1">
        <v>41669</v>
      </c>
      <c r="O948" s="22">
        <f>MAX($N$2:$N$2229)-marketing_campaign32[[#This Row],[Dt_Customer]]</f>
        <v>150</v>
      </c>
      <c r="P948">
        <v>17</v>
      </c>
      <c r="Q948">
        <v>391</v>
      </c>
      <c r="R948">
        <v>32</v>
      </c>
      <c r="S948">
        <v>70</v>
      </c>
      <c r="T948">
        <v>21</v>
      </c>
      <c r="U948">
        <v>32</v>
      </c>
      <c r="V948">
        <v>16</v>
      </c>
      <c r="W948">
        <f t="shared" si="43"/>
        <v>562</v>
      </c>
      <c r="X948" s="27">
        <f>marketing_campaign32[[#This Row],[TotalSpend]]/marketing_campaign32[[#This Row],[Income]]</f>
        <v>8.5850022149916751E-3</v>
      </c>
      <c r="Y948" s="27" t="str">
        <f>IF(marketing_campaign32[[#This Row],[TotalSpend]]&gt;1196, "High Spend", "Low Spend")</f>
        <v>Low Spend</v>
      </c>
      <c r="Z948">
        <v>2</v>
      </c>
      <c r="AA948">
        <v>6</v>
      </c>
      <c r="AB948">
        <v>2</v>
      </c>
      <c r="AC948">
        <v>9</v>
      </c>
      <c r="AD948">
        <f t="shared" si="44"/>
        <v>17</v>
      </c>
      <c r="AE948" s="30">
        <f>IFERROR(marketing_campaign32[[#This Row],[TotalSpend]]/marketing_campaign32[[#This Row],[TotalPurchase]], 0)</f>
        <v>33.058823529411768</v>
      </c>
      <c r="AF948">
        <v>5</v>
      </c>
      <c r="AG948">
        <v>0</v>
      </c>
      <c r="AH948">
        <v>0</v>
      </c>
      <c r="AI948">
        <v>0</v>
      </c>
      <c r="AJ948">
        <v>1</v>
      </c>
      <c r="AK948">
        <v>0</v>
      </c>
      <c r="AL948">
        <v>0</v>
      </c>
      <c r="AM948">
        <v>0</v>
      </c>
    </row>
    <row r="949" spans="1:39" x14ac:dyDescent="0.3">
      <c r="A949">
        <v>5272</v>
      </c>
      <c r="B949">
        <v>1965</v>
      </c>
      <c r="C949">
        <f>2014-marketing_campaign32[[#This Row],[Year_Birth]]</f>
        <v>49</v>
      </c>
      <c r="D949" t="str">
        <f>IF(AND(marketing_campaign32[[#This Row],[Age]]&gt;17, marketing_campaign32[[#This Row],[Age]]&lt;40), "Adult", IF(AND(marketing_campaign32[[#This Row],[Age]]&gt;=40, marketing_campaign32[[#This Row],[Age]]&lt;59), "Middle Age", "Old Age"))</f>
        <v>Middle Age</v>
      </c>
      <c r="E949">
        <v>3</v>
      </c>
      <c r="F949">
        <v>2</v>
      </c>
      <c r="G949">
        <v>53843</v>
      </c>
      <c r="H949" t="s">
        <v>147</v>
      </c>
      <c r="I949">
        <v>2</v>
      </c>
      <c r="J949">
        <v>0</v>
      </c>
      <c r="K949">
        <v>1</v>
      </c>
      <c r="L949">
        <f t="shared" si="42"/>
        <v>1</v>
      </c>
      <c r="M949">
        <f>marketing_campaign32[[#This Row],[TotalKids]]+marketing_campaign32[[#This Row],[Marital_Number]]</f>
        <v>3</v>
      </c>
      <c r="N949" s="1">
        <v>41452</v>
      </c>
      <c r="O949" s="22">
        <f>MAX($N$2:$N$2229)-marketing_campaign32[[#This Row],[Dt_Customer]]</f>
        <v>367</v>
      </c>
      <c r="P949">
        <v>64</v>
      </c>
      <c r="Q949">
        <v>378</v>
      </c>
      <c r="R949">
        <v>0</v>
      </c>
      <c r="S949">
        <v>88</v>
      </c>
      <c r="T949">
        <v>19</v>
      </c>
      <c r="U949">
        <v>4</v>
      </c>
      <c r="V949">
        <v>73</v>
      </c>
      <c r="W949">
        <f t="shared" si="43"/>
        <v>562</v>
      </c>
      <c r="X949" s="27">
        <f>marketing_campaign32[[#This Row],[TotalSpend]]/marketing_campaign32[[#This Row],[Income]]</f>
        <v>1.0437754211318092E-2</v>
      </c>
      <c r="Y949" s="27" t="str">
        <f>IF(marketing_campaign32[[#This Row],[TotalSpend]]&gt;1196, "High Spend", "Low Spend")</f>
        <v>Low Spend</v>
      </c>
      <c r="Z949">
        <v>4</v>
      </c>
      <c r="AA949">
        <v>8</v>
      </c>
      <c r="AB949">
        <v>5</v>
      </c>
      <c r="AC949">
        <v>3</v>
      </c>
      <c r="AD949">
        <f t="shared" si="44"/>
        <v>16</v>
      </c>
      <c r="AE949" s="30">
        <f>IFERROR(marketing_campaign32[[#This Row],[TotalSpend]]/marketing_campaign32[[#This Row],[TotalPurchase]], 0)</f>
        <v>35.125</v>
      </c>
      <c r="AF949">
        <v>7</v>
      </c>
      <c r="AG949">
        <v>0</v>
      </c>
      <c r="AH949">
        <v>0</v>
      </c>
      <c r="AI949">
        <v>0</v>
      </c>
      <c r="AJ949">
        <v>0</v>
      </c>
      <c r="AK949">
        <v>0</v>
      </c>
      <c r="AL949">
        <v>0</v>
      </c>
      <c r="AM949">
        <v>0</v>
      </c>
    </row>
    <row r="950" spans="1:39" x14ac:dyDescent="0.3">
      <c r="A950">
        <v>2162</v>
      </c>
      <c r="B950">
        <v>1976</v>
      </c>
      <c r="C950">
        <f>2014-marketing_campaign32[[#This Row],[Year_Birth]]</f>
        <v>38</v>
      </c>
      <c r="D950" t="str">
        <f>IF(AND(marketing_campaign32[[#This Row],[Age]]&gt;17, marketing_campaign32[[#This Row],[Age]]&lt;40), "Adult", IF(AND(marketing_campaign32[[#This Row],[Age]]&gt;=40, marketing_campaign32[[#This Row],[Age]]&lt;59), "Middle Age", "Old Age"))</f>
        <v>Adult</v>
      </c>
      <c r="E950">
        <v>2</v>
      </c>
      <c r="F950">
        <v>2</v>
      </c>
      <c r="G950">
        <v>56939</v>
      </c>
      <c r="H950" t="s">
        <v>147</v>
      </c>
      <c r="I950">
        <v>2</v>
      </c>
      <c r="J950">
        <v>0</v>
      </c>
      <c r="K950">
        <v>1</v>
      </c>
      <c r="L950">
        <f t="shared" si="42"/>
        <v>1</v>
      </c>
      <c r="M950">
        <f>marketing_campaign32[[#This Row],[TotalKids]]+marketing_campaign32[[#This Row],[Marital_Number]]</f>
        <v>3</v>
      </c>
      <c r="N950" s="1">
        <v>41535</v>
      </c>
      <c r="O950" s="22">
        <f>MAX($N$2:$N$2229)-marketing_campaign32[[#This Row],[Dt_Customer]]</f>
        <v>284</v>
      </c>
      <c r="P950">
        <v>19</v>
      </c>
      <c r="Q950">
        <v>256</v>
      </c>
      <c r="R950">
        <v>34</v>
      </c>
      <c r="S950">
        <v>103</v>
      </c>
      <c r="T950">
        <v>90</v>
      </c>
      <c r="U950">
        <v>29</v>
      </c>
      <c r="V950">
        <v>49</v>
      </c>
      <c r="W950">
        <f t="shared" si="43"/>
        <v>561</v>
      </c>
      <c r="X950" s="27">
        <f>marketing_campaign32[[#This Row],[TotalSpend]]/marketing_campaign32[[#This Row],[Income]]</f>
        <v>9.8526493264721893E-3</v>
      </c>
      <c r="Y950" s="27" t="str">
        <f>IF(marketing_campaign32[[#This Row],[TotalSpend]]&gt;1196, "High Spend", "Low Spend")</f>
        <v>Low Spend</v>
      </c>
      <c r="Z950">
        <v>2</v>
      </c>
      <c r="AA950">
        <v>3</v>
      </c>
      <c r="AB950">
        <v>3</v>
      </c>
      <c r="AC950">
        <v>10</v>
      </c>
      <c r="AD950">
        <f t="shared" si="44"/>
        <v>16</v>
      </c>
      <c r="AE950" s="30">
        <f>IFERROR(marketing_campaign32[[#This Row],[TotalSpend]]/marketing_campaign32[[#This Row],[TotalPurchase]], 0)</f>
        <v>35.0625</v>
      </c>
      <c r="AF950">
        <v>3</v>
      </c>
      <c r="AG950">
        <v>0</v>
      </c>
      <c r="AH950">
        <v>0</v>
      </c>
      <c r="AI950">
        <v>0</v>
      </c>
      <c r="AJ950">
        <v>0</v>
      </c>
      <c r="AK950">
        <v>0</v>
      </c>
      <c r="AL950">
        <v>0</v>
      </c>
      <c r="AM950">
        <v>0</v>
      </c>
    </row>
    <row r="951" spans="1:39" x14ac:dyDescent="0.3">
      <c r="A951">
        <v>6097</v>
      </c>
      <c r="B951">
        <v>1959</v>
      </c>
      <c r="C951">
        <f>2014-marketing_campaign32[[#This Row],[Year_Birth]]</f>
        <v>55</v>
      </c>
      <c r="D951" t="str">
        <f>IF(AND(marketing_campaign32[[#This Row],[Age]]&gt;17, marketing_campaign32[[#This Row],[Age]]&lt;40), "Adult", IF(AND(marketing_campaign32[[#This Row],[Age]]&gt;=40, marketing_campaign32[[#This Row],[Age]]&lt;59), "Middle Age", "Old Age"))</f>
        <v>Middle Age</v>
      </c>
      <c r="E951">
        <v>2</v>
      </c>
      <c r="F951">
        <v>1</v>
      </c>
      <c r="G951">
        <v>50664</v>
      </c>
      <c r="H951" t="s">
        <v>147</v>
      </c>
      <c r="I951">
        <v>2</v>
      </c>
      <c r="J951">
        <v>1</v>
      </c>
      <c r="K951">
        <v>1</v>
      </c>
      <c r="L951">
        <f t="shared" si="42"/>
        <v>2</v>
      </c>
      <c r="M951">
        <f>marketing_campaign32[[#This Row],[TotalKids]]+marketing_campaign32[[#This Row],[Marital_Number]]</f>
        <v>3</v>
      </c>
      <c r="N951" s="1">
        <v>41290</v>
      </c>
      <c r="O951" s="22">
        <f>MAX($N$2:$N$2229)-marketing_campaign32[[#This Row],[Dt_Customer]]</f>
        <v>529</v>
      </c>
      <c r="P951">
        <v>64</v>
      </c>
      <c r="Q951">
        <v>313</v>
      </c>
      <c r="R951">
        <v>8</v>
      </c>
      <c r="S951">
        <v>104</v>
      </c>
      <c r="T951">
        <v>6</v>
      </c>
      <c r="U951">
        <v>4</v>
      </c>
      <c r="V951">
        <v>126</v>
      </c>
      <c r="W951">
        <f t="shared" si="43"/>
        <v>561</v>
      </c>
      <c r="X951" s="27">
        <f>marketing_campaign32[[#This Row],[TotalSpend]]/marketing_campaign32[[#This Row],[Income]]</f>
        <v>1.1072951207958313E-2</v>
      </c>
      <c r="Y951" s="27" t="str">
        <f>IF(marketing_campaign32[[#This Row],[TotalSpend]]&gt;1196, "High Spend", "Low Spend")</f>
        <v>Low Spend</v>
      </c>
      <c r="Z951">
        <v>9</v>
      </c>
      <c r="AA951">
        <v>8</v>
      </c>
      <c r="AB951">
        <v>1</v>
      </c>
      <c r="AC951">
        <v>6</v>
      </c>
      <c r="AD951">
        <f t="shared" si="44"/>
        <v>15</v>
      </c>
      <c r="AE951" s="30">
        <f>IFERROR(marketing_campaign32[[#This Row],[TotalSpend]]/marketing_campaign32[[#This Row],[TotalPurchase]], 0)</f>
        <v>37.4</v>
      </c>
      <c r="AF951">
        <v>9</v>
      </c>
      <c r="AG951">
        <v>0</v>
      </c>
      <c r="AH951">
        <v>0</v>
      </c>
      <c r="AI951">
        <v>0</v>
      </c>
      <c r="AJ951">
        <v>0</v>
      </c>
      <c r="AK951">
        <v>0</v>
      </c>
      <c r="AL951">
        <v>0</v>
      </c>
      <c r="AM951">
        <v>0</v>
      </c>
    </row>
    <row r="952" spans="1:39" x14ac:dyDescent="0.3">
      <c r="A952">
        <v>1491</v>
      </c>
      <c r="B952">
        <v>1965</v>
      </c>
      <c r="C952">
        <f>2014-marketing_campaign32[[#This Row],[Year_Birth]]</f>
        <v>49</v>
      </c>
      <c r="D952" t="str">
        <f>IF(AND(marketing_campaign32[[#This Row],[Age]]&gt;17, marketing_campaign32[[#This Row],[Age]]&lt;40), "Adult", IF(AND(marketing_campaign32[[#This Row],[Age]]&gt;=40, marketing_campaign32[[#This Row],[Age]]&lt;59), "Middle Age", "Old Age"))</f>
        <v>Middle Age</v>
      </c>
      <c r="E952">
        <v>3</v>
      </c>
      <c r="F952">
        <v>2</v>
      </c>
      <c r="G952">
        <v>71488</v>
      </c>
      <c r="H952" t="s">
        <v>146</v>
      </c>
      <c r="I952">
        <v>3</v>
      </c>
      <c r="J952">
        <v>0</v>
      </c>
      <c r="K952">
        <v>0</v>
      </c>
      <c r="L952">
        <f t="shared" si="42"/>
        <v>0</v>
      </c>
      <c r="M952">
        <f>marketing_campaign32[[#This Row],[TotalKids]]+marketing_campaign32[[#This Row],[Marital_Number]]</f>
        <v>2</v>
      </c>
      <c r="N952" s="1">
        <v>41323</v>
      </c>
      <c r="O952" s="22">
        <f>MAX($N$2:$N$2229)-marketing_campaign32[[#This Row],[Dt_Customer]]</f>
        <v>496</v>
      </c>
      <c r="P952">
        <v>87</v>
      </c>
      <c r="Q952">
        <v>162</v>
      </c>
      <c r="R952">
        <v>33</v>
      </c>
      <c r="S952">
        <v>124</v>
      </c>
      <c r="T952">
        <v>40</v>
      </c>
      <c r="U952">
        <v>28</v>
      </c>
      <c r="V952">
        <v>172</v>
      </c>
      <c r="W952">
        <f t="shared" si="43"/>
        <v>559</v>
      </c>
      <c r="X952" s="27">
        <f>marketing_campaign32[[#This Row],[TotalSpend]]/marketing_campaign32[[#This Row],[Income]]</f>
        <v>7.8194941808415394E-3</v>
      </c>
      <c r="Y952" s="27" t="str">
        <f>IF(marketing_campaign32[[#This Row],[TotalSpend]]&gt;1196, "High Spend", "Low Spend")</f>
        <v>Low Spend</v>
      </c>
      <c r="Z952">
        <v>2</v>
      </c>
      <c r="AA952">
        <v>3</v>
      </c>
      <c r="AB952">
        <v>4</v>
      </c>
      <c r="AC952">
        <v>7</v>
      </c>
      <c r="AD952">
        <f t="shared" si="44"/>
        <v>14</v>
      </c>
      <c r="AE952" s="30">
        <f>IFERROR(marketing_campaign32[[#This Row],[TotalSpend]]/marketing_campaign32[[#This Row],[TotalPurchase]], 0)</f>
        <v>39.928571428571431</v>
      </c>
      <c r="AF952">
        <v>1</v>
      </c>
      <c r="AG952">
        <v>0</v>
      </c>
      <c r="AH952">
        <v>0</v>
      </c>
      <c r="AI952">
        <v>0</v>
      </c>
      <c r="AJ952">
        <v>0</v>
      </c>
      <c r="AK952">
        <v>0</v>
      </c>
      <c r="AL952">
        <v>0</v>
      </c>
      <c r="AM952">
        <v>0</v>
      </c>
    </row>
    <row r="953" spans="1:39" x14ac:dyDescent="0.3">
      <c r="A953">
        <v>7872</v>
      </c>
      <c r="B953">
        <v>1975</v>
      </c>
      <c r="C953">
        <f>2014-marketing_campaign32[[#This Row],[Year_Birth]]</f>
        <v>39</v>
      </c>
      <c r="D953" t="str">
        <f>IF(AND(marketing_campaign32[[#This Row],[Age]]&gt;17, marketing_campaign32[[#This Row],[Age]]&lt;40), "Adult", IF(AND(marketing_campaign32[[#This Row],[Age]]&gt;=40, marketing_campaign32[[#This Row],[Age]]&lt;59), "Middle Age", "Old Age"))</f>
        <v>Adult</v>
      </c>
      <c r="E953">
        <v>3</v>
      </c>
      <c r="F953">
        <v>2</v>
      </c>
      <c r="G953">
        <v>86836</v>
      </c>
      <c r="H953" t="s">
        <v>146</v>
      </c>
      <c r="I953">
        <v>3</v>
      </c>
      <c r="J953">
        <v>0</v>
      </c>
      <c r="K953">
        <v>0</v>
      </c>
      <c r="L953">
        <f t="shared" si="42"/>
        <v>0</v>
      </c>
      <c r="M953">
        <f>marketing_campaign32[[#This Row],[TotalKids]]+marketing_campaign32[[#This Row],[Marital_Number]]</f>
        <v>2</v>
      </c>
      <c r="N953" s="1">
        <v>41164</v>
      </c>
      <c r="O953" s="22">
        <f>MAX($N$2:$N$2229)-marketing_campaign32[[#This Row],[Dt_Customer]]</f>
        <v>655</v>
      </c>
      <c r="P953">
        <v>7</v>
      </c>
      <c r="Q953">
        <v>179</v>
      </c>
      <c r="R953">
        <v>21</v>
      </c>
      <c r="S953">
        <v>273</v>
      </c>
      <c r="T953">
        <v>0</v>
      </c>
      <c r="U953">
        <v>21</v>
      </c>
      <c r="V953">
        <v>63</v>
      </c>
      <c r="W953">
        <f t="shared" si="43"/>
        <v>557</v>
      </c>
      <c r="X953" s="27">
        <f>marketing_campaign32[[#This Row],[TotalSpend]]/marketing_campaign32[[#This Row],[Income]]</f>
        <v>6.4143903450181953E-3</v>
      </c>
      <c r="Y953" s="27" t="str">
        <f>IF(marketing_campaign32[[#This Row],[TotalSpend]]&gt;1196, "High Spend", "Low Spend")</f>
        <v>Low Spend</v>
      </c>
      <c r="Z953">
        <v>1</v>
      </c>
      <c r="AA953">
        <v>6</v>
      </c>
      <c r="AB953">
        <v>10</v>
      </c>
      <c r="AC953">
        <v>6</v>
      </c>
      <c r="AD953">
        <f t="shared" si="44"/>
        <v>22</v>
      </c>
      <c r="AE953" s="30">
        <f>IFERROR(marketing_campaign32[[#This Row],[TotalSpend]]/marketing_campaign32[[#This Row],[TotalPurchase]], 0)</f>
        <v>25.318181818181817</v>
      </c>
      <c r="AF953">
        <v>5</v>
      </c>
      <c r="AG953">
        <v>1</v>
      </c>
      <c r="AH953">
        <v>0</v>
      </c>
      <c r="AI953">
        <v>1</v>
      </c>
      <c r="AJ953">
        <v>0</v>
      </c>
      <c r="AK953">
        <v>1</v>
      </c>
      <c r="AL953">
        <v>1</v>
      </c>
      <c r="AM953">
        <v>0</v>
      </c>
    </row>
    <row r="954" spans="1:39" x14ac:dyDescent="0.3">
      <c r="A954">
        <v>8233</v>
      </c>
      <c r="B954">
        <v>1950</v>
      </c>
      <c r="C954">
        <f>2014-marketing_campaign32[[#This Row],[Year_Birth]]</f>
        <v>64</v>
      </c>
      <c r="D954" t="str">
        <f>IF(AND(marketing_campaign32[[#This Row],[Age]]&gt;17, marketing_campaign32[[#This Row],[Age]]&lt;40), "Adult", IF(AND(marketing_campaign32[[#This Row],[Age]]&gt;=40, marketing_campaign32[[#This Row],[Age]]&lt;59), "Middle Age", "Old Age"))</f>
        <v>Old Age</v>
      </c>
      <c r="E954">
        <v>3</v>
      </c>
      <c r="F954">
        <v>1</v>
      </c>
      <c r="G954">
        <v>64866</v>
      </c>
      <c r="H954" t="s">
        <v>147</v>
      </c>
      <c r="I954">
        <v>2</v>
      </c>
      <c r="J954">
        <v>0</v>
      </c>
      <c r="K954">
        <v>1</v>
      </c>
      <c r="L954">
        <f t="shared" si="42"/>
        <v>1</v>
      </c>
      <c r="M954">
        <f>marketing_campaign32[[#This Row],[TotalKids]]+marketing_campaign32[[#This Row],[Marital_Number]]</f>
        <v>2</v>
      </c>
      <c r="N954" s="1">
        <v>41665</v>
      </c>
      <c r="O954" s="22">
        <f>MAX($N$2:$N$2229)-marketing_campaign32[[#This Row],[Dt_Customer]]</f>
        <v>154</v>
      </c>
      <c r="P954">
        <v>9</v>
      </c>
      <c r="Q954">
        <v>508</v>
      </c>
      <c r="R954">
        <v>5</v>
      </c>
      <c r="S954">
        <v>21</v>
      </c>
      <c r="T954">
        <v>7</v>
      </c>
      <c r="U954">
        <v>5</v>
      </c>
      <c r="V954">
        <v>10</v>
      </c>
      <c r="W954">
        <f t="shared" si="43"/>
        <v>556</v>
      </c>
      <c r="X954" s="27">
        <f>marketing_campaign32[[#This Row],[TotalSpend]]/marketing_campaign32[[#This Row],[Income]]</f>
        <v>8.5715166651250275E-3</v>
      </c>
      <c r="Y954" s="27" t="str">
        <f>IF(marketing_campaign32[[#This Row],[TotalSpend]]&gt;1196, "High Spend", "Low Spend")</f>
        <v>Low Spend</v>
      </c>
      <c r="Z954">
        <v>4</v>
      </c>
      <c r="AA954">
        <v>7</v>
      </c>
      <c r="AB954">
        <v>3</v>
      </c>
      <c r="AC954">
        <v>7</v>
      </c>
      <c r="AD954">
        <f t="shared" si="44"/>
        <v>17</v>
      </c>
      <c r="AE954" s="30">
        <f>IFERROR(marketing_campaign32[[#This Row],[TotalSpend]]/marketing_campaign32[[#This Row],[TotalPurchase]], 0)</f>
        <v>32.705882352941174</v>
      </c>
      <c r="AF954">
        <v>5</v>
      </c>
      <c r="AG954">
        <v>0</v>
      </c>
      <c r="AH954">
        <v>0</v>
      </c>
      <c r="AI954">
        <v>0</v>
      </c>
      <c r="AJ954">
        <v>1</v>
      </c>
      <c r="AK954">
        <v>0</v>
      </c>
      <c r="AL954">
        <v>0</v>
      </c>
      <c r="AM954">
        <v>0</v>
      </c>
    </row>
    <row r="955" spans="1:39" x14ac:dyDescent="0.3">
      <c r="A955">
        <v>9215</v>
      </c>
      <c r="B955">
        <v>1980</v>
      </c>
      <c r="C955">
        <f>2014-marketing_campaign32[[#This Row],[Year_Birth]]</f>
        <v>34</v>
      </c>
      <c r="D955" t="str">
        <f>IF(AND(marketing_campaign32[[#This Row],[Age]]&gt;17, marketing_campaign32[[#This Row],[Age]]&lt;40), "Adult", IF(AND(marketing_campaign32[[#This Row],[Age]]&gt;=40, marketing_campaign32[[#This Row],[Age]]&lt;59), "Middle Age", "Old Age"))</f>
        <v>Adult</v>
      </c>
      <c r="E955">
        <v>3</v>
      </c>
      <c r="F955">
        <v>2</v>
      </c>
      <c r="G955">
        <v>43974</v>
      </c>
      <c r="H955" t="s">
        <v>147</v>
      </c>
      <c r="I955">
        <v>2</v>
      </c>
      <c r="J955">
        <v>1</v>
      </c>
      <c r="K955">
        <v>0</v>
      </c>
      <c r="L955">
        <f t="shared" si="42"/>
        <v>1</v>
      </c>
      <c r="M955">
        <f>marketing_campaign32[[#This Row],[TotalKids]]+marketing_campaign32[[#This Row],[Marital_Number]]</f>
        <v>3</v>
      </c>
      <c r="N955" s="1">
        <v>41255</v>
      </c>
      <c r="O955" s="22">
        <f>MAX($N$2:$N$2229)-marketing_campaign32[[#This Row],[Dt_Customer]]</f>
        <v>564</v>
      </c>
      <c r="P955">
        <v>19</v>
      </c>
      <c r="Q955">
        <v>378</v>
      </c>
      <c r="R955">
        <v>0</v>
      </c>
      <c r="S955">
        <v>101</v>
      </c>
      <c r="T955">
        <v>0</v>
      </c>
      <c r="U955">
        <v>0</v>
      </c>
      <c r="V955">
        <v>72</v>
      </c>
      <c r="W955">
        <f t="shared" si="43"/>
        <v>551</v>
      </c>
      <c r="X955" s="27">
        <f>marketing_campaign32[[#This Row],[TotalSpend]]/marketing_campaign32[[#This Row],[Income]]</f>
        <v>1.2530131441306226E-2</v>
      </c>
      <c r="Y955" s="27" t="str">
        <f>IF(marketing_campaign32[[#This Row],[TotalSpend]]&gt;1196, "High Spend", "Low Spend")</f>
        <v>Low Spend</v>
      </c>
      <c r="Z955">
        <v>5</v>
      </c>
      <c r="AA955">
        <v>6</v>
      </c>
      <c r="AB955">
        <v>4</v>
      </c>
      <c r="AC955">
        <v>6</v>
      </c>
      <c r="AD955">
        <f t="shared" si="44"/>
        <v>16</v>
      </c>
      <c r="AE955" s="30">
        <f>IFERROR(marketing_campaign32[[#This Row],[TotalSpend]]/marketing_campaign32[[#This Row],[TotalPurchase]], 0)</f>
        <v>34.4375</v>
      </c>
      <c r="AF955">
        <v>7</v>
      </c>
      <c r="AG955">
        <v>0</v>
      </c>
      <c r="AH955">
        <v>0</v>
      </c>
      <c r="AI955">
        <v>0</v>
      </c>
      <c r="AJ955">
        <v>0</v>
      </c>
      <c r="AK955">
        <v>0</v>
      </c>
      <c r="AL955">
        <v>0</v>
      </c>
      <c r="AM955">
        <v>0</v>
      </c>
    </row>
    <row r="956" spans="1:39" x14ac:dyDescent="0.3">
      <c r="A956">
        <v>4440</v>
      </c>
      <c r="B956">
        <v>1964</v>
      </c>
      <c r="C956">
        <f>2014-marketing_campaign32[[#This Row],[Year_Birth]]</f>
        <v>50</v>
      </c>
      <c r="D956" t="str">
        <f>IF(AND(marketing_campaign32[[#This Row],[Age]]&gt;17, marketing_campaign32[[#This Row],[Age]]&lt;40), "Adult", IF(AND(marketing_campaign32[[#This Row],[Age]]&gt;=40, marketing_campaign32[[#This Row],[Age]]&lt;59), "Middle Age", "Old Age"))</f>
        <v>Middle Age</v>
      </c>
      <c r="E956">
        <v>3</v>
      </c>
      <c r="F956">
        <v>2</v>
      </c>
      <c r="G956">
        <v>64100</v>
      </c>
      <c r="H956" t="s">
        <v>147</v>
      </c>
      <c r="I956">
        <v>2</v>
      </c>
      <c r="J956">
        <v>0</v>
      </c>
      <c r="K956">
        <v>1</v>
      </c>
      <c r="L956">
        <f t="shared" si="42"/>
        <v>1</v>
      </c>
      <c r="M956">
        <f>marketing_campaign32[[#This Row],[TotalKids]]+marketing_campaign32[[#This Row],[Marital_Number]]</f>
        <v>3</v>
      </c>
      <c r="N956" s="1">
        <v>41527</v>
      </c>
      <c r="O956" s="22">
        <f>MAX($N$2:$N$2229)-marketing_campaign32[[#This Row],[Dt_Customer]]</f>
        <v>292</v>
      </c>
      <c r="P956">
        <v>93</v>
      </c>
      <c r="Q956">
        <v>509</v>
      </c>
      <c r="R956">
        <v>0</v>
      </c>
      <c r="S956">
        <v>27</v>
      </c>
      <c r="T956">
        <v>0</v>
      </c>
      <c r="U956">
        <v>0</v>
      </c>
      <c r="V956">
        <v>10</v>
      </c>
      <c r="W956">
        <f t="shared" si="43"/>
        <v>546</v>
      </c>
      <c r="X956" s="27">
        <f>marketing_campaign32[[#This Row],[TotalSpend]]/marketing_campaign32[[#This Row],[Income]]</f>
        <v>8.5179407176287046E-3</v>
      </c>
      <c r="Y956" s="27" t="str">
        <f>IF(marketing_campaign32[[#This Row],[TotalSpend]]&gt;1196, "High Spend", "Low Spend")</f>
        <v>Low Spend</v>
      </c>
      <c r="Z956">
        <v>1</v>
      </c>
      <c r="AA956">
        <v>8</v>
      </c>
      <c r="AB956">
        <v>3</v>
      </c>
      <c r="AC956">
        <v>6</v>
      </c>
      <c r="AD956">
        <f t="shared" si="44"/>
        <v>17</v>
      </c>
      <c r="AE956" s="30">
        <f>IFERROR(marketing_campaign32[[#This Row],[TotalSpend]]/marketing_campaign32[[#This Row],[TotalPurchase]], 0)</f>
        <v>32.117647058823529</v>
      </c>
      <c r="AF956">
        <v>7</v>
      </c>
      <c r="AG956">
        <v>0</v>
      </c>
      <c r="AH956">
        <v>0</v>
      </c>
      <c r="AI956">
        <v>0</v>
      </c>
      <c r="AJ956">
        <v>1</v>
      </c>
      <c r="AK956">
        <v>0</v>
      </c>
      <c r="AL956">
        <v>0</v>
      </c>
      <c r="AM956">
        <v>0</v>
      </c>
    </row>
    <row r="957" spans="1:39" x14ac:dyDescent="0.3">
      <c r="A957">
        <v>10722</v>
      </c>
      <c r="B957">
        <v>1973</v>
      </c>
      <c r="C957">
        <f>2014-marketing_campaign32[[#This Row],[Year_Birth]]</f>
        <v>41</v>
      </c>
      <c r="D957" t="str">
        <f>IF(AND(marketing_campaign32[[#This Row],[Age]]&gt;17, marketing_campaign32[[#This Row],[Age]]&lt;40), "Adult", IF(AND(marketing_campaign32[[#This Row],[Age]]&gt;=40, marketing_campaign32[[#This Row],[Age]]&lt;59), "Middle Age", "Old Age"))</f>
        <v>Middle Age</v>
      </c>
      <c r="E957">
        <v>2</v>
      </c>
      <c r="F957">
        <v>2</v>
      </c>
      <c r="G957">
        <v>55593</v>
      </c>
      <c r="H957" t="s">
        <v>147</v>
      </c>
      <c r="I957">
        <v>2</v>
      </c>
      <c r="J957">
        <v>0</v>
      </c>
      <c r="K957">
        <v>1</v>
      </c>
      <c r="L957">
        <f t="shared" si="42"/>
        <v>1</v>
      </c>
      <c r="M957">
        <f>marketing_campaign32[[#This Row],[TotalKids]]+marketing_campaign32[[#This Row],[Marital_Number]]</f>
        <v>3</v>
      </c>
      <c r="N957" s="1">
        <v>41507</v>
      </c>
      <c r="O957" s="22">
        <f>MAX($N$2:$N$2229)-marketing_campaign32[[#This Row],[Dt_Customer]]</f>
        <v>312</v>
      </c>
      <c r="P957">
        <v>63</v>
      </c>
      <c r="Q957">
        <v>293</v>
      </c>
      <c r="R957">
        <v>8</v>
      </c>
      <c r="S957">
        <v>124</v>
      </c>
      <c r="T957">
        <v>11</v>
      </c>
      <c r="U957">
        <v>4</v>
      </c>
      <c r="V957">
        <v>106</v>
      </c>
      <c r="W957">
        <f t="shared" si="43"/>
        <v>546</v>
      </c>
      <c r="X957" s="27">
        <f>marketing_campaign32[[#This Row],[TotalSpend]]/marketing_campaign32[[#This Row],[Income]]</f>
        <v>9.8213803896173985E-3</v>
      </c>
      <c r="Y957" s="27" t="str">
        <f>IF(marketing_campaign32[[#This Row],[TotalSpend]]&gt;1196, "High Spend", "Low Spend")</f>
        <v>Low Spend</v>
      </c>
      <c r="Z957">
        <v>2</v>
      </c>
      <c r="AA957">
        <v>6</v>
      </c>
      <c r="AB957">
        <v>6</v>
      </c>
      <c r="AC957">
        <v>3</v>
      </c>
      <c r="AD957">
        <f t="shared" si="44"/>
        <v>15</v>
      </c>
      <c r="AE957" s="30">
        <f>IFERROR(marketing_campaign32[[#This Row],[TotalSpend]]/marketing_campaign32[[#This Row],[TotalPurchase]], 0)</f>
        <v>36.4</v>
      </c>
      <c r="AF957">
        <v>6</v>
      </c>
      <c r="AG957">
        <v>0</v>
      </c>
      <c r="AH957">
        <v>0</v>
      </c>
      <c r="AI957">
        <v>1</v>
      </c>
      <c r="AJ957">
        <v>0</v>
      </c>
      <c r="AK957">
        <v>0</v>
      </c>
      <c r="AL957">
        <v>0</v>
      </c>
      <c r="AM957">
        <v>0</v>
      </c>
    </row>
    <row r="958" spans="1:39" x14ac:dyDescent="0.3">
      <c r="A958">
        <v>7192</v>
      </c>
      <c r="B958">
        <v>1955</v>
      </c>
      <c r="C958">
        <f>2014-marketing_campaign32[[#This Row],[Year_Birth]]</f>
        <v>59</v>
      </c>
      <c r="D958" t="str">
        <f>IF(AND(marketing_campaign32[[#This Row],[Age]]&gt;17, marketing_campaign32[[#This Row],[Age]]&lt;40), "Adult", IF(AND(marketing_campaign32[[#This Row],[Age]]&gt;=40, marketing_campaign32[[#This Row],[Age]]&lt;59), "Middle Age", "Old Age"))</f>
        <v>Old Age</v>
      </c>
      <c r="E958">
        <v>2</v>
      </c>
      <c r="F958">
        <v>2</v>
      </c>
      <c r="G958">
        <v>65748</v>
      </c>
      <c r="H958" t="s">
        <v>147</v>
      </c>
      <c r="I958">
        <v>2</v>
      </c>
      <c r="J958">
        <v>0</v>
      </c>
      <c r="K958">
        <v>1</v>
      </c>
      <c r="L958">
        <f t="shared" si="42"/>
        <v>1</v>
      </c>
      <c r="M958">
        <f>marketing_campaign32[[#This Row],[TotalKids]]+marketing_campaign32[[#This Row],[Marital_Number]]</f>
        <v>3</v>
      </c>
      <c r="N958" s="1">
        <v>41379</v>
      </c>
      <c r="O958" s="22">
        <f>MAX($N$2:$N$2229)-marketing_campaign32[[#This Row],[Dt_Customer]]</f>
        <v>440</v>
      </c>
      <c r="P958">
        <v>58</v>
      </c>
      <c r="Q958">
        <v>172</v>
      </c>
      <c r="R958">
        <v>73</v>
      </c>
      <c r="S958">
        <v>93</v>
      </c>
      <c r="T958">
        <v>95</v>
      </c>
      <c r="U958">
        <v>78</v>
      </c>
      <c r="V958">
        <v>34</v>
      </c>
      <c r="W958">
        <f t="shared" si="43"/>
        <v>545</v>
      </c>
      <c r="X958" s="27">
        <f>marketing_campaign32[[#This Row],[TotalSpend]]/marketing_campaign32[[#This Row],[Income]]</f>
        <v>8.2892255277727082E-3</v>
      </c>
      <c r="Y958" s="27" t="str">
        <f>IF(marketing_campaign32[[#This Row],[TotalSpend]]&gt;1196, "High Spend", "Low Spend")</f>
        <v>Low Spend</v>
      </c>
      <c r="Z958">
        <v>2</v>
      </c>
      <c r="AA958">
        <v>2</v>
      </c>
      <c r="AB958">
        <v>4</v>
      </c>
      <c r="AC958">
        <v>10</v>
      </c>
      <c r="AD958">
        <f t="shared" si="44"/>
        <v>16</v>
      </c>
      <c r="AE958" s="30">
        <f>IFERROR(marketing_campaign32[[#This Row],[TotalSpend]]/marketing_campaign32[[#This Row],[TotalPurchase]], 0)</f>
        <v>34.0625</v>
      </c>
      <c r="AF958">
        <v>1</v>
      </c>
      <c r="AG958">
        <v>0</v>
      </c>
      <c r="AH958">
        <v>0</v>
      </c>
      <c r="AI958">
        <v>0</v>
      </c>
      <c r="AJ958">
        <v>0</v>
      </c>
      <c r="AK958">
        <v>0</v>
      </c>
      <c r="AL958">
        <v>0</v>
      </c>
      <c r="AM958">
        <v>1</v>
      </c>
    </row>
    <row r="959" spans="1:39" x14ac:dyDescent="0.3">
      <c r="A959">
        <v>6376</v>
      </c>
      <c r="B959">
        <v>1979</v>
      </c>
      <c r="C959">
        <f>2014-marketing_campaign32[[#This Row],[Year_Birth]]</f>
        <v>35</v>
      </c>
      <c r="D959" t="str">
        <f>IF(AND(marketing_campaign32[[#This Row],[Age]]&gt;17, marketing_campaign32[[#This Row],[Age]]&lt;40), "Adult", IF(AND(marketing_campaign32[[#This Row],[Age]]&gt;=40, marketing_campaign32[[#This Row],[Age]]&lt;59), "Middle Age", "Old Age"))</f>
        <v>Adult</v>
      </c>
      <c r="E959">
        <v>2</v>
      </c>
      <c r="F959">
        <v>1</v>
      </c>
      <c r="G959">
        <v>57537</v>
      </c>
      <c r="H959" t="s">
        <v>147</v>
      </c>
      <c r="I959">
        <v>2</v>
      </c>
      <c r="J959">
        <v>1</v>
      </c>
      <c r="K959">
        <v>0</v>
      </c>
      <c r="L959">
        <f t="shared" si="42"/>
        <v>1</v>
      </c>
      <c r="M959">
        <f>marketing_campaign32[[#This Row],[TotalKids]]+marketing_campaign32[[#This Row],[Marital_Number]]</f>
        <v>2</v>
      </c>
      <c r="N959" s="1">
        <v>41435</v>
      </c>
      <c r="O959" s="22">
        <f>MAX($N$2:$N$2229)-marketing_campaign32[[#This Row],[Dt_Customer]]</f>
        <v>384</v>
      </c>
      <c r="P959">
        <v>83</v>
      </c>
      <c r="Q959">
        <v>191</v>
      </c>
      <c r="R959">
        <v>56</v>
      </c>
      <c r="S959">
        <v>139</v>
      </c>
      <c r="T959">
        <v>51</v>
      </c>
      <c r="U959">
        <v>8</v>
      </c>
      <c r="V959">
        <v>100</v>
      </c>
      <c r="W959">
        <f t="shared" si="43"/>
        <v>545</v>
      </c>
      <c r="X959" s="27">
        <f>marketing_campaign32[[#This Row],[TotalSpend]]/marketing_campaign32[[#This Row],[Income]]</f>
        <v>9.4721657368302143E-3</v>
      </c>
      <c r="Y959" s="27" t="str">
        <f>IF(marketing_campaign32[[#This Row],[TotalSpend]]&gt;1196, "High Spend", "Low Spend")</f>
        <v>Low Spend</v>
      </c>
      <c r="Z959">
        <v>4</v>
      </c>
      <c r="AA959">
        <v>4</v>
      </c>
      <c r="AB959">
        <v>3</v>
      </c>
      <c r="AC959">
        <v>8</v>
      </c>
      <c r="AD959">
        <f t="shared" si="44"/>
        <v>15</v>
      </c>
      <c r="AE959" s="30">
        <f>IFERROR(marketing_campaign32[[#This Row],[TotalSpend]]/marketing_campaign32[[#This Row],[TotalPurchase]], 0)</f>
        <v>36.333333333333336</v>
      </c>
      <c r="AF959">
        <v>4</v>
      </c>
      <c r="AG959">
        <v>0</v>
      </c>
      <c r="AH959">
        <v>0</v>
      </c>
      <c r="AI959">
        <v>0</v>
      </c>
      <c r="AJ959">
        <v>0</v>
      </c>
      <c r="AK959">
        <v>0</v>
      </c>
      <c r="AL959">
        <v>0</v>
      </c>
      <c r="AM959">
        <v>0</v>
      </c>
    </row>
    <row r="960" spans="1:39" x14ac:dyDescent="0.3">
      <c r="A960">
        <v>4047</v>
      </c>
      <c r="B960">
        <v>1954</v>
      </c>
      <c r="C960">
        <f>2014-marketing_campaign32[[#This Row],[Year_Birth]]</f>
        <v>60</v>
      </c>
      <c r="D960" t="str">
        <f>IF(AND(marketing_campaign32[[#This Row],[Age]]&gt;17, marketing_campaign32[[#This Row],[Age]]&lt;40), "Adult", IF(AND(marketing_campaign32[[#This Row],[Age]]&gt;=40, marketing_campaign32[[#This Row],[Age]]&lt;59), "Middle Age", "Old Age"))</f>
        <v>Old Age</v>
      </c>
      <c r="E960">
        <v>3</v>
      </c>
      <c r="F960">
        <v>2</v>
      </c>
      <c r="G960">
        <v>65324</v>
      </c>
      <c r="H960" t="s">
        <v>147</v>
      </c>
      <c r="I960">
        <v>2</v>
      </c>
      <c r="J960">
        <v>0</v>
      </c>
      <c r="K960">
        <v>1</v>
      </c>
      <c r="L960">
        <f t="shared" si="42"/>
        <v>1</v>
      </c>
      <c r="M960">
        <f>marketing_campaign32[[#This Row],[TotalKids]]+marketing_campaign32[[#This Row],[Marital_Number]]</f>
        <v>3</v>
      </c>
      <c r="N960" s="1">
        <v>41650</v>
      </c>
      <c r="O960" s="22">
        <f>MAX($N$2:$N$2229)-marketing_campaign32[[#This Row],[Dt_Customer]]</f>
        <v>169</v>
      </c>
      <c r="P960">
        <v>0</v>
      </c>
      <c r="Q960">
        <v>384</v>
      </c>
      <c r="R960">
        <v>0</v>
      </c>
      <c r="S960">
        <v>102</v>
      </c>
      <c r="T960">
        <v>21</v>
      </c>
      <c r="U960">
        <v>32</v>
      </c>
      <c r="V960">
        <v>5</v>
      </c>
      <c r="W960">
        <f t="shared" si="43"/>
        <v>544</v>
      </c>
      <c r="X960" s="27">
        <f>marketing_campaign32[[#This Row],[TotalSpend]]/marketing_campaign32[[#This Row],[Income]]</f>
        <v>8.3277202865715515E-3</v>
      </c>
      <c r="Y960" s="27" t="str">
        <f>IF(marketing_campaign32[[#This Row],[TotalSpend]]&gt;1196, "High Spend", "Low Spend")</f>
        <v>Low Spend</v>
      </c>
      <c r="Z960">
        <v>3</v>
      </c>
      <c r="AA960">
        <v>6</v>
      </c>
      <c r="AB960">
        <v>2</v>
      </c>
      <c r="AC960">
        <v>9</v>
      </c>
      <c r="AD960">
        <f t="shared" si="44"/>
        <v>17</v>
      </c>
      <c r="AE960" s="30">
        <f>IFERROR(marketing_campaign32[[#This Row],[TotalSpend]]/marketing_campaign32[[#This Row],[TotalPurchase]], 0)</f>
        <v>32</v>
      </c>
      <c r="AF960">
        <v>4</v>
      </c>
      <c r="AG960">
        <v>0</v>
      </c>
      <c r="AH960">
        <v>0</v>
      </c>
      <c r="AI960">
        <v>0</v>
      </c>
      <c r="AJ960">
        <v>0</v>
      </c>
      <c r="AK960">
        <v>0</v>
      </c>
      <c r="AL960">
        <v>0</v>
      </c>
      <c r="AM960">
        <v>0</v>
      </c>
    </row>
    <row r="961" spans="1:39" x14ac:dyDescent="0.3">
      <c r="A961">
        <v>9477</v>
      </c>
      <c r="B961">
        <v>1954</v>
      </c>
      <c r="C961">
        <f>2014-marketing_campaign32[[#This Row],[Year_Birth]]</f>
        <v>60</v>
      </c>
      <c r="D961" t="str">
        <f>IF(AND(marketing_campaign32[[#This Row],[Age]]&gt;17, marketing_campaign32[[#This Row],[Age]]&lt;40), "Adult", IF(AND(marketing_campaign32[[#This Row],[Age]]&gt;=40, marketing_campaign32[[#This Row],[Age]]&lt;59), "Middle Age", "Old Age"))</f>
        <v>Old Age</v>
      </c>
      <c r="E961">
        <v>3</v>
      </c>
      <c r="F961">
        <v>2</v>
      </c>
      <c r="G961">
        <v>65324</v>
      </c>
      <c r="H961" t="s">
        <v>147</v>
      </c>
      <c r="I961">
        <v>2</v>
      </c>
      <c r="J961">
        <v>0</v>
      </c>
      <c r="K961">
        <v>1</v>
      </c>
      <c r="L961">
        <f t="shared" ref="L961:L1024" si="45">J961+K961</f>
        <v>1</v>
      </c>
      <c r="M961">
        <f>marketing_campaign32[[#This Row],[TotalKids]]+marketing_campaign32[[#This Row],[Marital_Number]]</f>
        <v>3</v>
      </c>
      <c r="N961" s="1">
        <v>41650</v>
      </c>
      <c r="O961" s="22">
        <f>MAX($N$2:$N$2229)-marketing_campaign32[[#This Row],[Dt_Customer]]</f>
        <v>169</v>
      </c>
      <c r="P961">
        <v>0</v>
      </c>
      <c r="Q961">
        <v>384</v>
      </c>
      <c r="R961">
        <v>0</v>
      </c>
      <c r="S961">
        <v>102</v>
      </c>
      <c r="T961">
        <v>21</v>
      </c>
      <c r="U961">
        <v>32</v>
      </c>
      <c r="V961">
        <v>5</v>
      </c>
      <c r="W961">
        <f t="shared" ref="W961:W1024" si="46">Q961+R961+S961+T961+U961+V961</f>
        <v>544</v>
      </c>
      <c r="X961" s="27">
        <f>marketing_campaign32[[#This Row],[TotalSpend]]/marketing_campaign32[[#This Row],[Income]]</f>
        <v>8.3277202865715515E-3</v>
      </c>
      <c r="Y961" s="27" t="str">
        <f>IF(marketing_campaign32[[#This Row],[TotalSpend]]&gt;1196, "High Spend", "Low Spend")</f>
        <v>Low Spend</v>
      </c>
      <c r="Z961">
        <v>3</v>
      </c>
      <c r="AA961">
        <v>6</v>
      </c>
      <c r="AB961">
        <v>2</v>
      </c>
      <c r="AC961">
        <v>9</v>
      </c>
      <c r="AD961">
        <f t="shared" ref="AD961:AD1024" si="47">AA961+AB961+AC961</f>
        <v>17</v>
      </c>
      <c r="AE961" s="30">
        <f>IFERROR(marketing_campaign32[[#This Row],[TotalSpend]]/marketing_campaign32[[#This Row],[TotalPurchase]], 0)</f>
        <v>32</v>
      </c>
      <c r="AF961">
        <v>4</v>
      </c>
      <c r="AG961">
        <v>0</v>
      </c>
      <c r="AH961">
        <v>0</v>
      </c>
      <c r="AI961">
        <v>0</v>
      </c>
      <c r="AJ961">
        <v>0</v>
      </c>
      <c r="AK961">
        <v>0</v>
      </c>
      <c r="AL961">
        <v>0</v>
      </c>
      <c r="AM961">
        <v>0</v>
      </c>
    </row>
    <row r="962" spans="1:39" x14ac:dyDescent="0.3">
      <c r="A962">
        <v>9697</v>
      </c>
      <c r="B962">
        <v>1951</v>
      </c>
      <c r="C962">
        <f>2014-marketing_campaign32[[#This Row],[Year_Birth]]</f>
        <v>63</v>
      </c>
      <c r="D962" t="str">
        <f>IF(AND(marketing_campaign32[[#This Row],[Age]]&gt;17, marketing_campaign32[[#This Row],[Age]]&lt;40), "Adult", IF(AND(marketing_campaign32[[#This Row],[Age]]&gt;=40, marketing_campaign32[[#This Row],[Age]]&lt;59), "Middle Age", "Old Age"))</f>
        <v>Old Age</v>
      </c>
      <c r="E962">
        <v>2</v>
      </c>
      <c r="F962">
        <v>2</v>
      </c>
      <c r="G962">
        <v>53790</v>
      </c>
      <c r="H962" t="s">
        <v>147</v>
      </c>
      <c r="I962">
        <v>2</v>
      </c>
      <c r="J962">
        <v>0</v>
      </c>
      <c r="K962">
        <v>2</v>
      </c>
      <c r="L962">
        <f t="shared" si="45"/>
        <v>2</v>
      </c>
      <c r="M962">
        <f>marketing_campaign32[[#This Row],[TotalKids]]+marketing_campaign32[[#This Row],[Marital_Number]]</f>
        <v>4</v>
      </c>
      <c r="N962" s="1">
        <v>41704</v>
      </c>
      <c r="O962" s="22">
        <f>MAX($N$2:$N$2229)-marketing_campaign32[[#This Row],[Dt_Customer]]</f>
        <v>115</v>
      </c>
      <c r="P962">
        <v>86</v>
      </c>
      <c r="Q962">
        <v>335</v>
      </c>
      <c r="R962">
        <v>42</v>
      </c>
      <c r="S962">
        <v>127</v>
      </c>
      <c r="T962">
        <v>28</v>
      </c>
      <c r="U962">
        <v>5</v>
      </c>
      <c r="V962">
        <v>5</v>
      </c>
      <c r="W962">
        <f t="shared" si="46"/>
        <v>542</v>
      </c>
      <c r="X962" s="27">
        <f>marketing_campaign32[[#This Row],[TotalSpend]]/marketing_campaign32[[#This Row],[Income]]</f>
        <v>1.0076222346160997E-2</v>
      </c>
      <c r="Y962" s="27" t="str">
        <f>IF(marketing_campaign32[[#This Row],[TotalSpend]]&gt;1196, "High Spend", "Low Spend")</f>
        <v>Low Spend</v>
      </c>
      <c r="Z962">
        <v>3</v>
      </c>
      <c r="AA962">
        <v>7</v>
      </c>
      <c r="AB962">
        <v>2</v>
      </c>
      <c r="AC962">
        <v>8</v>
      </c>
      <c r="AD962">
        <f t="shared" si="47"/>
        <v>17</v>
      </c>
      <c r="AE962" s="30">
        <f>IFERROR(marketing_campaign32[[#This Row],[TotalSpend]]/marketing_campaign32[[#This Row],[TotalPurchase]], 0)</f>
        <v>31.882352941176471</v>
      </c>
      <c r="AF962">
        <v>6</v>
      </c>
      <c r="AG962">
        <v>0</v>
      </c>
      <c r="AH962">
        <v>0</v>
      </c>
      <c r="AI962">
        <v>0</v>
      </c>
      <c r="AJ962">
        <v>0</v>
      </c>
      <c r="AK962">
        <v>0</v>
      </c>
      <c r="AL962">
        <v>0</v>
      </c>
      <c r="AM962">
        <v>0</v>
      </c>
    </row>
    <row r="963" spans="1:39" x14ac:dyDescent="0.3">
      <c r="A963">
        <v>3321</v>
      </c>
      <c r="B963">
        <v>1967</v>
      </c>
      <c r="C963">
        <f>2014-marketing_campaign32[[#This Row],[Year_Birth]]</f>
        <v>47</v>
      </c>
      <c r="D963" t="str">
        <f>IF(AND(marketing_campaign32[[#This Row],[Age]]&gt;17, marketing_campaign32[[#This Row],[Age]]&lt;40), "Adult", IF(AND(marketing_campaign32[[#This Row],[Age]]&gt;=40, marketing_campaign32[[#This Row],[Age]]&lt;59), "Middle Age", "Old Age"))</f>
        <v>Middle Age</v>
      </c>
      <c r="E963">
        <v>3</v>
      </c>
      <c r="F963">
        <v>2</v>
      </c>
      <c r="G963">
        <v>56575</v>
      </c>
      <c r="H963" t="s">
        <v>147</v>
      </c>
      <c r="I963">
        <v>2</v>
      </c>
      <c r="J963">
        <v>0</v>
      </c>
      <c r="K963">
        <v>2</v>
      </c>
      <c r="L963">
        <f t="shared" si="45"/>
        <v>2</v>
      </c>
      <c r="M963">
        <f>marketing_campaign32[[#This Row],[TotalKids]]+marketing_campaign32[[#This Row],[Marital_Number]]</f>
        <v>4</v>
      </c>
      <c r="N963" s="1">
        <v>41399</v>
      </c>
      <c r="O963" s="22">
        <f>MAX($N$2:$N$2229)-marketing_campaign32[[#This Row],[Dt_Customer]]</f>
        <v>420</v>
      </c>
      <c r="P963">
        <v>42</v>
      </c>
      <c r="Q963">
        <v>421</v>
      </c>
      <c r="R963">
        <v>5</v>
      </c>
      <c r="S963">
        <v>90</v>
      </c>
      <c r="T963">
        <v>0</v>
      </c>
      <c r="U963">
        <v>16</v>
      </c>
      <c r="V963">
        <v>10</v>
      </c>
      <c r="W963">
        <f t="shared" si="46"/>
        <v>542</v>
      </c>
      <c r="X963" s="27">
        <f>marketing_campaign32[[#This Row],[TotalSpend]]/marketing_campaign32[[#This Row],[Income]]</f>
        <v>9.5802032699955804E-3</v>
      </c>
      <c r="Y963" s="27" t="str">
        <f>IF(marketing_campaign32[[#This Row],[TotalSpend]]&gt;1196, "High Spend", "Low Spend")</f>
        <v>Low Spend</v>
      </c>
      <c r="Z963">
        <v>3</v>
      </c>
      <c r="AA963">
        <v>7</v>
      </c>
      <c r="AB963">
        <v>3</v>
      </c>
      <c r="AC963">
        <v>7</v>
      </c>
      <c r="AD963">
        <f t="shared" si="47"/>
        <v>17</v>
      </c>
      <c r="AE963" s="30">
        <f>IFERROR(marketing_campaign32[[#This Row],[TotalSpend]]/marketing_campaign32[[#This Row],[TotalPurchase]], 0)</f>
        <v>31.882352941176471</v>
      </c>
      <c r="AF963">
        <v>5</v>
      </c>
      <c r="AG963">
        <v>0</v>
      </c>
      <c r="AH963">
        <v>0</v>
      </c>
      <c r="AI963">
        <v>0</v>
      </c>
      <c r="AJ963">
        <v>0</v>
      </c>
      <c r="AK963">
        <v>0</v>
      </c>
      <c r="AL963">
        <v>0</v>
      </c>
      <c r="AM963">
        <v>0</v>
      </c>
    </row>
    <row r="964" spans="1:39" x14ac:dyDescent="0.3">
      <c r="A964">
        <v>8858</v>
      </c>
      <c r="B964">
        <v>1972</v>
      </c>
      <c r="C964">
        <f>2014-marketing_campaign32[[#This Row],[Year_Birth]]</f>
        <v>42</v>
      </c>
      <c r="D964" t="str">
        <f>IF(AND(marketing_campaign32[[#This Row],[Age]]&gt;17, marketing_campaign32[[#This Row],[Age]]&lt;40), "Adult", IF(AND(marketing_campaign32[[#This Row],[Age]]&gt;=40, marketing_campaign32[[#This Row],[Age]]&lt;59), "Middle Age", "Old Age"))</f>
        <v>Middle Age</v>
      </c>
      <c r="E964">
        <v>3</v>
      </c>
      <c r="F964">
        <v>2</v>
      </c>
      <c r="G964">
        <v>44325</v>
      </c>
      <c r="H964" t="s">
        <v>147</v>
      </c>
      <c r="I964">
        <v>2</v>
      </c>
      <c r="J964">
        <v>0</v>
      </c>
      <c r="K964">
        <v>1</v>
      </c>
      <c r="L964">
        <f t="shared" si="45"/>
        <v>1</v>
      </c>
      <c r="M964">
        <f>marketing_campaign32[[#This Row],[TotalKids]]+marketing_campaign32[[#This Row],[Marital_Number]]</f>
        <v>3</v>
      </c>
      <c r="N964" s="1">
        <v>41340</v>
      </c>
      <c r="O964" s="22">
        <f>MAX($N$2:$N$2229)-marketing_campaign32[[#This Row],[Dt_Customer]]</f>
        <v>479</v>
      </c>
      <c r="P964">
        <v>69</v>
      </c>
      <c r="Q964">
        <v>516</v>
      </c>
      <c r="R964">
        <v>0</v>
      </c>
      <c r="S964">
        <v>21</v>
      </c>
      <c r="T964">
        <v>0</v>
      </c>
      <c r="U964">
        <v>0</v>
      </c>
      <c r="V964">
        <v>5</v>
      </c>
      <c r="W964">
        <f t="shared" si="46"/>
        <v>542</v>
      </c>
      <c r="X964" s="27">
        <f>marketing_campaign32[[#This Row],[TotalSpend]]/marketing_campaign32[[#This Row],[Income]]</f>
        <v>1.2227862380146644E-2</v>
      </c>
      <c r="Y964" s="27" t="str">
        <f>IF(marketing_campaign32[[#This Row],[TotalSpend]]&gt;1196, "High Spend", "Low Spend")</f>
        <v>Low Spend</v>
      </c>
      <c r="Z964">
        <v>4</v>
      </c>
      <c r="AA964">
        <v>8</v>
      </c>
      <c r="AB964">
        <v>2</v>
      </c>
      <c r="AC964">
        <v>7</v>
      </c>
      <c r="AD964">
        <f t="shared" si="47"/>
        <v>17</v>
      </c>
      <c r="AE964" s="30">
        <f>IFERROR(marketing_campaign32[[#This Row],[TotalSpend]]/marketing_campaign32[[#This Row],[TotalPurchase]], 0)</f>
        <v>31.882352941176471</v>
      </c>
      <c r="AF964">
        <v>8</v>
      </c>
      <c r="AG964">
        <v>0</v>
      </c>
      <c r="AH964">
        <v>0</v>
      </c>
      <c r="AI964">
        <v>0</v>
      </c>
      <c r="AJ964">
        <v>1</v>
      </c>
      <c r="AK964">
        <v>0</v>
      </c>
      <c r="AL964">
        <v>0</v>
      </c>
      <c r="AM964">
        <v>0</v>
      </c>
    </row>
    <row r="965" spans="1:39" x14ac:dyDescent="0.3">
      <c r="A965">
        <v>2877</v>
      </c>
      <c r="B965">
        <v>1974</v>
      </c>
      <c r="C965">
        <f>2014-marketing_campaign32[[#This Row],[Year_Birth]]</f>
        <v>40</v>
      </c>
      <c r="D965" t="str">
        <f>IF(AND(marketing_campaign32[[#This Row],[Age]]&gt;17, marketing_campaign32[[#This Row],[Age]]&lt;40), "Adult", IF(AND(marketing_campaign32[[#This Row],[Age]]&gt;=40, marketing_campaign32[[#This Row],[Age]]&lt;59), "Middle Age", "Old Age"))</f>
        <v>Middle Age</v>
      </c>
      <c r="E965">
        <v>3</v>
      </c>
      <c r="F965">
        <v>2</v>
      </c>
      <c r="G965">
        <v>46014</v>
      </c>
      <c r="H965" t="s">
        <v>147</v>
      </c>
      <c r="I965">
        <v>2</v>
      </c>
      <c r="J965">
        <v>1</v>
      </c>
      <c r="K965">
        <v>1</v>
      </c>
      <c r="L965">
        <f t="shared" si="45"/>
        <v>2</v>
      </c>
      <c r="M965">
        <f>marketing_campaign32[[#This Row],[TotalKids]]+marketing_campaign32[[#This Row],[Marital_Number]]</f>
        <v>4</v>
      </c>
      <c r="N965" s="1">
        <v>41295</v>
      </c>
      <c r="O965" s="22">
        <f>MAX($N$2:$N$2229)-marketing_campaign32[[#This Row],[Dt_Customer]]</f>
        <v>524</v>
      </c>
      <c r="P965">
        <v>21</v>
      </c>
      <c r="Q965">
        <v>410</v>
      </c>
      <c r="R965">
        <v>0</v>
      </c>
      <c r="S965">
        <v>59</v>
      </c>
      <c r="T965">
        <v>19</v>
      </c>
      <c r="U965">
        <v>9</v>
      </c>
      <c r="V965">
        <v>44</v>
      </c>
      <c r="W965">
        <f t="shared" si="46"/>
        <v>541</v>
      </c>
      <c r="X965" s="27">
        <f>marketing_campaign32[[#This Row],[TotalSpend]]/marketing_campaign32[[#This Row],[Income]]</f>
        <v>1.1757291259181988E-2</v>
      </c>
      <c r="Y965" s="27" t="str">
        <f>IF(marketing_campaign32[[#This Row],[TotalSpend]]&gt;1196, "High Spend", "Low Spend")</f>
        <v>Low Spend</v>
      </c>
      <c r="Z965">
        <v>10</v>
      </c>
      <c r="AA965">
        <v>7</v>
      </c>
      <c r="AB965">
        <v>1</v>
      </c>
      <c r="AC965">
        <v>8</v>
      </c>
      <c r="AD965">
        <f t="shared" si="47"/>
        <v>16</v>
      </c>
      <c r="AE965" s="30">
        <f>IFERROR(marketing_campaign32[[#This Row],[TotalSpend]]/marketing_campaign32[[#This Row],[TotalPurchase]], 0)</f>
        <v>33.8125</v>
      </c>
      <c r="AF965">
        <v>7</v>
      </c>
      <c r="AG965">
        <v>0</v>
      </c>
      <c r="AH965">
        <v>0</v>
      </c>
      <c r="AI965">
        <v>0</v>
      </c>
      <c r="AJ965">
        <v>0</v>
      </c>
      <c r="AK965">
        <v>0</v>
      </c>
      <c r="AL965">
        <v>0</v>
      </c>
      <c r="AM965">
        <v>0</v>
      </c>
    </row>
    <row r="966" spans="1:39" x14ac:dyDescent="0.3">
      <c r="A966">
        <v>7300</v>
      </c>
      <c r="B966">
        <v>1952</v>
      </c>
      <c r="C966">
        <f>2014-marketing_campaign32[[#This Row],[Year_Birth]]</f>
        <v>62</v>
      </c>
      <c r="D966" t="str">
        <f>IF(AND(marketing_campaign32[[#This Row],[Age]]&gt;17, marketing_campaign32[[#This Row],[Age]]&lt;40), "Adult", IF(AND(marketing_campaign32[[#This Row],[Age]]&gt;=40, marketing_campaign32[[#This Row],[Age]]&lt;59), "Middle Age", "Old Age"))</f>
        <v>Old Age</v>
      </c>
      <c r="E966">
        <v>2</v>
      </c>
      <c r="F966">
        <v>1</v>
      </c>
      <c r="G966">
        <v>69142</v>
      </c>
      <c r="H966" t="s">
        <v>146</v>
      </c>
      <c r="I966">
        <v>3</v>
      </c>
      <c r="J966">
        <v>0</v>
      </c>
      <c r="K966">
        <v>1</v>
      </c>
      <c r="L966">
        <f t="shared" si="45"/>
        <v>1</v>
      </c>
      <c r="M966">
        <f>marketing_campaign32[[#This Row],[TotalKids]]+marketing_campaign32[[#This Row],[Marital_Number]]</f>
        <v>2</v>
      </c>
      <c r="N966" s="1">
        <v>41819</v>
      </c>
      <c r="O966" s="22">
        <f>MAX($N$2:$N$2229)-marketing_campaign32[[#This Row],[Dt_Customer]]</f>
        <v>0</v>
      </c>
      <c r="P966">
        <v>50</v>
      </c>
      <c r="Q966">
        <v>448</v>
      </c>
      <c r="R966">
        <v>4</v>
      </c>
      <c r="S966">
        <v>34</v>
      </c>
      <c r="T966">
        <v>6</v>
      </c>
      <c r="U966">
        <v>4</v>
      </c>
      <c r="V966">
        <v>39</v>
      </c>
      <c r="W966">
        <f t="shared" si="46"/>
        <v>535</v>
      </c>
      <c r="X966" s="27">
        <f>marketing_campaign32[[#This Row],[TotalSpend]]/marketing_campaign32[[#This Row],[Income]]</f>
        <v>7.7376992276763758E-3</v>
      </c>
      <c r="Y966" s="27" t="str">
        <f>IF(marketing_campaign32[[#This Row],[TotalSpend]]&gt;1196, "High Spend", "Low Spend")</f>
        <v>Low Spend</v>
      </c>
      <c r="Z966">
        <v>3</v>
      </c>
      <c r="AA966">
        <v>8</v>
      </c>
      <c r="AB966">
        <v>1</v>
      </c>
      <c r="AC966">
        <v>7</v>
      </c>
      <c r="AD966">
        <f t="shared" si="47"/>
        <v>16</v>
      </c>
      <c r="AE966" s="30">
        <f>IFERROR(marketing_campaign32[[#This Row],[TotalSpend]]/marketing_campaign32[[#This Row],[TotalPurchase]], 0)</f>
        <v>33.4375</v>
      </c>
      <c r="AF966">
        <v>5</v>
      </c>
      <c r="AG966">
        <v>0</v>
      </c>
      <c r="AH966">
        <v>0</v>
      </c>
      <c r="AI966">
        <v>0</v>
      </c>
      <c r="AJ966">
        <v>1</v>
      </c>
      <c r="AK966">
        <v>0</v>
      </c>
      <c r="AL966">
        <v>0</v>
      </c>
      <c r="AM966">
        <v>0</v>
      </c>
    </row>
    <row r="967" spans="1:39" x14ac:dyDescent="0.3">
      <c r="A967">
        <v>2525</v>
      </c>
      <c r="B967">
        <v>1974</v>
      </c>
      <c r="C967">
        <f>2014-marketing_campaign32[[#This Row],[Year_Birth]]</f>
        <v>40</v>
      </c>
      <c r="D967" t="str">
        <f>IF(AND(marketing_campaign32[[#This Row],[Age]]&gt;17, marketing_campaign32[[#This Row],[Age]]&lt;40), "Adult", IF(AND(marketing_campaign32[[#This Row],[Age]]&gt;=40, marketing_campaign32[[#This Row],[Age]]&lt;59), "Middle Age", "Old Age"))</f>
        <v>Middle Age</v>
      </c>
      <c r="E967">
        <v>3</v>
      </c>
      <c r="F967">
        <v>2</v>
      </c>
      <c r="G967">
        <v>38410</v>
      </c>
      <c r="H967" t="s">
        <v>147</v>
      </c>
      <c r="I967">
        <v>2</v>
      </c>
      <c r="J967">
        <v>0</v>
      </c>
      <c r="K967">
        <v>0</v>
      </c>
      <c r="L967">
        <f t="shared" si="45"/>
        <v>0</v>
      </c>
      <c r="M967">
        <f>marketing_campaign32[[#This Row],[TotalKids]]+marketing_campaign32[[#This Row],[Marital_Number]]</f>
        <v>2</v>
      </c>
      <c r="N967" s="1">
        <v>41166</v>
      </c>
      <c r="O967" s="22">
        <f>MAX($N$2:$N$2229)-marketing_campaign32[[#This Row],[Dt_Customer]]</f>
        <v>653</v>
      </c>
      <c r="P967">
        <v>65</v>
      </c>
      <c r="Q967">
        <v>153</v>
      </c>
      <c r="R967">
        <v>64</v>
      </c>
      <c r="S967">
        <v>123</v>
      </c>
      <c r="T967">
        <v>116</v>
      </c>
      <c r="U967">
        <v>64</v>
      </c>
      <c r="V967">
        <v>14</v>
      </c>
      <c r="W967">
        <f t="shared" si="46"/>
        <v>534</v>
      </c>
      <c r="X967" s="27">
        <f>marketing_campaign32[[#This Row],[TotalSpend]]/marketing_campaign32[[#This Row],[Income]]</f>
        <v>1.3902629523561572E-2</v>
      </c>
      <c r="Y967" s="27" t="str">
        <f>IF(marketing_campaign32[[#This Row],[TotalSpend]]&gt;1196, "High Spend", "Low Spend")</f>
        <v>Low Spend</v>
      </c>
      <c r="Z967">
        <v>2</v>
      </c>
      <c r="AA967">
        <v>5</v>
      </c>
      <c r="AB967">
        <v>2</v>
      </c>
      <c r="AC967">
        <v>9</v>
      </c>
      <c r="AD967">
        <f t="shared" si="47"/>
        <v>16</v>
      </c>
      <c r="AE967" s="30">
        <f>IFERROR(marketing_campaign32[[#This Row],[TotalSpend]]/marketing_campaign32[[#This Row],[TotalPurchase]], 0)</f>
        <v>33.375</v>
      </c>
      <c r="AF967">
        <v>6</v>
      </c>
      <c r="AG967">
        <v>0</v>
      </c>
      <c r="AH967">
        <v>0</v>
      </c>
      <c r="AI967">
        <v>0</v>
      </c>
      <c r="AJ967">
        <v>0</v>
      </c>
      <c r="AK967">
        <v>0</v>
      </c>
      <c r="AL967">
        <v>1</v>
      </c>
      <c r="AM967">
        <v>0</v>
      </c>
    </row>
    <row r="968" spans="1:39" x14ac:dyDescent="0.3">
      <c r="A968">
        <v>232</v>
      </c>
      <c r="B968">
        <v>1965</v>
      </c>
      <c r="C968">
        <f>2014-marketing_campaign32[[#This Row],[Year_Birth]]</f>
        <v>49</v>
      </c>
      <c r="D968" t="str">
        <f>IF(AND(marketing_campaign32[[#This Row],[Age]]&gt;17, marketing_campaign32[[#This Row],[Age]]&lt;40), "Adult", IF(AND(marketing_campaign32[[#This Row],[Age]]&gt;=40, marketing_campaign32[[#This Row],[Age]]&lt;59), "Middle Age", "Old Age"))</f>
        <v>Middle Age</v>
      </c>
      <c r="E968">
        <v>2</v>
      </c>
      <c r="F968">
        <v>1</v>
      </c>
      <c r="G968">
        <v>61559</v>
      </c>
      <c r="H968" t="s">
        <v>147</v>
      </c>
      <c r="I968">
        <v>2</v>
      </c>
      <c r="J968">
        <v>0</v>
      </c>
      <c r="K968">
        <v>1</v>
      </c>
      <c r="L968">
        <f t="shared" si="45"/>
        <v>1</v>
      </c>
      <c r="M968">
        <f>marketing_campaign32[[#This Row],[TotalKids]]+marketing_campaign32[[#This Row],[Marital_Number]]</f>
        <v>2</v>
      </c>
      <c r="N968" s="1">
        <v>41472</v>
      </c>
      <c r="O968" s="22">
        <f>MAX($N$2:$N$2229)-marketing_campaign32[[#This Row],[Dt_Customer]]</f>
        <v>347</v>
      </c>
      <c r="P968">
        <v>8</v>
      </c>
      <c r="Q968">
        <v>279</v>
      </c>
      <c r="R968">
        <v>83</v>
      </c>
      <c r="S968">
        <v>88</v>
      </c>
      <c r="T968">
        <v>32</v>
      </c>
      <c r="U968">
        <v>14</v>
      </c>
      <c r="V968">
        <v>34</v>
      </c>
      <c r="W968">
        <f t="shared" si="46"/>
        <v>530</v>
      </c>
      <c r="X968" s="27">
        <f>marketing_campaign32[[#This Row],[TotalSpend]]/marketing_campaign32[[#This Row],[Income]]</f>
        <v>8.6096265371432279E-3</v>
      </c>
      <c r="Y968" s="27" t="str">
        <f>IF(marketing_campaign32[[#This Row],[TotalSpend]]&gt;1196, "High Spend", "Low Spend")</f>
        <v>Low Spend</v>
      </c>
      <c r="Z968">
        <v>1</v>
      </c>
      <c r="AA968">
        <v>4</v>
      </c>
      <c r="AB968">
        <v>2</v>
      </c>
      <c r="AC968">
        <v>10</v>
      </c>
      <c r="AD968">
        <f t="shared" si="47"/>
        <v>16</v>
      </c>
      <c r="AE968" s="30">
        <f>IFERROR(marketing_campaign32[[#This Row],[TotalSpend]]/marketing_campaign32[[#This Row],[TotalPurchase]], 0)</f>
        <v>33.125</v>
      </c>
      <c r="AF968">
        <v>3</v>
      </c>
      <c r="AG968">
        <v>0</v>
      </c>
      <c r="AH968">
        <v>0</v>
      </c>
      <c r="AI968">
        <v>0</v>
      </c>
      <c r="AJ968">
        <v>0</v>
      </c>
      <c r="AK968">
        <v>0</v>
      </c>
      <c r="AL968">
        <v>0</v>
      </c>
      <c r="AM968">
        <v>0</v>
      </c>
    </row>
    <row r="969" spans="1:39" x14ac:dyDescent="0.3">
      <c r="A969">
        <v>8970</v>
      </c>
      <c r="B969">
        <v>1972</v>
      </c>
      <c r="C969">
        <f>2014-marketing_campaign32[[#This Row],[Year_Birth]]</f>
        <v>42</v>
      </c>
      <c r="D969" t="str">
        <f>IF(AND(marketing_campaign32[[#This Row],[Age]]&gt;17, marketing_campaign32[[#This Row],[Age]]&lt;40), "Adult", IF(AND(marketing_campaign32[[#This Row],[Age]]&gt;=40, marketing_campaign32[[#This Row],[Age]]&lt;59), "Middle Age", "Old Age"))</f>
        <v>Middle Age</v>
      </c>
      <c r="E969">
        <v>3</v>
      </c>
      <c r="F969">
        <v>2</v>
      </c>
      <c r="G969">
        <v>62010</v>
      </c>
      <c r="H969" t="s">
        <v>147</v>
      </c>
      <c r="I969">
        <v>2</v>
      </c>
      <c r="J969">
        <v>0</v>
      </c>
      <c r="K969">
        <v>1</v>
      </c>
      <c r="L969">
        <f t="shared" si="45"/>
        <v>1</v>
      </c>
      <c r="M969">
        <f>marketing_campaign32[[#This Row],[TotalKids]]+marketing_campaign32[[#This Row],[Marital_Number]]</f>
        <v>3</v>
      </c>
      <c r="N969" s="1">
        <v>41205</v>
      </c>
      <c r="O969" s="22">
        <f>MAX($N$2:$N$2229)-marketing_campaign32[[#This Row],[Dt_Customer]]</f>
        <v>614</v>
      </c>
      <c r="P969">
        <v>93</v>
      </c>
      <c r="Q969">
        <v>371</v>
      </c>
      <c r="R969">
        <v>22</v>
      </c>
      <c r="S969">
        <v>39</v>
      </c>
      <c r="T969">
        <v>6</v>
      </c>
      <c r="U969">
        <v>0</v>
      </c>
      <c r="V969">
        <v>92</v>
      </c>
      <c r="W969">
        <f t="shared" si="46"/>
        <v>530</v>
      </c>
      <c r="X969" s="27">
        <f>marketing_campaign32[[#This Row],[TotalSpend]]/marketing_campaign32[[#This Row],[Income]]</f>
        <v>8.5470085470085479E-3</v>
      </c>
      <c r="Y969" s="27" t="str">
        <f>IF(marketing_campaign32[[#This Row],[TotalSpend]]&gt;1196, "High Spend", "Low Spend")</f>
        <v>Low Spend</v>
      </c>
      <c r="Z969">
        <v>4</v>
      </c>
      <c r="AA969">
        <v>6</v>
      </c>
      <c r="AB969">
        <v>2</v>
      </c>
      <c r="AC969">
        <v>7</v>
      </c>
      <c r="AD969">
        <f t="shared" si="47"/>
        <v>15</v>
      </c>
      <c r="AE969" s="30">
        <f>IFERROR(marketing_campaign32[[#This Row],[TotalSpend]]/marketing_campaign32[[#This Row],[TotalPurchase]], 0)</f>
        <v>35.333333333333336</v>
      </c>
      <c r="AF969">
        <v>5</v>
      </c>
      <c r="AG969">
        <v>0</v>
      </c>
      <c r="AH969">
        <v>0</v>
      </c>
      <c r="AI969">
        <v>0</v>
      </c>
      <c r="AJ969">
        <v>0</v>
      </c>
      <c r="AK969">
        <v>0</v>
      </c>
      <c r="AL969">
        <v>0</v>
      </c>
      <c r="AM969">
        <v>0</v>
      </c>
    </row>
    <row r="970" spans="1:39" x14ac:dyDescent="0.3">
      <c r="A970">
        <v>6875</v>
      </c>
      <c r="B970">
        <v>1965</v>
      </c>
      <c r="C970">
        <f>2014-marketing_campaign32[[#This Row],[Year_Birth]]</f>
        <v>49</v>
      </c>
      <c r="D970" t="str">
        <f>IF(AND(marketing_campaign32[[#This Row],[Age]]&gt;17, marketing_campaign32[[#This Row],[Age]]&lt;40), "Adult", IF(AND(marketing_campaign32[[#This Row],[Age]]&gt;=40, marketing_campaign32[[#This Row],[Age]]&lt;59), "Middle Age", "Old Age"))</f>
        <v>Middle Age</v>
      </c>
      <c r="E970">
        <v>3</v>
      </c>
      <c r="F970">
        <v>2</v>
      </c>
      <c r="G970">
        <v>32727</v>
      </c>
      <c r="H970" t="s">
        <v>147</v>
      </c>
      <c r="I970">
        <v>2</v>
      </c>
      <c r="J970">
        <v>0</v>
      </c>
      <c r="K970">
        <v>0</v>
      </c>
      <c r="L970">
        <f t="shared" si="45"/>
        <v>0</v>
      </c>
      <c r="M970">
        <f>marketing_campaign32[[#This Row],[TotalKids]]+marketing_campaign32[[#This Row],[Marital_Number]]</f>
        <v>2</v>
      </c>
      <c r="N970" s="1">
        <v>41149</v>
      </c>
      <c r="O970" s="22">
        <f>MAX($N$2:$N$2229)-marketing_campaign32[[#This Row],[Dt_Customer]]</f>
        <v>670</v>
      </c>
      <c r="P970">
        <v>38</v>
      </c>
      <c r="Q970">
        <v>167</v>
      </c>
      <c r="R970">
        <v>13</v>
      </c>
      <c r="S970">
        <v>180</v>
      </c>
      <c r="T970">
        <v>86</v>
      </c>
      <c r="U970">
        <v>13</v>
      </c>
      <c r="V970">
        <v>70</v>
      </c>
      <c r="W970">
        <f t="shared" si="46"/>
        <v>529</v>
      </c>
      <c r="X970" s="27">
        <f>marketing_campaign32[[#This Row],[TotalSpend]]/marketing_campaign32[[#This Row],[Income]]</f>
        <v>1.6164023589085464E-2</v>
      </c>
      <c r="Y970" s="27" t="str">
        <f>IF(marketing_campaign32[[#This Row],[TotalSpend]]&gt;1196, "High Spend", "Low Spend")</f>
        <v>Low Spend</v>
      </c>
      <c r="Z970">
        <v>2</v>
      </c>
      <c r="AA970">
        <v>7</v>
      </c>
      <c r="AB970">
        <v>3</v>
      </c>
      <c r="AC970">
        <v>5</v>
      </c>
      <c r="AD970">
        <f t="shared" si="47"/>
        <v>15</v>
      </c>
      <c r="AE970" s="30">
        <f>IFERROR(marketing_campaign32[[#This Row],[TotalSpend]]/marketing_campaign32[[#This Row],[TotalPurchase]], 0)</f>
        <v>35.266666666666666</v>
      </c>
      <c r="AF970">
        <v>8</v>
      </c>
      <c r="AG970">
        <v>0</v>
      </c>
      <c r="AH970">
        <v>0</v>
      </c>
      <c r="AI970">
        <v>0</v>
      </c>
      <c r="AJ970">
        <v>0</v>
      </c>
      <c r="AK970">
        <v>0</v>
      </c>
      <c r="AL970">
        <v>0</v>
      </c>
      <c r="AM970">
        <v>0</v>
      </c>
    </row>
    <row r="971" spans="1:39" x14ac:dyDescent="0.3">
      <c r="A971">
        <v>10473</v>
      </c>
      <c r="B971">
        <v>1956</v>
      </c>
      <c r="C971">
        <f>2014-marketing_campaign32[[#This Row],[Year_Birth]]</f>
        <v>58</v>
      </c>
      <c r="D971" t="str">
        <f>IF(AND(marketing_campaign32[[#This Row],[Age]]&gt;17, marketing_campaign32[[#This Row],[Age]]&lt;40), "Adult", IF(AND(marketing_campaign32[[#This Row],[Age]]&gt;=40, marketing_campaign32[[#This Row],[Age]]&lt;59), "Middle Age", "Old Age"))</f>
        <v>Middle Age</v>
      </c>
      <c r="E971">
        <v>3</v>
      </c>
      <c r="F971">
        <v>1</v>
      </c>
      <c r="G971">
        <v>78028</v>
      </c>
      <c r="H971" t="s">
        <v>146</v>
      </c>
      <c r="I971">
        <v>3</v>
      </c>
      <c r="J971">
        <v>0</v>
      </c>
      <c r="K971">
        <v>1</v>
      </c>
      <c r="L971">
        <f t="shared" si="45"/>
        <v>1</v>
      </c>
      <c r="M971">
        <f>marketing_campaign32[[#This Row],[TotalKids]]+marketing_campaign32[[#This Row],[Marital_Number]]</f>
        <v>2</v>
      </c>
      <c r="N971" s="1">
        <v>41162</v>
      </c>
      <c r="O971" s="22">
        <f>MAX($N$2:$N$2229)-marketing_campaign32[[#This Row],[Dt_Customer]]</f>
        <v>657</v>
      </c>
      <c r="P971">
        <v>38</v>
      </c>
      <c r="Q971">
        <v>158</v>
      </c>
      <c r="R971">
        <v>19</v>
      </c>
      <c r="S971">
        <v>288</v>
      </c>
      <c r="T971">
        <v>25</v>
      </c>
      <c r="U971">
        <v>0</v>
      </c>
      <c r="V971">
        <v>38</v>
      </c>
      <c r="W971">
        <f t="shared" si="46"/>
        <v>528</v>
      </c>
      <c r="X971" s="27">
        <f>marketing_campaign32[[#This Row],[TotalSpend]]/marketing_campaign32[[#This Row],[Income]]</f>
        <v>6.7668016609422257E-3</v>
      </c>
      <c r="Y971" s="27" t="str">
        <f>IF(marketing_campaign32[[#This Row],[TotalSpend]]&gt;1196, "High Spend", "Low Spend")</f>
        <v>Low Spend</v>
      </c>
      <c r="Z971">
        <v>1</v>
      </c>
      <c r="AA971">
        <v>6</v>
      </c>
      <c r="AB971">
        <v>4</v>
      </c>
      <c r="AC971">
        <v>9</v>
      </c>
      <c r="AD971">
        <f t="shared" si="47"/>
        <v>19</v>
      </c>
      <c r="AE971" s="30">
        <f>IFERROR(marketing_campaign32[[#This Row],[TotalSpend]]/marketing_campaign32[[#This Row],[TotalPurchase]], 0)</f>
        <v>27.789473684210527</v>
      </c>
      <c r="AF971">
        <v>7</v>
      </c>
      <c r="AG971">
        <v>0</v>
      </c>
      <c r="AH971">
        <v>0</v>
      </c>
      <c r="AI971">
        <v>0</v>
      </c>
      <c r="AJ971">
        <v>1</v>
      </c>
      <c r="AK971">
        <v>1</v>
      </c>
      <c r="AL971">
        <v>1</v>
      </c>
      <c r="AM971">
        <v>0</v>
      </c>
    </row>
    <row r="972" spans="1:39" x14ac:dyDescent="0.3">
      <c r="A972">
        <v>4426</v>
      </c>
      <c r="B972">
        <v>1975</v>
      </c>
      <c r="C972">
        <f>2014-marketing_campaign32[[#This Row],[Year_Birth]]</f>
        <v>39</v>
      </c>
      <c r="D972" t="str">
        <f>IF(AND(marketing_campaign32[[#This Row],[Age]]&gt;17, marketing_campaign32[[#This Row],[Age]]&lt;40), "Adult", IF(AND(marketing_campaign32[[#This Row],[Age]]&gt;=40, marketing_campaign32[[#This Row],[Age]]&lt;59), "Middle Age", "Old Age"))</f>
        <v>Adult</v>
      </c>
      <c r="E972">
        <v>2</v>
      </c>
      <c r="F972">
        <v>1</v>
      </c>
      <c r="G972">
        <v>55801</v>
      </c>
      <c r="H972" t="s">
        <v>147</v>
      </c>
      <c r="I972">
        <v>2</v>
      </c>
      <c r="J972">
        <v>1</v>
      </c>
      <c r="K972">
        <v>1</v>
      </c>
      <c r="L972">
        <f t="shared" si="45"/>
        <v>2</v>
      </c>
      <c r="M972">
        <f>marketing_campaign32[[#This Row],[TotalKids]]+marketing_campaign32[[#This Row],[Marital_Number]]</f>
        <v>3</v>
      </c>
      <c r="N972" s="1">
        <v>41539</v>
      </c>
      <c r="O972" s="22">
        <f>MAX($N$2:$N$2229)-marketing_campaign32[[#This Row],[Dt_Customer]]</f>
        <v>280</v>
      </c>
      <c r="P972">
        <v>35</v>
      </c>
      <c r="Q972">
        <v>367</v>
      </c>
      <c r="R972">
        <v>4</v>
      </c>
      <c r="S972">
        <v>51</v>
      </c>
      <c r="T972">
        <v>6</v>
      </c>
      <c r="U972">
        <v>4</v>
      </c>
      <c r="V972">
        <v>95</v>
      </c>
      <c r="W972">
        <f t="shared" si="46"/>
        <v>527</v>
      </c>
      <c r="X972" s="27">
        <f>marketing_campaign32[[#This Row],[TotalSpend]]/marketing_campaign32[[#This Row],[Income]]</f>
        <v>9.4442751922008562E-3</v>
      </c>
      <c r="Y972" s="27" t="str">
        <f>IF(marketing_campaign32[[#This Row],[TotalSpend]]&gt;1196, "High Spend", "Low Spend")</f>
        <v>Low Spend</v>
      </c>
      <c r="Z972">
        <v>6</v>
      </c>
      <c r="AA972">
        <v>7</v>
      </c>
      <c r="AB972">
        <v>2</v>
      </c>
      <c r="AC972">
        <v>6</v>
      </c>
      <c r="AD972">
        <f t="shared" si="47"/>
        <v>15</v>
      </c>
      <c r="AE972" s="30">
        <f>IFERROR(marketing_campaign32[[#This Row],[TotalSpend]]/marketing_campaign32[[#This Row],[TotalPurchase]], 0)</f>
        <v>35.133333333333333</v>
      </c>
      <c r="AF972">
        <v>7</v>
      </c>
      <c r="AG972">
        <v>1</v>
      </c>
      <c r="AH972">
        <v>0</v>
      </c>
      <c r="AI972">
        <v>0</v>
      </c>
      <c r="AJ972">
        <v>0</v>
      </c>
      <c r="AK972">
        <v>0</v>
      </c>
      <c r="AL972">
        <v>0</v>
      </c>
      <c r="AM972">
        <v>0</v>
      </c>
    </row>
    <row r="973" spans="1:39" x14ac:dyDescent="0.3">
      <c r="A973">
        <v>9240</v>
      </c>
      <c r="B973">
        <v>1971</v>
      </c>
      <c r="C973">
        <f>2014-marketing_campaign32[[#This Row],[Year_Birth]]</f>
        <v>43</v>
      </c>
      <c r="D973" t="str">
        <f>IF(AND(marketing_campaign32[[#This Row],[Age]]&gt;17, marketing_campaign32[[#This Row],[Age]]&lt;40), "Adult", IF(AND(marketing_campaign32[[#This Row],[Age]]&gt;=40, marketing_campaign32[[#This Row],[Age]]&lt;59), "Middle Age", "Old Age"))</f>
        <v>Middle Age</v>
      </c>
      <c r="E973">
        <v>3</v>
      </c>
      <c r="F973">
        <v>1</v>
      </c>
      <c r="G973">
        <v>60504</v>
      </c>
      <c r="H973" t="s">
        <v>147</v>
      </c>
      <c r="I973">
        <v>2</v>
      </c>
      <c r="J973">
        <v>0</v>
      </c>
      <c r="K973">
        <v>1</v>
      </c>
      <c r="L973">
        <f t="shared" si="45"/>
        <v>1</v>
      </c>
      <c r="M973">
        <f>marketing_campaign32[[#This Row],[TotalKids]]+marketing_campaign32[[#This Row],[Marital_Number]]</f>
        <v>2</v>
      </c>
      <c r="N973" s="1">
        <v>41677</v>
      </c>
      <c r="O973" s="22">
        <f>MAX($N$2:$N$2229)-marketing_campaign32[[#This Row],[Dt_Customer]]</f>
        <v>142</v>
      </c>
      <c r="P973">
        <v>73</v>
      </c>
      <c r="Q973">
        <v>458</v>
      </c>
      <c r="R973">
        <v>0</v>
      </c>
      <c r="S973">
        <v>24</v>
      </c>
      <c r="T973">
        <v>6</v>
      </c>
      <c r="U973">
        <v>4</v>
      </c>
      <c r="V973">
        <v>34</v>
      </c>
      <c r="W973">
        <f t="shared" si="46"/>
        <v>526</v>
      </c>
      <c r="X973" s="27">
        <f>marketing_campaign32[[#This Row],[TotalSpend]]/marketing_campaign32[[#This Row],[Income]]</f>
        <v>8.6936400899114107E-3</v>
      </c>
      <c r="Y973" s="27" t="str">
        <f>IF(marketing_campaign32[[#This Row],[TotalSpend]]&gt;1196, "High Spend", "Low Spend")</f>
        <v>Low Spend</v>
      </c>
      <c r="Z973">
        <v>2</v>
      </c>
      <c r="AA973">
        <v>6</v>
      </c>
      <c r="AB973">
        <v>2</v>
      </c>
      <c r="AC973">
        <v>8</v>
      </c>
      <c r="AD973">
        <f t="shared" si="47"/>
        <v>16</v>
      </c>
      <c r="AE973" s="30">
        <f>IFERROR(marketing_campaign32[[#This Row],[TotalSpend]]/marketing_campaign32[[#This Row],[TotalPurchase]], 0)</f>
        <v>32.875</v>
      </c>
      <c r="AF973">
        <v>6</v>
      </c>
      <c r="AG973">
        <v>0</v>
      </c>
      <c r="AH973">
        <v>0</v>
      </c>
      <c r="AI973">
        <v>0</v>
      </c>
      <c r="AJ973">
        <v>0</v>
      </c>
      <c r="AK973">
        <v>0</v>
      </c>
      <c r="AL973">
        <v>0</v>
      </c>
      <c r="AM973">
        <v>0</v>
      </c>
    </row>
    <row r="974" spans="1:39" x14ac:dyDescent="0.3">
      <c r="A974">
        <v>10307</v>
      </c>
      <c r="B974">
        <v>1956</v>
      </c>
      <c r="C974">
        <f>2014-marketing_campaign32[[#This Row],[Year_Birth]]</f>
        <v>58</v>
      </c>
      <c r="D974" t="str">
        <f>IF(AND(marketing_campaign32[[#This Row],[Age]]&gt;17, marketing_campaign32[[#This Row],[Age]]&lt;40), "Adult", IF(AND(marketing_campaign32[[#This Row],[Age]]&gt;=40, marketing_campaign32[[#This Row],[Age]]&lt;59), "Middle Age", "Old Age"))</f>
        <v>Middle Age</v>
      </c>
      <c r="E974">
        <v>2</v>
      </c>
      <c r="F974">
        <v>2</v>
      </c>
      <c r="G974">
        <v>50387</v>
      </c>
      <c r="H974" t="s">
        <v>147</v>
      </c>
      <c r="I974">
        <v>2</v>
      </c>
      <c r="J974">
        <v>0</v>
      </c>
      <c r="K974">
        <v>2</v>
      </c>
      <c r="L974">
        <f t="shared" si="45"/>
        <v>2</v>
      </c>
      <c r="M974">
        <f>marketing_campaign32[[#This Row],[TotalKids]]+marketing_campaign32[[#This Row],[Marital_Number]]</f>
        <v>4</v>
      </c>
      <c r="N974" s="1">
        <v>41517</v>
      </c>
      <c r="O974" s="22">
        <f>MAX($N$2:$N$2229)-marketing_campaign32[[#This Row],[Dt_Customer]]</f>
        <v>302</v>
      </c>
      <c r="P974">
        <v>91</v>
      </c>
      <c r="Q974">
        <v>369</v>
      </c>
      <c r="R974">
        <v>9</v>
      </c>
      <c r="S974">
        <v>87</v>
      </c>
      <c r="T974">
        <v>12</v>
      </c>
      <c r="U974">
        <v>14</v>
      </c>
      <c r="V974">
        <v>34</v>
      </c>
      <c r="W974">
        <f t="shared" si="46"/>
        <v>525</v>
      </c>
      <c r="X974" s="27">
        <f>marketing_campaign32[[#This Row],[TotalSpend]]/marketing_campaign32[[#This Row],[Income]]</f>
        <v>1.0419354198503582E-2</v>
      </c>
      <c r="Y974" s="27" t="str">
        <f>IF(marketing_campaign32[[#This Row],[TotalSpend]]&gt;1196, "High Spend", "Low Spend")</f>
        <v>Low Spend</v>
      </c>
      <c r="Z974">
        <v>3</v>
      </c>
      <c r="AA974">
        <v>6</v>
      </c>
      <c r="AB974">
        <v>2</v>
      </c>
      <c r="AC974">
        <v>8</v>
      </c>
      <c r="AD974">
        <f t="shared" si="47"/>
        <v>16</v>
      </c>
      <c r="AE974" s="30">
        <f>IFERROR(marketing_campaign32[[#This Row],[TotalSpend]]/marketing_campaign32[[#This Row],[TotalPurchase]], 0)</f>
        <v>32.8125</v>
      </c>
      <c r="AF974">
        <v>5</v>
      </c>
      <c r="AG974">
        <v>0</v>
      </c>
      <c r="AH974">
        <v>0</v>
      </c>
      <c r="AI974">
        <v>0</v>
      </c>
      <c r="AJ974">
        <v>0</v>
      </c>
      <c r="AK974">
        <v>0</v>
      </c>
      <c r="AL974">
        <v>0</v>
      </c>
      <c r="AM974">
        <v>0</v>
      </c>
    </row>
    <row r="975" spans="1:39" x14ac:dyDescent="0.3">
      <c r="A975">
        <v>1509</v>
      </c>
      <c r="B975">
        <v>1958</v>
      </c>
      <c r="C975">
        <f>2014-marketing_campaign32[[#This Row],[Year_Birth]]</f>
        <v>56</v>
      </c>
      <c r="D975" t="str">
        <f>IF(AND(marketing_campaign32[[#This Row],[Age]]&gt;17, marketing_campaign32[[#This Row],[Age]]&lt;40), "Adult", IF(AND(marketing_campaign32[[#This Row],[Age]]&gt;=40, marketing_campaign32[[#This Row],[Age]]&lt;59), "Middle Age", "Old Age"))</f>
        <v>Middle Age</v>
      </c>
      <c r="E975">
        <v>3</v>
      </c>
      <c r="F975">
        <v>2</v>
      </c>
      <c r="G975">
        <v>84460</v>
      </c>
      <c r="H975" t="s">
        <v>146</v>
      </c>
      <c r="I975">
        <v>3</v>
      </c>
      <c r="J975">
        <v>0</v>
      </c>
      <c r="K975">
        <v>0</v>
      </c>
      <c r="L975">
        <f t="shared" si="45"/>
        <v>0</v>
      </c>
      <c r="M975">
        <f>marketing_campaign32[[#This Row],[TotalKids]]+marketing_campaign32[[#This Row],[Marital_Number]]</f>
        <v>2</v>
      </c>
      <c r="N975" s="1">
        <v>41278</v>
      </c>
      <c r="O975" s="22">
        <f>MAX($N$2:$N$2229)-marketing_campaign32[[#This Row],[Dt_Customer]]</f>
        <v>541</v>
      </c>
      <c r="P975">
        <v>80</v>
      </c>
      <c r="Q975">
        <v>152</v>
      </c>
      <c r="R975">
        <v>27</v>
      </c>
      <c r="S975">
        <v>103</v>
      </c>
      <c r="T975">
        <v>106</v>
      </c>
      <c r="U975">
        <v>54</v>
      </c>
      <c r="V975">
        <v>81</v>
      </c>
      <c r="W975">
        <f t="shared" si="46"/>
        <v>523</v>
      </c>
      <c r="X975" s="27">
        <f>marketing_campaign32[[#This Row],[TotalSpend]]/marketing_campaign32[[#This Row],[Income]]</f>
        <v>6.1922803694056359E-3</v>
      </c>
      <c r="Y975" s="27" t="str">
        <f>IF(marketing_campaign32[[#This Row],[TotalSpend]]&gt;1196, "High Spend", "Low Spend")</f>
        <v>Low Spend</v>
      </c>
      <c r="Z975">
        <v>0</v>
      </c>
      <c r="AA975">
        <v>9</v>
      </c>
      <c r="AB975">
        <v>9</v>
      </c>
      <c r="AC975">
        <v>4</v>
      </c>
      <c r="AD975">
        <f t="shared" si="47"/>
        <v>22</v>
      </c>
      <c r="AE975" s="30">
        <f>IFERROR(marketing_campaign32[[#This Row],[TotalSpend]]/marketing_campaign32[[#This Row],[TotalPurchase]], 0)</f>
        <v>23.772727272727273</v>
      </c>
      <c r="AF975">
        <v>5</v>
      </c>
      <c r="AG975">
        <v>1</v>
      </c>
      <c r="AH975">
        <v>1</v>
      </c>
      <c r="AI975">
        <v>0</v>
      </c>
      <c r="AJ975">
        <v>1</v>
      </c>
      <c r="AK975">
        <v>1</v>
      </c>
      <c r="AL975">
        <v>1</v>
      </c>
      <c r="AM975">
        <v>0</v>
      </c>
    </row>
    <row r="976" spans="1:39" x14ac:dyDescent="0.3">
      <c r="A976">
        <v>607</v>
      </c>
      <c r="B976">
        <v>1955</v>
      </c>
      <c r="C976">
        <f>2014-marketing_campaign32[[#This Row],[Year_Birth]]</f>
        <v>59</v>
      </c>
      <c r="D976" t="str">
        <f>IF(AND(marketing_campaign32[[#This Row],[Age]]&gt;17, marketing_campaign32[[#This Row],[Age]]&lt;40), "Adult", IF(AND(marketing_campaign32[[#This Row],[Age]]&gt;=40, marketing_campaign32[[#This Row],[Age]]&lt;59), "Middle Age", "Old Age"))</f>
        <v>Old Age</v>
      </c>
      <c r="E976">
        <v>3</v>
      </c>
      <c r="F976">
        <v>1</v>
      </c>
      <c r="G976">
        <v>41769</v>
      </c>
      <c r="H976" t="s">
        <v>147</v>
      </c>
      <c r="I976">
        <v>2</v>
      </c>
      <c r="J976">
        <v>0</v>
      </c>
      <c r="K976">
        <v>1</v>
      </c>
      <c r="L976">
        <f t="shared" si="45"/>
        <v>1</v>
      </c>
      <c r="M976">
        <f>marketing_campaign32[[#This Row],[TotalKids]]+marketing_campaign32[[#This Row],[Marital_Number]]</f>
        <v>2</v>
      </c>
      <c r="N976" s="1">
        <v>41318</v>
      </c>
      <c r="O976" s="22">
        <f>MAX($N$2:$N$2229)-marketing_campaign32[[#This Row],[Dt_Customer]]</f>
        <v>501</v>
      </c>
      <c r="P976">
        <v>31</v>
      </c>
      <c r="Q976">
        <v>302</v>
      </c>
      <c r="R976">
        <v>29</v>
      </c>
      <c r="S976">
        <v>131</v>
      </c>
      <c r="T976">
        <v>32</v>
      </c>
      <c r="U976">
        <v>0</v>
      </c>
      <c r="V976">
        <v>27</v>
      </c>
      <c r="W976">
        <f t="shared" si="46"/>
        <v>521</v>
      </c>
      <c r="X976" s="27">
        <f>marketing_campaign32[[#This Row],[TotalSpend]]/marketing_campaign32[[#This Row],[Income]]</f>
        <v>1.2473365414541885E-2</v>
      </c>
      <c r="Y976" s="27" t="str">
        <f>IF(marketing_campaign32[[#This Row],[TotalSpend]]&gt;1196, "High Spend", "Low Spend")</f>
        <v>Low Spend</v>
      </c>
      <c r="Z976">
        <v>6</v>
      </c>
      <c r="AA976">
        <v>8</v>
      </c>
      <c r="AB976">
        <v>1</v>
      </c>
      <c r="AC976">
        <v>7</v>
      </c>
      <c r="AD976">
        <f t="shared" si="47"/>
        <v>16</v>
      </c>
      <c r="AE976" s="30">
        <f>IFERROR(marketing_campaign32[[#This Row],[TotalSpend]]/marketing_campaign32[[#This Row],[TotalPurchase]], 0)</f>
        <v>32.5625</v>
      </c>
      <c r="AF976">
        <v>8</v>
      </c>
      <c r="AG976">
        <v>0</v>
      </c>
      <c r="AH976">
        <v>0</v>
      </c>
      <c r="AI976">
        <v>0</v>
      </c>
      <c r="AJ976">
        <v>0</v>
      </c>
      <c r="AK976">
        <v>0</v>
      </c>
      <c r="AL976">
        <v>0</v>
      </c>
      <c r="AM976">
        <v>0</v>
      </c>
    </row>
    <row r="977" spans="1:39" x14ac:dyDescent="0.3">
      <c r="A977">
        <v>702</v>
      </c>
      <c r="B977">
        <v>1975</v>
      </c>
      <c r="C977">
        <f>2014-marketing_campaign32[[#This Row],[Year_Birth]]</f>
        <v>39</v>
      </c>
      <c r="D977" t="str">
        <f>IF(AND(marketing_campaign32[[#This Row],[Age]]&gt;17, marketing_campaign32[[#This Row],[Age]]&lt;40), "Adult", IF(AND(marketing_campaign32[[#This Row],[Age]]&gt;=40, marketing_campaign32[[#This Row],[Age]]&lt;59), "Middle Age", "Old Age"))</f>
        <v>Adult</v>
      </c>
      <c r="E977">
        <v>3</v>
      </c>
      <c r="F977">
        <v>1</v>
      </c>
      <c r="G977">
        <v>47682</v>
      </c>
      <c r="H977" t="s">
        <v>147</v>
      </c>
      <c r="I977">
        <v>2</v>
      </c>
      <c r="J977">
        <v>0</v>
      </c>
      <c r="K977">
        <v>1</v>
      </c>
      <c r="L977">
        <f t="shared" si="45"/>
        <v>1</v>
      </c>
      <c r="M977">
        <f>marketing_campaign32[[#This Row],[TotalKids]]+marketing_campaign32[[#This Row],[Marital_Number]]</f>
        <v>2</v>
      </c>
      <c r="N977" s="1">
        <v>41320</v>
      </c>
      <c r="O977" s="22">
        <f>MAX($N$2:$N$2229)-marketing_campaign32[[#This Row],[Dt_Customer]]</f>
        <v>499</v>
      </c>
      <c r="P977">
        <v>80</v>
      </c>
      <c r="Q977">
        <v>162</v>
      </c>
      <c r="R977">
        <v>61</v>
      </c>
      <c r="S977">
        <v>83</v>
      </c>
      <c r="T977">
        <v>97</v>
      </c>
      <c r="U977">
        <v>57</v>
      </c>
      <c r="V977">
        <v>61</v>
      </c>
      <c r="W977">
        <f t="shared" si="46"/>
        <v>521</v>
      </c>
      <c r="X977" s="27">
        <f>marketing_campaign32[[#This Row],[TotalSpend]]/marketing_campaign32[[#This Row],[Income]]</f>
        <v>1.0926555094165513E-2</v>
      </c>
      <c r="Y977" s="27" t="str">
        <f>IF(marketing_campaign32[[#This Row],[TotalSpend]]&gt;1196, "High Spend", "Low Spend")</f>
        <v>Low Spend</v>
      </c>
      <c r="Z977">
        <v>4</v>
      </c>
      <c r="AA977">
        <v>4</v>
      </c>
      <c r="AB977">
        <v>3</v>
      </c>
      <c r="AC977">
        <v>8</v>
      </c>
      <c r="AD977">
        <f t="shared" si="47"/>
        <v>15</v>
      </c>
      <c r="AE977" s="30">
        <f>IFERROR(marketing_campaign32[[#This Row],[TotalSpend]]/marketing_campaign32[[#This Row],[TotalPurchase]], 0)</f>
        <v>34.733333333333334</v>
      </c>
      <c r="AF977">
        <v>5</v>
      </c>
      <c r="AG977">
        <v>0</v>
      </c>
      <c r="AH977">
        <v>0</v>
      </c>
      <c r="AI977">
        <v>0</v>
      </c>
      <c r="AJ977">
        <v>0</v>
      </c>
      <c r="AK977">
        <v>0</v>
      </c>
      <c r="AL977">
        <v>0</v>
      </c>
      <c r="AM977">
        <v>0</v>
      </c>
    </row>
    <row r="978" spans="1:39" x14ac:dyDescent="0.3">
      <c r="A978">
        <v>2406</v>
      </c>
      <c r="B978">
        <v>1949</v>
      </c>
      <c r="C978">
        <f>2014-marketing_campaign32[[#This Row],[Year_Birth]]</f>
        <v>65</v>
      </c>
      <c r="D978" t="str">
        <f>IF(AND(marketing_campaign32[[#This Row],[Age]]&gt;17, marketing_campaign32[[#This Row],[Age]]&lt;40), "Adult", IF(AND(marketing_campaign32[[#This Row],[Age]]&gt;=40, marketing_campaign32[[#This Row],[Age]]&lt;59), "Middle Age", "Old Age"))</f>
        <v>Old Age</v>
      </c>
      <c r="E978">
        <v>2</v>
      </c>
      <c r="F978">
        <v>2</v>
      </c>
      <c r="G978">
        <v>54591</v>
      </c>
      <c r="H978" t="s">
        <v>147</v>
      </c>
      <c r="I978">
        <v>2</v>
      </c>
      <c r="J978">
        <v>0</v>
      </c>
      <c r="K978">
        <v>1</v>
      </c>
      <c r="L978">
        <f t="shared" si="45"/>
        <v>1</v>
      </c>
      <c r="M978">
        <f>marketing_campaign32[[#This Row],[TotalKids]]+marketing_campaign32[[#This Row],[Marital_Number]]</f>
        <v>3</v>
      </c>
      <c r="N978" s="1">
        <v>41491</v>
      </c>
      <c r="O978" s="22">
        <f>MAX($N$2:$N$2229)-marketing_campaign32[[#This Row],[Dt_Customer]]</f>
        <v>328</v>
      </c>
      <c r="P978">
        <v>63</v>
      </c>
      <c r="Q978">
        <v>376</v>
      </c>
      <c r="R978">
        <v>4</v>
      </c>
      <c r="S978">
        <v>94</v>
      </c>
      <c r="T978">
        <v>12</v>
      </c>
      <c r="U978">
        <v>9</v>
      </c>
      <c r="V978">
        <v>24</v>
      </c>
      <c r="W978">
        <f t="shared" si="46"/>
        <v>519</v>
      </c>
      <c r="X978" s="27">
        <f>marketing_campaign32[[#This Row],[TotalSpend]]/marketing_campaign32[[#This Row],[Income]]</f>
        <v>9.5070616035610265E-3</v>
      </c>
      <c r="Y978" s="27" t="str">
        <f>IF(marketing_campaign32[[#This Row],[TotalSpend]]&gt;1196, "High Spend", "Low Spend")</f>
        <v>Low Spend</v>
      </c>
      <c r="Z978">
        <v>3</v>
      </c>
      <c r="AA978">
        <v>6</v>
      </c>
      <c r="AB978">
        <v>2</v>
      </c>
      <c r="AC978">
        <v>8</v>
      </c>
      <c r="AD978">
        <f t="shared" si="47"/>
        <v>16</v>
      </c>
      <c r="AE978" s="30">
        <f>IFERROR(marketing_campaign32[[#This Row],[TotalSpend]]/marketing_campaign32[[#This Row],[TotalPurchase]], 0)</f>
        <v>32.4375</v>
      </c>
      <c r="AF978">
        <v>5</v>
      </c>
      <c r="AG978">
        <v>0</v>
      </c>
      <c r="AH978">
        <v>0</v>
      </c>
      <c r="AI978">
        <v>0</v>
      </c>
      <c r="AJ978">
        <v>0</v>
      </c>
      <c r="AK978">
        <v>0</v>
      </c>
      <c r="AL978">
        <v>0</v>
      </c>
      <c r="AM978">
        <v>0</v>
      </c>
    </row>
    <row r="979" spans="1:39" x14ac:dyDescent="0.3">
      <c r="A979">
        <v>8375</v>
      </c>
      <c r="B979">
        <v>1968</v>
      </c>
      <c r="C979">
        <f>2014-marketing_campaign32[[#This Row],[Year_Birth]]</f>
        <v>46</v>
      </c>
      <c r="D979" t="str">
        <f>IF(AND(marketing_campaign32[[#This Row],[Age]]&gt;17, marketing_campaign32[[#This Row],[Age]]&lt;40), "Adult", IF(AND(marketing_campaign32[[#This Row],[Age]]&gt;=40, marketing_campaign32[[#This Row],[Age]]&lt;59), "Middle Age", "Old Age"))</f>
        <v>Middle Age</v>
      </c>
      <c r="E979">
        <v>3</v>
      </c>
      <c r="F979">
        <v>2</v>
      </c>
      <c r="G979">
        <v>55954</v>
      </c>
      <c r="H979" t="s">
        <v>147</v>
      </c>
      <c r="I979">
        <v>2</v>
      </c>
      <c r="J979">
        <v>0</v>
      </c>
      <c r="K979">
        <v>1</v>
      </c>
      <c r="L979">
        <f t="shared" si="45"/>
        <v>1</v>
      </c>
      <c r="M979">
        <f>marketing_campaign32[[#This Row],[TotalKids]]+marketing_campaign32[[#This Row],[Marital_Number]]</f>
        <v>3</v>
      </c>
      <c r="N979" s="1">
        <v>41701</v>
      </c>
      <c r="O979" s="22">
        <f>MAX($N$2:$N$2229)-marketing_campaign32[[#This Row],[Dt_Customer]]</f>
        <v>118</v>
      </c>
      <c r="P979">
        <v>63</v>
      </c>
      <c r="Q979">
        <v>447</v>
      </c>
      <c r="R979">
        <v>0</v>
      </c>
      <c r="S979">
        <v>28</v>
      </c>
      <c r="T979">
        <v>0</v>
      </c>
      <c r="U979">
        <v>0</v>
      </c>
      <c r="V979">
        <v>43</v>
      </c>
      <c r="W979">
        <f t="shared" si="46"/>
        <v>518</v>
      </c>
      <c r="X979" s="27">
        <f>marketing_campaign32[[#This Row],[TotalSpend]]/marketing_campaign32[[#This Row],[Income]]</f>
        <v>9.2576044608070913E-3</v>
      </c>
      <c r="Y979" s="27" t="str">
        <f>IF(marketing_campaign32[[#This Row],[TotalSpend]]&gt;1196, "High Spend", "Low Spend")</f>
        <v>Low Spend</v>
      </c>
      <c r="Z979">
        <v>3</v>
      </c>
      <c r="AA979">
        <v>8</v>
      </c>
      <c r="AB979">
        <v>2</v>
      </c>
      <c r="AC979">
        <v>6</v>
      </c>
      <c r="AD979">
        <f t="shared" si="47"/>
        <v>16</v>
      </c>
      <c r="AE979" s="30">
        <f>IFERROR(marketing_campaign32[[#This Row],[TotalSpend]]/marketing_campaign32[[#This Row],[TotalPurchase]], 0)</f>
        <v>32.375</v>
      </c>
      <c r="AF979">
        <v>7</v>
      </c>
      <c r="AG979">
        <v>0</v>
      </c>
      <c r="AH979">
        <v>0</v>
      </c>
      <c r="AI979">
        <v>0</v>
      </c>
      <c r="AJ979">
        <v>0</v>
      </c>
      <c r="AK979">
        <v>0</v>
      </c>
      <c r="AL979">
        <v>0</v>
      </c>
      <c r="AM979">
        <v>0</v>
      </c>
    </row>
    <row r="980" spans="1:39" x14ac:dyDescent="0.3">
      <c r="A980">
        <v>5512</v>
      </c>
      <c r="B980">
        <v>1977</v>
      </c>
      <c r="C980">
        <f>2014-marketing_campaign32[[#This Row],[Year_Birth]]</f>
        <v>37</v>
      </c>
      <c r="D980" t="str">
        <f>IF(AND(marketing_campaign32[[#This Row],[Age]]&gt;17, marketing_campaign32[[#This Row],[Age]]&lt;40), "Adult", IF(AND(marketing_campaign32[[#This Row],[Age]]&gt;=40, marketing_campaign32[[#This Row],[Age]]&lt;59), "Middle Age", "Old Age"))</f>
        <v>Adult</v>
      </c>
      <c r="E980">
        <v>3</v>
      </c>
      <c r="F980">
        <v>2</v>
      </c>
      <c r="G980">
        <v>55842</v>
      </c>
      <c r="H980" t="s">
        <v>147</v>
      </c>
      <c r="I980">
        <v>2</v>
      </c>
      <c r="J980">
        <v>0</v>
      </c>
      <c r="K980">
        <v>1</v>
      </c>
      <c r="L980">
        <f t="shared" si="45"/>
        <v>1</v>
      </c>
      <c r="M980">
        <f>marketing_campaign32[[#This Row],[TotalKids]]+marketing_campaign32[[#This Row],[Marital_Number]]</f>
        <v>3</v>
      </c>
      <c r="N980" s="1">
        <v>41782</v>
      </c>
      <c r="O980" s="22">
        <f>MAX($N$2:$N$2229)-marketing_campaign32[[#This Row],[Dt_Customer]]</f>
        <v>37</v>
      </c>
      <c r="P980">
        <v>19</v>
      </c>
      <c r="Q980">
        <v>451</v>
      </c>
      <c r="R980">
        <v>0</v>
      </c>
      <c r="S980">
        <v>39</v>
      </c>
      <c r="T980">
        <v>0</v>
      </c>
      <c r="U980">
        <v>4</v>
      </c>
      <c r="V980">
        <v>24</v>
      </c>
      <c r="W980">
        <f t="shared" si="46"/>
        <v>518</v>
      </c>
      <c r="X980" s="27">
        <f>marketing_campaign32[[#This Row],[TotalSpend]]/marketing_campaign32[[#This Row],[Income]]</f>
        <v>9.2761720568747541E-3</v>
      </c>
      <c r="Y980" s="27" t="str">
        <f>IF(marketing_campaign32[[#This Row],[TotalSpend]]&gt;1196, "High Spend", "Low Spend")</f>
        <v>Low Spend</v>
      </c>
      <c r="Z980">
        <v>1</v>
      </c>
      <c r="AA980">
        <v>7</v>
      </c>
      <c r="AB980">
        <v>1</v>
      </c>
      <c r="AC980">
        <v>8</v>
      </c>
      <c r="AD980">
        <f t="shared" si="47"/>
        <v>16</v>
      </c>
      <c r="AE980" s="30">
        <f>IFERROR(marketing_campaign32[[#This Row],[TotalSpend]]/marketing_campaign32[[#This Row],[TotalPurchase]], 0)</f>
        <v>32.375</v>
      </c>
      <c r="AF980">
        <v>5</v>
      </c>
      <c r="AG980">
        <v>0</v>
      </c>
      <c r="AH980">
        <v>0</v>
      </c>
      <c r="AI980">
        <v>0</v>
      </c>
      <c r="AJ980">
        <v>0</v>
      </c>
      <c r="AK980">
        <v>0</v>
      </c>
      <c r="AL980">
        <v>0</v>
      </c>
      <c r="AM980">
        <v>0</v>
      </c>
    </row>
    <row r="981" spans="1:39" x14ac:dyDescent="0.3">
      <c r="A981">
        <v>967</v>
      </c>
      <c r="B981">
        <v>1976</v>
      </c>
      <c r="C981">
        <f>2014-marketing_campaign32[[#This Row],[Year_Birth]]</f>
        <v>38</v>
      </c>
      <c r="D981" t="str">
        <f>IF(AND(marketing_campaign32[[#This Row],[Age]]&gt;17, marketing_campaign32[[#This Row],[Age]]&lt;40), "Adult", IF(AND(marketing_campaign32[[#This Row],[Age]]&gt;=40, marketing_campaign32[[#This Row],[Age]]&lt;59), "Middle Age", "Old Age"))</f>
        <v>Adult</v>
      </c>
      <c r="E981">
        <v>2</v>
      </c>
      <c r="F981">
        <v>2</v>
      </c>
      <c r="G981">
        <v>46049</v>
      </c>
      <c r="H981" t="s">
        <v>147</v>
      </c>
      <c r="I981">
        <v>2</v>
      </c>
      <c r="J981">
        <v>1</v>
      </c>
      <c r="K981">
        <v>1</v>
      </c>
      <c r="L981">
        <f t="shared" si="45"/>
        <v>2</v>
      </c>
      <c r="M981">
        <f>marketing_campaign32[[#This Row],[TotalKids]]+marketing_campaign32[[#This Row],[Marital_Number]]</f>
        <v>4</v>
      </c>
      <c r="N981" s="1">
        <v>41476</v>
      </c>
      <c r="O981" s="22">
        <f>MAX($N$2:$N$2229)-marketing_campaign32[[#This Row],[Dt_Customer]]</f>
        <v>343</v>
      </c>
      <c r="P981">
        <v>11</v>
      </c>
      <c r="Q981">
        <v>342</v>
      </c>
      <c r="R981">
        <v>9</v>
      </c>
      <c r="S981">
        <v>112</v>
      </c>
      <c r="T981">
        <v>19</v>
      </c>
      <c r="U981">
        <v>14</v>
      </c>
      <c r="V981">
        <v>19</v>
      </c>
      <c r="W981">
        <f t="shared" si="46"/>
        <v>515</v>
      </c>
      <c r="X981" s="27">
        <f>marketing_campaign32[[#This Row],[TotalSpend]]/marketing_campaign32[[#This Row],[Income]]</f>
        <v>1.1183739060565918E-2</v>
      </c>
      <c r="Y981" s="27" t="str">
        <f>IF(marketing_campaign32[[#This Row],[TotalSpend]]&gt;1196, "High Spend", "Low Spend")</f>
        <v>Low Spend</v>
      </c>
      <c r="Z981">
        <v>10</v>
      </c>
      <c r="AA981">
        <v>5</v>
      </c>
      <c r="AB981">
        <v>2</v>
      </c>
      <c r="AC981">
        <v>9</v>
      </c>
      <c r="AD981">
        <f t="shared" si="47"/>
        <v>16</v>
      </c>
      <c r="AE981" s="30">
        <f>IFERROR(marketing_campaign32[[#This Row],[TotalSpend]]/marketing_campaign32[[#This Row],[TotalPurchase]], 0)</f>
        <v>32.1875</v>
      </c>
      <c r="AF981">
        <v>7</v>
      </c>
      <c r="AG981">
        <v>0</v>
      </c>
      <c r="AH981">
        <v>0</v>
      </c>
      <c r="AI981">
        <v>0</v>
      </c>
      <c r="AJ981">
        <v>0</v>
      </c>
      <c r="AK981">
        <v>0</v>
      </c>
      <c r="AL981">
        <v>1</v>
      </c>
      <c r="AM981">
        <v>0</v>
      </c>
    </row>
    <row r="982" spans="1:39" x14ac:dyDescent="0.3">
      <c r="A982">
        <v>8614</v>
      </c>
      <c r="B982">
        <v>1957</v>
      </c>
      <c r="C982">
        <f>2014-marketing_campaign32[[#This Row],[Year_Birth]]</f>
        <v>57</v>
      </c>
      <c r="D982" t="str">
        <f>IF(AND(marketing_campaign32[[#This Row],[Age]]&gt;17, marketing_campaign32[[#This Row],[Age]]&lt;40), "Adult", IF(AND(marketing_campaign32[[#This Row],[Age]]&gt;=40, marketing_campaign32[[#This Row],[Age]]&lt;59), "Middle Age", "Old Age"))</f>
        <v>Middle Age</v>
      </c>
      <c r="E982">
        <v>2</v>
      </c>
      <c r="F982">
        <v>1</v>
      </c>
      <c r="G982">
        <v>65486</v>
      </c>
      <c r="H982" t="s">
        <v>147</v>
      </c>
      <c r="I982">
        <v>2</v>
      </c>
      <c r="J982">
        <v>0</v>
      </c>
      <c r="K982">
        <v>1</v>
      </c>
      <c r="L982">
        <f t="shared" si="45"/>
        <v>1</v>
      </c>
      <c r="M982">
        <f>marketing_campaign32[[#This Row],[TotalKids]]+marketing_campaign32[[#This Row],[Marital_Number]]</f>
        <v>2</v>
      </c>
      <c r="N982" s="1">
        <v>41771</v>
      </c>
      <c r="O982" s="22">
        <f>MAX($N$2:$N$2229)-marketing_campaign32[[#This Row],[Dt_Customer]]</f>
        <v>48</v>
      </c>
      <c r="P982">
        <v>29</v>
      </c>
      <c r="Q982">
        <v>245</v>
      </c>
      <c r="R982">
        <v>19</v>
      </c>
      <c r="S982">
        <v>125</v>
      </c>
      <c r="T982">
        <v>37</v>
      </c>
      <c r="U982">
        <v>67</v>
      </c>
      <c r="V982">
        <v>14</v>
      </c>
      <c r="W982">
        <f t="shared" si="46"/>
        <v>507</v>
      </c>
      <c r="X982" s="27">
        <f>marketing_campaign32[[#This Row],[TotalSpend]]/marketing_campaign32[[#This Row],[Income]]</f>
        <v>7.7421128180069024E-3</v>
      </c>
      <c r="Y982" s="27" t="str">
        <f>IF(marketing_campaign32[[#This Row],[TotalSpend]]&gt;1196, "High Spend", "Low Spend")</f>
        <v>Low Spend</v>
      </c>
      <c r="Z982">
        <v>1</v>
      </c>
      <c r="AA982">
        <v>4</v>
      </c>
      <c r="AB982">
        <v>2</v>
      </c>
      <c r="AC982">
        <v>10</v>
      </c>
      <c r="AD982">
        <f t="shared" si="47"/>
        <v>16</v>
      </c>
      <c r="AE982" s="30">
        <f>IFERROR(marketing_campaign32[[#This Row],[TotalSpend]]/marketing_campaign32[[#This Row],[TotalPurchase]], 0)</f>
        <v>31.6875</v>
      </c>
      <c r="AF982">
        <v>2</v>
      </c>
      <c r="AG982">
        <v>0</v>
      </c>
      <c r="AH982">
        <v>0</v>
      </c>
      <c r="AI982">
        <v>0</v>
      </c>
      <c r="AJ982">
        <v>0</v>
      </c>
      <c r="AK982">
        <v>0</v>
      </c>
      <c r="AL982">
        <v>0</v>
      </c>
      <c r="AM982">
        <v>0</v>
      </c>
    </row>
    <row r="983" spans="1:39" x14ac:dyDescent="0.3">
      <c r="A983">
        <v>6257</v>
      </c>
      <c r="B983">
        <v>1976</v>
      </c>
      <c r="C983">
        <f>2014-marketing_campaign32[[#This Row],[Year_Birth]]</f>
        <v>38</v>
      </c>
      <c r="D983" t="str">
        <f>IF(AND(marketing_campaign32[[#This Row],[Age]]&gt;17, marketing_campaign32[[#This Row],[Age]]&lt;40), "Adult", IF(AND(marketing_campaign32[[#This Row],[Age]]&gt;=40, marketing_campaign32[[#This Row],[Age]]&lt;59), "Middle Age", "Old Age"))</f>
        <v>Adult</v>
      </c>
      <c r="E983">
        <v>3</v>
      </c>
      <c r="F983">
        <v>1</v>
      </c>
      <c r="G983">
        <v>60482</v>
      </c>
      <c r="H983" t="s">
        <v>147</v>
      </c>
      <c r="I983">
        <v>2</v>
      </c>
      <c r="J983">
        <v>0</v>
      </c>
      <c r="K983">
        <v>1</v>
      </c>
      <c r="L983">
        <f t="shared" si="45"/>
        <v>1</v>
      </c>
      <c r="M983">
        <f>marketing_campaign32[[#This Row],[TotalKids]]+marketing_campaign32[[#This Row],[Marital_Number]]</f>
        <v>2</v>
      </c>
      <c r="N983" s="1">
        <v>41297</v>
      </c>
      <c r="O983" s="22">
        <f>MAX($N$2:$N$2229)-marketing_campaign32[[#This Row],[Dt_Customer]]</f>
        <v>522</v>
      </c>
      <c r="P983">
        <v>81</v>
      </c>
      <c r="Q983">
        <v>255</v>
      </c>
      <c r="R983">
        <v>43</v>
      </c>
      <c r="S983">
        <v>134</v>
      </c>
      <c r="T983">
        <v>37</v>
      </c>
      <c r="U983">
        <v>14</v>
      </c>
      <c r="V983">
        <v>24</v>
      </c>
      <c r="W983">
        <f t="shared" si="46"/>
        <v>507</v>
      </c>
      <c r="X983" s="27">
        <f>marketing_campaign32[[#This Row],[TotalSpend]]/marketing_campaign32[[#This Row],[Income]]</f>
        <v>8.3826593035944575E-3</v>
      </c>
      <c r="Y983" s="27" t="str">
        <f>IF(marketing_campaign32[[#This Row],[TotalSpend]]&gt;1196, "High Spend", "Low Spend")</f>
        <v>Low Spend</v>
      </c>
      <c r="Z983">
        <v>1</v>
      </c>
      <c r="AA983">
        <v>7</v>
      </c>
      <c r="AB983">
        <v>2</v>
      </c>
      <c r="AC983">
        <v>7</v>
      </c>
      <c r="AD983">
        <f t="shared" si="47"/>
        <v>16</v>
      </c>
      <c r="AE983" s="30">
        <f>IFERROR(marketing_campaign32[[#This Row],[TotalSpend]]/marketing_campaign32[[#This Row],[TotalPurchase]], 0)</f>
        <v>31.6875</v>
      </c>
      <c r="AF983">
        <v>7</v>
      </c>
      <c r="AG983">
        <v>0</v>
      </c>
      <c r="AH983">
        <v>0</v>
      </c>
      <c r="AI983">
        <v>0</v>
      </c>
      <c r="AJ983">
        <v>0</v>
      </c>
      <c r="AK983">
        <v>0</v>
      </c>
      <c r="AL983">
        <v>0</v>
      </c>
      <c r="AM983">
        <v>0</v>
      </c>
    </row>
    <row r="984" spans="1:39" x14ac:dyDescent="0.3">
      <c r="A984">
        <v>6245</v>
      </c>
      <c r="B984">
        <v>1950</v>
      </c>
      <c r="C984">
        <f>2014-marketing_campaign32[[#This Row],[Year_Birth]]</f>
        <v>64</v>
      </c>
      <c r="D984" t="str">
        <f>IF(AND(marketing_campaign32[[#This Row],[Age]]&gt;17, marketing_campaign32[[#This Row],[Age]]&lt;40), "Adult", IF(AND(marketing_campaign32[[#This Row],[Age]]&gt;=40, marketing_campaign32[[#This Row],[Age]]&lt;59), "Middle Age", "Old Age"))</f>
        <v>Old Age</v>
      </c>
      <c r="E984">
        <v>3</v>
      </c>
      <c r="F984">
        <v>2</v>
      </c>
      <c r="G984">
        <v>59292</v>
      </c>
      <c r="H984" t="s">
        <v>147</v>
      </c>
      <c r="I984">
        <v>2</v>
      </c>
      <c r="J984">
        <v>0</v>
      </c>
      <c r="K984">
        <v>1</v>
      </c>
      <c r="L984">
        <f t="shared" si="45"/>
        <v>1</v>
      </c>
      <c r="M984">
        <f>marketing_campaign32[[#This Row],[TotalKids]]+marketing_campaign32[[#This Row],[Marital_Number]]</f>
        <v>3</v>
      </c>
      <c r="N984" s="1">
        <v>41438</v>
      </c>
      <c r="O984" s="22">
        <f>MAX($N$2:$N$2229)-marketing_campaign32[[#This Row],[Dt_Customer]]</f>
        <v>381</v>
      </c>
      <c r="P984">
        <v>71</v>
      </c>
      <c r="Q984">
        <v>378</v>
      </c>
      <c r="R984">
        <v>14</v>
      </c>
      <c r="S984">
        <v>68</v>
      </c>
      <c r="T984">
        <v>19</v>
      </c>
      <c r="U984">
        <v>14</v>
      </c>
      <c r="V984">
        <v>14</v>
      </c>
      <c r="W984">
        <f t="shared" si="46"/>
        <v>507</v>
      </c>
      <c r="X984" s="27">
        <f>marketing_campaign32[[#This Row],[TotalSpend]]/marketing_campaign32[[#This Row],[Income]]</f>
        <v>8.5509006274033603E-3</v>
      </c>
      <c r="Y984" s="27" t="str">
        <f>IF(marketing_campaign32[[#This Row],[TotalSpend]]&gt;1196, "High Spend", "Low Spend")</f>
        <v>Low Spend</v>
      </c>
      <c r="Z984">
        <v>2</v>
      </c>
      <c r="AA984">
        <v>3</v>
      </c>
      <c r="AB984">
        <v>5</v>
      </c>
      <c r="AC984">
        <v>8</v>
      </c>
      <c r="AD984">
        <f t="shared" si="47"/>
        <v>16</v>
      </c>
      <c r="AE984" s="30">
        <f>IFERROR(marketing_campaign32[[#This Row],[TotalSpend]]/marketing_campaign32[[#This Row],[TotalPurchase]], 0)</f>
        <v>31.6875</v>
      </c>
      <c r="AF984">
        <v>3</v>
      </c>
      <c r="AG984">
        <v>0</v>
      </c>
      <c r="AH984">
        <v>0</v>
      </c>
      <c r="AI984">
        <v>0</v>
      </c>
      <c r="AJ984">
        <v>0</v>
      </c>
      <c r="AK984">
        <v>0</v>
      </c>
      <c r="AL984">
        <v>0</v>
      </c>
      <c r="AM984">
        <v>0</v>
      </c>
    </row>
    <row r="985" spans="1:39" x14ac:dyDescent="0.3">
      <c r="A985">
        <v>8780</v>
      </c>
      <c r="B985">
        <v>1950</v>
      </c>
      <c r="C985">
        <f>2014-marketing_campaign32[[#This Row],[Year_Birth]]</f>
        <v>64</v>
      </c>
      <c r="D985" t="str">
        <f>IF(AND(marketing_campaign32[[#This Row],[Age]]&gt;17, marketing_campaign32[[#This Row],[Age]]&lt;40), "Adult", IF(AND(marketing_campaign32[[#This Row],[Age]]&gt;=40, marketing_campaign32[[#This Row],[Age]]&lt;59), "Middle Age", "Old Age"))</f>
        <v>Old Age</v>
      </c>
      <c r="E985">
        <v>3</v>
      </c>
      <c r="F985">
        <v>2</v>
      </c>
      <c r="G985">
        <v>59292</v>
      </c>
      <c r="H985" t="s">
        <v>147</v>
      </c>
      <c r="I985">
        <v>2</v>
      </c>
      <c r="J985">
        <v>0</v>
      </c>
      <c r="K985">
        <v>1</v>
      </c>
      <c r="L985">
        <f t="shared" si="45"/>
        <v>1</v>
      </c>
      <c r="M985">
        <f>marketing_campaign32[[#This Row],[TotalKids]]+marketing_campaign32[[#This Row],[Marital_Number]]</f>
        <v>3</v>
      </c>
      <c r="N985" s="1">
        <v>41438</v>
      </c>
      <c r="O985" s="22">
        <f>MAX($N$2:$N$2229)-marketing_campaign32[[#This Row],[Dt_Customer]]</f>
        <v>381</v>
      </c>
      <c r="P985">
        <v>71</v>
      </c>
      <c r="Q985">
        <v>378</v>
      </c>
      <c r="R985">
        <v>14</v>
      </c>
      <c r="S985">
        <v>68</v>
      </c>
      <c r="T985">
        <v>19</v>
      </c>
      <c r="U985">
        <v>14</v>
      </c>
      <c r="V985">
        <v>14</v>
      </c>
      <c r="W985">
        <f t="shared" si="46"/>
        <v>507</v>
      </c>
      <c r="X985" s="27">
        <f>marketing_campaign32[[#This Row],[TotalSpend]]/marketing_campaign32[[#This Row],[Income]]</f>
        <v>8.5509006274033603E-3</v>
      </c>
      <c r="Y985" s="27" t="str">
        <f>IF(marketing_campaign32[[#This Row],[TotalSpend]]&gt;1196, "High Spend", "Low Spend")</f>
        <v>Low Spend</v>
      </c>
      <c r="Z985">
        <v>2</v>
      </c>
      <c r="AA985">
        <v>3</v>
      </c>
      <c r="AB985">
        <v>5</v>
      </c>
      <c r="AC985">
        <v>8</v>
      </c>
      <c r="AD985">
        <f t="shared" si="47"/>
        <v>16</v>
      </c>
      <c r="AE985" s="30">
        <f>IFERROR(marketing_campaign32[[#This Row],[TotalSpend]]/marketing_campaign32[[#This Row],[TotalPurchase]], 0)</f>
        <v>31.6875</v>
      </c>
      <c r="AF985">
        <v>3</v>
      </c>
      <c r="AG985">
        <v>0</v>
      </c>
      <c r="AH985">
        <v>0</v>
      </c>
      <c r="AI985">
        <v>0</v>
      </c>
      <c r="AJ985">
        <v>0</v>
      </c>
      <c r="AK985">
        <v>0</v>
      </c>
      <c r="AL985">
        <v>0</v>
      </c>
      <c r="AM985">
        <v>0</v>
      </c>
    </row>
    <row r="986" spans="1:39" x14ac:dyDescent="0.3">
      <c r="A986">
        <v>10766</v>
      </c>
      <c r="B986">
        <v>1964</v>
      </c>
      <c r="C986">
        <f>2014-marketing_campaign32[[#This Row],[Year_Birth]]</f>
        <v>50</v>
      </c>
      <c r="D986" t="str">
        <f>IF(AND(marketing_campaign32[[#This Row],[Age]]&gt;17, marketing_campaign32[[#This Row],[Age]]&lt;40), "Adult", IF(AND(marketing_campaign32[[#This Row],[Age]]&gt;=40, marketing_campaign32[[#This Row],[Age]]&lt;59), "Middle Age", "Old Age"))</f>
        <v>Middle Age</v>
      </c>
      <c r="E986">
        <v>3</v>
      </c>
      <c r="F986">
        <v>2</v>
      </c>
      <c r="G986">
        <v>65526</v>
      </c>
      <c r="H986" t="s">
        <v>147</v>
      </c>
      <c r="I986">
        <v>2</v>
      </c>
      <c r="J986">
        <v>0</v>
      </c>
      <c r="K986">
        <v>1</v>
      </c>
      <c r="L986">
        <f t="shared" si="45"/>
        <v>1</v>
      </c>
      <c r="M986">
        <f>marketing_campaign32[[#This Row],[TotalKids]]+marketing_campaign32[[#This Row],[Marital_Number]]</f>
        <v>3</v>
      </c>
      <c r="N986" s="1">
        <v>41740</v>
      </c>
      <c r="O986" s="22">
        <f>MAX($N$2:$N$2229)-marketing_campaign32[[#This Row],[Dt_Customer]]</f>
        <v>79</v>
      </c>
      <c r="P986">
        <v>22</v>
      </c>
      <c r="Q986">
        <v>397</v>
      </c>
      <c r="R986">
        <v>19</v>
      </c>
      <c r="S986">
        <v>69</v>
      </c>
      <c r="T986">
        <v>12</v>
      </c>
      <c r="U986">
        <v>0</v>
      </c>
      <c r="V986">
        <v>9</v>
      </c>
      <c r="W986">
        <f t="shared" si="46"/>
        <v>506</v>
      </c>
      <c r="X986" s="27">
        <f>marketing_campaign32[[#This Row],[TotalSpend]]/marketing_campaign32[[#This Row],[Income]]</f>
        <v>7.7221255684766354E-3</v>
      </c>
      <c r="Y986" s="27" t="str">
        <f>IF(marketing_campaign32[[#This Row],[TotalSpend]]&gt;1196, "High Spend", "Low Spend")</f>
        <v>Low Spend</v>
      </c>
      <c r="Z986">
        <v>1</v>
      </c>
      <c r="AA986">
        <v>4</v>
      </c>
      <c r="AB986">
        <v>4</v>
      </c>
      <c r="AC986">
        <v>8</v>
      </c>
      <c r="AD986">
        <f t="shared" si="47"/>
        <v>16</v>
      </c>
      <c r="AE986" s="30">
        <f>IFERROR(marketing_campaign32[[#This Row],[TotalSpend]]/marketing_campaign32[[#This Row],[TotalPurchase]], 0)</f>
        <v>31.625</v>
      </c>
      <c r="AF986">
        <v>2</v>
      </c>
      <c r="AG986">
        <v>0</v>
      </c>
      <c r="AH986">
        <v>0</v>
      </c>
      <c r="AI986">
        <v>0</v>
      </c>
      <c r="AJ986">
        <v>0</v>
      </c>
      <c r="AK986">
        <v>0</v>
      </c>
      <c r="AL986">
        <v>0</v>
      </c>
      <c r="AM986">
        <v>0</v>
      </c>
    </row>
    <row r="987" spans="1:39" x14ac:dyDescent="0.3">
      <c r="A987">
        <v>9971</v>
      </c>
      <c r="B987">
        <v>1964</v>
      </c>
      <c r="C987">
        <f>2014-marketing_campaign32[[#This Row],[Year_Birth]]</f>
        <v>50</v>
      </c>
      <c r="D987" t="str">
        <f>IF(AND(marketing_campaign32[[#This Row],[Age]]&gt;17, marketing_campaign32[[#This Row],[Age]]&lt;40), "Adult", IF(AND(marketing_campaign32[[#This Row],[Age]]&gt;=40, marketing_campaign32[[#This Row],[Age]]&lt;59), "Middle Age", "Old Age"))</f>
        <v>Middle Age</v>
      </c>
      <c r="E987">
        <v>3</v>
      </c>
      <c r="F987">
        <v>2</v>
      </c>
      <c r="G987">
        <v>65526</v>
      </c>
      <c r="H987" t="s">
        <v>147</v>
      </c>
      <c r="I987">
        <v>2</v>
      </c>
      <c r="J987">
        <v>0</v>
      </c>
      <c r="K987">
        <v>1</v>
      </c>
      <c r="L987">
        <f t="shared" si="45"/>
        <v>1</v>
      </c>
      <c r="M987">
        <f>marketing_campaign32[[#This Row],[TotalKids]]+marketing_campaign32[[#This Row],[Marital_Number]]</f>
        <v>3</v>
      </c>
      <c r="N987" s="1">
        <v>41740</v>
      </c>
      <c r="O987" s="22">
        <f>MAX($N$2:$N$2229)-marketing_campaign32[[#This Row],[Dt_Customer]]</f>
        <v>79</v>
      </c>
      <c r="P987">
        <v>22</v>
      </c>
      <c r="Q987">
        <v>397</v>
      </c>
      <c r="R987">
        <v>19</v>
      </c>
      <c r="S987">
        <v>69</v>
      </c>
      <c r="T987">
        <v>12</v>
      </c>
      <c r="U987">
        <v>0</v>
      </c>
      <c r="V987">
        <v>9</v>
      </c>
      <c r="W987">
        <f t="shared" si="46"/>
        <v>506</v>
      </c>
      <c r="X987" s="27">
        <f>marketing_campaign32[[#This Row],[TotalSpend]]/marketing_campaign32[[#This Row],[Income]]</f>
        <v>7.7221255684766354E-3</v>
      </c>
      <c r="Y987" s="27" t="str">
        <f>IF(marketing_campaign32[[#This Row],[TotalSpend]]&gt;1196, "High Spend", "Low Spend")</f>
        <v>Low Spend</v>
      </c>
      <c r="Z987">
        <v>1</v>
      </c>
      <c r="AA987">
        <v>4</v>
      </c>
      <c r="AB987">
        <v>4</v>
      </c>
      <c r="AC987">
        <v>8</v>
      </c>
      <c r="AD987">
        <f t="shared" si="47"/>
        <v>16</v>
      </c>
      <c r="AE987" s="30">
        <f>IFERROR(marketing_campaign32[[#This Row],[TotalSpend]]/marketing_campaign32[[#This Row],[TotalPurchase]], 0)</f>
        <v>31.625</v>
      </c>
      <c r="AF987">
        <v>2</v>
      </c>
      <c r="AG987">
        <v>0</v>
      </c>
      <c r="AH987">
        <v>0</v>
      </c>
      <c r="AI987">
        <v>0</v>
      </c>
      <c r="AJ987">
        <v>0</v>
      </c>
      <c r="AK987">
        <v>0</v>
      </c>
      <c r="AL987">
        <v>0</v>
      </c>
      <c r="AM987">
        <v>0</v>
      </c>
    </row>
    <row r="988" spans="1:39" x14ac:dyDescent="0.3">
      <c r="A988">
        <v>10581</v>
      </c>
      <c r="B988">
        <v>1977</v>
      </c>
      <c r="C988">
        <f>2014-marketing_campaign32[[#This Row],[Year_Birth]]</f>
        <v>37</v>
      </c>
      <c r="D988" t="str">
        <f>IF(AND(marketing_campaign32[[#This Row],[Age]]&gt;17, marketing_campaign32[[#This Row],[Age]]&lt;40), "Adult", IF(AND(marketing_campaign32[[#This Row],[Age]]&gt;=40, marketing_campaign32[[#This Row],[Age]]&lt;59), "Middle Age", "Old Age"))</f>
        <v>Adult</v>
      </c>
      <c r="E988">
        <v>2</v>
      </c>
      <c r="F988">
        <v>2</v>
      </c>
      <c r="G988">
        <v>41124</v>
      </c>
      <c r="H988" t="s">
        <v>147</v>
      </c>
      <c r="I988">
        <v>2</v>
      </c>
      <c r="J988">
        <v>1</v>
      </c>
      <c r="K988">
        <v>0</v>
      </c>
      <c r="L988">
        <f t="shared" si="45"/>
        <v>1</v>
      </c>
      <c r="M988">
        <f>marketing_campaign32[[#This Row],[TotalKids]]+marketing_campaign32[[#This Row],[Marital_Number]]</f>
        <v>3</v>
      </c>
      <c r="N988" s="1">
        <v>41213</v>
      </c>
      <c r="O988" s="22">
        <f>MAX($N$2:$N$2229)-marketing_campaign32[[#This Row],[Dt_Customer]]</f>
        <v>606</v>
      </c>
      <c r="P988">
        <v>41</v>
      </c>
      <c r="Q988">
        <v>281</v>
      </c>
      <c r="R988">
        <v>7</v>
      </c>
      <c r="S988">
        <v>84</v>
      </c>
      <c r="T988">
        <v>15</v>
      </c>
      <c r="U988">
        <v>0</v>
      </c>
      <c r="V988">
        <v>119</v>
      </c>
      <c r="W988">
        <f t="shared" si="46"/>
        <v>506</v>
      </c>
      <c r="X988" s="27">
        <f>marketing_campaign32[[#This Row],[TotalSpend]]/marketing_campaign32[[#This Row],[Income]]</f>
        <v>1.2304250559284116E-2</v>
      </c>
      <c r="Y988" s="27" t="str">
        <f>IF(marketing_campaign32[[#This Row],[TotalSpend]]&gt;1196, "High Spend", "Low Spend")</f>
        <v>Low Spend</v>
      </c>
      <c r="Z988">
        <v>7</v>
      </c>
      <c r="AA988">
        <v>7</v>
      </c>
      <c r="AB988">
        <v>3</v>
      </c>
      <c r="AC988">
        <v>4</v>
      </c>
      <c r="AD988">
        <f t="shared" si="47"/>
        <v>14</v>
      </c>
      <c r="AE988" s="30">
        <f>IFERROR(marketing_campaign32[[#This Row],[TotalSpend]]/marketing_campaign32[[#This Row],[TotalPurchase]], 0)</f>
        <v>36.142857142857146</v>
      </c>
      <c r="AF988">
        <v>8</v>
      </c>
      <c r="AG988">
        <v>0</v>
      </c>
      <c r="AH988">
        <v>0</v>
      </c>
      <c r="AI988">
        <v>0</v>
      </c>
      <c r="AJ988">
        <v>0</v>
      </c>
      <c r="AK988">
        <v>0</v>
      </c>
      <c r="AL988">
        <v>0</v>
      </c>
      <c r="AM988">
        <v>0</v>
      </c>
    </row>
    <row r="989" spans="1:39" x14ac:dyDescent="0.3">
      <c r="A989">
        <v>359</v>
      </c>
      <c r="B989">
        <v>1950</v>
      </c>
      <c r="C989">
        <f>2014-marketing_campaign32[[#This Row],[Year_Birth]]</f>
        <v>64</v>
      </c>
      <c r="D989" t="str">
        <f>IF(AND(marketing_campaign32[[#This Row],[Age]]&gt;17, marketing_campaign32[[#This Row],[Age]]&lt;40), "Adult", IF(AND(marketing_campaign32[[#This Row],[Age]]&gt;=40, marketing_campaign32[[#This Row],[Age]]&lt;59), "Middle Age", "Old Age"))</f>
        <v>Old Age</v>
      </c>
      <c r="E989">
        <v>2</v>
      </c>
      <c r="F989">
        <v>2</v>
      </c>
      <c r="G989">
        <v>48070</v>
      </c>
      <c r="H989" t="s">
        <v>147</v>
      </c>
      <c r="I989">
        <v>2</v>
      </c>
      <c r="J989">
        <v>0</v>
      </c>
      <c r="K989">
        <v>1</v>
      </c>
      <c r="L989">
        <f t="shared" si="45"/>
        <v>1</v>
      </c>
      <c r="M989">
        <f>marketing_campaign32[[#This Row],[TotalKids]]+marketing_campaign32[[#This Row],[Marital_Number]]</f>
        <v>3</v>
      </c>
      <c r="N989" s="1">
        <v>41287</v>
      </c>
      <c r="O989" s="22">
        <f>MAX($N$2:$N$2229)-marketing_campaign32[[#This Row],[Dt_Customer]]</f>
        <v>532</v>
      </c>
      <c r="P989">
        <v>33</v>
      </c>
      <c r="Q989">
        <v>373</v>
      </c>
      <c r="R989">
        <v>14</v>
      </c>
      <c r="S989">
        <v>83</v>
      </c>
      <c r="T989">
        <v>6</v>
      </c>
      <c r="U989">
        <v>9</v>
      </c>
      <c r="V989">
        <v>19</v>
      </c>
      <c r="W989">
        <f t="shared" si="46"/>
        <v>504</v>
      </c>
      <c r="X989" s="27">
        <f>marketing_campaign32[[#This Row],[TotalSpend]]/marketing_campaign32[[#This Row],[Income]]</f>
        <v>1.0484709798210942E-2</v>
      </c>
      <c r="Y989" s="27" t="str">
        <f>IF(marketing_campaign32[[#This Row],[TotalSpend]]&gt;1196, "High Spend", "Low Spend")</f>
        <v>Low Spend</v>
      </c>
      <c r="Z989">
        <v>3</v>
      </c>
      <c r="AA989">
        <v>8</v>
      </c>
      <c r="AB989">
        <v>2</v>
      </c>
      <c r="AC989">
        <v>6</v>
      </c>
      <c r="AD989">
        <f t="shared" si="47"/>
        <v>16</v>
      </c>
      <c r="AE989" s="30">
        <f>IFERROR(marketing_campaign32[[#This Row],[TotalSpend]]/marketing_campaign32[[#This Row],[TotalPurchase]], 0)</f>
        <v>31.5</v>
      </c>
      <c r="AF989">
        <v>7</v>
      </c>
      <c r="AG989">
        <v>0</v>
      </c>
      <c r="AH989">
        <v>0</v>
      </c>
      <c r="AI989">
        <v>0</v>
      </c>
      <c r="AJ989">
        <v>0</v>
      </c>
      <c r="AK989">
        <v>0</v>
      </c>
      <c r="AL989">
        <v>0</v>
      </c>
      <c r="AM989">
        <v>1</v>
      </c>
    </row>
    <row r="990" spans="1:39" x14ac:dyDescent="0.3">
      <c r="A990">
        <v>2870</v>
      </c>
      <c r="B990">
        <v>1973</v>
      </c>
      <c r="C990">
        <f>2014-marketing_campaign32[[#This Row],[Year_Birth]]</f>
        <v>41</v>
      </c>
      <c r="D990" t="str">
        <f>IF(AND(marketing_campaign32[[#This Row],[Age]]&gt;17, marketing_campaign32[[#This Row],[Age]]&lt;40), "Adult", IF(AND(marketing_campaign32[[#This Row],[Age]]&gt;=40, marketing_campaign32[[#This Row],[Age]]&lt;59), "Middle Age", "Old Age"))</f>
        <v>Middle Age</v>
      </c>
      <c r="E990">
        <v>2</v>
      </c>
      <c r="F990">
        <v>2</v>
      </c>
      <c r="G990">
        <v>49094</v>
      </c>
      <c r="H990" t="s">
        <v>147</v>
      </c>
      <c r="I990">
        <v>2</v>
      </c>
      <c r="J990">
        <v>0</v>
      </c>
      <c r="K990">
        <v>1</v>
      </c>
      <c r="L990">
        <f t="shared" si="45"/>
        <v>1</v>
      </c>
      <c r="M990">
        <f>marketing_campaign32[[#This Row],[TotalKids]]+marketing_campaign32[[#This Row],[Marital_Number]]</f>
        <v>3</v>
      </c>
      <c r="N990" s="1">
        <v>41173</v>
      </c>
      <c r="O990" s="22">
        <f>MAX($N$2:$N$2229)-marketing_campaign32[[#This Row],[Dt_Customer]]</f>
        <v>646</v>
      </c>
      <c r="P990">
        <v>6</v>
      </c>
      <c r="Q990">
        <v>376</v>
      </c>
      <c r="R990">
        <v>0</v>
      </c>
      <c r="S990">
        <v>38</v>
      </c>
      <c r="T990">
        <v>11</v>
      </c>
      <c r="U990">
        <v>8</v>
      </c>
      <c r="V990">
        <v>69</v>
      </c>
      <c r="W990">
        <f t="shared" si="46"/>
        <v>502</v>
      </c>
      <c r="X990" s="27">
        <f>marketing_campaign32[[#This Row],[TotalSpend]]/marketing_campaign32[[#This Row],[Income]]</f>
        <v>1.022528211186703E-2</v>
      </c>
      <c r="Y990" s="27" t="str">
        <f>IF(marketing_campaign32[[#This Row],[TotalSpend]]&gt;1196, "High Spend", "Low Spend")</f>
        <v>Low Spend</v>
      </c>
      <c r="Z990">
        <v>5</v>
      </c>
      <c r="AA990">
        <v>6</v>
      </c>
      <c r="AB990">
        <v>3</v>
      </c>
      <c r="AC990">
        <v>6</v>
      </c>
      <c r="AD990">
        <f t="shared" si="47"/>
        <v>15</v>
      </c>
      <c r="AE990" s="30">
        <f>IFERROR(marketing_campaign32[[#This Row],[TotalSpend]]/marketing_campaign32[[#This Row],[TotalPurchase]], 0)</f>
        <v>33.466666666666669</v>
      </c>
      <c r="AF990">
        <v>6</v>
      </c>
      <c r="AG990">
        <v>0</v>
      </c>
      <c r="AH990">
        <v>0</v>
      </c>
      <c r="AI990">
        <v>0</v>
      </c>
      <c r="AJ990">
        <v>0</v>
      </c>
      <c r="AK990">
        <v>0</v>
      </c>
      <c r="AL990">
        <v>0</v>
      </c>
      <c r="AM990">
        <v>0</v>
      </c>
    </row>
    <row r="991" spans="1:39" x14ac:dyDescent="0.3">
      <c r="A991">
        <v>2632</v>
      </c>
      <c r="B991">
        <v>1954</v>
      </c>
      <c r="C991">
        <f>2014-marketing_campaign32[[#This Row],[Year_Birth]]</f>
        <v>60</v>
      </c>
      <c r="D991" t="str">
        <f>IF(AND(marketing_campaign32[[#This Row],[Age]]&gt;17, marketing_campaign32[[#This Row],[Age]]&lt;40), "Adult", IF(AND(marketing_campaign32[[#This Row],[Age]]&gt;=40, marketing_campaign32[[#This Row],[Age]]&lt;59), "Middle Age", "Old Age"))</f>
        <v>Old Age</v>
      </c>
      <c r="E991">
        <v>2</v>
      </c>
      <c r="F991">
        <v>2</v>
      </c>
      <c r="G991">
        <v>50501</v>
      </c>
      <c r="H991" t="s">
        <v>147</v>
      </c>
      <c r="I991">
        <v>2</v>
      </c>
      <c r="J991">
        <v>1</v>
      </c>
      <c r="K991">
        <v>1</v>
      </c>
      <c r="L991">
        <f t="shared" si="45"/>
        <v>2</v>
      </c>
      <c r="M991">
        <f>marketing_campaign32[[#This Row],[TotalKids]]+marketing_campaign32[[#This Row],[Marital_Number]]</f>
        <v>4</v>
      </c>
      <c r="N991" s="1">
        <v>41443</v>
      </c>
      <c r="O991" s="22">
        <f>MAX($N$2:$N$2229)-marketing_campaign32[[#This Row],[Dt_Customer]]</f>
        <v>376</v>
      </c>
      <c r="P991">
        <v>10</v>
      </c>
      <c r="Q991">
        <v>297</v>
      </c>
      <c r="R991">
        <v>0</v>
      </c>
      <c r="S991">
        <v>38</v>
      </c>
      <c r="T991">
        <v>13</v>
      </c>
      <c r="U991">
        <v>0</v>
      </c>
      <c r="V991">
        <v>152</v>
      </c>
      <c r="W991">
        <f t="shared" si="46"/>
        <v>500</v>
      </c>
      <c r="X991" s="27">
        <f>marketing_campaign32[[#This Row],[TotalSpend]]/marketing_campaign32[[#This Row],[Income]]</f>
        <v>9.9007940436823035E-3</v>
      </c>
      <c r="Y991" s="27" t="str">
        <f>IF(marketing_campaign32[[#This Row],[TotalSpend]]&gt;1196, "High Spend", "Low Spend")</f>
        <v>Low Spend</v>
      </c>
      <c r="Z991">
        <v>7</v>
      </c>
      <c r="AA991">
        <v>5</v>
      </c>
      <c r="AB991">
        <v>4</v>
      </c>
      <c r="AC991">
        <v>4</v>
      </c>
      <c r="AD991">
        <f t="shared" si="47"/>
        <v>13</v>
      </c>
      <c r="AE991" s="30">
        <f>IFERROR(marketing_campaign32[[#This Row],[TotalSpend]]/marketing_campaign32[[#This Row],[TotalPurchase]], 0)</f>
        <v>38.46153846153846</v>
      </c>
      <c r="AF991">
        <v>6</v>
      </c>
      <c r="AG991">
        <v>0</v>
      </c>
      <c r="AH991">
        <v>0</v>
      </c>
      <c r="AI991">
        <v>1</v>
      </c>
      <c r="AJ991">
        <v>0</v>
      </c>
      <c r="AK991">
        <v>0</v>
      </c>
      <c r="AL991">
        <v>1</v>
      </c>
      <c r="AM991">
        <v>0</v>
      </c>
    </row>
    <row r="992" spans="1:39" x14ac:dyDescent="0.3">
      <c r="A992">
        <v>6218</v>
      </c>
      <c r="B992">
        <v>1965</v>
      </c>
      <c r="C992">
        <f>2014-marketing_campaign32[[#This Row],[Year_Birth]]</f>
        <v>49</v>
      </c>
      <c r="D992" t="str">
        <f>IF(AND(marketing_campaign32[[#This Row],[Age]]&gt;17, marketing_campaign32[[#This Row],[Age]]&lt;40), "Adult", IF(AND(marketing_campaign32[[#This Row],[Age]]&gt;=40, marketing_campaign32[[#This Row],[Age]]&lt;59), "Middle Age", "Old Age"))</f>
        <v>Middle Age</v>
      </c>
      <c r="E992">
        <v>2</v>
      </c>
      <c r="F992">
        <v>2</v>
      </c>
      <c r="G992">
        <v>59594</v>
      </c>
      <c r="H992" t="s">
        <v>147</v>
      </c>
      <c r="I992">
        <v>2</v>
      </c>
      <c r="J992">
        <v>0</v>
      </c>
      <c r="K992">
        <v>1</v>
      </c>
      <c r="L992">
        <f t="shared" si="45"/>
        <v>1</v>
      </c>
      <c r="M992">
        <f>marketing_campaign32[[#This Row],[TotalKids]]+marketing_campaign32[[#This Row],[Marital_Number]]</f>
        <v>3</v>
      </c>
      <c r="N992" s="1">
        <v>41202</v>
      </c>
      <c r="O992" s="22">
        <f>MAX($N$2:$N$2229)-marketing_campaign32[[#This Row],[Dt_Customer]]</f>
        <v>617</v>
      </c>
      <c r="P992">
        <v>74</v>
      </c>
      <c r="Q992">
        <v>457</v>
      </c>
      <c r="R992">
        <v>4</v>
      </c>
      <c r="S992">
        <v>29</v>
      </c>
      <c r="T992">
        <v>0</v>
      </c>
      <c r="U992">
        <v>0</v>
      </c>
      <c r="V992">
        <v>9</v>
      </c>
      <c r="W992">
        <f t="shared" si="46"/>
        <v>499</v>
      </c>
      <c r="X992" s="27">
        <f>marketing_campaign32[[#This Row],[TotalSpend]]/marketing_campaign32[[#This Row],[Income]]</f>
        <v>8.373326173775883E-3</v>
      </c>
      <c r="Y992" s="27" t="str">
        <f>IF(marketing_campaign32[[#This Row],[TotalSpend]]&gt;1196, "High Spend", "Low Spend")</f>
        <v>Low Spend</v>
      </c>
      <c r="Z992">
        <v>1</v>
      </c>
      <c r="AA992">
        <v>8</v>
      </c>
      <c r="AB992">
        <v>1</v>
      </c>
      <c r="AC992">
        <v>7</v>
      </c>
      <c r="AD992">
        <f t="shared" si="47"/>
        <v>16</v>
      </c>
      <c r="AE992" s="30">
        <f>IFERROR(marketing_campaign32[[#This Row],[TotalSpend]]/marketing_campaign32[[#This Row],[TotalPurchase]], 0)</f>
        <v>31.1875</v>
      </c>
      <c r="AF992">
        <v>7</v>
      </c>
      <c r="AG992">
        <v>0</v>
      </c>
      <c r="AH992">
        <v>0</v>
      </c>
      <c r="AI992">
        <v>0</v>
      </c>
      <c r="AJ992">
        <v>1</v>
      </c>
      <c r="AK992">
        <v>0</v>
      </c>
      <c r="AL992">
        <v>0</v>
      </c>
      <c r="AM992">
        <v>0</v>
      </c>
    </row>
    <row r="993" spans="1:39" x14ac:dyDescent="0.3">
      <c r="A993">
        <v>340</v>
      </c>
      <c r="B993">
        <v>1970</v>
      </c>
      <c r="C993">
        <f>2014-marketing_campaign32[[#This Row],[Year_Birth]]</f>
        <v>44</v>
      </c>
      <c r="D993" t="str">
        <f>IF(AND(marketing_campaign32[[#This Row],[Age]]&gt;17, marketing_campaign32[[#This Row],[Age]]&lt;40), "Adult", IF(AND(marketing_campaign32[[#This Row],[Age]]&gt;=40, marketing_campaign32[[#This Row],[Age]]&lt;59), "Middle Age", "Old Age"))</f>
        <v>Middle Age</v>
      </c>
      <c r="E993">
        <v>2</v>
      </c>
      <c r="F993">
        <v>1</v>
      </c>
      <c r="G993">
        <v>72967</v>
      </c>
      <c r="H993" t="s">
        <v>146</v>
      </c>
      <c r="I993">
        <v>3</v>
      </c>
      <c r="J993">
        <v>0</v>
      </c>
      <c r="K993">
        <v>1</v>
      </c>
      <c r="L993">
        <f t="shared" si="45"/>
        <v>1</v>
      </c>
      <c r="M993">
        <f>marketing_campaign32[[#This Row],[TotalKids]]+marketing_campaign32[[#This Row],[Marital_Number]]</f>
        <v>2</v>
      </c>
      <c r="N993" s="1">
        <v>41258</v>
      </c>
      <c r="O993" s="22">
        <f>MAX($N$2:$N$2229)-marketing_campaign32[[#This Row],[Dt_Customer]]</f>
        <v>561</v>
      </c>
      <c r="P993">
        <v>1</v>
      </c>
      <c r="Q993">
        <v>158</v>
      </c>
      <c r="R993">
        <v>35</v>
      </c>
      <c r="S993">
        <v>179</v>
      </c>
      <c r="T993">
        <v>0</v>
      </c>
      <c r="U993">
        <v>0</v>
      </c>
      <c r="V993">
        <v>125</v>
      </c>
      <c r="W993">
        <f t="shared" si="46"/>
        <v>497</v>
      </c>
      <c r="X993" s="27">
        <f>marketing_campaign32[[#This Row],[TotalSpend]]/marketing_campaign32[[#This Row],[Income]]</f>
        <v>6.8112982581166829E-3</v>
      </c>
      <c r="Y993" s="27" t="str">
        <f>IF(marketing_campaign32[[#This Row],[TotalSpend]]&gt;1196, "High Spend", "Low Spend")</f>
        <v>Low Spend</v>
      </c>
      <c r="Z993">
        <v>2</v>
      </c>
      <c r="AA993">
        <v>7</v>
      </c>
      <c r="AB993">
        <v>2</v>
      </c>
      <c r="AC993">
        <v>8</v>
      </c>
      <c r="AD993">
        <f t="shared" si="47"/>
        <v>17</v>
      </c>
      <c r="AE993" s="30">
        <f>IFERROR(marketing_campaign32[[#This Row],[TotalSpend]]/marketing_campaign32[[#This Row],[TotalPurchase]], 0)</f>
        <v>29.235294117647058</v>
      </c>
      <c r="AF993">
        <v>5</v>
      </c>
      <c r="AG993">
        <v>0</v>
      </c>
      <c r="AH993">
        <v>0</v>
      </c>
      <c r="AI993">
        <v>1</v>
      </c>
      <c r="AJ993">
        <v>0</v>
      </c>
      <c r="AK993">
        <v>0</v>
      </c>
      <c r="AL993">
        <v>1</v>
      </c>
      <c r="AM993">
        <v>0</v>
      </c>
    </row>
    <row r="994" spans="1:39" x14ac:dyDescent="0.3">
      <c r="A994">
        <v>8870</v>
      </c>
      <c r="B994">
        <v>1984</v>
      </c>
      <c r="C994">
        <f>2014-marketing_campaign32[[#This Row],[Year_Birth]]</f>
        <v>30</v>
      </c>
      <c r="D994" t="str">
        <f>IF(AND(marketing_campaign32[[#This Row],[Age]]&gt;17, marketing_campaign32[[#This Row],[Age]]&lt;40), "Adult", IF(AND(marketing_campaign32[[#This Row],[Age]]&gt;=40, marketing_campaign32[[#This Row],[Age]]&lt;59), "Middle Age", "Old Age"))</f>
        <v>Adult</v>
      </c>
      <c r="E994">
        <v>2</v>
      </c>
      <c r="F994">
        <v>2</v>
      </c>
      <c r="G994">
        <v>35196</v>
      </c>
      <c r="H994" t="s">
        <v>147</v>
      </c>
      <c r="I994">
        <v>2</v>
      </c>
      <c r="J994">
        <v>1</v>
      </c>
      <c r="K994">
        <v>0</v>
      </c>
      <c r="L994">
        <f t="shared" si="45"/>
        <v>1</v>
      </c>
      <c r="M994">
        <f>marketing_campaign32[[#This Row],[TotalKids]]+marketing_campaign32[[#This Row],[Marital_Number]]</f>
        <v>3</v>
      </c>
      <c r="N994" s="1">
        <v>41226</v>
      </c>
      <c r="O994" s="22">
        <f>MAX($N$2:$N$2229)-marketing_campaign32[[#This Row],[Dt_Customer]]</f>
        <v>593</v>
      </c>
      <c r="P994">
        <v>68</v>
      </c>
      <c r="Q994">
        <v>75</v>
      </c>
      <c r="R994">
        <v>12</v>
      </c>
      <c r="S994">
        <v>141</v>
      </c>
      <c r="T994">
        <v>43</v>
      </c>
      <c r="U994">
        <v>39</v>
      </c>
      <c r="V994">
        <v>187</v>
      </c>
      <c r="W994">
        <f t="shared" si="46"/>
        <v>497</v>
      </c>
      <c r="X994" s="27">
        <f>marketing_campaign32[[#This Row],[TotalSpend]]/marketing_campaign32[[#This Row],[Income]]</f>
        <v>1.4120922832140016E-2</v>
      </c>
      <c r="Y994" s="27" t="str">
        <f>IF(marketing_campaign32[[#This Row],[TotalSpend]]&gt;1196, "High Spend", "Low Spend")</f>
        <v>Low Spend</v>
      </c>
      <c r="Z994">
        <v>6</v>
      </c>
      <c r="AA994">
        <v>6</v>
      </c>
      <c r="AB994">
        <v>1</v>
      </c>
      <c r="AC994">
        <v>5</v>
      </c>
      <c r="AD994">
        <f t="shared" si="47"/>
        <v>12</v>
      </c>
      <c r="AE994" s="30">
        <f>IFERROR(marketing_campaign32[[#This Row],[TotalSpend]]/marketing_campaign32[[#This Row],[TotalPurchase]], 0)</f>
        <v>41.416666666666664</v>
      </c>
      <c r="AF994">
        <v>8</v>
      </c>
      <c r="AG994">
        <v>0</v>
      </c>
      <c r="AH994">
        <v>0</v>
      </c>
      <c r="AI994">
        <v>0</v>
      </c>
      <c r="AJ994">
        <v>0</v>
      </c>
      <c r="AK994">
        <v>0</v>
      </c>
      <c r="AL994">
        <v>1</v>
      </c>
      <c r="AM994">
        <v>0</v>
      </c>
    </row>
    <row r="995" spans="1:39" x14ac:dyDescent="0.3">
      <c r="A995">
        <v>10340</v>
      </c>
      <c r="B995">
        <v>1984</v>
      </c>
      <c r="C995">
        <f>2014-marketing_campaign32[[#This Row],[Year_Birth]]</f>
        <v>30</v>
      </c>
      <c r="D995" t="str">
        <f>IF(AND(marketing_campaign32[[#This Row],[Age]]&gt;17, marketing_campaign32[[#This Row],[Age]]&lt;40), "Adult", IF(AND(marketing_campaign32[[#This Row],[Age]]&gt;=40, marketing_campaign32[[#This Row],[Age]]&lt;59), "Middle Age", "Old Age"))</f>
        <v>Adult</v>
      </c>
      <c r="E995">
        <v>2</v>
      </c>
      <c r="F995">
        <v>2</v>
      </c>
      <c r="G995">
        <v>35196</v>
      </c>
      <c r="H995" t="s">
        <v>147</v>
      </c>
      <c r="I995">
        <v>2</v>
      </c>
      <c r="J995">
        <v>1</v>
      </c>
      <c r="K995">
        <v>0</v>
      </c>
      <c r="L995">
        <f t="shared" si="45"/>
        <v>1</v>
      </c>
      <c r="M995">
        <f>marketing_campaign32[[#This Row],[TotalKids]]+marketing_campaign32[[#This Row],[Marital_Number]]</f>
        <v>3</v>
      </c>
      <c r="N995" s="1">
        <v>41226</v>
      </c>
      <c r="O995" s="22">
        <f>MAX($N$2:$N$2229)-marketing_campaign32[[#This Row],[Dt_Customer]]</f>
        <v>593</v>
      </c>
      <c r="P995">
        <v>68</v>
      </c>
      <c r="Q995">
        <v>75</v>
      </c>
      <c r="R995">
        <v>12</v>
      </c>
      <c r="S995">
        <v>141</v>
      </c>
      <c r="T995">
        <v>43</v>
      </c>
      <c r="U995">
        <v>39</v>
      </c>
      <c r="V995">
        <v>187</v>
      </c>
      <c r="W995">
        <f t="shared" si="46"/>
        <v>497</v>
      </c>
      <c r="X995" s="27">
        <f>marketing_campaign32[[#This Row],[TotalSpend]]/marketing_campaign32[[#This Row],[Income]]</f>
        <v>1.4120922832140016E-2</v>
      </c>
      <c r="Y995" s="27" t="str">
        <f>IF(marketing_campaign32[[#This Row],[TotalSpend]]&gt;1196, "High Spend", "Low Spend")</f>
        <v>Low Spend</v>
      </c>
      <c r="Z995">
        <v>6</v>
      </c>
      <c r="AA995">
        <v>6</v>
      </c>
      <c r="AB995">
        <v>1</v>
      </c>
      <c r="AC995">
        <v>5</v>
      </c>
      <c r="AD995">
        <f t="shared" si="47"/>
        <v>12</v>
      </c>
      <c r="AE995" s="30">
        <f>IFERROR(marketing_campaign32[[#This Row],[TotalSpend]]/marketing_campaign32[[#This Row],[TotalPurchase]], 0)</f>
        <v>41.416666666666664</v>
      </c>
      <c r="AF995">
        <v>8</v>
      </c>
      <c r="AG995">
        <v>0</v>
      </c>
      <c r="AH995">
        <v>0</v>
      </c>
      <c r="AI995">
        <v>0</v>
      </c>
      <c r="AJ995">
        <v>0</v>
      </c>
      <c r="AK995">
        <v>0</v>
      </c>
      <c r="AL995">
        <v>0</v>
      </c>
      <c r="AM995">
        <v>0</v>
      </c>
    </row>
    <row r="996" spans="1:39" x14ac:dyDescent="0.3">
      <c r="A996">
        <v>339</v>
      </c>
      <c r="B996">
        <v>1972</v>
      </c>
      <c r="C996">
        <f>2014-marketing_campaign32[[#This Row],[Year_Birth]]</f>
        <v>42</v>
      </c>
      <c r="D996" t="str">
        <f>IF(AND(marketing_campaign32[[#This Row],[Age]]&gt;17, marketing_campaign32[[#This Row],[Age]]&lt;40), "Adult", IF(AND(marketing_campaign32[[#This Row],[Age]]&gt;=40, marketing_campaign32[[#This Row],[Age]]&lt;59), "Middle Age", "Old Age"))</f>
        <v>Middle Age</v>
      </c>
      <c r="E996">
        <v>3</v>
      </c>
      <c r="F996">
        <v>2</v>
      </c>
      <c r="G996">
        <v>57091</v>
      </c>
      <c r="H996" t="s">
        <v>147</v>
      </c>
      <c r="I996">
        <v>2</v>
      </c>
      <c r="J996">
        <v>0</v>
      </c>
      <c r="K996">
        <v>1</v>
      </c>
      <c r="L996">
        <f t="shared" si="45"/>
        <v>1</v>
      </c>
      <c r="M996">
        <f>marketing_campaign32[[#This Row],[TotalKids]]+marketing_campaign32[[#This Row],[Marital_Number]]</f>
        <v>3</v>
      </c>
      <c r="N996" s="1">
        <v>41236</v>
      </c>
      <c r="O996" s="22">
        <f>MAX($N$2:$N$2229)-marketing_campaign32[[#This Row],[Dt_Customer]]</f>
        <v>583</v>
      </c>
      <c r="P996">
        <v>82</v>
      </c>
      <c r="Q996">
        <v>462</v>
      </c>
      <c r="R996">
        <v>0</v>
      </c>
      <c r="S996">
        <v>24</v>
      </c>
      <c r="T996">
        <v>6</v>
      </c>
      <c r="U996">
        <v>0</v>
      </c>
      <c r="V996">
        <v>4</v>
      </c>
      <c r="W996">
        <f t="shared" si="46"/>
        <v>496</v>
      </c>
      <c r="X996" s="27">
        <f>marketing_campaign32[[#This Row],[TotalSpend]]/marketing_campaign32[[#This Row],[Income]]</f>
        <v>8.6878842549613783E-3</v>
      </c>
      <c r="Y996" s="27" t="str">
        <f>IF(marketing_campaign32[[#This Row],[TotalSpend]]&gt;1196, "High Spend", "Low Spend")</f>
        <v>Low Spend</v>
      </c>
      <c r="Z996">
        <v>2</v>
      </c>
      <c r="AA996">
        <v>9</v>
      </c>
      <c r="AB996">
        <v>2</v>
      </c>
      <c r="AC996">
        <v>5</v>
      </c>
      <c r="AD996">
        <f t="shared" si="47"/>
        <v>16</v>
      </c>
      <c r="AE996" s="30">
        <f>IFERROR(marketing_campaign32[[#This Row],[TotalSpend]]/marketing_campaign32[[#This Row],[TotalPurchase]], 0)</f>
        <v>31</v>
      </c>
      <c r="AF996">
        <v>7</v>
      </c>
      <c r="AG996">
        <v>0</v>
      </c>
      <c r="AH996">
        <v>0</v>
      </c>
      <c r="AI996">
        <v>0</v>
      </c>
      <c r="AJ996">
        <v>1</v>
      </c>
      <c r="AK996">
        <v>0</v>
      </c>
      <c r="AL996">
        <v>1</v>
      </c>
      <c r="AM996">
        <v>0</v>
      </c>
    </row>
    <row r="997" spans="1:39" x14ac:dyDescent="0.3">
      <c r="A997">
        <v>1165</v>
      </c>
      <c r="B997">
        <v>1958</v>
      </c>
      <c r="C997">
        <f>2014-marketing_campaign32[[#This Row],[Year_Birth]]</f>
        <v>56</v>
      </c>
      <c r="D997" t="str">
        <f>IF(AND(marketing_campaign32[[#This Row],[Age]]&gt;17, marketing_campaign32[[#This Row],[Age]]&lt;40), "Adult", IF(AND(marketing_campaign32[[#This Row],[Age]]&gt;=40, marketing_campaign32[[#This Row],[Age]]&lt;59), "Middle Age", "Old Age"))</f>
        <v>Middle Age</v>
      </c>
      <c r="E997">
        <v>3</v>
      </c>
      <c r="F997">
        <v>1</v>
      </c>
      <c r="G997">
        <v>50729</v>
      </c>
      <c r="H997" t="s">
        <v>147</v>
      </c>
      <c r="I997">
        <v>2</v>
      </c>
      <c r="J997">
        <v>1</v>
      </c>
      <c r="K997">
        <v>1</v>
      </c>
      <c r="L997">
        <f t="shared" si="45"/>
        <v>2</v>
      </c>
      <c r="M997">
        <f>marketing_campaign32[[#This Row],[TotalKids]]+marketing_campaign32[[#This Row],[Marital_Number]]</f>
        <v>3</v>
      </c>
      <c r="N997" s="1">
        <v>41396</v>
      </c>
      <c r="O997" s="22">
        <f>MAX($N$2:$N$2229)-marketing_campaign32[[#This Row],[Dt_Customer]]</f>
        <v>423</v>
      </c>
      <c r="P997">
        <v>62</v>
      </c>
      <c r="Q997">
        <v>239</v>
      </c>
      <c r="R997">
        <v>13</v>
      </c>
      <c r="S997">
        <v>143</v>
      </c>
      <c r="T997">
        <v>45</v>
      </c>
      <c r="U997">
        <v>4</v>
      </c>
      <c r="V997">
        <v>52</v>
      </c>
      <c r="W997">
        <f t="shared" si="46"/>
        <v>496</v>
      </c>
      <c r="X997" s="27">
        <f>marketing_campaign32[[#This Row],[TotalSpend]]/marketing_campaign32[[#This Row],[Income]]</f>
        <v>9.777444854028268E-3</v>
      </c>
      <c r="Y997" s="27" t="str">
        <f>IF(marketing_campaign32[[#This Row],[TotalSpend]]&gt;1196, "High Spend", "Low Spend")</f>
        <v>Low Spend</v>
      </c>
      <c r="Z997">
        <v>9</v>
      </c>
      <c r="AA997">
        <v>6</v>
      </c>
      <c r="AB997">
        <v>2</v>
      </c>
      <c r="AC997">
        <v>7</v>
      </c>
      <c r="AD997">
        <f t="shared" si="47"/>
        <v>15</v>
      </c>
      <c r="AE997" s="30">
        <f>IFERROR(marketing_campaign32[[#This Row],[TotalSpend]]/marketing_campaign32[[#This Row],[TotalPurchase]], 0)</f>
        <v>33.06666666666667</v>
      </c>
      <c r="AF997">
        <v>6</v>
      </c>
      <c r="AG997">
        <v>0</v>
      </c>
      <c r="AH997">
        <v>0</v>
      </c>
      <c r="AI997">
        <v>0</v>
      </c>
      <c r="AJ997">
        <v>0</v>
      </c>
      <c r="AK997">
        <v>0</v>
      </c>
      <c r="AL997">
        <v>0</v>
      </c>
      <c r="AM997">
        <v>0</v>
      </c>
    </row>
    <row r="998" spans="1:39" x14ac:dyDescent="0.3">
      <c r="A998">
        <v>11176</v>
      </c>
      <c r="B998">
        <v>1970</v>
      </c>
      <c r="C998">
        <f>2014-marketing_campaign32[[#This Row],[Year_Birth]]</f>
        <v>44</v>
      </c>
      <c r="D998" t="str">
        <f>IF(AND(marketing_campaign32[[#This Row],[Age]]&gt;17, marketing_campaign32[[#This Row],[Age]]&lt;40), "Adult", IF(AND(marketing_campaign32[[#This Row],[Age]]&gt;=40, marketing_campaign32[[#This Row],[Age]]&lt;59), "Middle Age", "Old Age"))</f>
        <v>Middle Age</v>
      </c>
      <c r="E998">
        <v>3</v>
      </c>
      <c r="F998">
        <v>2</v>
      </c>
      <c r="G998">
        <v>65968</v>
      </c>
      <c r="H998" t="s">
        <v>147</v>
      </c>
      <c r="I998">
        <v>2</v>
      </c>
      <c r="J998">
        <v>0</v>
      </c>
      <c r="K998">
        <v>1</v>
      </c>
      <c r="L998">
        <f t="shared" si="45"/>
        <v>1</v>
      </c>
      <c r="M998">
        <f>marketing_campaign32[[#This Row],[TotalKids]]+marketing_campaign32[[#This Row],[Marital_Number]]</f>
        <v>3</v>
      </c>
      <c r="N998" s="1">
        <v>41771</v>
      </c>
      <c r="O998" s="22">
        <f>MAX($N$2:$N$2229)-marketing_campaign32[[#This Row],[Dt_Customer]]</f>
        <v>48</v>
      </c>
      <c r="P998">
        <v>12</v>
      </c>
      <c r="Q998">
        <v>376</v>
      </c>
      <c r="R998">
        <v>9</v>
      </c>
      <c r="S998">
        <v>83</v>
      </c>
      <c r="T998">
        <v>19</v>
      </c>
      <c r="U998">
        <v>4</v>
      </c>
      <c r="V998">
        <v>4</v>
      </c>
      <c r="W998">
        <f t="shared" si="46"/>
        <v>495</v>
      </c>
      <c r="X998" s="27">
        <f>marketing_campaign32[[#This Row],[TotalSpend]]/marketing_campaign32[[#This Row],[Income]]</f>
        <v>7.5036381275770071E-3</v>
      </c>
      <c r="Y998" s="27" t="str">
        <f>IF(marketing_campaign32[[#This Row],[TotalSpend]]&gt;1196, "High Spend", "Low Spend")</f>
        <v>Low Spend</v>
      </c>
      <c r="Z998">
        <v>2</v>
      </c>
      <c r="AA998">
        <v>5</v>
      </c>
      <c r="AB998">
        <v>4</v>
      </c>
      <c r="AC998">
        <v>7</v>
      </c>
      <c r="AD998">
        <f t="shared" si="47"/>
        <v>16</v>
      </c>
      <c r="AE998" s="30">
        <f>IFERROR(marketing_campaign32[[#This Row],[TotalSpend]]/marketing_campaign32[[#This Row],[TotalPurchase]], 0)</f>
        <v>30.9375</v>
      </c>
      <c r="AF998">
        <v>3</v>
      </c>
      <c r="AG998">
        <v>0</v>
      </c>
      <c r="AH998">
        <v>0</v>
      </c>
      <c r="AI998">
        <v>0</v>
      </c>
      <c r="AJ998">
        <v>0</v>
      </c>
      <c r="AK998">
        <v>0</v>
      </c>
      <c r="AL998">
        <v>0</v>
      </c>
      <c r="AM998">
        <v>0</v>
      </c>
    </row>
    <row r="999" spans="1:39" x14ac:dyDescent="0.3">
      <c r="A999">
        <v>5837</v>
      </c>
      <c r="B999">
        <v>1967</v>
      </c>
      <c r="C999">
        <f>2014-marketing_campaign32[[#This Row],[Year_Birth]]</f>
        <v>47</v>
      </c>
      <c r="D999" t="str">
        <f>IF(AND(marketing_campaign32[[#This Row],[Age]]&gt;17, marketing_campaign32[[#This Row],[Age]]&lt;40), "Adult", IF(AND(marketing_campaign32[[#This Row],[Age]]&gt;=40, marketing_campaign32[[#This Row],[Age]]&lt;59), "Middle Age", "Old Age"))</f>
        <v>Middle Age</v>
      </c>
      <c r="E999">
        <v>2</v>
      </c>
      <c r="F999">
        <v>2</v>
      </c>
      <c r="G999">
        <v>51479</v>
      </c>
      <c r="H999" t="s">
        <v>147</v>
      </c>
      <c r="I999">
        <v>2</v>
      </c>
      <c r="J999">
        <v>1</v>
      </c>
      <c r="K999">
        <v>1</v>
      </c>
      <c r="L999">
        <f t="shared" si="45"/>
        <v>2</v>
      </c>
      <c r="M999">
        <f>marketing_campaign32[[#This Row],[TotalKids]]+marketing_campaign32[[#This Row],[Marital_Number]]</f>
        <v>4</v>
      </c>
      <c r="N999" s="1">
        <v>41271</v>
      </c>
      <c r="O999" s="22">
        <f>MAX($N$2:$N$2229)-marketing_campaign32[[#This Row],[Dt_Customer]]</f>
        <v>548</v>
      </c>
      <c r="P999">
        <v>67</v>
      </c>
      <c r="Q999">
        <v>247</v>
      </c>
      <c r="R999">
        <v>8</v>
      </c>
      <c r="S999">
        <v>160</v>
      </c>
      <c r="T999">
        <v>6</v>
      </c>
      <c r="U999">
        <v>8</v>
      </c>
      <c r="V999">
        <v>65</v>
      </c>
      <c r="W999">
        <f t="shared" si="46"/>
        <v>494</v>
      </c>
      <c r="X999" s="27">
        <f>marketing_campaign32[[#This Row],[TotalSpend]]/marketing_campaign32[[#This Row],[Income]]</f>
        <v>9.5961460012820767E-3</v>
      </c>
      <c r="Y999" s="27" t="str">
        <f>IF(marketing_campaign32[[#This Row],[TotalSpend]]&gt;1196, "High Spend", "Low Spend")</f>
        <v>Low Spend</v>
      </c>
      <c r="Z999">
        <v>7</v>
      </c>
      <c r="AA999">
        <v>6</v>
      </c>
      <c r="AB999">
        <v>3</v>
      </c>
      <c r="AC999">
        <v>6</v>
      </c>
      <c r="AD999">
        <f t="shared" si="47"/>
        <v>15</v>
      </c>
      <c r="AE999" s="30">
        <f>IFERROR(marketing_campaign32[[#This Row],[TotalSpend]]/marketing_campaign32[[#This Row],[TotalPurchase]], 0)</f>
        <v>32.93333333333333</v>
      </c>
      <c r="AF999">
        <v>7</v>
      </c>
      <c r="AG999">
        <v>0</v>
      </c>
      <c r="AH999">
        <v>0</v>
      </c>
      <c r="AI999">
        <v>0</v>
      </c>
      <c r="AJ999">
        <v>0</v>
      </c>
      <c r="AK999">
        <v>0</v>
      </c>
      <c r="AL999">
        <v>0</v>
      </c>
      <c r="AM999">
        <v>0</v>
      </c>
    </row>
    <row r="1000" spans="1:39" x14ac:dyDescent="0.3">
      <c r="A1000">
        <v>4769</v>
      </c>
      <c r="B1000">
        <v>1977</v>
      </c>
      <c r="C1000">
        <f>2014-marketing_campaign32[[#This Row],[Year_Birth]]</f>
        <v>37</v>
      </c>
      <c r="D1000" t="str">
        <f>IF(AND(marketing_campaign32[[#This Row],[Age]]&gt;17, marketing_campaign32[[#This Row],[Age]]&lt;40), "Adult", IF(AND(marketing_campaign32[[#This Row],[Age]]&gt;=40, marketing_campaign32[[#This Row],[Age]]&lt;59), "Middle Age", "Old Age"))</f>
        <v>Adult</v>
      </c>
      <c r="E1000">
        <v>3</v>
      </c>
      <c r="F1000">
        <v>2</v>
      </c>
      <c r="G1000">
        <v>57954</v>
      </c>
      <c r="H1000" t="s">
        <v>147</v>
      </c>
      <c r="I1000">
        <v>2</v>
      </c>
      <c r="J1000">
        <v>1</v>
      </c>
      <c r="K1000">
        <v>1</v>
      </c>
      <c r="L1000">
        <f t="shared" si="45"/>
        <v>2</v>
      </c>
      <c r="M1000">
        <f>marketing_campaign32[[#This Row],[TotalKids]]+marketing_campaign32[[#This Row],[Marital_Number]]</f>
        <v>4</v>
      </c>
      <c r="N1000" s="1">
        <v>41808</v>
      </c>
      <c r="O1000" s="22">
        <f>MAX($N$2:$N$2229)-marketing_campaign32[[#This Row],[Dt_Customer]]</f>
        <v>11</v>
      </c>
      <c r="P1000">
        <v>52</v>
      </c>
      <c r="Q1000">
        <v>456</v>
      </c>
      <c r="R1000">
        <v>4</v>
      </c>
      <c r="S1000">
        <v>24</v>
      </c>
      <c r="T1000">
        <v>0</v>
      </c>
      <c r="U1000">
        <v>0</v>
      </c>
      <c r="V1000">
        <v>9</v>
      </c>
      <c r="W1000">
        <f t="shared" si="46"/>
        <v>493</v>
      </c>
      <c r="X1000" s="27">
        <f>marketing_campaign32[[#This Row],[TotalSpend]]/marketing_campaign32[[#This Row],[Income]]</f>
        <v>8.506746730165304E-3</v>
      </c>
      <c r="Y1000" s="27" t="str">
        <f>IF(marketing_campaign32[[#This Row],[TotalSpend]]&gt;1196, "High Spend", "Low Spend")</f>
        <v>Low Spend</v>
      </c>
      <c r="Z1000">
        <v>7</v>
      </c>
      <c r="AA1000">
        <v>8</v>
      </c>
      <c r="AB1000">
        <v>2</v>
      </c>
      <c r="AC1000">
        <v>6</v>
      </c>
      <c r="AD1000">
        <f t="shared" si="47"/>
        <v>16</v>
      </c>
      <c r="AE1000" s="30">
        <f>IFERROR(marketing_campaign32[[#This Row],[TotalSpend]]/marketing_campaign32[[#This Row],[TotalPurchase]], 0)</f>
        <v>30.8125</v>
      </c>
      <c r="AF1000">
        <v>7</v>
      </c>
      <c r="AG1000">
        <v>0</v>
      </c>
      <c r="AH1000">
        <v>0</v>
      </c>
      <c r="AI1000">
        <v>0</v>
      </c>
      <c r="AJ1000">
        <v>1</v>
      </c>
      <c r="AK1000">
        <v>0</v>
      </c>
      <c r="AL1000">
        <v>0</v>
      </c>
      <c r="AM1000">
        <v>0</v>
      </c>
    </row>
    <row r="1001" spans="1:39" x14ac:dyDescent="0.3">
      <c r="A1001">
        <v>7230</v>
      </c>
      <c r="B1001">
        <v>1960</v>
      </c>
      <c r="C1001">
        <f>2014-marketing_campaign32[[#This Row],[Year_Birth]]</f>
        <v>54</v>
      </c>
      <c r="D1001" t="str">
        <f>IF(AND(marketing_campaign32[[#This Row],[Age]]&gt;17, marketing_campaign32[[#This Row],[Age]]&lt;40), "Adult", IF(AND(marketing_campaign32[[#This Row],[Age]]&gt;=40, marketing_campaign32[[#This Row],[Age]]&lt;59), "Middle Age", "Old Age"))</f>
        <v>Middle Age</v>
      </c>
      <c r="E1001">
        <v>3</v>
      </c>
      <c r="F1001">
        <v>1</v>
      </c>
      <c r="G1001">
        <v>50611</v>
      </c>
      <c r="H1001" t="s">
        <v>147</v>
      </c>
      <c r="I1001">
        <v>2</v>
      </c>
      <c r="J1001">
        <v>0</v>
      </c>
      <c r="K1001">
        <v>1</v>
      </c>
      <c r="L1001">
        <f t="shared" si="45"/>
        <v>1</v>
      </c>
      <c r="M1001">
        <f>marketing_campaign32[[#This Row],[TotalKids]]+marketing_campaign32[[#This Row],[Marital_Number]]</f>
        <v>2</v>
      </c>
      <c r="N1001" s="1">
        <v>41186</v>
      </c>
      <c r="O1001" s="22">
        <f>MAX($N$2:$N$2229)-marketing_campaign32[[#This Row],[Dt_Customer]]</f>
        <v>633</v>
      </c>
      <c r="P1001">
        <v>98</v>
      </c>
      <c r="Q1001">
        <v>459</v>
      </c>
      <c r="R1001">
        <v>0</v>
      </c>
      <c r="S1001">
        <v>24</v>
      </c>
      <c r="T1001">
        <v>6</v>
      </c>
      <c r="U1001">
        <v>0</v>
      </c>
      <c r="V1001">
        <v>4</v>
      </c>
      <c r="W1001">
        <f t="shared" si="46"/>
        <v>493</v>
      </c>
      <c r="X1001" s="27">
        <f>marketing_campaign32[[#This Row],[TotalSpend]]/marketing_campaign32[[#This Row],[Income]]</f>
        <v>9.740965402778053E-3</v>
      </c>
      <c r="Y1001" s="27" t="str">
        <f>IF(marketing_campaign32[[#This Row],[TotalSpend]]&gt;1196, "High Spend", "Low Spend")</f>
        <v>Low Spend</v>
      </c>
      <c r="Z1001">
        <v>6</v>
      </c>
      <c r="AA1001">
        <v>4</v>
      </c>
      <c r="AB1001">
        <v>5</v>
      </c>
      <c r="AC1001">
        <v>7</v>
      </c>
      <c r="AD1001">
        <f t="shared" si="47"/>
        <v>16</v>
      </c>
      <c r="AE1001" s="30">
        <f>IFERROR(marketing_campaign32[[#This Row],[TotalSpend]]/marketing_campaign32[[#This Row],[TotalPurchase]], 0)</f>
        <v>30.8125</v>
      </c>
      <c r="AF1001">
        <v>6</v>
      </c>
      <c r="AG1001">
        <v>0</v>
      </c>
      <c r="AH1001">
        <v>0</v>
      </c>
      <c r="AI1001">
        <v>0</v>
      </c>
      <c r="AJ1001">
        <v>1</v>
      </c>
      <c r="AK1001">
        <v>0</v>
      </c>
      <c r="AL1001">
        <v>1</v>
      </c>
      <c r="AM1001">
        <v>0</v>
      </c>
    </row>
    <row r="1002" spans="1:39" x14ac:dyDescent="0.3">
      <c r="A1002">
        <v>5675</v>
      </c>
      <c r="B1002">
        <v>1960</v>
      </c>
      <c r="C1002">
        <f>2014-marketing_campaign32[[#This Row],[Year_Birth]]</f>
        <v>54</v>
      </c>
      <c r="D1002" t="str">
        <f>IF(AND(marketing_campaign32[[#This Row],[Age]]&gt;17, marketing_campaign32[[#This Row],[Age]]&lt;40), "Adult", IF(AND(marketing_campaign32[[#This Row],[Age]]&gt;=40, marketing_campaign32[[#This Row],[Age]]&lt;59), "Middle Age", "Old Age"))</f>
        <v>Middle Age</v>
      </c>
      <c r="E1002">
        <v>3</v>
      </c>
      <c r="F1002">
        <v>1</v>
      </c>
      <c r="G1002">
        <v>50611</v>
      </c>
      <c r="H1002" t="s">
        <v>147</v>
      </c>
      <c r="I1002">
        <v>2</v>
      </c>
      <c r="J1002">
        <v>0</v>
      </c>
      <c r="K1002">
        <v>1</v>
      </c>
      <c r="L1002">
        <f t="shared" si="45"/>
        <v>1</v>
      </c>
      <c r="M1002">
        <f>marketing_campaign32[[#This Row],[TotalKids]]+marketing_campaign32[[#This Row],[Marital_Number]]</f>
        <v>2</v>
      </c>
      <c r="N1002" s="1">
        <v>41186</v>
      </c>
      <c r="O1002" s="22">
        <f>MAX($N$2:$N$2229)-marketing_campaign32[[#This Row],[Dt_Customer]]</f>
        <v>633</v>
      </c>
      <c r="P1002">
        <v>98</v>
      </c>
      <c r="Q1002">
        <v>459</v>
      </c>
      <c r="R1002">
        <v>0</v>
      </c>
      <c r="S1002">
        <v>24</v>
      </c>
      <c r="T1002">
        <v>6</v>
      </c>
      <c r="U1002">
        <v>0</v>
      </c>
      <c r="V1002">
        <v>4</v>
      </c>
      <c r="W1002">
        <f t="shared" si="46"/>
        <v>493</v>
      </c>
      <c r="X1002" s="27">
        <f>marketing_campaign32[[#This Row],[TotalSpend]]/marketing_campaign32[[#This Row],[Income]]</f>
        <v>9.740965402778053E-3</v>
      </c>
      <c r="Y1002" s="27" t="str">
        <f>IF(marketing_campaign32[[#This Row],[TotalSpend]]&gt;1196, "High Spend", "Low Spend")</f>
        <v>Low Spend</v>
      </c>
      <c r="Z1002">
        <v>6</v>
      </c>
      <c r="AA1002">
        <v>4</v>
      </c>
      <c r="AB1002">
        <v>5</v>
      </c>
      <c r="AC1002">
        <v>7</v>
      </c>
      <c r="AD1002">
        <f t="shared" si="47"/>
        <v>16</v>
      </c>
      <c r="AE1002" s="30">
        <f>IFERROR(marketing_campaign32[[#This Row],[TotalSpend]]/marketing_campaign32[[#This Row],[TotalPurchase]], 0)</f>
        <v>30.8125</v>
      </c>
      <c r="AF1002">
        <v>6</v>
      </c>
      <c r="AG1002">
        <v>0</v>
      </c>
      <c r="AH1002">
        <v>0</v>
      </c>
      <c r="AI1002">
        <v>0</v>
      </c>
      <c r="AJ1002">
        <v>1</v>
      </c>
      <c r="AK1002">
        <v>0</v>
      </c>
      <c r="AL1002">
        <v>0</v>
      </c>
      <c r="AM1002">
        <v>0</v>
      </c>
    </row>
    <row r="1003" spans="1:39" x14ac:dyDescent="0.3">
      <c r="A1003">
        <v>6720</v>
      </c>
      <c r="B1003">
        <v>1968</v>
      </c>
      <c r="C1003">
        <f>2014-marketing_campaign32[[#This Row],[Year_Birth]]</f>
        <v>46</v>
      </c>
      <c r="D1003" t="str">
        <f>IF(AND(marketing_campaign32[[#This Row],[Age]]&gt;17, marketing_campaign32[[#This Row],[Age]]&lt;40), "Adult", IF(AND(marketing_campaign32[[#This Row],[Age]]&gt;=40, marketing_campaign32[[#This Row],[Age]]&lt;59), "Middle Age", "Old Age"))</f>
        <v>Middle Age</v>
      </c>
      <c r="E1003">
        <v>3</v>
      </c>
      <c r="F1003">
        <v>2</v>
      </c>
      <c r="G1003">
        <v>43795</v>
      </c>
      <c r="H1003" t="s">
        <v>147</v>
      </c>
      <c r="I1003">
        <v>2</v>
      </c>
      <c r="J1003">
        <v>0</v>
      </c>
      <c r="K1003">
        <v>1</v>
      </c>
      <c r="L1003">
        <f t="shared" si="45"/>
        <v>1</v>
      </c>
      <c r="M1003">
        <f>marketing_campaign32[[#This Row],[TotalKids]]+marketing_campaign32[[#This Row],[Marital_Number]]</f>
        <v>3</v>
      </c>
      <c r="N1003" s="1">
        <v>41563</v>
      </c>
      <c r="O1003" s="22">
        <f>MAX($N$2:$N$2229)-marketing_campaign32[[#This Row],[Dt_Customer]]</f>
        <v>256</v>
      </c>
      <c r="P1003">
        <v>11</v>
      </c>
      <c r="Q1003">
        <v>314</v>
      </c>
      <c r="R1003">
        <v>11</v>
      </c>
      <c r="S1003">
        <v>53</v>
      </c>
      <c r="T1003">
        <v>4</v>
      </c>
      <c r="U1003">
        <v>3</v>
      </c>
      <c r="V1003">
        <v>107</v>
      </c>
      <c r="W1003">
        <f t="shared" si="46"/>
        <v>492</v>
      </c>
      <c r="X1003" s="27">
        <f>marketing_campaign32[[#This Row],[TotalSpend]]/marketing_campaign32[[#This Row],[Income]]</f>
        <v>1.1234159150587966E-2</v>
      </c>
      <c r="Y1003" s="27" t="str">
        <f>IF(marketing_campaign32[[#This Row],[TotalSpend]]&gt;1196, "High Spend", "Low Spend")</f>
        <v>Low Spend</v>
      </c>
      <c r="Z1003">
        <v>3</v>
      </c>
      <c r="AA1003">
        <v>7</v>
      </c>
      <c r="AB1003">
        <v>3</v>
      </c>
      <c r="AC1003">
        <v>4</v>
      </c>
      <c r="AD1003">
        <f t="shared" si="47"/>
        <v>14</v>
      </c>
      <c r="AE1003" s="30">
        <f>IFERROR(marketing_campaign32[[#This Row],[TotalSpend]]/marketing_campaign32[[#This Row],[TotalPurchase]], 0)</f>
        <v>35.142857142857146</v>
      </c>
      <c r="AF1003">
        <v>7</v>
      </c>
      <c r="AG1003">
        <v>0</v>
      </c>
      <c r="AH1003">
        <v>0</v>
      </c>
      <c r="AI1003">
        <v>0</v>
      </c>
      <c r="AJ1003">
        <v>1</v>
      </c>
      <c r="AK1003">
        <v>0</v>
      </c>
      <c r="AL1003">
        <v>1</v>
      </c>
      <c r="AM1003">
        <v>0</v>
      </c>
    </row>
    <row r="1004" spans="1:39" x14ac:dyDescent="0.3">
      <c r="A1004">
        <v>6357</v>
      </c>
      <c r="B1004">
        <v>1959</v>
      </c>
      <c r="C1004">
        <f>2014-marketing_campaign32[[#This Row],[Year_Birth]]</f>
        <v>55</v>
      </c>
      <c r="D1004" t="str">
        <f>IF(AND(marketing_campaign32[[#This Row],[Age]]&gt;17, marketing_campaign32[[#This Row],[Age]]&lt;40), "Adult", IF(AND(marketing_campaign32[[#This Row],[Age]]&gt;=40, marketing_campaign32[[#This Row],[Age]]&lt;59), "Middle Age", "Old Age"))</f>
        <v>Middle Age</v>
      </c>
      <c r="E1004">
        <v>3</v>
      </c>
      <c r="F1004">
        <v>1</v>
      </c>
      <c r="G1004">
        <v>59052</v>
      </c>
      <c r="H1004" t="s">
        <v>147</v>
      </c>
      <c r="I1004">
        <v>2</v>
      </c>
      <c r="J1004">
        <v>0</v>
      </c>
      <c r="K1004">
        <v>1</v>
      </c>
      <c r="L1004">
        <f t="shared" si="45"/>
        <v>1</v>
      </c>
      <c r="M1004">
        <f>marketing_campaign32[[#This Row],[TotalKids]]+marketing_campaign32[[#This Row],[Marital_Number]]</f>
        <v>2</v>
      </c>
      <c r="N1004" s="1">
        <v>41595</v>
      </c>
      <c r="O1004" s="22">
        <f>MAX($N$2:$N$2229)-marketing_campaign32[[#This Row],[Dt_Customer]]</f>
        <v>224</v>
      </c>
      <c r="P1004">
        <v>29</v>
      </c>
      <c r="Q1004">
        <v>230</v>
      </c>
      <c r="R1004">
        <v>35</v>
      </c>
      <c r="S1004">
        <v>75</v>
      </c>
      <c r="T1004">
        <v>63</v>
      </c>
      <c r="U1004">
        <v>57</v>
      </c>
      <c r="V1004">
        <v>31</v>
      </c>
      <c r="W1004">
        <f t="shared" si="46"/>
        <v>491</v>
      </c>
      <c r="X1004" s="27">
        <f>marketing_campaign32[[#This Row],[TotalSpend]]/marketing_campaign32[[#This Row],[Income]]</f>
        <v>8.3147056831267361E-3</v>
      </c>
      <c r="Y1004" s="27" t="str">
        <f>IF(marketing_campaign32[[#This Row],[TotalSpend]]&gt;1196, "High Spend", "Low Spend")</f>
        <v>Low Spend</v>
      </c>
      <c r="Z1004">
        <v>3</v>
      </c>
      <c r="AA1004">
        <v>7</v>
      </c>
      <c r="AB1004">
        <v>1</v>
      </c>
      <c r="AC1004">
        <v>7</v>
      </c>
      <c r="AD1004">
        <f t="shared" si="47"/>
        <v>15</v>
      </c>
      <c r="AE1004" s="30">
        <f>IFERROR(marketing_campaign32[[#This Row],[TotalSpend]]/marketing_campaign32[[#This Row],[TotalPurchase]], 0)</f>
        <v>32.733333333333334</v>
      </c>
      <c r="AF1004">
        <v>5</v>
      </c>
      <c r="AG1004">
        <v>0</v>
      </c>
      <c r="AH1004">
        <v>0</v>
      </c>
      <c r="AI1004">
        <v>0</v>
      </c>
      <c r="AJ1004">
        <v>0</v>
      </c>
      <c r="AK1004">
        <v>0</v>
      </c>
      <c r="AL1004">
        <v>0</v>
      </c>
      <c r="AM1004">
        <v>0</v>
      </c>
    </row>
    <row r="1005" spans="1:39" x14ac:dyDescent="0.3">
      <c r="A1005">
        <v>9973</v>
      </c>
      <c r="B1005">
        <v>1963</v>
      </c>
      <c r="C1005">
        <f>2014-marketing_campaign32[[#This Row],[Year_Birth]]</f>
        <v>51</v>
      </c>
      <c r="D1005" t="str">
        <f>IF(AND(marketing_campaign32[[#This Row],[Age]]&gt;17, marketing_campaign32[[#This Row],[Age]]&lt;40), "Adult", IF(AND(marketing_campaign32[[#This Row],[Age]]&gt;=40, marketing_campaign32[[#This Row],[Age]]&lt;59), "Middle Age", "Old Age"))</f>
        <v>Middle Age</v>
      </c>
      <c r="E1005">
        <v>2</v>
      </c>
      <c r="F1005">
        <v>2</v>
      </c>
      <c r="G1005">
        <v>50437</v>
      </c>
      <c r="H1005" t="s">
        <v>147</v>
      </c>
      <c r="I1005">
        <v>2</v>
      </c>
      <c r="J1005">
        <v>0</v>
      </c>
      <c r="K1005">
        <v>2</v>
      </c>
      <c r="L1005">
        <f t="shared" si="45"/>
        <v>2</v>
      </c>
      <c r="M1005">
        <f>marketing_campaign32[[#This Row],[TotalKids]]+marketing_campaign32[[#This Row],[Marital_Number]]</f>
        <v>4</v>
      </c>
      <c r="N1005" s="1">
        <v>41199</v>
      </c>
      <c r="O1005" s="22">
        <f>MAX($N$2:$N$2229)-marketing_campaign32[[#This Row],[Dt_Customer]]</f>
        <v>620</v>
      </c>
      <c r="P1005">
        <v>28</v>
      </c>
      <c r="Q1005">
        <v>370</v>
      </c>
      <c r="R1005">
        <v>9</v>
      </c>
      <c r="S1005">
        <v>92</v>
      </c>
      <c r="T1005">
        <v>6</v>
      </c>
      <c r="U1005">
        <v>9</v>
      </c>
      <c r="V1005">
        <v>4</v>
      </c>
      <c r="W1005">
        <f t="shared" si="46"/>
        <v>490</v>
      </c>
      <c r="X1005" s="27">
        <f>marketing_campaign32[[#This Row],[TotalSpend]]/marketing_campaign32[[#This Row],[Income]]</f>
        <v>9.715090112417472E-3</v>
      </c>
      <c r="Y1005" s="27" t="str">
        <f>IF(marketing_campaign32[[#This Row],[TotalSpend]]&gt;1196, "High Spend", "Low Spend")</f>
        <v>Low Spend</v>
      </c>
      <c r="Z1005">
        <v>3</v>
      </c>
      <c r="AA1005">
        <v>7</v>
      </c>
      <c r="AB1005">
        <v>1</v>
      </c>
      <c r="AC1005">
        <v>8</v>
      </c>
      <c r="AD1005">
        <f t="shared" si="47"/>
        <v>16</v>
      </c>
      <c r="AE1005" s="30">
        <f>IFERROR(marketing_campaign32[[#This Row],[TotalSpend]]/marketing_campaign32[[#This Row],[TotalPurchase]], 0)</f>
        <v>30.625</v>
      </c>
      <c r="AF1005">
        <v>7</v>
      </c>
      <c r="AG1005">
        <v>0</v>
      </c>
      <c r="AH1005">
        <v>0</v>
      </c>
      <c r="AI1005">
        <v>0</v>
      </c>
      <c r="AJ1005">
        <v>0</v>
      </c>
      <c r="AK1005">
        <v>0</v>
      </c>
      <c r="AL1005">
        <v>0</v>
      </c>
      <c r="AM1005">
        <v>0</v>
      </c>
    </row>
    <row r="1006" spans="1:39" x14ac:dyDescent="0.3">
      <c r="A1006">
        <v>7453</v>
      </c>
      <c r="B1006">
        <v>1954</v>
      </c>
      <c r="C1006">
        <f>2014-marketing_campaign32[[#This Row],[Year_Birth]]</f>
        <v>60</v>
      </c>
      <c r="D1006" t="str">
        <f>IF(AND(marketing_campaign32[[#This Row],[Age]]&gt;17, marketing_campaign32[[#This Row],[Age]]&lt;40), "Adult", IF(AND(marketing_campaign32[[#This Row],[Age]]&gt;=40, marketing_campaign32[[#This Row],[Age]]&lt;59), "Middle Age", "Old Age"))</f>
        <v>Old Age</v>
      </c>
      <c r="E1006">
        <v>2</v>
      </c>
      <c r="F1006">
        <v>1</v>
      </c>
      <c r="G1006">
        <v>36130</v>
      </c>
      <c r="H1006" t="s">
        <v>147</v>
      </c>
      <c r="I1006">
        <v>2</v>
      </c>
      <c r="J1006">
        <v>0</v>
      </c>
      <c r="K1006">
        <v>1</v>
      </c>
      <c r="L1006">
        <f t="shared" si="45"/>
        <v>1</v>
      </c>
      <c r="M1006">
        <f>marketing_campaign32[[#This Row],[TotalKids]]+marketing_campaign32[[#This Row],[Marital_Number]]</f>
        <v>2</v>
      </c>
      <c r="N1006" s="1">
        <v>41307</v>
      </c>
      <c r="O1006" s="22">
        <f>MAX($N$2:$N$2229)-marketing_campaign32[[#This Row],[Dt_Customer]]</f>
        <v>512</v>
      </c>
      <c r="P1006">
        <v>46</v>
      </c>
      <c r="Q1006">
        <v>157</v>
      </c>
      <c r="R1006">
        <v>43</v>
      </c>
      <c r="S1006">
        <v>127</v>
      </c>
      <c r="T1006">
        <v>68</v>
      </c>
      <c r="U1006">
        <v>56</v>
      </c>
      <c r="V1006">
        <v>37</v>
      </c>
      <c r="W1006">
        <f t="shared" si="46"/>
        <v>488</v>
      </c>
      <c r="X1006" s="27">
        <f>marketing_campaign32[[#This Row],[TotalSpend]]/marketing_campaign32[[#This Row],[Income]]</f>
        <v>1.350678106836424E-2</v>
      </c>
      <c r="Y1006" s="27" t="str">
        <f>IF(marketing_campaign32[[#This Row],[TotalSpend]]&gt;1196, "High Spend", "Low Spend")</f>
        <v>Low Spend</v>
      </c>
      <c r="Z1006">
        <v>6</v>
      </c>
      <c r="AA1006">
        <v>3</v>
      </c>
      <c r="AB1006">
        <v>8</v>
      </c>
      <c r="AC1006">
        <v>4</v>
      </c>
      <c r="AD1006">
        <f t="shared" si="47"/>
        <v>15</v>
      </c>
      <c r="AE1006" s="30">
        <f>IFERROR(marketing_campaign32[[#This Row],[TotalSpend]]/marketing_campaign32[[#This Row],[TotalPurchase]], 0)</f>
        <v>32.533333333333331</v>
      </c>
      <c r="AF1006">
        <v>4</v>
      </c>
      <c r="AG1006">
        <v>0</v>
      </c>
      <c r="AH1006">
        <v>0</v>
      </c>
      <c r="AI1006">
        <v>1</v>
      </c>
      <c r="AJ1006">
        <v>0</v>
      </c>
      <c r="AK1006">
        <v>0</v>
      </c>
      <c r="AL1006">
        <v>1</v>
      </c>
      <c r="AM1006">
        <v>0</v>
      </c>
    </row>
    <row r="1007" spans="1:39" x14ac:dyDescent="0.3">
      <c r="A1007">
        <v>4609</v>
      </c>
      <c r="B1007">
        <v>1966</v>
      </c>
      <c r="C1007">
        <f>2014-marketing_campaign32[[#This Row],[Year_Birth]]</f>
        <v>48</v>
      </c>
      <c r="D1007" t="str">
        <f>IF(AND(marketing_campaign32[[#This Row],[Age]]&gt;17, marketing_campaign32[[#This Row],[Age]]&lt;40), "Adult", IF(AND(marketing_campaign32[[#This Row],[Age]]&gt;=40, marketing_campaign32[[#This Row],[Age]]&lt;59), "Middle Age", "Old Age"))</f>
        <v>Middle Age</v>
      </c>
      <c r="E1007">
        <v>3</v>
      </c>
      <c r="F1007">
        <v>2</v>
      </c>
      <c r="G1007">
        <v>57705</v>
      </c>
      <c r="H1007" t="s">
        <v>147</v>
      </c>
      <c r="I1007">
        <v>2</v>
      </c>
      <c r="J1007">
        <v>0</v>
      </c>
      <c r="K1007">
        <v>1</v>
      </c>
      <c r="L1007">
        <f t="shared" si="45"/>
        <v>1</v>
      </c>
      <c r="M1007">
        <f>marketing_campaign32[[#This Row],[TotalKids]]+marketing_campaign32[[#This Row],[Marital_Number]]</f>
        <v>3</v>
      </c>
      <c r="N1007" s="1">
        <v>41650</v>
      </c>
      <c r="O1007" s="22">
        <f>MAX($N$2:$N$2229)-marketing_campaign32[[#This Row],[Dt_Customer]]</f>
        <v>169</v>
      </c>
      <c r="P1007">
        <v>14</v>
      </c>
      <c r="Q1007">
        <v>383</v>
      </c>
      <c r="R1007">
        <v>0</v>
      </c>
      <c r="S1007">
        <v>53</v>
      </c>
      <c r="T1007">
        <v>6</v>
      </c>
      <c r="U1007">
        <v>4</v>
      </c>
      <c r="V1007">
        <v>40</v>
      </c>
      <c r="W1007">
        <f t="shared" si="46"/>
        <v>486</v>
      </c>
      <c r="X1007" s="27">
        <f>marketing_campaign32[[#This Row],[TotalSpend]]/marketing_campaign32[[#This Row],[Income]]</f>
        <v>8.4221471276319203E-3</v>
      </c>
      <c r="Y1007" s="27" t="str">
        <f>IF(marketing_campaign32[[#This Row],[TotalSpend]]&gt;1196, "High Spend", "Low Spend")</f>
        <v>Low Spend</v>
      </c>
      <c r="Z1007">
        <v>3</v>
      </c>
      <c r="AA1007">
        <v>8</v>
      </c>
      <c r="AB1007">
        <v>1</v>
      </c>
      <c r="AC1007">
        <v>6</v>
      </c>
      <c r="AD1007">
        <f t="shared" si="47"/>
        <v>15</v>
      </c>
      <c r="AE1007" s="30">
        <f>IFERROR(marketing_campaign32[[#This Row],[TotalSpend]]/marketing_campaign32[[#This Row],[TotalPurchase]], 0)</f>
        <v>32.4</v>
      </c>
      <c r="AF1007">
        <v>6</v>
      </c>
      <c r="AG1007">
        <v>0</v>
      </c>
      <c r="AH1007">
        <v>0</v>
      </c>
      <c r="AI1007">
        <v>0</v>
      </c>
      <c r="AJ1007">
        <v>0</v>
      </c>
      <c r="AK1007">
        <v>0</v>
      </c>
      <c r="AL1007">
        <v>0</v>
      </c>
      <c r="AM1007">
        <v>0</v>
      </c>
    </row>
    <row r="1008" spans="1:39" x14ac:dyDescent="0.3">
      <c r="A1008">
        <v>8687</v>
      </c>
      <c r="B1008">
        <v>1978</v>
      </c>
      <c r="C1008">
        <f>2014-marketing_campaign32[[#This Row],[Year_Birth]]</f>
        <v>36</v>
      </c>
      <c r="D1008" t="str">
        <f>IF(AND(marketing_campaign32[[#This Row],[Age]]&gt;17, marketing_campaign32[[#This Row],[Age]]&lt;40), "Adult", IF(AND(marketing_campaign32[[#This Row],[Age]]&gt;=40, marketing_campaign32[[#This Row],[Age]]&lt;59), "Middle Age", "Old Age"))</f>
        <v>Adult</v>
      </c>
      <c r="E1008">
        <v>2</v>
      </c>
      <c r="F1008">
        <v>2</v>
      </c>
      <c r="G1008">
        <v>53172</v>
      </c>
      <c r="H1008" t="s">
        <v>147</v>
      </c>
      <c r="I1008">
        <v>2</v>
      </c>
      <c r="J1008">
        <v>0</v>
      </c>
      <c r="K1008">
        <v>1</v>
      </c>
      <c r="L1008">
        <f t="shared" si="45"/>
        <v>1</v>
      </c>
      <c r="M1008">
        <f>marketing_campaign32[[#This Row],[TotalKids]]+marketing_campaign32[[#This Row],[Marital_Number]]</f>
        <v>3</v>
      </c>
      <c r="N1008" s="1">
        <v>41400</v>
      </c>
      <c r="O1008" s="22">
        <f>MAX($N$2:$N$2229)-marketing_campaign32[[#This Row],[Dt_Customer]]</f>
        <v>419</v>
      </c>
      <c r="P1008">
        <v>54</v>
      </c>
      <c r="Q1008">
        <v>121</v>
      </c>
      <c r="R1008">
        <v>62</v>
      </c>
      <c r="S1008">
        <v>90</v>
      </c>
      <c r="T1008">
        <v>68</v>
      </c>
      <c r="U1008">
        <v>20</v>
      </c>
      <c r="V1008">
        <v>125</v>
      </c>
      <c r="W1008">
        <f t="shared" si="46"/>
        <v>486</v>
      </c>
      <c r="X1008" s="27">
        <f>marketing_campaign32[[#This Row],[TotalSpend]]/marketing_campaign32[[#This Row],[Income]]</f>
        <v>9.1401489505754906E-3</v>
      </c>
      <c r="Y1008" s="27" t="str">
        <f>IF(marketing_campaign32[[#This Row],[TotalSpend]]&gt;1196, "High Spend", "Low Spend")</f>
        <v>Low Spend</v>
      </c>
      <c r="Z1008">
        <v>3</v>
      </c>
      <c r="AA1008">
        <v>2</v>
      </c>
      <c r="AB1008">
        <v>3</v>
      </c>
      <c r="AC1008">
        <v>8</v>
      </c>
      <c r="AD1008">
        <f t="shared" si="47"/>
        <v>13</v>
      </c>
      <c r="AE1008" s="30">
        <f>IFERROR(marketing_campaign32[[#This Row],[TotalSpend]]/marketing_campaign32[[#This Row],[TotalPurchase]], 0)</f>
        <v>37.384615384615387</v>
      </c>
      <c r="AF1008">
        <v>3</v>
      </c>
      <c r="AG1008">
        <v>0</v>
      </c>
      <c r="AH1008">
        <v>0</v>
      </c>
      <c r="AI1008">
        <v>0</v>
      </c>
      <c r="AJ1008">
        <v>0</v>
      </c>
      <c r="AK1008">
        <v>0</v>
      </c>
      <c r="AL1008">
        <v>0</v>
      </c>
      <c r="AM1008">
        <v>0</v>
      </c>
    </row>
    <row r="1009" spans="1:39" x14ac:dyDescent="0.3">
      <c r="A1009">
        <v>2942</v>
      </c>
      <c r="B1009">
        <v>1964</v>
      </c>
      <c r="C1009">
        <f>2014-marketing_campaign32[[#This Row],[Year_Birth]]</f>
        <v>50</v>
      </c>
      <c r="D1009" t="str">
        <f>IF(AND(marketing_campaign32[[#This Row],[Age]]&gt;17, marketing_campaign32[[#This Row],[Age]]&lt;40), "Adult", IF(AND(marketing_campaign32[[#This Row],[Age]]&gt;=40, marketing_campaign32[[#This Row],[Age]]&lt;59), "Middle Age", "Old Age"))</f>
        <v>Middle Age</v>
      </c>
      <c r="E1009">
        <v>2</v>
      </c>
      <c r="F1009">
        <v>1</v>
      </c>
      <c r="G1009">
        <v>45906</v>
      </c>
      <c r="H1009" t="s">
        <v>147</v>
      </c>
      <c r="I1009">
        <v>2</v>
      </c>
      <c r="J1009">
        <v>0</v>
      </c>
      <c r="K1009">
        <v>1</v>
      </c>
      <c r="L1009">
        <f t="shared" si="45"/>
        <v>1</v>
      </c>
      <c r="M1009">
        <f>marketing_campaign32[[#This Row],[TotalKids]]+marketing_campaign32[[#This Row],[Marital_Number]]</f>
        <v>2</v>
      </c>
      <c r="N1009" s="1">
        <v>41401</v>
      </c>
      <c r="O1009" s="22">
        <f>MAX($N$2:$N$2229)-marketing_campaign32[[#This Row],[Dt_Customer]]</f>
        <v>418</v>
      </c>
      <c r="P1009">
        <v>20</v>
      </c>
      <c r="Q1009">
        <v>305</v>
      </c>
      <c r="R1009">
        <v>3</v>
      </c>
      <c r="S1009">
        <v>27</v>
      </c>
      <c r="T1009">
        <v>4</v>
      </c>
      <c r="U1009">
        <v>3</v>
      </c>
      <c r="V1009">
        <v>144</v>
      </c>
      <c r="W1009">
        <f t="shared" si="46"/>
        <v>486</v>
      </c>
      <c r="X1009" s="27">
        <f>marketing_campaign32[[#This Row],[TotalSpend]]/marketing_campaign32[[#This Row],[Income]]</f>
        <v>1.0586851391974905E-2</v>
      </c>
      <c r="Y1009" s="27" t="str">
        <f>IF(marketing_campaign32[[#This Row],[TotalSpend]]&gt;1196, "High Spend", "Low Spend")</f>
        <v>Low Spend</v>
      </c>
      <c r="Z1009">
        <v>2</v>
      </c>
      <c r="AA1009">
        <v>5</v>
      </c>
      <c r="AB1009">
        <v>4</v>
      </c>
      <c r="AC1009">
        <v>4</v>
      </c>
      <c r="AD1009">
        <f t="shared" si="47"/>
        <v>13</v>
      </c>
      <c r="AE1009" s="30">
        <f>IFERROR(marketing_campaign32[[#This Row],[TotalSpend]]/marketing_campaign32[[#This Row],[TotalPurchase]], 0)</f>
        <v>37.384615384615387</v>
      </c>
      <c r="AF1009">
        <v>5</v>
      </c>
      <c r="AG1009">
        <v>0</v>
      </c>
      <c r="AH1009">
        <v>0</v>
      </c>
      <c r="AI1009">
        <v>1</v>
      </c>
      <c r="AJ1009">
        <v>0</v>
      </c>
      <c r="AK1009">
        <v>0</v>
      </c>
      <c r="AL1009">
        <v>0</v>
      </c>
      <c r="AM1009">
        <v>0</v>
      </c>
    </row>
    <row r="1010" spans="1:39" x14ac:dyDescent="0.3">
      <c r="A1010">
        <v>7384</v>
      </c>
      <c r="B1010">
        <v>1951</v>
      </c>
      <c r="C1010">
        <f>2014-marketing_campaign32[[#This Row],[Year_Birth]]</f>
        <v>63</v>
      </c>
      <c r="D1010" t="str">
        <f>IF(AND(marketing_campaign32[[#This Row],[Age]]&gt;17, marketing_campaign32[[#This Row],[Age]]&lt;40), "Adult", IF(AND(marketing_campaign32[[#This Row],[Age]]&gt;=40, marketing_campaign32[[#This Row],[Age]]&lt;59), "Middle Age", "Old Age"))</f>
        <v>Old Age</v>
      </c>
      <c r="E1010">
        <v>3</v>
      </c>
      <c r="F1010">
        <v>2</v>
      </c>
      <c r="G1010">
        <v>39767</v>
      </c>
      <c r="H1010" t="s">
        <v>147</v>
      </c>
      <c r="I1010">
        <v>2</v>
      </c>
      <c r="J1010">
        <v>0</v>
      </c>
      <c r="K1010">
        <v>0</v>
      </c>
      <c r="L1010">
        <f t="shared" si="45"/>
        <v>0</v>
      </c>
      <c r="M1010">
        <f>marketing_campaign32[[#This Row],[TotalKids]]+marketing_campaign32[[#This Row],[Marital_Number]]</f>
        <v>2</v>
      </c>
      <c r="N1010" s="1">
        <v>41476</v>
      </c>
      <c r="O1010" s="22">
        <f>MAX($N$2:$N$2229)-marketing_campaign32[[#This Row],[Dt_Customer]]</f>
        <v>343</v>
      </c>
      <c r="P1010">
        <v>18</v>
      </c>
      <c r="Q1010">
        <v>113</v>
      </c>
      <c r="R1010">
        <v>61</v>
      </c>
      <c r="S1010">
        <v>204</v>
      </c>
      <c r="T1010">
        <v>34</v>
      </c>
      <c r="U1010">
        <v>26</v>
      </c>
      <c r="V1010">
        <v>47</v>
      </c>
      <c r="W1010">
        <f t="shared" si="46"/>
        <v>485</v>
      </c>
      <c r="X1010" s="27">
        <f>marketing_campaign32[[#This Row],[TotalSpend]]/marketing_campaign32[[#This Row],[Income]]</f>
        <v>1.2196041944325697E-2</v>
      </c>
      <c r="Y1010" s="27" t="str">
        <f>IF(marketing_campaign32[[#This Row],[TotalSpend]]&gt;1196, "High Spend", "Low Spend")</f>
        <v>Low Spend</v>
      </c>
      <c r="Z1010">
        <v>2</v>
      </c>
      <c r="AA1010">
        <v>7</v>
      </c>
      <c r="AB1010">
        <v>1</v>
      </c>
      <c r="AC1010">
        <v>7</v>
      </c>
      <c r="AD1010">
        <f t="shared" si="47"/>
        <v>15</v>
      </c>
      <c r="AE1010" s="30">
        <f>IFERROR(marketing_campaign32[[#This Row],[TotalSpend]]/marketing_campaign32[[#This Row],[TotalPurchase]], 0)</f>
        <v>32.333333333333336</v>
      </c>
      <c r="AF1010">
        <v>8</v>
      </c>
      <c r="AG1010">
        <v>0</v>
      </c>
      <c r="AH1010">
        <v>0</v>
      </c>
      <c r="AI1010">
        <v>0</v>
      </c>
      <c r="AJ1010">
        <v>0</v>
      </c>
      <c r="AK1010">
        <v>0</v>
      </c>
      <c r="AL1010">
        <v>0</v>
      </c>
      <c r="AM1010">
        <v>0</v>
      </c>
    </row>
    <row r="1011" spans="1:39" x14ac:dyDescent="0.3">
      <c r="A1011">
        <v>10841</v>
      </c>
      <c r="B1011">
        <v>1975</v>
      </c>
      <c r="C1011">
        <f>2014-marketing_campaign32[[#This Row],[Year_Birth]]</f>
        <v>39</v>
      </c>
      <c r="D1011" t="str">
        <f>IF(AND(marketing_campaign32[[#This Row],[Age]]&gt;17, marketing_campaign32[[#This Row],[Age]]&lt;40), "Adult", IF(AND(marketing_campaign32[[#This Row],[Age]]&gt;=40, marketing_campaign32[[#This Row],[Age]]&lt;59), "Middle Age", "Old Age"))</f>
        <v>Adult</v>
      </c>
      <c r="E1011">
        <v>3</v>
      </c>
      <c r="F1011">
        <v>2</v>
      </c>
      <c r="G1011">
        <v>56559</v>
      </c>
      <c r="H1011" t="s">
        <v>147</v>
      </c>
      <c r="I1011">
        <v>2</v>
      </c>
      <c r="J1011">
        <v>0</v>
      </c>
      <c r="K1011">
        <v>1</v>
      </c>
      <c r="L1011">
        <f t="shared" si="45"/>
        <v>1</v>
      </c>
      <c r="M1011">
        <f>marketing_campaign32[[#This Row],[TotalKids]]+marketing_campaign32[[#This Row],[Marital_Number]]</f>
        <v>3</v>
      </c>
      <c r="N1011" s="1">
        <v>41268</v>
      </c>
      <c r="O1011" s="22">
        <f>MAX($N$2:$N$2229)-marketing_campaign32[[#This Row],[Dt_Customer]]</f>
        <v>551</v>
      </c>
      <c r="P1011">
        <v>46</v>
      </c>
      <c r="Q1011">
        <v>226</v>
      </c>
      <c r="R1011">
        <v>22</v>
      </c>
      <c r="S1011">
        <v>133</v>
      </c>
      <c r="T1011">
        <v>41</v>
      </c>
      <c r="U1011">
        <v>31</v>
      </c>
      <c r="V1011">
        <v>31</v>
      </c>
      <c r="W1011">
        <f t="shared" si="46"/>
        <v>484</v>
      </c>
      <c r="X1011" s="27">
        <f>marketing_campaign32[[#This Row],[TotalSpend]]/marketing_campaign32[[#This Row],[Income]]</f>
        <v>8.5574355982248624E-3</v>
      </c>
      <c r="Y1011" s="27" t="str">
        <f>IF(marketing_campaign32[[#This Row],[TotalSpend]]&gt;1196, "High Spend", "Low Spend")</f>
        <v>Low Spend</v>
      </c>
      <c r="Z1011">
        <v>3</v>
      </c>
      <c r="AA1011">
        <v>4</v>
      </c>
      <c r="AB1011">
        <v>3</v>
      </c>
      <c r="AC1011">
        <v>8</v>
      </c>
      <c r="AD1011">
        <f t="shared" si="47"/>
        <v>15</v>
      </c>
      <c r="AE1011" s="30">
        <f>IFERROR(marketing_campaign32[[#This Row],[TotalSpend]]/marketing_campaign32[[#This Row],[TotalPurchase]], 0)</f>
        <v>32.266666666666666</v>
      </c>
      <c r="AF1011">
        <v>4</v>
      </c>
      <c r="AG1011">
        <v>0</v>
      </c>
      <c r="AH1011">
        <v>0</v>
      </c>
      <c r="AI1011">
        <v>0</v>
      </c>
      <c r="AJ1011">
        <v>0</v>
      </c>
      <c r="AK1011">
        <v>0</v>
      </c>
      <c r="AL1011">
        <v>0</v>
      </c>
      <c r="AM1011">
        <v>0</v>
      </c>
    </row>
    <row r="1012" spans="1:39" x14ac:dyDescent="0.3">
      <c r="A1012">
        <v>1584</v>
      </c>
      <c r="B1012">
        <v>1977</v>
      </c>
      <c r="C1012">
        <f>2014-marketing_campaign32[[#This Row],[Year_Birth]]</f>
        <v>37</v>
      </c>
      <c r="D1012" t="str">
        <f>IF(AND(marketing_campaign32[[#This Row],[Age]]&gt;17, marketing_campaign32[[#This Row],[Age]]&lt;40), "Adult", IF(AND(marketing_campaign32[[#This Row],[Age]]&gt;=40, marketing_campaign32[[#This Row],[Age]]&lt;59), "Middle Age", "Old Age"))</f>
        <v>Adult</v>
      </c>
      <c r="E1012">
        <v>2</v>
      </c>
      <c r="F1012">
        <v>2</v>
      </c>
      <c r="G1012">
        <v>41443</v>
      </c>
      <c r="H1012" t="s">
        <v>147</v>
      </c>
      <c r="I1012">
        <v>2</v>
      </c>
      <c r="J1012">
        <v>1</v>
      </c>
      <c r="K1012">
        <v>0</v>
      </c>
      <c r="L1012">
        <f t="shared" si="45"/>
        <v>1</v>
      </c>
      <c r="M1012">
        <f>marketing_campaign32[[#This Row],[TotalKids]]+marketing_campaign32[[#This Row],[Marital_Number]]</f>
        <v>3</v>
      </c>
      <c r="N1012" s="1">
        <v>41730</v>
      </c>
      <c r="O1012" s="22">
        <f>MAX($N$2:$N$2229)-marketing_campaign32[[#This Row],[Dt_Customer]]</f>
        <v>89</v>
      </c>
      <c r="P1012">
        <v>79</v>
      </c>
      <c r="Q1012">
        <v>171</v>
      </c>
      <c r="R1012">
        <v>7</v>
      </c>
      <c r="S1012">
        <v>171</v>
      </c>
      <c r="T1012">
        <v>25</v>
      </c>
      <c r="U1012">
        <v>19</v>
      </c>
      <c r="V1012">
        <v>89</v>
      </c>
      <c r="W1012">
        <f t="shared" si="46"/>
        <v>482</v>
      </c>
      <c r="X1012" s="27">
        <f>marketing_campaign32[[#This Row],[TotalSpend]]/marketing_campaign32[[#This Row],[Income]]</f>
        <v>1.1630432159833989E-2</v>
      </c>
      <c r="Y1012" s="27" t="str">
        <f>IF(marketing_campaign32[[#This Row],[TotalSpend]]&gt;1196, "High Spend", "Low Spend")</f>
        <v>Low Spend</v>
      </c>
      <c r="Z1012">
        <v>6</v>
      </c>
      <c r="AA1012">
        <v>8</v>
      </c>
      <c r="AB1012">
        <v>1</v>
      </c>
      <c r="AC1012">
        <v>5</v>
      </c>
      <c r="AD1012">
        <f t="shared" si="47"/>
        <v>14</v>
      </c>
      <c r="AE1012" s="30">
        <f>IFERROR(marketing_campaign32[[#This Row],[TotalSpend]]/marketing_campaign32[[#This Row],[TotalPurchase]], 0)</f>
        <v>34.428571428571431</v>
      </c>
      <c r="AF1012">
        <v>8</v>
      </c>
      <c r="AG1012">
        <v>0</v>
      </c>
      <c r="AH1012">
        <v>0</v>
      </c>
      <c r="AI1012">
        <v>0</v>
      </c>
      <c r="AJ1012">
        <v>0</v>
      </c>
      <c r="AK1012">
        <v>0</v>
      </c>
      <c r="AL1012">
        <v>0</v>
      </c>
      <c r="AM1012">
        <v>0</v>
      </c>
    </row>
    <row r="1013" spans="1:39" x14ac:dyDescent="0.3">
      <c r="A1013">
        <v>610</v>
      </c>
      <c r="B1013">
        <v>1953</v>
      </c>
      <c r="C1013">
        <f>2014-marketing_campaign32[[#This Row],[Year_Birth]]</f>
        <v>61</v>
      </c>
      <c r="D1013" t="str">
        <f>IF(AND(marketing_campaign32[[#This Row],[Age]]&gt;17, marketing_campaign32[[#This Row],[Age]]&lt;40), "Adult", IF(AND(marketing_campaign32[[#This Row],[Age]]&gt;=40, marketing_campaign32[[#This Row],[Age]]&lt;59), "Middle Age", "Old Age"))</f>
        <v>Old Age</v>
      </c>
      <c r="E1013">
        <v>3</v>
      </c>
      <c r="F1013">
        <v>2</v>
      </c>
      <c r="G1013">
        <v>53593</v>
      </c>
      <c r="H1013" t="s">
        <v>147</v>
      </c>
      <c r="I1013">
        <v>2</v>
      </c>
      <c r="J1013">
        <v>1</v>
      </c>
      <c r="K1013">
        <v>1</v>
      </c>
      <c r="L1013">
        <f t="shared" si="45"/>
        <v>2</v>
      </c>
      <c r="M1013">
        <f>marketing_campaign32[[#This Row],[TotalKids]]+marketing_campaign32[[#This Row],[Marital_Number]]</f>
        <v>4</v>
      </c>
      <c r="N1013" s="1">
        <v>41128</v>
      </c>
      <c r="O1013" s="22">
        <f>MAX($N$2:$N$2229)-marketing_campaign32[[#This Row],[Dt_Customer]]</f>
        <v>691</v>
      </c>
      <c r="P1013">
        <v>60</v>
      </c>
      <c r="Q1013">
        <v>349</v>
      </c>
      <c r="R1013">
        <v>4</v>
      </c>
      <c r="S1013">
        <v>78</v>
      </c>
      <c r="T1013">
        <v>6</v>
      </c>
      <c r="U1013">
        <v>0</v>
      </c>
      <c r="V1013">
        <v>43</v>
      </c>
      <c r="W1013">
        <f t="shared" si="46"/>
        <v>480</v>
      </c>
      <c r="X1013" s="27">
        <f>marketing_campaign32[[#This Row],[TotalSpend]]/marketing_campaign32[[#This Row],[Income]]</f>
        <v>8.9563935588602983E-3</v>
      </c>
      <c r="Y1013" s="27" t="str">
        <f>IF(marketing_campaign32[[#This Row],[TotalSpend]]&gt;1196, "High Spend", "Low Spend")</f>
        <v>Low Spend</v>
      </c>
      <c r="Z1013">
        <v>8</v>
      </c>
      <c r="AA1013">
        <v>7</v>
      </c>
      <c r="AB1013">
        <v>2</v>
      </c>
      <c r="AC1013">
        <v>6</v>
      </c>
      <c r="AD1013">
        <f t="shared" si="47"/>
        <v>15</v>
      </c>
      <c r="AE1013" s="30">
        <f>IFERROR(marketing_campaign32[[#This Row],[TotalSpend]]/marketing_campaign32[[#This Row],[TotalPurchase]], 0)</f>
        <v>32</v>
      </c>
      <c r="AF1013">
        <v>8</v>
      </c>
      <c r="AG1013">
        <v>0</v>
      </c>
      <c r="AH1013">
        <v>0</v>
      </c>
      <c r="AI1013">
        <v>0</v>
      </c>
      <c r="AJ1013">
        <v>0</v>
      </c>
      <c r="AK1013">
        <v>0</v>
      </c>
      <c r="AL1013">
        <v>0</v>
      </c>
      <c r="AM1013">
        <v>0</v>
      </c>
    </row>
    <row r="1014" spans="1:39" x14ac:dyDescent="0.3">
      <c r="A1014">
        <v>5748</v>
      </c>
      <c r="B1014">
        <v>1965</v>
      </c>
      <c r="C1014">
        <f>2014-marketing_campaign32[[#This Row],[Year_Birth]]</f>
        <v>49</v>
      </c>
      <c r="D1014" t="str">
        <f>IF(AND(marketing_campaign32[[#This Row],[Age]]&gt;17, marketing_campaign32[[#This Row],[Age]]&lt;40), "Adult", IF(AND(marketing_campaign32[[#This Row],[Age]]&gt;=40, marketing_campaign32[[#This Row],[Age]]&lt;59), "Middle Age", "Old Age"))</f>
        <v>Middle Age</v>
      </c>
      <c r="E1014">
        <v>2</v>
      </c>
      <c r="F1014">
        <v>2</v>
      </c>
      <c r="G1014">
        <v>59754</v>
      </c>
      <c r="H1014" t="s">
        <v>147</v>
      </c>
      <c r="I1014">
        <v>2</v>
      </c>
      <c r="J1014">
        <v>0</v>
      </c>
      <c r="K1014">
        <v>1</v>
      </c>
      <c r="L1014">
        <f t="shared" si="45"/>
        <v>1</v>
      </c>
      <c r="M1014">
        <f>marketing_campaign32[[#This Row],[TotalKids]]+marketing_campaign32[[#This Row],[Marital_Number]]</f>
        <v>3</v>
      </c>
      <c r="N1014" s="1">
        <v>41244</v>
      </c>
      <c r="O1014" s="22">
        <f>MAX($N$2:$N$2229)-marketing_campaign32[[#This Row],[Dt_Customer]]</f>
        <v>575</v>
      </c>
      <c r="P1014">
        <v>96</v>
      </c>
      <c r="Q1014">
        <v>115</v>
      </c>
      <c r="R1014">
        <v>27</v>
      </c>
      <c r="S1014">
        <v>44</v>
      </c>
      <c r="T1014">
        <v>4</v>
      </c>
      <c r="U1014">
        <v>146</v>
      </c>
      <c r="V1014">
        <v>139</v>
      </c>
      <c r="W1014">
        <f t="shared" si="46"/>
        <v>475</v>
      </c>
      <c r="X1014" s="27">
        <f>marketing_campaign32[[#This Row],[TotalSpend]]/marketing_campaign32[[#This Row],[Income]]</f>
        <v>7.9492586270375198E-3</v>
      </c>
      <c r="Y1014" s="27" t="str">
        <f>IF(marketing_campaign32[[#This Row],[TotalSpend]]&gt;1196, "High Spend", "Low Spend")</f>
        <v>Low Spend</v>
      </c>
      <c r="Z1014">
        <v>3</v>
      </c>
      <c r="AA1014">
        <v>5</v>
      </c>
      <c r="AB1014">
        <v>2</v>
      </c>
      <c r="AC1014">
        <v>6</v>
      </c>
      <c r="AD1014">
        <f t="shared" si="47"/>
        <v>13</v>
      </c>
      <c r="AE1014" s="30">
        <f>IFERROR(marketing_campaign32[[#This Row],[TotalSpend]]/marketing_campaign32[[#This Row],[TotalPurchase]], 0)</f>
        <v>36.53846153846154</v>
      </c>
      <c r="AF1014">
        <v>5</v>
      </c>
      <c r="AG1014">
        <v>0</v>
      </c>
      <c r="AH1014">
        <v>0</v>
      </c>
      <c r="AI1014">
        <v>0</v>
      </c>
      <c r="AJ1014">
        <v>0</v>
      </c>
      <c r="AK1014">
        <v>0</v>
      </c>
      <c r="AL1014">
        <v>1</v>
      </c>
      <c r="AM1014">
        <v>0</v>
      </c>
    </row>
    <row r="1015" spans="1:39" x14ac:dyDescent="0.3">
      <c r="A1015">
        <v>254</v>
      </c>
      <c r="B1015">
        <v>1955</v>
      </c>
      <c r="C1015">
        <f>2014-marketing_campaign32[[#This Row],[Year_Birth]]</f>
        <v>59</v>
      </c>
      <c r="D1015" t="str">
        <f>IF(AND(marketing_campaign32[[#This Row],[Age]]&gt;17, marketing_campaign32[[#This Row],[Age]]&lt;40), "Adult", IF(AND(marketing_campaign32[[#This Row],[Age]]&gt;=40, marketing_campaign32[[#This Row],[Age]]&lt;59), "Middle Age", "Old Age"))</f>
        <v>Old Age</v>
      </c>
      <c r="E1015">
        <v>2</v>
      </c>
      <c r="F1015">
        <v>2</v>
      </c>
      <c r="G1015">
        <v>53863</v>
      </c>
      <c r="H1015" t="s">
        <v>147</v>
      </c>
      <c r="I1015">
        <v>2</v>
      </c>
      <c r="J1015">
        <v>0</v>
      </c>
      <c r="K1015">
        <v>1</v>
      </c>
      <c r="L1015">
        <f t="shared" si="45"/>
        <v>1</v>
      </c>
      <c r="M1015">
        <f>marketing_campaign32[[#This Row],[TotalKids]]+marketing_campaign32[[#This Row],[Marital_Number]]</f>
        <v>3</v>
      </c>
      <c r="N1015" s="1">
        <v>41776</v>
      </c>
      <c r="O1015" s="22">
        <f>MAX($N$2:$N$2229)-marketing_campaign32[[#This Row],[Dt_Customer]]</f>
        <v>43</v>
      </c>
      <c r="P1015">
        <v>4</v>
      </c>
      <c r="Q1015">
        <v>399</v>
      </c>
      <c r="R1015">
        <v>4</v>
      </c>
      <c r="S1015">
        <v>30</v>
      </c>
      <c r="T1015">
        <v>6</v>
      </c>
      <c r="U1015">
        <v>4</v>
      </c>
      <c r="V1015">
        <v>30</v>
      </c>
      <c r="W1015">
        <f t="shared" si="46"/>
        <v>473</v>
      </c>
      <c r="X1015" s="27">
        <f>marketing_campaign32[[#This Row],[TotalSpend]]/marketing_campaign32[[#This Row],[Income]]</f>
        <v>8.7815383472884916E-3</v>
      </c>
      <c r="Y1015" s="27" t="str">
        <f>IF(marketing_campaign32[[#This Row],[TotalSpend]]&gt;1196, "High Spend", "Low Spend")</f>
        <v>Low Spend</v>
      </c>
      <c r="Z1015">
        <v>3</v>
      </c>
      <c r="AA1015">
        <v>7</v>
      </c>
      <c r="AB1015">
        <v>1</v>
      </c>
      <c r="AC1015">
        <v>7</v>
      </c>
      <c r="AD1015">
        <f t="shared" si="47"/>
        <v>15</v>
      </c>
      <c r="AE1015" s="30">
        <f>IFERROR(marketing_campaign32[[#This Row],[TotalSpend]]/marketing_campaign32[[#This Row],[TotalPurchase]], 0)</f>
        <v>31.533333333333335</v>
      </c>
      <c r="AF1015">
        <v>7</v>
      </c>
      <c r="AG1015">
        <v>0</v>
      </c>
      <c r="AH1015">
        <v>0</v>
      </c>
      <c r="AI1015">
        <v>0</v>
      </c>
      <c r="AJ1015">
        <v>1</v>
      </c>
      <c r="AK1015">
        <v>0</v>
      </c>
      <c r="AL1015">
        <v>0</v>
      </c>
      <c r="AM1015">
        <v>0</v>
      </c>
    </row>
    <row r="1016" spans="1:39" x14ac:dyDescent="0.3">
      <c r="A1016">
        <v>10971</v>
      </c>
      <c r="B1016">
        <v>1977</v>
      </c>
      <c r="C1016">
        <f>2014-marketing_campaign32[[#This Row],[Year_Birth]]</f>
        <v>37</v>
      </c>
      <c r="D1016" t="str">
        <f>IF(AND(marketing_campaign32[[#This Row],[Age]]&gt;17, marketing_campaign32[[#This Row],[Age]]&lt;40), "Adult", IF(AND(marketing_campaign32[[#This Row],[Age]]&gt;=40, marketing_campaign32[[#This Row],[Age]]&lt;59), "Middle Age", "Old Age"))</f>
        <v>Adult</v>
      </c>
      <c r="E1016">
        <v>2</v>
      </c>
      <c r="F1016">
        <v>1</v>
      </c>
      <c r="G1016">
        <v>37774</v>
      </c>
      <c r="H1016" t="s">
        <v>147</v>
      </c>
      <c r="I1016">
        <v>2</v>
      </c>
      <c r="J1016">
        <v>2</v>
      </c>
      <c r="K1016">
        <v>0</v>
      </c>
      <c r="L1016">
        <f t="shared" si="45"/>
        <v>2</v>
      </c>
      <c r="M1016">
        <f>marketing_campaign32[[#This Row],[TotalKids]]+marketing_campaign32[[#This Row],[Marital_Number]]</f>
        <v>3</v>
      </c>
      <c r="N1016" s="1">
        <v>41155</v>
      </c>
      <c r="O1016" s="22">
        <f>MAX($N$2:$N$2229)-marketing_campaign32[[#This Row],[Dt_Customer]]</f>
        <v>664</v>
      </c>
      <c r="P1016">
        <v>28</v>
      </c>
      <c r="Q1016">
        <v>173</v>
      </c>
      <c r="R1016">
        <v>8</v>
      </c>
      <c r="S1016">
        <v>107</v>
      </c>
      <c r="T1016">
        <v>7</v>
      </c>
      <c r="U1016">
        <v>2</v>
      </c>
      <c r="V1016">
        <v>176</v>
      </c>
      <c r="W1016">
        <f t="shared" si="46"/>
        <v>473</v>
      </c>
      <c r="X1016" s="27">
        <f>marketing_campaign32[[#This Row],[TotalSpend]]/marketing_campaign32[[#This Row],[Income]]</f>
        <v>1.2521840419336051E-2</v>
      </c>
      <c r="Y1016" s="27" t="str">
        <f>IF(marketing_campaign32[[#This Row],[TotalSpend]]&gt;1196, "High Spend", "Low Spend")</f>
        <v>Low Spend</v>
      </c>
      <c r="Z1016">
        <v>4</v>
      </c>
      <c r="AA1016">
        <v>7</v>
      </c>
      <c r="AB1016">
        <v>2</v>
      </c>
      <c r="AC1016">
        <v>3</v>
      </c>
      <c r="AD1016">
        <f t="shared" si="47"/>
        <v>12</v>
      </c>
      <c r="AE1016" s="30">
        <f>IFERROR(marketing_campaign32[[#This Row],[TotalSpend]]/marketing_campaign32[[#This Row],[TotalPurchase]], 0)</f>
        <v>39.416666666666664</v>
      </c>
      <c r="AF1016">
        <v>9</v>
      </c>
      <c r="AG1016">
        <v>0</v>
      </c>
      <c r="AH1016">
        <v>0</v>
      </c>
      <c r="AI1016">
        <v>1</v>
      </c>
      <c r="AJ1016">
        <v>0</v>
      </c>
      <c r="AK1016">
        <v>0</v>
      </c>
      <c r="AL1016">
        <v>1</v>
      </c>
      <c r="AM1016">
        <v>1</v>
      </c>
    </row>
    <row r="1017" spans="1:39" x14ac:dyDescent="0.3">
      <c r="A1017">
        <v>6261</v>
      </c>
      <c r="B1017">
        <v>1979</v>
      </c>
      <c r="C1017">
        <f>2014-marketing_campaign32[[#This Row],[Year_Birth]]</f>
        <v>35</v>
      </c>
      <c r="D1017" t="str">
        <f>IF(AND(marketing_campaign32[[#This Row],[Age]]&gt;17, marketing_campaign32[[#This Row],[Age]]&lt;40), "Adult", IF(AND(marketing_campaign32[[#This Row],[Age]]&gt;=40, marketing_campaign32[[#This Row],[Age]]&lt;59), "Middle Age", "Old Age"))</f>
        <v>Adult</v>
      </c>
      <c r="E1017">
        <v>2</v>
      </c>
      <c r="F1017">
        <v>2</v>
      </c>
      <c r="G1017">
        <v>58025</v>
      </c>
      <c r="H1017" t="s">
        <v>147</v>
      </c>
      <c r="I1017">
        <v>2</v>
      </c>
      <c r="J1017">
        <v>0</v>
      </c>
      <c r="K1017">
        <v>1</v>
      </c>
      <c r="L1017">
        <f t="shared" si="45"/>
        <v>1</v>
      </c>
      <c r="M1017">
        <f>marketing_campaign32[[#This Row],[TotalKids]]+marketing_campaign32[[#This Row],[Marital_Number]]</f>
        <v>3</v>
      </c>
      <c r="N1017" s="1">
        <v>41604</v>
      </c>
      <c r="O1017" s="22">
        <f>MAX($N$2:$N$2229)-marketing_campaign32[[#This Row],[Dt_Customer]]</f>
        <v>215</v>
      </c>
      <c r="P1017">
        <v>81</v>
      </c>
      <c r="Q1017">
        <v>270</v>
      </c>
      <c r="R1017">
        <v>31</v>
      </c>
      <c r="S1017">
        <v>88</v>
      </c>
      <c r="T1017">
        <v>11</v>
      </c>
      <c r="U1017">
        <v>48</v>
      </c>
      <c r="V1017">
        <v>22</v>
      </c>
      <c r="W1017">
        <f t="shared" si="46"/>
        <v>470</v>
      </c>
      <c r="X1017" s="27">
        <f>marketing_campaign32[[#This Row],[TotalSpend]]/marketing_campaign32[[#This Row],[Income]]</f>
        <v>8.099956915122792E-3</v>
      </c>
      <c r="Y1017" s="27" t="str">
        <f>IF(marketing_campaign32[[#This Row],[TotalSpend]]&gt;1196, "High Spend", "Low Spend")</f>
        <v>Low Spend</v>
      </c>
      <c r="Z1017">
        <v>3</v>
      </c>
      <c r="AA1017">
        <v>3</v>
      </c>
      <c r="AB1017">
        <v>2</v>
      </c>
      <c r="AC1017">
        <v>10</v>
      </c>
      <c r="AD1017">
        <f t="shared" si="47"/>
        <v>15</v>
      </c>
      <c r="AE1017" s="30">
        <f>IFERROR(marketing_campaign32[[#This Row],[TotalSpend]]/marketing_campaign32[[#This Row],[TotalPurchase]], 0)</f>
        <v>31.333333333333332</v>
      </c>
      <c r="AF1017">
        <v>4</v>
      </c>
      <c r="AG1017">
        <v>0</v>
      </c>
      <c r="AH1017">
        <v>0</v>
      </c>
      <c r="AI1017">
        <v>0</v>
      </c>
      <c r="AJ1017">
        <v>0</v>
      </c>
      <c r="AK1017">
        <v>0</v>
      </c>
      <c r="AL1017">
        <v>0</v>
      </c>
      <c r="AM1017">
        <v>0</v>
      </c>
    </row>
    <row r="1018" spans="1:39" x14ac:dyDescent="0.3">
      <c r="A1018">
        <v>10669</v>
      </c>
      <c r="B1018">
        <v>1981</v>
      </c>
      <c r="C1018">
        <f>2014-marketing_campaign32[[#This Row],[Year_Birth]]</f>
        <v>33</v>
      </c>
      <c r="D1018" t="str">
        <f>IF(AND(marketing_campaign32[[#This Row],[Age]]&gt;17, marketing_campaign32[[#This Row],[Age]]&lt;40), "Adult", IF(AND(marketing_campaign32[[#This Row],[Age]]&gt;=40, marketing_campaign32[[#This Row],[Age]]&lt;59), "Middle Age", "Old Age"))</f>
        <v>Adult</v>
      </c>
      <c r="E1018">
        <v>2</v>
      </c>
      <c r="F1018">
        <v>2</v>
      </c>
      <c r="G1018">
        <v>54386</v>
      </c>
      <c r="H1018" t="s">
        <v>147</v>
      </c>
      <c r="I1018">
        <v>2</v>
      </c>
      <c r="J1018">
        <v>0</v>
      </c>
      <c r="K1018">
        <v>1</v>
      </c>
      <c r="L1018">
        <f t="shared" si="45"/>
        <v>1</v>
      </c>
      <c r="M1018">
        <f>marketing_campaign32[[#This Row],[TotalKids]]+marketing_campaign32[[#This Row],[Marital_Number]]</f>
        <v>3</v>
      </c>
      <c r="N1018" s="1">
        <v>41411</v>
      </c>
      <c r="O1018" s="22">
        <f>MAX($N$2:$N$2229)-marketing_campaign32[[#This Row],[Dt_Customer]]</f>
        <v>408</v>
      </c>
      <c r="P1018">
        <v>8</v>
      </c>
      <c r="Q1018">
        <v>277</v>
      </c>
      <c r="R1018">
        <v>21</v>
      </c>
      <c r="S1018">
        <v>64</v>
      </c>
      <c r="T1018">
        <v>62</v>
      </c>
      <c r="U1018">
        <v>21</v>
      </c>
      <c r="V1018">
        <v>25</v>
      </c>
      <c r="W1018">
        <f t="shared" si="46"/>
        <v>470</v>
      </c>
      <c r="X1018" s="27">
        <f>marketing_campaign32[[#This Row],[TotalSpend]]/marketing_campaign32[[#This Row],[Income]]</f>
        <v>8.6419299084323168E-3</v>
      </c>
      <c r="Y1018" s="27" t="str">
        <f>IF(marketing_campaign32[[#This Row],[TotalSpend]]&gt;1196, "High Spend", "Low Spend")</f>
        <v>Low Spend</v>
      </c>
      <c r="Z1018">
        <v>2</v>
      </c>
      <c r="AA1018">
        <v>3</v>
      </c>
      <c r="AB1018">
        <v>2</v>
      </c>
      <c r="AC1018">
        <v>10</v>
      </c>
      <c r="AD1018">
        <f t="shared" si="47"/>
        <v>15</v>
      </c>
      <c r="AE1018" s="30">
        <f>IFERROR(marketing_campaign32[[#This Row],[TotalSpend]]/marketing_campaign32[[#This Row],[TotalPurchase]], 0)</f>
        <v>31.333333333333332</v>
      </c>
      <c r="AF1018">
        <v>3</v>
      </c>
      <c r="AG1018">
        <v>0</v>
      </c>
      <c r="AH1018">
        <v>0</v>
      </c>
      <c r="AI1018">
        <v>0</v>
      </c>
      <c r="AJ1018">
        <v>0</v>
      </c>
      <c r="AK1018">
        <v>0</v>
      </c>
      <c r="AL1018">
        <v>0</v>
      </c>
      <c r="AM1018">
        <v>0</v>
      </c>
    </row>
    <row r="1019" spans="1:39" x14ac:dyDescent="0.3">
      <c r="A1019">
        <v>4201</v>
      </c>
      <c r="B1019">
        <v>1962</v>
      </c>
      <c r="C1019">
        <f>2014-marketing_campaign32[[#This Row],[Year_Birth]]</f>
        <v>52</v>
      </c>
      <c r="D1019" t="str">
        <f>IF(AND(marketing_campaign32[[#This Row],[Age]]&gt;17, marketing_campaign32[[#This Row],[Age]]&lt;40), "Adult", IF(AND(marketing_campaign32[[#This Row],[Age]]&gt;=40, marketing_campaign32[[#This Row],[Age]]&lt;59), "Middle Age", "Old Age"))</f>
        <v>Middle Age</v>
      </c>
      <c r="E1019">
        <v>2</v>
      </c>
      <c r="F1019">
        <v>1</v>
      </c>
      <c r="G1019">
        <v>57967</v>
      </c>
      <c r="H1019" t="s">
        <v>147</v>
      </c>
      <c r="I1019">
        <v>2</v>
      </c>
      <c r="J1019">
        <v>0</v>
      </c>
      <c r="K1019">
        <v>1</v>
      </c>
      <c r="L1019">
        <f t="shared" si="45"/>
        <v>1</v>
      </c>
      <c r="M1019">
        <f>marketing_campaign32[[#This Row],[TotalKids]]+marketing_campaign32[[#This Row],[Marital_Number]]</f>
        <v>2</v>
      </c>
      <c r="N1019" s="1">
        <v>41336</v>
      </c>
      <c r="O1019" s="22">
        <f>MAX($N$2:$N$2229)-marketing_campaign32[[#This Row],[Dt_Customer]]</f>
        <v>483</v>
      </c>
      <c r="P1019">
        <v>39</v>
      </c>
      <c r="Q1019">
        <v>229</v>
      </c>
      <c r="R1019">
        <v>7</v>
      </c>
      <c r="S1019">
        <v>137</v>
      </c>
      <c r="T1019">
        <v>4</v>
      </c>
      <c r="U1019">
        <v>0</v>
      </c>
      <c r="V1019">
        <v>91</v>
      </c>
      <c r="W1019">
        <f t="shared" si="46"/>
        <v>468</v>
      </c>
      <c r="X1019" s="27">
        <f>marketing_campaign32[[#This Row],[TotalSpend]]/marketing_campaign32[[#This Row],[Income]]</f>
        <v>8.0735590939672568E-3</v>
      </c>
      <c r="Y1019" s="27" t="str">
        <f>IF(marketing_campaign32[[#This Row],[TotalSpend]]&gt;1196, "High Spend", "Low Spend")</f>
        <v>Low Spend</v>
      </c>
      <c r="Z1019">
        <v>5</v>
      </c>
      <c r="AA1019">
        <v>4</v>
      </c>
      <c r="AB1019">
        <v>2</v>
      </c>
      <c r="AC1019">
        <v>8</v>
      </c>
      <c r="AD1019">
        <f t="shared" si="47"/>
        <v>14</v>
      </c>
      <c r="AE1019" s="30">
        <f>IFERROR(marketing_campaign32[[#This Row],[TotalSpend]]/marketing_campaign32[[#This Row],[TotalPurchase]], 0)</f>
        <v>33.428571428571431</v>
      </c>
      <c r="AF1019">
        <v>5</v>
      </c>
      <c r="AG1019">
        <v>0</v>
      </c>
      <c r="AH1019">
        <v>0</v>
      </c>
      <c r="AI1019">
        <v>0</v>
      </c>
      <c r="AJ1019">
        <v>0</v>
      </c>
      <c r="AK1019">
        <v>0</v>
      </c>
      <c r="AL1019">
        <v>0</v>
      </c>
      <c r="AM1019">
        <v>0</v>
      </c>
    </row>
    <row r="1020" spans="1:39" x14ac:dyDescent="0.3">
      <c r="A1020">
        <v>5092</v>
      </c>
      <c r="B1020">
        <v>1949</v>
      </c>
      <c r="C1020">
        <f>2014-marketing_campaign32[[#This Row],[Year_Birth]]</f>
        <v>65</v>
      </c>
      <c r="D1020" t="str">
        <f>IF(AND(marketing_campaign32[[#This Row],[Age]]&gt;17, marketing_campaign32[[#This Row],[Age]]&lt;40), "Adult", IF(AND(marketing_campaign32[[#This Row],[Age]]&gt;=40, marketing_campaign32[[#This Row],[Age]]&lt;59), "Middle Age", "Old Age"))</f>
        <v>Old Age</v>
      </c>
      <c r="E1020">
        <v>3</v>
      </c>
      <c r="F1020">
        <v>1</v>
      </c>
      <c r="G1020">
        <v>51569</v>
      </c>
      <c r="H1020" t="s">
        <v>147</v>
      </c>
      <c r="I1020">
        <v>2</v>
      </c>
      <c r="J1020">
        <v>0</v>
      </c>
      <c r="K1020">
        <v>1</v>
      </c>
      <c r="L1020">
        <f t="shared" si="45"/>
        <v>1</v>
      </c>
      <c r="M1020">
        <f>marketing_campaign32[[#This Row],[TotalKids]]+marketing_campaign32[[#This Row],[Marital_Number]]</f>
        <v>2</v>
      </c>
      <c r="N1020" s="1">
        <v>41317</v>
      </c>
      <c r="O1020" s="22">
        <f>MAX($N$2:$N$2229)-marketing_campaign32[[#This Row],[Dt_Customer]]</f>
        <v>502</v>
      </c>
      <c r="P1020">
        <v>39</v>
      </c>
      <c r="Q1020">
        <v>380</v>
      </c>
      <c r="R1020">
        <v>0</v>
      </c>
      <c r="S1020">
        <v>47</v>
      </c>
      <c r="T1020">
        <v>6</v>
      </c>
      <c r="U1020">
        <v>0</v>
      </c>
      <c r="V1020">
        <v>34</v>
      </c>
      <c r="W1020">
        <f t="shared" si="46"/>
        <v>467</v>
      </c>
      <c r="X1020" s="27">
        <f>marketing_campaign32[[#This Row],[TotalSpend]]/marketing_campaign32[[#This Row],[Income]]</f>
        <v>9.0558281137892924E-3</v>
      </c>
      <c r="Y1020" s="27" t="str">
        <f>IF(marketing_campaign32[[#This Row],[TotalSpend]]&gt;1196, "High Spend", "Low Spend")</f>
        <v>Low Spend</v>
      </c>
      <c r="Z1020">
        <v>4</v>
      </c>
      <c r="AA1020">
        <v>7</v>
      </c>
      <c r="AB1020">
        <v>1</v>
      </c>
      <c r="AC1020">
        <v>7</v>
      </c>
      <c r="AD1020">
        <f t="shared" si="47"/>
        <v>15</v>
      </c>
      <c r="AE1020" s="30">
        <f>IFERROR(marketing_campaign32[[#This Row],[TotalSpend]]/marketing_campaign32[[#This Row],[TotalPurchase]], 0)</f>
        <v>31.133333333333333</v>
      </c>
      <c r="AF1020">
        <v>8</v>
      </c>
      <c r="AG1020">
        <v>0</v>
      </c>
      <c r="AH1020">
        <v>0</v>
      </c>
      <c r="AI1020">
        <v>0</v>
      </c>
      <c r="AJ1020">
        <v>1</v>
      </c>
      <c r="AK1020">
        <v>0</v>
      </c>
      <c r="AL1020">
        <v>1</v>
      </c>
      <c r="AM1020">
        <v>0</v>
      </c>
    </row>
    <row r="1021" spans="1:39" x14ac:dyDescent="0.3">
      <c r="A1021">
        <v>10664</v>
      </c>
      <c r="B1021">
        <v>1949</v>
      </c>
      <c r="C1021">
        <f>2014-marketing_campaign32[[#This Row],[Year_Birth]]</f>
        <v>65</v>
      </c>
      <c r="D1021" t="str">
        <f>IF(AND(marketing_campaign32[[#This Row],[Age]]&gt;17, marketing_campaign32[[#This Row],[Age]]&lt;40), "Adult", IF(AND(marketing_campaign32[[#This Row],[Age]]&gt;=40, marketing_campaign32[[#This Row],[Age]]&lt;59), "Middle Age", "Old Age"))</f>
        <v>Old Age</v>
      </c>
      <c r="E1021">
        <v>3</v>
      </c>
      <c r="F1021">
        <v>1</v>
      </c>
      <c r="G1021">
        <v>51529</v>
      </c>
      <c r="H1021" t="s">
        <v>147</v>
      </c>
      <c r="I1021">
        <v>2</v>
      </c>
      <c r="J1021">
        <v>0</v>
      </c>
      <c r="K1021">
        <v>1</v>
      </c>
      <c r="L1021">
        <f t="shared" si="45"/>
        <v>1</v>
      </c>
      <c r="M1021">
        <f>marketing_campaign32[[#This Row],[TotalKids]]+marketing_campaign32[[#This Row],[Marital_Number]]</f>
        <v>2</v>
      </c>
      <c r="N1021" s="1">
        <v>41524</v>
      </c>
      <c r="O1021" s="22">
        <f>MAX($N$2:$N$2229)-marketing_campaign32[[#This Row],[Dt_Customer]]</f>
        <v>295</v>
      </c>
      <c r="P1021">
        <v>14</v>
      </c>
      <c r="Q1021">
        <v>400</v>
      </c>
      <c r="R1021">
        <v>4</v>
      </c>
      <c r="S1021">
        <v>35</v>
      </c>
      <c r="T1021">
        <v>6</v>
      </c>
      <c r="U1021">
        <v>0</v>
      </c>
      <c r="V1021">
        <v>22</v>
      </c>
      <c r="W1021">
        <f t="shared" si="46"/>
        <v>467</v>
      </c>
      <c r="X1021" s="27">
        <f>marketing_campaign32[[#This Row],[TotalSpend]]/marketing_campaign32[[#This Row],[Income]]</f>
        <v>9.0628578082244948E-3</v>
      </c>
      <c r="Y1021" s="27" t="str">
        <f>IF(marketing_campaign32[[#This Row],[TotalSpend]]&gt;1196, "High Spend", "Low Spend")</f>
        <v>Low Spend</v>
      </c>
      <c r="Z1021">
        <v>2</v>
      </c>
      <c r="AA1021">
        <v>9</v>
      </c>
      <c r="AB1021">
        <v>1</v>
      </c>
      <c r="AC1021">
        <v>5</v>
      </c>
      <c r="AD1021">
        <f t="shared" si="47"/>
        <v>15</v>
      </c>
      <c r="AE1021" s="30">
        <f>IFERROR(marketing_campaign32[[#This Row],[TotalSpend]]/marketing_campaign32[[#This Row],[TotalPurchase]], 0)</f>
        <v>31.133333333333333</v>
      </c>
      <c r="AF1021">
        <v>8</v>
      </c>
      <c r="AG1021">
        <v>0</v>
      </c>
      <c r="AH1021">
        <v>0</v>
      </c>
      <c r="AI1021">
        <v>0</v>
      </c>
      <c r="AJ1021">
        <v>0</v>
      </c>
      <c r="AK1021">
        <v>0</v>
      </c>
      <c r="AL1021">
        <v>0</v>
      </c>
      <c r="AM1021">
        <v>0</v>
      </c>
    </row>
    <row r="1022" spans="1:39" x14ac:dyDescent="0.3">
      <c r="A1022">
        <v>75</v>
      </c>
      <c r="B1022">
        <v>1982</v>
      </c>
      <c r="C1022">
        <f>2014-marketing_campaign32[[#This Row],[Year_Birth]]</f>
        <v>32</v>
      </c>
      <c r="D1022" t="str">
        <f>IF(AND(marketing_campaign32[[#This Row],[Age]]&gt;17, marketing_campaign32[[#This Row],[Age]]&lt;40), "Adult", IF(AND(marketing_campaign32[[#This Row],[Age]]&gt;=40, marketing_campaign32[[#This Row],[Age]]&lt;59), "Middle Age", "Old Age"))</f>
        <v>Adult</v>
      </c>
      <c r="E1022">
        <v>3</v>
      </c>
      <c r="F1022">
        <v>2</v>
      </c>
      <c r="G1022">
        <v>41039</v>
      </c>
      <c r="H1022" t="s">
        <v>147</v>
      </c>
      <c r="I1022">
        <v>2</v>
      </c>
      <c r="J1022">
        <v>0</v>
      </c>
      <c r="K1022">
        <v>0</v>
      </c>
      <c r="L1022">
        <f t="shared" si="45"/>
        <v>0</v>
      </c>
      <c r="M1022">
        <f>marketing_campaign32[[#This Row],[TotalKids]]+marketing_campaign32[[#This Row],[Marital_Number]]</f>
        <v>2</v>
      </c>
      <c r="N1022" s="1">
        <v>41480</v>
      </c>
      <c r="O1022" s="22">
        <f>MAX($N$2:$N$2229)-marketing_campaign32[[#This Row],[Dt_Customer]]</f>
        <v>339</v>
      </c>
      <c r="P1022">
        <v>32</v>
      </c>
      <c r="Q1022">
        <v>34</v>
      </c>
      <c r="R1022">
        <v>11</v>
      </c>
      <c r="S1022">
        <v>137</v>
      </c>
      <c r="T1022">
        <v>179</v>
      </c>
      <c r="U1022">
        <v>61</v>
      </c>
      <c r="V1022">
        <v>45</v>
      </c>
      <c r="W1022">
        <f t="shared" si="46"/>
        <v>467</v>
      </c>
      <c r="X1022" s="27">
        <f>marketing_campaign32[[#This Row],[TotalSpend]]/marketing_campaign32[[#This Row],[Income]]</f>
        <v>1.1379419576500401E-2</v>
      </c>
      <c r="Y1022" s="27" t="str">
        <f>IF(marketing_campaign32[[#This Row],[TotalSpend]]&gt;1196, "High Spend", "Low Spend")</f>
        <v>Low Spend</v>
      </c>
      <c r="Z1022">
        <v>1</v>
      </c>
      <c r="AA1022">
        <v>8</v>
      </c>
      <c r="AB1022">
        <v>1</v>
      </c>
      <c r="AC1022">
        <v>5</v>
      </c>
      <c r="AD1022">
        <f t="shared" si="47"/>
        <v>14</v>
      </c>
      <c r="AE1022" s="30">
        <f>IFERROR(marketing_campaign32[[#This Row],[TotalSpend]]/marketing_campaign32[[#This Row],[TotalPurchase]], 0)</f>
        <v>33.357142857142854</v>
      </c>
      <c r="AF1022">
        <v>8</v>
      </c>
      <c r="AG1022">
        <v>0</v>
      </c>
      <c r="AH1022">
        <v>0</v>
      </c>
      <c r="AI1022">
        <v>0</v>
      </c>
      <c r="AJ1022">
        <v>0</v>
      </c>
      <c r="AK1022">
        <v>0</v>
      </c>
      <c r="AL1022">
        <v>0</v>
      </c>
      <c r="AM1022">
        <v>0</v>
      </c>
    </row>
    <row r="1023" spans="1:39" x14ac:dyDescent="0.3">
      <c r="A1023">
        <v>5871</v>
      </c>
      <c r="B1023">
        <v>1979</v>
      </c>
      <c r="C1023">
        <f>2014-marketing_campaign32[[#This Row],[Year_Birth]]</f>
        <v>35</v>
      </c>
      <c r="D1023" t="str">
        <f>IF(AND(marketing_campaign32[[#This Row],[Age]]&gt;17, marketing_campaign32[[#This Row],[Age]]&lt;40), "Adult", IF(AND(marketing_campaign32[[#This Row],[Age]]&gt;=40, marketing_campaign32[[#This Row],[Age]]&lt;59), "Middle Age", "Old Age"))</f>
        <v>Adult</v>
      </c>
      <c r="E1023">
        <v>3</v>
      </c>
      <c r="F1023">
        <v>2</v>
      </c>
      <c r="G1023">
        <v>24401</v>
      </c>
      <c r="H1023" t="s">
        <v>148</v>
      </c>
      <c r="I1023">
        <v>1</v>
      </c>
      <c r="J1023">
        <v>0</v>
      </c>
      <c r="K1023">
        <v>0</v>
      </c>
      <c r="L1023">
        <f t="shared" si="45"/>
        <v>0</v>
      </c>
      <c r="M1023">
        <f>marketing_campaign32[[#This Row],[TotalKids]]+marketing_campaign32[[#This Row],[Marital_Number]]</f>
        <v>2</v>
      </c>
      <c r="N1023" s="1">
        <v>41152</v>
      </c>
      <c r="O1023" s="22">
        <f>MAX($N$2:$N$2229)-marketing_campaign32[[#This Row],[Dt_Customer]]</f>
        <v>667</v>
      </c>
      <c r="P1023">
        <v>98</v>
      </c>
      <c r="Q1023">
        <v>73</v>
      </c>
      <c r="R1023">
        <v>28</v>
      </c>
      <c r="S1023">
        <v>217</v>
      </c>
      <c r="T1023">
        <v>10</v>
      </c>
      <c r="U1023">
        <v>24</v>
      </c>
      <c r="V1023">
        <v>115</v>
      </c>
      <c r="W1023">
        <f t="shared" si="46"/>
        <v>467</v>
      </c>
      <c r="X1023" s="27">
        <f>marketing_campaign32[[#This Row],[TotalSpend]]/marketing_campaign32[[#This Row],[Income]]</f>
        <v>1.9138559895086268E-2</v>
      </c>
      <c r="Y1023" s="27" t="str">
        <f>IF(marketing_campaign32[[#This Row],[TotalSpend]]&gt;1196, "High Spend", "Low Spend")</f>
        <v>Low Spend</v>
      </c>
      <c r="Z1023">
        <v>3</v>
      </c>
      <c r="AA1023">
        <v>6</v>
      </c>
      <c r="AB1023">
        <v>1</v>
      </c>
      <c r="AC1023">
        <v>6</v>
      </c>
      <c r="AD1023">
        <f t="shared" si="47"/>
        <v>13</v>
      </c>
      <c r="AE1023" s="30">
        <f>IFERROR(marketing_campaign32[[#This Row],[TotalSpend]]/marketing_campaign32[[#This Row],[TotalPurchase]], 0)</f>
        <v>35.92307692307692</v>
      </c>
      <c r="AF1023">
        <v>8</v>
      </c>
      <c r="AG1023">
        <v>0</v>
      </c>
      <c r="AH1023">
        <v>0</v>
      </c>
      <c r="AI1023">
        <v>0</v>
      </c>
      <c r="AJ1023">
        <v>0</v>
      </c>
      <c r="AK1023">
        <v>0</v>
      </c>
      <c r="AL1023">
        <v>0</v>
      </c>
      <c r="AM1023">
        <v>0</v>
      </c>
    </row>
    <row r="1024" spans="1:39" x14ac:dyDescent="0.3">
      <c r="A1024">
        <v>4095</v>
      </c>
      <c r="B1024">
        <v>1971</v>
      </c>
      <c r="C1024">
        <f>2014-marketing_campaign32[[#This Row],[Year_Birth]]</f>
        <v>43</v>
      </c>
      <c r="D1024" t="str">
        <f>IF(AND(marketing_campaign32[[#This Row],[Age]]&gt;17, marketing_campaign32[[#This Row],[Age]]&lt;40), "Adult", IF(AND(marketing_campaign32[[#This Row],[Age]]&gt;=40, marketing_campaign32[[#This Row],[Age]]&lt;59), "Middle Age", "Old Age"))</f>
        <v>Middle Age</v>
      </c>
      <c r="E1024">
        <v>2</v>
      </c>
      <c r="F1024">
        <v>2</v>
      </c>
      <c r="G1024">
        <v>37150</v>
      </c>
      <c r="H1024" t="s">
        <v>147</v>
      </c>
      <c r="I1024">
        <v>2</v>
      </c>
      <c r="J1024">
        <v>1</v>
      </c>
      <c r="K1024">
        <v>0</v>
      </c>
      <c r="L1024">
        <f t="shared" si="45"/>
        <v>1</v>
      </c>
      <c r="M1024">
        <f>marketing_campaign32[[#This Row],[TotalKids]]+marketing_campaign32[[#This Row],[Marital_Number]]</f>
        <v>3</v>
      </c>
      <c r="N1024" s="1">
        <v>41163</v>
      </c>
      <c r="O1024" s="22">
        <f>MAX($N$2:$N$2229)-marketing_campaign32[[#This Row],[Dt_Customer]]</f>
        <v>656</v>
      </c>
      <c r="P1024">
        <v>80</v>
      </c>
      <c r="Q1024">
        <v>167</v>
      </c>
      <c r="R1024">
        <v>37</v>
      </c>
      <c r="S1024">
        <v>64</v>
      </c>
      <c r="T1024">
        <v>49</v>
      </c>
      <c r="U1024">
        <v>34</v>
      </c>
      <c r="V1024">
        <v>116</v>
      </c>
      <c r="W1024">
        <f t="shared" si="46"/>
        <v>467</v>
      </c>
      <c r="X1024" s="27">
        <f>marketing_campaign32[[#This Row],[TotalSpend]]/marketing_campaign32[[#This Row],[Income]]</f>
        <v>1.2570659488559892E-2</v>
      </c>
      <c r="Y1024" s="27" t="str">
        <f>IF(marketing_campaign32[[#This Row],[TotalSpend]]&gt;1196, "High Spend", "Low Spend")</f>
        <v>Low Spend</v>
      </c>
      <c r="Z1024">
        <v>8</v>
      </c>
      <c r="AA1024">
        <v>4</v>
      </c>
      <c r="AB1024">
        <v>3</v>
      </c>
      <c r="AC1024">
        <v>6</v>
      </c>
      <c r="AD1024">
        <f t="shared" si="47"/>
        <v>13</v>
      </c>
      <c r="AE1024" s="30">
        <f>IFERROR(marketing_campaign32[[#This Row],[TotalSpend]]/marketing_campaign32[[#This Row],[TotalPurchase]], 0)</f>
        <v>35.92307692307692</v>
      </c>
      <c r="AF1024">
        <v>7</v>
      </c>
      <c r="AG1024">
        <v>0</v>
      </c>
      <c r="AH1024">
        <v>0</v>
      </c>
      <c r="AI1024">
        <v>0</v>
      </c>
      <c r="AJ1024">
        <v>0</v>
      </c>
      <c r="AK1024">
        <v>0</v>
      </c>
      <c r="AL1024">
        <v>0</v>
      </c>
      <c r="AM1024">
        <v>0</v>
      </c>
    </row>
    <row r="1025" spans="1:39" x14ac:dyDescent="0.3">
      <c r="A1025">
        <v>10832</v>
      </c>
      <c r="B1025">
        <v>1958</v>
      </c>
      <c r="C1025">
        <f>2014-marketing_campaign32[[#This Row],[Year_Birth]]</f>
        <v>56</v>
      </c>
      <c r="D1025" t="str">
        <f>IF(AND(marketing_campaign32[[#This Row],[Age]]&gt;17, marketing_campaign32[[#This Row],[Age]]&lt;40), "Adult", IF(AND(marketing_campaign32[[#This Row],[Age]]&gt;=40, marketing_campaign32[[#This Row],[Age]]&lt;59), "Middle Age", "Old Age"))</f>
        <v>Middle Age</v>
      </c>
      <c r="E1025">
        <v>2</v>
      </c>
      <c r="F1025">
        <v>2</v>
      </c>
      <c r="G1025">
        <v>46610</v>
      </c>
      <c r="H1025" t="s">
        <v>147</v>
      </c>
      <c r="I1025">
        <v>2</v>
      </c>
      <c r="J1025">
        <v>0</v>
      </c>
      <c r="K1025">
        <v>0</v>
      </c>
      <c r="L1025">
        <f t="shared" ref="L1025:L1088" si="48">J1025+K1025</f>
        <v>0</v>
      </c>
      <c r="M1025">
        <f>marketing_campaign32[[#This Row],[TotalKids]]+marketing_campaign32[[#This Row],[Marital_Number]]</f>
        <v>2</v>
      </c>
      <c r="N1025" s="1">
        <v>41473</v>
      </c>
      <c r="O1025" s="22">
        <f>MAX($N$2:$N$2229)-marketing_campaign32[[#This Row],[Dt_Customer]]</f>
        <v>346</v>
      </c>
      <c r="P1025">
        <v>4</v>
      </c>
      <c r="Q1025">
        <v>288</v>
      </c>
      <c r="R1025">
        <v>10</v>
      </c>
      <c r="S1025">
        <v>30</v>
      </c>
      <c r="T1025">
        <v>4</v>
      </c>
      <c r="U1025">
        <v>10</v>
      </c>
      <c r="V1025">
        <v>125</v>
      </c>
      <c r="W1025">
        <f t="shared" ref="W1025:W1088" si="49">Q1025+R1025+S1025+T1025+U1025+V1025</f>
        <v>467</v>
      </c>
      <c r="X1025" s="27">
        <f>marketing_campaign32[[#This Row],[TotalSpend]]/marketing_campaign32[[#This Row],[Income]]</f>
        <v>1.0019309161124222E-2</v>
      </c>
      <c r="Y1025" s="27" t="str">
        <f>IF(marketing_campaign32[[#This Row],[TotalSpend]]&gt;1196, "High Spend", "Low Spend")</f>
        <v>Low Spend</v>
      </c>
      <c r="Z1025">
        <v>1</v>
      </c>
      <c r="AA1025">
        <v>6</v>
      </c>
      <c r="AB1025">
        <v>1</v>
      </c>
      <c r="AC1025">
        <v>6</v>
      </c>
      <c r="AD1025">
        <f t="shared" ref="AD1025:AD1088" si="50">AA1025+AB1025+AC1025</f>
        <v>13</v>
      </c>
      <c r="AE1025" s="30">
        <f>IFERROR(marketing_campaign32[[#This Row],[TotalSpend]]/marketing_campaign32[[#This Row],[TotalPurchase]], 0)</f>
        <v>35.92307692307692</v>
      </c>
      <c r="AF1025">
        <v>6</v>
      </c>
      <c r="AG1025">
        <v>0</v>
      </c>
      <c r="AH1025">
        <v>0</v>
      </c>
      <c r="AI1025">
        <v>0</v>
      </c>
      <c r="AJ1025">
        <v>0</v>
      </c>
      <c r="AK1025">
        <v>0</v>
      </c>
      <c r="AL1025">
        <v>0</v>
      </c>
      <c r="AM1025">
        <v>0</v>
      </c>
    </row>
    <row r="1026" spans="1:39" x14ac:dyDescent="0.3">
      <c r="A1026">
        <v>5626</v>
      </c>
      <c r="B1026">
        <v>1964</v>
      </c>
      <c r="C1026">
        <f>2014-marketing_campaign32[[#This Row],[Year_Birth]]</f>
        <v>50</v>
      </c>
      <c r="D1026" t="str">
        <f>IF(AND(marketing_campaign32[[#This Row],[Age]]&gt;17, marketing_campaign32[[#This Row],[Age]]&lt;40), "Adult", IF(AND(marketing_campaign32[[#This Row],[Age]]&gt;=40, marketing_campaign32[[#This Row],[Age]]&lt;59), "Middle Age", "Old Age"))</f>
        <v>Middle Age</v>
      </c>
      <c r="E1026">
        <v>3</v>
      </c>
      <c r="F1026">
        <v>1</v>
      </c>
      <c r="G1026">
        <v>61798</v>
      </c>
      <c r="H1026" t="s">
        <v>147</v>
      </c>
      <c r="I1026">
        <v>2</v>
      </c>
      <c r="J1026">
        <v>0</v>
      </c>
      <c r="K1026">
        <v>0</v>
      </c>
      <c r="L1026">
        <f t="shared" si="48"/>
        <v>0</v>
      </c>
      <c r="M1026">
        <f>marketing_campaign32[[#This Row],[TotalKids]]+marketing_campaign32[[#This Row],[Marital_Number]]</f>
        <v>1</v>
      </c>
      <c r="N1026" s="1">
        <v>41601</v>
      </c>
      <c r="O1026" s="22">
        <f>MAX($N$2:$N$2229)-marketing_campaign32[[#This Row],[Dt_Customer]]</f>
        <v>218</v>
      </c>
      <c r="P1026">
        <v>13</v>
      </c>
      <c r="Q1026">
        <v>338</v>
      </c>
      <c r="R1026">
        <v>4</v>
      </c>
      <c r="S1026">
        <v>89</v>
      </c>
      <c r="T1026">
        <v>11</v>
      </c>
      <c r="U1026">
        <v>8</v>
      </c>
      <c r="V1026">
        <v>13</v>
      </c>
      <c r="W1026">
        <f t="shared" si="49"/>
        <v>463</v>
      </c>
      <c r="X1026" s="27">
        <f>marketing_campaign32[[#This Row],[TotalSpend]]/marketing_campaign32[[#This Row],[Income]]</f>
        <v>7.4921518495744202E-3</v>
      </c>
      <c r="Y1026" s="27" t="str">
        <f>IF(marketing_campaign32[[#This Row],[TotalSpend]]&gt;1196, "High Spend", "Low Spend")</f>
        <v>Low Spend</v>
      </c>
      <c r="Z1026">
        <v>1</v>
      </c>
      <c r="AA1026">
        <v>4</v>
      </c>
      <c r="AB1026">
        <v>2</v>
      </c>
      <c r="AC1026">
        <v>9</v>
      </c>
      <c r="AD1026">
        <f t="shared" si="50"/>
        <v>15</v>
      </c>
      <c r="AE1026" s="30">
        <f>IFERROR(marketing_campaign32[[#This Row],[TotalSpend]]/marketing_campaign32[[#This Row],[TotalPurchase]], 0)</f>
        <v>30.866666666666667</v>
      </c>
      <c r="AF1026">
        <v>4</v>
      </c>
      <c r="AG1026">
        <v>0</v>
      </c>
      <c r="AH1026">
        <v>0</v>
      </c>
      <c r="AI1026">
        <v>0</v>
      </c>
      <c r="AJ1026">
        <v>0</v>
      </c>
      <c r="AK1026">
        <v>0</v>
      </c>
      <c r="AL1026">
        <v>0</v>
      </c>
      <c r="AM1026">
        <v>0</v>
      </c>
    </row>
    <row r="1027" spans="1:39" x14ac:dyDescent="0.3">
      <c r="A1027">
        <v>8026</v>
      </c>
      <c r="B1027">
        <v>1952</v>
      </c>
      <c r="C1027">
        <f>2014-marketing_campaign32[[#This Row],[Year_Birth]]</f>
        <v>62</v>
      </c>
      <c r="D1027" t="str">
        <f>IF(AND(marketing_campaign32[[#This Row],[Age]]&gt;17, marketing_campaign32[[#This Row],[Age]]&lt;40), "Adult", IF(AND(marketing_campaign32[[#This Row],[Age]]&gt;=40, marketing_campaign32[[#This Row],[Age]]&lt;59), "Middle Age", "Old Age"))</f>
        <v>Old Age</v>
      </c>
      <c r="E1027">
        <v>2</v>
      </c>
      <c r="F1027">
        <v>2</v>
      </c>
      <c r="G1027">
        <v>62998</v>
      </c>
      <c r="H1027" t="s">
        <v>147</v>
      </c>
      <c r="I1027">
        <v>2</v>
      </c>
      <c r="J1027">
        <v>0</v>
      </c>
      <c r="K1027">
        <v>1</v>
      </c>
      <c r="L1027">
        <f t="shared" si="48"/>
        <v>1</v>
      </c>
      <c r="M1027">
        <f>marketing_campaign32[[#This Row],[TotalKids]]+marketing_campaign32[[#This Row],[Marital_Number]]</f>
        <v>3</v>
      </c>
      <c r="N1027" s="1">
        <v>41547</v>
      </c>
      <c r="O1027" s="22">
        <f>MAX($N$2:$N$2229)-marketing_campaign32[[#This Row],[Dt_Customer]]</f>
        <v>272</v>
      </c>
      <c r="P1027">
        <v>10</v>
      </c>
      <c r="Q1027">
        <v>120</v>
      </c>
      <c r="R1027">
        <v>58</v>
      </c>
      <c r="S1027">
        <v>73</v>
      </c>
      <c r="T1027">
        <v>65</v>
      </c>
      <c r="U1027">
        <v>89</v>
      </c>
      <c r="V1027">
        <v>58</v>
      </c>
      <c r="W1027">
        <f t="shared" si="49"/>
        <v>463</v>
      </c>
      <c r="X1027" s="27">
        <f>marketing_campaign32[[#This Row],[TotalSpend]]/marketing_campaign32[[#This Row],[Income]]</f>
        <v>7.349439664751262E-3</v>
      </c>
      <c r="Y1027" s="27" t="str">
        <f>IF(marketing_campaign32[[#This Row],[TotalSpend]]&gt;1196, "High Spend", "Low Spend")</f>
        <v>Low Spend</v>
      </c>
      <c r="Z1027">
        <v>5</v>
      </c>
      <c r="AA1027">
        <v>5</v>
      </c>
      <c r="AB1027">
        <v>4</v>
      </c>
      <c r="AC1027">
        <v>5</v>
      </c>
      <c r="AD1027">
        <f t="shared" si="50"/>
        <v>14</v>
      </c>
      <c r="AE1027" s="30">
        <f>IFERROR(marketing_campaign32[[#This Row],[TotalSpend]]/marketing_campaign32[[#This Row],[TotalPurchase]], 0)</f>
        <v>33.071428571428569</v>
      </c>
      <c r="AF1027">
        <v>5</v>
      </c>
      <c r="AG1027">
        <v>0</v>
      </c>
      <c r="AH1027">
        <v>0</v>
      </c>
      <c r="AI1027">
        <v>0</v>
      </c>
      <c r="AJ1027">
        <v>0</v>
      </c>
      <c r="AK1027">
        <v>0</v>
      </c>
      <c r="AL1027">
        <v>0</v>
      </c>
      <c r="AM1027">
        <v>0</v>
      </c>
    </row>
    <row r="1028" spans="1:39" x14ac:dyDescent="0.3">
      <c r="A1028">
        <v>2681</v>
      </c>
      <c r="B1028">
        <v>1984</v>
      </c>
      <c r="C1028">
        <f>2014-marketing_campaign32[[#This Row],[Year_Birth]]</f>
        <v>30</v>
      </c>
      <c r="D1028" t="str">
        <f>IF(AND(marketing_campaign32[[#This Row],[Age]]&gt;17, marketing_campaign32[[#This Row],[Age]]&lt;40), "Adult", IF(AND(marketing_campaign32[[#This Row],[Age]]&gt;=40, marketing_campaign32[[#This Row],[Age]]&lt;59), "Middle Age", "Old Age"))</f>
        <v>Adult</v>
      </c>
      <c r="E1028">
        <v>3</v>
      </c>
      <c r="F1028">
        <v>2</v>
      </c>
      <c r="G1028">
        <v>65370</v>
      </c>
      <c r="H1028" t="s">
        <v>147</v>
      </c>
      <c r="I1028">
        <v>2</v>
      </c>
      <c r="J1028">
        <v>0</v>
      </c>
      <c r="K1028">
        <v>0</v>
      </c>
      <c r="L1028">
        <f t="shared" si="48"/>
        <v>0</v>
      </c>
      <c r="M1028">
        <f>marketing_campaign32[[#This Row],[TotalKids]]+marketing_campaign32[[#This Row],[Marital_Number]]</f>
        <v>2</v>
      </c>
      <c r="N1028" s="1">
        <v>41487</v>
      </c>
      <c r="O1028" s="22">
        <f>MAX($N$2:$N$2229)-marketing_campaign32[[#This Row],[Dt_Customer]]</f>
        <v>332</v>
      </c>
      <c r="P1028">
        <v>1</v>
      </c>
      <c r="Q1028">
        <v>71</v>
      </c>
      <c r="R1028">
        <v>22</v>
      </c>
      <c r="S1028">
        <v>112</v>
      </c>
      <c r="T1028">
        <v>138</v>
      </c>
      <c r="U1028">
        <v>89</v>
      </c>
      <c r="V1028">
        <v>29</v>
      </c>
      <c r="W1028">
        <f t="shared" si="49"/>
        <v>461</v>
      </c>
      <c r="X1028" s="27">
        <f>marketing_campaign32[[#This Row],[TotalSpend]]/marketing_campaign32[[#This Row],[Income]]</f>
        <v>7.0521646014991583E-3</v>
      </c>
      <c r="Y1028" s="27" t="str">
        <f>IF(marketing_campaign32[[#This Row],[TotalSpend]]&gt;1196, "High Spend", "Low Spend")</f>
        <v>Low Spend</v>
      </c>
      <c r="Z1028">
        <v>1</v>
      </c>
      <c r="AA1028">
        <v>2</v>
      </c>
      <c r="AB1028">
        <v>3</v>
      </c>
      <c r="AC1028">
        <v>13</v>
      </c>
      <c r="AD1028">
        <f t="shared" si="50"/>
        <v>18</v>
      </c>
      <c r="AE1028" s="30">
        <f>IFERROR(marketing_campaign32[[#This Row],[TotalSpend]]/marketing_campaign32[[#This Row],[TotalPurchase]], 0)</f>
        <v>25.611111111111111</v>
      </c>
      <c r="AF1028">
        <v>1</v>
      </c>
      <c r="AG1028">
        <v>0</v>
      </c>
      <c r="AH1028">
        <v>0</v>
      </c>
      <c r="AI1028">
        <v>0</v>
      </c>
      <c r="AJ1028">
        <v>0</v>
      </c>
      <c r="AK1028">
        <v>0</v>
      </c>
      <c r="AL1028">
        <v>0</v>
      </c>
      <c r="AM1028">
        <v>0</v>
      </c>
    </row>
    <row r="1029" spans="1:39" x14ac:dyDescent="0.3">
      <c r="A1029">
        <v>6616</v>
      </c>
      <c r="B1029">
        <v>1975</v>
      </c>
      <c r="C1029">
        <f>2014-marketing_campaign32[[#This Row],[Year_Birth]]</f>
        <v>39</v>
      </c>
      <c r="D1029" t="str">
        <f>IF(AND(marketing_campaign32[[#This Row],[Age]]&gt;17, marketing_campaign32[[#This Row],[Age]]&lt;40), "Adult", IF(AND(marketing_campaign32[[#This Row],[Age]]&gt;=40, marketing_campaign32[[#This Row],[Age]]&lt;59), "Middle Age", "Old Age"))</f>
        <v>Adult</v>
      </c>
      <c r="E1029">
        <v>2</v>
      </c>
      <c r="F1029">
        <v>2</v>
      </c>
      <c r="G1029">
        <v>59481</v>
      </c>
      <c r="H1029" t="s">
        <v>147</v>
      </c>
      <c r="I1029">
        <v>2</v>
      </c>
      <c r="J1029">
        <v>0</v>
      </c>
      <c r="K1029">
        <v>1</v>
      </c>
      <c r="L1029">
        <f t="shared" si="48"/>
        <v>1</v>
      </c>
      <c r="M1029">
        <f>marketing_campaign32[[#This Row],[TotalKids]]+marketing_campaign32[[#This Row],[Marital_Number]]</f>
        <v>3</v>
      </c>
      <c r="N1029" s="1">
        <v>41570</v>
      </c>
      <c r="O1029" s="22">
        <f>MAX($N$2:$N$2229)-marketing_campaign32[[#This Row],[Dt_Customer]]</f>
        <v>249</v>
      </c>
      <c r="P1029">
        <v>47</v>
      </c>
      <c r="Q1029">
        <v>178</v>
      </c>
      <c r="R1029">
        <v>3</v>
      </c>
      <c r="S1029">
        <v>85</v>
      </c>
      <c r="T1029">
        <v>71</v>
      </c>
      <c r="U1029">
        <v>66</v>
      </c>
      <c r="V1029">
        <v>58</v>
      </c>
      <c r="W1029">
        <f t="shared" si="49"/>
        <v>461</v>
      </c>
      <c r="X1029" s="27">
        <f>marketing_campaign32[[#This Row],[TotalSpend]]/marketing_campaign32[[#This Row],[Income]]</f>
        <v>7.7503740690304463E-3</v>
      </c>
      <c r="Y1029" s="27" t="str">
        <f>IF(marketing_campaign32[[#This Row],[TotalSpend]]&gt;1196, "High Spend", "Low Spend")</f>
        <v>Low Spend</v>
      </c>
      <c r="Z1029">
        <v>2</v>
      </c>
      <c r="AA1029">
        <v>3</v>
      </c>
      <c r="AB1029">
        <v>3</v>
      </c>
      <c r="AC1029">
        <v>8</v>
      </c>
      <c r="AD1029">
        <f t="shared" si="50"/>
        <v>14</v>
      </c>
      <c r="AE1029" s="30">
        <f>IFERROR(marketing_campaign32[[#This Row],[TotalSpend]]/marketing_campaign32[[#This Row],[TotalPurchase]], 0)</f>
        <v>32.928571428571431</v>
      </c>
      <c r="AF1029">
        <v>2</v>
      </c>
      <c r="AG1029">
        <v>0</v>
      </c>
      <c r="AH1029">
        <v>0</v>
      </c>
      <c r="AI1029">
        <v>0</v>
      </c>
      <c r="AJ1029">
        <v>0</v>
      </c>
      <c r="AK1029">
        <v>0</v>
      </c>
      <c r="AL1029">
        <v>0</v>
      </c>
      <c r="AM1029">
        <v>0</v>
      </c>
    </row>
    <row r="1030" spans="1:39" x14ac:dyDescent="0.3">
      <c r="A1030">
        <v>1672</v>
      </c>
      <c r="B1030">
        <v>1974</v>
      </c>
      <c r="C1030">
        <f>2014-marketing_campaign32[[#This Row],[Year_Birth]]</f>
        <v>40</v>
      </c>
      <c r="D1030" t="str">
        <f>IF(AND(marketing_campaign32[[#This Row],[Age]]&gt;17, marketing_campaign32[[#This Row],[Age]]&lt;40), "Adult", IF(AND(marketing_campaign32[[#This Row],[Age]]&gt;=40, marketing_campaign32[[#This Row],[Age]]&lt;59), "Middle Age", "Old Age"))</f>
        <v>Middle Age</v>
      </c>
      <c r="E1030">
        <v>3</v>
      </c>
      <c r="F1030">
        <v>2</v>
      </c>
      <c r="G1030">
        <v>65640</v>
      </c>
      <c r="H1030" t="s">
        <v>147</v>
      </c>
      <c r="I1030">
        <v>2</v>
      </c>
      <c r="J1030">
        <v>0</v>
      </c>
      <c r="K1030">
        <v>1</v>
      </c>
      <c r="L1030">
        <f t="shared" si="48"/>
        <v>1</v>
      </c>
      <c r="M1030">
        <f>marketing_campaign32[[#This Row],[TotalKids]]+marketing_campaign32[[#This Row],[Marital_Number]]</f>
        <v>3</v>
      </c>
      <c r="N1030" s="1">
        <v>41699</v>
      </c>
      <c r="O1030" s="22">
        <f>MAX($N$2:$N$2229)-marketing_campaign32[[#This Row],[Dt_Customer]]</f>
        <v>120</v>
      </c>
      <c r="P1030">
        <v>74</v>
      </c>
      <c r="Q1030">
        <v>204</v>
      </c>
      <c r="R1030">
        <v>7</v>
      </c>
      <c r="S1030">
        <v>149</v>
      </c>
      <c r="T1030">
        <v>20</v>
      </c>
      <c r="U1030">
        <v>15</v>
      </c>
      <c r="V1030">
        <v>66</v>
      </c>
      <c r="W1030">
        <f t="shared" si="49"/>
        <v>461</v>
      </c>
      <c r="X1030" s="27">
        <f>marketing_campaign32[[#This Row],[TotalSpend]]/marketing_campaign32[[#This Row],[Income]]</f>
        <v>7.02315661182206E-3</v>
      </c>
      <c r="Y1030" s="27" t="str">
        <f>IF(marketing_campaign32[[#This Row],[TotalSpend]]&gt;1196, "High Spend", "Low Spend")</f>
        <v>Low Spend</v>
      </c>
      <c r="Z1030">
        <v>1</v>
      </c>
      <c r="AA1030">
        <v>5</v>
      </c>
      <c r="AB1030">
        <v>1</v>
      </c>
      <c r="AC1030">
        <v>8</v>
      </c>
      <c r="AD1030">
        <f t="shared" si="50"/>
        <v>14</v>
      </c>
      <c r="AE1030" s="30">
        <f>IFERROR(marketing_campaign32[[#This Row],[TotalSpend]]/marketing_campaign32[[#This Row],[TotalPurchase]], 0)</f>
        <v>32.928571428571431</v>
      </c>
      <c r="AF1030">
        <v>2</v>
      </c>
      <c r="AG1030">
        <v>0</v>
      </c>
      <c r="AH1030">
        <v>0</v>
      </c>
      <c r="AI1030">
        <v>0</v>
      </c>
      <c r="AJ1030">
        <v>0</v>
      </c>
      <c r="AK1030">
        <v>0</v>
      </c>
      <c r="AL1030">
        <v>0</v>
      </c>
      <c r="AM1030">
        <v>0</v>
      </c>
    </row>
    <row r="1031" spans="1:39" x14ac:dyDescent="0.3">
      <c r="A1031">
        <v>7987</v>
      </c>
      <c r="B1031">
        <v>1969</v>
      </c>
      <c r="C1031">
        <f>2014-marketing_campaign32[[#This Row],[Year_Birth]]</f>
        <v>45</v>
      </c>
      <c r="D1031" t="str">
        <f>IF(AND(marketing_campaign32[[#This Row],[Age]]&gt;17, marketing_campaign32[[#This Row],[Age]]&lt;40), "Adult", IF(AND(marketing_campaign32[[#This Row],[Age]]&gt;=40, marketing_campaign32[[#This Row],[Age]]&lt;59), "Middle Age", "Old Age"))</f>
        <v>Middle Age</v>
      </c>
      <c r="E1031">
        <v>2</v>
      </c>
      <c r="F1031">
        <v>2</v>
      </c>
      <c r="G1031">
        <v>65747</v>
      </c>
      <c r="H1031" t="s">
        <v>147</v>
      </c>
      <c r="I1031">
        <v>2</v>
      </c>
      <c r="J1031">
        <v>0</v>
      </c>
      <c r="K1031">
        <v>1</v>
      </c>
      <c r="L1031">
        <f t="shared" si="48"/>
        <v>1</v>
      </c>
      <c r="M1031">
        <f>marketing_campaign32[[#This Row],[TotalKids]]+marketing_campaign32[[#This Row],[Marital_Number]]</f>
        <v>3</v>
      </c>
      <c r="N1031" s="1">
        <v>41705</v>
      </c>
      <c r="O1031" s="22">
        <f>MAX($N$2:$N$2229)-marketing_campaign32[[#This Row],[Dt_Customer]]</f>
        <v>114</v>
      </c>
      <c r="P1031">
        <v>96</v>
      </c>
      <c r="Q1031">
        <v>346</v>
      </c>
      <c r="R1031">
        <v>17</v>
      </c>
      <c r="S1031">
        <v>48</v>
      </c>
      <c r="T1031">
        <v>23</v>
      </c>
      <c r="U1031">
        <v>13</v>
      </c>
      <c r="V1031">
        <v>13</v>
      </c>
      <c r="W1031">
        <f t="shared" si="49"/>
        <v>460</v>
      </c>
      <c r="X1031" s="27">
        <f>marketing_campaign32[[#This Row],[TotalSpend]]/marketing_campaign32[[#This Row],[Income]]</f>
        <v>6.996516951343788E-3</v>
      </c>
      <c r="Y1031" s="27" t="str">
        <f>IF(marketing_campaign32[[#This Row],[TotalSpend]]&gt;1196, "High Spend", "Low Spend")</f>
        <v>Low Spend</v>
      </c>
      <c r="Z1031">
        <v>4</v>
      </c>
      <c r="AA1031">
        <v>8</v>
      </c>
      <c r="AB1031">
        <v>1</v>
      </c>
      <c r="AC1031">
        <v>6</v>
      </c>
      <c r="AD1031">
        <f t="shared" si="50"/>
        <v>15</v>
      </c>
      <c r="AE1031" s="30">
        <f>IFERROR(marketing_campaign32[[#This Row],[TotalSpend]]/marketing_campaign32[[#This Row],[TotalPurchase]], 0)</f>
        <v>30.666666666666668</v>
      </c>
      <c r="AF1031">
        <v>6</v>
      </c>
      <c r="AG1031">
        <v>0</v>
      </c>
      <c r="AH1031">
        <v>0</v>
      </c>
      <c r="AI1031">
        <v>0</v>
      </c>
      <c r="AJ1031">
        <v>1</v>
      </c>
      <c r="AK1031">
        <v>0</v>
      </c>
      <c r="AL1031">
        <v>0</v>
      </c>
      <c r="AM1031">
        <v>0</v>
      </c>
    </row>
    <row r="1032" spans="1:39" x14ac:dyDescent="0.3">
      <c r="A1032">
        <v>7610</v>
      </c>
      <c r="B1032">
        <v>1983</v>
      </c>
      <c r="C1032">
        <f>2014-marketing_campaign32[[#This Row],[Year_Birth]]</f>
        <v>31</v>
      </c>
      <c r="D1032" t="str">
        <f>IF(AND(marketing_campaign32[[#This Row],[Age]]&gt;17, marketing_campaign32[[#This Row],[Age]]&lt;40), "Adult", IF(AND(marketing_campaign32[[#This Row],[Age]]&gt;=40, marketing_campaign32[[#This Row],[Age]]&lt;59), "Middle Age", "Old Age"))</f>
        <v>Adult</v>
      </c>
      <c r="E1032">
        <v>2</v>
      </c>
      <c r="F1032">
        <v>2</v>
      </c>
      <c r="G1032">
        <v>37292</v>
      </c>
      <c r="H1032" t="s">
        <v>147</v>
      </c>
      <c r="I1032">
        <v>2</v>
      </c>
      <c r="J1032">
        <v>1</v>
      </c>
      <c r="K1032">
        <v>0</v>
      </c>
      <c r="L1032">
        <f t="shared" si="48"/>
        <v>1</v>
      </c>
      <c r="M1032">
        <f>marketing_campaign32[[#This Row],[TotalKids]]+marketing_campaign32[[#This Row],[Marital_Number]]</f>
        <v>3</v>
      </c>
      <c r="N1032" s="1">
        <v>41382</v>
      </c>
      <c r="O1032" s="22">
        <f>MAX($N$2:$N$2229)-marketing_campaign32[[#This Row],[Dt_Customer]]</f>
        <v>437</v>
      </c>
      <c r="P1032">
        <v>32</v>
      </c>
      <c r="Q1032">
        <v>275</v>
      </c>
      <c r="R1032">
        <v>0</v>
      </c>
      <c r="S1032">
        <v>86</v>
      </c>
      <c r="T1032">
        <v>10</v>
      </c>
      <c r="U1032">
        <v>23</v>
      </c>
      <c r="V1032">
        <v>66</v>
      </c>
      <c r="W1032">
        <f t="shared" si="49"/>
        <v>460</v>
      </c>
      <c r="X1032" s="27">
        <f>marketing_campaign32[[#This Row],[TotalSpend]]/marketing_campaign32[[#This Row],[Income]]</f>
        <v>1.23350852729808E-2</v>
      </c>
      <c r="Y1032" s="27" t="str">
        <f>IF(marketing_campaign32[[#This Row],[TotalSpend]]&gt;1196, "High Spend", "Low Spend")</f>
        <v>Low Spend</v>
      </c>
      <c r="Z1032">
        <v>5</v>
      </c>
      <c r="AA1032">
        <v>6</v>
      </c>
      <c r="AB1032">
        <v>3</v>
      </c>
      <c r="AC1032">
        <v>5</v>
      </c>
      <c r="AD1032">
        <f t="shared" si="50"/>
        <v>14</v>
      </c>
      <c r="AE1032" s="30">
        <f>IFERROR(marketing_campaign32[[#This Row],[TotalSpend]]/marketing_campaign32[[#This Row],[TotalPurchase]], 0)</f>
        <v>32.857142857142854</v>
      </c>
      <c r="AF1032">
        <v>8</v>
      </c>
      <c r="AG1032">
        <v>0</v>
      </c>
      <c r="AH1032">
        <v>0</v>
      </c>
      <c r="AI1032">
        <v>0</v>
      </c>
      <c r="AJ1032">
        <v>0</v>
      </c>
      <c r="AK1032">
        <v>0</v>
      </c>
      <c r="AL1032">
        <v>0</v>
      </c>
      <c r="AM1032">
        <v>0</v>
      </c>
    </row>
    <row r="1033" spans="1:39" x14ac:dyDescent="0.3">
      <c r="A1033">
        <v>3830</v>
      </c>
      <c r="B1033">
        <v>1953</v>
      </c>
      <c r="C1033">
        <f>2014-marketing_campaign32[[#This Row],[Year_Birth]]</f>
        <v>61</v>
      </c>
      <c r="D1033" t="str">
        <f>IF(AND(marketing_campaign32[[#This Row],[Age]]&gt;17, marketing_campaign32[[#This Row],[Age]]&lt;40), "Adult", IF(AND(marketing_campaign32[[#This Row],[Age]]&gt;=40, marketing_campaign32[[#This Row],[Age]]&lt;59), "Middle Age", "Old Age"))</f>
        <v>Old Age</v>
      </c>
      <c r="E1033">
        <v>3</v>
      </c>
      <c r="F1033">
        <v>2</v>
      </c>
      <c r="G1033">
        <v>59354</v>
      </c>
      <c r="H1033" t="s">
        <v>147</v>
      </c>
      <c r="I1033">
        <v>2</v>
      </c>
      <c r="J1033">
        <v>0</v>
      </c>
      <c r="K1033">
        <v>2</v>
      </c>
      <c r="L1033">
        <f t="shared" si="48"/>
        <v>2</v>
      </c>
      <c r="M1033">
        <f>marketing_campaign32[[#This Row],[TotalKids]]+marketing_campaign32[[#This Row],[Marital_Number]]</f>
        <v>4</v>
      </c>
      <c r="N1033" s="1">
        <v>41753</v>
      </c>
      <c r="O1033" s="22">
        <f>MAX($N$2:$N$2229)-marketing_campaign32[[#This Row],[Dt_Customer]]</f>
        <v>66</v>
      </c>
      <c r="P1033">
        <v>59</v>
      </c>
      <c r="Q1033">
        <v>295</v>
      </c>
      <c r="R1033">
        <v>21</v>
      </c>
      <c r="S1033">
        <v>78</v>
      </c>
      <c r="T1033">
        <v>39</v>
      </c>
      <c r="U1033">
        <v>13</v>
      </c>
      <c r="V1033">
        <v>13</v>
      </c>
      <c r="W1033">
        <f t="shared" si="49"/>
        <v>459</v>
      </c>
      <c r="X1033" s="27">
        <f>marketing_campaign32[[#This Row],[TotalSpend]]/marketing_campaign32[[#This Row],[Income]]</f>
        <v>7.7332614482595952E-3</v>
      </c>
      <c r="Y1033" s="27" t="str">
        <f>IF(marketing_campaign32[[#This Row],[TotalSpend]]&gt;1196, "High Spend", "Low Spend")</f>
        <v>Low Spend</v>
      </c>
      <c r="Z1033">
        <v>1</v>
      </c>
      <c r="AA1033">
        <v>4</v>
      </c>
      <c r="AB1033">
        <v>4</v>
      </c>
      <c r="AC1033">
        <v>7</v>
      </c>
      <c r="AD1033">
        <f t="shared" si="50"/>
        <v>15</v>
      </c>
      <c r="AE1033" s="30">
        <f>IFERROR(marketing_campaign32[[#This Row],[TotalSpend]]/marketing_campaign32[[#This Row],[TotalPurchase]], 0)</f>
        <v>30.6</v>
      </c>
      <c r="AF1033">
        <v>3</v>
      </c>
      <c r="AG1033">
        <v>0</v>
      </c>
      <c r="AH1033">
        <v>0</v>
      </c>
      <c r="AI1033">
        <v>0</v>
      </c>
      <c r="AJ1033">
        <v>0</v>
      </c>
      <c r="AK1033">
        <v>0</v>
      </c>
      <c r="AL1033">
        <v>0</v>
      </c>
      <c r="AM1033">
        <v>0</v>
      </c>
    </row>
    <row r="1034" spans="1:39" x14ac:dyDescent="0.3">
      <c r="A1034">
        <v>4599</v>
      </c>
      <c r="B1034">
        <v>1976</v>
      </c>
      <c r="C1034">
        <f>2014-marketing_campaign32[[#This Row],[Year_Birth]]</f>
        <v>38</v>
      </c>
      <c r="D1034" t="str">
        <f>IF(AND(marketing_campaign32[[#This Row],[Age]]&gt;17, marketing_campaign32[[#This Row],[Age]]&lt;40), "Adult", IF(AND(marketing_campaign32[[#This Row],[Age]]&gt;=40, marketing_campaign32[[#This Row],[Age]]&lt;59), "Middle Age", "Old Age"))</f>
        <v>Adult</v>
      </c>
      <c r="E1034">
        <v>3</v>
      </c>
      <c r="F1034">
        <v>2</v>
      </c>
      <c r="G1034">
        <v>49681</v>
      </c>
      <c r="H1034" t="s">
        <v>147</v>
      </c>
      <c r="I1034">
        <v>2</v>
      </c>
      <c r="J1034">
        <v>0</v>
      </c>
      <c r="K1034">
        <v>2</v>
      </c>
      <c r="L1034">
        <f t="shared" si="48"/>
        <v>2</v>
      </c>
      <c r="M1034">
        <f>marketing_campaign32[[#This Row],[TotalKids]]+marketing_campaign32[[#This Row],[Marital_Number]]</f>
        <v>4</v>
      </c>
      <c r="N1034" s="1">
        <v>41582</v>
      </c>
      <c r="O1034" s="22">
        <f>MAX($N$2:$N$2229)-marketing_campaign32[[#This Row],[Dt_Customer]]</f>
        <v>237</v>
      </c>
      <c r="P1034">
        <v>66</v>
      </c>
      <c r="Q1034">
        <v>411</v>
      </c>
      <c r="R1034">
        <v>0</v>
      </c>
      <c r="S1034">
        <v>26</v>
      </c>
      <c r="T1034">
        <v>0</v>
      </c>
      <c r="U1034">
        <v>0</v>
      </c>
      <c r="V1034">
        <v>21</v>
      </c>
      <c r="W1034">
        <f t="shared" si="49"/>
        <v>458</v>
      </c>
      <c r="X1034" s="27">
        <f>marketing_campaign32[[#This Row],[TotalSpend]]/marketing_campaign32[[#This Row],[Income]]</f>
        <v>9.2188160463758783E-3</v>
      </c>
      <c r="Y1034" s="27" t="str">
        <f>IF(marketing_campaign32[[#This Row],[TotalSpend]]&gt;1196, "High Spend", "Low Spend")</f>
        <v>Low Spend</v>
      </c>
      <c r="Z1034">
        <v>6</v>
      </c>
      <c r="AA1034">
        <v>7</v>
      </c>
      <c r="AB1034">
        <v>1</v>
      </c>
      <c r="AC1034">
        <v>7</v>
      </c>
      <c r="AD1034">
        <f t="shared" si="50"/>
        <v>15</v>
      </c>
      <c r="AE1034" s="30">
        <f>IFERROR(marketing_campaign32[[#This Row],[TotalSpend]]/marketing_campaign32[[#This Row],[TotalPurchase]], 0)</f>
        <v>30.533333333333335</v>
      </c>
      <c r="AF1034">
        <v>7</v>
      </c>
      <c r="AG1034">
        <v>0</v>
      </c>
      <c r="AH1034">
        <v>0</v>
      </c>
      <c r="AI1034">
        <v>0</v>
      </c>
      <c r="AJ1034">
        <v>0</v>
      </c>
      <c r="AK1034">
        <v>0</v>
      </c>
      <c r="AL1034">
        <v>0</v>
      </c>
      <c r="AM1034">
        <v>0</v>
      </c>
    </row>
    <row r="1035" spans="1:39" x14ac:dyDescent="0.3">
      <c r="A1035">
        <v>879</v>
      </c>
      <c r="B1035">
        <v>1976</v>
      </c>
      <c r="C1035">
        <f>2014-marketing_campaign32[[#This Row],[Year_Birth]]</f>
        <v>38</v>
      </c>
      <c r="D1035" t="str">
        <f>IF(AND(marketing_campaign32[[#This Row],[Age]]&gt;17, marketing_campaign32[[#This Row],[Age]]&lt;40), "Adult", IF(AND(marketing_campaign32[[#This Row],[Age]]&gt;=40, marketing_campaign32[[#This Row],[Age]]&lt;59), "Middle Age", "Old Age"))</f>
        <v>Adult</v>
      </c>
      <c r="E1035">
        <v>3</v>
      </c>
      <c r="F1035">
        <v>2</v>
      </c>
      <c r="G1035">
        <v>49681</v>
      </c>
      <c r="H1035" t="s">
        <v>147</v>
      </c>
      <c r="I1035">
        <v>2</v>
      </c>
      <c r="J1035">
        <v>0</v>
      </c>
      <c r="K1035">
        <v>2</v>
      </c>
      <c r="L1035">
        <f t="shared" si="48"/>
        <v>2</v>
      </c>
      <c r="M1035">
        <f>marketing_campaign32[[#This Row],[TotalKids]]+marketing_campaign32[[#This Row],[Marital_Number]]</f>
        <v>4</v>
      </c>
      <c r="N1035" s="1">
        <v>41582</v>
      </c>
      <c r="O1035" s="22">
        <f>MAX($N$2:$N$2229)-marketing_campaign32[[#This Row],[Dt_Customer]]</f>
        <v>237</v>
      </c>
      <c r="P1035">
        <v>66</v>
      </c>
      <c r="Q1035">
        <v>411</v>
      </c>
      <c r="R1035">
        <v>0</v>
      </c>
      <c r="S1035">
        <v>26</v>
      </c>
      <c r="T1035">
        <v>0</v>
      </c>
      <c r="U1035">
        <v>0</v>
      </c>
      <c r="V1035">
        <v>21</v>
      </c>
      <c r="W1035">
        <f t="shared" si="49"/>
        <v>458</v>
      </c>
      <c r="X1035" s="27">
        <f>marketing_campaign32[[#This Row],[TotalSpend]]/marketing_campaign32[[#This Row],[Income]]</f>
        <v>9.2188160463758783E-3</v>
      </c>
      <c r="Y1035" s="27" t="str">
        <f>IF(marketing_campaign32[[#This Row],[TotalSpend]]&gt;1196, "High Spend", "Low Spend")</f>
        <v>Low Spend</v>
      </c>
      <c r="Z1035">
        <v>6</v>
      </c>
      <c r="AA1035">
        <v>7</v>
      </c>
      <c r="AB1035">
        <v>1</v>
      </c>
      <c r="AC1035">
        <v>7</v>
      </c>
      <c r="AD1035">
        <f t="shared" si="50"/>
        <v>15</v>
      </c>
      <c r="AE1035" s="30">
        <f>IFERROR(marketing_campaign32[[#This Row],[TotalSpend]]/marketing_campaign32[[#This Row],[TotalPurchase]], 0)</f>
        <v>30.533333333333335</v>
      </c>
      <c r="AF1035">
        <v>7</v>
      </c>
      <c r="AG1035">
        <v>0</v>
      </c>
      <c r="AH1035">
        <v>0</v>
      </c>
      <c r="AI1035">
        <v>0</v>
      </c>
      <c r="AJ1035">
        <v>0</v>
      </c>
      <c r="AK1035">
        <v>0</v>
      </c>
      <c r="AL1035">
        <v>0</v>
      </c>
      <c r="AM1035">
        <v>0</v>
      </c>
    </row>
    <row r="1036" spans="1:39" x14ac:dyDescent="0.3">
      <c r="A1036">
        <v>4827</v>
      </c>
      <c r="B1036">
        <v>1956</v>
      </c>
      <c r="C1036">
        <f>2014-marketing_campaign32[[#This Row],[Year_Birth]]</f>
        <v>58</v>
      </c>
      <c r="D1036" t="str">
        <f>IF(AND(marketing_campaign32[[#This Row],[Age]]&gt;17, marketing_campaign32[[#This Row],[Age]]&lt;40), "Adult", IF(AND(marketing_campaign32[[#This Row],[Age]]&gt;=40, marketing_campaign32[[#This Row],[Age]]&lt;59), "Middle Age", "Old Age"))</f>
        <v>Middle Age</v>
      </c>
      <c r="E1036">
        <v>3</v>
      </c>
      <c r="F1036">
        <v>1</v>
      </c>
      <c r="G1036">
        <v>54998</v>
      </c>
      <c r="H1036" t="s">
        <v>147</v>
      </c>
      <c r="I1036">
        <v>2</v>
      </c>
      <c r="J1036">
        <v>0</v>
      </c>
      <c r="K1036">
        <v>1</v>
      </c>
      <c r="L1036">
        <f t="shared" si="48"/>
        <v>1</v>
      </c>
      <c r="M1036">
        <f>marketing_campaign32[[#This Row],[TotalKids]]+marketing_campaign32[[#This Row],[Marital_Number]]</f>
        <v>2</v>
      </c>
      <c r="N1036" s="1">
        <v>41343</v>
      </c>
      <c r="O1036" s="22">
        <f>MAX($N$2:$N$2229)-marketing_campaign32[[#This Row],[Dt_Customer]]</f>
        <v>476</v>
      </c>
      <c r="P1036">
        <v>3</v>
      </c>
      <c r="Q1036">
        <v>154</v>
      </c>
      <c r="R1036">
        <v>22</v>
      </c>
      <c r="S1036">
        <v>202</v>
      </c>
      <c r="T1036">
        <v>39</v>
      </c>
      <c r="U1036">
        <v>30</v>
      </c>
      <c r="V1036">
        <v>8</v>
      </c>
      <c r="W1036">
        <f t="shared" si="49"/>
        <v>455</v>
      </c>
      <c r="X1036" s="27">
        <f>marketing_campaign32[[#This Row],[TotalSpend]]/marketing_campaign32[[#This Row],[Income]]</f>
        <v>8.2730281101130957E-3</v>
      </c>
      <c r="Y1036" s="27" t="str">
        <f>IF(marketing_campaign32[[#This Row],[TotalSpend]]&gt;1196, "High Spend", "Low Spend")</f>
        <v>Low Spend</v>
      </c>
      <c r="Z1036">
        <v>5</v>
      </c>
      <c r="AA1036">
        <v>4</v>
      </c>
      <c r="AB1036">
        <v>2</v>
      </c>
      <c r="AC1036">
        <v>9</v>
      </c>
      <c r="AD1036">
        <f t="shared" si="50"/>
        <v>15</v>
      </c>
      <c r="AE1036" s="30">
        <f>IFERROR(marketing_campaign32[[#This Row],[TotalSpend]]/marketing_campaign32[[#This Row],[TotalPurchase]], 0)</f>
        <v>30.333333333333332</v>
      </c>
      <c r="AF1036">
        <v>4</v>
      </c>
      <c r="AG1036">
        <v>0</v>
      </c>
      <c r="AH1036">
        <v>0</v>
      </c>
      <c r="AI1036">
        <v>0</v>
      </c>
      <c r="AJ1036">
        <v>0</v>
      </c>
      <c r="AK1036">
        <v>0</v>
      </c>
      <c r="AL1036">
        <v>1</v>
      </c>
      <c r="AM1036">
        <v>0</v>
      </c>
    </row>
    <row r="1037" spans="1:39" x14ac:dyDescent="0.3">
      <c r="A1037">
        <v>8783</v>
      </c>
      <c r="B1037">
        <v>1950</v>
      </c>
      <c r="C1037">
        <f>2014-marketing_campaign32[[#This Row],[Year_Birth]]</f>
        <v>64</v>
      </c>
      <c r="D1037" t="str">
        <f>IF(AND(marketing_campaign32[[#This Row],[Age]]&gt;17, marketing_campaign32[[#This Row],[Age]]&lt;40), "Adult", IF(AND(marketing_campaign32[[#This Row],[Age]]&gt;=40, marketing_campaign32[[#This Row],[Age]]&lt;59), "Middle Age", "Old Age"))</f>
        <v>Old Age</v>
      </c>
      <c r="E1037">
        <v>2</v>
      </c>
      <c r="F1037">
        <v>2</v>
      </c>
      <c r="G1037">
        <v>57045</v>
      </c>
      <c r="H1037" t="s">
        <v>147</v>
      </c>
      <c r="I1037">
        <v>2</v>
      </c>
      <c r="J1037">
        <v>0</v>
      </c>
      <c r="K1037">
        <v>1</v>
      </c>
      <c r="L1037">
        <f t="shared" si="48"/>
        <v>1</v>
      </c>
      <c r="M1037">
        <f>marketing_campaign32[[#This Row],[TotalKids]]+marketing_campaign32[[#This Row],[Marital_Number]]</f>
        <v>3</v>
      </c>
      <c r="N1037" s="1">
        <v>41160</v>
      </c>
      <c r="O1037" s="22">
        <f>MAX($N$2:$N$2229)-marketing_campaign32[[#This Row],[Dt_Customer]]</f>
        <v>659</v>
      </c>
      <c r="P1037">
        <v>40</v>
      </c>
      <c r="Q1037">
        <v>296</v>
      </c>
      <c r="R1037">
        <v>13</v>
      </c>
      <c r="S1037">
        <v>104</v>
      </c>
      <c r="T1037">
        <v>11</v>
      </c>
      <c r="U1037">
        <v>13</v>
      </c>
      <c r="V1037">
        <v>17</v>
      </c>
      <c r="W1037">
        <f t="shared" si="49"/>
        <v>454</v>
      </c>
      <c r="X1037" s="27">
        <f>marketing_campaign32[[#This Row],[TotalSpend]]/marketing_campaign32[[#This Row],[Income]]</f>
        <v>7.9586291524235252E-3</v>
      </c>
      <c r="Y1037" s="27" t="str">
        <f>IF(marketing_campaign32[[#This Row],[TotalSpend]]&gt;1196, "High Spend", "Low Spend")</f>
        <v>Low Spend</v>
      </c>
      <c r="Z1037">
        <v>3</v>
      </c>
      <c r="AA1037">
        <v>4</v>
      </c>
      <c r="AB1037">
        <v>2</v>
      </c>
      <c r="AC1037">
        <v>9</v>
      </c>
      <c r="AD1037">
        <f t="shared" si="50"/>
        <v>15</v>
      </c>
      <c r="AE1037" s="30">
        <f>IFERROR(marketing_campaign32[[#This Row],[TotalSpend]]/marketing_campaign32[[#This Row],[TotalPurchase]], 0)</f>
        <v>30.266666666666666</v>
      </c>
      <c r="AF1037">
        <v>3</v>
      </c>
      <c r="AG1037">
        <v>0</v>
      </c>
      <c r="AH1037">
        <v>0</v>
      </c>
      <c r="AI1037">
        <v>0</v>
      </c>
      <c r="AJ1037">
        <v>0</v>
      </c>
      <c r="AK1037">
        <v>0</v>
      </c>
      <c r="AL1037">
        <v>0</v>
      </c>
      <c r="AM1037">
        <v>0</v>
      </c>
    </row>
    <row r="1038" spans="1:39" x14ac:dyDescent="0.3">
      <c r="A1038">
        <v>10702</v>
      </c>
      <c r="B1038">
        <v>1984</v>
      </c>
      <c r="C1038">
        <f>2014-marketing_campaign32[[#This Row],[Year_Birth]]</f>
        <v>30</v>
      </c>
      <c r="D1038" t="str">
        <f>IF(AND(marketing_campaign32[[#This Row],[Age]]&gt;17, marketing_campaign32[[#This Row],[Age]]&lt;40), "Adult", IF(AND(marketing_campaign32[[#This Row],[Age]]&gt;=40, marketing_campaign32[[#This Row],[Age]]&lt;59), "Middle Age", "Old Age"))</f>
        <v>Adult</v>
      </c>
      <c r="E1038">
        <v>2</v>
      </c>
      <c r="F1038">
        <v>1</v>
      </c>
      <c r="G1038">
        <v>52413</v>
      </c>
      <c r="H1038" t="s">
        <v>147</v>
      </c>
      <c r="I1038">
        <v>2</v>
      </c>
      <c r="J1038">
        <v>1</v>
      </c>
      <c r="K1038">
        <v>0</v>
      </c>
      <c r="L1038">
        <f t="shared" si="48"/>
        <v>1</v>
      </c>
      <c r="M1038">
        <f>marketing_campaign32[[#This Row],[TotalKids]]+marketing_campaign32[[#This Row],[Marital_Number]]</f>
        <v>2</v>
      </c>
      <c r="N1038" s="1">
        <v>41216</v>
      </c>
      <c r="O1038" s="22">
        <f>MAX($N$2:$N$2229)-marketing_campaign32[[#This Row],[Dt_Customer]]</f>
        <v>603</v>
      </c>
      <c r="P1038">
        <v>67</v>
      </c>
      <c r="Q1038">
        <v>185</v>
      </c>
      <c r="R1038">
        <v>8</v>
      </c>
      <c r="S1038">
        <v>133</v>
      </c>
      <c r="T1038">
        <v>56</v>
      </c>
      <c r="U1038">
        <v>56</v>
      </c>
      <c r="V1038">
        <v>12</v>
      </c>
      <c r="W1038">
        <f t="shared" si="49"/>
        <v>450</v>
      </c>
      <c r="X1038" s="27">
        <f>marketing_campaign32[[#This Row],[TotalSpend]]/marketing_campaign32[[#This Row],[Income]]</f>
        <v>8.5856562303245378E-3</v>
      </c>
      <c r="Y1038" s="27" t="str">
        <f>IF(marketing_campaign32[[#This Row],[TotalSpend]]&gt;1196, "High Spend", "Low Spend")</f>
        <v>Low Spend</v>
      </c>
      <c r="Z1038">
        <v>2</v>
      </c>
      <c r="AA1038">
        <v>7</v>
      </c>
      <c r="AB1038">
        <v>1</v>
      </c>
      <c r="AC1038">
        <v>7</v>
      </c>
      <c r="AD1038">
        <f t="shared" si="50"/>
        <v>15</v>
      </c>
      <c r="AE1038" s="30">
        <f>IFERROR(marketing_campaign32[[#This Row],[TotalSpend]]/marketing_campaign32[[#This Row],[TotalPurchase]], 0)</f>
        <v>30</v>
      </c>
      <c r="AF1038">
        <v>7</v>
      </c>
      <c r="AG1038">
        <v>0</v>
      </c>
      <c r="AH1038">
        <v>0</v>
      </c>
      <c r="AI1038">
        <v>0</v>
      </c>
      <c r="AJ1038">
        <v>0</v>
      </c>
      <c r="AK1038">
        <v>0</v>
      </c>
      <c r="AL1038">
        <v>0</v>
      </c>
      <c r="AM1038">
        <v>0</v>
      </c>
    </row>
    <row r="1039" spans="1:39" x14ac:dyDescent="0.3">
      <c r="A1039">
        <v>8786</v>
      </c>
      <c r="B1039">
        <v>1956</v>
      </c>
      <c r="C1039">
        <f>2014-marketing_campaign32[[#This Row],[Year_Birth]]</f>
        <v>58</v>
      </c>
      <c r="D1039" t="str">
        <f>IF(AND(marketing_campaign32[[#This Row],[Age]]&gt;17, marketing_campaign32[[#This Row],[Age]]&lt;40), "Adult", IF(AND(marketing_campaign32[[#This Row],[Age]]&gt;=40, marketing_campaign32[[#This Row],[Age]]&lt;59), "Middle Age", "Old Age"))</f>
        <v>Middle Age</v>
      </c>
      <c r="E1039">
        <v>3</v>
      </c>
      <c r="F1039">
        <v>2</v>
      </c>
      <c r="G1039">
        <v>62058</v>
      </c>
      <c r="H1039" t="s">
        <v>147</v>
      </c>
      <c r="I1039">
        <v>2</v>
      </c>
      <c r="J1039">
        <v>0</v>
      </c>
      <c r="K1039">
        <v>1</v>
      </c>
      <c r="L1039">
        <f t="shared" si="48"/>
        <v>1</v>
      </c>
      <c r="M1039">
        <f>marketing_campaign32[[#This Row],[TotalKids]]+marketing_campaign32[[#This Row],[Marital_Number]]</f>
        <v>3</v>
      </c>
      <c r="N1039" s="1">
        <v>41420</v>
      </c>
      <c r="O1039" s="22">
        <f>MAX($N$2:$N$2229)-marketing_campaign32[[#This Row],[Dt_Customer]]</f>
        <v>399</v>
      </c>
      <c r="P1039">
        <v>52</v>
      </c>
      <c r="Q1039">
        <v>301</v>
      </c>
      <c r="R1039">
        <v>7</v>
      </c>
      <c r="S1039">
        <v>74</v>
      </c>
      <c r="T1039">
        <v>10</v>
      </c>
      <c r="U1039">
        <v>0</v>
      </c>
      <c r="V1039">
        <v>58</v>
      </c>
      <c r="W1039">
        <f t="shared" si="49"/>
        <v>450</v>
      </c>
      <c r="X1039" s="27">
        <f>marketing_campaign32[[#This Row],[TotalSpend]]/marketing_campaign32[[#This Row],[Income]]</f>
        <v>7.2512810596538722E-3</v>
      </c>
      <c r="Y1039" s="27" t="str">
        <f>IF(marketing_campaign32[[#This Row],[TotalSpend]]&gt;1196, "High Spend", "Low Spend")</f>
        <v>Low Spend</v>
      </c>
      <c r="Z1039">
        <v>4</v>
      </c>
      <c r="AA1039">
        <v>6</v>
      </c>
      <c r="AB1039">
        <v>1</v>
      </c>
      <c r="AC1039">
        <v>7</v>
      </c>
      <c r="AD1039">
        <f t="shared" si="50"/>
        <v>14</v>
      </c>
      <c r="AE1039" s="30">
        <f>IFERROR(marketing_campaign32[[#This Row],[TotalSpend]]/marketing_campaign32[[#This Row],[TotalPurchase]], 0)</f>
        <v>32.142857142857146</v>
      </c>
      <c r="AF1039">
        <v>6</v>
      </c>
      <c r="AG1039">
        <v>0</v>
      </c>
      <c r="AH1039">
        <v>0</v>
      </c>
      <c r="AI1039">
        <v>0</v>
      </c>
      <c r="AJ1039">
        <v>0</v>
      </c>
      <c r="AK1039">
        <v>0</v>
      </c>
      <c r="AL1039">
        <v>0</v>
      </c>
      <c r="AM1039">
        <v>0</v>
      </c>
    </row>
    <row r="1040" spans="1:39" x14ac:dyDescent="0.3">
      <c r="A1040">
        <v>3117</v>
      </c>
      <c r="B1040">
        <v>1955</v>
      </c>
      <c r="C1040">
        <f>2014-marketing_campaign32[[#This Row],[Year_Birth]]</f>
        <v>59</v>
      </c>
      <c r="D1040" t="str">
        <f>IF(AND(marketing_campaign32[[#This Row],[Age]]&gt;17, marketing_campaign32[[#This Row],[Age]]&lt;40), "Adult", IF(AND(marketing_campaign32[[#This Row],[Age]]&gt;=40, marketing_campaign32[[#This Row],[Age]]&lt;59), "Middle Age", "Old Age"))</f>
        <v>Old Age</v>
      </c>
      <c r="E1040">
        <v>2</v>
      </c>
      <c r="F1040">
        <v>1</v>
      </c>
      <c r="G1040">
        <v>58280.873493975902</v>
      </c>
      <c r="H1040" t="s">
        <v>147</v>
      </c>
      <c r="I1040">
        <v>2</v>
      </c>
      <c r="J1040">
        <v>0</v>
      </c>
      <c r="K1040">
        <v>1</v>
      </c>
      <c r="L1040">
        <f t="shared" si="48"/>
        <v>1</v>
      </c>
      <c r="M1040">
        <f>marketing_campaign32[[#This Row],[TotalKids]]+marketing_campaign32[[#This Row],[Marital_Number]]</f>
        <v>2</v>
      </c>
      <c r="N1040" s="1">
        <v>41565</v>
      </c>
      <c r="O1040" s="22">
        <f>MAX($N$2:$N$2229)-marketing_campaign32[[#This Row],[Dt_Customer]]</f>
        <v>254</v>
      </c>
      <c r="P1040">
        <v>95</v>
      </c>
      <c r="Q1040">
        <v>264</v>
      </c>
      <c r="R1040">
        <v>0</v>
      </c>
      <c r="S1040">
        <v>21</v>
      </c>
      <c r="T1040">
        <v>12</v>
      </c>
      <c r="U1040">
        <v>6</v>
      </c>
      <c r="V1040">
        <v>147</v>
      </c>
      <c r="W1040">
        <f t="shared" si="49"/>
        <v>450</v>
      </c>
      <c r="X1040" s="27">
        <f>marketing_campaign32[[#This Row],[TotalSpend]]/marketing_campaign32[[#This Row],[Income]]</f>
        <v>7.7212295050195744E-3</v>
      </c>
      <c r="Y1040" s="27" t="str">
        <f>IF(marketing_campaign32[[#This Row],[TotalSpend]]&gt;1196, "High Spend", "Low Spend")</f>
        <v>Low Spend</v>
      </c>
      <c r="Z1040">
        <v>3</v>
      </c>
      <c r="AA1040">
        <v>6</v>
      </c>
      <c r="AB1040">
        <v>1</v>
      </c>
      <c r="AC1040">
        <v>5</v>
      </c>
      <c r="AD1040">
        <f t="shared" si="50"/>
        <v>12</v>
      </c>
      <c r="AE1040" s="30">
        <f>IFERROR(marketing_campaign32[[#This Row],[TotalSpend]]/marketing_campaign32[[#This Row],[TotalPurchase]], 0)</f>
        <v>37.5</v>
      </c>
      <c r="AF1040">
        <v>7</v>
      </c>
      <c r="AG1040">
        <v>0</v>
      </c>
      <c r="AH1040">
        <v>0</v>
      </c>
      <c r="AI1040">
        <v>0</v>
      </c>
      <c r="AJ1040">
        <v>0</v>
      </c>
      <c r="AK1040">
        <v>0</v>
      </c>
      <c r="AL1040">
        <v>0</v>
      </c>
      <c r="AM1040">
        <v>0</v>
      </c>
    </row>
    <row r="1041" spans="1:39" x14ac:dyDescent="0.3">
      <c r="A1041">
        <v>7938</v>
      </c>
      <c r="B1041">
        <v>1958</v>
      </c>
      <c r="C1041">
        <f>2014-marketing_campaign32[[#This Row],[Year_Birth]]</f>
        <v>56</v>
      </c>
      <c r="D1041" t="str">
        <f>IF(AND(marketing_campaign32[[#This Row],[Age]]&gt;17, marketing_campaign32[[#This Row],[Age]]&lt;40), "Adult", IF(AND(marketing_campaign32[[#This Row],[Age]]&gt;=40, marketing_campaign32[[#This Row],[Age]]&lt;59), "Middle Age", "Old Age"))</f>
        <v>Middle Age</v>
      </c>
      <c r="E1041">
        <v>3</v>
      </c>
      <c r="F1041">
        <v>2</v>
      </c>
      <c r="G1041">
        <v>51518</v>
      </c>
      <c r="H1041" t="s">
        <v>147</v>
      </c>
      <c r="I1041">
        <v>2</v>
      </c>
      <c r="J1041">
        <v>0</v>
      </c>
      <c r="K1041">
        <v>1</v>
      </c>
      <c r="L1041">
        <f t="shared" si="48"/>
        <v>1</v>
      </c>
      <c r="M1041">
        <f>marketing_campaign32[[#This Row],[TotalKids]]+marketing_campaign32[[#This Row],[Marital_Number]]</f>
        <v>3</v>
      </c>
      <c r="N1041" s="1">
        <v>41550</v>
      </c>
      <c r="O1041" s="22">
        <f>MAX($N$2:$N$2229)-marketing_campaign32[[#This Row],[Dt_Customer]]</f>
        <v>269</v>
      </c>
      <c r="P1041">
        <v>92</v>
      </c>
      <c r="Q1041">
        <v>350</v>
      </c>
      <c r="R1041">
        <v>8</v>
      </c>
      <c r="S1041">
        <v>66</v>
      </c>
      <c r="T1041">
        <v>17</v>
      </c>
      <c r="U1041">
        <v>4</v>
      </c>
      <c r="V1041">
        <v>4</v>
      </c>
      <c r="W1041">
        <f t="shared" si="49"/>
        <v>449</v>
      </c>
      <c r="X1041" s="27">
        <f>marketing_campaign32[[#This Row],[TotalSpend]]/marketing_campaign32[[#This Row],[Income]]</f>
        <v>8.7154004425637633E-3</v>
      </c>
      <c r="Y1041" s="27" t="str">
        <f>IF(marketing_campaign32[[#This Row],[TotalSpend]]&gt;1196, "High Spend", "Low Spend")</f>
        <v>Low Spend</v>
      </c>
      <c r="Z1041">
        <v>2</v>
      </c>
      <c r="AA1041">
        <v>3</v>
      </c>
      <c r="AB1041">
        <v>2</v>
      </c>
      <c r="AC1041">
        <v>10</v>
      </c>
      <c r="AD1041">
        <f t="shared" si="50"/>
        <v>15</v>
      </c>
      <c r="AE1041" s="30">
        <f>IFERROR(marketing_campaign32[[#This Row],[TotalSpend]]/marketing_campaign32[[#This Row],[TotalPurchase]], 0)</f>
        <v>29.933333333333334</v>
      </c>
      <c r="AF1041">
        <v>3</v>
      </c>
      <c r="AG1041">
        <v>0</v>
      </c>
      <c r="AH1041">
        <v>0</v>
      </c>
      <c r="AI1041">
        <v>0</v>
      </c>
      <c r="AJ1041">
        <v>0</v>
      </c>
      <c r="AK1041">
        <v>0</v>
      </c>
      <c r="AL1041">
        <v>0</v>
      </c>
      <c r="AM1041">
        <v>0</v>
      </c>
    </row>
    <row r="1042" spans="1:39" x14ac:dyDescent="0.3">
      <c r="A1042">
        <v>1362</v>
      </c>
      <c r="B1042">
        <v>1972</v>
      </c>
      <c r="C1042">
        <f>2014-marketing_campaign32[[#This Row],[Year_Birth]]</f>
        <v>42</v>
      </c>
      <c r="D1042" t="str">
        <f>IF(AND(marketing_campaign32[[#This Row],[Age]]&gt;17, marketing_campaign32[[#This Row],[Age]]&lt;40), "Adult", IF(AND(marketing_campaign32[[#This Row],[Age]]&gt;=40, marketing_campaign32[[#This Row],[Age]]&lt;59), "Middle Age", "Old Age"))</f>
        <v>Middle Age</v>
      </c>
      <c r="E1042">
        <v>2</v>
      </c>
      <c r="F1042">
        <v>1</v>
      </c>
      <c r="G1042">
        <v>31907</v>
      </c>
      <c r="H1042" t="s">
        <v>147</v>
      </c>
      <c r="I1042">
        <v>2</v>
      </c>
      <c r="J1042">
        <v>0</v>
      </c>
      <c r="K1042">
        <v>0</v>
      </c>
      <c r="L1042">
        <f t="shared" si="48"/>
        <v>0</v>
      </c>
      <c r="M1042">
        <f>marketing_campaign32[[#This Row],[TotalKids]]+marketing_campaign32[[#This Row],[Marital_Number]]</f>
        <v>1</v>
      </c>
      <c r="N1042" s="1">
        <v>41337</v>
      </c>
      <c r="O1042" s="22">
        <f>MAX($N$2:$N$2229)-marketing_campaign32[[#This Row],[Dt_Customer]]</f>
        <v>482</v>
      </c>
      <c r="P1042">
        <v>75</v>
      </c>
      <c r="Q1042">
        <v>33</v>
      </c>
      <c r="R1042">
        <v>87</v>
      </c>
      <c r="S1042">
        <v>64</v>
      </c>
      <c r="T1042">
        <v>175</v>
      </c>
      <c r="U1042">
        <v>16</v>
      </c>
      <c r="V1042">
        <v>74</v>
      </c>
      <c r="W1042">
        <f t="shared" si="49"/>
        <v>449</v>
      </c>
      <c r="X1042" s="27">
        <f>marketing_campaign32[[#This Row],[TotalSpend]]/marketing_campaign32[[#This Row],[Income]]</f>
        <v>1.4072147177735294E-2</v>
      </c>
      <c r="Y1042" s="27" t="str">
        <f>IF(marketing_campaign32[[#This Row],[TotalSpend]]&gt;1196, "High Spend", "Low Spend")</f>
        <v>Low Spend</v>
      </c>
      <c r="Z1042">
        <v>1</v>
      </c>
      <c r="AA1042">
        <v>6</v>
      </c>
      <c r="AB1042">
        <v>1</v>
      </c>
      <c r="AC1042">
        <v>6</v>
      </c>
      <c r="AD1042">
        <f t="shared" si="50"/>
        <v>13</v>
      </c>
      <c r="AE1042" s="30">
        <f>IFERROR(marketing_campaign32[[#This Row],[TotalSpend]]/marketing_campaign32[[#This Row],[TotalPurchase]], 0)</f>
        <v>34.53846153846154</v>
      </c>
      <c r="AF1042">
        <v>7</v>
      </c>
      <c r="AG1042">
        <v>0</v>
      </c>
      <c r="AH1042">
        <v>0</v>
      </c>
      <c r="AI1042">
        <v>0</v>
      </c>
      <c r="AJ1042">
        <v>0</v>
      </c>
      <c r="AK1042">
        <v>0</v>
      </c>
      <c r="AL1042">
        <v>0</v>
      </c>
      <c r="AM1042">
        <v>0</v>
      </c>
    </row>
    <row r="1043" spans="1:39" x14ac:dyDescent="0.3">
      <c r="A1043">
        <v>4554</v>
      </c>
      <c r="B1043">
        <v>1965</v>
      </c>
      <c r="C1043">
        <f>2014-marketing_campaign32[[#This Row],[Year_Birth]]</f>
        <v>49</v>
      </c>
      <c r="D1043" t="str">
        <f>IF(AND(marketing_campaign32[[#This Row],[Age]]&gt;17, marketing_campaign32[[#This Row],[Age]]&lt;40), "Adult", IF(AND(marketing_campaign32[[#This Row],[Age]]&gt;=40, marketing_campaign32[[#This Row],[Age]]&lt;59), "Middle Age", "Old Age"))</f>
        <v>Middle Age</v>
      </c>
      <c r="E1043">
        <v>2</v>
      </c>
      <c r="F1043">
        <v>2</v>
      </c>
      <c r="G1043">
        <v>47009</v>
      </c>
      <c r="H1043" t="s">
        <v>147</v>
      </c>
      <c r="I1043">
        <v>2</v>
      </c>
      <c r="J1043">
        <v>0</v>
      </c>
      <c r="K1043">
        <v>1</v>
      </c>
      <c r="L1043">
        <f t="shared" si="48"/>
        <v>1</v>
      </c>
      <c r="M1043">
        <f>marketing_campaign32[[#This Row],[TotalKids]]+marketing_campaign32[[#This Row],[Marital_Number]]</f>
        <v>3</v>
      </c>
      <c r="N1043" s="1">
        <v>41548</v>
      </c>
      <c r="O1043" s="22">
        <f>MAX($N$2:$N$2229)-marketing_campaign32[[#This Row],[Dt_Customer]]</f>
        <v>271</v>
      </c>
      <c r="P1043">
        <v>89</v>
      </c>
      <c r="Q1043">
        <v>171</v>
      </c>
      <c r="R1043">
        <v>45</v>
      </c>
      <c r="S1043">
        <v>73</v>
      </c>
      <c r="T1043">
        <v>59</v>
      </c>
      <c r="U1043">
        <v>10</v>
      </c>
      <c r="V1043">
        <v>90</v>
      </c>
      <c r="W1043">
        <f t="shared" si="49"/>
        <v>448</v>
      </c>
      <c r="X1043" s="27">
        <f>marketing_campaign32[[#This Row],[TotalSpend]]/marketing_campaign32[[#This Row],[Income]]</f>
        <v>9.5300899827692569E-3</v>
      </c>
      <c r="Y1043" s="27" t="str">
        <f>IF(marketing_campaign32[[#This Row],[TotalSpend]]&gt;1196, "High Spend", "Low Spend")</f>
        <v>Low Spend</v>
      </c>
      <c r="Z1043">
        <v>4</v>
      </c>
      <c r="AA1043">
        <v>3</v>
      </c>
      <c r="AB1043">
        <v>2</v>
      </c>
      <c r="AC1043">
        <v>8</v>
      </c>
      <c r="AD1043">
        <f t="shared" si="50"/>
        <v>13</v>
      </c>
      <c r="AE1043" s="30">
        <f>IFERROR(marketing_campaign32[[#This Row],[TotalSpend]]/marketing_campaign32[[#This Row],[TotalPurchase]], 0)</f>
        <v>34.46153846153846</v>
      </c>
      <c r="AF1043">
        <v>4</v>
      </c>
      <c r="AG1043">
        <v>0</v>
      </c>
      <c r="AH1043">
        <v>0</v>
      </c>
      <c r="AI1043">
        <v>0</v>
      </c>
      <c r="AJ1043">
        <v>0</v>
      </c>
      <c r="AK1043">
        <v>0</v>
      </c>
      <c r="AL1043">
        <v>0</v>
      </c>
      <c r="AM1043">
        <v>0</v>
      </c>
    </row>
    <row r="1044" spans="1:39" x14ac:dyDescent="0.3">
      <c r="A1044">
        <v>9967</v>
      </c>
      <c r="B1044">
        <v>1974</v>
      </c>
      <c r="C1044">
        <f>2014-marketing_campaign32[[#This Row],[Year_Birth]]</f>
        <v>40</v>
      </c>
      <c r="D1044" t="str">
        <f>IF(AND(marketing_campaign32[[#This Row],[Age]]&gt;17, marketing_campaign32[[#This Row],[Age]]&lt;40), "Adult", IF(AND(marketing_campaign32[[#This Row],[Age]]&gt;=40, marketing_campaign32[[#This Row],[Age]]&lt;59), "Middle Age", "Old Age"))</f>
        <v>Middle Age</v>
      </c>
      <c r="E1044">
        <v>2</v>
      </c>
      <c r="F1044">
        <v>1</v>
      </c>
      <c r="G1044">
        <v>53034</v>
      </c>
      <c r="H1044" t="s">
        <v>147</v>
      </c>
      <c r="I1044">
        <v>2</v>
      </c>
      <c r="J1044">
        <v>1</v>
      </c>
      <c r="K1044">
        <v>1</v>
      </c>
      <c r="L1044">
        <f t="shared" si="48"/>
        <v>2</v>
      </c>
      <c r="M1044">
        <f>marketing_campaign32[[#This Row],[TotalKids]]+marketing_campaign32[[#This Row],[Marital_Number]]</f>
        <v>3</v>
      </c>
      <c r="N1044" s="1">
        <v>41424</v>
      </c>
      <c r="O1044" s="22">
        <f>MAX($N$2:$N$2229)-marketing_campaign32[[#This Row],[Dt_Customer]]</f>
        <v>395</v>
      </c>
      <c r="P1044">
        <v>30</v>
      </c>
      <c r="Q1044">
        <v>160</v>
      </c>
      <c r="R1044">
        <v>15</v>
      </c>
      <c r="S1044">
        <v>196</v>
      </c>
      <c r="T1044">
        <v>15</v>
      </c>
      <c r="U1044">
        <v>11</v>
      </c>
      <c r="V1044">
        <v>50</v>
      </c>
      <c r="W1044">
        <f t="shared" si="49"/>
        <v>447</v>
      </c>
      <c r="X1044" s="27">
        <f>marketing_campaign32[[#This Row],[TotalSpend]]/marketing_campaign32[[#This Row],[Income]]</f>
        <v>8.428555266432854E-3</v>
      </c>
      <c r="Y1044" s="27" t="str">
        <f>IF(marketing_campaign32[[#This Row],[TotalSpend]]&gt;1196, "High Spend", "Low Spend")</f>
        <v>Low Spend</v>
      </c>
      <c r="Z1044">
        <v>8</v>
      </c>
      <c r="AA1044">
        <v>6</v>
      </c>
      <c r="AB1044">
        <v>1</v>
      </c>
      <c r="AC1044">
        <v>7</v>
      </c>
      <c r="AD1044">
        <f t="shared" si="50"/>
        <v>14</v>
      </c>
      <c r="AE1044" s="30">
        <f>IFERROR(marketing_campaign32[[#This Row],[TotalSpend]]/marketing_campaign32[[#This Row],[TotalPurchase]], 0)</f>
        <v>31.928571428571427</v>
      </c>
      <c r="AF1044">
        <v>8</v>
      </c>
      <c r="AG1044">
        <v>0</v>
      </c>
      <c r="AH1044">
        <v>0</v>
      </c>
      <c r="AI1044">
        <v>0</v>
      </c>
      <c r="AJ1044">
        <v>0</v>
      </c>
      <c r="AK1044">
        <v>0</v>
      </c>
      <c r="AL1044">
        <v>0</v>
      </c>
      <c r="AM1044">
        <v>0</v>
      </c>
    </row>
    <row r="1045" spans="1:39" x14ac:dyDescent="0.3">
      <c r="A1045">
        <v>5794</v>
      </c>
      <c r="B1045">
        <v>1974</v>
      </c>
      <c r="C1045">
        <f>2014-marketing_campaign32[[#This Row],[Year_Birth]]</f>
        <v>40</v>
      </c>
      <c r="D1045" t="str">
        <f>IF(AND(marketing_campaign32[[#This Row],[Age]]&gt;17, marketing_campaign32[[#This Row],[Age]]&lt;40), "Adult", IF(AND(marketing_campaign32[[#This Row],[Age]]&gt;=40, marketing_campaign32[[#This Row],[Age]]&lt;59), "Middle Age", "Old Age"))</f>
        <v>Middle Age</v>
      </c>
      <c r="E1045">
        <v>3</v>
      </c>
      <c r="F1045">
        <v>2</v>
      </c>
      <c r="G1045">
        <v>46374</v>
      </c>
      <c r="H1045" t="s">
        <v>147</v>
      </c>
      <c r="I1045">
        <v>2</v>
      </c>
      <c r="J1045">
        <v>0</v>
      </c>
      <c r="K1045">
        <v>1</v>
      </c>
      <c r="L1045">
        <f t="shared" si="48"/>
        <v>1</v>
      </c>
      <c r="M1045">
        <f>marketing_campaign32[[#This Row],[TotalKids]]+marketing_campaign32[[#This Row],[Marital_Number]]</f>
        <v>3</v>
      </c>
      <c r="N1045" s="1">
        <v>41715</v>
      </c>
      <c r="O1045" s="22">
        <f>MAX($N$2:$N$2229)-marketing_campaign32[[#This Row],[Dt_Customer]]</f>
        <v>104</v>
      </c>
      <c r="P1045">
        <v>1</v>
      </c>
      <c r="Q1045">
        <v>408</v>
      </c>
      <c r="R1045">
        <v>0</v>
      </c>
      <c r="S1045">
        <v>21</v>
      </c>
      <c r="T1045">
        <v>0</v>
      </c>
      <c r="U1045">
        <v>0</v>
      </c>
      <c r="V1045">
        <v>17</v>
      </c>
      <c r="W1045">
        <f t="shared" si="49"/>
        <v>446</v>
      </c>
      <c r="X1045" s="27">
        <f>marketing_campaign32[[#This Row],[TotalSpend]]/marketing_campaign32[[#This Row],[Income]]</f>
        <v>9.6174580583947896E-3</v>
      </c>
      <c r="Y1045" s="27" t="str">
        <f>IF(marketing_campaign32[[#This Row],[TotalSpend]]&gt;1196, "High Spend", "Low Spend")</f>
        <v>Low Spend</v>
      </c>
      <c r="Z1045">
        <v>3</v>
      </c>
      <c r="AA1045">
        <v>7</v>
      </c>
      <c r="AB1045">
        <v>1</v>
      </c>
      <c r="AC1045">
        <v>7</v>
      </c>
      <c r="AD1045">
        <f t="shared" si="50"/>
        <v>15</v>
      </c>
      <c r="AE1045" s="30">
        <f>IFERROR(marketing_campaign32[[#This Row],[TotalSpend]]/marketing_campaign32[[#This Row],[TotalPurchase]], 0)</f>
        <v>29.733333333333334</v>
      </c>
      <c r="AF1045">
        <v>8</v>
      </c>
      <c r="AG1045">
        <v>1</v>
      </c>
      <c r="AH1045">
        <v>0</v>
      </c>
      <c r="AI1045">
        <v>0</v>
      </c>
      <c r="AJ1045">
        <v>1</v>
      </c>
      <c r="AK1045">
        <v>0</v>
      </c>
      <c r="AL1045">
        <v>1</v>
      </c>
      <c r="AM1045">
        <v>0</v>
      </c>
    </row>
    <row r="1046" spans="1:39" x14ac:dyDescent="0.3">
      <c r="A1046">
        <v>2552</v>
      </c>
      <c r="B1046">
        <v>1955</v>
      </c>
      <c r="C1046">
        <f>2014-marketing_campaign32[[#This Row],[Year_Birth]]</f>
        <v>59</v>
      </c>
      <c r="D1046" t="str">
        <f>IF(AND(marketing_campaign32[[#This Row],[Age]]&gt;17, marketing_campaign32[[#This Row],[Age]]&lt;40), "Adult", IF(AND(marketing_campaign32[[#This Row],[Age]]&gt;=40, marketing_campaign32[[#This Row],[Age]]&lt;59), "Middle Age", "Old Age"))</f>
        <v>Old Age</v>
      </c>
      <c r="E1046">
        <v>3</v>
      </c>
      <c r="F1046">
        <v>1</v>
      </c>
      <c r="G1046">
        <v>55521</v>
      </c>
      <c r="H1046" t="s">
        <v>147</v>
      </c>
      <c r="I1046">
        <v>2</v>
      </c>
      <c r="J1046">
        <v>1</v>
      </c>
      <c r="K1046">
        <v>2</v>
      </c>
      <c r="L1046">
        <f t="shared" si="48"/>
        <v>3</v>
      </c>
      <c r="M1046">
        <f>marketing_campaign32[[#This Row],[TotalKids]]+marketing_campaign32[[#This Row],[Marital_Number]]</f>
        <v>4</v>
      </c>
      <c r="N1046" s="1">
        <v>41569</v>
      </c>
      <c r="O1046" s="22">
        <f>MAX($N$2:$N$2229)-marketing_campaign32[[#This Row],[Dt_Customer]]</f>
        <v>250</v>
      </c>
      <c r="P1046">
        <v>11</v>
      </c>
      <c r="Q1046">
        <v>416</v>
      </c>
      <c r="R1046">
        <v>0</v>
      </c>
      <c r="S1046">
        <v>26</v>
      </c>
      <c r="T1046">
        <v>0</v>
      </c>
      <c r="U1046">
        <v>0</v>
      </c>
      <c r="V1046">
        <v>4</v>
      </c>
      <c r="W1046">
        <f t="shared" si="49"/>
        <v>446</v>
      </c>
      <c r="X1046" s="27">
        <f>marketing_campaign32[[#This Row],[TotalSpend]]/marketing_campaign32[[#This Row],[Income]]</f>
        <v>8.0329965238378279E-3</v>
      </c>
      <c r="Y1046" s="27" t="str">
        <f>IF(marketing_campaign32[[#This Row],[TotalSpend]]&gt;1196, "High Spend", "Low Spend")</f>
        <v>Low Spend</v>
      </c>
      <c r="Z1046">
        <v>9</v>
      </c>
      <c r="AA1046">
        <v>6</v>
      </c>
      <c r="AB1046">
        <v>3</v>
      </c>
      <c r="AC1046">
        <v>6</v>
      </c>
      <c r="AD1046">
        <f t="shared" si="50"/>
        <v>15</v>
      </c>
      <c r="AE1046" s="30">
        <f>IFERROR(marketing_campaign32[[#This Row],[TotalSpend]]/marketing_campaign32[[#This Row],[TotalPurchase]], 0)</f>
        <v>29.733333333333334</v>
      </c>
      <c r="AF1046">
        <v>7</v>
      </c>
      <c r="AG1046">
        <v>0</v>
      </c>
      <c r="AH1046">
        <v>0</v>
      </c>
      <c r="AI1046">
        <v>0</v>
      </c>
      <c r="AJ1046">
        <v>1</v>
      </c>
      <c r="AK1046">
        <v>0</v>
      </c>
      <c r="AL1046">
        <v>1</v>
      </c>
      <c r="AM1046">
        <v>0</v>
      </c>
    </row>
    <row r="1047" spans="1:39" x14ac:dyDescent="0.3">
      <c r="A1047">
        <v>5529</v>
      </c>
      <c r="B1047">
        <v>1946</v>
      </c>
      <c r="C1047">
        <f>2014-marketing_campaign32[[#This Row],[Year_Birth]]</f>
        <v>68</v>
      </c>
      <c r="D1047" t="str">
        <f>IF(AND(marketing_campaign32[[#This Row],[Age]]&gt;17, marketing_campaign32[[#This Row],[Age]]&lt;40), "Adult", IF(AND(marketing_campaign32[[#This Row],[Age]]&gt;=40, marketing_campaign32[[#This Row],[Age]]&lt;59), "Middle Age", "Old Age"))</f>
        <v>Old Age</v>
      </c>
      <c r="E1047">
        <v>3</v>
      </c>
      <c r="F1047">
        <v>2</v>
      </c>
      <c r="G1047">
        <v>64014</v>
      </c>
      <c r="H1047" t="s">
        <v>147</v>
      </c>
      <c r="I1047">
        <v>2</v>
      </c>
      <c r="J1047">
        <v>2</v>
      </c>
      <c r="K1047">
        <v>1</v>
      </c>
      <c r="L1047">
        <f t="shared" si="48"/>
        <v>3</v>
      </c>
      <c r="M1047">
        <f>marketing_campaign32[[#This Row],[TotalKids]]+marketing_campaign32[[#This Row],[Marital_Number]]</f>
        <v>5</v>
      </c>
      <c r="N1047" s="1">
        <v>41800</v>
      </c>
      <c r="O1047" s="22">
        <f>MAX($N$2:$N$2229)-marketing_campaign32[[#This Row],[Dt_Customer]]</f>
        <v>19</v>
      </c>
      <c r="P1047">
        <v>56</v>
      </c>
      <c r="Q1047">
        <v>406</v>
      </c>
      <c r="R1047">
        <v>0</v>
      </c>
      <c r="S1047">
        <v>30</v>
      </c>
      <c r="T1047">
        <v>0</v>
      </c>
      <c r="U1047">
        <v>0</v>
      </c>
      <c r="V1047">
        <v>8</v>
      </c>
      <c r="W1047">
        <f t="shared" si="49"/>
        <v>444</v>
      </c>
      <c r="X1047" s="27">
        <f>marketing_campaign32[[#This Row],[TotalSpend]]/marketing_campaign32[[#This Row],[Income]]</f>
        <v>6.9359827537726123E-3</v>
      </c>
      <c r="Y1047" s="27" t="str">
        <f>IF(marketing_campaign32[[#This Row],[TotalSpend]]&gt;1196, "High Spend", "Low Spend")</f>
        <v>Low Spend</v>
      </c>
      <c r="Z1047">
        <v>7</v>
      </c>
      <c r="AA1047">
        <v>8</v>
      </c>
      <c r="AB1047">
        <v>2</v>
      </c>
      <c r="AC1047">
        <v>5</v>
      </c>
      <c r="AD1047">
        <f t="shared" si="50"/>
        <v>15</v>
      </c>
      <c r="AE1047" s="30">
        <f>IFERROR(marketing_campaign32[[#This Row],[TotalSpend]]/marketing_campaign32[[#This Row],[TotalPurchase]], 0)</f>
        <v>29.6</v>
      </c>
      <c r="AF1047">
        <v>7</v>
      </c>
      <c r="AG1047">
        <v>1</v>
      </c>
      <c r="AH1047">
        <v>0</v>
      </c>
      <c r="AI1047">
        <v>0</v>
      </c>
      <c r="AJ1047">
        <v>0</v>
      </c>
      <c r="AK1047">
        <v>0</v>
      </c>
      <c r="AL1047">
        <v>0</v>
      </c>
      <c r="AM1047">
        <v>0</v>
      </c>
    </row>
    <row r="1048" spans="1:39" x14ac:dyDescent="0.3">
      <c r="A1048">
        <v>4001</v>
      </c>
      <c r="B1048">
        <v>1946</v>
      </c>
      <c r="C1048">
        <f>2014-marketing_campaign32[[#This Row],[Year_Birth]]</f>
        <v>68</v>
      </c>
      <c r="D1048" t="str">
        <f>IF(AND(marketing_campaign32[[#This Row],[Age]]&gt;17, marketing_campaign32[[#This Row],[Age]]&lt;40), "Adult", IF(AND(marketing_campaign32[[#This Row],[Age]]&gt;=40, marketing_campaign32[[#This Row],[Age]]&lt;59), "Middle Age", "Old Age"))</f>
        <v>Old Age</v>
      </c>
      <c r="E1048">
        <v>3</v>
      </c>
      <c r="F1048">
        <v>2</v>
      </c>
      <c r="G1048">
        <v>64014</v>
      </c>
      <c r="H1048" t="s">
        <v>147</v>
      </c>
      <c r="I1048">
        <v>2</v>
      </c>
      <c r="J1048">
        <v>2</v>
      </c>
      <c r="K1048">
        <v>1</v>
      </c>
      <c r="L1048">
        <f t="shared" si="48"/>
        <v>3</v>
      </c>
      <c r="M1048">
        <f>marketing_campaign32[[#This Row],[TotalKids]]+marketing_campaign32[[#This Row],[Marital_Number]]</f>
        <v>5</v>
      </c>
      <c r="N1048" s="1">
        <v>41800</v>
      </c>
      <c r="O1048" s="22">
        <f>MAX($N$2:$N$2229)-marketing_campaign32[[#This Row],[Dt_Customer]]</f>
        <v>19</v>
      </c>
      <c r="P1048">
        <v>56</v>
      </c>
      <c r="Q1048">
        <v>406</v>
      </c>
      <c r="R1048">
        <v>0</v>
      </c>
      <c r="S1048">
        <v>30</v>
      </c>
      <c r="T1048">
        <v>0</v>
      </c>
      <c r="U1048">
        <v>0</v>
      </c>
      <c r="V1048">
        <v>8</v>
      </c>
      <c r="W1048">
        <f t="shared" si="49"/>
        <v>444</v>
      </c>
      <c r="X1048" s="27">
        <f>marketing_campaign32[[#This Row],[TotalSpend]]/marketing_campaign32[[#This Row],[Income]]</f>
        <v>6.9359827537726123E-3</v>
      </c>
      <c r="Y1048" s="27" t="str">
        <f>IF(marketing_campaign32[[#This Row],[TotalSpend]]&gt;1196, "High Spend", "Low Spend")</f>
        <v>Low Spend</v>
      </c>
      <c r="Z1048">
        <v>7</v>
      </c>
      <c r="AA1048">
        <v>8</v>
      </c>
      <c r="AB1048">
        <v>2</v>
      </c>
      <c r="AC1048">
        <v>5</v>
      </c>
      <c r="AD1048">
        <f t="shared" si="50"/>
        <v>15</v>
      </c>
      <c r="AE1048" s="30">
        <f>IFERROR(marketing_campaign32[[#This Row],[TotalSpend]]/marketing_campaign32[[#This Row],[TotalPurchase]], 0)</f>
        <v>29.6</v>
      </c>
      <c r="AF1048">
        <v>7</v>
      </c>
      <c r="AG1048">
        <v>1</v>
      </c>
      <c r="AH1048">
        <v>0</v>
      </c>
      <c r="AI1048">
        <v>0</v>
      </c>
      <c r="AJ1048">
        <v>0</v>
      </c>
      <c r="AK1048">
        <v>0</v>
      </c>
      <c r="AL1048">
        <v>0</v>
      </c>
      <c r="AM1048">
        <v>0</v>
      </c>
    </row>
    <row r="1049" spans="1:39" x14ac:dyDescent="0.3">
      <c r="A1049">
        <v>1409</v>
      </c>
      <c r="B1049">
        <v>1951</v>
      </c>
      <c r="C1049">
        <f>2014-marketing_campaign32[[#This Row],[Year_Birth]]</f>
        <v>63</v>
      </c>
      <c r="D1049" t="str">
        <f>IF(AND(marketing_campaign32[[#This Row],[Age]]&gt;17, marketing_campaign32[[#This Row],[Age]]&lt;40), "Adult", IF(AND(marketing_campaign32[[#This Row],[Age]]&gt;=40, marketing_campaign32[[#This Row],[Age]]&lt;59), "Middle Age", "Old Age"))</f>
        <v>Old Age</v>
      </c>
      <c r="E1049">
        <v>2</v>
      </c>
      <c r="F1049">
        <v>2</v>
      </c>
      <c r="G1049">
        <v>40689</v>
      </c>
      <c r="H1049" t="s">
        <v>147</v>
      </c>
      <c r="I1049">
        <v>2</v>
      </c>
      <c r="J1049">
        <v>0</v>
      </c>
      <c r="K1049">
        <v>1</v>
      </c>
      <c r="L1049">
        <f t="shared" si="48"/>
        <v>1</v>
      </c>
      <c r="M1049">
        <f>marketing_campaign32[[#This Row],[TotalKids]]+marketing_campaign32[[#This Row],[Marital_Number]]</f>
        <v>3</v>
      </c>
      <c r="N1049" s="1">
        <v>41351</v>
      </c>
      <c r="O1049" s="22">
        <f>MAX($N$2:$N$2229)-marketing_campaign32[[#This Row],[Dt_Customer]]</f>
        <v>468</v>
      </c>
      <c r="P1049">
        <v>69</v>
      </c>
      <c r="Q1049">
        <v>270</v>
      </c>
      <c r="R1049">
        <v>3</v>
      </c>
      <c r="S1049">
        <v>27</v>
      </c>
      <c r="T1049">
        <v>39</v>
      </c>
      <c r="U1049">
        <v>6</v>
      </c>
      <c r="V1049">
        <v>99</v>
      </c>
      <c r="W1049">
        <f t="shared" si="49"/>
        <v>444</v>
      </c>
      <c r="X1049" s="27">
        <f>marketing_campaign32[[#This Row],[TotalSpend]]/marketing_campaign32[[#This Row],[Income]]</f>
        <v>1.0912040109120402E-2</v>
      </c>
      <c r="Y1049" s="27" t="str">
        <f>IF(marketing_campaign32[[#This Row],[TotalSpend]]&gt;1196, "High Spend", "Low Spend")</f>
        <v>Low Spend</v>
      </c>
      <c r="Z1049">
        <v>7</v>
      </c>
      <c r="AA1049">
        <v>7</v>
      </c>
      <c r="AB1049">
        <v>1</v>
      </c>
      <c r="AC1049">
        <v>5</v>
      </c>
      <c r="AD1049">
        <f t="shared" si="50"/>
        <v>13</v>
      </c>
      <c r="AE1049" s="30">
        <f>IFERROR(marketing_campaign32[[#This Row],[TotalSpend]]/marketing_campaign32[[#This Row],[TotalPurchase]], 0)</f>
        <v>34.153846153846153</v>
      </c>
      <c r="AF1049">
        <v>8</v>
      </c>
      <c r="AG1049">
        <v>0</v>
      </c>
      <c r="AH1049">
        <v>0</v>
      </c>
      <c r="AI1049">
        <v>0</v>
      </c>
      <c r="AJ1049">
        <v>0</v>
      </c>
      <c r="AK1049">
        <v>0</v>
      </c>
      <c r="AL1049">
        <v>0</v>
      </c>
      <c r="AM1049">
        <v>0</v>
      </c>
    </row>
    <row r="1050" spans="1:39" x14ac:dyDescent="0.3">
      <c r="A1050">
        <v>5314</v>
      </c>
      <c r="B1050">
        <v>1951</v>
      </c>
      <c r="C1050">
        <f>2014-marketing_campaign32[[#This Row],[Year_Birth]]</f>
        <v>63</v>
      </c>
      <c r="D1050" t="str">
        <f>IF(AND(marketing_campaign32[[#This Row],[Age]]&gt;17, marketing_campaign32[[#This Row],[Age]]&lt;40), "Adult", IF(AND(marketing_campaign32[[#This Row],[Age]]&gt;=40, marketing_campaign32[[#This Row],[Age]]&lt;59), "Middle Age", "Old Age"))</f>
        <v>Old Age</v>
      </c>
      <c r="E1050">
        <v>2</v>
      </c>
      <c r="F1050">
        <v>2</v>
      </c>
      <c r="G1050">
        <v>40689</v>
      </c>
      <c r="H1050" t="s">
        <v>147</v>
      </c>
      <c r="I1050">
        <v>2</v>
      </c>
      <c r="J1050">
        <v>0</v>
      </c>
      <c r="K1050">
        <v>1</v>
      </c>
      <c r="L1050">
        <f t="shared" si="48"/>
        <v>1</v>
      </c>
      <c r="M1050">
        <f>marketing_campaign32[[#This Row],[TotalKids]]+marketing_campaign32[[#This Row],[Marital_Number]]</f>
        <v>3</v>
      </c>
      <c r="N1050" s="1">
        <v>41351</v>
      </c>
      <c r="O1050" s="22">
        <f>MAX($N$2:$N$2229)-marketing_campaign32[[#This Row],[Dt_Customer]]</f>
        <v>468</v>
      </c>
      <c r="P1050">
        <v>69</v>
      </c>
      <c r="Q1050">
        <v>270</v>
      </c>
      <c r="R1050">
        <v>3</v>
      </c>
      <c r="S1050">
        <v>27</v>
      </c>
      <c r="T1050">
        <v>39</v>
      </c>
      <c r="U1050">
        <v>6</v>
      </c>
      <c r="V1050">
        <v>99</v>
      </c>
      <c r="W1050">
        <f t="shared" si="49"/>
        <v>444</v>
      </c>
      <c r="X1050" s="27">
        <f>marketing_campaign32[[#This Row],[TotalSpend]]/marketing_campaign32[[#This Row],[Income]]</f>
        <v>1.0912040109120402E-2</v>
      </c>
      <c r="Y1050" s="27" t="str">
        <f>IF(marketing_campaign32[[#This Row],[TotalSpend]]&gt;1196, "High Spend", "Low Spend")</f>
        <v>Low Spend</v>
      </c>
      <c r="Z1050">
        <v>7</v>
      </c>
      <c r="AA1050">
        <v>7</v>
      </c>
      <c r="AB1050">
        <v>1</v>
      </c>
      <c r="AC1050">
        <v>5</v>
      </c>
      <c r="AD1050">
        <f t="shared" si="50"/>
        <v>13</v>
      </c>
      <c r="AE1050" s="30">
        <f>IFERROR(marketing_campaign32[[#This Row],[TotalSpend]]/marketing_campaign32[[#This Row],[TotalPurchase]], 0)</f>
        <v>34.153846153846153</v>
      </c>
      <c r="AF1050">
        <v>8</v>
      </c>
      <c r="AG1050">
        <v>0</v>
      </c>
      <c r="AH1050">
        <v>0</v>
      </c>
      <c r="AI1050">
        <v>0</v>
      </c>
      <c r="AJ1050">
        <v>0</v>
      </c>
      <c r="AK1050">
        <v>0</v>
      </c>
      <c r="AL1050">
        <v>0</v>
      </c>
      <c r="AM1050">
        <v>0</v>
      </c>
    </row>
    <row r="1051" spans="1:39" x14ac:dyDescent="0.3">
      <c r="A1051">
        <v>1545</v>
      </c>
      <c r="B1051">
        <v>1986</v>
      </c>
      <c r="C1051">
        <f>2014-marketing_campaign32[[#This Row],[Year_Birth]]</f>
        <v>28</v>
      </c>
      <c r="D1051" t="str">
        <f>IF(AND(marketing_campaign32[[#This Row],[Age]]&gt;17, marketing_campaign32[[#This Row],[Age]]&lt;40), "Adult", IF(AND(marketing_campaign32[[#This Row],[Age]]&gt;=40, marketing_campaign32[[#This Row],[Age]]&lt;59), "Middle Age", "Old Age"))</f>
        <v>Adult</v>
      </c>
      <c r="E1051">
        <v>2</v>
      </c>
      <c r="F1051">
        <v>2</v>
      </c>
      <c r="G1051">
        <v>38508</v>
      </c>
      <c r="H1051" t="s">
        <v>147</v>
      </c>
      <c r="I1051">
        <v>2</v>
      </c>
      <c r="J1051">
        <v>1</v>
      </c>
      <c r="K1051">
        <v>0</v>
      </c>
      <c r="L1051">
        <f t="shared" si="48"/>
        <v>1</v>
      </c>
      <c r="M1051">
        <f>marketing_campaign32[[#This Row],[TotalKids]]+marketing_campaign32[[#This Row],[Marital_Number]]</f>
        <v>3</v>
      </c>
      <c r="N1051" s="1">
        <v>41488</v>
      </c>
      <c r="O1051" s="22">
        <f>MAX($N$2:$N$2229)-marketing_campaign32[[#This Row],[Dt_Customer]]</f>
        <v>331</v>
      </c>
      <c r="P1051">
        <v>95</v>
      </c>
      <c r="Q1051">
        <v>120</v>
      </c>
      <c r="R1051">
        <v>19</v>
      </c>
      <c r="S1051">
        <v>206</v>
      </c>
      <c r="T1051">
        <v>25</v>
      </c>
      <c r="U1051">
        <v>19</v>
      </c>
      <c r="V1051">
        <v>54</v>
      </c>
      <c r="W1051">
        <f t="shared" si="49"/>
        <v>443</v>
      </c>
      <c r="X1051" s="27">
        <f>marketing_campaign32[[#This Row],[TotalSpend]]/marketing_campaign32[[#This Row],[Income]]</f>
        <v>1.1504103043523424E-2</v>
      </c>
      <c r="Y1051" s="27" t="str">
        <f>IF(marketing_campaign32[[#This Row],[TotalSpend]]&gt;1196, "High Spend", "Low Spend")</f>
        <v>Low Spend</v>
      </c>
      <c r="Z1051">
        <v>6</v>
      </c>
      <c r="AA1051">
        <v>7</v>
      </c>
      <c r="AB1051">
        <v>2</v>
      </c>
      <c r="AC1051">
        <v>5</v>
      </c>
      <c r="AD1051">
        <f t="shared" si="50"/>
        <v>14</v>
      </c>
      <c r="AE1051" s="30">
        <f>IFERROR(marketing_campaign32[[#This Row],[TotalSpend]]/marketing_campaign32[[#This Row],[TotalPurchase]], 0)</f>
        <v>31.642857142857142</v>
      </c>
      <c r="AF1051">
        <v>8</v>
      </c>
      <c r="AG1051">
        <v>0</v>
      </c>
      <c r="AH1051">
        <v>0</v>
      </c>
      <c r="AI1051">
        <v>0</v>
      </c>
      <c r="AJ1051">
        <v>0</v>
      </c>
      <c r="AK1051">
        <v>0</v>
      </c>
      <c r="AL1051">
        <v>0</v>
      </c>
      <c r="AM1051">
        <v>0</v>
      </c>
    </row>
    <row r="1052" spans="1:39" x14ac:dyDescent="0.3">
      <c r="A1052">
        <v>9797</v>
      </c>
      <c r="B1052">
        <v>1956</v>
      </c>
      <c r="C1052">
        <f>2014-marketing_campaign32[[#This Row],[Year_Birth]]</f>
        <v>58</v>
      </c>
      <c r="D1052" t="str">
        <f>IF(AND(marketing_campaign32[[#This Row],[Age]]&gt;17, marketing_campaign32[[#This Row],[Age]]&lt;40), "Adult", IF(AND(marketing_campaign32[[#This Row],[Age]]&gt;=40, marketing_campaign32[[#This Row],[Age]]&lt;59), "Middle Age", "Old Age"))</f>
        <v>Middle Age</v>
      </c>
      <c r="E1052">
        <v>2</v>
      </c>
      <c r="F1052">
        <v>2</v>
      </c>
      <c r="G1052">
        <v>58116</v>
      </c>
      <c r="H1052" t="s">
        <v>147</v>
      </c>
      <c r="I1052">
        <v>2</v>
      </c>
      <c r="J1052">
        <v>0</v>
      </c>
      <c r="K1052">
        <v>1</v>
      </c>
      <c r="L1052">
        <f t="shared" si="48"/>
        <v>1</v>
      </c>
      <c r="M1052">
        <f>marketing_campaign32[[#This Row],[TotalKids]]+marketing_campaign32[[#This Row],[Marital_Number]]</f>
        <v>3</v>
      </c>
      <c r="N1052" s="1">
        <v>41742</v>
      </c>
      <c r="O1052" s="22">
        <f>MAX($N$2:$N$2229)-marketing_campaign32[[#This Row],[Dt_Customer]]</f>
        <v>77</v>
      </c>
      <c r="P1052">
        <v>38</v>
      </c>
      <c r="Q1052">
        <v>228</v>
      </c>
      <c r="R1052">
        <v>19</v>
      </c>
      <c r="S1052">
        <v>130</v>
      </c>
      <c r="T1052">
        <v>4</v>
      </c>
      <c r="U1052">
        <v>11</v>
      </c>
      <c r="V1052">
        <v>51</v>
      </c>
      <c r="W1052">
        <f t="shared" si="49"/>
        <v>443</v>
      </c>
      <c r="X1052" s="27">
        <f>marketing_campaign32[[#This Row],[TotalSpend]]/marketing_campaign32[[#This Row],[Income]]</f>
        <v>7.6226856631564461E-3</v>
      </c>
      <c r="Y1052" s="27" t="str">
        <f>IF(marketing_campaign32[[#This Row],[TotalSpend]]&gt;1196, "High Spend", "Low Spend")</f>
        <v>Low Spend</v>
      </c>
      <c r="Z1052">
        <v>2</v>
      </c>
      <c r="AA1052">
        <v>3</v>
      </c>
      <c r="AB1052">
        <v>3</v>
      </c>
      <c r="AC1052">
        <v>8</v>
      </c>
      <c r="AD1052">
        <f t="shared" si="50"/>
        <v>14</v>
      </c>
      <c r="AE1052" s="30">
        <f>IFERROR(marketing_campaign32[[#This Row],[TotalSpend]]/marketing_campaign32[[#This Row],[TotalPurchase]], 0)</f>
        <v>31.642857142857142</v>
      </c>
      <c r="AF1052">
        <v>2</v>
      </c>
      <c r="AG1052">
        <v>0</v>
      </c>
      <c r="AH1052">
        <v>0</v>
      </c>
      <c r="AI1052">
        <v>0</v>
      </c>
      <c r="AJ1052">
        <v>0</v>
      </c>
      <c r="AK1052">
        <v>0</v>
      </c>
      <c r="AL1052">
        <v>0</v>
      </c>
      <c r="AM1052">
        <v>0</v>
      </c>
    </row>
    <row r="1053" spans="1:39" x14ac:dyDescent="0.3">
      <c r="A1053">
        <v>713</v>
      </c>
      <c r="B1053">
        <v>1977</v>
      </c>
      <c r="C1053">
        <f>2014-marketing_campaign32[[#This Row],[Year_Birth]]</f>
        <v>37</v>
      </c>
      <c r="D1053" t="str">
        <f>IF(AND(marketing_campaign32[[#This Row],[Age]]&gt;17, marketing_campaign32[[#This Row],[Age]]&lt;40), "Adult", IF(AND(marketing_campaign32[[#This Row],[Age]]&gt;=40, marketing_campaign32[[#This Row],[Age]]&lt;59), "Middle Age", "Old Age"))</f>
        <v>Adult</v>
      </c>
      <c r="E1053">
        <v>3</v>
      </c>
      <c r="F1053">
        <v>2</v>
      </c>
      <c r="G1053">
        <v>50353</v>
      </c>
      <c r="H1053" t="s">
        <v>147</v>
      </c>
      <c r="I1053">
        <v>2</v>
      </c>
      <c r="J1053">
        <v>0</v>
      </c>
      <c r="K1053">
        <v>0</v>
      </c>
      <c r="L1053">
        <f t="shared" si="48"/>
        <v>0</v>
      </c>
      <c r="M1053">
        <f>marketing_campaign32[[#This Row],[TotalKids]]+marketing_campaign32[[#This Row],[Marital_Number]]</f>
        <v>2</v>
      </c>
      <c r="N1053" s="1">
        <v>41798</v>
      </c>
      <c r="O1053" s="22">
        <f>MAX($N$2:$N$2229)-marketing_campaign32[[#This Row],[Dt_Customer]]</f>
        <v>21</v>
      </c>
      <c r="P1053">
        <v>72</v>
      </c>
      <c r="Q1053">
        <v>141</v>
      </c>
      <c r="R1053">
        <v>15</v>
      </c>
      <c r="S1053">
        <v>153</v>
      </c>
      <c r="T1053">
        <v>67</v>
      </c>
      <c r="U1053">
        <v>31</v>
      </c>
      <c r="V1053">
        <v>35</v>
      </c>
      <c r="W1053">
        <f t="shared" si="49"/>
        <v>442</v>
      </c>
      <c r="X1053" s="27">
        <f>marketing_campaign32[[#This Row],[TotalSpend]]/marketing_campaign32[[#This Row],[Income]]</f>
        <v>8.7780271284729813E-3</v>
      </c>
      <c r="Y1053" s="27" t="str">
        <f>IF(marketing_campaign32[[#This Row],[TotalSpend]]&gt;1196, "High Spend", "Low Spend")</f>
        <v>Low Spend</v>
      </c>
      <c r="Z1053">
        <v>1</v>
      </c>
      <c r="AA1053">
        <v>4</v>
      </c>
      <c r="AB1053">
        <v>4</v>
      </c>
      <c r="AC1053">
        <v>6</v>
      </c>
      <c r="AD1053">
        <f t="shared" si="50"/>
        <v>14</v>
      </c>
      <c r="AE1053" s="30">
        <f>IFERROR(marketing_campaign32[[#This Row],[TotalSpend]]/marketing_campaign32[[#This Row],[TotalPurchase]], 0)</f>
        <v>31.571428571428573</v>
      </c>
      <c r="AF1053">
        <v>3</v>
      </c>
      <c r="AG1053">
        <v>0</v>
      </c>
      <c r="AH1053">
        <v>0</v>
      </c>
      <c r="AI1053">
        <v>0</v>
      </c>
      <c r="AJ1053">
        <v>0</v>
      </c>
      <c r="AK1053">
        <v>0</v>
      </c>
      <c r="AL1053">
        <v>0</v>
      </c>
      <c r="AM1053">
        <v>0</v>
      </c>
    </row>
    <row r="1054" spans="1:39" x14ac:dyDescent="0.3">
      <c r="A1054">
        <v>5510</v>
      </c>
      <c r="B1054">
        <v>1977</v>
      </c>
      <c r="C1054">
        <f>2014-marketing_campaign32[[#This Row],[Year_Birth]]</f>
        <v>37</v>
      </c>
      <c r="D1054" t="str">
        <f>IF(AND(marketing_campaign32[[#This Row],[Age]]&gt;17, marketing_campaign32[[#This Row],[Age]]&lt;40), "Adult", IF(AND(marketing_campaign32[[#This Row],[Age]]&gt;=40, marketing_campaign32[[#This Row],[Age]]&lt;59), "Middle Age", "Old Age"))</f>
        <v>Adult</v>
      </c>
      <c r="E1054">
        <v>3</v>
      </c>
      <c r="F1054">
        <v>2</v>
      </c>
      <c r="G1054">
        <v>43263</v>
      </c>
      <c r="H1054" t="s">
        <v>147</v>
      </c>
      <c r="I1054">
        <v>2</v>
      </c>
      <c r="J1054">
        <v>0</v>
      </c>
      <c r="K1054">
        <v>1</v>
      </c>
      <c r="L1054">
        <f t="shared" si="48"/>
        <v>1</v>
      </c>
      <c r="M1054">
        <f>marketing_campaign32[[#This Row],[TotalKids]]+marketing_campaign32[[#This Row],[Marital_Number]]</f>
        <v>3</v>
      </c>
      <c r="N1054" s="1">
        <v>41234</v>
      </c>
      <c r="O1054" s="22">
        <f>MAX($N$2:$N$2229)-marketing_campaign32[[#This Row],[Dt_Customer]]</f>
        <v>585</v>
      </c>
      <c r="P1054">
        <v>2</v>
      </c>
      <c r="Q1054">
        <v>262</v>
      </c>
      <c r="R1054">
        <v>6</v>
      </c>
      <c r="S1054">
        <v>61</v>
      </c>
      <c r="T1054">
        <v>0</v>
      </c>
      <c r="U1054">
        <v>10</v>
      </c>
      <c r="V1054">
        <v>102</v>
      </c>
      <c r="W1054">
        <f t="shared" si="49"/>
        <v>441</v>
      </c>
      <c r="X1054" s="27">
        <f>marketing_campaign32[[#This Row],[TotalSpend]]/marketing_campaign32[[#This Row],[Income]]</f>
        <v>1.019346785937175E-2</v>
      </c>
      <c r="Y1054" s="27" t="str">
        <f>IF(marketing_campaign32[[#This Row],[TotalSpend]]&gt;1196, "High Spend", "Low Spend")</f>
        <v>Low Spend</v>
      </c>
      <c r="Z1054">
        <v>3</v>
      </c>
      <c r="AA1054">
        <v>5</v>
      </c>
      <c r="AB1054">
        <v>2</v>
      </c>
      <c r="AC1054">
        <v>6</v>
      </c>
      <c r="AD1054">
        <f t="shared" si="50"/>
        <v>13</v>
      </c>
      <c r="AE1054" s="30">
        <f>IFERROR(marketing_campaign32[[#This Row],[TotalSpend]]/marketing_campaign32[[#This Row],[TotalPurchase]], 0)</f>
        <v>33.92307692307692</v>
      </c>
      <c r="AF1054">
        <v>5</v>
      </c>
      <c r="AG1054">
        <v>0</v>
      </c>
      <c r="AH1054">
        <v>0</v>
      </c>
      <c r="AI1054">
        <v>0</v>
      </c>
      <c r="AJ1054">
        <v>0</v>
      </c>
      <c r="AK1054">
        <v>0</v>
      </c>
      <c r="AL1054">
        <v>0</v>
      </c>
      <c r="AM1054">
        <v>0</v>
      </c>
    </row>
    <row r="1055" spans="1:39" x14ac:dyDescent="0.3">
      <c r="A1055">
        <v>405</v>
      </c>
      <c r="B1055">
        <v>1964</v>
      </c>
      <c r="C1055">
        <f>2014-marketing_campaign32[[#This Row],[Year_Birth]]</f>
        <v>50</v>
      </c>
      <c r="D1055" t="str">
        <f>IF(AND(marketing_campaign32[[#This Row],[Age]]&gt;17, marketing_campaign32[[#This Row],[Age]]&lt;40), "Adult", IF(AND(marketing_campaign32[[#This Row],[Age]]&gt;=40, marketing_campaign32[[#This Row],[Age]]&lt;59), "Middle Age", "Old Age"))</f>
        <v>Middle Age</v>
      </c>
      <c r="E1055">
        <v>2</v>
      </c>
      <c r="F1055">
        <v>1</v>
      </c>
      <c r="G1055">
        <v>41638</v>
      </c>
      <c r="H1055" t="s">
        <v>147</v>
      </c>
      <c r="I1055">
        <v>2</v>
      </c>
      <c r="J1055">
        <v>0</v>
      </c>
      <c r="K1055">
        <v>1</v>
      </c>
      <c r="L1055">
        <f t="shared" si="48"/>
        <v>1</v>
      </c>
      <c r="M1055">
        <f>marketing_campaign32[[#This Row],[TotalKids]]+marketing_campaign32[[#This Row],[Marital_Number]]</f>
        <v>2</v>
      </c>
      <c r="N1055" s="1">
        <v>41318</v>
      </c>
      <c r="O1055" s="22">
        <f>MAX($N$2:$N$2229)-marketing_campaign32[[#This Row],[Dt_Customer]]</f>
        <v>501</v>
      </c>
      <c r="P1055">
        <v>68</v>
      </c>
      <c r="Q1055">
        <v>315</v>
      </c>
      <c r="R1055">
        <v>0</v>
      </c>
      <c r="S1055">
        <v>31</v>
      </c>
      <c r="T1055">
        <v>4</v>
      </c>
      <c r="U1055">
        <v>0</v>
      </c>
      <c r="V1055">
        <v>91</v>
      </c>
      <c r="W1055">
        <f t="shared" si="49"/>
        <v>441</v>
      </c>
      <c r="X1055" s="27">
        <f>marketing_campaign32[[#This Row],[TotalSpend]]/marketing_campaign32[[#This Row],[Income]]</f>
        <v>1.0591286805322061E-2</v>
      </c>
      <c r="Y1055" s="27" t="str">
        <f>IF(marketing_campaign32[[#This Row],[TotalSpend]]&gt;1196, "High Spend", "Low Spend")</f>
        <v>Low Spend</v>
      </c>
      <c r="Z1055">
        <v>4</v>
      </c>
      <c r="AA1055">
        <v>5</v>
      </c>
      <c r="AB1055">
        <v>5</v>
      </c>
      <c r="AC1055">
        <v>3</v>
      </c>
      <c r="AD1055">
        <f t="shared" si="50"/>
        <v>13</v>
      </c>
      <c r="AE1055" s="30">
        <f>IFERROR(marketing_campaign32[[#This Row],[TotalSpend]]/marketing_campaign32[[#This Row],[TotalPurchase]], 0)</f>
        <v>33.92307692307692</v>
      </c>
      <c r="AF1055">
        <v>8</v>
      </c>
      <c r="AG1055">
        <v>0</v>
      </c>
      <c r="AH1055">
        <v>0</v>
      </c>
      <c r="AI1055">
        <v>1</v>
      </c>
      <c r="AJ1055">
        <v>0</v>
      </c>
      <c r="AK1055">
        <v>0</v>
      </c>
      <c r="AL1055">
        <v>0</v>
      </c>
      <c r="AM1055">
        <v>0</v>
      </c>
    </row>
    <row r="1056" spans="1:39" x14ac:dyDescent="0.3">
      <c r="A1056">
        <v>10660</v>
      </c>
      <c r="B1056">
        <v>1957</v>
      </c>
      <c r="C1056">
        <f>2014-marketing_campaign32[[#This Row],[Year_Birth]]</f>
        <v>57</v>
      </c>
      <c r="D1056" t="str">
        <f>IF(AND(marketing_campaign32[[#This Row],[Age]]&gt;17, marketing_campaign32[[#This Row],[Age]]&lt;40), "Adult", IF(AND(marketing_campaign32[[#This Row],[Age]]&gt;=40, marketing_campaign32[[#This Row],[Age]]&lt;59), "Middle Age", "Old Age"))</f>
        <v>Middle Age</v>
      </c>
      <c r="E1056">
        <v>3</v>
      </c>
      <c r="F1056">
        <v>2</v>
      </c>
      <c r="G1056">
        <v>66726</v>
      </c>
      <c r="H1056" t="s">
        <v>147</v>
      </c>
      <c r="I1056">
        <v>2</v>
      </c>
      <c r="J1056">
        <v>1</v>
      </c>
      <c r="K1056">
        <v>1</v>
      </c>
      <c r="L1056">
        <f t="shared" si="48"/>
        <v>2</v>
      </c>
      <c r="M1056">
        <f>marketing_campaign32[[#This Row],[TotalKids]]+marketing_campaign32[[#This Row],[Marital_Number]]</f>
        <v>4</v>
      </c>
      <c r="N1056" s="1">
        <v>41651</v>
      </c>
      <c r="O1056" s="22">
        <f>MAX($N$2:$N$2229)-marketing_campaign32[[#This Row],[Dt_Customer]]</f>
        <v>168</v>
      </c>
      <c r="P1056">
        <v>61</v>
      </c>
      <c r="Q1056">
        <v>349</v>
      </c>
      <c r="R1056">
        <v>7</v>
      </c>
      <c r="S1056">
        <v>35</v>
      </c>
      <c r="T1056">
        <v>0</v>
      </c>
      <c r="U1056">
        <v>0</v>
      </c>
      <c r="V1056">
        <v>47</v>
      </c>
      <c r="W1056">
        <f t="shared" si="49"/>
        <v>438</v>
      </c>
      <c r="X1056" s="27">
        <f>marketing_campaign32[[#This Row],[TotalSpend]]/marketing_campaign32[[#This Row],[Income]]</f>
        <v>6.5641578994694721E-3</v>
      </c>
      <c r="Y1056" s="27" t="str">
        <f>IF(marketing_campaign32[[#This Row],[TotalSpend]]&gt;1196, "High Spend", "Low Spend")</f>
        <v>Low Spend</v>
      </c>
      <c r="Z1056">
        <v>3</v>
      </c>
      <c r="AA1056">
        <v>8</v>
      </c>
      <c r="AB1056">
        <v>2</v>
      </c>
      <c r="AC1056">
        <v>4</v>
      </c>
      <c r="AD1056">
        <f t="shared" si="50"/>
        <v>14</v>
      </c>
      <c r="AE1056" s="30">
        <f>IFERROR(marketing_campaign32[[#This Row],[TotalSpend]]/marketing_campaign32[[#This Row],[TotalPurchase]], 0)</f>
        <v>31.285714285714285</v>
      </c>
      <c r="AF1056">
        <v>7</v>
      </c>
      <c r="AG1056">
        <v>0</v>
      </c>
      <c r="AH1056">
        <v>0</v>
      </c>
      <c r="AI1056">
        <v>0</v>
      </c>
      <c r="AJ1056">
        <v>1</v>
      </c>
      <c r="AK1056">
        <v>0</v>
      </c>
      <c r="AL1056">
        <v>0</v>
      </c>
      <c r="AM1056">
        <v>0</v>
      </c>
    </row>
    <row r="1057" spans="1:39" x14ac:dyDescent="0.3">
      <c r="A1057">
        <v>1916</v>
      </c>
      <c r="B1057">
        <v>1954</v>
      </c>
      <c r="C1057">
        <f>2014-marketing_campaign32[[#This Row],[Year_Birth]]</f>
        <v>60</v>
      </c>
      <c r="D1057" t="str">
        <f>IF(AND(marketing_campaign32[[#This Row],[Age]]&gt;17, marketing_campaign32[[#This Row],[Age]]&lt;40), "Adult", IF(AND(marketing_campaign32[[#This Row],[Age]]&gt;=40, marketing_campaign32[[#This Row],[Age]]&lt;59), "Middle Age", "Old Age"))</f>
        <v>Old Age</v>
      </c>
      <c r="E1057">
        <v>3</v>
      </c>
      <c r="F1057">
        <v>2</v>
      </c>
      <c r="G1057">
        <v>45736</v>
      </c>
      <c r="H1057" t="s">
        <v>147</v>
      </c>
      <c r="I1057">
        <v>2</v>
      </c>
      <c r="J1057">
        <v>0</v>
      </c>
      <c r="K1057">
        <v>1</v>
      </c>
      <c r="L1057">
        <f t="shared" si="48"/>
        <v>1</v>
      </c>
      <c r="M1057">
        <f>marketing_campaign32[[#This Row],[TotalKids]]+marketing_campaign32[[#This Row],[Marital_Number]]</f>
        <v>3</v>
      </c>
      <c r="N1057" s="1">
        <v>41479</v>
      </c>
      <c r="O1057" s="22">
        <f>MAX($N$2:$N$2229)-marketing_campaign32[[#This Row],[Dt_Customer]]</f>
        <v>340</v>
      </c>
      <c r="P1057">
        <v>92</v>
      </c>
      <c r="Q1057">
        <v>188</v>
      </c>
      <c r="R1057">
        <v>3</v>
      </c>
      <c r="S1057">
        <v>180</v>
      </c>
      <c r="T1057">
        <v>20</v>
      </c>
      <c r="U1057">
        <v>3</v>
      </c>
      <c r="V1057">
        <v>43</v>
      </c>
      <c r="W1057">
        <f t="shared" si="49"/>
        <v>437</v>
      </c>
      <c r="X1057" s="27">
        <f>marketing_campaign32[[#This Row],[TotalSpend]]/marketing_campaign32[[#This Row],[Income]]</f>
        <v>9.5548364526849752E-3</v>
      </c>
      <c r="Y1057" s="27" t="str">
        <f>IF(marketing_campaign32[[#This Row],[TotalSpend]]&gt;1196, "High Spend", "Low Spend")</f>
        <v>Low Spend</v>
      </c>
      <c r="Z1057">
        <v>5</v>
      </c>
      <c r="AA1057">
        <v>7</v>
      </c>
      <c r="AB1057">
        <v>1</v>
      </c>
      <c r="AC1057">
        <v>6</v>
      </c>
      <c r="AD1057">
        <f t="shared" si="50"/>
        <v>14</v>
      </c>
      <c r="AE1057" s="30">
        <f>IFERROR(marketing_campaign32[[#This Row],[TotalSpend]]/marketing_campaign32[[#This Row],[TotalPurchase]], 0)</f>
        <v>31.214285714285715</v>
      </c>
      <c r="AF1057">
        <v>7</v>
      </c>
      <c r="AG1057">
        <v>0</v>
      </c>
      <c r="AH1057">
        <v>0</v>
      </c>
      <c r="AI1057">
        <v>0</v>
      </c>
      <c r="AJ1057">
        <v>0</v>
      </c>
      <c r="AK1057">
        <v>0</v>
      </c>
      <c r="AL1057">
        <v>0</v>
      </c>
      <c r="AM1057">
        <v>0</v>
      </c>
    </row>
    <row r="1058" spans="1:39" x14ac:dyDescent="0.3">
      <c r="A1058">
        <v>3340</v>
      </c>
      <c r="B1058">
        <v>1977</v>
      </c>
      <c r="C1058">
        <f>2014-marketing_campaign32[[#This Row],[Year_Birth]]</f>
        <v>37</v>
      </c>
      <c r="D1058" t="str">
        <f>IF(AND(marketing_campaign32[[#This Row],[Age]]&gt;17, marketing_campaign32[[#This Row],[Age]]&lt;40), "Adult", IF(AND(marketing_campaign32[[#This Row],[Age]]&gt;=40, marketing_campaign32[[#This Row],[Age]]&lt;59), "Middle Age", "Old Age"))</f>
        <v>Adult</v>
      </c>
      <c r="E1058">
        <v>2</v>
      </c>
      <c r="F1058">
        <v>2</v>
      </c>
      <c r="G1058">
        <v>42014</v>
      </c>
      <c r="H1058" t="s">
        <v>147</v>
      </c>
      <c r="I1058">
        <v>2</v>
      </c>
      <c r="J1058">
        <v>1</v>
      </c>
      <c r="K1058">
        <v>0</v>
      </c>
      <c r="L1058">
        <f t="shared" si="48"/>
        <v>1</v>
      </c>
      <c r="M1058">
        <f>marketing_campaign32[[#This Row],[TotalKids]]+marketing_campaign32[[#This Row],[Marital_Number]]</f>
        <v>3</v>
      </c>
      <c r="N1058" s="1">
        <v>41138</v>
      </c>
      <c r="O1058" s="22">
        <f>MAX($N$2:$N$2229)-marketing_campaign32[[#This Row],[Dt_Customer]]</f>
        <v>681</v>
      </c>
      <c r="P1058">
        <v>56</v>
      </c>
      <c r="Q1058">
        <v>244</v>
      </c>
      <c r="R1058">
        <v>15</v>
      </c>
      <c r="S1058">
        <v>108</v>
      </c>
      <c r="T1058">
        <v>4</v>
      </c>
      <c r="U1058">
        <v>15</v>
      </c>
      <c r="V1058">
        <v>50</v>
      </c>
      <c r="W1058">
        <f t="shared" si="49"/>
        <v>436</v>
      </c>
      <c r="X1058" s="27">
        <f>marketing_campaign32[[#This Row],[TotalSpend]]/marketing_campaign32[[#This Row],[Income]]</f>
        <v>1.0377493216546865E-2</v>
      </c>
      <c r="Y1058" s="27" t="str">
        <f>IF(marketing_campaign32[[#This Row],[TotalSpend]]&gt;1196, "High Spend", "Low Spend")</f>
        <v>Low Spend</v>
      </c>
      <c r="Z1058">
        <v>6</v>
      </c>
      <c r="AA1058">
        <v>7</v>
      </c>
      <c r="AB1058">
        <v>1</v>
      </c>
      <c r="AC1058">
        <v>6</v>
      </c>
      <c r="AD1058">
        <f t="shared" si="50"/>
        <v>14</v>
      </c>
      <c r="AE1058" s="30">
        <f>IFERROR(marketing_campaign32[[#This Row],[TotalSpend]]/marketing_campaign32[[#This Row],[TotalPurchase]], 0)</f>
        <v>31.142857142857142</v>
      </c>
      <c r="AF1058">
        <v>8</v>
      </c>
      <c r="AG1058">
        <v>0</v>
      </c>
      <c r="AH1058">
        <v>0</v>
      </c>
      <c r="AI1058">
        <v>0</v>
      </c>
      <c r="AJ1058">
        <v>0</v>
      </c>
      <c r="AK1058">
        <v>0</v>
      </c>
      <c r="AL1058">
        <v>1</v>
      </c>
      <c r="AM1058">
        <v>0</v>
      </c>
    </row>
    <row r="1059" spans="1:39" x14ac:dyDescent="0.3">
      <c r="A1059">
        <v>8685</v>
      </c>
      <c r="B1059">
        <v>1977</v>
      </c>
      <c r="C1059">
        <f>2014-marketing_campaign32[[#This Row],[Year_Birth]]</f>
        <v>37</v>
      </c>
      <c r="D1059" t="str">
        <f>IF(AND(marketing_campaign32[[#This Row],[Age]]&gt;17, marketing_campaign32[[#This Row],[Age]]&lt;40), "Adult", IF(AND(marketing_campaign32[[#This Row],[Age]]&gt;=40, marketing_campaign32[[#This Row],[Age]]&lt;59), "Middle Age", "Old Age"))</f>
        <v>Adult</v>
      </c>
      <c r="E1059">
        <v>2</v>
      </c>
      <c r="F1059">
        <v>2</v>
      </c>
      <c r="G1059">
        <v>42014</v>
      </c>
      <c r="H1059" t="s">
        <v>147</v>
      </c>
      <c r="I1059">
        <v>2</v>
      </c>
      <c r="J1059">
        <v>1</v>
      </c>
      <c r="K1059">
        <v>0</v>
      </c>
      <c r="L1059">
        <f t="shared" si="48"/>
        <v>1</v>
      </c>
      <c r="M1059">
        <f>marketing_campaign32[[#This Row],[TotalKids]]+marketing_campaign32[[#This Row],[Marital_Number]]</f>
        <v>3</v>
      </c>
      <c r="N1059" s="1">
        <v>41138</v>
      </c>
      <c r="O1059" s="22">
        <f>MAX($N$2:$N$2229)-marketing_campaign32[[#This Row],[Dt_Customer]]</f>
        <v>681</v>
      </c>
      <c r="P1059">
        <v>56</v>
      </c>
      <c r="Q1059">
        <v>244</v>
      </c>
      <c r="R1059">
        <v>15</v>
      </c>
      <c r="S1059">
        <v>108</v>
      </c>
      <c r="T1059">
        <v>4</v>
      </c>
      <c r="U1059">
        <v>15</v>
      </c>
      <c r="V1059">
        <v>50</v>
      </c>
      <c r="W1059">
        <f t="shared" si="49"/>
        <v>436</v>
      </c>
      <c r="X1059" s="27">
        <f>marketing_campaign32[[#This Row],[TotalSpend]]/marketing_campaign32[[#This Row],[Income]]</f>
        <v>1.0377493216546865E-2</v>
      </c>
      <c r="Y1059" s="27" t="str">
        <f>IF(marketing_campaign32[[#This Row],[TotalSpend]]&gt;1196, "High Spend", "Low Spend")</f>
        <v>Low Spend</v>
      </c>
      <c r="Z1059">
        <v>6</v>
      </c>
      <c r="AA1059">
        <v>7</v>
      </c>
      <c r="AB1059">
        <v>1</v>
      </c>
      <c r="AC1059">
        <v>6</v>
      </c>
      <c r="AD1059">
        <f t="shared" si="50"/>
        <v>14</v>
      </c>
      <c r="AE1059" s="30">
        <f>IFERROR(marketing_campaign32[[#This Row],[TotalSpend]]/marketing_campaign32[[#This Row],[TotalPurchase]], 0)</f>
        <v>31.142857142857142</v>
      </c>
      <c r="AF1059">
        <v>8</v>
      </c>
      <c r="AG1059">
        <v>0</v>
      </c>
      <c r="AH1059">
        <v>0</v>
      </c>
      <c r="AI1059">
        <v>0</v>
      </c>
      <c r="AJ1059">
        <v>0</v>
      </c>
      <c r="AK1059">
        <v>0</v>
      </c>
      <c r="AL1059">
        <v>1</v>
      </c>
      <c r="AM1059">
        <v>0</v>
      </c>
    </row>
    <row r="1060" spans="1:39" x14ac:dyDescent="0.3">
      <c r="A1060">
        <v>4093</v>
      </c>
      <c r="B1060">
        <v>1975</v>
      </c>
      <c r="C1060">
        <f>2014-marketing_campaign32[[#This Row],[Year_Birth]]</f>
        <v>39</v>
      </c>
      <c r="D1060" t="str">
        <f>IF(AND(marketing_campaign32[[#This Row],[Age]]&gt;17, marketing_campaign32[[#This Row],[Age]]&lt;40), "Adult", IF(AND(marketing_campaign32[[#This Row],[Age]]&gt;=40, marketing_campaign32[[#This Row],[Age]]&lt;59), "Middle Age", "Old Age"))</f>
        <v>Adult</v>
      </c>
      <c r="E1060">
        <v>3</v>
      </c>
      <c r="F1060">
        <v>2</v>
      </c>
      <c r="G1060">
        <v>53253</v>
      </c>
      <c r="H1060" t="s">
        <v>147</v>
      </c>
      <c r="I1060">
        <v>2</v>
      </c>
      <c r="J1060">
        <v>1</v>
      </c>
      <c r="K1060">
        <v>1</v>
      </c>
      <c r="L1060">
        <f t="shared" si="48"/>
        <v>2</v>
      </c>
      <c r="M1060">
        <f>marketing_campaign32[[#This Row],[TotalKids]]+marketing_campaign32[[#This Row],[Marital_Number]]</f>
        <v>4</v>
      </c>
      <c r="N1060" s="1">
        <v>41316</v>
      </c>
      <c r="O1060" s="22">
        <f>MAX($N$2:$N$2229)-marketing_campaign32[[#This Row],[Dt_Customer]]</f>
        <v>503</v>
      </c>
      <c r="P1060">
        <v>61</v>
      </c>
      <c r="Q1060">
        <v>216</v>
      </c>
      <c r="R1060">
        <v>9</v>
      </c>
      <c r="S1060">
        <v>57</v>
      </c>
      <c r="T1060">
        <v>20</v>
      </c>
      <c r="U1060">
        <v>9</v>
      </c>
      <c r="V1060">
        <v>125</v>
      </c>
      <c r="W1060">
        <f t="shared" si="49"/>
        <v>436</v>
      </c>
      <c r="X1060" s="27">
        <f>marketing_campaign32[[#This Row],[TotalSpend]]/marketing_campaign32[[#This Row],[Income]]</f>
        <v>8.1873321690796759E-3</v>
      </c>
      <c r="Y1060" s="27" t="str">
        <f>IF(marketing_campaign32[[#This Row],[TotalSpend]]&gt;1196, "High Spend", "Low Spend")</f>
        <v>Low Spend</v>
      </c>
      <c r="Z1060">
        <v>7</v>
      </c>
      <c r="AA1060">
        <v>4</v>
      </c>
      <c r="AB1060">
        <v>3</v>
      </c>
      <c r="AC1060">
        <v>5</v>
      </c>
      <c r="AD1060">
        <f t="shared" si="50"/>
        <v>12</v>
      </c>
      <c r="AE1060" s="30">
        <f>IFERROR(marketing_campaign32[[#This Row],[TotalSpend]]/marketing_campaign32[[#This Row],[TotalPurchase]], 0)</f>
        <v>36.333333333333336</v>
      </c>
      <c r="AF1060">
        <v>5</v>
      </c>
      <c r="AG1060">
        <v>0</v>
      </c>
      <c r="AH1060">
        <v>0</v>
      </c>
      <c r="AI1060">
        <v>0</v>
      </c>
      <c r="AJ1060">
        <v>0</v>
      </c>
      <c r="AK1060">
        <v>0</v>
      </c>
      <c r="AL1060">
        <v>0</v>
      </c>
      <c r="AM1060">
        <v>0</v>
      </c>
    </row>
    <row r="1061" spans="1:39" x14ac:dyDescent="0.3">
      <c r="A1061">
        <v>9507</v>
      </c>
      <c r="B1061">
        <v>1975</v>
      </c>
      <c r="C1061">
        <f>2014-marketing_campaign32[[#This Row],[Year_Birth]]</f>
        <v>39</v>
      </c>
      <c r="D1061" t="str">
        <f>IF(AND(marketing_campaign32[[#This Row],[Age]]&gt;17, marketing_campaign32[[#This Row],[Age]]&lt;40), "Adult", IF(AND(marketing_campaign32[[#This Row],[Age]]&gt;=40, marketing_campaign32[[#This Row],[Age]]&lt;59), "Middle Age", "Old Age"))</f>
        <v>Adult</v>
      </c>
      <c r="E1061">
        <v>2</v>
      </c>
      <c r="F1061">
        <v>2</v>
      </c>
      <c r="G1061">
        <v>40794</v>
      </c>
      <c r="H1061" t="s">
        <v>147</v>
      </c>
      <c r="I1061">
        <v>2</v>
      </c>
      <c r="J1061">
        <v>0</v>
      </c>
      <c r="K1061">
        <v>1</v>
      </c>
      <c r="L1061">
        <f t="shared" si="48"/>
        <v>1</v>
      </c>
      <c r="M1061">
        <f>marketing_campaign32[[#This Row],[TotalKids]]+marketing_campaign32[[#This Row],[Marital_Number]]</f>
        <v>3</v>
      </c>
      <c r="N1061" s="1">
        <v>41371</v>
      </c>
      <c r="O1061" s="22">
        <f>MAX($N$2:$N$2229)-marketing_campaign32[[#This Row],[Dt_Customer]]</f>
        <v>448</v>
      </c>
      <c r="P1061">
        <v>18</v>
      </c>
      <c r="Q1061">
        <v>261</v>
      </c>
      <c r="R1061">
        <v>23</v>
      </c>
      <c r="S1061">
        <v>73</v>
      </c>
      <c r="T1061">
        <v>4</v>
      </c>
      <c r="U1061">
        <v>23</v>
      </c>
      <c r="V1061">
        <v>50</v>
      </c>
      <c r="W1061">
        <f t="shared" si="49"/>
        <v>434</v>
      </c>
      <c r="X1061" s="27">
        <f>marketing_campaign32[[#This Row],[TotalSpend]]/marketing_campaign32[[#This Row],[Income]]</f>
        <v>1.0638819434230524E-2</v>
      </c>
      <c r="Y1061" s="27" t="str">
        <f>IF(marketing_campaign32[[#This Row],[TotalSpend]]&gt;1196, "High Spend", "Low Spend")</f>
        <v>Low Spend</v>
      </c>
      <c r="Z1061">
        <v>2</v>
      </c>
      <c r="AA1061">
        <v>6</v>
      </c>
      <c r="AB1061">
        <v>3</v>
      </c>
      <c r="AC1061">
        <v>5</v>
      </c>
      <c r="AD1061">
        <f t="shared" si="50"/>
        <v>14</v>
      </c>
      <c r="AE1061" s="30">
        <f>IFERROR(marketing_campaign32[[#This Row],[TotalSpend]]/marketing_campaign32[[#This Row],[TotalPurchase]], 0)</f>
        <v>31</v>
      </c>
      <c r="AF1061">
        <v>7</v>
      </c>
      <c r="AG1061">
        <v>0</v>
      </c>
      <c r="AH1061">
        <v>0</v>
      </c>
      <c r="AI1061">
        <v>0</v>
      </c>
      <c r="AJ1061">
        <v>0</v>
      </c>
      <c r="AK1061">
        <v>0</v>
      </c>
      <c r="AL1061">
        <v>0</v>
      </c>
      <c r="AM1061">
        <v>0</v>
      </c>
    </row>
    <row r="1062" spans="1:39" x14ac:dyDescent="0.3">
      <c r="A1062">
        <v>5043</v>
      </c>
      <c r="B1062">
        <v>1951</v>
      </c>
      <c r="C1062">
        <f>2014-marketing_campaign32[[#This Row],[Year_Birth]]</f>
        <v>63</v>
      </c>
      <c r="D1062" t="str">
        <f>IF(AND(marketing_campaign32[[#This Row],[Age]]&gt;17, marketing_campaign32[[#This Row],[Age]]&lt;40), "Adult", IF(AND(marketing_campaign32[[#This Row],[Age]]&gt;=40, marketing_campaign32[[#This Row],[Age]]&lt;59), "Middle Age", "Old Age"))</f>
        <v>Old Age</v>
      </c>
      <c r="E1062">
        <v>1</v>
      </c>
      <c r="F1062">
        <v>2</v>
      </c>
      <c r="G1062">
        <v>26997</v>
      </c>
      <c r="H1062" t="s">
        <v>148</v>
      </c>
      <c r="I1062">
        <v>1</v>
      </c>
      <c r="J1062">
        <v>0</v>
      </c>
      <c r="K1062">
        <v>0</v>
      </c>
      <c r="L1062">
        <f t="shared" si="48"/>
        <v>0</v>
      </c>
      <c r="M1062">
        <f>marketing_campaign32[[#This Row],[TotalKids]]+marketing_campaign32[[#This Row],[Marital_Number]]</f>
        <v>2</v>
      </c>
      <c r="N1062" s="1">
        <v>41218</v>
      </c>
      <c r="O1062" s="22">
        <f>MAX($N$2:$N$2229)-marketing_campaign32[[#This Row],[Dt_Customer]]</f>
        <v>601</v>
      </c>
      <c r="P1062">
        <v>89</v>
      </c>
      <c r="Q1062">
        <v>7</v>
      </c>
      <c r="R1062">
        <v>23</v>
      </c>
      <c r="S1062">
        <v>78</v>
      </c>
      <c r="T1062">
        <v>133</v>
      </c>
      <c r="U1062">
        <v>49</v>
      </c>
      <c r="V1062">
        <v>144</v>
      </c>
      <c r="W1062">
        <f t="shared" si="49"/>
        <v>434</v>
      </c>
      <c r="X1062" s="27">
        <f>marketing_campaign32[[#This Row],[TotalSpend]]/marketing_campaign32[[#This Row],[Income]]</f>
        <v>1.6075860280771938E-2</v>
      </c>
      <c r="Y1062" s="27" t="str">
        <f>IF(marketing_campaign32[[#This Row],[TotalSpend]]&gt;1196, "High Spend", "Low Spend")</f>
        <v>Low Spend</v>
      </c>
      <c r="Z1062">
        <v>2</v>
      </c>
      <c r="AA1062">
        <v>4</v>
      </c>
      <c r="AB1062">
        <v>2</v>
      </c>
      <c r="AC1062">
        <v>5</v>
      </c>
      <c r="AD1062">
        <f t="shared" si="50"/>
        <v>11</v>
      </c>
      <c r="AE1062" s="30">
        <f>IFERROR(marketing_campaign32[[#This Row],[TotalSpend]]/marketing_campaign32[[#This Row],[TotalPurchase]], 0)</f>
        <v>39.454545454545453</v>
      </c>
      <c r="AF1062">
        <v>7</v>
      </c>
      <c r="AG1062">
        <v>0</v>
      </c>
      <c r="AH1062">
        <v>0</v>
      </c>
      <c r="AI1062">
        <v>0</v>
      </c>
      <c r="AJ1062">
        <v>0</v>
      </c>
      <c r="AK1062">
        <v>0</v>
      </c>
      <c r="AL1062">
        <v>0</v>
      </c>
      <c r="AM1062">
        <v>0</v>
      </c>
    </row>
    <row r="1063" spans="1:39" x14ac:dyDescent="0.3">
      <c r="A1063">
        <v>6798</v>
      </c>
      <c r="B1063">
        <v>1966</v>
      </c>
      <c r="C1063">
        <f>2014-marketing_campaign32[[#This Row],[Year_Birth]]</f>
        <v>48</v>
      </c>
      <c r="D1063" t="str">
        <f>IF(AND(marketing_campaign32[[#This Row],[Age]]&gt;17, marketing_campaign32[[#This Row],[Age]]&lt;40), "Adult", IF(AND(marketing_campaign32[[#This Row],[Age]]&gt;=40, marketing_campaign32[[#This Row],[Age]]&lt;59), "Middle Age", "Old Age"))</f>
        <v>Middle Age</v>
      </c>
      <c r="E1063">
        <v>2</v>
      </c>
      <c r="F1063">
        <v>1</v>
      </c>
      <c r="G1063">
        <v>37070</v>
      </c>
      <c r="H1063" t="s">
        <v>147</v>
      </c>
      <c r="I1063">
        <v>2</v>
      </c>
      <c r="J1063">
        <v>1</v>
      </c>
      <c r="K1063">
        <v>1</v>
      </c>
      <c r="L1063">
        <f t="shared" si="48"/>
        <v>2</v>
      </c>
      <c r="M1063">
        <f>marketing_campaign32[[#This Row],[TotalKids]]+marketing_campaign32[[#This Row],[Marital_Number]]</f>
        <v>3</v>
      </c>
      <c r="N1063" s="1">
        <v>41353</v>
      </c>
      <c r="O1063" s="22">
        <f>MAX($N$2:$N$2229)-marketing_campaign32[[#This Row],[Dt_Customer]]</f>
        <v>466</v>
      </c>
      <c r="P1063">
        <v>30</v>
      </c>
      <c r="Q1063">
        <v>231</v>
      </c>
      <c r="R1063">
        <v>7</v>
      </c>
      <c r="S1063">
        <v>137</v>
      </c>
      <c r="T1063">
        <v>4</v>
      </c>
      <c r="U1063">
        <v>15</v>
      </c>
      <c r="V1063">
        <v>39</v>
      </c>
      <c r="W1063">
        <f t="shared" si="49"/>
        <v>433</v>
      </c>
      <c r="X1063" s="27">
        <f>marketing_campaign32[[#This Row],[TotalSpend]]/marketing_campaign32[[#This Row],[Income]]</f>
        <v>1.1680604262206636E-2</v>
      </c>
      <c r="Y1063" s="27" t="str">
        <f>IF(marketing_campaign32[[#This Row],[TotalSpend]]&gt;1196, "High Spend", "Low Spend")</f>
        <v>Low Spend</v>
      </c>
      <c r="Z1063">
        <v>9</v>
      </c>
      <c r="AA1063">
        <v>5</v>
      </c>
      <c r="AB1063">
        <v>1</v>
      </c>
      <c r="AC1063">
        <v>8</v>
      </c>
      <c r="AD1063">
        <f t="shared" si="50"/>
        <v>14</v>
      </c>
      <c r="AE1063" s="30">
        <f>IFERROR(marketing_campaign32[[#This Row],[TotalSpend]]/marketing_campaign32[[#This Row],[TotalPurchase]], 0)</f>
        <v>30.928571428571427</v>
      </c>
      <c r="AF1063">
        <v>7</v>
      </c>
      <c r="AG1063">
        <v>0</v>
      </c>
      <c r="AH1063">
        <v>0</v>
      </c>
      <c r="AI1063">
        <v>0</v>
      </c>
      <c r="AJ1063">
        <v>0</v>
      </c>
      <c r="AK1063">
        <v>0</v>
      </c>
      <c r="AL1063">
        <v>1</v>
      </c>
      <c r="AM1063">
        <v>0</v>
      </c>
    </row>
    <row r="1064" spans="1:39" x14ac:dyDescent="0.3">
      <c r="A1064">
        <v>4168</v>
      </c>
      <c r="B1064">
        <v>1966</v>
      </c>
      <c r="C1064">
        <f>2014-marketing_campaign32[[#This Row],[Year_Birth]]</f>
        <v>48</v>
      </c>
      <c r="D1064" t="str">
        <f>IF(AND(marketing_campaign32[[#This Row],[Age]]&gt;17, marketing_campaign32[[#This Row],[Age]]&lt;40), "Adult", IF(AND(marketing_campaign32[[#This Row],[Age]]&gt;=40, marketing_campaign32[[#This Row],[Age]]&lt;59), "Middle Age", "Old Age"))</f>
        <v>Middle Age</v>
      </c>
      <c r="E1064">
        <v>2</v>
      </c>
      <c r="F1064">
        <v>1</v>
      </c>
      <c r="G1064">
        <v>37070</v>
      </c>
      <c r="H1064" t="s">
        <v>147</v>
      </c>
      <c r="I1064">
        <v>2</v>
      </c>
      <c r="J1064">
        <v>1</v>
      </c>
      <c r="K1064">
        <v>1</v>
      </c>
      <c r="L1064">
        <f t="shared" si="48"/>
        <v>2</v>
      </c>
      <c r="M1064">
        <f>marketing_campaign32[[#This Row],[TotalKids]]+marketing_campaign32[[#This Row],[Marital_Number]]</f>
        <v>3</v>
      </c>
      <c r="N1064" s="1">
        <v>41353</v>
      </c>
      <c r="O1064" s="22">
        <f>MAX($N$2:$N$2229)-marketing_campaign32[[#This Row],[Dt_Customer]]</f>
        <v>466</v>
      </c>
      <c r="P1064">
        <v>30</v>
      </c>
      <c r="Q1064">
        <v>231</v>
      </c>
      <c r="R1064">
        <v>7</v>
      </c>
      <c r="S1064">
        <v>137</v>
      </c>
      <c r="T1064">
        <v>4</v>
      </c>
      <c r="U1064">
        <v>15</v>
      </c>
      <c r="V1064">
        <v>39</v>
      </c>
      <c r="W1064">
        <f t="shared" si="49"/>
        <v>433</v>
      </c>
      <c r="X1064" s="27">
        <f>marketing_campaign32[[#This Row],[TotalSpend]]/marketing_campaign32[[#This Row],[Income]]</f>
        <v>1.1680604262206636E-2</v>
      </c>
      <c r="Y1064" s="27" t="str">
        <f>IF(marketing_campaign32[[#This Row],[TotalSpend]]&gt;1196, "High Spend", "Low Spend")</f>
        <v>Low Spend</v>
      </c>
      <c r="Z1064">
        <v>9</v>
      </c>
      <c r="AA1064">
        <v>5</v>
      </c>
      <c r="AB1064">
        <v>1</v>
      </c>
      <c r="AC1064">
        <v>8</v>
      </c>
      <c r="AD1064">
        <f t="shared" si="50"/>
        <v>14</v>
      </c>
      <c r="AE1064" s="30">
        <f>IFERROR(marketing_campaign32[[#This Row],[TotalSpend]]/marketing_campaign32[[#This Row],[TotalPurchase]], 0)</f>
        <v>30.928571428571427</v>
      </c>
      <c r="AF1064">
        <v>7</v>
      </c>
      <c r="AG1064">
        <v>0</v>
      </c>
      <c r="AH1064">
        <v>0</v>
      </c>
      <c r="AI1064">
        <v>0</v>
      </c>
      <c r="AJ1064">
        <v>0</v>
      </c>
      <c r="AK1064">
        <v>0</v>
      </c>
      <c r="AL1064">
        <v>1</v>
      </c>
      <c r="AM1064">
        <v>0</v>
      </c>
    </row>
    <row r="1065" spans="1:39" x14ac:dyDescent="0.3">
      <c r="A1065">
        <v>6497</v>
      </c>
      <c r="B1065">
        <v>1960</v>
      </c>
      <c r="C1065">
        <f>2014-marketing_campaign32[[#This Row],[Year_Birth]]</f>
        <v>54</v>
      </c>
      <c r="D1065" t="str">
        <f>IF(AND(marketing_campaign32[[#This Row],[Age]]&gt;17, marketing_campaign32[[#This Row],[Age]]&lt;40), "Adult", IF(AND(marketing_campaign32[[#This Row],[Age]]&gt;=40, marketing_campaign32[[#This Row],[Age]]&lt;59), "Middle Age", "Old Age"))</f>
        <v>Middle Age</v>
      </c>
      <c r="E1065">
        <v>2</v>
      </c>
      <c r="F1065">
        <v>2</v>
      </c>
      <c r="G1065">
        <v>51651</v>
      </c>
      <c r="H1065" t="s">
        <v>147</v>
      </c>
      <c r="I1065">
        <v>2</v>
      </c>
      <c r="J1065">
        <v>0</v>
      </c>
      <c r="K1065">
        <v>1</v>
      </c>
      <c r="L1065">
        <f t="shared" si="48"/>
        <v>1</v>
      </c>
      <c r="M1065">
        <f>marketing_campaign32[[#This Row],[TotalKids]]+marketing_campaign32[[#This Row],[Marital_Number]]</f>
        <v>3</v>
      </c>
      <c r="N1065" s="1">
        <v>41220</v>
      </c>
      <c r="O1065" s="22">
        <f>MAX($N$2:$N$2229)-marketing_campaign32[[#This Row],[Dt_Customer]]</f>
        <v>599</v>
      </c>
      <c r="P1065">
        <v>32</v>
      </c>
      <c r="Q1065">
        <v>293</v>
      </c>
      <c r="R1065">
        <v>6</v>
      </c>
      <c r="S1065">
        <v>23</v>
      </c>
      <c r="T1065">
        <v>13</v>
      </c>
      <c r="U1065">
        <v>6</v>
      </c>
      <c r="V1065">
        <v>92</v>
      </c>
      <c r="W1065">
        <f t="shared" si="49"/>
        <v>433</v>
      </c>
      <c r="X1065" s="27">
        <f>marketing_campaign32[[#This Row],[TotalSpend]]/marketing_campaign32[[#This Row],[Income]]</f>
        <v>8.3831871599775419E-3</v>
      </c>
      <c r="Y1065" s="27" t="str">
        <f>IF(marketing_campaign32[[#This Row],[TotalSpend]]&gt;1196, "High Spend", "Low Spend")</f>
        <v>Low Spend</v>
      </c>
      <c r="Z1065">
        <v>4</v>
      </c>
      <c r="AA1065">
        <v>6</v>
      </c>
      <c r="AB1065">
        <v>2</v>
      </c>
      <c r="AC1065">
        <v>5</v>
      </c>
      <c r="AD1065">
        <f t="shared" si="50"/>
        <v>13</v>
      </c>
      <c r="AE1065" s="30">
        <f>IFERROR(marketing_campaign32[[#This Row],[TotalSpend]]/marketing_campaign32[[#This Row],[TotalPurchase]], 0)</f>
        <v>33.307692307692307</v>
      </c>
      <c r="AF1065">
        <v>8</v>
      </c>
      <c r="AG1065">
        <v>0</v>
      </c>
      <c r="AH1065">
        <v>0</v>
      </c>
      <c r="AI1065">
        <v>0</v>
      </c>
      <c r="AJ1065">
        <v>0</v>
      </c>
      <c r="AK1065">
        <v>0</v>
      </c>
      <c r="AL1065">
        <v>0</v>
      </c>
      <c r="AM1065">
        <v>0</v>
      </c>
    </row>
    <row r="1066" spans="1:39" x14ac:dyDescent="0.3">
      <c r="A1066">
        <v>6131</v>
      </c>
      <c r="B1066">
        <v>1980</v>
      </c>
      <c r="C1066">
        <f>2014-marketing_campaign32[[#This Row],[Year_Birth]]</f>
        <v>34</v>
      </c>
      <c r="D1066" t="str">
        <f>IF(AND(marketing_campaign32[[#This Row],[Age]]&gt;17, marketing_campaign32[[#This Row],[Age]]&lt;40), "Adult", IF(AND(marketing_campaign32[[#This Row],[Age]]&gt;=40, marketing_campaign32[[#This Row],[Age]]&lt;59), "Middle Age", "Old Age"))</f>
        <v>Adult</v>
      </c>
      <c r="E1066">
        <v>3</v>
      </c>
      <c r="F1066">
        <v>2</v>
      </c>
      <c r="G1066">
        <v>70829</v>
      </c>
      <c r="H1066" t="s">
        <v>146</v>
      </c>
      <c r="I1066">
        <v>3</v>
      </c>
      <c r="J1066">
        <v>1</v>
      </c>
      <c r="K1066">
        <v>1</v>
      </c>
      <c r="L1066">
        <f t="shared" si="48"/>
        <v>2</v>
      </c>
      <c r="M1066">
        <f>marketing_campaign32[[#This Row],[TotalKids]]+marketing_campaign32[[#This Row],[Marital_Number]]</f>
        <v>4</v>
      </c>
      <c r="N1066" s="1">
        <v>41609</v>
      </c>
      <c r="O1066" s="22">
        <f>MAX($N$2:$N$2229)-marketing_campaign32[[#This Row],[Dt_Customer]]</f>
        <v>210</v>
      </c>
      <c r="P1066">
        <v>87</v>
      </c>
      <c r="Q1066">
        <v>141</v>
      </c>
      <c r="R1066">
        <v>70</v>
      </c>
      <c r="S1066">
        <v>106</v>
      </c>
      <c r="T1066">
        <v>72</v>
      </c>
      <c r="U1066">
        <v>19</v>
      </c>
      <c r="V1066">
        <v>23</v>
      </c>
      <c r="W1066">
        <f t="shared" si="49"/>
        <v>431</v>
      </c>
      <c r="X1066" s="27">
        <f>marketing_campaign32[[#This Row],[TotalSpend]]/marketing_campaign32[[#This Row],[Income]]</f>
        <v>6.0850781459571646E-3</v>
      </c>
      <c r="Y1066" s="27" t="str">
        <f>IF(marketing_campaign32[[#This Row],[TotalSpend]]&gt;1196, "High Spend", "Low Spend")</f>
        <v>Low Spend</v>
      </c>
      <c r="Z1066">
        <v>2</v>
      </c>
      <c r="AA1066">
        <v>4</v>
      </c>
      <c r="AB1066">
        <v>2</v>
      </c>
      <c r="AC1066">
        <v>8</v>
      </c>
      <c r="AD1066">
        <f t="shared" si="50"/>
        <v>14</v>
      </c>
      <c r="AE1066" s="30">
        <f>IFERROR(marketing_campaign32[[#This Row],[TotalSpend]]/marketing_campaign32[[#This Row],[TotalPurchase]], 0)</f>
        <v>30.785714285714285</v>
      </c>
      <c r="AF1066">
        <v>3</v>
      </c>
      <c r="AG1066">
        <v>0</v>
      </c>
      <c r="AH1066">
        <v>0</v>
      </c>
      <c r="AI1066">
        <v>0</v>
      </c>
      <c r="AJ1066">
        <v>0</v>
      </c>
      <c r="AK1066">
        <v>0</v>
      </c>
      <c r="AL1066">
        <v>0</v>
      </c>
      <c r="AM1066">
        <v>0</v>
      </c>
    </row>
    <row r="1067" spans="1:39" x14ac:dyDescent="0.3">
      <c r="A1067">
        <v>7798</v>
      </c>
      <c r="B1067">
        <v>1972</v>
      </c>
      <c r="C1067">
        <f>2014-marketing_campaign32[[#This Row],[Year_Birth]]</f>
        <v>42</v>
      </c>
      <c r="D1067" t="str">
        <f>IF(AND(marketing_campaign32[[#This Row],[Age]]&gt;17, marketing_campaign32[[#This Row],[Age]]&lt;40), "Adult", IF(AND(marketing_campaign32[[#This Row],[Age]]&gt;=40, marketing_campaign32[[#This Row],[Age]]&lt;59), "Middle Age", "Old Age"))</f>
        <v>Middle Age</v>
      </c>
      <c r="E1067">
        <v>3</v>
      </c>
      <c r="F1067">
        <v>2</v>
      </c>
      <c r="G1067">
        <v>46344</v>
      </c>
      <c r="H1067" t="s">
        <v>147</v>
      </c>
      <c r="I1067">
        <v>2</v>
      </c>
      <c r="J1067">
        <v>0</v>
      </c>
      <c r="K1067">
        <v>1</v>
      </c>
      <c r="L1067">
        <f t="shared" si="48"/>
        <v>1</v>
      </c>
      <c r="M1067">
        <f>marketing_campaign32[[#This Row],[TotalKids]]+marketing_campaign32[[#This Row],[Marital_Number]]</f>
        <v>3</v>
      </c>
      <c r="N1067" s="1">
        <v>41257</v>
      </c>
      <c r="O1067" s="22">
        <f>MAX($N$2:$N$2229)-marketing_campaign32[[#This Row],[Dt_Customer]]</f>
        <v>562</v>
      </c>
      <c r="P1067">
        <v>28</v>
      </c>
      <c r="Q1067">
        <v>233</v>
      </c>
      <c r="R1067">
        <v>20</v>
      </c>
      <c r="S1067">
        <v>57</v>
      </c>
      <c r="T1067">
        <v>8</v>
      </c>
      <c r="U1067">
        <v>20</v>
      </c>
      <c r="V1067">
        <v>91</v>
      </c>
      <c r="W1067">
        <f t="shared" si="49"/>
        <v>429</v>
      </c>
      <c r="X1067" s="27">
        <f>marketing_campaign32[[#This Row],[TotalSpend]]/marketing_campaign32[[#This Row],[Income]]</f>
        <v>9.2568617296737449E-3</v>
      </c>
      <c r="Y1067" s="27" t="str">
        <f>IF(marketing_campaign32[[#This Row],[TotalSpend]]&gt;1196, "High Spend", "Low Spend")</f>
        <v>Low Spend</v>
      </c>
      <c r="Z1067">
        <v>4</v>
      </c>
      <c r="AA1067">
        <v>7</v>
      </c>
      <c r="AB1067">
        <v>1</v>
      </c>
      <c r="AC1067">
        <v>5</v>
      </c>
      <c r="AD1067">
        <f t="shared" si="50"/>
        <v>13</v>
      </c>
      <c r="AE1067" s="30">
        <f>IFERROR(marketing_campaign32[[#This Row],[TotalSpend]]/marketing_campaign32[[#This Row],[TotalPurchase]], 0)</f>
        <v>33</v>
      </c>
      <c r="AF1067">
        <v>7</v>
      </c>
      <c r="AG1067">
        <v>0</v>
      </c>
      <c r="AH1067">
        <v>0</v>
      </c>
      <c r="AI1067">
        <v>0</v>
      </c>
      <c r="AJ1067">
        <v>0</v>
      </c>
      <c r="AK1067">
        <v>0</v>
      </c>
      <c r="AL1067">
        <v>0</v>
      </c>
      <c r="AM1067">
        <v>0</v>
      </c>
    </row>
    <row r="1068" spans="1:39" x14ac:dyDescent="0.3">
      <c r="A1068">
        <v>1142</v>
      </c>
      <c r="B1068">
        <v>1953</v>
      </c>
      <c r="C1068">
        <f>2014-marketing_campaign32[[#This Row],[Year_Birth]]</f>
        <v>61</v>
      </c>
      <c r="D1068" t="str">
        <f>IF(AND(marketing_campaign32[[#This Row],[Age]]&gt;17, marketing_campaign32[[#This Row],[Age]]&lt;40), "Adult", IF(AND(marketing_campaign32[[#This Row],[Age]]&gt;=40, marketing_campaign32[[#This Row],[Age]]&lt;59), "Middle Age", "Old Age"))</f>
        <v>Old Age</v>
      </c>
      <c r="E1068">
        <v>3</v>
      </c>
      <c r="F1068">
        <v>2</v>
      </c>
      <c r="G1068">
        <v>55707</v>
      </c>
      <c r="H1068" t="s">
        <v>147</v>
      </c>
      <c r="I1068">
        <v>2</v>
      </c>
      <c r="J1068">
        <v>0</v>
      </c>
      <c r="K1068">
        <v>1</v>
      </c>
      <c r="L1068">
        <f t="shared" si="48"/>
        <v>1</v>
      </c>
      <c r="M1068">
        <f>marketing_campaign32[[#This Row],[TotalKids]]+marketing_campaign32[[#This Row],[Marital_Number]]</f>
        <v>3</v>
      </c>
      <c r="N1068" s="1">
        <v>41630</v>
      </c>
      <c r="O1068" s="22">
        <f>MAX($N$2:$N$2229)-marketing_campaign32[[#This Row],[Dt_Customer]]</f>
        <v>189</v>
      </c>
      <c r="P1068">
        <v>91</v>
      </c>
      <c r="Q1068">
        <v>208</v>
      </c>
      <c r="R1068">
        <v>7</v>
      </c>
      <c r="S1068">
        <v>82</v>
      </c>
      <c r="T1068">
        <v>30</v>
      </c>
      <c r="U1068">
        <v>66</v>
      </c>
      <c r="V1068">
        <v>35</v>
      </c>
      <c r="W1068">
        <f t="shared" si="49"/>
        <v>428</v>
      </c>
      <c r="X1068" s="27">
        <f>marketing_campaign32[[#This Row],[TotalSpend]]/marketing_campaign32[[#This Row],[Income]]</f>
        <v>7.6830559893729692E-3</v>
      </c>
      <c r="Y1068" s="27" t="str">
        <f>IF(marketing_campaign32[[#This Row],[TotalSpend]]&gt;1196, "High Spend", "Low Spend")</f>
        <v>Low Spend</v>
      </c>
      <c r="Z1068">
        <v>2</v>
      </c>
      <c r="AA1068">
        <v>3</v>
      </c>
      <c r="AB1068">
        <v>2</v>
      </c>
      <c r="AC1068">
        <v>9</v>
      </c>
      <c r="AD1068">
        <f t="shared" si="50"/>
        <v>14</v>
      </c>
      <c r="AE1068" s="30">
        <f>IFERROR(marketing_campaign32[[#This Row],[TotalSpend]]/marketing_campaign32[[#This Row],[TotalPurchase]], 0)</f>
        <v>30.571428571428573</v>
      </c>
      <c r="AF1068">
        <v>3</v>
      </c>
      <c r="AG1068">
        <v>0</v>
      </c>
      <c r="AH1068">
        <v>0</v>
      </c>
      <c r="AI1068">
        <v>0</v>
      </c>
      <c r="AJ1068">
        <v>0</v>
      </c>
      <c r="AK1068">
        <v>0</v>
      </c>
      <c r="AL1068">
        <v>0</v>
      </c>
      <c r="AM1068">
        <v>0</v>
      </c>
    </row>
    <row r="1069" spans="1:39" x14ac:dyDescent="0.3">
      <c r="A1069">
        <v>1175</v>
      </c>
      <c r="B1069">
        <v>1983</v>
      </c>
      <c r="C1069">
        <f>2014-marketing_campaign32[[#This Row],[Year_Birth]]</f>
        <v>31</v>
      </c>
      <c r="D1069" t="str">
        <f>IF(AND(marketing_campaign32[[#This Row],[Age]]&gt;17, marketing_campaign32[[#This Row],[Age]]&lt;40), "Adult", IF(AND(marketing_campaign32[[#This Row],[Age]]&gt;=40, marketing_campaign32[[#This Row],[Age]]&lt;59), "Middle Age", "Old Age"))</f>
        <v>Adult</v>
      </c>
      <c r="E1069">
        <v>3</v>
      </c>
      <c r="F1069">
        <v>2</v>
      </c>
      <c r="G1069">
        <v>36262</v>
      </c>
      <c r="H1069" t="s">
        <v>147</v>
      </c>
      <c r="I1069">
        <v>2</v>
      </c>
      <c r="J1069">
        <v>0</v>
      </c>
      <c r="K1069">
        <v>0</v>
      </c>
      <c r="L1069">
        <f t="shared" si="48"/>
        <v>0</v>
      </c>
      <c r="M1069">
        <f>marketing_campaign32[[#This Row],[TotalKids]]+marketing_campaign32[[#This Row],[Marital_Number]]</f>
        <v>2</v>
      </c>
      <c r="N1069" s="1">
        <v>41537</v>
      </c>
      <c r="O1069" s="22">
        <f>MAX($N$2:$N$2229)-marketing_campaign32[[#This Row],[Dt_Customer]]</f>
        <v>282</v>
      </c>
      <c r="P1069">
        <v>24</v>
      </c>
      <c r="Q1069">
        <v>88</v>
      </c>
      <c r="R1069">
        <v>39</v>
      </c>
      <c r="S1069">
        <v>54</v>
      </c>
      <c r="T1069">
        <v>64</v>
      </c>
      <c r="U1069">
        <v>28</v>
      </c>
      <c r="V1069">
        <v>153</v>
      </c>
      <c r="W1069">
        <f t="shared" si="49"/>
        <v>426</v>
      </c>
      <c r="X1069" s="27">
        <f>marketing_campaign32[[#This Row],[TotalSpend]]/marketing_campaign32[[#This Row],[Income]]</f>
        <v>1.1747835199382273E-2</v>
      </c>
      <c r="Y1069" s="27" t="str">
        <f>IF(marketing_campaign32[[#This Row],[TotalSpend]]&gt;1196, "High Spend", "Low Spend")</f>
        <v>Low Spend</v>
      </c>
      <c r="Z1069">
        <v>1</v>
      </c>
      <c r="AA1069">
        <v>3</v>
      </c>
      <c r="AB1069">
        <v>5</v>
      </c>
      <c r="AC1069">
        <v>3</v>
      </c>
      <c r="AD1069">
        <f t="shared" si="50"/>
        <v>11</v>
      </c>
      <c r="AE1069" s="30">
        <f>IFERROR(marketing_campaign32[[#This Row],[TotalSpend]]/marketing_campaign32[[#This Row],[TotalPurchase]], 0)</f>
        <v>38.727272727272727</v>
      </c>
      <c r="AF1069">
        <v>6</v>
      </c>
      <c r="AG1069">
        <v>0</v>
      </c>
      <c r="AH1069">
        <v>0</v>
      </c>
      <c r="AI1069">
        <v>1</v>
      </c>
      <c r="AJ1069">
        <v>0</v>
      </c>
      <c r="AK1069">
        <v>0</v>
      </c>
      <c r="AL1069">
        <v>1</v>
      </c>
      <c r="AM1069">
        <v>0</v>
      </c>
    </row>
    <row r="1070" spans="1:39" x14ac:dyDescent="0.3">
      <c r="A1070">
        <v>4107</v>
      </c>
      <c r="B1070">
        <v>1948</v>
      </c>
      <c r="C1070">
        <f>2014-marketing_campaign32[[#This Row],[Year_Birth]]</f>
        <v>66</v>
      </c>
      <c r="D1070" t="str">
        <f>IF(AND(marketing_campaign32[[#This Row],[Age]]&gt;17, marketing_campaign32[[#This Row],[Age]]&lt;40), "Adult", IF(AND(marketing_campaign32[[#This Row],[Age]]&gt;=40, marketing_campaign32[[#This Row],[Age]]&lt;59), "Middle Age", "Old Age"))</f>
        <v>Old Age</v>
      </c>
      <c r="E1070">
        <v>3</v>
      </c>
      <c r="F1070">
        <v>2</v>
      </c>
      <c r="G1070">
        <v>46681</v>
      </c>
      <c r="H1070" t="s">
        <v>147</v>
      </c>
      <c r="I1070">
        <v>2</v>
      </c>
      <c r="J1070">
        <v>0</v>
      </c>
      <c r="K1070">
        <v>2</v>
      </c>
      <c r="L1070">
        <f t="shared" si="48"/>
        <v>2</v>
      </c>
      <c r="M1070">
        <f>marketing_campaign32[[#This Row],[TotalKids]]+marketing_campaign32[[#This Row],[Marital_Number]]</f>
        <v>4</v>
      </c>
      <c r="N1070" s="1">
        <v>41555</v>
      </c>
      <c r="O1070" s="22">
        <f>MAX($N$2:$N$2229)-marketing_campaign32[[#This Row],[Dt_Customer]]</f>
        <v>264</v>
      </c>
      <c r="P1070">
        <v>52</v>
      </c>
      <c r="Q1070">
        <v>269</v>
      </c>
      <c r="R1070">
        <v>15</v>
      </c>
      <c r="S1070">
        <v>69</v>
      </c>
      <c r="T1070">
        <v>15</v>
      </c>
      <c r="U1070">
        <v>19</v>
      </c>
      <c r="V1070">
        <v>38</v>
      </c>
      <c r="W1070">
        <f t="shared" si="49"/>
        <v>425</v>
      </c>
      <c r="X1070" s="27">
        <f>marketing_campaign32[[#This Row],[TotalSpend]]/marketing_campaign32[[#This Row],[Income]]</f>
        <v>9.1043465221396277E-3</v>
      </c>
      <c r="Y1070" s="27" t="str">
        <f>IF(marketing_campaign32[[#This Row],[TotalSpend]]&gt;1196, "High Spend", "Low Spend")</f>
        <v>Low Spend</v>
      </c>
      <c r="Z1070">
        <v>2</v>
      </c>
      <c r="AA1070">
        <v>4</v>
      </c>
      <c r="AB1070">
        <v>6</v>
      </c>
      <c r="AC1070">
        <v>4</v>
      </c>
      <c r="AD1070">
        <f t="shared" si="50"/>
        <v>14</v>
      </c>
      <c r="AE1070" s="30">
        <f>IFERROR(marketing_campaign32[[#This Row],[TotalSpend]]/marketing_campaign32[[#This Row],[TotalPurchase]], 0)</f>
        <v>30.357142857142858</v>
      </c>
      <c r="AF1070">
        <v>5</v>
      </c>
      <c r="AG1070">
        <v>0</v>
      </c>
      <c r="AH1070">
        <v>0</v>
      </c>
      <c r="AI1070">
        <v>0</v>
      </c>
      <c r="AJ1070">
        <v>0</v>
      </c>
      <c r="AK1070">
        <v>0</v>
      </c>
      <c r="AL1070">
        <v>0</v>
      </c>
      <c r="AM1070">
        <v>0</v>
      </c>
    </row>
    <row r="1071" spans="1:39" x14ac:dyDescent="0.3">
      <c r="A1071">
        <v>10906</v>
      </c>
      <c r="B1071">
        <v>1948</v>
      </c>
      <c r="C1071">
        <f>2014-marketing_campaign32[[#This Row],[Year_Birth]]</f>
        <v>66</v>
      </c>
      <c r="D1071" t="str">
        <f>IF(AND(marketing_campaign32[[#This Row],[Age]]&gt;17, marketing_campaign32[[#This Row],[Age]]&lt;40), "Adult", IF(AND(marketing_campaign32[[#This Row],[Age]]&gt;=40, marketing_campaign32[[#This Row],[Age]]&lt;59), "Middle Age", "Old Age"))</f>
        <v>Old Age</v>
      </c>
      <c r="E1071">
        <v>3</v>
      </c>
      <c r="F1071">
        <v>2</v>
      </c>
      <c r="G1071">
        <v>46681</v>
      </c>
      <c r="H1071" t="s">
        <v>147</v>
      </c>
      <c r="I1071">
        <v>2</v>
      </c>
      <c r="J1071">
        <v>0</v>
      </c>
      <c r="K1071">
        <v>2</v>
      </c>
      <c r="L1071">
        <f t="shared" si="48"/>
        <v>2</v>
      </c>
      <c r="M1071">
        <f>marketing_campaign32[[#This Row],[TotalKids]]+marketing_campaign32[[#This Row],[Marital_Number]]</f>
        <v>4</v>
      </c>
      <c r="N1071" s="1">
        <v>41555</v>
      </c>
      <c r="O1071" s="22">
        <f>MAX($N$2:$N$2229)-marketing_campaign32[[#This Row],[Dt_Customer]]</f>
        <v>264</v>
      </c>
      <c r="P1071">
        <v>52</v>
      </c>
      <c r="Q1071">
        <v>269</v>
      </c>
      <c r="R1071">
        <v>15</v>
      </c>
      <c r="S1071">
        <v>69</v>
      </c>
      <c r="T1071">
        <v>15</v>
      </c>
      <c r="U1071">
        <v>19</v>
      </c>
      <c r="V1071">
        <v>38</v>
      </c>
      <c r="W1071">
        <f t="shared" si="49"/>
        <v>425</v>
      </c>
      <c r="X1071" s="27">
        <f>marketing_campaign32[[#This Row],[TotalSpend]]/marketing_campaign32[[#This Row],[Income]]</f>
        <v>9.1043465221396277E-3</v>
      </c>
      <c r="Y1071" s="27" t="str">
        <f>IF(marketing_campaign32[[#This Row],[TotalSpend]]&gt;1196, "High Spend", "Low Spend")</f>
        <v>Low Spend</v>
      </c>
      <c r="Z1071">
        <v>2</v>
      </c>
      <c r="AA1071">
        <v>4</v>
      </c>
      <c r="AB1071">
        <v>6</v>
      </c>
      <c r="AC1071">
        <v>4</v>
      </c>
      <c r="AD1071">
        <f t="shared" si="50"/>
        <v>14</v>
      </c>
      <c r="AE1071" s="30">
        <f>IFERROR(marketing_campaign32[[#This Row],[TotalSpend]]/marketing_campaign32[[#This Row],[TotalPurchase]], 0)</f>
        <v>30.357142857142858</v>
      </c>
      <c r="AF1071">
        <v>5</v>
      </c>
      <c r="AG1071">
        <v>0</v>
      </c>
      <c r="AH1071">
        <v>0</v>
      </c>
      <c r="AI1071">
        <v>0</v>
      </c>
      <c r="AJ1071">
        <v>0</v>
      </c>
      <c r="AK1071">
        <v>0</v>
      </c>
      <c r="AL1071">
        <v>0</v>
      </c>
      <c r="AM1071">
        <v>0</v>
      </c>
    </row>
    <row r="1072" spans="1:39" x14ac:dyDescent="0.3">
      <c r="A1072">
        <v>9964</v>
      </c>
      <c r="B1072">
        <v>1979</v>
      </c>
      <c r="C1072">
        <f>2014-marketing_campaign32[[#This Row],[Year_Birth]]</f>
        <v>35</v>
      </c>
      <c r="D1072" t="str">
        <f>IF(AND(marketing_campaign32[[#This Row],[Age]]&gt;17, marketing_campaign32[[#This Row],[Age]]&lt;40), "Adult", IF(AND(marketing_campaign32[[#This Row],[Age]]&gt;=40, marketing_campaign32[[#This Row],[Age]]&lt;59), "Middle Age", "Old Age"))</f>
        <v>Adult</v>
      </c>
      <c r="E1072">
        <v>2</v>
      </c>
      <c r="F1072">
        <v>1</v>
      </c>
      <c r="G1072">
        <v>61825</v>
      </c>
      <c r="H1072" t="s">
        <v>147</v>
      </c>
      <c r="I1072">
        <v>2</v>
      </c>
      <c r="J1072">
        <v>0</v>
      </c>
      <c r="K1072">
        <v>1</v>
      </c>
      <c r="L1072">
        <f t="shared" si="48"/>
        <v>1</v>
      </c>
      <c r="M1072">
        <f>marketing_campaign32[[#This Row],[TotalKids]]+marketing_campaign32[[#This Row],[Marital_Number]]</f>
        <v>2</v>
      </c>
      <c r="N1072" s="1">
        <v>41493</v>
      </c>
      <c r="O1072" s="22">
        <f>MAX($N$2:$N$2229)-marketing_campaign32[[#This Row],[Dt_Customer]]</f>
        <v>326</v>
      </c>
      <c r="P1072">
        <v>56</v>
      </c>
      <c r="Q1072">
        <v>162</v>
      </c>
      <c r="R1072">
        <v>50</v>
      </c>
      <c r="S1072">
        <v>100</v>
      </c>
      <c r="T1072">
        <v>55</v>
      </c>
      <c r="U1072">
        <v>30</v>
      </c>
      <c r="V1072">
        <v>27</v>
      </c>
      <c r="W1072">
        <f t="shared" si="49"/>
        <v>424</v>
      </c>
      <c r="X1072" s="27">
        <f>marketing_campaign32[[#This Row],[TotalSpend]]/marketing_campaign32[[#This Row],[Income]]</f>
        <v>6.8580671249494542E-3</v>
      </c>
      <c r="Y1072" s="27" t="str">
        <f>IF(marketing_campaign32[[#This Row],[TotalSpend]]&gt;1196, "High Spend", "Low Spend")</f>
        <v>Low Spend</v>
      </c>
      <c r="Z1072">
        <v>1</v>
      </c>
      <c r="AA1072">
        <v>4</v>
      </c>
      <c r="AB1072">
        <v>2</v>
      </c>
      <c r="AC1072">
        <v>8</v>
      </c>
      <c r="AD1072">
        <f t="shared" si="50"/>
        <v>14</v>
      </c>
      <c r="AE1072" s="30">
        <f>IFERROR(marketing_campaign32[[#This Row],[TotalSpend]]/marketing_campaign32[[#This Row],[TotalPurchase]], 0)</f>
        <v>30.285714285714285</v>
      </c>
      <c r="AF1072">
        <v>4</v>
      </c>
      <c r="AG1072">
        <v>0</v>
      </c>
      <c r="AH1072">
        <v>0</v>
      </c>
      <c r="AI1072">
        <v>0</v>
      </c>
      <c r="AJ1072">
        <v>0</v>
      </c>
      <c r="AK1072">
        <v>0</v>
      </c>
      <c r="AL1072">
        <v>0</v>
      </c>
      <c r="AM1072">
        <v>0</v>
      </c>
    </row>
    <row r="1073" spans="1:39" x14ac:dyDescent="0.3">
      <c r="A1073">
        <v>1630</v>
      </c>
      <c r="B1073">
        <v>1979</v>
      </c>
      <c r="C1073">
        <f>2014-marketing_campaign32[[#This Row],[Year_Birth]]</f>
        <v>35</v>
      </c>
      <c r="D1073" t="str">
        <f>IF(AND(marketing_campaign32[[#This Row],[Age]]&gt;17, marketing_campaign32[[#This Row],[Age]]&lt;40), "Adult", IF(AND(marketing_campaign32[[#This Row],[Age]]&gt;=40, marketing_campaign32[[#This Row],[Age]]&lt;59), "Middle Age", "Old Age"))</f>
        <v>Adult</v>
      </c>
      <c r="E1073">
        <v>2</v>
      </c>
      <c r="F1073">
        <v>1</v>
      </c>
      <c r="G1073">
        <v>61825</v>
      </c>
      <c r="H1073" t="s">
        <v>147</v>
      </c>
      <c r="I1073">
        <v>2</v>
      </c>
      <c r="J1073">
        <v>0</v>
      </c>
      <c r="K1073">
        <v>1</v>
      </c>
      <c r="L1073">
        <f t="shared" si="48"/>
        <v>1</v>
      </c>
      <c r="M1073">
        <f>marketing_campaign32[[#This Row],[TotalKids]]+marketing_campaign32[[#This Row],[Marital_Number]]</f>
        <v>2</v>
      </c>
      <c r="N1073" s="1">
        <v>41493</v>
      </c>
      <c r="O1073" s="22">
        <f>MAX($N$2:$N$2229)-marketing_campaign32[[#This Row],[Dt_Customer]]</f>
        <v>326</v>
      </c>
      <c r="P1073">
        <v>56</v>
      </c>
      <c r="Q1073">
        <v>162</v>
      </c>
      <c r="R1073">
        <v>50</v>
      </c>
      <c r="S1073">
        <v>100</v>
      </c>
      <c r="T1073">
        <v>55</v>
      </c>
      <c r="U1073">
        <v>30</v>
      </c>
      <c r="V1073">
        <v>27</v>
      </c>
      <c r="W1073">
        <f t="shared" si="49"/>
        <v>424</v>
      </c>
      <c r="X1073" s="27">
        <f>marketing_campaign32[[#This Row],[TotalSpend]]/marketing_campaign32[[#This Row],[Income]]</f>
        <v>6.8580671249494542E-3</v>
      </c>
      <c r="Y1073" s="27" t="str">
        <f>IF(marketing_campaign32[[#This Row],[TotalSpend]]&gt;1196, "High Spend", "Low Spend")</f>
        <v>Low Spend</v>
      </c>
      <c r="Z1073">
        <v>1</v>
      </c>
      <c r="AA1073">
        <v>4</v>
      </c>
      <c r="AB1073">
        <v>2</v>
      </c>
      <c r="AC1073">
        <v>8</v>
      </c>
      <c r="AD1073">
        <f t="shared" si="50"/>
        <v>14</v>
      </c>
      <c r="AE1073" s="30">
        <f>IFERROR(marketing_campaign32[[#This Row],[TotalSpend]]/marketing_campaign32[[#This Row],[TotalPurchase]], 0)</f>
        <v>30.285714285714285</v>
      </c>
      <c r="AF1073">
        <v>4</v>
      </c>
      <c r="AG1073">
        <v>0</v>
      </c>
      <c r="AH1073">
        <v>0</v>
      </c>
      <c r="AI1073">
        <v>0</v>
      </c>
      <c r="AJ1073">
        <v>0</v>
      </c>
      <c r="AK1073">
        <v>0</v>
      </c>
      <c r="AL1073">
        <v>0</v>
      </c>
      <c r="AM1073">
        <v>0</v>
      </c>
    </row>
    <row r="1074" spans="1:39" x14ac:dyDescent="0.3">
      <c r="A1074">
        <v>1041</v>
      </c>
      <c r="B1074">
        <v>1973</v>
      </c>
      <c r="C1074">
        <f>2014-marketing_campaign32[[#This Row],[Year_Birth]]</f>
        <v>41</v>
      </c>
      <c r="D1074" t="str">
        <f>IF(AND(marketing_campaign32[[#This Row],[Age]]&gt;17, marketing_campaign32[[#This Row],[Age]]&lt;40), "Adult", IF(AND(marketing_campaign32[[#This Row],[Age]]&gt;=40, marketing_campaign32[[#This Row],[Age]]&lt;59), "Middle Age", "Old Age"))</f>
        <v>Middle Age</v>
      </c>
      <c r="E1074">
        <v>3</v>
      </c>
      <c r="F1074">
        <v>1</v>
      </c>
      <c r="G1074">
        <v>48432</v>
      </c>
      <c r="H1074" t="s">
        <v>147</v>
      </c>
      <c r="I1074">
        <v>2</v>
      </c>
      <c r="J1074">
        <v>0</v>
      </c>
      <c r="K1074">
        <v>1</v>
      </c>
      <c r="L1074">
        <f t="shared" si="48"/>
        <v>1</v>
      </c>
      <c r="M1074">
        <f>marketing_campaign32[[#This Row],[TotalKids]]+marketing_campaign32[[#This Row],[Marital_Number]]</f>
        <v>2</v>
      </c>
      <c r="N1074" s="1">
        <v>41200</v>
      </c>
      <c r="O1074" s="22">
        <f>MAX($N$2:$N$2229)-marketing_campaign32[[#This Row],[Dt_Customer]]</f>
        <v>619</v>
      </c>
      <c r="P1074">
        <v>3</v>
      </c>
      <c r="Q1074">
        <v>322</v>
      </c>
      <c r="R1074">
        <v>3</v>
      </c>
      <c r="S1074">
        <v>50</v>
      </c>
      <c r="T1074">
        <v>4</v>
      </c>
      <c r="U1074">
        <v>3</v>
      </c>
      <c r="V1074">
        <v>42</v>
      </c>
      <c r="W1074">
        <f t="shared" si="49"/>
        <v>424</v>
      </c>
      <c r="X1074" s="27">
        <f>marketing_campaign32[[#This Row],[TotalSpend]]/marketing_campaign32[[#This Row],[Income]]</f>
        <v>8.7545424512718868E-3</v>
      </c>
      <c r="Y1074" s="27" t="str">
        <f>IF(marketing_campaign32[[#This Row],[TotalSpend]]&gt;1196, "High Spend", "Low Spend")</f>
        <v>Low Spend</v>
      </c>
      <c r="Z1074">
        <v>5</v>
      </c>
      <c r="AA1074">
        <v>7</v>
      </c>
      <c r="AB1074">
        <v>1</v>
      </c>
      <c r="AC1074">
        <v>6</v>
      </c>
      <c r="AD1074">
        <f t="shared" si="50"/>
        <v>14</v>
      </c>
      <c r="AE1074" s="30">
        <f>IFERROR(marketing_campaign32[[#This Row],[TotalSpend]]/marketing_campaign32[[#This Row],[TotalPurchase]], 0)</f>
        <v>30.285714285714285</v>
      </c>
      <c r="AF1074">
        <v>8</v>
      </c>
      <c r="AG1074">
        <v>0</v>
      </c>
      <c r="AH1074">
        <v>0</v>
      </c>
      <c r="AI1074">
        <v>0</v>
      </c>
      <c r="AJ1074">
        <v>0</v>
      </c>
      <c r="AK1074">
        <v>0</v>
      </c>
      <c r="AL1074">
        <v>1</v>
      </c>
      <c r="AM1074">
        <v>0</v>
      </c>
    </row>
    <row r="1075" spans="1:39" x14ac:dyDescent="0.3">
      <c r="A1075">
        <v>492</v>
      </c>
      <c r="B1075">
        <v>1973</v>
      </c>
      <c r="C1075">
        <f>2014-marketing_campaign32[[#This Row],[Year_Birth]]</f>
        <v>41</v>
      </c>
      <c r="D1075" t="str">
        <f>IF(AND(marketing_campaign32[[#This Row],[Age]]&gt;17, marketing_campaign32[[#This Row],[Age]]&lt;40), "Adult", IF(AND(marketing_campaign32[[#This Row],[Age]]&gt;=40, marketing_campaign32[[#This Row],[Age]]&lt;59), "Middle Age", "Old Age"))</f>
        <v>Middle Age</v>
      </c>
      <c r="E1075">
        <v>3</v>
      </c>
      <c r="F1075">
        <v>1</v>
      </c>
      <c r="G1075">
        <v>48432</v>
      </c>
      <c r="H1075" t="s">
        <v>147</v>
      </c>
      <c r="I1075">
        <v>2</v>
      </c>
      <c r="J1075">
        <v>0</v>
      </c>
      <c r="K1075">
        <v>1</v>
      </c>
      <c r="L1075">
        <f t="shared" si="48"/>
        <v>1</v>
      </c>
      <c r="M1075">
        <f>marketing_campaign32[[#This Row],[TotalKids]]+marketing_campaign32[[#This Row],[Marital_Number]]</f>
        <v>2</v>
      </c>
      <c r="N1075" s="1">
        <v>41200</v>
      </c>
      <c r="O1075" s="22">
        <f>MAX($N$2:$N$2229)-marketing_campaign32[[#This Row],[Dt_Customer]]</f>
        <v>619</v>
      </c>
      <c r="P1075">
        <v>3</v>
      </c>
      <c r="Q1075">
        <v>322</v>
      </c>
      <c r="R1075">
        <v>3</v>
      </c>
      <c r="S1075">
        <v>50</v>
      </c>
      <c r="T1075">
        <v>4</v>
      </c>
      <c r="U1075">
        <v>3</v>
      </c>
      <c r="V1075">
        <v>42</v>
      </c>
      <c r="W1075">
        <f t="shared" si="49"/>
        <v>424</v>
      </c>
      <c r="X1075" s="27">
        <f>marketing_campaign32[[#This Row],[TotalSpend]]/marketing_campaign32[[#This Row],[Income]]</f>
        <v>8.7545424512718868E-3</v>
      </c>
      <c r="Y1075" s="27" t="str">
        <f>IF(marketing_campaign32[[#This Row],[TotalSpend]]&gt;1196, "High Spend", "Low Spend")</f>
        <v>Low Spend</v>
      </c>
      <c r="Z1075">
        <v>5</v>
      </c>
      <c r="AA1075">
        <v>7</v>
      </c>
      <c r="AB1075">
        <v>1</v>
      </c>
      <c r="AC1075">
        <v>6</v>
      </c>
      <c r="AD1075">
        <f t="shared" si="50"/>
        <v>14</v>
      </c>
      <c r="AE1075" s="30">
        <f>IFERROR(marketing_campaign32[[#This Row],[TotalSpend]]/marketing_campaign32[[#This Row],[TotalPurchase]], 0)</f>
        <v>30.285714285714285</v>
      </c>
      <c r="AF1075">
        <v>8</v>
      </c>
      <c r="AG1075">
        <v>0</v>
      </c>
      <c r="AH1075">
        <v>0</v>
      </c>
      <c r="AI1075">
        <v>0</v>
      </c>
      <c r="AJ1075">
        <v>0</v>
      </c>
      <c r="AK1075">
        <v>0</v>
      </c>
      <c r="AL1075">
        <v>0</v>
      </c>
      <c r="AM1075">
        <v>0</v>
      </c>
    </row>
    <row r="1076" spans="1:39" x14ac:dyDescent="0.3">
      <c r="A1076">
        <v>11133</v>
      </c>
      <c r="B1076">
        <v>1973</v>
      </c>
      <c r="C1076">
        <f>2014-marketing_campaign32[[#This Row],[Year_Birth]]</f>
        <v>41</v>
      </c>
      <c r="D1076" t="str">
        <f>IF(AND(marketing_campaign32[[#This Row],[Age]]&gt;17, marketing_campaign32[[#This Row],[Age]]&lt;40), "Adult", IF(AND(marketing_campaign32[[#This Row],[Age]]&gt;=40, marketing_campaign32[[#This Row],[Age]]&lt;59), "Middle Age", "Old Age"))</f>
        <v>Middle Age</v>
      </c>
      <c r="E1076">
        <v>3</v>
      </c>
      <c r="F1076">
        <v>1</v>
      </c>
      <c r="G1076">
        <v>48432</v>
      </c>
      <c r="H1076" t="s">
        <v>147</v>
      </c>
      <c r="I1076">
        <v>2</v>
      </c>
      <c r="J1076">
        <v>0</v>
      </c>
      <c r="K1076">
        <v>1</v>
      </c>
      <c r="L1076">
        <f t="shared" si="48"/>
        <v>1</v>
      </c>
      <c r="M1076">
        <f>marketing_campaign32[[#This Row],[TotalKids]]+marketing_campaign32[[#This Row],[Marital_Number]]</f>
        <v>2</v>
      </c>
      <c r="N1076" s="1">
        <v>41200</v>
      </c>
      <c r="O1076" s="22">
        <f>MAX($N$2:$N$2229)-marketing_campaign32[[#This Row],[Dt_Customer]]</f>
        <v>619</v>
      </c>
      <c r="P1076">
        <v>3</v>
      </c>
      <c r="Q1076">
        <v>322</v>
      </c>
      <c r="R1076">
        <v>3</v>
      </c>
      <c r="S1076">
        <v>50</v>
      </c>
      <c r="T1076">
        <v>4</v>
      </c>
      <c r="U1076">
        <v>3</v>
      </c>
      <c r="V1076">
        <v>42</v>
      </c>
      <c r="W1076">
        <f t="shared" si="49"/>
        <v>424</v>
      </c>
      <c r="X1076" s="27">
        <f>marketing_campaign32[[#This Row],[TotalSpend]]/marketing_campaign32[[#This Row],[Income]]</f>
        <v>8.7545424512718868E-3</v>
      </c>
      <c r="Y1076" s="27" t="str">
        <f>IF(marketing_campaign32[[#This Row],[TotalSpend]]&gt;1196, "High Spend", "Low Spend")</f>
        <v>Low Spend</v>
      </c>
      <c r="Z1076">
        <v>5</v>
      </c>
      <c r="AA1076">
        <v>7</v>
      </c>
      <c r="AB1076">
        <v>1</v>
      </c>
      <c r="AC1076">
        <v>6</v>
      </c>
      <c r="AD1076">
        <f t="shared" si="50"/>
        <v>14</v>
      </c>
      <c r="AE1076" s="30">
        <f>IFERROR(marketing_campaign32[[#This Row],[TotalSpend]]/marketing_campaign32[[#This Row],[TotalPurchase]], 0)</f>
        <v>30.285714285714285</v>
      </c>
      <c r="AF1076">
        <v>8</v>
      </c>
      <c r="AG1076">
        <v>0</v>
      </c>
      <c r="AH1076">
        <v>0</v>
      </c>
      <c r="AI1076">
        <v>0</v>
      </c>
      <c r="AJ1076">
        <v>0</v>
      </c>
      <c r="AK1076">
        <v>0</v>
      </c>
      <c r="AL1076">
        <v>1</v>
      </c>
      <c r="AM1076">
        <v>0</v>
      </c>
    </row>
    <row r="1077" spans="1:39" x14ac:dyDescent="0.3">
      <c r="A1077">
        <v>5324</v>
      </c>
      <c r="B1077">
        <v>1981</v>
      </c>
      <c r="C1077">
        <f>2014-marketing_campaign32[[#This Row],[Year_Birth]]</f>
        <v>33</v>
      </c>
      <c r="D1077" t="str">
        <f>IF(AND(marketing_campaign32[[#This Row],[Age]]&gt;17, marketing_campaign32[[#This Row],[Age]]&lt;40), "Adult", IF(AND(marketing_campaign32[[#This Row],[Age]]&gt;=40, marketing_campaign32[[#This Row],[Age]]&lt;59), "Middle Age", "Old Age"))</f>
        <v>Adult</v>
      </c>
      <c r="E1077">
        <v>3</v>
      </c>
      <c r="F1077">
        <v>2</v>
      </c>
      <c r="G1077">
        <v>58293</v>
      </c>
      <c r="H1077" t="s">
        <v>147</v>
      </c>
      <c r="I1077">
        <v>2</v>
      </c>
      <c r="J1077">
        <v>1</v>
      </c>
      <c r="K1077">
        <v>0</v>
      </c>
      <c r="L1077">
        <f t="shared" si="48"/>
        <v>1</v>
      </c>
      <c r="M1077">
        <f>marketing_campaign32[[#This Row],[TotalKids]]+marketing_campaign32[[#This Row],[Marital_Number]]</f>
        <v>3</v>
      </c>
      <c r="N1077" s="1">
        <v>41658</v>
      </c>
      <c r="O1077" s="22">
        <f>MAX($N$2:$N$2229)-marketing_campaign32[[#This Row],[Dt_Customer]]</f>
        <v>161</v>
      </c>
      <c r="P1077">
        <v>94</v>
      </c>
      <c r="Q1077">
        <v>173</v>
      </c>
      <c r="R1077">
        <v>43</v>
      </c>
      <c r="S1077">
        <v>118</v>
      </c>
      <c r="T1077">
        <v>46</v>
      </c>
      <c r="U1077">
        <v>27</v>
      </c>
      <c r="V1077">
        <v>15</v>
      </c>
      <c r="W1077">
        <f t="shared" si="49"/>
        <v>422</v>
      </c>
      <c r="X1077" s="27">
        <f>marketing_campaign32[[#This Row],[TotalSpend]]/marketing_campaign32[[#This Row],[Income]]</f>
        <v>7.2392911670354932E-3</v>
      </c>
      <c r="Y1077" s="27" t="str">
        <f>IF(marketing_campaign32[[#This Row],[TotalSpend]]&gt;1196, "High Spend", "Low Spend")</f>
        <v>Low Spend</v>
      </c>
      <c r="Z1077">
        <v>5</v>
      </c>
      <c r="AA1077">
        <v>5</v>
      </c>
      <c r="AB1077">
        <v>3</v>
      </c>
      <c r="AC1077">
        <v>6</v>
      </c>
      <c r="AD1077">
        <f t="shared" si="50"/>
        <v>14</v>
      </c>
      <c r="AE1077" s="30">
        <f>IFERROR(marketing_campaign32[[#This Row],[TotalSpend]]/marketing_campaign32[[#This Row],[TotalPurchase]], 0)</f>
        <v>30.142857142857142</v>
      </c>
      <c r="AF1077">
        <v>5</v>
      </c>
      <c r="AG1077">
        <v>0</v>
      </c>
      <c r="AH1077">
        <v>0</v>
      </c>
      <c r="AI1077">
        <v>0</v>
      </c>
      <c r="AJ1077">
        <v>0</v>
      </c>
      <c r="AK1077">
        <v>0</v>
      </c>
      <c r="AL1077">
        <v>0</v>
      </c>
      <c r="AM1077">
        <v>0</v>
      </c>
    </row>
    <row r="1078" spans="1:39" x14ac:dyDescent="0.3">
      <c r="A1078">
        <v>10573</v>
      </c>
      <c r="B1078">
        <v>1953</v>
      </c>
      <c r="C1078">
        <f>2014-marketing_campaign32[[#This Row],[Year_Birth]]</f>
        <v>61</v>
      </c>
      <c r="D1078" t="str">
        <f>IF(AND(marketing_campaign32[[#This Row],[Age]]&gt;17, marketing_campaign32[[#This Row],[Age]]&lt;40), "Adult", IF(AND(marketing_campaign32[[#This Row],[Age]]&gt;=40, marketing_campaign32[[#This Row],[Age]]&lt;59), "Middle Age", "Old Age"))</f>
        <v>Old Age</v>
      </c>
      <c r="E1078">
        <v>2</v>
      </c>
      <c r="F1078">
        <v>1</v>
      </c>
      <c r="G1078">
        <v>62551</v>
      </c>
      <c r="H1078" t="s">
        <v>147</v>
      </c>
      <c r="I1078">
        <v>2</v>
      </c>
      <c r="J1078">
        <v>0</v>
      </c>
      <c r="K1078">
        <v>0</v>
      </c>
      <c r="L1078">
        <f t="shared" si="48"/>
        <v>0</v>
      </c>
      <c r="M1078">
        <f>marketing_campaign32[[#This Row],[TotalKids]]+marketing_campaign32[[#This Row],[Marital_Number]]</f>
        <v>1</v>
      </c>
      <c r="N1078" s="1">
        <v>41596</v>
      </c>
      <c r="O1078" s="22">
        <f>MAX($N$2:$N$2229)-marketing_campaign32[[#This Row],[Dt_Customer]]</f>
        <v>223</v>
      </c>
      <c r="P1078">
        <v>27</v>
      </c>
      <c r="Q1078">
        <v>125</v>
      </c>
      <c r="R1078">
        <v>16</v>
      </c>
      <c r="S1078">
        <v>98</v>
      </c>
      <c r="T1078">
        <v>134</v>
      </c>
      <c r="U1078">
        <v>21</v>
      </c>
      <c r="V1078">
        <v>27</v>
      </c>
      <c r="W1078">
        <f t="shared" si="49"/>
        <v>421</v>
      </c>
      <c r="X1078" s="27">
        <f>marketing_campaign32[[#This Row],[TotalSpend]]/marketing_campaign32[[#This Row],[Income]]</f>
        <v>6.7305079055490716E-3</v>
      </c>
      <c r="Y1078" s="27" t="str">
        <f>IF(marketing_campaign32[[#This Row],[TotalSpend]]&gt;1196, "High Spend", "Low Spend")</f>
        <v>Low Spend</v>
      </c>
      <c r="Z1078">
        <v>1</v>
      </c>
      <c r="AA1078">
        <v>6</v>
      </c>
      <c r="AB1078">
        <v>7</v>
      </c>
      <c r="AC1078">
        <v>4</v>
      </c>
      <c r="AD1078">
        <f t="shared" si="50"/>
        <v>17</v>
      </c>
      <c r="AE1078" s="30">
        <f>IFERROR(marketing_campaign32[[#This Row],[TotalSpend]]/marketing_campaign32[[#This Row],[TotalPurchase]], 0)</f>
        <v>24.764705882352942</v>
      </c>
      <c r="AF1078">
        <v>3</v>
      </c>
      <c r="AG1078">
        <v>0</v>
      </c>
      <c r="AH1078">
        <v>0</v>
      </c>
      <c r="AI1078">
        <v>1</v>
      </c>
      <c r="AJ1078">
        <v>0</v>
      </c>
      <c r="AK1078">
        <v>0</v>
      </c>
      <c r="AL1078">
        <v>0</v>
      </c>
      <c r="AM1078">
        <v>0</v>
      </c>
    </row>
    <row r="1079" spans="1:39" x14ac:dyDescent="0.3">
      <c r="A1079">
        <v>6653</v>
      </c>
      <c r="B1079">
        <v>1970</v>
      </c>
      <c r="C1079">
        <f>2014-marketing_campaign32[[#This Row],[Year_Birth]]</f>
        <v>44</v>
      </c>
      <c r="D1079" t="str">
        <f>IF(AND(marketing_campaign32[[#This Row],[Age]]&gt;17, marketing_campaign32[[#This Row],[Age]]&lt;40), "Adult", IF(AND(marketing_campaign32[[#This Row],[Age]]&gt;=40, marketing_campaign32[[#This Row],[Age]]&lt;59), "Middle Age", "Old Age"))</f>
        <v>Middle Age</v>
      </c>
      <c r="E1079">
        <v>3</v>
      </c>
      <c r="F1079">
        <v>2</v>
      </c>
      <c r="G1079">
        <v>55158</v>
      </c>
      <c r="H1079" t="s">
        <v>147</v>
      </c>
      <c r="I1079">
        <v>2</v>
      </c>
      <c r="J1079">
        <v>1</v>
      </c>
      <c r="K1079">
        <v>1</v>
      </c>
      <c r="L1079">
        <f t="shared" si="48"/>
        <v>2</v>
      </c>
      <c r="M1079">
        <f>marketing_campaign32[[#This Row],[TotalKids]]+marketing_campaign32[[#This Row],[Marital_Number]]</f>
        <v>4</v>
      </c>
      <c r="N1079" s="1">
        <v>41120</v>
      </c>
      <c r="O1079" s="22">
        <f>MAX($N$2:$N$2229)-marketing_campaign32[[#This Row],[Dt_Customer]]</f>
        <v>699</v>
      </c>
      <c r="P1079">
        <v>72</v>
      </c>
      <c r="Q1079">
        <v>293</v>
      </c>
      <c r="R1079">
        <v>0</v>
      </c>
      <c r="S1079">
        <v>87</v>
      </c>
      <c r="T1079">
        <v>4</v>
      </c>
      <c r="U1079">
        <v>11</v>
      </c>
      <c r="V1079">
        <v>23</v>
      </c>
      <c r="W1079">
        <f t="shared" si="49"/>
        <v>418</v>
      </c>
      <c r="X1079" s="27">
        <f>marketing_campaign32[[#This Row],[TotalSpend]]/marketing_campaign32[[#This Row],[Income]]</f>
        <v>7.5782298125385257E-3</v>
      </c>
      <c r="Y1079" s="27" t="str">
        <f>IF(marketing_campaign32[[#This Row],[TotalSpend]]&gt;1196, "High Spend", "Low Spend")</f>
        <v>Low Spend</v>
      </c>
      <c r="Z1079">
        <v>4</v>
      </c>
      <c r="AA1079">
        <v>7</v>
      </c>
      <c r="AB1079">
        <v>2</v>
      </c>
      <c r="AC1079">
        <v>5</v>
      </c>
      <c r="AD1079">
        <f t="shared" si="50"/>
        <v>14</v>
      </c>
      <c r="AE1079" s="30">
        <f>IFERROR(marketing_campaign32[[#This Row],[TotalSpend]]/marketing_campaign32[[#This Row],[TotalPurchase]], 0)</f>
        <v>29.857142857142858</v>
      </c>
      <c r="AF1079">
        <v>7</v>
      </c>
      <c r="AG1079">
        <v>0</v>
      </c>
      <c r="AH1079">
        <v>0</v>
      </c>
      <c r="AI1079">
        <v>0</v>
      </c>
      <c r="AJ1079">
        <v>0</v>
      </c>
      <c r="AK1079">
        <v>0</v>
      </c>
      <c r="AL1079">
        <v>1</v>
      </c>
      <c r="AM1079">
        <v>0</v>
      </c>
    </row>
    <row r="1080" spans="1:39" x14ac:dyDescent="0.3">
      <c r="A1080">
        <v>10490</v>
      </c>
      <c r="B1080">
        <v>1969</v>
      </c>
      <c r="C1080">
        <f>2014-marketing_campaign32[[#This Row],[Year_Birth]]</f>
        <v>45</v>
      </c>
      <c r="D1080" t="str">
        <f>IF(AND(marketing_campaign32[[#This Row],[Age]]&gt;17, marketing_campaign32[[#This Row],[Age]]&lt;40), "Adult", IF(AND(marketing_campaign32[[#This Row],[Age]]&gt;=40, marketing_campaign32[[#This Row],[Age]]&lt;59), "Middle Age", "Old Age"))</f>
        <v>Middle Age</v>
      </c>
      <c r="E1080">
        <v>3</v>
      </c>
      <c r="F1080">
        <v>2</v>
      </c>
      <c r="G1080">
        <v>51039</v>
      </c>
      <c r="H1080" t="s">
        <v>147</v>
      </c>
      <c r="I1080">
        <v>2</v>
      </c>
      <c r="J1080">
        <v>1</v>
      </c>
      <c r="K1080">
        <v>1</v>
      </c>
      <c r="L1080">
        <f t="shared" si="48"/>
        <v>2</v>
      </c>
      <c r="M1080">
        <f>marketing_campaign32[[#This Row],[TotalKids]]+marketing_campaign32[[#This Row],[Marital_Number]]</f>
        <v>4</v>
      </c>
      <c r="N1080" s="1">
        <v>41253</v>
      </c>
      <c r="O1080" s="22">
        <f>MAX($N$2:$N$2229)-marketing_campaign32[[#This Row],[Dt_Customer]]</f>
        <v>566</v>
      </c>
      <c r="P1080">
        <v>11</v>
      </c>
      <c r="Q1080">
        <v>100</v>
      </c>
      <c r="R1080">
        <v>64</v>
      </c>
      <c r="S1080">
        <v>79</v>
      </c>
      <c r="T1080">
        <v>65</v>
      </c>
      <c r="U1080">
        <v>0</v>
      </c>
      <c r="V1080">
        <v>109</v>
      </c>
      <c r="W1080">
        <f t="shared" si="49"/>
        <v>417</v>
      </c>
      <c r="X1080" s="27">
        <f>marketing_campaign32[[#This Row],[TotalSpend]]/marketing_campaign32[[#This Row],[Income]]</f>
        <v>8.1702227708223118E-3</v>
      </c>
      <c r="Y1080" s="27" t="str">
        <f>IF(marketing_campaign32[[#This Row],[TotalSpend]]&gt;1196, "High Spend", "Low Spend")</f>
        <v>Low Spend</v>
      </c>
      <c r="Z1080">
        <v>2</v>
      </c>
      <c r="AA1080">
        <v>6</v>
      </c>
      <c r="AB1080">
        <v>2</v>
      </c>
      <c r="AC1080">
        <v>4</v>
      </c>
      <c r="AD1080">
        <f t="shared" si="50"/>
        <v>12</v>
      </c>
      <c r="AE1080" s="30">
        <f>IFERROR(marketing_campaign32[[#This Row],[TotalSpend]]/marketing_campaign32[[#This Row],[TotalPurchase]], 0)</f>
        <v>34.75</v>
      </c>
      <c r="AF1080">
        <v>7</v>
      </c>
      <c r="AG1080">
        <v>0</v>
      </c>
      <c r="AH1080">
        <v>0</v>
      </c>
      <c r="AI1080">
        <v>0</v>
      </c>
      <c r="AJ1080">
        <v>0</v>
      </c>
      <c r="AK1080">
        <v>0</v>
      </c>
      <c r="AL1080">
        <v>0</v>
      </c>
      <c r="AM1080">
        <v>0</v>
      </c>
    </row>
    <row r="1081" spans="1:39" x14ac:dyDescent="0.3">
      <c r="A1081">
        <v>6237</v>
      </c>
      <c r="B1081">
        <v>1966</v>
      </c>
      <c r="C1081">
        <f>2014-marketing_campaign32[[#This Row],[Year_Birth]]</f>
        <v>48</v>
      </c>
      <c r="D1081" t="str">
        <f>IF(AND(marketing_campaign32[[#This Row],[Age]]&gt;17, marketing_campaign32[[#This Row],[Age]]&lt;40), "Adult", IF(AND(marketing_campaign32[[#This Row],[Age]]&gt;=40, marketing_campaign32[[#This Row],[Age]]&lt;59), "Middle Age", "Old Age"))</f>
        <v>Middle Age</v>
      </c>
      <c r="E1081">
        <v>3</v>
      </c>
      <c r="F1081">
        <v>1</v>
      </c>
      <c r="G1081">
        <v>7144</v>
      </c>
      <c r="H1081" t="s">
        <v>148</v>
      </c>
      <c r="I1081">
        <v>1</v>
      </c>
      <c r="J1081">
        <v>0</v>
      </c>
      <c r="K1081">
        <v>2</v>
      </c>
      <c r="L1081">
        <f t="shared" si="48"/>
        <v>2</v>
      </c>
      <c r="M1081">
        <f>marketing_campaign32[[#This Row],[TotalKids]]+marketing_campaign32[[#This Row],[Marital_Number]]</f>
        <v>3</v>
      </c>
      <c r="N1081" s="1">
        <v>41615</v>
      </c>
      <c r="O1081" s="22">
        <f>MAX($N$2:$N$2229)-marketing_campaign32[[#This Row],[Dt_Customer]]</f>
        <v>204</v>
      </c>
      <c r="P1081">
        <v>92</v>
      </c>
      <c r="Q1081">
        <v>81</v>
      </c>
      <c r="R1081">
        <v>4</v>
      </c>
      <c r="S1081">
        <v>33</v>
      </c>
      <c r="T1081">
        <v>5</v>
      </c>
      <c r="U1081">
        <v>2</v>
      </c>
      <c r="V1081">
        <v>291</v>
      </c>
      <c r="W1081">
        <f t="shared" si="49"/>
        <v>416</v>
      </c>
      <c r="X1081" s="27">
        <f>marketing_campaign32[[#This Row],[TotalSpend]]/marketing_campaign32[[#This Row],[Income]]</f>
        <v>5.823068309070549E-2</v>
      </c>
      <c r="Y1081" s="27" t="str">
        <f>IF(marketing_campaign32[[#This Row],[TotalSpend]]&gt;1196, "High Spend", "Low Spend")</f>
        <v>Low Spend</v>
      </c>
      <c r="Z1081">
        <v>0</v>
      </c>
      <c r="AA1081">
        <v>23</v>
      </c>
      <c r="AB1081">
        <v>1</v>
      </c>
      <c r="AC1081">
        <v>1</v>
      </c>
      <c r="AD1081">
        <f t="shared" si="50"/>
        <v>25</v>
      </c>
      <c r="AE1081" s="30">
        <f>IFERROR(marketing_campaign32[[#This Row],[TotalSpend]]/marketing_campaign32[[#This Row],[TotalPurchase]], 0)</f>
        <v>16.64</v>
      </c>
      <c r="AF1081">
        <v>0</v>
      </c>
      <c r="AG1081">
        <v>0</v>
      </c>
      <c r="AH1081">
        <v>0</v>
      </c>
      <c r="AI1081">
        <v>0</v>
      </c>
      <c r="AJ1081">
        <v>0</v>
      </c>
      <c r="AK1081">
        <v>0</v>
      </c>
      <c r="AL1081">
        <v>0</v>
      </c>
      <c r="AM1081">
        <v>0</v>
      </c>
    </row>
    <row r="1082" spans="1:39" x14ac:dyDescent="0.3">
      <c r="A1082">
        <v>10176</v>
      </c>
      <c r="B1082">
        <v>1968</v>
      </c>
      <c r="C1082">
        <f>2014-marketing_campaign32[[#This Row],[Year_Birth]]</f>
        <v>46</v>
      </c>
      <c r="D1082" t="str">
        <f>IF(AND(marketing_campaign32[[#This Row],[Age]]&gt;17, marketing_campaign32[[#This Row],[Age]]&lt;40), "Adult", IF(AND(marketing_campaign32[[#This Row],[Age]]&gt;=40, marketing_campaign32[[#This Row],[Age]]&lt;59), "Middle Age", "Old Age"))</f>
        <v>Middle Age</v>
      </c>
      <c r="E1082">
        <v>2</v>
      </c>
      <c r="F1082">
        <v>1</v>
      </c>
      <c r="G1082">
        <v>57107</v>
      </c>
      <c r="H1082" t="s">
        <v>147</v>
      </c>
      <c r="I1082">
        <v>2</v>
      </c>
      <c r="J1082">
        <v>0</v>
      </c>
      <c r="K1082">
        <v>1</v>
      </c>
      <c r="L1082">
        <f t="shared" si="48"/>
        <v>1</v>
      </c>
      <c r="M1082">
        <f>marketing_campaign32[[#This Row],[TotalKids]]+marketing_campaign32[[#This Row],[Marital_Number]]</f>
        <v>2</v>
      </c>
      <c r="N1082" s="1">
        <v>41145</v>
      </c>
      <c r="O1082" s="22">
        <f>MAX($N$2:$N$2229)-marketing_campaign32[[#This Row],[Dt_Customer]]</f>
        <v>674</v>
      </c>
      <c r="P1082">
        <v>44</v>
      </c>
      <c r="Q1082">
        <v>159</v>
      </c>
      <c r="R1082">
        <v>0</v>
      </c>
      <c r="S1082">
        <v>120</v>
      </c>
      <c r="T1082">
        <v>0</v>
      </c>
      <c r="U1082">
        <v>0</v>
      </c>
      <c r="V1082">
        <v>137</v>
      </c>
      <c r="W1082">
        <f t="shared" si="49"/>
        <v>416</v>
      </c>
      <c r="X1082" s="27">
        <f>marketing_campaign32[[#This Row],[TotalSpend]]/marketing_campaign32[[#This Row],[Income]]</f>
        <v>7.2845710683453867E-3</v>
      </c>
      <c r="Y1082" s="27" t="str">
        <f>IF(marketing_campaign32[[#This Row],[TotalSpend]]&gt;1196, "High Spend", "Low Spend")</f>
        <v>Low Spend</v>
      </c>
      <c r="Z1082">
        <v>7</v>
      </c>
      <c r="AA1082">
        <v>4</v>
      </c>
      <c r="AB1082">
        <v>4</v>
      </c>
      <c r="AC1082">
        <v>8</v>
      </c>
      <c r="AD1082">
        <f t="shared" si="50"/>
        <v>16</v>
      </c>
      <c r="AE1082" s="30">
        <f>IFERROR(marketing_campaign32[[#This Row],[TotalSpend]]/marketing_campaign32[[#This Row],[TotalPurchase]], 0)</f>
        <v>26</v>
      </c>
      <c r="AF1082">
        <v>8</v>
      </c>
      <c r="AG1082">
        <v>0</v>
      </c>
      <c r="AH1082">
        <v>1</v>
      </c>
      <c r="AI1082">
        <v>0</v>
      </c>
      <c r="AJ1082">
        <v>1</v>
      </c>
      <c r="AK1082">
        <v>0</v>
      </c>
      <c r="AL1082">
        <v>1</v>
      </c>
      <c r="AM1082">
        <v>0</v>
      </c>
    </row>
    <row r="1083" spans="1:39" x14ac:dyDescent="0.3">
      <c r="A1083">
        <v>2698</v>
      </c>
      <c r="B1083">
        <v>1976</v>
      </c>
      <c r="C1083">
        <f>2014-marketing_campaign32[[#This Row],[Year_Birth]]</f>
        <v>38</v>
      </c>
      <c r="D1083" t="str">
        <f>IF(AND(marketing_campaign32[[#This Row],[Age]]&gt;17, marketing_campaign32[[#This Row],[Age]]&lt;40), "Adult", IF(AND(marketing_campaign32[[#This Row],[Age]]&gt;=40, marketing_campaign32[[#This Row],[Age]]&lt;59), "Middle Age", "Old Age"))</f>
        <v>Adult</v>
      </c>
      <c r="E1083">
        <v>2</v>
      </c>
      <c r="F1083">
        <v>1</v>
      </c>
      <c r="G1083">
        <v>47025</v>
      </c>
      <c r="H1083" t="s">
        <v>147</v>
      </c>
      <c r="I1083">
        <v>2</v>
      </c>
      <c r="J1083">
        <v>0</v>
      </c>
      <c r="K1083">
        <v>1</v>
      </c>
      <c r="L1083">
        <f t="shared" si="48"/>
        <v>1</v>
      </c>
      <c r="M1083">
        <f>marketing_campaign32[[#This Row],[TotalKids]]+marketing_campaign32[[#This Row],[Marital_Number]]</f>
        <v>2</v>
      </c>
      <c r="N1083" s="1">
        <v>41585</v>
      </c>
      <c r="O1083" s="22">
        <f>MAX($N$2:$N$2229)-marketing_campaign32[[#This Row],[Dt_Customer]]</f>
        <v>234</v>
      </c>
      <c r="P1083">
        <v>52</v>
      </c>
      <c r="Q1083">
        <v>254</v>
      </c>
      <c r="R1083">
        <v>7</v>
      </c>
      <c r="S1083">
        <v>108</v>
      </c>
      <c r="T1083">
        <v>20</v>
      </c>
      <c r="U1083">
        <v>0</v>
      </c>
      <c r="V1083">
        <v>26</v>
      </c>
      <c r="W1083">
        <f t="shared" si="49"/>
        <v>415</v>
      </c>
      <c r="X1083" s="27">
        <f>marketing_campaign32[[#This Row],[TotalSpend]]/marketing_campaign32[[#This Row],[Income]]</f>
        <v>8.8250930356193521E-3</v>
      </c>
      <c r="Y1083" s="27" t="str">
        <f>IF(marketing_campaign32[[#This Row],[TotalSpend]]&gt;1196, "High Spend", "Low Spend")</f>
        <v>Low Spend</v>
      </c>
      <c r="Z1083">
        <v>3</v>
      </c>
      <c r="AA1083">
        <v>6</v>
      </c>
      <c r="AB1083">
        <v>3</v>
      </c>
      <c r="AC1083">
        <v>5</v>
      </c>
      <c r="AD1083">
        <f t="shared" si="50"/>
        <v>14</v>
      </c>
      <c r="AE1083" s="30">
        <f>IFERROR(marketing_campaign32[[#This Row],[TotalSpend]]/marketing_campaign32[[#This Row],[TotalPurchase]], 0)</f>
        <v>29.642857142857142</v>
      </c>
      <c r="AF1083">
        <v>6</v>
      </c>
      <c r="AG1083">
        <v>0</v>
      </c>
      <c r="AH1083">
        <v>0</v>
      </c>
      <c r="AI1083">
        <v>0</v>
      </c>
      <c r="AJ1083">
        <v>0</v>
      </c>
      <c r="AK1083">
        <v>0</v>
      </c>
      <c r="AL1083">
        <v>0</v>
      </c>
      <c r="AM1083">
        <v>0</v>
      </c>
    </row>
    <row r="1084" spans="1:39" x14ac:dyDescent="0.3">
      <c r="A1084">
        <v>1406</v>
      </c>
      <c r="B1084">
        <v>1975</v>
      </c>
      <c r="C1084">
        <f>2014-marketing_campaign32[[#This Row],[Year_Birth]]</f>
        <v>39</v>
      </c>
      <c r="D1084" t="str">
        <f>IF(AND(marketing_campaign32[[#This Row],[Age]]&gt;17, marketing_campaign32[[#This Row],[Age]]&lt;40), "Adult", IF(AND(marketing_campaign32[[#This Row],[Age]]&gt;=40, marketing_campaign32[[#This Row],[Age]]&lt;59), "Middle Age", "Old Age"))</f>
        <v>Adult</v>
      </c>
      <c r="E1084">
        <v>2</v>
      </c>
      <c r="F1084">
        <v>1</v>
      </c>
      <c r="G1084">
        <v>53201</v>
      </c>
      <c r="H1084" t="s">
        <v>147</v>
      </c>
      <c r="I1084">
        <v>2</v>
      </c>
      <c r="J1084">
        <v>1</v>
      </c>
      <c r="K1084">
        <v>1</v>
      </c>
      <c r="L1084">
        <f t="shared" si="48"/>
        <v>2</v>
      </c>
      <c r="M1084">
        <f>marketing_campaign32[[#This Row],[TotalKids]]+marketing_campaign32[[#This Row],[Marital_Number]]</f>
        <v>3</v>
      </c>
      <c r="N1084" s="1">
        <v>41317</v>
      </c>
      <c r="O1084" s="22">
        <f>MAX($N$2:$N$2229)-marketing_campaign32[[#This Row],[Dt_Customer]]</f>
        <v>502</v>
      </c>
      <c r="P1084">
        <v>49</v>
      </c>
      <c r="Q1084">
        <v>280</v>
      </c>
      <c r="R1084">
        <v>7</v>
      </c>
      <c r="S1084">
        <v>81</v>
      </c>
      <c r="T1084">
        <v>20</v>
      </c>
      <c r="U1084">
        <v>0</v>
      </c>
      <c r="V1084">
        <v>27</v>
      </c>
      <c r="W1084">
        <f t="shared" si="49"/>
        <v>415</v>
      </c>
      <c r="X1084" s="27">
        <f>marketing_campaign32[[#This Row],[TotalSpend]]/marketing_campaign32[[#This Row],[Income]]</f>
        <v>7.8006052517809819E-3</v>
      </c>
      <c r="Y1084" s="27" t="str">
        <f>IF(marketing_campaign32[[#This Row],[TotalSpend]]&gt;1196, "High Spend", "Low Spend")</f>
        <v>Low Spend</v>
      </c>
      <c r="Z1084">
        <v>8</v>
      </c>
      <c r="AA1084">
        <v>6</v>
      </c>
      <c r="AB1084">
        <v>3</v>
      </c>
      <c r="AC1084">
        <v>5</v>
      </c>
      <c r="AD1084">
        <f t="shared" si="50"/>
        <v>14</v>
      </c>
      <c r="AE1084" s="30">
        <f>IFERROR(marketing_campaign32[[#This Row],[TotalSpend]]/marketing_campaign32[[#This Row],[TotalPurchase]], 0)</f>
        <v>29.642857142857142</v>
      </c>
      <c r="AF1084">
        <v>7</v>
      </c>
      <c r="AG1084">
        <v>0</v>
      </c>
      <c r="AH1084">
        <v>0</v>
      </c>
      <c r="AI1084">
        <v>0</v>
      </c>
      <c r="AJ1084">
        <v>0</v>
      </c>
      <c r="AK1084">
        <v>0</v>
      </c>
      <c r="AL1084">
        <v>0</v>
      </c>
      <c r="AM1084">
        <v>0</v>
      </c>
    </row>
    <row r="1085" spans="1:39" x14ac:dyDescent="0.3">
      <c r="A1085">
        <v>9246</v>
      </c>
      <c r="B1085">
        <v>1985</v>
      </c>
      <c r="C1085">
        <f>2014-marketing_campaign32[[#This Row],[Year_Birth]]</f>
        <v>29</v>
      </c>
      <c r="D1085" t="str">
        <f>IF(AND(marketing_campaign32[[#This Row],[Age]]&gt;17, marketing_campaign32[[#This Row],[Age]]&lt;40), "Adult", IF(AND(marketing_campaign32[[#This Row],[Age]]&gt;=40, marketing_campaign32[[#This Row],[Age]]&lt;59), "Middle Age", "Old Age"))</f>
        <v>Adult</v>
      </c>
      <c r="E1085">
        <v>3</v>
      </c>
      <c r="F1085">
        <v>2</v>
      </c>
      <c r="G1085">
        <v>40101</v>
      </c>
      <c r="H1085" t="s">
        <v>147</v>
      </c>
      <c r="I1085">
        <v>2</v>
      </c>
      <c r="J1085">
        <v>1</v>
      </c>
      <c r="K1085">
        <v>0</v>
      </c>
      <c r="L1085">
        <f t="shared" si="48"/>
        <v>1</v>
      </c>
      <c r="M1085">
        <f>marketing_campaign32[[#This Row],[TotalKids]]+marketing_campaign32[[#This Row],[Marital_Number]]</f>
        <v>3</v>
      </c>
      <c r="N1085" s="1">
        <v>41196</v>
      </c>
      <c r="O1085" s="22">
        <f>MAX($N$2:$N$2229)-marketing_campaign32[[#This Row],[Dt_Customer]]</f>
        <v>623</v>
      </c>
      <c r="P1085">
        <v>73</v>
      </c>
      <c r="Q1085">
        <v>171</v>
      </c>
      <c r="R1085">
        <v>3</v>
      </c>
      <c r="S1085">
        <v>129</v>
      </c>
      <c r="T1085">
        <v>26</v>
      </c>
      <c r="U1085">
        <v>24</v>
      </c>
      <c r="V1085">
        <v>62</v>
      </c>
      <c r="W1085">
        <f t="shared" si="49"/>
        <v>415</v>
      </c>
      <c r="X1085" s="27">
        <f>marketing_campaign32[[#This Row],[TotalSpend]]/marketing_campaign32[[#This Row],[Income]]</f>
        <v>1.0348869105508592E-2</v>
      </c>
      <c r="Y1085" s="27" t="str">
        <f>IF(marketing_campaign32[[#This Row],[TotalSpend]]&gt;1196, "High Spend", "Low Spend")</f>
        <v>Low Spend</v>
      </c>
      <c r="Z1085">
        <v>4</v>
      </c>
      <c r="AA1085">
        <v>6</v>
      </c>
      <c r="AB1085">
        <v>1</v>
      </c>
      <c r="AC1085">
        <v>6</v>
      </c>
      <c r="AD1085">
        <f t="shared" si="50"/>
        <v>13</v>
      </c>
      <c r="AE1085" s="30">
        <f>IFERROR(marketing_campaign32[[#This Row],[TotalSpend]]/marketing_campaign32[[#This Row],[TotalPurchase]], 0)</f>
        <v>31.923076923076923</v>
      </c>
      <c r="AF1085">
        <v>7</v>
      </c>
      <c r="AG1085">
        <v>0</v>
      </c>
      <c r="AH1085">
        <v>0</v>
      </c>
      <c r="AI1085">
        <v>0</v>
      </c>
      <c r="AJ1085">
        <v>0</v>
      </c>
      <c r="AK1085">
        <v>0</v>
      </c>
      <c r="AL1085">
        <v>0</v>
      </c>
      <c r="AM1085">
        <v>0</v>
      </c>
    </row>
    <row r="1086" spans="1:39" x14ac:dyDescent="0.3">
      <c r="A1086">
        <v>977</v>
      </c>
      <c r="B1086">
        <v>1957</v>
      </c>
      <c r="C1086">
        <f>2014-marketing_campaign32[[#This Row],[Year_Birth]]</f>
        <v>57</v>
      </c>
      <c r="D1086" t="str">
        <f>IF(AND(marketing_campaign32[[#This Row],[Age]]&gt;17, marketing_campaign32[[#This Row],[Age]]&lt;40), "Adult", IF(AND(marketing_campaign32[[#This Row],[Age]]&gt;=40, marketing_campaign32[[#This Row],[Age]]&lt;59), "Middle Age", "Old Age"))</f>
        <v>Middle Age</v>
      </c>
      <c r="E1086">
        <v>2</v>
      </c>
      <c r="F1086">
        <v>2</v>
      </c>
      <c r="G1086">
        <v>47320</v>
      </c>
      <c r="H1086" t="s">
        <v>147</v>
      </c>
      <c r="I1086">
        <v>2</v>
      </c>
      <c r="J1086">
        <v>0</v>
      </c>
      <c r="K1086">
        <v>1</v>
      </c>
      <c r="L1086">
        <f t="shared" si="48"/>
        <v>1</v>
      </c>
      <c r="M1086">
        <f>marketing_campaign32[[#This Row],[TotalKids]]+marketing_campaign32[[#This Row],[Marital_Number]]</f>
        <v>3</v>
      </c>
      <c r="N1086" s="1">
        <v>41487</v>
      </c>
      <c r="O1086" s="22">
        <f>MAX($N$2:$N$2229)-marketing_campaign32[[#This Row],[Dt_Customer]]</f>
        <v>332</v>
      </c>
      <c r="P1086">
        <v>10</v>
      </c>
      <c r="Q1086">
        <v>200</v>
      </c>
      <c r="R1086">
        <v>19</v>
      </c>
      <c r="S1086">
        <v>111</v>
      </c>
      <c r="T1086">
        <v>50</v>
      </c>
      <c r="U1086">
        <v>15</v>
      </c>
      <c r="V1086">
        <v>19</v>
      </c>
      <c r="W1086">
        <f t="shared" si="49"/>
        <v>414</v>
      </c>
      <c r="X1086" s="27">
        <f>marketing_campaign32[[#This Row],[TotalSpend]]/marketing_campaign32[[#This Row],[Income]]</f>
        <v>8.7489433643279796E-3</v>
      </c>
      <c r="Y1086" s="27" t="str">
        <f>IF(marketing_campaign32[[#This Row],[TotalSpend]]&gt;1196, "High Spend", "Low Spend")</f>
        <v>Low Spend</v>
      </c>
      <c r="Z1086">
        <v>6</v>
      </c>
      <c r="AA1086">
        <v>5</v>
      </c>
      <c r="AB1086">
        <v>1</v>
      </c>
      <c r="AC1086">
        <v>8</v>
      </c>
      <c r="AD1086">
        <f t="shared" si="50"/>
        <v>14</v>
      </c>
      <c r="AE1086" s="30">
        <f>IFERROR(marketing_campaign32[[#This Row],[TotalSpend]]/marketing_campaign32[[#This Row],[TotalPurchase]], 0)</f>
        <v>29.571428571428573</v>
      </c>
      <c r="AF1086">
        <v>6</v>
      </c>
      <c r="AG1086">
        <v>0</v>
      </c>
      <c r="AH1086">
        <v>0</v>
      </c>
      <c r="AI1086">
        <v>0</v>
      </c>
      <c r="AJ1086">
        <v>0</v>
      </c>
      <c r="AK1086">
        <v>0</v>
      </c>
      <c r="AL1086">
        <v>0</v>
      </c>
      <c r="AM1086">
        <v>0</v>
      </c>
    </row>
    <row r="1087" spans="1:39" x14ac:dyDescent="0.3">
      <c r="A1087">
        <v>2878</v>
      </c>
      <c r="B1087">
        <v>1947</v>
      </c>
      <c r="C1087">
        <f>2014-marketing_campaign32[[#This Row],[Year_Birth]]</f>
        <v>67</v>
      </c>
      <c r="D1087" t="str">
        <f>IF(AND(marketing_campaign32[[#This Row],[Age]]&gt;17, marketing_campaign32[[#This Row],[Age]]&lt;40), "Adult", IF(AND(marketing_campaign32[[#This Row],[Age]]&gt;=40, marketing_campaign32[[#This Row],[Age]]&lt;59), "Middle Age", "Old Age"))</f>
        <v>Old Age</v>
      </c>
      <c r="E1087">
        <v>3</v>
      </c>
      <c r="F1087">
        <v>2</v>
      </c>
      <c r="G1087">
        <v>67472</v>
      </c>
      <c r="H1087" t="s">
        <v>147</v>
      </c>
      <c r="I1087">
        <v>2</v>
      </c>
      <c r="J1087">
        <v>0</v>
      </c>
      <c r="K1087">
        <v>1</v>
      </c>
      <c r="L1087">
        <f t="shared" si="48"/>
        <v>1</v>
      </c>
      <c r="M1087">
        <f>marketing_campaign32[[#This Row],[TotalKids]]+marketing_campaign32[[#This Row],[Marital_Number]]</f>
        <v>3</v>
      </c>
      <c r="N1087" s="1">
        <v>41545</v>
      </c>
      <c r="O1087" s="22">
        <f>MAX($N$2:$N$2229)-marketing_campaign32[[#This Row],[Dt_Customer]]</f>
        <v>274</v>
      </c>
      <c r="P1087">
        <v>93</v>
      </c>
      <c r="Q1087">
        <v>162</v>
      </c>
      <c r="R1087">
        <v>31</v>
      </c>
      <c r="S1087">
        <v>127</v>
      </c>
      <c r="T1087">
        <v>8</v>
      </c>
      <c r="U1087">
        <v>17</v>
      </c>
      <c r="V1087">
        <v>69</v>
      </c>
      <c r="W1087">
        <f t="shared" si="49"/>
        <v>414</v>
      </c>
      <c r="X1087" s="27">
        <f>marketing_campaign32[[#This Row],[TotalSpend]]/marketing_campaign32[[#This Row],[Income]]</f>
        <v>6.1358785866729906E-3</v>
      </c>
      <c r="Y1087" s="27" t="str">
        <f>IF(marketing_campaign32[[#This Row],[TotalSpend]]&gt;1196, "High Spend", "Low Spend")</f>
        <v>Low Spend</v>
      </c>
      <c r="Z1087">
        <v>2</v>
      </c>
      <c r="AA1087">
        <v>4</v>
      </c>
      <c r="AB1087">
        <v>2</v>
      </c>
      <c r="AC1087">
        <v>7</v>
      </c>
      <c r="AD1087">
        <f t="shared" si="50"/>
        <v>13</v>
      </c>
      <c r="AE1087" s="30">
        <f>IFERROR(marketing_campaign32[[#This Row],[TotalSpend]]/marketing_campaign32[[#This Row],[TotalPurchase]], 0)</f>
        <v>31.846153846153847</v>
      </c>
      <c r="AF1087">
        <v>3</v>
      </c>
      <c r="AG1087">
        <v>0</v>
      </c>
      <c r="AH1087">
        <v>0</v>
      </c>
      <c r="AI1087">
        <v>0</v>
      </c>
      <c r="AJ1087">
        <v>0</v>
      </c>
      <c r="AK1087">
        <v>0</v>
      </c>
      <c r="AL1087">
        <v>0</v>
      </c>
      <c r="AM1087">
        <v>0</v>
      </c>
    </row>
    <row r="1088" spans="1:39" x14ac:dyDescent="0.3">
      <c r="A1088">
        <v>983</v>
      </c>
      <c r="B1088">
        <v>1984</v>
      </c>
      <c r="C1088">
        <f>2014-marketing_campaign32[[#This Row],[Year_Birth]]</f>
        <v>30</v>
      </c>
      <c r="D1088" t="str">
        <f>IF(AND(marketing_campaign32[[#This Row],[Age]]&gt;17, marketing_campaign32[[#This Row],[Age]]&lt;40), "Adult", IF(AND(marketing_campaign32[[#This Row],[Age]]&gt;=40, marketing_campaign32[[#This Row],[Age]]&lt;59), "Middle Age", "Old Age"))</f>
        <v>Adult</v>
      </c>
      <c r="E1088">
        <v>2</v>
      </c>
      <c r="F1088">
        <v>2</v>
      </c>
      <c r="G1088">
        <v>40059</v>
      </c>
      <c r="H1088" t="s">
        <v>147</v>
      </c>
      <c r="I1088">
        <v>2</v>
      </c>
      <c r="J1088">
        <v>1</v>
      </c>
      <c r="K1088">
        <v>0</v>
      </c>
      <c r="L1088">
        <f t="shared" si="48"/>
        <v>1</v>
      </c>
      <c r="M1088">
        <f>marketing_campaign32[[#This Row],[TotalKids]]+marketing_campaign32[[#This Row],[Marital_Number]]</f>
        <v>3</v>
      </c>
      <c r="N1088" s="1">
        <v>41545</v>
      </c>
      <c r="O1088" s="22">
        <f>MAX($N$2:$N$2229)-marketing_campaign32[[#This Row],[Dt_Customer]]</f>
        <v>274</v>
      </c>
      <c r="P1088">
        <v>82</v>
      </c>
      <c r="Q1088">
        <v>110</v>
      </c>
      <c r="R1088">
        <v>29</v>
      </c>
      <c r="S1088">
        <v>92</v>
      </c>
      <c r="T1088">
        <v>28</v>
      </c>
      <c r="U1088">
        <v>10</v>
      </c>
      <c r="V1088">
        <v>145</v>
      </c>
      <c r="W1088">
        <f t="shared" si="49"/>
        <v>414</v>
      </c>
      <c r="X1088" s="27">
        <f>marketing_campaign32[[#This Row],[TotalSpend]]/marketing_campaign32[[#This Row],[Income]]</f>
        <v>1.0334756234554033E-2</v>
      </c>
      <c r="Y1088" s="27" t="str">
        <f>IF(marketing_campaign32[[#This Row],[TotalSpend]]&gt;1196, "High Spend", "Low Spend")</f>
        <v>Low Spend</v>
      </c>
      <c r="Z1088">
        <v>1</v>
      </c>
      <c r="AA1088">
        <v>6</v>
      </c>
      <c r="AB1088">
        <v>2</v>
      </c>
      <c r="AC1088">
        <v>3</v>
      </c>
      <c r="AD1088">
        <f t="shared" si="50"/>
        <v>11</v>
      </c>
      <c r="AE1088" s="30">
        <f>IFERROR(marketing_campaign32[[#This Row],[TotalSpend]]/marketing_campaign32[[#This Row],[TotalPurchase]], 0)</f>
        <v>37.636363636363633</v>
      </c>
      <c r="AF1088">
        <v>8</v>
      </c>
      <c r="AG1088">
        <v>0</v>
      </c>
      <c r="AH1088">
        <v>0</v>
      </c>
      <c r="AI1088">
        <v>1</v>
      </c>
      <c r="AJ1088">
        <v>0</v>
      </c>
      <c r="AK1088">
        <v>0</v>
      </c>
      <c r="AL1088">
        <v>0</v>
      </c>
      <c r="AM1088">
        <v>0</v>
      </c>
    </row>
    <row r="1089" spans="1:39" x14ac:dyDescent="0.3">
      <c r="A1089">
        <v>5370</v>
      </c>
      <c r="B1089">
        <v>1973</v>
      </c>
      <c r="C1089">
        <f>2014-marketing_campaign32[[#This Row],[Year_Birth]]</f>
        <v>41</v>
      </c>
      <c r="D1089" t="str">
        <f>IF(AND(marketing_campaign32[[#This Row],[Age]]&gt;17, marketing_campaign32[[#This Row],[Age]]&lt;40), "Adult", IF(AND(marketing_campaign32[[#This Row],[Age]]&gt;=40, marketing_campaign32[[#This Row],[Age]]&lt;59), "Middle Age", "Old Age"))</f>
        <v>Middle Age</v>
      </c>
      <c r="E1089">
        <v>3</v>
      </c>
      <c r="F1089">
        <v>2</v>
      </c>
      <c r="G1089">
        <v>32644</v>
      </c>
      <c r="H1089" t="s">
        <v>147</v>
      </c>
      <c r="I1089">
        <v>2</v>
      </c>
      <c r="J1089">
        <v>1</v>
      </c>
      <c r="K1089">
        <v>0</v>
      </c>
      <c r="L1089">
        <f t="shared" ref="L1089:L1152" si="51">J1089+K1089</f>
        <v>1</v>
      </c>
      <c r="M1089">
        <f>marketing_campaign32[[#This Row],[TotalKids]]+marketing_campaign32[[#This Row],[Marital_Number]]</f>
        <v>3</v>
      </c>
      <c r="N1089" s="1">
        <v>41290</v>
      </c>
      <c r="O1089" s="22">
        <f>MAX($N$2:$N$2229)-marketing_campaign32[[#This Row],[Dt_Customer]]</f>
        <v>529</v>
      </c>
      <c r="P1089">
        <v>38</v>
      </c>
      <c r="Q1089">
        <v>239</v>
      </c>
      <c r="R1089">
        <v>3</v>
      </c>
      <c r="S1089">
        <v>141</v>
      </c>
      <c r="T1089">
        <v>0</v>
      </c>
      <c r="U1089">
        <v>7</v>
      </c>
      <c r="V1089">
        <v>23</v>
      </c>
      <c r="W1089">
        <f t="shared" ref="W1089:W1152" si="52">Q1089+R1089+S1089+T1089+U1089+V1089</f>
        <v>413</v>
      </c>
      <c r="X1089" s="27">
        <f>marketing_campaign32[[#This Row],[TotalSpend]]/marketing_campaign32[[#This Row],[Income]]</f>
        <v>1.2651635828942532E-2</v>
      </c>
      <c r="Y1089" s="27" t="str">
        <f>IF(marketing_campaign32[[#This Row],[TotalSpend]]&gt;1196, "High Spend", "Low Spend")</f>
        <v>Low Spend</v>
      </c>
      <c r="Z1089">
        <v>4</v>
      </c>
      <c r="AA1089">
        <v>7</v>
      </c>
      <c r="AB1089">
        <v>1</v>
      </c>
      <c r="AC1089">
        <v>6</v>
      </c>
      <c r="AD1089">
        <f t="shared" ref="AD1089:AD1152" si="53">AA1089+AB1089+AC1089</f>
        <v>14</v>
      </c>
      <c r="AE1089" s="30">
        <f>IFERROR(marketing_campaign32[[#This Row],[TotalSpend]]/marketing_campaign32[[#This Row],[TotalPurchase]], 0)</f>
        <v>29.5</v>
      </c>
      <c r="AF1089">
        <v>8</v>
      </c>
      <c r="AG1089">
        <v>0</v>
      </c>
      <c r="AH1089">
        <v>0</v>
      </c>
      <c r="AI1089">
        <v>1</v>
      </c>
      <c r="AJ1089">
        <v>0</v>
      </c>
      <c r="AK1089">
        <v>0</v>
      </c>
      <c r="AL1089">
        <v>0</v>
      </c>
      <c r="AM1089">
        <v>0</v>
      </c>
    </row>
    <row r="1090" spans="1:39" x14ac:dyDescent="0.3">
      <c r="A1090">
        <v>11171</v>
      </c>
      <c r="B1090">
        <v>1965</v>
      </c>
      <c r="C1090">
        <f>2014-marketing_campaign32[[#This Row],[Year_Birth]]</f>
        <v>49</v>
      </c>
      <c r="D1090" t="str">
        <f>IF(AND(marketing_campaign32[[#This Row],[Age]]&gt;17, marketing_campaign32[[#This Row],[Age]]&lt;40), "Adult", IF(AND(marketing_campaign32[[#This Row],[Age]]&gt;=40, marketing_campaign32[[#This Row],[Age]]&lt;59), "Middle Age", "Old Age"))</f>
        <v>Middle Age</v>
      </c>
      <c r="E1090">
        <v>3</v>
      </c>
      <c r="F1090">
        <v>2</v>
      </c>
      <c r="G1090">
        <v>56962</v>
      </c>
      <c r="H1090" t="s">
        <v>147</v>
      </c>
      <c r="I1090">
        <v>2</v>
      </c>
      <c r="J1090">
        <v>2</v>
      </c>
      <c r="K1090">
        <v>1</v>
      </c>
      <c r="L1090">
        <f t="shared" si="51"/>
        <v>3</v>
      </c>
      <c r="M1090">
        <f>marketing_campaign32[[#This Row],[TotalKids]]+marketing_campaign32[[#This Row],[Marital_Number]]</f>
        <v>5</v>
      </c>
      <c r="N1090" s="1">
        <v>41558</v>
      </c>
      <c r="O1090" s="22">
        <f>MAX($N$2:$N$2229)-marketing_campaign32[[#This Row],[Dt_Customer]]</f>
        <v>261</v>
      </c>
      <c r="P1090">
        <v>60</v>
      </c>
      <c r="Q1090">
        <v>292</v>
      </c>
      <c r="R1090">
        <v>3</v>
      </c>
      <c r="S1090">
        <v>77</v>
      </c>
      <c r="T1090">
        <v>10</v>
      </c>
      <c r="U1090">
        <v>3</v>
      </c>
      <c r="V1090">
        <v>26</v>
      </c>
      <c r="W1090">
        <f t="shared" si="52"/>
        <v>411</v>
      </c>
      <c r="X1090" s="27">
        <f>marketing_campaign32[[#This Row],[TotalSpend]]/marketing_campaign32[[#This Row],[Income]]</f>
        <v>7.2153365401495737E-3</v>
      </c>
      <c r="Y1090" s="27" t="str">
        <f>IF(marketing_campaign32[[#This Row],[TotalSpend]]&gt;1196, "High Spend", "Low Spend")</f>
        <v>Low Spend</v>
      </c>
      <c r="Z1090">
        <v>7</v>
      </c>
      <c r="AA1090">
        <v>6</v>
      </c>
      <c r="AB1090">
        <v>3</v>
      </c>
      <c r="AC1090">
        <v>5</v>
      </c>
      <c r="AD1090">
        <f t="shared" si="53"/>
        <v>14</v>
      </c>
      <c r="AE1090" s="30">
        <f>IFERROR(marketing_campaign32[[#This Row],[TotalSpend]]/marketing_campaign32[[#This Row],[TotalPurchase]], 0)</f>
        <v>29.357142857142858</v>
      </c>
      <c r="AF1090">
        <v>7</v>
      </c>
      <c r="AG1090">
        <v>0</v>
      </c>
      <c r="AH1090">
        <v>0</v>
      </c>
      <c r="AI1090">
        <v>0</v>
      </c>
      <c r="AJ1090">
        <v>0</v>
      </c>
      <c r="AK1090">
        <v>0</v>
      </c>
      <c r="AL1090">
        <v>0</v>
      </c>
      <c r="AM1090">
        <v>0</v>
      </c>
    </row>
    <row r="1091" spans="1:39" x14ac:dyDescent="0.3">
      <c r="A1091">
        <v>1600</v>
      </c>
      <c r="B1091">
        <v>1965</v>
      </c>
      <c r="C1091">
        <f>2014-marketing_campaign32[[#This Row],[Year_Birth]]</f>
        <v>49</v>
      </c>
      <c r="D1091" t="str">
        <f>IF(AND(marketing_campaign32[[#This Row],[Age]]&gt;17, marketing_campaign32[[#This Row],[Age]]&lt;40), "Adult", IF(AND(marketing_campaign32[[#This Row],[Age]]&gt;=40, marketing_campaign32[[#This Row],[Age]]&lt;59), "Middle Age", "Old Age"))</f>
        <v>Middle Age</v>
      </c>
      <c r="E1091">
        <v>3</v>
      </c>
      <c r="F1091">
        <v>2</v>
      </c>
      <c r="G1091">
        <v>56962</v>
      </c>
      <c r="H1091" t="s">
        <v>147</v>
      </c>
      <c r="I1091">
        <v>2</v>
      </c>
      <c r="J1091">
        <v>2</v>
      </c>
      <c r="K1091">
        <v>1</v>
      </c>
      <c r="L1091">
        <f t="shared" si="51"/>
        <v>3</v>
      </c>
      <c r="M1091">
        <f>marketing_campaign32[[#This Row],[TotalKids]]+marketing_campaign32[[#This Row],[Marital_Number]]</f>
        <v>5</v>
      </c>
      <c r="N1091" s="1">
        <v>41558</v>
      </c>
      <c r="O1091" s="22">
        <f>MAX($N$2:$N$2229)-marketing_campaign32[[#This Row],[Dt_Customer]]</f>
        <v>261</v>
      </c>
      <c r="P1091">
        <v>60</v>
      </c>
      <c r="Q1091">
        <v>292</v>
      </c>
      <c r="R1091">
        <v>3</v>
      </c>
      <c r="S1091">
        <v>77</v>
      </c>
      <c r="T1091">
        <v>10</v>
      </c>
      <c r="U1091">
        <v>3</v>
      </c>
      <c r="V1091">
        <v>26</v>
      </c>
      <c r="W1091">
        <f t="shared" si="52"/>
        <v>411</v>
      </c>
      <c r="X1091" s="27">
        <f>marketing_campaign32[[#This Row],[TotalSpend]]/marketing_campaign32[[#This Row],[Income]]</f>
        <v>7.2153365401495737E-3</v>
      </c>
      <c r="Y1091" s="27" t="str">
        <f>IF(marketing_campaign32[[#This Row],[TotalSpend]]&gt;1196, "High Spend", "Low Spend")</f>
        <v>Low Spend</v>
      </c>
      <c r="Z1091">
        <v>7</v>
      </c>
      <c r="AA1091">
        <v>6</v>
      </c>
      <c r="AB1091">
        <v>3</v>
      </c>
      <c r="AC1091">
        <v>5</v>
      </c>
      <c r="AD1091">
        <f t="shared" si="53"/>
        <v>14</v>
      </c>
      <c r="AE1091" s="30">
        <f>IFERROR(marketing_campaign32[[#This Row],[TotalSpend]]/marketing_campaign32[[#This Row],[TotalPurchase]], 0)</f>
        <v>29.357142857142858</v>
      </c>
      <c r="AF1091">
        <v>7</v>
      </c>
      <c r="AG1091">
        <v>0</v>
      </c>
      <c r="AH1091">
        <v>0</v>
      </c>
      <c r="AI1091">
        <v>0</v>
      </c>
      <c r="AJ1091">
        <v>0</v>
      </c>
      <c r="AK1091">
        <v>0</v>
      </c>
      <c r="AL1091">
        <v>0</v>
      </c>
      <c r="AM1091">
        <v>0</v>
      </c>
    </row>
    <row r="1092" spans="1:39" x14ac:dyDescent="0.3">
      <c r="A1092">
        <v>7755</v>
      </c>
      <c r="B1092">
        <v>1954</v>
      </c>
      <c r="C1092">
        <f>2014-marketing_campaign32[[#This Row],[Year_Birth]]</f>
        <v>60</v>
      </c>
      <c r="D1092" t="str">
        <f>IF(AND(marketing_campaign32[[#This Row],[Age]]&gt;17, marketing_campaign32[[#This Row],[Age]]&lt;40), "Adult", IF(AND(marketing_campaign32[[#This Row],[Age]]&gt;=40, marketing_campaign32[[#This Row],[Age]]&lt;59), "Middle Age", "Old Age"))</f>
        <v>Old Age</v>
      </c>
      <c r="E1092">
        <v>3</v>
      </c>
      <c r="F1092">
        <v>2</v>
      </c>
      <c r="G1092">
        <v>57744</v>
      </c>
      <c r="H1092" t="s">
        <v>147</v>
      </c>
      <c r="I1092">
        <v>2</v>
      </c>
      <c r="J1092">
        <v>0</v>
      </c>
      <c r="K1092">
        <v>1</v>
      </c>
      <c r="L1092">
        <f t="shared" si="51"/>
        <v>1</v>
      </c>
      <c r="M1092">
        <f>marketing_campaign32[[#This Row],[TotalKids]]+marketing_campaign32[[#This Row],[Marital_Number]]</f>
        <v>3</v>
      </c>
      <c r="N1092" s="1">
        <v>41590</v>
      </c>
      <c r="O1092" s="22">
        <f>MAX($N$2:$N$2229)-marketing_campaign32[[#This Row],[Dt_Customer]]</f>
        <v>229</v>
      </c>
      <c r="P1092">
        <v>91</v>
      </c>
      <c r="Q1092">
        <v>350</v>
      </c>
      <c r="R1092">
        <v>3</v>
      </c>
      <c r="S1092">
        <v>39</v>
      </c>
      <c r="T1092">
        <v>0</v>
      </c>
      <c r="U1092">
        <v>0</v>
      </c>
      <c r="V1092">
        <v>19</v>
      </c>
      <c r="W1092">
        <f t="shared" si="52"/>
        <v>411</v>
      </c>
      <c r="X1092" s="27">
        <f>marketing_campaign32[[#This Row],[TotalSpend]]/marketing_campaign32[[#This Row],[Income]]</f>
        <v>7.117622610141313E-3</v>
      </c>
      <c r="Y1092" s="27" t="str">
        <f>IF(marketing_campaign32[[#This Row],[TotalSpend]]&gt;1196, "High Spend", "Low Spend")</f>
        <v>Low Spend</v>
      </c>
      <c r="Z1092">
        <v>2</v>
      </c>
      <c r="AA1092">
        <v>9</v>
      </c>
      <c r="AB1092">
        <v>1</v>
      </c>
      <c r="AC1092">
        <v>4</v>
      </c>
      <c r="AD1092">
        <f t="shared" si="53"/>
        <v>14</v>
      </c>
      <c r="AE1092" s="30">
        <f>IFERROR(marketing_campaign32[[#This Row],[TotalSpend]]/marketing_campaign32[[#This Row],[TotalPurchase]], 0)</f>
        <v>29.357142857142858</v>
      </c>
      <c r="AF1092">
        <v>8</v>
      </c>
      <c r="AG1092">
        <v>0</v>
      </c>
      <c r="AH1092">
        <v>0</v>
      </c>
      <c r="AI1092">
        <v>0</v>
      </c>
      <c r="AJ1092">
        <v>0</v>
      </c>
      <c r="AK1092">
        <v>0</v>
      </c>
      <c r="AL1092">
        <v>0</v>
      </c>
      <c r="AM1092">
        <v>0</v>
      </c>
    </row>
    <row r="1093" spans="1:39" x14ac:dyDescent="0.3">
      <c r="A1093">
        <v>3281</v>
      </c>
      <c r="B1093">
        <v>1960</v>
      </c>
      <c r="C1093">
        <f>2014-marketing_campaign32[[#This Row],[Year_Birth]]</f>
        <v>54</v>
      </c>
      <c r="D1093" t="str">
        <f>IF(AND(marketing_campaign32[[#This Row],[Age]]&gt;17, marketing_campaign32[[#This Row],[Age]]&lt;40), "Adult", IF(AND(marketing_campaign32[[#This Row],[Age]]&gt;=40, marketing_campaign32[[#This Row],[Age]]&lt;59), "Middle Age", "Old Age"))</f>
        <v>Middle Age</v>
      </c>
      <c r="E1093">
        <v>3</v>
      </c>
      <c r="F1093">
        <v>2</v>
      </c>
      <c r="G1093">
        <v>49154</v>
      </c>
      <c r="H1093" t="s">
        <v>147</v>
      </c>
      <c r="I1093">
        <v>2</v>
      </c>
      <c r="J1093">
        <v>1</v>
      </c>
      <c r="K1093">
        <v>1</v>
      </c>
      <c r="L1093">
        <f t="shared" si="51"/>
        <v>2</v>
      </c>
      <c r="M1093">
        <f>marketing_campaign32[[#This Row],[TotalKids]]+marketing_campaign32[[#This Row],[Marital_Number]]</f>
        <v>4</v>
      </c>
      <c r="N1093" s="1">
        <v>41581</v>
      </c>
      <c r="O1093" s="22">
        <f>MAX($N$2:$N$2229)-marketing_campaign32[[#This Row],[Dt_Customer]]</f>
        <v>238</v>
      </c>
      <c r="P1093">
        <v>69</v>
      </c>
      <c r="Q1093">
        <v>206</v>
      </c>
      <c r="R1093">
        <v>10</v>
      </c>
      <c r="S1093">
        <v>67</v>
      </c>
      <c r="T1093">
        <v>30</v>
      </c>
      <c r="U1093">
        <v>27</v>
      </c>
      <c r="V1093">
        <v>71</v>
      </c>
      <c r="W1093">
        <f t="shared" si="52"/>
        <v>411</v>
      </c>
      <c r="X1093" s="27">
        <f>marketing_campaign32[[#This Row],[TotalSpend]]/marketing_campaign32[[#This Row],[Income]]</f>
        <v>8.3614761769133742E-3</v>
      </c>
      <c r="Y1093" s="27" t="str">
        <f>IF(marketing_campaign32[[#This Row],[TotalSpend]]&gt;1196, "High Spend", "Low Spend")</f>
        <v>Low Spend</v>
      </c>
      <c r="Z1093">
        <v>6</v>
      </c>
      <c r="AA1093">
        <v>4</v>
      </c>
      <c r="AB1093">
        <v>1</v>
      </c>
      <c r="AC1093">
        <v>8</v>
      </c>
      <c r="AD1093">
        <f t="shared" si="53"/>
        <v>13</v>
      </c>
      <c r="AE1093" s="30">
        <f>IFERROR(marketing_campaign32[[#This Row],[TotalSpend]]/marketing_campaign32[[#This Row],[TotalPurchase]], 0)</f>
        <v>31.615384615384617</v>
      </c>
      <c r="AF1093">
        <v>6</v>
      </c>
      <c r="AG1093">
        <v>0</v>
      </c>
      <c r="AH1093">
        <v>0</v>
      </c>
      <c r="AI1093">
        <v>0</v>
      </c>
      <c r="AJ1093">
        <v>0</v>
      </c>
      <c r="AK1093">
        <v>0</v>
      </c>
      <c r="AL1093">
        <v>0</v>
      </c>
      <c r="AM1093">
        <v>0</v>
      </c>
    </row>
    <row r="1094" spans="1:39" x14ac:dyDescent="0.3">
      <c r="A1094">
        <v>3037</v>
      </c>
      <c r="B1094">
        <v>1983</v>
      </c>
      <c r="C1094">
        <f>2014-marketing_campaign32[[#This Row],[Year_Birth]]</f>
        <v>31</v>
      </c>
      <c r="D1094" t="str">
        <f>IF(AND(marketing_campaign32[[#This Row],[Age]]&gt;17, marketing_campaign32[[#This Row],[Age]]&lt;40), "Adult", IF(AND(marketing_campaign32[[#This Row],[Age]]&gt;=40, marketing_campaign32[[#This Row],[Age]]&lt;59), "Middle Age", "Old Age"))</f>
        <v>Adult</v>
      </c>
      <c r="E1094">
        <v>3</v>
      </c>
      <c r="F1094">
        <v>2</v>
      </c>
      <c r="G1094">
        <v>50150</v>
      </c>
      <c r="H1094" t="s">
        <v>147</v>
      </c>
      <c r="I1094">
        <v>2</v>
      </c>
      <c r="J1094">
        <v>0</v>
      </c>
      <c r="K1094">
        <v>0</v>
      </c>
      <c r="L1094">
        <f t="shared" si="51"/>
        <v>0</v>
      </c>
      <c r="M1094">
        <f>marketing_campaign32[[#This Row],[TotalKids]]+marketing_campaign32[[#This Row],[Marital_Number]]</f>
        <v>2</v>
      </c>
      <c r="N1094" s="1">
        <v>41445</v>
      </c>
      <c r="O1094" s="22">
        <f>MAX($N$2:$N$2229)-marketing_campaign32[[#This Row],[Dt_Customer]]</f>
        <v>374</v>
      </c>
      <c r="P1094">
        <v>32</v>
      </c>
      <c r="Q1094">
        <v>135</v>
      </c>
      <c r="R1094">
        <v>46</v>
      </c>
      <c r="S1094">
        <v>92</v>
      </c>
      <c r="T1094">
        <v>65</v>
      </c>
      <c r="U1094">
        <v>61</v>
      </c>
      <c r="V1094">
        <v>11</v>
      </c>
      <c r="W1094">
        <f t="shared" si="52"/>
        <v>410</v>
      </c>
      <c r="X1094" s="27">
        <f>marketing_campaign32[[#This Row],[TotalSpend]]/marketing_campaign32[[#This Row],[Income]]</f>
        <v>8.1754735792622137E-3</v>
      </c>
      <c r="Y1094" s="27" t="str">
        <f>IF(marketing_campaign32[[#This Row],[TotalSpend]]&gt;1196, "High Spend", "Low Spend")</f>
        <v>Low Spend</v>
      </c>
      <c r="Z1094">
        <v>2</v>
      </c>
      <c r="AA1094">
        <v>5</v>
      </c>
      <c r="AB1094">
        <v>2</v>
      </c>
      <c r="AC1094">
        <v>7</v>
      </c>
      <c r="AD1094">
        <f t="shared" si="53"/>
        <v>14</v>
      </c>
      <c r="AE1094" s="30">
        <f>IFERROR(marketing_campaign32[[#This Row],[TotalSpend]]/marketing_campaign32[[#This Row],[TotalPurchase]], 0)</f>
        <v>29.285714285714285</v>
      </c>
      <c r="AF1094">
        <v>5</v>
      </c>
      <c r="AG1094">
        <v>0</v>
      </c>
      <c r="AH1094">
        <v>0</v>
      </c>
      <c r="AI1094">
        <v>0</v>
      </c>
      <c r="AJ1094">
        <v>0</v>
      </c>
      <c r="AK1094">
        <v>0</v>
      </c>
      <c r="AL1094">
        <v>0</v>
      </c>
      <c r="AM1094">
        <v>0</v>
      </c>
    </row>
    <row r="1095" spans="1:39" x14ac:dyDescent="0.3">
      <c r="A1095">
        <v>4698</v>
      </c>
      <c r="B1095">
        <v>1983</v>
      </c>
      <c r="C1095">
        <f>2014-marketing_campaign32[[#This Row],[Year_Birth]]</f>
        <v>31</v>
      </c>
      <c r="D1095" t="str">
        <f>IF(AND(marketing_campaign32[[#This Row],[Age]]&gt;17, marketing_campaign32[[#This Row],[Age]]&lt;40), "Adult", IF(AND(marketing_campaign32[[#This Row],[Age]]&gt;=40, marketing_campaign32[[#This Row],[Age]]&lt;59), "Middle Age", "Old Age"))</f>
        <v>Adult</v>
      </c>
      <c r="E1095">
        <v>3</v>
      </c>
      <c r="F1095">
        <v>2</v>
      </c>
      <c r="G1095">
        <v>50150</v>
      </c>
      <c r="H1095" t="s">
        <v>147</v>
      </c>
      <c r="I1095">
        <v>2</v>
      </c>
      <c r="J1095">
        <v>0</v>
      </c>
      <c r="K1095">
        <v>0</v>
      </c>
      <c r="L1095">
        <f t="shared" si="51"/>
        <v>0</v>
      </c>
      <c r="M1095">
        <f>marketing_campaign32[[#This Row],[TotalKids]]+marketing_campaign32[[#This Row],[Marital_Number]]</f>
        <v>2</v>
      </c>
      <c r="N1095" s="1">
        <v>41445</v>
      </c>
      <c r="O1095" s="22">
        <f>MAX($N$2:$N$2229)-marketing_campaign32[[#This Row],[Dt_Customer]]</f>
        <v>374</v>
      </c>
      <c r="P1095">
        <v>32</v>
      </c>
      <c r="Q1095">
        <v>135</v>
      </c>
      <c r="R1095">
        <v>46</v>
      </c>
      <c r="S1095">
        <v>92</v>
      </c>
      <c r="T1095">
        <v>65</v>
      </c>
      <c r="U1095">
        <v>61</v>
      </c>
      <c r="V1095">
        <v>11</v>
      </c>
      <c r="W1095">
        <f t="shared" si="52"/>
        <v>410</v>
      </c>
      <c r="X1095" s="27">
        <f>marketing_campaign32[[#This Row],[TotalSpend]]/marketing_campaign32[[#This Row],[Income]]</f>
        <v>8.1754735792622137E-3</v>
      </c>
      <c r="Y1095" s="27" t="str">
        <f>IF(marketing_campaign32[[#This Row],[TotalSpend]]&gt;1196, "High Spend", "Low Spend")</f>
        <v>Low Spend</v>
      </c>
      <c r="Z1095">
        <v>2</v>
      </c>
      <c r="AA1095">
        <v>5</v>
      </c>
      <c r="AB1095">
        <v>2</v>
      </c>
      <c r="AC1095">
        <v>7</v>
      </c>
      <c r="AD1095">
        <f t="shared" si="53"/>
        <v>14</v>
      </c>
      <c r="AE1095" s="30">
        <f>IFERROR(marketing_campaign32[[#This Row],[TotalSpend]]/marketing_campaign32[[#This Row],[TotalPurchase]], 0)</f>
        <v>29.285714285714285</v>
      </c>
      <c r="AF1095">
        <v>5</v>
      </c>
      <c r="AG1095">
        <v>0</v>
      </c>
      <c r="AH1095">
        <v>0</v>
      </c>
      <c r="AI1095">
        <v>0</v>
      </c>
      <c r="AJ1095">
        <v>0</v>
      </c>
      <c r="AK1095">
        <v>0</v>
      </c>
      <c r="AL1095">
        <v>0</v>
      </c>
      <c r="AM1095">
        <v>0</v>
      </c>
    </row>
    <row r="1096" spans="1:39" x14ac:dyDescent="0.3">
      <c r="A1096">
        <v>2727</v>
      </c>
      <c r="B1096">
        <v>1973</v>
      </c>
      <c r="C1096">
        <f>2014-marketing_campaign32[[#This Row],[Year_Birth]]</f>
        <v>41</v>
      </c>
      <c r="D1096" t="str">
        <f>IF(AND(marketing_campaign32[[#This Row],[Age]]&gt;17, marketing_campaign32[[#This Row],[Age]]&lt;40), "Adult", IF(AND(marketing_campaign32[[#This Row],[Age]]&gt;=40, marketing_campaign32[[#This Row],[Age]]&lt;59), "Middle Age", "Old Age"))</f>
        <v>Middle Age</v>
      </c>
      <c r="E1096">
        <v>2</v>
      </c>
      <c r="F1096">
        <v>2</v>
      </c>
      <c r="G1096">
        <v>57100</v>
      </c>
      <c r="H1096" t="s">
        <v>147</v>
      </c>
      <c r="I1096">
        <v>2</v>
      </c>
      <c r="J1096">
        <v>0</v>
      </c>
      <c r="K1096">
        <v>0</v>
      </c>
      <c r="L1096">
        <f t="shared" si="51"/>
        <v>0</v>
      </c>
      <c r="M1096">
        <f>marketing_campaign32[[#This Row],[TotalKids]]+marketing_campaign32[[#This Row],[Marital_Number]]</f>
        <v>2</v>
      </c>
      <c r="N1096" s="1">
        <v>41612</v>
      </c>
      <c r="O1096" s="22">
        <f>MAX($N$2:$N$2229)-marketing_campaign32[[#This Row],[Dt_Customer]]</f>
        <v>207</v>
      </c>
      <c r="P1096">
        <v>19</v>
      </c>
      <c r="Q1096">
        <v>181</v>
      </c>
      <c r="R1096">
        <v>21</v>
      </c>
      <c r="S1096">
        <v>69</v>
      </c>
      <c r="T1096">
        <v>39</v>
      </c>
      <c r="U1096">
        <v>3</v>
      </c>
      <c r="V1096">
        <v>96</v>
      </c>
      <c r="W1096">
        <f t="shared" si="52"/>
        <v>409</v>
      </c>
      <c r="X1096" s="27">
        <f>marketing_campaign32[[#This Row],[TotalSpend]]/marketing_campaign32[[#This Row],[Income]]</f>
        <v>7.1628721541155864E-3</v>
      </c>
      <c r="Y1096" s="27" t="str">
        <f>IF(marketing_campaign32[[#This Row],[TotalSpend]]&gt;1196, "High Spend", "Low Spend")</f>
        <v>Low Spend</v>
      </c>
      <c r="Z1096">
        <v>1</v>
      </c>
      <c r="AA1096">
        <v>3</v>
      </c>
      <c r="AB1096">
        <v>3</v>
      </c>
      <c r="AC1096">
        <v>6</v>
      </c>
      <c r="AD1096">
        <f t="shared" si="53"/>
        <v>12</v>
      </c>
      <c r="AE1096" s="30">
        <f>IFERROR(marketing_campaign32[[#This Row],[TotalSpend]]/marketing_campaign32[[#This Row],[TotalPurchase]], 0)</f>
        <v>34.083333333333336</v>
      </c>
      <c r="AF1096">
        <v>3</v>
      </c>
      <c r="AG1096">
        <v>0</v>
      </c>
      <c r="AH1096">
        <v>0</v>
      </c>
      <c r="AI1096">
        <v>0</v>
      </c>
      <c r="AJ1096">
        <v>0</v>
      </c>
      <c r="AK1096">
        <v>0</v>
      </c>
      <c r="AL1096">
        <v>0</v>
      </c>
      <c r="AM1096">
        <v>0</v>
      </c>
    </row>
    <row r="1097" spans="1:39" x14ac:dyDescent="0.3">
      <c r="A1097">
        <v>1497</v>
      </c>
      <c r="B1097">
        <v>1952</v>
      </c>
      <c r="C1097">
        <f>2014-marketing_campaign32[[#This Row],[Year_Birth]]</f>
        <v>62</v>
      </c>
      <c r="D1097" t="str">
        <f>IF(AND(marketing_campaign32[[#This Row],[Age]]&gt;17, marketing_campaign32[[#This Row],[Age]]&lt;40), "Adult", IF(AND(marketing_campaign32[[#This Row],[Age]]&gt;=40, marketing_campaign32[[#This Row],[Age]]&lt;59), "Middle Age", "Old Age"))</f>
        <v>Old Age</v>
      </c>
      <c r="E1097">
        <v>2</v>
      </c>
      <c r="F1097">
        <v>1</v>
      </c>
      <c r="G1097">
        <v>47958</v>
      </c>
      <c r="H1097" t="s">
        <v>147</v>
      </c>
      <c r="I1097">
        <v>2</v>
      </c>
      <c r="J1097">
        <v>0</v>
      </c>
      <c r="K1097">
        <v>1</v>
      </c>
      <c r="L1097">
        <f t="shared" si="51"/>
        <v>1</v>
      </c>
      <c r="M1097">
        <f>marketing_campaign32[[#This Row],[TotalKids]]+marketing_campaign32[[#This Row],[Marital_Number]]</f>
        <v>2</v>
      </c>
      <c r="N1097" s="1">
        <v>41293</v>
      </c>
      <c r="O1097" s="22">
        <f>MAX($N$2:$N$2229)-marketing_campaign32[[#This Row],[Dt_Customer]]</f>
        <v>526</v>
      </c>
      <c r="P1097">
        <v>8</v>
      </c>
      <c r="Q1097">
        <v>268</v>
      </c>
      <c r="R1097">
        <v>11</v>
      </c>
      <c r="S1097">
        <v>88</v>
      </c>
      <c r="T1097">
        <v>15</v>
      </c>
      <c r="U1097">
        <v>3</v>
      </c>
      <c r="V1097">
        <v>22</v>
      </c>
      <c r="W1097">
        <f t="shared" si="52"/>
        <v>407</v>
      </c>
      <c r="X1097" s="27">
        <f>marketing_campaign32[[#This Row],[TotalSpend]]/marketing_campaign32[[#This Row],[Income]]</f>
        <v>8.4865924350473326E-3</v>
      </c>
      <c r="Y1097" s="27" t="str">
        <f>IF(marketing_campaign32[[#This Row],[TotalSpend]]&gt;1196, "High Spend", "Low Spend")</f>
        <v>Low Spend</v>
      </c>
      <c r="Z1097">
        <v>2</v>
      </c>
      <c r="AA1097">
        <v>6</v>
      </c>
      <c r="AB1097">
        <v>3</v>
      </c>
      <c r="AC1097">
        <v>5</v>
      </c>
      <c r="AD1097">
        <f t="shared" si="53"/>
        <v>14</v>
      </c>
      <c r="AE1097" s="30">
        <f>IFERROR(marketing_campaign32[[#This Row],[TotalSpend]]/marketing_campaign32[[#This Row],[TotalPurchase]], 0)</f>
        <v>29.071428571428573</v>
      </c>
      <c r="AF1097">
        <v>5</v>
      </c>
      <c r="AG1097">
        <v>0</v>
      </c>
      <c r="AH1097">
        <v>0</v>
      </c>
      <c r="AI1097">
        <v>0</v>
      </c>
      <c r="AJ1097">
        <v>0</v>
      </c>
      <c r="AK1097">
        <v>0</v>
      </c>
      <c r="AL1097">
        <v>0</v>
      </c>
      <c r="AM1097">
        <v>0</v>
      </c>
    </row>
    <row r="1098" spans="1:39" x14ac:dyDescent="0.3">
      <c r="A1098">
        <v>10634</v>
      </c>
      <c r="B1098">
        <v>1951</v>
      </c>
      <c r="C1098">
        <f>2014-marketing_campaign32[[#This Row],[Year_Birth]]</f>
        <v>63</v>
      </c>
      <c r="D1098" t="str">
        <f>IF(AND(marketing_campaign32[[#This Row],[Age]]&gt;17, marketing_campaign32[[#This Row],[Age]]&lt;40), "Adult", IF(AND(marketing_campaign32[[#This Row],[Age]]&gt;=40, marketing_campaign32[[#This Row],[Age]]&lt;59), "Middle Age", "Old Age"))</f>
        <v>Old Age</v>
      </c>
      <c r="E1098">
        <v>3</v>
      </c>
      <c r="F1098">
        <v>2</v>
      </c>
      <c r="G1098">
        <v>59412</v>
      </c>
      <c r="H1098" t="s">
        <v>147</v>
      </c>
      <c r="I1098">
        <v>2</v>
      </c>
      <c r="J1098">
        <v>0</v>
      </c>
      <c r="K1098">
        <v>0</v>
      </c>
      <c r="L1098">
        <f t="shared" si="51"/>
        <v>0</v>
      </c>
      <c r="M1098">
        <f>marketing_campaign32[[#This Row],[TotalKids]]+marketing_campaign32[[#This Row],[Marital_Number]]</f>
        <v>2</v>
      </c>
      <c r="N1098" s="1">
        <v>41748</v>
      </c>
      <c r="O1098" s="22">
        <f>MAX($N$2:$N$2229)-marketing_campaign32[[#This Row],[Dt_Customer]]</f>
        <v>71</v>
      </c>
      <c r="P1098">
        <v>56</v>
      </c>
      <c r="Q1098">
        <v>90</v>
      </c>
      <c r="R1098">
        <v>67</v>
      </c>
      <c r="S1098">
        <v>165</v>
      </c>
      <c r="T1098">
        <v>30</v>
      </c>
      <c r="U1098">
        <v>43</v>
      </c>
      <c r="V1098">
        <v>11</v>
      </c>
      <c r="W1098">
        <f t="shared" si="52"/>
        <v>406</v>
      </c>
      <c r="X1098" s="27">
        <f>marketing_campaign32[[#This Row],[TotalSpend]]/marketing_campaign32[[#This Row],[Income]]</f>
        <v>6.8336363024304857E-3</v>
      </c>
      <c r="Y1098" s="27" t="str">
        <f>IF(marketing_campaign32[[#This Row],[TotalSpend]]&gt;1196, "High Spend", "Low Spend")</f>
        <v>Low Spend</v>
      </c>
      <c r="Z1098">
        <v>1</v>
      </c>
      <c r="AA1098">
        <v>4</v>
      </c>
      <c r="AB1098">
        <v>2</v>
      </c>
      <c r="AC1098">
        <v>8</v>
      </c>
      <c r="AD1098">
        <f t="shared" si="53"/>
        <v>14</v>
      </c>
      <c r="AE1098" s="30">
        <f>IFERROR(marketing_campaign32[[#This Row],[TotalSpend]]/marketing_campaign32[[#This Row],[TotalPurchase]], 0)</f>
        <v>29</v>
      </c>
      <c r="AF1098">
        <v>3</v>
      </c>
      <c r="AG1098">
        <v>0</v>
      </c>
      <c r="AH1098">
        <v>0</v>
      </c>
      <c r="AI1098">
        <v>0</v>
      </c>
      <c r="AJ1098">
        <v>0</v>
      </c>
      <c r="AK1098">
        <v>0</v>
      </c>
      <c r="AL1098">
        <v>0</v>
      </c>
      <c r="AM1098">
        <v>0</v>
      </c>
    </row>
    <row r="1099" spans="1:39" x14ac:dyDescent="0.3">
      <c r="A1099">
        <v>5036</v>
      </c>
      <c r="B1099">
        <v>1984</v>
      </c>
      <c r="C1099">
        <f>2014-marketing_campaign32[[#This Row],[Year_Birth]]</f>
        <v>30</v>
      </c>
      <c r="D1099" t="str">
        <f>IF(AND(marketing_campaign32[[#This Row],[Age]]&gt;17, marketing_campaign32[[#This Row],[Age]]&lt;40), "Adult", IF(AND(marketing_campaign32[[#This Row],[Age]]&gt;=40, marketing_campaign32[[#This Row],[Age]]&lt;59), "Middle Age", "Old Age"))</f>
        <v>Adult</v>
      </c>
      <c r="E1099">
        <v>3</v>
      </c>
      <c r="F1099">
        <v>1</v>
      </c>
      <c r="G1099">
        <v>42710</v>
      </c>
      <c r="H1099" t="s">
        <v>147</v>
      </c>
      <c r="I1099">
        <v>2</v>
      </c>
      <c r="J1099">
        <v>1</v>
      </c>
      <c r="K1099">
        <v>0</v>
      </c>
      <c r="L1099">
        <f t="shared" si="51"/>
        <v>1</v>
      </c>
      <c r="M1099">
        <f>marketing_campaign32[[#This Row],[TotalKids]]+marketing_campaign32[[#This Row],[Marital_Number]]</f>
        <v>2</v>
      </c>
      <c r="N1099" s="1">
        <v>41241</v>
      </c>
      <c r="O1099" s="22">
        <f>MAX($N$2:$N$2229)-marketing_campaign32[[#This Row],[Dt_Customer]]</f>
        <v>578</v>
      </c>
      <c r="P1099">
        <v>38</v>
      </c>
      <c r="Q1099">
        <v>252</v>
      </c>
      <c r="R1099">
        <v>3</v>
      </c>
      <c r="S1099">
        <v>42</v>
      </c>
      <c r="T1099">
        <v>4</v>
      </c>
      <c r="U1099">
        <v>3</v>
      </c>
      <c r="V1099">
        <v>102</v>
      </c>
      <c r="W1099">
        <f t="shared" si="52"/>
        <v>406</v>
      </c>
      <c r="X1099" s="27">
        <f>marketing_campaign32[[#This Row],[TotalSpend]]/marketing_campaign32[[#This Row],[Income]]</f>
        <v>9.5059704987122459E-3</v>
      </c>
      <c r="Y1099" s="27" t="str">
        <f>IF(marketing_campaign32[[#This Row],[TotalSpend]]&gt;1196, "High Spend", "Low Spend")</f>
        <v>Low Spend</v>
      </c>
      <c r="Z1099">
        <v>2</v>
      </c>
      <c r="AA1099">
        <v>4</v>
      </c>
      <c r="AB1099">
        <v>5</v>
      </c>
      <c r="AC1099">
        <v>3</v>
      </c>
      <c r="AD1099">
        <f t="shared" si="53"/>
        <v>12</v>
      </c>
      <c r="AE1099" s="30">
        <f>IFERROR(marketing_campaign32[[#This Row],[TotalSpend]]/marketing_campaign32[[#This Row],[TotalPurchase]], 0)</f>
        <v>33.833333333333336</v>
      </c>
      <c r="AF1099">
        <v>6</v>
      </c>
      <c r="AG1099">
        <v>0</v>
      </c>
      <c r="AH1099">
        <v>0</v>
      </c>
      <c r="AI1099">
        <v>0</v>
      </c>
      <c r="AJ1099">
        <v>0</v>
      </c>
      <c r="AK1099">
        <v>0</v>
      </c>
      <c r="AL1099">
        <v>0</v>
      </c>
      <c r="AM1099">
        <v>0</v>
      </c>
    </row>
    <row r="1100" spans="1:39" x14ac:dyDescent="0.3">
      <c r="A1100">
        <v>6872</v>
      </c>
      <c r="B1100">
        <v>1974</v>
      </c>
      <c r="C1100">
        <f>2014-marketing_campaign32[[#This Row],[Year_Birth]]</f>
        <v>40</v>
      </c>
      <c r="D1100" t="str">
        <f>IF(AND(marketing_campaign32[[#This Row],[Age]]&gt;17, marketing_campaign32[[#This Row],[Age]]&lt;40), "Adult", IF(AND(marketing_campaign32[[#This Row],[Age]]&gt;=40, marketing_campaign32[[#This Row],[Age]]&lt;59), "Middle Age", "Old Age"))</f>
        <v>Middle Age</v>
      </c>
      <c r="E1100">
        <v>3</v>
      </c>
      <c r="F1100">
        <v>2</v>
      </c>
      <c r="G1100">
        <v>65352</v>
      </c>
      <c r="H1100" t="s">
        <v>147</v>
      </c>
      <c r="I1100">
        <v>2</v>
      </c>
      <c r="J1100">
        <v>0</v>
      </c>
      <c r="K1100">
        <v>1</v>
      </c>
      <c r="L1100">
        <f t="shared" si="51"/>
        <v>1</v>
      </c>
      <c r="M1100">
        <f>marketing_campaign32[[#This Row],[TotalKids]]+marketing_campaign32[[#This Row],[Marital_Number]]</f>
        <v>3</v>
      </c>
      <c r="N1100" s="1">
        <v>41507</v>
      </c>
      <c r="O1100" s="22">
        <f>MAX($N$2:$N$2229)-marketing_campaign32[[#This Row],[Dt_Customer]]</f>
        <v>312</v>
      </c>
      <c r="P1100">
        <v>43</v>
      </c>
      <c r="Q1100">
        <v>284</v>
      </c>
      <c r="R1100">
        <v>3</v>
      </c>
      <c r="S1100">
        <v>84</v>
      </c>
      <c r="T1100">
        <v>4</v>
      </c>
      <c r="U1100">
        <v>7</v>
      </c>
      <c r="V1100">
        <v>23</v>
      </c>
      <c r="W1100">
        <f t="shared" si="52"/>
        <v>405</v>
      </c>
      <c r="X1100" s="27">
        <f>marketing_campaign32[[#This Row],[TotalSpend]]/marketing_campaign32[[#This Row],[Income]]</f>
        <v>6.1972089607051049E-3</v>
      </c>
      <c r="Y1100" s="27" t="str">
        <f>IF(marketing_campaign32[[#This Row],[TotalSpend]]&gt;1196, "High Spend", "Low Spend")</f>
        <v>Low Spend</v>
      </c>
      <c r="Z1100">
        <v>2</v>
      </c>
      <c r="AA1100">
        <v>4</v>
      </c>
      <c r="AB1100">
        <v>2</v>
      </c>
      <c r="AC1100">
        <v>8</v>
      </c>
      <c r="AD1100">
        <f t="shared" si="53"/>
        <v>14</v>
      </c>
      <c r="AE1100" s="30">
        <f>IFERROR(marketing_campaign32[[#This Row],[TotalSpend]]/marketing_campaign32[[#This Row],[TotalPurchase]], 0)</f>
        <v>28.928571428571427</v>
      </c>
      <c r="AF1100">
        <v>4</v>
      </c>
      <c r="AG1100">
        <v>0</v>
      </c>
      <c r="AH1100">
        <v>0</v>
      </c>
      <c r="AI1100">
        <v>0</v>
      </c>
      <c r="AJ1100">
        <v>0</v>
      </c>
      <c r="AK1100">
        <v>0</v>
      </c>
      <c r="AL1100">
        <v>0</v>
      </c>
      <c r="AM1100">
        <v>0</v>
      </c>
    </row>
    <row r="1101" spans="1:39" x14ac:dyDescent="0.3">
      <c r="A1101">
        <v>7352</v>
      </c>
      <c r="B1101">
        <v>1957</v>
      </c>
      <c r="C1101">
        <f>2014-marketing_campaign32[[#This Row],[Year_Birth]]</f>
        <v>57</v>
      </c>
      <c r="D1101" t="str">
        <f>IF(AND(marketing_campaign32[[#This Row],[Age]]&gt;17, marketing_campaign32[[#This Row],[Age]]&lt;40), "Adult", IF(AND(marketing_campaign32[[#This Row],[Age]]&gt;=40, marketing_campaign32[[#This Row],[Age]]&lt;59), "Middle Age", "Old Age"))</f>
        <v>Middle Age</v>
      </c>
      <c r="E1101">
        <v>2</v>
      </c>
      <c r="F1101">
        <v>2</v>
      </c>
      <c r="G1101">
        <v>55267</v>
      </c>
      <c r="H1101" t="s">
        <v>147</v>
      </c>
      <c r="I1101">
        <v>2</v>
      </c>
      <c r="J1101">
        <v>0</v>
      </c>
      <c r="K1101">
        <v>1</v>
      </c>
      <c r="L1101">
        <f t="shared" si="51"/>
        <v>1</v>
      </c>
      <c r="M1101">
        <f>marketing_campaign32[[#This Row],[TotalKids]]+marketing_campaign32[[#This Row],[Marital_Number]]</f>
        <v>3</v>
      </c>
      <c r="N1101" s="1">
        <v>41568</v>
      </c>
      <c r="O1101" s="22">
        <f>MAX($N$2:$N$2229)-marketing_campaign32[[#This Row],[Dt_Customer]]</f>
        <v>251</v>
      </c>
      <c r="P1101">
        <v>28</v>
      </c>
      <c r="Q1101">
        <v>161</v>
      </c>
      <c r="R1101">
        <v>28</v>
      </c>
      <c r="S1101">
        <v>136</v>
      </c>
      <c r="T1101">
        <v>32</v>
      </c>
      <c r="U1101">
        <v>3</v>
      </c>
      <c r="V1101">
        <v>45</v>
      </c>
      <c r="W1101">
        <f t="shared" si="52"/>
        <v>405</v>
      </c>
      <c r="X1101" s="27">
        <f>marketing_campaign32[[#This Row],[TotalSpend]]/marketing_campaign32[[#This Row],[Income]]</f>
        <v>7.3280619537879751E-3</v>
      </c>
      <c r="Y1101" s="27" t="str">
        <f>IF(marketing_campaign32[[#This Row],[TotalSpend]]&gt;1196, "High Spend", "Low Spend")</f>
        <v>Low Spend</v>
      </c>
      <c r="Z1101">
        <v>4</v>
      </c>
      <c r="AA1101">
        <v>3</v>
      </c>
      <c r="AB1101">
        <v>4</v>
      </c>
      <c r="AC1101">
        <v>6</v>
      </c>
      <c r="AD1101">
        <f t="shared" si="53"/>
        <v>13</v>
      </c>
      <c r="AE1101" s="30">
        <f>IFERROR(marketing_campaign32[[#This Row],[TotalSpend]]/marketing_campaign32[[#This Row],[TotalPurchase]], 0)</f>
        <v>31.153846153846153</v>
      </c>
      <c r="AF1101">
        <v>3</v>
      </c>
      <c r="AG1101">
        <v>0</v>
      </c>
      <c r="AH1101">
        <v>0</v>
      </c>
      <c r="AI1101">
        <v>0</v>
      </c>
      <c r="AJ1101">
        <v>0</v>
      </c>
      <c r="AK1101">
        <v>0</v>
      </c>
      <c r="AL1101">
        <v>0</v>
      </c>
      <c r="AM1101">
        <v>0</v>
      </c>
    </row>
    <row r="1102" spans="1:39" x14ac:dyDescent="0.3">
      <c r="A1102">
        <v>8210</v>
      </c>
      <c r="B1102">
        <v>1975</v>
      </c>
      <c r="C1102">
        <f>2014-marketing_campaign32[[#This Row],[Year_Birth]]</f>
        <v>39</v>
      </c>
      <c r="D1102" t="str">
        <f>IF(AND(marketing_campaign32[[#This Row],[Age]]&gt;17, marketing_campaign32[[#This Row],[Age]]&lt;40), "Adult", IF(AND(marketing_campaign32[[#This Row],[Age]]&gt;=40, marketing_campaign32[[#This Row],[Age]]&lt;59), "Middle Age", "Old Age"))</f>
        <v>Adult</v>
      </c>
      <c r="E1102">
        <v>3</v>
      </c>
      <c r="F1102">
        <v>2</v>
      </c>
      <c r="G1102">
        <v>54730</v>
      </c>
      <c r="H1102" t="s">
        <v>147</v>
      </c>
      <c r="I1102">
        <v>2</v>
      </c>
      <c r="J1102">
        <v>0</v>
      </c>
      <c r="K1102">
        <v>1</v>
      </c>
      <c r="L1102">
        <f t="shared" si="51"/>
        <v>1</v>
      </c>
      <c r="M1102">
        <f>marketing_campaign32[[#This Row],[TotalKids]]+marketing_campaign32[[#This Row],[Marital_Number]]</f>
        <v>3</v>
      </c>
      <c r="N1102" s="1">
        <v>41501</v>
      </c>
      <c r="O1102" s="22">
        <f>MAX($N$2:$N$2229)-marketing_campaign32[[#This Row],[Dt_Customer]]</f>
        <v>318</v>
      </c>
      <c r="P1102">
        <v>64</v>
      </c>
      <c r="Q1102">
        <v>318</v>
      </c>
      <c r="R1102">
        <v>3</v>
      </c>
      <c r="S1102">
        <v>17</v>
      </c>
      <c r="T1102">
        <v>4</v>
      </c>
      <c r="U1102">
        <v>7</v>
      </c>
      <c r="V1102">
        <v>56</v>
      </c>
      <c r="W1102">
        <f t="shared" si="52"/>
        <v>405</v>
      </c>
      <c r="X1102" s="27">
        <f>marketing_campaign32[[#This Row],[TotalSpend]]/marketing_campaign32[[#This Row],[Income]]</f>
        <v>7.3999634569705828E-3</v>
      </c>
      <c r="Y1102" s="27" t="str">
        <f>IF(marketing_campaign32[[#This Row],[TotalSpend]]&gt;1196, "High Spend", "Low Spend")</f>
        <v>Low Spend</v>
      </c>
      <c r="Z1102">
        <v>5</v>
      </c>
      <c r="AA1102">
        <v>4</v>
      </c>
      <c r="AB1102">
        <v>1</v>
      </c>
      <c r="AC1102">
        <v>8</v>
      </c>
      <c r="AD1102">
        <f t="shared" si="53"/>
        <v>13</v>
      </c>
      <c r="AE1102" s="30">
        <f>IFERROR(marketing_campaign32[[#This Row],[TotalSpend]]/marketing_campaign32[[#This Row],[TotalPurchase]], 0)</f>
        <v>31.153846153846153</v>
      </c>
      <c r="AF1102">
        <v>4</v>
      </c>
      <c r="AG1102">
        <v>0</v>
      </c>
      <c r="AH1102">
        <v>0</v>
      </c>
      <c r="AI1102">
        <v>0</v>
      </c>
      <c r="AJ1102">
        <v>0</v>
      </c>
      <c r="AK1102">
        <v>0</v>
      </c>
      <c r="AL1102">
        <v>0</v>
      </c>
      <c r="AM1102">
        <v>0</v>
      </c>
    </row>
    <row r="1103" spans="1:39" x14ac:dyDescent="0.3">
      <c r="A1103">
        <v>4065</v>
      </c>
      <c r="B1103">
        <v>1976</v>
      </c>
      <c r="C1103">
        <f>2014-marketing_campaign32[[#This Row],[Year_Birth]]</f>
        <v>38</v>
      </c>
      <c r="D1103" t="str">
        <f>IF(AND(marketing_campaign32[[#This Row],[Age]]&gt;17, marketing_campaign32[[#This Row],[Age]]&lt;40), "Adult", IF(AND(marketing_campaign32[[#This Row],[Age]]&gt;=40, marketing_campaign32[[#This Row],[Age]]&lt;59), "Middle Age", "Old Age"))</f>
        <v>Adult</v>
      </c>
      <c r="E1103">
        <v>3</v>
      </c>
      <c r="F1103">
        <v>2</v>
      </c>
      <c r="G1103">
        <v>49544</v>
      </c>
      <c r="H1103" t="s">
        <v>147</v>
      </c>
      <c r="I1103">
        <v>2</v>
      </c>
      <c r="J1103">
        <v>1</v>
      </c>
      <c r="K1103">
        <v>0</v>
      </c>
      <c r="L1103">
        <f t="shared" si="51"/>
        <v>1</v>
      </c>
      <c r="M1103">
        <f>marketing_campaign32[[#This Row],[TotalKids]]+marketing_campaign32[[#This Row],[Marital_Number]]</f>
        <v>3</v>
      </c>
      <c r="N1103" s="1">
        <v>41317</v>
      </c>
      <c r="O1103" s="22">
        <f>MAX($N$2:$N$2229)-marketing_campaign32[[#This Row],[Dt_Customer]]</f>
        <v>502</v>
      </c>
      <c r="P1103">
        <v>0</v>
      </c>
      <c r="Q1103">
        <v>308</v>
      </c>
      <c r="R1103">
        <v>0</v>
      </c>
      <c r="S1103">
        <v>73</v>
      </c>
      <c r="T1103">
        <v>0</v>
      </c>
      <c r="U1103">
        <v>0</v>
      </c>
      <c r="V1103">
        <v>23</v>
      </c>
      <c r="W1103">
        <f t="shared" si="52"/>
        <v>404</v>
      </c>
      <c r="X1103" s="27">
        <f>marketing_campaign32[[#This Row],[TotalSpend]]/marketing_campaign32[[#This Row],[Income]]</f>
        <v>8.1543678346520272E-3</v>
      </c>
      <c r="Y1103" s="27" t="str">
        <f>IF(marketing_campaign32[[#This Row],[TotalSpend]]&gt;1196, "High Spend", "Low Spend")</f>
        <v>Low Spend</v>
      </c>
      <c r="Z1103">
        <v>2</v>
      </c>
      <c r="AA1103">
        <v>5</v>
      </c>
      <c r="AB1103">
        <v>1</v>
      </c>
      <c r="AC1103">
        <v>8</v>
      </c>
      <c r="AD1103">
        <f t="shared" si="53"/>
        <v>14</v>
      </c>
      <c r="AE1103" s="30">
        <f>IFERROR(marketing_campaign32[[#This Row],[TotalSpend]]/marketing_campaign32[[#This Row],[TotalPurchase]], 0)</f>
        <v>28.857142857142858</v>
      </c>
      <c r="AF1103">
        <v>7</v>
      </c>
      <c r="AG1103">
        <v>0</v>
      </c>
      <c r="AH1103">
        <v>0</v>
      </c>
      <c r="AI1103">
        <v>0</v>
      </c>
      <c r="AJ1103">
        <v>0</v>
      </c>
      <c r="AK1103">
        <v>0</v>
      </c>
      <c r="AL1103">
        <v>0</v>
      </c>
      <c r="AM1103">
        <v>0</v>
      </c>
    </row>
    <row r="1104" spans="1:39" x14ac:dyDescent="0.3">
      <c r="A1104">
        <v>2782</v>
      </c>
      <c r="B1104">
        <v>1961</v>
      </c>
      <c r="C1104">
        <f>2014-marketing_campaign32[[#This Row],[Year_Birth]]</f>
        <v>53</v>
      </c>
      <c r="D1104" t="str">
        <f>IF(AND(marketing_campaign32[[#This Row],[Age]]&gt;17, marketing_campaign32[[#This Row],[Age]]&lt;40), "Adult", IF(AND(marketing_campaign32[[#This Row],[Age]]&gt;=40, marketing_campaign32[[#This Row],[Age]]&lt;59), "Middle Age", "Old Age"))</f>
        <v>Middle Age</v>
      </c>
      <c r="E1104">
        <v>3</v>
      </c>
      <c r="F1104">
        <v>2</v>
      </c>
      <c r="G1104">
        <v>54456</v>
      </c>
      <c r="H1104" t="s">
        <v>147</v>
      </c>
      <c r="I1104">
        <v>2</v>
      </c>
      <c r="J1104">
        <v>0</v>
      </c>
      <c r="K1104">
        <v>1</v>
      </c>
      <c r="L1104">
        <f t="shared" si="51"/>
        <v>1</v>
      </c>
      <c r="M1104">
        <f>marketing_campaign32[[#This Row],[TotalKids]]+marketing_campaign32[[#This Row],[Marital_Number]]</f>
        <v>3</v>
      </c>
      <c r="N1104" s="1">
        <v>41466</v>
      </c>
      <c r="O1104" s="22">
        <f>MAX($N$2:$N$2229)-marketing_campaign32[[#This Row],[Dt_Customer]]</f>
        <v>353</v>
      </c>
      <c r="P1104">
        <v>23</v>
      </c>
      <c r="Q1104">
        <v>352</v>
      </c>
      <c r="R1104">
        <v>0</v>
      </c>
      <c r="S1104">
        <v>27</v>
      </c>
      <c r="T1104">
        <v>10</v>
      </c>
      <c r="U1104">
        <v>0</v>
      </c>
      <c r="V1104">
        <v>15</v>
      </c>
      <c r="W1104">
        <f t="shared" si="52"/>
        <v>404</v>
      </c>
      <c r="X1104" s="27">
        <f>marketing_campaign32[[#This Row],[TotalSpend]]/marketing_campaign32[[#This Row],[Income]]</f>
        <v>7.418833553694726E-3</v>
      </c>
      <c r="Y1104" s="27" t="str">
        <f>IF(marketing_campaign32[[#This Row],[TotalSpend]]&gt;1196, "High Spend", "Low Spend")</f>
        <v>Low Spend</v>
      </c>
      <c r="Z1104">
        <v>3</v>
      </c>
      <c r="AA1104">
        <v>6</v>
      </c>
      <c r="AB1104">
        <v>1</v>
      </c>
      <c r="AC1104">
        <v>7</v>
      </c>
      <c r="AD1104">
        <f t="shared" si="53"/>
        <v>14</v>
      </c>
      <c r="AE1104" s="30">
        <f>IFERROR(marketing_campaign32[[#This Row],[TotalSpend]]/marketing_campaign32[[#This Row],[TotalPurchase]], 0)</f>
        <v>28.857142857142858</v>
      </c>
      <c r="AF1104">
        <v>6</v>
      </c>
      <c r="AG1104">
        <v>0</v>
      </c>
      <c r="AH1104">
        <v>0</v>
      </c>
      <c r="AI1104">
        <v>0</v>
      </c>
      <c r="AJ1104">
        <v>0</v>
      </c>
      <c r="AK1104">
        <v>0</v>
      </c>
      <c r="AL1104">
        <v>0</v>
      </c>
      <c r="AM1104">
        <v>0</v>
      </c>
    </row>
    <row r="1105" spans="1:39" x14ac:dyDescent="0.3">
      <c r="A1105">
        <v>8268</v>
      </c>
      <c r="B1105">
        <v>1961</v>
      </c>
      <c r="C1105">
        <f>2014-marketing_campaign32[[#This Row],[Year_Birth]]</f>
        <v>53</v>
      </c>
      <c r="D1105" t="str">
        <f>IF(AND(marketing_campaign32[[#This Row],[Age]]&gt;17, marketing_campaign32[[#This Row],[Age]]&lt;40), "Adult", IF(AND(marketing_campaign32[[#This Row],[Age]]&gt;=40, marketing_campaign32[[#This Row],[Age]]&lt;59), "Middle Age", "Old Age"))</f>
        <v>Middle Age</v>
      </c>
      <c r="E1105">
        <v>3</v>
      </c>
      <c r="F1105">
        <v>2</v>
      </c>
      <c r="G1105">
        <v>53408.685009487657</v>
      </c>
      <c r="H1105" t="s">
        <v>147</v>
      </c>
      <c r="I1105">
        <v>2</v>
      </c>
      <c r="J1105">
        <v>0</v>
      </c>
      <c r="K1105">
        <v>1</v>
      </c>
      <c r="L1105">
        <f t="shared" si="51"/>
        <v>1</v>
      </c>
      <c r="M1105">
        <f>marketing_campaign32[[#This Row],[TotalKids]]+marketing_campaign32[[#This Row],[Marital_Number]]</f>
        <v>3</v>
      </c>
      <c r="N1105" s="1">
        <v>41466</v>
      </c>
      <c r="O1105" s="22">
        <f>MAX($N$2:$N$2229)-marketing_campaign32[[#This Row],[Dt_Customer]]</f>
        <v>353</v>
      </c>
      <c r="P1105">
        <v>23</v>
      </c>
      <c r="Q1105">
        <v>352</v>
      </c>
      <c r="R1105">
        <v>0</v>
      </c>
      <c r="S1105">
        <v>27</v>
      </c>
      <c r="T1105">
        <v>10</v>
      </c>
      <c r="U1105">
        <v>0</v>
      </c>
      <c r="V1105">
        <v>15</v>
      </c>
      <c r="W1105">
        <f t="shared" si="52"/>
        <v>404</v>
      </c>
      <c r="X1105" s="27">
        <f>marketing_campaign32[[#This Row],[TotalSpend]]/marketing_campaign32[[#This Row],[Income]]</f>
        <v>7.5643128065825327E-3</v>
      </c>
      <c r="Y1105" s="27" t="str">
        <f>IF(marketing_campaign32[[#This Row],[TotalSpend]]&gt;1196, "High Spend", "Low Spend")</f>
        <v>Low Spend</v>
      </c>
      <c r="Z1105">
        <v>3</v>
      </c>
      <c r="AA1105">
        <v>6</v>
      </c>
      <c r="AB1105">
        <v>1</v>
      </c>
      <c r="AC1105">
        <v>7</v>
      </c>
      <c r="AD1105">
        <f t="shared" si="53"/>
        <v>14</v>
      </c>
      <c r="AE1105" s="30">
        <f>IFERROR(marketing_campaign32[[#This Row],[TotalSpend]]/marketing_campaign32[[#This Row],[TotalPurchase]], 0)</f>
        <v>28.857142857142858</v>
      </c>
      <c r="AF1105">
        <v>6</v>
      </c>
      <c r="AG1105">
        <v>0</v>
      </c>
      <c r="AH1105">
        <v>0</v>
      </c>
      <c r="AI1105">
        <v>0</v>
      </c>
      <c r="AJ1105">
        <v>0</v>
      </c>
      <c r="AK1105">
        <v>0</v>
      </c>
      <c r="AL1105">
        <v>0</v>
      </c>
      <c r="AM1105">
        <v>0</v>
      </c>
    </row>
    <row r="1106" spans="1:39" x14ac:dyDescent="0.3">
      <c r="A1106">
        <v>7037</v>
      </c>
      <c r="B1106">
        <v>1974</v>
      </c>
      <c r="C1106">
        <f>2014-marketing_campaign32[[#This Row],[Year_Birth]]</f>
        <v>40</v>
      </c>
      <c r="D1106" t="str">
        <f>IF(AND(marketing_campaign32[[#This Row],[Age]]&gt;17, marketing_campaign32[[#This Row],[Age]]&lt;40), "Adult", IF(AND(marketing_campaign32[[#This Row],[Age]]&gt;=40, marketing_campaign32[[#This Row],[Age]]&lt;59), "Middle Age", "Old Age"))</f>
        <v>Middle Age</v>
      </c>
      <c r="E1106">
        <v>3</v>
      </c>
      <c r="F1106">
        <v>2</v>
      </c>
      <c r="G1106">
        <v>37087</v>
      </c>
      <c r="H1106" t="s">
        <v>147</v>
      </c>
      <c r="I1106">
        <v>2</v>
      </c>
      <c r="J1106">
        <v>1</v>
      </c>
      <c r="K1106">
        <v>0</v>
      </c>
      <c r="L1106">
        <f t="shared" si="51"/>
        <v>1</v>
      </c>
      <c r="M1106">
        <f>marketing_campaign32[[#This Row],[TotalKids]]+marketing_campaign32[[#This Row],[Marital_Number]]</f>
        <v>3</v>
      </c>
      <c r="N1106" s="1">
        <v>41497</v>
      </c>
      <c r="O1106" s="22">
        <f>MAX($N$2:$N$2229)-marketing_campaign32[[#This Row],[Dt_Customer]]</f>
        <v>322</v>
      </c>
      <c r="P1106">
        <v>50</v>
      </c>
      <c r="Q1106">
        <v>194</v>
      </c>
      <c r="R1106">
        <v>55</v>
      </c>
      <c r="S1106">
        <v>134</v>
      </c>
      <c r="T1106">
        <v>15</v>
      </c>
      <c r="U1106">
        <v>0</v>
      </c>
      <c r="V1106">
        <v>3</v>
      </c>
      <c r="W1106">
        <f t="shared" si="52"/>
        <v>401</v>
      </c>
      <c r="X1106" s="27">
        <f>marketing_campaign32[[#This Row],[TotalSpend]]/marketing_campaign32[[#This Row],[Income]]</f>
        <v>1.0812414053441907E-2</v>
      </c>
      <c r="Y1106" s="27" t="str">
        <f>IF(marketing_campaign32[[#This Row],[TotalSpend]]&gt;1196, "High Spend", "Low Spend")</f>
        <v>Low Spend</v>
      </c>
      <c r="Z1106">
        <v>3</v>
      </c>
      <c r="AA1106">
        <v>4</v>
      </c>
      <c r="AB1106">
        <v>2</v>
      </c>
      <c r="AC1106">
        <v>8</v>
      </c>
      <c r="AD1106">
        <f t="shared" si="53"/>
        <v>14</v>
      </c>
      <c r="AE1106" s="30">
        <f>IFERROR(marketing_campaign32[[#This Row],[TotalSpend]]/marketing_campaign32[[#This Row],[TotalPurchase]], 0)</f>
        <v>28.642857142857142</v>
      </c>
      <c r="AF1106">
        <v>6</v>
      </c>
      <c r="AG1106">
        <v>0</v>
      </c>
      <c r="AH1106">
        <v>0</v>
      </c>
      <c r="AI1106">
        <v>0</v>
      </c>
      <c r="AJ1106">
        <v>0</v>
      </c>
      <c r="AK1106">
        <v>0</v>
      </c>
      <c r="AL1106">
        <v>0</v>
      </c>
      <c r="AM1106">
        <v>0</v>
      </c>
    </row>
    <row r="1107" spans="1:39" x14ac:dyDescent="0.3">
      <c r="A1107">
        <v>2036</v>
      </c>
      <c r="B1107">
        <v>1973</v>
      </c>
      <c r="C1107">
        <f>2014-marketing_campaign32[[#This Row],[Year_Birth]]</f>
        <v>41</v>
      </c>
      <c r="D1107" t="str">
        <f>IF(AND(marketing_campaign32[[#This Row],[Age]]&gt;17, marketing_campaign32[[#This Row],[Age]]&lt;40), "Adult", IF(AND(marketing_campaign32[[#This Row],[Age]]&gt;=40, marketing_campaign32[[#This Row],[Age]]&lt;59), "Middle Age", "Old Age"))</f>
        <v>Middle Age</v>
      </c>
      <c r="E1107">
        <v>3</v>
      </c>
      <c r="F1107">
        <v>2</v>
      </c>
      <c r="G1107">
        <v>57906</v>
      </c>
      <c r="H1107" t="s">
        <v>147</v>
      </c>
      <c r="I1107">
        <v>2</v>
      </c>
      <c r="J1107">
        <v>0</v>
      </c>
      <c r="K1107">
        <v>1</v>
      </c>
      <c r="L1107">
        <f t="shared" si="51"/>
        <v>1</v>
      </c>
      <c r="M1107">
        <f>marketing_campaign32[[#This Row],[TotalKids]]+marketing_campaign32[[#This Row],[Marital_Number]]</f>
        <v>3</v>
      </c>
      <c r="N1107" s="1">
        <v>41436</v>
      </c>
      <c r="O1107" s="22">
        <f>MAX($N$2:$N$2229)-marketing_campaign32[[#This Row],[Dt_Customer]]</f>
        <v>383</v>
      </c>
      <c r="P1107">
        <v>29</v>
      </c>
      <c r="Q1107">
        <v>243</v>
      </c>
      <c r="R1107">
        <v>11</v>
      </c>
      <c r="S1107">
        <v>119</v>
      </c>
      <c r="T1107">
        <v>10</v>
      </c>
      <c r="U1107">
        <v>3</v>
      </c>
      <c r="V1107">
        <v>15</v>
      </c>
      <c r="W1107">
        <f t="shared" si="52"/>
        <v>401</v>
      </c>
      <c r="X1107" s="27">
        <f>marketing_campaign32[[#This Row],[TotalSpend]]/marketing_campaign32[[#This Row],[Income]]</f>
        <v>6.9250164058992161E-3</v>
      </c>
      <c r="Y1107" s="27" t="str">
        <f>IF(marketing_campaign32[[#This Row],[TotalSpend]]&gt;1196, "High Spend", "Low Spend")</f>
        <v>Low Spend</v>
      </c>
      <c r="Z1107">
        <v>3</v>
      </c>
      <c r="AA1107">
        <v>4</v>
      </c>
      <c r="AB1107">
        <v>2</v>
      </c>
      <c r="AC1107">
        <v>8</v>
      </c>
      <c r="AD1107">
        <f t="shared" si="53"/>
        <v>14</v>
      </c>
      <c r="AE1107" s="30">
        <f>IFERROR(marketing_campaign32[[#This Row],[TotalSpend]]/marketing_campaign32[[#This Row],[TotalPurchase]], 0)</f>
        <v>28.642857142857142</v>
      </c>
      <c r="AF1107">
        <v>4</v>
      </c>
      <c r="AG1107">
        <v>0</v>
      </c>
      <c r="AH1107">
        <v>0</v>
      </c>
      <c r="AI1107">
        <v>0</v>
      </c>
      <c r="AJ1107">
        <v>0</v>
      </c>
      <c r="AK1107">
        <v>0</v>
      </c>
      <c r="AL1107">
        <v>0</v>
      </c>
      <c r="AM1107">
        <v>0</v>
      </c>
    </row>
    <row r="1108" spans="1:39" x14ac:dyDescent="0.3">
      <c r="A1108">
        <v>4480</v>
      </c>
      <c r="B1108">
        <v>1973</v>
      </c>
      <c r="C1108">
        <f>2014-marketing_campaign32[[#This Row],[Year_Birth]]</f>
        <v>41</v>
      </c>
      <c r="D1108" t="str">
        <f>IF(AND(marketing_campaign32[[#This Row],[Age]]&gt;17, marketing_campaign32[[#This Row],[Age]]&lt;40), "Adult", IF(AND(marketing_campaign32[[#This Row],[Age]]&gt;=40, marketing_campaign32[[#This Row],[Age]]&lt;59), "Middle Age", "Old Age"))</f>
        <v>Middle Age</v>
      </c>
      <c r="E1108">
        <v>3</v>
      </c>
      <c r="F1108">
        <v>2</v>
      </c>
      <c r="G1108">
        <v>60432</v>
      </c>
      <c r="H1108" t="s">
        <v>147</v>
      </c>
      <c r="I1108">
        <v>2</v>
      </c>
      <c r="J1108">
        <v>0</v>
      </c>
      <c r="K1108">
        <v>1</v>
      </c>
      <c r="L1108">
        <f t="shared" si="51"/>
        <v>1</v>
      </c>
      <c r="M1108">
        <f>marketing_campaign32[[#This Row],[TotalKids]]+marketing_campaign32[[#This Row],[Marital_Number]]</f>
        <v>3</v>
      </c>
      <c r="N1108" s="1">
        <v>41707</v>
      </c>
      <c r="O1108" s="22">
        <f>MAX($N$2:$N$2229)-marketing_campaign32[[#This Row],[Dt_Customer]]</f>
        <v>112</v>
      </c>
      <c r="P1108">
        <v>61</v>
      </c>
      <c r="Q1108">
        <v>365</v>
      </c>
      <c r="R1108">
        <v>3</v>
      </c>
      <c r="S1108">
        <v>15</v>
      </c>
      <c r="T1108">
        <v>4</v>
      </c>
      <c r="U1108">
        <v>3</v>
      </c>
      <c r="V1108">
        <v>11</v>
      </c>
      <c r="W1108">
        <f t="shared" si="52"/>
        <v>401</v>
      </c>
      <c r="X1108" s="27">
        <f>marketing_campaign32[[#This Row],[TotalSpend]]/marketing_campaign32[[#This Row],[Income]]</f>
        <v>6.6355573206248342E-3</v>
      </c>
      <c r="Y1108" s="27" t="str">
        <f>IF(marketing_campaign32[[#This Row],[TotalSpend]]&gt;1196, "High Spend", "Low Spend")</f>
        <v>Low Spend</v>
      </c>
      <c r="Z1108">
        <v>5</v>
      </c>
      <c r="AA1108">
        <v>7</v>
      </c>
      <c r="AB1108">
        <v>2</v>
      </c>
      <c r="AC1108">
        <v>5</v>
      </c>
      <c r="AD1108">
        <f t="shared" si="53"/>
        <v>14</v>
      </c>
      <c r="AE1108" s="30">
        <f>IFERROR(marketing_campaign32[[#This Row],[TotalSpend]]/marketing_campaign32[[#This Row],[TotalPurchase]], 0)</f>
        <v>28.642857142857142</v>
      </c>
      <c r="AF1108">
        <v>6</v>
      </c>
      <c r="AG1108">
        <v>0</v>
      </c>
      <c r="AH1108">
        <v>0</v>
      </c>
      <c r="AI1108">
        <v>0</v>
      </c>
      <c r="AJ1108">
        <v>0</v>
      </c>
      <c r="AK1108">
        <v>0</v>
      </c>
      <c r="AL1108">
        <v>0</v>
      </c>
      <c r="AM1108">
        <v>0</v>
      </c>
    </row>
    <row r="1109" spans="1:39" x14ac:dyDescent="0.3">
      <c r="A1109">
        <v>9478</v>
      </c>
      <c r="B1109">
        <v>1985</v>
      </c>
      <c r="C1109">
        <f>2014-marketing_campaign32[[#This Row],[Year_Birth]]</f>
        <v>29</v>
      </c>
      <c r="D1109" t="str">
        <f>IF(AND(marketing_campaign32[[#This Row],[Age]]&gt;17, marketing_campaign32[[#This Row],[Age]]&lt;40), "Adult", IF(AND(marketing_campaign32[[#This Row],[Age]]&gt;=40, marketing_campaign32[[#This Row],[Age]]&lt;59), "Middle Age", "Old Age"))</f>
        <v>Adult</v>
      </c>
      <c r="E1109">
        <v>2</v>
      </c>
      <c r="F1109">
        <v>1</v>
      </c>
      <c r="G1109">
        <v>66503</v>
      </c>
      <c r="H1109" t="s">
        <v>147</v>
      </c>
      <c r="I1109">
        <v>2</v>
      </c>
      <c r="J1109">
        <v>1</v>
      </c>
      <c r="K1109">
        <v>0</v>
      </c>
      <c r="L1109">
        <f t="shared" si="51"/>
        <v>1</v>
      </c>
      <c r="M1109">
        <f>marketing_campaign32[[#This Row],[TotalKids]]+marketing_campaign32[[#This Row],[Marital_Number]]</f>
        <v>2</v>
      </c>
      <c r="N1109" s="1">
        <v>41135</v>
      </c>
      <c r="O1109" s="22">
        <f>MAX($N$2:$N$2229)-marketing_campaign32[[#This Row],[Dt_Customer]]</f>
        <v>684</v>
      </c>
      <c r="P1109">
        <v>30</v>
      </c>
      <c r="Q1109">
        <v>91</v>
      </c>
      <c r="R1109">
        <v>64</v>
      </c>
      <c r="S1109">
        <v>128</v>
      </c>
      <c r="T1109">
        <v>65</v>
      </c>
      <c r="U1109">
        <v>3</v>
      </c>
      <c r="V1109">
        <v>50</v>
      </c>
      <c r="W1109">
        <f t="shared" si="52"/>
        <v>401</v>
      </c>
      <c r="X1109" s="27">
        <f>marketing_campaign32[[#This Row],[TotalSpend]]/marketing_campaign32[[#This Row],[Income]]</f>
        <v>6.0298031667744313E-3</v>
      </c>
      <c r="Y1109" s="27" t="str">
        <f>IF(marketing_campaign32[[#This Row],[TotalSpend]]&gt;1196, "High Spend", "Low Spend")</f>
        <v>Low Spend</v>
      </c>
      <c r="Z1109">
        <v>2</v>
      </c>
      <c r="AA1109">
        <v>4</v>
      </c>
      <c r="AB1109">
        <v>3</v>
      </c>
      <c r="AC1109">
        <v>6</v>
      </c>
      <c r="AD1109">
        <f t="shared" si="53"/>
        <v>13</v>
      </c>
      <c r="AE1109" s="30">
        <f>IFERROR(marketing_campaign32[[#This Row],[TotalSpend]]/marketing_campaign32[[#This Row],[TotalPurchase]], 0)</f>
        <v>30.846153846153847</v>
      </c>
      <c r="AF1109">
        <v>3</v>
      </c>
      <c r="AG1109">
        <v>0</v>
      </c>
      <c r="AH1109">
        <v>0</v>
      </c>
      <c r="AI1109">
        <v>0</v>
      </c>
      <c r="AJ1109">
        <v>0</v>
      </c>
      <c r="AK1109">
        <v>0</v>
      </c>
      <c r="AL1109">
        <v>0</v>
      </c>
      <c r="AM1109">
        <v>0</v>
      </c>
    </row>
    <row r="1110" spans="1:39" x14ac:dyDescent="0.3">
      <c r="A1110">
        <v>3972</v>
      </c>
      <c r="B1110">
        <v>1976</v>
      </c>
      <c r="C1110">
        <f>2014-marketing_campaign32[[#This Row],[Year_Birth]]</f>
        <v>38</v>
      </c>
      <c r="D1110" t="str">
        <f>IF(AND(marketing_campaign32[[#This Row],[Age]]&gt;17, marketing_campaign32[[#This Row],[Age]]&lt;40), "Adult", IF(AND(marketing_campaign32[[#This Row],[Age]]&gt;=40, marketing_campaign32[[#This Row],[Age]]&lt;59), "Middle Age", "Old Age"))</f>
        <v>Adult</v>
      </c>
      <c r="E1110">
        <v>2</v>
      </c>
      <c r="F1110">
        <v>2</v>
      </c>
      <c r="G1110">
        <v>50200</v>
      </c>
      <c r="H1110" t="s">
        <v>147</v>
      </c>
      <c r="I1110">
        <v>2</v>
      </c>
      <c r="J1110">
        <v>1</v>
      </c>
      <c r="K1110">
        <v>1</v>
      </c>
      <c r="L1110">
        <f t="shared" si="51"/>
        <v>2</v>
      </c>
      <c r="M1110">
        <f>marketing_campaign32[[#This Row],[TotalKids]]+marketing_campaign32[[#This Row],[Marital_Number]]</f>
        <v>4</v>
      </c>
      <c r="N1110" s="1">
        <v>41367</v>
      </c>
      <c r="O1110" s="22">
        <f>MAX($N$2:$N$2229)-marketing_campaign32[[#This Row],[Dt_Customer]]</f>
        <v>452</v>
      </c>
      <c r="P1110">
        <v>70</v>
      </c>
      <c r="Q1110">
        <v>266</v>
      </c>
      <c r="R1110">
        <v>6</v>
      </c>
      <c r="S1110">
        <v>51</v>
      </c>
      <c r="T1110">
        <v>8</v>
      </c>
      <c r="U1110">
        <v>6</v>
      </c>
      <c r="V1110">
        <v>64</v>
      </c>
      <c r="W1110">
        <f t="shared" si="52"/>
        <v>401</v>
      </c>
      <c r="X1110" s="27">
        <f>marketing_campaign32[[#This Row],[TotalSpend]]/marketing_campaign32[[#This Row],[Income]]</f>
        <v>7.9880478087649403E-3</v>
      </c>
      <c r="Y1110" s="27" t="str">
        <f>IF(marketing_campaign32[[#This Row],[TotalSpend]]&gt;1196, "High Spend", "Low Spend")</f>
        <v>Low Spend</v>
      </c>
      <c r="Z1110">
        <v>6</v>
      </c>
      <c r="AA1110">
        <v>7</v>
      </c>
      <c r="AB1110">
        <v>1</v>
      </c>
      <c r="AC1110">
        <v>5</v>
      </c>
      <c r="AD1110">
        <f t="shared" si="53"/>
        <v>13</v>
      </c>
      <c r="AE1110" s="30">
        <f>IFERROR(marketing_campaign32[[#This Row],[TotalSpend]]/marketing_campaign32[[#This Row],[TotalPurchase]], 0)</f>
        <v>30.846153846153847</v>
      </c>
      <c r="AF1110">
        <v>8</v>
      </c>
      <c r="AG1110">
        <v>0</v>
      </c>
      <c r="AH1110">
        <v>0</v>
      </c>
      <c r="AI1110">
        <v>0</v>
      </c>
      <c r="AJ1110">
        <v>0</v>
      </c>
      <c r="AK1110">
        <v>0</v>
      </c>
      <c r="AL1110">
        <v>0</v>
      </c>
      <c r="AM1110">
        <v>0</v>
      </c>
    </row>
    <row r="1111" spans="1:39" x14ac:dyDescent="0.3">
      <c r="A1111">
        <v>4865</v>
      </c>
      <c r="B1111">
        <v>1974</v>
      </c>
      <c r="C1111">
        <f>2014-marketing_campaign32[[#This Row],[Year_Birth]]</f>
        <v>40</v>
      </c>
      <c r="D1111" t="str">
        <f>IF(AND(marketing_campaign32[[#This Row],[Age]]&gt;17, marketing_campaign32[[#This Row],[Age]]&lt;40), "Adult", IF(AND(marketing_campaign32[[#This Row],[Age]]&gt;=40, marketing_campaign32[[#This Row],[Age]]&lt;59), "Middle Age", "Old Age"))</f>
        <v>Middle Age</v>
      </c>
      <c r="E1111">
        <v>3</v>
      </c>
      <c r="F1111">
        <v>1</v>
      </c>
      <c r="G1111">
        <v>53367</v>
      </c>
      <c r="H1111" t="s">
        <v>147</v>
      </c>
      <c r="I1111">
        <v>2</v>
      </c>
      <c r="J1111">
        <v>1</v>
      </c>
      <c r="K1111">
        <v>1</v>
      </c>
      <c r="L1111">
        <f t="shared" si="51"/>
        <v>2</v>
      </c>
      <c r="M1111">
        <f>marketing_campaign32[[#This Row],[TotalKids]]+marketing_campaign32[[#This Row],[Marital_Number]]</f>
        <v>3</v>
      </c>
      <c r="N1111" s="1">
        <v>41517</v>
      </c>
      <c r="O1111" s="22">
        <f>MAX($N$2:$N$2229)-marketing_campaign32[[#This Row],[Dt_Customer]]</f>
        <v>302</v>
      </c>
      <c r="P1111">
        <v>2</v>
      </c>
      <c r="Q1111">
        <v>229</v>
      </c>
      <c r="R1111">
        <v>7</v>
      </c>
      <c r="S1111">
        <v>140</v>
      </c>
      <c r="T1111">
        <v>10</v>
      </c>
      <c r="U1111">
        <v>3</v>
      </c>
      <c r="V1111">
        <v>11</v>
      </c>
      <c r="W1111">
        <f t="shared" si="52"/>
        <v>400</v>
      </c>
      <c r="X1111" s="27">
        <f>marketing_campaign32[[#This Row],[TotalSpend]]/marketing_campaign32[[#This Row],[Income]]</f>
        <v>7.4952686116888717E-3</v>
      </c>
      <c r="Y1111" s="27" t="str">
        <f>IF(marketing_campaign32[[#This Row],[TotalSpend]]&gt;1196, "High Spend", "Low Spend")</f>
        <v>Low Spend</v>
      </c>
      <c r="Z1111">
        <v>7</v>
      </c>
      <c r="AA1111">
        <v>5</v>
      </c>
      <c r="AB1111">
        <v>1</v>
      </c>
      <c r="AC1111">
        <v>8</v>
      </c>
      <c r="AD1111">
        <f t="shared" si="53"/>
        <v>14</v>
      </c>
      <c r="AE1111" s="30">
        <f>IFERROR(marketing_campaign32[[#This Row],[TotalSpend]]/marketing_campaign32[[#This Row],[TotalPurchase]], 0)</f>
        <v>28.571428571428573</v>
      </c>
      <c r="AF1111">
        <v>7</v>
      </c>
      <c r="AG1111">
        <v>0</v>
      </c>
      <c r="AH1111">
        <v>0</v>
      </c>
      <c r="AI1111">
        <v>0</v>
      </c>
      <c r="AJ1111">
        <v>0</v>
      </c>
      <c r="AK1111">
        <v>0</v>
      </c>
      <c r="AL1111">
        <v>1</v>
      </c>
      <c r="AM1111">
        <v>0</v>
      </c>
    </row>
    <row r="1112" spans="1:39" x14ac:dyDescent="0.3">
      <c r="A1112">
        <v>7002</v>
      </c>
      <c r="B1112">
        <v>1955</v>
      </c>
      <c r="C1112">
        <f>2014-marketing_campaign32[[#This Row],[Year_Birth]]</f>
        <v>59</v>
      </c>
      <c r="D1112" t="str">
        <f>IF(AND(marketing_campaign32[[#This Row],[Age]]&gt;17, marketing_campaign32[[#This Row],[Age]]&lt;40), "Adult", IF(AND(marketing_campaign32[[#This Row],[Age]]&gt;=40, marketing_campaign32[[#This Row],[Age]]&lt;59), "Middle Age", "Old Age"))</f>
        <v>Old Age</v>
      </c>
      <c r="E1112">
        <v>2</v>
      </c>
      <c r="F1112">
        <v>1</v>
      </c>
      <c r="G1112">
        <v>62535</v>
      </c>
      <c r="H1112" t="s">
        <v>147</v>
      </c>
      <c r="I1112">
        <v>2</v>
      </c>
      <c r="J1112">
        <v>0</v>
      </c>
      <c r="K1112">
        <v>1</v>
      </c>
      <c r="L1112">
        <f t="shared" si="51"/>
        <v>1</v>
      </c>
      <c r="M1112">
        <f>marketing_campaign32[[#This Row],[TotalKids]]+marketing_campaign32[[#This Row],[Marital_Number]]</f>
        <v>2</v>
      </c>
      <c r="N1112" s="1">
        <v>41550</v>
      </c>
      <c r="O1112" s="22">
        <f>MAX($N$2:$N$2229)-marketing_campaign32[[#This Row],[Dt_Customer]]</f>
        <v>269</v>
      </c>
      <c r="P1112">
        <v>13</v>
      </c>
      <c r="Q1112">
        <v>163</v>
      </c>
      <c r="R1112">
        <v>48</v>
      </c>
      <c r="S1112">
        <v>90</v>
      </c>
      <c r="T1112">
        <v>0</v>
      </c>
      <c r="U1112">
        <v>45</v>
      </c>
      <c r="V1112">
        <v>52</v>
      </c>
      <c r="W1112">
        <f t="shared" si="52"/>
        <v>398</v>
      </c>
      <c r="X1112" s="27">
        <f>marketing_campaign32[[#This Row],[TotalSpend]]/marketing_campaign32[[#This Row],[Income]]</f>
        <v>6.364435915887103E-3</v>
      </c>
      <c r="Y1112" s="27" t="str">
        <f>IF(marketing_campaign32[[#This Row],[TotalSpend]]&gt;1196, "High Spend", "Low Spend")</f>
        <v>Low Spend</v>
      </c>
      <c r="Z1112">
        <v>1</v>
      </c>
      <c r="AA1112">
        <v>3</v>
      </c>
      <c r="AB1112">
        <v>2</v>
      </c>
      <c r="AC1112">
        <v>8</v>
      </c>
      <c r="AD1112">
        <f t="shared" si="53"/>
        <v>13</v>
      </c>
      <c r="AE1112" s="30">
        <f>IFERROR(marketing_campaign32[[#This Row],[TotalSpend]]/marketing_campaign32[[#This Row],[TotalPurchase]], 0)</f>
        <v>30.615384615384617</v>
      </c>
      <c r="AF1112">
        <v>3</v>
      </c>
      <c r="AG1112">
        <v>0</v>
      </c>
      <c r="AH1112">
        <v>0</v>
      </c>
      <c r="AI1112">
        <v>0</v>
      </c>
      <c r="AJ1112">
        <v>0</v>
      </c>
      <c r="AK1112">
        <v>0</v>
      </c>
      <c r="AL1112">
        <v>0</v>
      </c>
      <c r="AM1112">
        <v>0</v>
      </c>
    </row>
    <row r="1113" spans="1:39" x14ac:dyDescent="0.3">
      <c r="A1113">
        <v>5896</v>
      </c>
      <c r="B1113">
        <v>1987</v>
      </c>
      <c r="C1113">
        <f>2014-marketing_campaign32[[#This Row],[Year_Birth]]</f>
        <v>27</v>
      </c>
      <c r="D1113" t="str">
        <f>IF(AND(marketing_campaign32[[#This Row],[Age]]&gt;17, marketing_campaign32[[#This Row],[Age]]&lt;40), "Adult", IF(AND(marketing_campaign32[[#This Row],[Age]]&gt;=40, marketing_campaign32[[#This Row],[Age]]&lt;59), "Middle Age", "Old Age"))</f>
        <v>Adult</v>
      </c>
      <c r="E1113">
        <v>3</v>
      </c>
      <c r="F1113">
        <v>2</v>
      </c>
      <c r="G1113">
        <v>73395</v>
      </c>
      <c r="H1113" t="s">
        <v>146</v>
      </c>
      <c r="I1113">
        <v>3</v>
      </c>
      <c r="J1113">
        <v>0</v>
      </c>
      <c r="K1113">
        <v>0</v>
      </c>
      <c r="L1113">
        <f t="shared" si="51"/>
        <v>0</v>
      </c>
      <c r="M1113">
        <f>marketing_campaign32[[#This Row],[TotalKids]]+marketing_campaign32[[#This Row],[Marital_Number]]</f>
        <v>2</v>
      </c>
      <c r="N1113" s="1">
        <v>41716</v>
      </c>
      <c r="O1113" s="22">
        <f>MAX($N$2:$N$2229)-marketing_campaign32[[#This Row],[Dt_Customer]]</f>
        <v>103</v>
      </c>
      <c r="P1113">
        <v>94</v>
      </c>
      <c r="Q1113">
        <v>272</v>
      </c>
      <c r="R1113">
        <v>7</v>
      </c>
      <c r="S1113">
        <v>80</v>
      </c>
      <c r="T1113">
        <v>20</v>
      </c>
      <c r="U1113">
        <v>7</v>
      </c>
      <c r="V1113">
        <v>11</v>
      </c>
      <c r="W1113">
        <f t="shared" si="52"/>
        <v>397</v>
      </c>
      <c r="X1113" s="27">
        <f>marketing_campaign32[[#This Row],[TotalSpend]]/marketing_campaign32[[#This Row],[Income]]</f>
        <v>5.4090878125212889E-3</v>
      </c>
      <c r="Y1113" s="27" t="str">
        <f>IF(marketing_campaign32[[#This Row],[TotalSpend]]&gt;1196, "High Spend", "Low Spend")</f>
        <v>Low Spend</v>
      </c>
      <c r="Z1113">
        <v>1</v>
      </c>
      <c r="AA1113">
        <v>4</v>
      </c>
      <c r="AB1113">
        <v>4</v>
      </c>
      <c r="AC1113">
        <v>6</v>
      </c>
      <c r="AD1113">
        <f t="shared" si="53"/>
        <v>14</v>
      </c>
      <c r="AE1113" s="30">
        <f>IFERROR(marketing_campaign32[[#This Row],[TotalSpend]]/marketing_campaign32[[#This Row],[TotalPurchase]], 0)</f>
        <v>28.357142857142858</v>
      </c>
      <c r="AF1113">
        <v>2</v>
      </c>
      <c r="AG1113">
        <v>0</v>
      </c>
      <c r="AH1113">
        <v>0</v>
      </c>
      <c r="AI1113">
        <v>0</v>
      </c>
      <c r="AJ1113">
        <v>0</v>
      </c>
      <c r="AK1113">
        <v>0</v>
      </c>
      <c r="AL1113">
        <v>0</v>
      </c>
      <c r="AM1113">
        <v>0</v>
      </c>
    </row>
    <row r="1114" spans="1:39" x14ac:dyDescent="0.3">
      <c r="A1114">
        <v>182</v>
      </c>
      <c r="B1114">
        <v>1946</v>
      </c>
      <c r="C1114">
        <f>2014-marketing_campaign32[[#This Row],[Year_Birth]]</f>
        <v>68</v>
      </c>
      <c r="D1114" t="str">
        <f>IF(AND(marketing_campaign32[[#This Row],[Age]]&gt;17, marketing_campaign32[[#This Row],[Age]]&lt;40), "Adult", IF(AND(marketing_campaign32[[#This Row],[Age]]&gt;=40, marketing_campaign32[[#This Row],[Age]]&lt;59), "Middle Age", "Old Age"))</f>
        <v>Old Age</v>
      </c>
      <c r="E1114">
        <v>3</v>
      </c>
      <c r="F1114">
        <v>2</v>
      </c>
      <c r="G1114">
        <v>44124</v>
      </c>
      <c r="H1114" t="s">
        <v>147</v>
      </c>
      <c r="I1114">
        <v>2</v>
      </c>
      <c r="J1114">
        <v>0</v>
      </c>
      <c r="K1114">
        <v>1</v>
      </c>
      <c r="L1114">
        <f t="shared" si="51"/>
        <v>1</v>
      </c>
      <c r="M1114">
        <f>marketing_campaign32[[#This Row],[TotalKids]]+marketing_campaign32[[#This Row],[Marital_Number]]</f>
        <v>3</v>
      </c>
      <c r="N1114" s="1">
        <v>41405</v>
      </c>
      <c r="O1114" s="22">
        <f>MAX($N$2:$N$2229)-marketing_campaign32[[#This Row],[Dt_Customer]]</f>
        <v>414</v>
      </c>
      <c r="P1114">
        <v>62</v>
      </c>
      <c r="Q1114">
        <v>284</v>
      </c>
      <c r="R1114">
        <v>0</v>
      </c>
      <c r="S1114">
        <v>55</v>
      </c>
      <c r="T1114">
        <v>0</v>
      </c>
      <c r="U1114">
        <v>6</v>
      </c>
      <c r="V1114">
        <v>52</v>
      </c>
      <c r="W1114">
        <f t="shared" si="52"/>
        <v>397</v>
      </c>
      <c r="X1114" s="27">
        <f>marketing_campaign32[[#This Row],[TotalSpend]]/marketing_campaign32[[#This Row],[Income]]</f>
        <v>8.9973710452361522E-3</v>
      </c>
      <c r="Y1114" s="27" t="str">
        <f>IF(marketing_campaign32[[#This Row],[TotalSpend]]&gt;1196, "High Spend", "Low Spend")</f>
        <v>Low Spend</v>
      </c>
      <c r="Z1114">
        <v>4</v>
      </c>
      <c r="AA1114">
        <v>6</v>
      </c>
      <c r="AB1114">
        <v>2</v>
      </c>
      <c r="AC1114">
        <v>5</v>
      </c>
      <c r="AD1114">
        <f t="shared" si="53"/>
        <v>13</v>
      </c>
      <c r="AE1114" s="30">
        <f>IFERROR(marketing_campaign32[[#This Row],[TotalSpend]]/marketing_campaign32[[#This Row],[TotalPurchase]], 0)</f>
        <v>30.53846153846154</v>
      </c>
      <c r="AF1114">
        <v>8</v>
      </c>
      <c r="AG1114">
        <v>0</v>
      </c>
      <c r="AH1114">
        <v>0</v>
      </c>
      <c r="AI1114">
        <v>0</v>
      </c>
      <c r="AJ1114">
        <v>0</v>
      </c>
      <c r="AK1114">
        <v>0</v>
      </c>
      <c r="AL1114">
        <v>0</v>
      </c>
      <c r="AM1114">
        <v>0</v>
      </c>
    </row>
    <row r="1115" spans="1:39" x14ac:dyDescent="0.3">
      <c r="A1115">
        <v>10377</v>
      </c>
      <c r="B1115">
        <v>1958</v>
      </c>
      <c r="C1115">
        <f>2014-marketing_campaign32[[#This Row],[Year_Birth]]</f>
        <v>56</v>
      </c>
      <c r="D1115" t="str">
        <f>IF(AND(marketing_campaign32[[#This Row],[Age]]&gt;17, marketing_campaign32[[#This Row],[Age]]&lt;40), "Adult", IF(AND(marketing_campaign32[[#This Row],[Age]]&gt;=40, marketing_campaign32[[#This Row],[Age]]&lt;59), "Middle Age", "Old Age"))</f>
        <v>Middle Age</v>
      </c>
      <c r="E1115">
        <v>3</v>
      </c>
      <c r="F1115">
        <v>2</v>
      </c>
      <c r="G1115">
        <v>46692</v>
      </c>
      <c r="H1115" t="s">
        <v>147</v>
      </c>
      <c r="I1115">
        <v>2</v>
      </c>
      <c r="J1115">
        <v>0</v>
      </c>
      <c r="K1115">
        <v>1</v>
      </c>
      <c r="L1115">
        <f t="shared" si="51"/>
        <v>1</v>
      </c>
      <c r="M1115">
        <f>marketing_campaign32[[#This Row],[TotalKids]]+marketing_campaign32[[#This Row],[Marital_Number]]</f>
        <v>3</v>
      </c>
      <c r="N1115" s="1">
        <v>41431</v>
      </c>
      <c r="O1115" s="22">
        <f>MAX($N$2:$N$2229)-marketing_campaign32[[#This Row],[Dt_Customer]]</f>
        <v>388</v>
      </c>
      <c r="P1115">
        <v>37</v>
      </c>
      <c r="Q1115">
        <v>170</v>
      </c>
      <c r="R1115">
        <v>6</v>
      </c>
      <c r="S1115">
        <v>97</v>
      </c>
      <c r="T1115">
        <v>24</v>
      </c>
      <c r="U1115">
        <v>12</v>
      </c>
      <c r="V1115">
        <v>88</v>
      </c>
      <c r="W1115">
        <f t="shared" si="52"/>
        <v>397</v>
      </c>
      <c r="X1115" s="27">
        <f>marketing_campaign32[[#This Row],[TotalSpend]]/marketing_campaign32[[#This Row],[Income]]</f>
        <v>8.5025271995202607E-3</v>
      </c>
      <c r="Y1115" s="27" t="str">
        <f>IF(marketing_campaign32[[#This Row],[TotalSpend]]&gt;1196, "High Spend", "Low Spend")</f>
        <v>Low Spend</v>
      </c>
      <c r="Z1115">
        <v>3</v>
      </c>
      <c r="AA1115">
        <v>6</v>
      </c>
      <c r="AB1115">
        <v>1</v>
      </c>
      <c r="AC1115">
        <v>5</v>
      </c>
      <c r="AD1115">
        <f t="shared" si="53"/>
        <v>12</v>
      </c>
      <c r="AE1115" s="30">
        <f>IFERROR(marketing_campaign32[[#This Row],[TotalSpend]]/marketing_campaign32[[#This Row],[TotalPurchase]], 0)</f>
        <v>33.083333333333336</v>
      </c>
      <c r="AF1115">
        <v>6</v>
      </c>
      <c r="AG1115">
        <v>0</v>
      </c>
      <c r="AH1115">
        <v>0</v>
      </c>
      <c r="AI1115">
        <v>0</v>
      </c>
      <c r="AJ1115">
        <v>0</v>
      </c>
      <c r="AK1115">
        <v>0</v>
      </c>
      <c r="AL1115">
        <v>0</v>
      </c>
      <c r="AM1115">
        <v>0</v>
      </c>
    </row>
    <row r="1116" spans="1:39" x14ac:dyDescent="0.3">
      <c r="A1116">
        <v>5177</v>
      </c>
      <c r="B1116">
        <v>1974</v>
      </c>
      <c r="C1116">
        <f>2014-marketing_campaign32[[#This Row],[Year_Birth]]</f>
        <v>40</v>
      </c>
      <c r="D1116" t="str">
        <f>IF(AND(marketing_campaign32[[#This Row],[Age]]&gt;17, marketing_campaign32[[#This Row],[Age]]&lt;40), "Adult", IF(AND(marketing_campaign32[[#This Row],[Age]]&gt;=40, marketing_campaign32[[#This Row],[Age]]&lt;59), "Middle Age", "Old Age"))</f>
        <v>Middle Age</v>
      </c>
      <c r="E1116">
        <v>3</v>
      </c>
      <c r="F1116">
        <v>2</v>
      </c>
      <c r="G1116">
        <v>58494</v>
      </c>
      <c r="H1116" t="s">
        <v>147</v>
      </c>
      <c r="I1116">
        <v>2</v>
      </c>
      <c r="J1116">
        <v>0</v>
      </c>
      <c r="K1116">
        <v>1</v>
      </c>
      <c r="L1116">
        <f t="shared" si="51"/>
        <v>1</v>
      </c>
      <c r="M1116">
        <f>marketing_campaign32[[#This Row],[TotalKids]]+marketing_campaign32[[#This Row],[Marital_Number]]</f>
        <v>3</v>
      </c>
      <c r="N1116" s="1">
        <v>41620</v>
      </c>
      <c r="O1116" s="22">
        <f>MAX($N$2:$N$2229)-marketing_campaign32[[#This Row],[Dt_Customer]]</f>
        <v>199</v>
      </c>
      <c r="P1116">
        <v>56</v>
      </c>
      <c r="Q1116">
        <v>298</v>
      </c>
      <c r="R1116">
        <v>7</v>
      </c>
      <c r="S1116">
        <v>68</v>
      </c>
      <c r="T1116">
        <v>4</v>
      </c>
      <c r="U1116">
        <v>0</v>
      </c>
      <c r="V1116">
        <v>19</v>
      </c>
      <c r="W1116">
        <f t="shared" si="52"/>
        <v>396</v>
      </c>
      <c r="X1116" s="27">
        <f>marketing_campaign32[[#This Row],[TotalSpend]]/marketing_campaign32[[#This Row],[Income]]</f>
        <v>6.7699251205251823E-3</v>
      </c>
      <c r="Y1116" s="27" t="str">
        <f>IF(marketing_campaign32[[#This Row],[TotalSpend]]&gt;1196, "High Spend", "Low Spend")</f>
        <v>Low Spend</v>
      </c>
      <c r="Z1116">
        <v>2</v>
      </c>
      <c r="AA1116">
        <v>6</v>
      </c>
      <c r="AB1116">
        <v>2</v>
      </c>
      <c r="AC1116">
        <v>6</v>
      </c>
      <c r="AD1116">
        <f t="shared" si="53"/>
        <v>14</v>
      </c>
      <c r="AE1116" s="30">
        <f>IFERROR(marketing_campaign32[[#This Row],[TotalSpend]]/marketing_campaign32[[#This Row],[TotalPurchase]], 0)</f>
        <v>28.285714285714285</v>
      </c>
      <c r="AF1116">
        <v>6</v>
      </c>
      <c r="AG1116">
        <v>0</v>
      </c>
      <c r="AH1116">
        <v>0</v>
      </c>
      <c r="AI1116">
        <v>0</v>
      </c>
      <c r="AJ1116">
        <v>0</v>
      </c>
      <c r="AK1116">
        <v>0</v>
      </c>
      <c r="AL1116">
        <v>0</v>
      </c>
      <c r="AM1116">
        <v>0</v>
      </c>
    </row>
    <row r="1117" spans="1:39" x14ac:dyDescent="0.3">
      <c r="A1117">
        <v>1542</v>
      </c>
      <c r="B1117">
        <v>1975</v>
      </c>
      <c r="C1117">
        <f>2014-marketing_campaign32[[#This Row],[Year_Birth]]</f>
        <v>39</v>
      </c>
      <c r="D1117" t="str">
        <f>IF(AND(marketing_campaign32[[#This Row],[Age]]&gt;17, marketing_campaign32[[#This Row],[Age]]&lt;40), "Adult", IF(AND(marketing_campaign32[[#This Row],[Age]]&gt;=40, marketing_campaign32[[#This Row],[Age]]&lt;59), "Middle Age", "Old Age"))</f>
        <v>Adult</v>
      </c>
      <c r="E1117">
        <v>2</v>
      </c>
      <c r="F1117">
        <v>1</v>
      </c>
      <c r="G1117">
        <v>56243</v>
      </c>
      <c r="H1117" t="s">
        <v>147</v>
      </c>
      <c r="I1117">
        <v>2</v>
      </c>
      <c r="J1117">
        <v>1</v>
      </c>
      <c r="K1117">
        <v>2</v>
      </c>
      <c r="L1117">
        <f t="shared" si="51"/>
        <v>3</v>
      </c>
      <c r="M1117">
        <f>marketing_campaign32[[#This Row],[TotalKids]]+marketing_campaign32[[#This Row],[Marital_Number]]</f>
        <v>4</v>
      </c>
      <c r="N1117" s="1">
        <v>41638</v>
      </c>
      <c r="O1117" s="22">
        <f>MAX($N$2:$N$2229)-marketing_campaign32[[#This Row],[Dt_Customer]]</f>
        <v>181</v>
      </c>
      <c r="P1117">
        <v>26</v>
      </c>
      <c r="Q1117">
        <v>347</v>
      </c>
      <c r="R1117">
        <v>0</v>
      </c>
      <c r="S1117">
        <v>35</v>
      </c>
      <c r="T1117">
        <v>4</v>
      </c>
      <c r="U1117">
        <v>3</v>
      </c>
      <c r="V1117">
        <v>7</v>
      </c>
      <c r="W1117">
        <f t="shared" si="52"/>
        <v>396</v>
      </c>
      <c r="X1117" s="27">
        <f>marketing_campaign32[[#This Row],[TotalSpend]]/marketing_campaign32[[#This Row],[Income]]</f>
        <v>7.0408761979268535E-3</v>
      </c>
      <c r="Y1117" s="27" t="str">
        <f>IF(marketing_campaign32[[#This Row],[TotalSpend]]&gt;1196, "High Spend", "Low Spend")</f>
        <v>Low Spend</v>
      </c>
      <c r="Z1117">
        <v>6</v>
      </c>
      <c r="AA1117">
        <v>4</v>
      </c>
      <c r="AB1117">
        <v>2</v>
      </c>
      <c r="AC1117">
        <v>8</v>
      </c>
      <c r="AD1117">
        <f t="shared" si="53"/>
        <v>14</v>
      </c>
      <c r="AE1117" s="30">
        <f>IFERROR(marketing_campaign32[[#This Row],[TotalSpend]]/marketing_campaign32[[#This Row],[TotalPurchase]], 0)</f>
        <v>28.285714285714285</v>
      </c>
      <c r="AF1117">
        <v>5</v>
      </c>
      <c r="AG1117">
        <v>0</v>
      </c>
      <c r="AH1117">
        <v>0</v>
      </c>
      <c r="AI1117">
        <v>0</v>
      </c>
      <c r="AJ1117">
        <v>0</v>
      </c>
      <c r="AK1117">
        <v>0</v>
      </c>
      <c r="AL1117">
        <v>0</v>
      </c>
      <c r="AM1117">
        <v>0</v>
      </c>
    </row>
    <row r="1118" spans="1:39" x14ac:dyDescent="0.3">
      <c r="A1118">
        <v>10855</v>
      </c>
      <c r="B1118">
        <v>1968</v>
      </c>
      <c r="C1118">
        <f>2014-marketing_campaign32[[#This Row],[Year_Birth]]</f>
        <v>46</v>
      </c>
      <c r="D1118" t="str">
        <f>IF(AND(marketing_campaign32[[#This Row],[Age]]&gt;17, marketing_campaign32[[#This Row],[Age]]&lt;40), "Adult", IF(AND(marketing_campaign32[[#This Row],[Age]]&gt;=40, marketing_campaign32[[#This Row],[Age]]&lt;59), "Middle Age", "Old Age"))</f>
        <v>Middle Age</v>
      </c>
      <c r="E1118">
        <v>3</v>
      </c>
      <c r="F1118">
        <v>1</v>
      </c>
      <c r="G1118">
        <v>50014</v>
      </c>
      <c r="H1118" t="s">
        <v>147</v>
      </c>
      <c r="I1118">
        <v>2</v>
      </c>
      <c r="J1118">
        <v>1</v>
      </c>
      <c r="K1118">
        <v>0</v>
      </c>
      <c r="L1118">
        <f t="shared" si="51"/>
        <v>1</v>
      </c>
      <c r="M1118">
        <f>marketing_campaign32[[#This Row],[TotalKids]]+marketing_campaign32[[#This Row],[Marital_Number]]</f>
        <v>2</v>
      </c>
      <c r="N1118" s="1">
        <v>41661</v>
      </c>
      <c r="O1118" s="22">
        <f>MAX($N$2:$N$2229)-marketing_campaign32[[#This Row],[Dt_Customer]]</f>
        <v>158</v>
      </c>
      <c r="P1118">
        <v>9</v>
      </c>
      <c r="Q1118">
        <v>234</v>
      </c>
      <c r="R1118">
        <v>14</v>
      </c>
      <c r="S1118">
        <v>77</v>
      </c>
      <c r="T1118">
        <v>19</v>
      </c>
      <c r="U1118">
        <v>10</v>
      </c>
      <c r="V1118">
        <v>42</v>
      </c>
      <c r="W1118">
        <f t="shared" si="52"/>
        <v>396</v>
      </c>
      <c r="X1118" s="27">
        <f>marketing_campaign32[[#This Row],[TotalSpend]]/marketing_campaign32[[#This Row],[Income]]</f>
        <v>7.9177830207541895E-3</v>
      </c>
      <c r="Y1118" s="27" t="str">
        <f>IF(marketing_campaign32[[#This Row],[TotalSpend]]&gt;1196, "High Spend", "Low Spend")</f>
        <v>Low Spend</v>
      </c>
      <c r="Z1118">
        <v>2</v>
      </c>
      <c r="AA1118">
        <v>4</v>
      </c>
      <c r="AB1118">
        <v>1</v>
      </c>
      <c r="AC1118">
        <v>8</v>
      </c>
      <c r="AD1118">
        <f t="shared" si="53"/>
        <v>13</v>
      </c>
      <c r="AE1118" s="30">
        <f>IFERROR(marketing_campaign32[[#This Row],[TotalSpend]]/marketing_campaign32[[#This Row],[TotalPurchase]], 0)</f>
        <v>30.46153846153846</v>
      </c>
      <c r="AF1118">
        <v>5</v>
      </c>
      <c r="AG1118">
        <v>0</v>
      </c>
      <c r="AH1118">
        <v>0</v>
      </c>
      <c r="AI1118">
        <v>0</v>
      </c>
      <c r="AJ1118">
        <v>0</v>
      </c>
      <c r="AK1118">
        <v>0</v>
      </c>
      <c r="AL1118">
        <v>0</v>
      </c>
      <c r="AM1118">
        <v>0</v>
      </c>
    </row>
    <row r="1119" spans="1:39" x14ac:dyDescent="0.3">
      <c r="A1119">
        <v>8527</v>
      </c>
      <c r="B1119">
        <v>1965</v>
      </c>
      <c r="C1119">
        <f>2014-marketing_campaign32[[#This Row],[Year_Birth]]</f>
        <v>49</v>
      </c>
      <c r="D1119" t="str">
        <f>IF(AND(marketing_campaign32[[#This Row],[Age]]&gt;17, marketing_campaign32[[#This Row],[Age]]&lt;40), "Adult", IF(AND(marketing_campaign32[[#This Row],[Age]]&gt;=40, marketing_campaign32[[#This Row],[Age]]&lt;59), "Middle Age", "Old Age"))</f>
        <v>Middle Age</v>
      </c>
      <c r="E1119">
        <v>3</v>
      </c>
      <c r="F1119">
        <v>2</v>
      </c>
      <c r="G1119">
        <v>65735</v>
      </c>
      <c r="H1119" t="s">
        <v>147</v>
      </c>
      <c r="I1119">
        <v>2</v>
      </c>
      <c r="J1119">
        <v>1</v>
      </c>
      <c r="K1119">
        <v>1</v>
      </c>
      <c r="L1119">
        <f t="shared" si="51"/>
        <v>2</v>
      </c>
      <c r="M1119">
        <f>marketing_campaign32[[#This Row],[TotalKids]]+marketing_campaign32[[#This Row],[Marital_Number]]</f>
        <v>4</v>
      </c>
      <c r="N1119" s="1">
        <v>41615</v>
      </c>
      <c r="O1119" s="22">
        <f>MAX($N$2:$N$2229)-marketing_campaign32[[#This Row],[Dt_Customer]]</f>
        <v>204</v>
      </c>
      <c r="P1119">
        <v>37</v>
      </c>
      <c r="Q1119">
        <v>239</v>
      </c>
      <c r="R1119">
        <v>7</v>
      </c>
      <c r="S1119">
        <v>119</v>
      </c>
      <c r="T1119">
        <v>4</v>
      </c>
      <c r="U1119">
        <v>15</v>
      </c>
      <c r="V1119">
        <v>11</v>
      </c>
      <c r="W1119">
        <f t="shared" si="52"/>
        <v>395</v>
      </c>
      <c r="X1119" s="27">
        <f>marketing_campaign32[[#This Row],[TotalSpend]]/marketing_campaign32[[#This Row],[Income]]</f>
        <v>6.0089754316574127E-3</v>
      </c>
      <c r="Y1119" s="27" t="str">
        <f>IF(marketing_campaign32[[#This Row],[TotalSpend]]&gt;1196, "High Spend", "Low Spend")</f>
        <v>Low Spend</v>
      </c>
      <c r="Z1119">
        <v>5</v>
      </c>
      <c r="AA1119">
        <v>6</v>
      </c>
      <c r="AB1119">
        <v>2</v>
      </c>
      <c r="AC1119">
        <v>6</v>
      </c>
      <c r="AD1119">
        <f t="shared" si="53"/>
        <v>14</v>
      </c>
      <c r="AE1119" s="30">
        <f>IFERROR(marketing_campaign32[[#This Row],[TotalSpend]]/marketing_campaign32[[#This Row],[TotalPurchase]], 0)</f>
        <v>28.214285714285715</v>
      </c>
      <c r="AF1119">
        <v>7</v>
      </c>
      <c r="AG1119">
        <v>0</v>
      </c>
      <c r="AH1119">
        <v>0</v>
      </c>
      <c r="AI1119">
        <v>0</v>
      </c>
      <c r="AJ1119">
        <v>0</v>
      </c>
      <c r="AK1119">
        <v>0</v>
      </c>
      <c r="AL1119">
        <v>0</v>
      </c>
      <c r="AM1119">
        <v>0</v>
      </c>
    </row>
    <row r="1120" spans="1:39" x14ac:dyDescent="0.3">
      <c r="A1120">
        <v>10127</v>
      </c>
      <c r="B1120">
        <v>1965</v>
      </c>
      <c r="C1120">
        <f>2014-marketing_campaign32[[#This Row],[Year_Birth]]</f>
        <v>49</v>
      </c>
      <c r="D1120" t="str">
        <f>IF(AND(marketing_campaign32[[#This Row],[Age]]&gt;17, marketing_campaign32[[#This Row],[Age]]&lt;40), "Adult", IF(AND(marketing_campaign32[[#This Row],[Age]]&gt;=40, marketing_campaign32[[#This Row],[Age]]&lt;59), "Middle Age", "Old Age"))</f>
        <v>Middle Age</v>
      </c>
      <c r="E1120">
        <v>2</v>
      </c>
      <c r="F1120">
        <v>2</v>
      </c>
      <c r="G1120">
        <v>58692</v>
      </c>
      <c r="H1120" t="s">
        <v>147</v>
      </c>
      <c r="I1120">
        <v>2</v>
      </c>
      <c r="J1120">
        <v>0</v>
      </c>
      <c r="K1120">
        <v>1</v>
      </c>
      <c r="L1120">
        <f t="shared" si="51"/>
        <v>1</v>
      </c>
      <c r="M1120">
        <f>marketing_campaign32[[#This Row],[TotalKids]]+marketing_campaign32[[#This Row],[Marital_Number]]</f>
        <v>3</v>
      </c>
      <c r="N1120" s="1">
        <v>41735</v>
      </c>
      <c r="O1120" s="22">
        <f>MAX($N$2:$N$2229)-marketing_campaign32[[#This Row],[Dt_Customer]]</f>
        <v>84</v>
      </c>
      <c r="P1120">
        <v>21</v>
      </c>
      <c r="Q1120">
        <v>301</v>
      </c>
      <c r="R1120">
        <v>11</v>
      </c>
      <c r="S1120">
        <v>61</v>
      </c>
      <c r="T1120">
        <v>4</v>
      </c>
      <c r="U1120">
        <v>7</v>
      </c>
      <c r="V1120">
        <v>11</v>
      </c>
      <c r="W1120">
        <f t="shared" si="52"/>
        <v>395</v>
      </c>
      <c r="X1120" s="27">
        <f>marketing_campaign32[[#This Row],[TotalSpend]]/marketing_campaign32[[#This Row],[Income]]</f>
        <v>6.7300483881960063E-3</v>
      </c>
      <c r="Y1120" s="27" t="str">
        <f>IF(marketing_campaign32[[#This Row],[TotalSpend]]&gt;1196, "High Spend", "Low Spend")</f>
        <v>Low Spend</v>
      </c>
      <c r="Z1120">
        <v>1</v>
      </c>
      <c r="AA1120">
        <v>8</v>
      </c>
      <c r="AB1120">
        <v>2</v>
      </c>
      <c r="AC1120">
        <v>4</v>
      </c>
      <c r="AD1120">
        <f t="shared" si="53"/>
        <v>14</v>
      </c>
      <c r="AE1120" s="30">
        <f>IFERROR(marketing_campaign32[[#This Row],[TotalSpend]]/marketing_campaign32[[#This Row],[TotalPurchase]], 0)</f>
        <v>28.214285714285715</v>
      </c>
      <c r="AF1120">
        <v>7</v>
      </c>
      <c r="AG1120">
        <v>0</v>
      </c>
      <c r="AH1120">
        <v>0</v>
      </c>
      <c r="AI1120">
        <v>0</v>
      </c>
      <c r="AJ1120">
        <v>0</v>
      </c>
      <c r="AK1120">
        <v>0</v>
      </c>
      <c r="AL1120">
        <v>0</v>
      </c>
      <c r="AM1120">
        <v>0</v>
      </c>
    </row>
    <row r="1121" spans="1:39" x14ac:dyDescent="0.3">
      <c r="A1121">
        <v>115</v>
      </c>
      <c r="B1121">
        <v>1966</v>
      </c>
      <c r="C1121">
        <f>2014-marketing_campaign32[[#This Row],[Year_Birth]]</f>
        <v>48</v>
      </c>
      <c r="D1121" t="str">
        <f>IF(AND(marketing_campaign32[[#This Row],[Age]]&gt;17, marketing_campaign32[[#This Row],[Age]]&lt;40), "Adult", IF(AND(marketing_campaign32[[#This Row],[Age]]&gt;=40, marketing_campaign32[[#This Row],[Age]]&lt;59), "Middle Age", "Old Age"))</f>
        <v>Middle Age</v>
      </c>
      <c r="E1121">
        <v>3</v>
      </c>
      <c r="F1121">
        <v>1</v>
      </c>
      <c r="G1121">
        <v>43456</v>
      </c>
      <c r="H1121" t="s">
        <v>147</v>
      </c>
      <c r="I1121">
        <v>2</v>
      </c>
      <c r="J1121">
        <v>0</v>
      </c>
      <c r="K1121">
        <v>1</v>
      </c>
      <c r="L1121">
        <f t="shared" si="51"/>
        <v>1</v>
      </c>
      <c r="M1121">
        <f>marketing_campaign32[[#This Row],[TotalKids]]+marketing_campaign32[[#This Row],[Marital_Number]]</f>
        <v>2</v>
      </c>
      <c r="N1121" s="1">
        <v>41359</v>
      </c>
      <c r="O1121" s="22">
        <f>MAX($N$2:$N$2229)-marketing_campaign32[[#This Row],[Dt_Customer]]</f>
        <v>460</v>
      </c>
      <c r="P1121">
        <v>0</v>
      </c>
      <c r="Q1121">
        <v>275</v>
      </c>
      <c r="R1121">
        <v>11</v>
      </c>
      <c r="S1121">
        <v>68</v>
      </c>
      <c r="T1121">
        <v>25</v>
      </c>
      <c r="U1121">
        <v>7</v>
      </c>
      <c r="V1121">
        <v>7</v>
      </c>
      <c r="W1121">
        <f t="shared" si="52"/>
        <v>393</v>
      </c>
      <c r="X1121" s="27">
        <f>marketing_campaign32[[#This Row],[TotalSpend]]/marketing_campaign32[[#This Row],[Income]]</f>
        <v>9.0436303387334323E-3</v>
      </c>
      <c r="Y1121" s="27" t="str">
        <f>IF(marketing_campaign32[[#This Row],[TotalSpend]]&gt;1196, "High Spend", "Low Spend")</f>
        <v>Low Spend</v>
      </c>
      <c r="Z1121">
        <v>3</v>
      </c>
      <c r="AA1121">
        <v>5</v>
      </c>
      <c r="AB1121">
        <v>1</v>
      </c>
      <c r="AC1121">
        <v>8</v>
      </c>
      <c r="AD1121">
        <f t="shared" si="53"/>
        <v>14</v>
      </c>
      <c r="AE1121" s="30">
        <f>IFERROR(marketing_campaign32[[#This Row],[TotalSpend]]/marketing_campaign32[[#This Row],[TotalPurchase]], 0)</f>
        <v>28.071428571428573</v>
      </c>
      <c r="AF1121">
        <v>5</v>
      </c>
      <c r="AG1121">
        <v>0</v>
      </c>
      <c r="AH1121">
        <v>0</v>
      </c>
      <c r="AI1121">
        <v>0</v>
      </c>
      <c r="AJ1121">
        <v>0</v>
      </c>
      <c r="AK1121">
        <v>0</v>
      </c>
      <c r="AL1121">
        <v>0</v>
      </c>
      <c r="AM1121">
        <v>0</v>
      </c>
    </row>
    <row r="1122" spans="1:39" x14ac:dyDescent="0.3">
      <c r="A1122">
        <v>944</v>
      </c>
      <c r="B1122">
        <v>1962</v>
      </c>
      <c r="C1122">
        <f>2014-marketing_campaign32[[#This Row],[Year_Birth]]</f>
        <v>52</v>
      </c>
      <c r="D1122" t="str">
        <f>IF(AND(marketing_campaign32[[#This Row],[Age]]&gt;17, marketing_campaign32[[#This Row],[Age]]&lt;40), "Adult", IF(AND(marketing_campaign32[[#This Row],[Age]]&gt;=40, marketing_campaign32[[#This Row],[Age]]&lt;59), "Middle Age", "Old Age"))</f>
        <v>Middle Age</v>
      </c>
      <c r="E1122">
        <v>2</v>
      </c>
      <c r="F1122">
        <v>2</v>
      </c>
      <c r="G1122">
        <v>56181</v>
      </c>
      <c r="H1122" t="s">
        <v>147</v>
      </c>
      <c r="I1122">
        <v>2</v>
      </c>
      <c r="J1122">
        <v>0</v>
      </c>
      <c r="K1122">
        <v>1</v>
      </c>
      <c r="L1122">
        <f t="shared" si="51"/>
        <v>1</v>
      </c>
      <c r="M1122">
        <f>marketing_campaign32[[#This Row],[TotalKids]]+marketing_campaign32[[#This Row],[Marital_Number]]</f>
        <v>3</v>
      </c>
      <c r="N1122" s="1">
        <v>41282</v>
      </c>
      <c r="O1122" s="22">
        <f>MAX($N$2:$N$2229)-marketing_campaign32[[#This Row],[Dt_Customer]]</f>
        <v>537</v>
      </c>
      <c r="P1122">
        <v>6</v>
      </c>
      <c r="Q1122">
        <v>121</v>
      </c>
      <c r="R1122">
        <v>103</v>
      </c>
      <c r="S1122">
        <v>69</v>
      </c>
      <c r="T1122">
        <v>8</v>
      </c>
      <c r="U1122">
        <v>44</v>
      </c>
      <c r="V1122">
        <v>48</v>
      </c>
      <c r="W1122">
        <f t="shared" si="52"/>
        <v>393</v>
      </c>
      <c r="X1122" s="27">
        <f>marketing_campaign32[[#This Row],[TotalSpend]]/marketing_campaign32[[#This Row],[Income]]</f>
        <v>6.9952475036044216E-3</v>
      </c>
      <c r="Y1122" s="27" t="str">
        <f>IF(marketing_campaign32[[#This Row],[TotalSpend]]&gt;1196, "High Spend", "Low Spend")</f>
        <v>Low Spend</v>
      </c>
      <c r="Z1122">
        <v>1</v>
      </c>
      <c r="AA1122">
        <v>4</v>
      </c>
      <c r="AB1122">
        <v>2</v>
      </c>
      <c r="AC1122">
        <v>7</v>
      </c>
      <c r="AD1122">
        <f t="shared" si="53"/>
        <v>13</v>
      </c>
      <c r="AE1122" s="30">
        <f>IFERROR(marketing_campaign32[[#This Row],[TotalSpend]]/marketing_campaign32[[#This Row],[TotalPurchase]], 0)</f>
        <v>30.23076923076923</v>
      </c>
      <c r="AF1122">
        <v>4</v>
      </c>
      <c r="AG1122">
        <v>0</v>
      </c>
      <c r="AH1122">
        <v>0</v>
      </c>
      <c r="AI1122">
        <v>0</v>
      </c>
      <c r="AJ1122">
        <v>0</v>
      </c>
      <c r="AK1122">
        <v>0</v>
      </c>
      <c r="AL1122">
        <v>0</v>
      </c>
      <c r="AM1122">
        <v>0</v>
      </c>
    </row>
    <row r="1123" spans="1:39" x14ac:dyDescent="0.3">
      <c r="A1123">
        <v>4552</v>
      </c>
      <c r="B1123">
        <v>1991</v>
      </c>
      <c r="C1123">
        <f>2014-marketing_campaign32[[#This Row],[Year_Birth]]</f>
        <v>23</v>
      </c>
      <c r="D1123" t="str">
        <f>IF(AND(marketing_campaign32[[#This Row],[Age]]&gt;17, marketing_campaign32[[#This Row],[Age]]&lt;40), "Adult", IF(AND(marketing_campaign32[[#This Row],[Age]]&gt;=40, marketing_campaign32[[#This Row],[Age]]&lt;59), "Middle Age", "Old Age"))</f>
        <v>Adult</v>
      </c>
      <c r="E1123">
        <v>2</v>
      </c>
      <c r="F1123">
        <v>2</v>
      </c>
      <c r="G1123">
        <v>51373</v>
      </c>
      <c r="H1123" t="s">
        <v>147</v>
      </c>
      <c r="I1123">
        <v>2</v>
      </c>
      <c r="J1123">
        <v>0</v>
      </c>
      <c r="K1123">
        <v>0</v>
      </c>
      <c r="L1123">
        <f t="shared" si="51"/>
        <v>0</v>
      </c>
      <c r="M1123">
        <f>marketing_campaign32[[#This Row],[TotalKids]]+marketing_campaign32[[#This Row],[Marital_Number]]</f>
        <v>2</v>
      </c>
      <c r="N1123" s="1">
        <v>41447</v>
      </c>
      <c r="O1123" s="22">
        <f>MAX($N$2:$N$2229)-marketing_campaign32[[#This Row],[Dt_Customer]]</f>
        <v>372</v>
      </c>
      <c r="P1123">
        <v>37</v>
      </c>
      <c r="Q1123">
        <v>83</v>
      </c>
      <c r="R1123">
        <v>2</v>
      </c>
      <c r="S1123">
        <v>101</v>
      </c>
      <c r="T1123">
        <v>64</v>
      </c>
      <c r="U1123">
        <v>26</v>
      </c>
      <c r="V1123">
        <v>117</v>
      </c>
      <c r="W1123">
        <f t="shared" si="52"/>
        <v>393</v>
      </c>
      <c r="X1123" s="27">
        <f>marketing_campaign32[[#This Row],[TotalSpend]]/marketing_campaign32[[#This Row],[Income]]</f>
        <v>7.6499328441009869E-3</v>
      </c>
      <c r="Y1123" s="27" t="str">
        <f>IF(marketing_campaign32[[#This Row],[TotalSpend]]&gt;1196, "High Spend", "Low Spend")</f>
        <v>Low Spend</v>
      </c>
      <c r="Z1123">
        <v>1</v>
      </c>
      <c r="AA1123">
        <v>3</v>
      </c>
      <c r="AB1123">
        <v>5</v>
      </c>
      <c r="AC1123">
        <v>3</v>
      </c>
      <c r="AD1123">
        <f t="shared" si="53"/>
        <v>11</v>
      </c>
      <c r="AE1123" s="30">
        <f>IFERROR(marketing_campaign32[[#This Row],[TotalSpend]]/marketing_campaign32[[#This Row],[TotalPurchase]], 0)</f>
        <v>35.727272727272727</v>
      </c>
      <c r="AF1123">
        <v>4</v>
      </c>
      <c r="AG1123">
        <v>0</v>
      </c>
      <c r="AH1123">
        <v>0</v>
      </c>
      <c r="AI1123">
        <v>0</v>
      </c>
      <c r="AJ1123">
        <v>0</v>
      </c>
      <c r="AK1123">
        <v>0</v>
      </c>
      <c r="AL1123">
        <v>0</v>
      </c>
      <c r="AM1123">
        <v>0</v>
      </c>
    </row>
    <row r="1124" spans="1:39" x14ac:dyDescent="0.3">
      <c r="A1124">
        <v>9119</v>
      </c>
      <c r="B1124">
        <v>1950</v>
      </c>
      <c r="C1124">
        <f>2014-marketing_campaign32[[#This Row],[Year_Birth]]</f>
        <v>64</v>
      </c>
      <c r="D1124" t="str">
        <f>IF(AND(marketing_campaign32[[#This Row],[Age]]&gt;17, marketing_campaign32[[#This Row],[Age]]&lt;40), "Adult", IF(AND(marketing_campaign32[[#This Row],[Age]]&gt;=40, marketing_campaign32[[#This Row],[Age]]&lt;59), "Middle Age", "Old Age"))</f>
        <v>Old Age</v>
      </c>
      <c r="E1124">
        <v>2</v>
      </c>
      <c r="F1124">
        <v>2</v>
      </c>
      <c r="G1124">
        <v>60905</v>
      </c>
      <c r="H1124" t="s">
        <v>147</v>
      </c>
      <c r="I1124">
        <v>2</v>
      </c>
      <c r="J1124">
        <v>0</v>
      </c>
      <c r="K1124">
        <v>1</v>
      </c>
      <c r="L1124">
        <f t="shared" si="51"/>
        <v>1</v>
      </c>
      <c r="M1124">
        <f>marketing_campaign32[[#This Row],[TotalKids]]+marketing_campaign32[[#This Row],[Marital_Number]]</f>
        <v>3</v>
      </c>
      <c r="N1124" s="1">
        <v>41613</v>
      </c>
      <c r="O1124" s="22">
        <f>MAX($N$2:$N$2229)-marketing_campaign32[[#This Row],[Dt_Customer]]</f>
        <v>206</v>
      </c>
      <c r="P1124">
        <v>27</v>
      </c>
      <c r="Q1124">
        <v>208</v>
      </c>
      <c r="R1124">
        <v>17</v>
      </c>
      <c r="S1124">
        <v>76</v>
      </c>
      <c r="T1124">
        <v>36</v>
      </c>
      <c r="U1124">
        <v>17</v>
      </c>
      <c r="V1124">
        <v>38</v>
      </c>
      <c r="W1124">
        <f t="shared" si="52"/>
        <v>392</v>
      </c>
      <c r="X1124" s="27">
        <f>marketing_campaign32[[#This Row],[TotalSpend]]/marketing_campaign32[[#This Row],[Income]]</f>
        <v>6.4362531811838104E-3</v>
      </c>
      <c r="Y1124" s="27" t="str">
        <f>IF(marketing_campaign32[[#This Row],[TotalSpend]]&gt;1196, "High Spend", "Low Spend")</f>
        <v>Low Spend</v>
      </c>
      <c r="Z1124">
        <v>2</v>
      </c>
      <c r="AA1124">
        <v>3</v>
      </c>
      <c r="AB1124">
        <v>3</v>
      </c>
      <c r="AC1124">
        <v>7</v>
      </c>
      <c r="AD1124">
        <f t="shared" si="53"/>
        <v>13</v>
      </c>
      <c r="AE1124" s="30">
        <f>IFERROR(marketing_campaign32[[#This Row],[TotalSpend]]/marketing_campaign32[[#This Row],[TotalPurchase]], 0)</f>
        <v>30.153846153846153</v>
      </c>
      <c r="AF1124">
        <v>2</v>
      </c>
      <c r="AG1124">
        <v>0</v>
      </c>
      <c r="AH1124">
        <v>0</v>
      </c>
      <c r="AI1124">
        <v>0</v>
      </c>
      <c r="AJ1124">
        <v>0</v>
      </c>
      <c r="AK1124">
        <v>0</v>
      </c>
      <c r="AL1124">
        <v>0</v>
      </c>
      <c r="AM1124">
        <v>0</v>
      </c>
    </row>
    <row r="1125" spans="1:39" x14ac:dyDescent="0.3">
      <c r="A1125">
        <v>4697</v>
      </c>
      <c r="B1125">
        <v>1949</v>
      </c>
      <c r="C1125">
        <f>2014-marketing_campaign32[[#This Row],[Year_Birth]]</f>
        <v>65</v>
      </c>
      <c r="D1125" t="str">
        <f>IF(AND(marketing_campaign32[[#This Row],[Age]]&gt;17, marketing_campaign32[[#This Row],[Age]]&lt;40), "Adult", IF(AND(marketing_campaign32[[#This Row],[Age]]&gt;=40, marketing_campaign32[[#This Row],[Age]]&lt;59), "Middle Age", "Old Age"))</f>
        <v>Old Age</v>
      </c>
      <c r="E1125">
        <v>3</v>
      </c>
      <c r="F1125">
        <v>1</v>
      </c>
      <c r="G1125">
        <v>35416</v>
      </c>
      <c r="H1125" t="s">
        <v>147</v>
      </c>
      <c r="I1125">
        <v>2</v>
      </c>
      <c r="J1125">
        <v>0</v>
      </c>
      <c r="K1125">
        <v>0</v>
      </c>
      <c r="L1125">
        <f t="shared" si="51"/>
        <v>0</v>
      </c>
      <c r="M1125">
        <f>marketing_campaign32[[#This Row],[TotalKids]]+marketing_campaign32[[#This Row],[Marital_Number]]</f>
        <v>1</v>
      </c>
      <c r="N1125" s="1">
        <v>41438</v>
      </c>
      <c r="O1125" s="22">
        <f>MAX($N$2:$N$2229)-marketing_campaign32[[#This Row],[Dt_Customer]]</f>
        <v>381</v>
      </c>
      <c r="P1125">
        <v>62</v>
      </c>
      <c r="Q1125">
        <v>248</v>
      </c>
      <c r="R1125">
        <v>3</v>
      </c>
      <c r="S1125">
        <v>81</v>
      </c>
      <c r="T1125">
        <v>4</v>
      </c>
      <c r="U1125">
        <v>3</v>
      </c>
      <c r="V1125">
        <v>51</v>
      </c>
      <c r="W1125">
        <f t="shared" si="52"/>
        <v>390</v>
      </c>
      <c r="X1125" s="27">
        <f>marketing_campaign32[[#This Row],[TotalSpend]]/marketing_campaign32[[#This Row],[Income]]</f>
        <v>1.1011971990060989E-2</v>
      </c>
      <c r="Y1125" s="27" t="str">
        <f>IF(marketing_campaign32[[#This Row],[TotalSpend]]&gt;1196, "High Spend", "Low Spend")</f>
        <v>Low Spend</v>
      </c>
      <c r="Z1125">
        <v>3</v>
      </c>
      <c r="AA1125">
        <v>7</v>
      </c>
      <c r="AB1125">
        <v>1</v>
      </c>
      <c r="AC1125">
        <v>5</v>
      </c>
      <c r="AD1125">
        <f t="shared" si="53"/>
        <v>13</v>
      </c>
      <c r="AE1125" s="30">
        <f>IFERROR(marketing_campaign32[[#This Row],[TotalSpend]]/marketing_campaign32[[#This Row],[TotalPurchase]], 0)</f>
        <v>30</v>
      </c>
      <c r="AF1125">
        <v>8</v>
      </c>
      <c r="AG1125">
        <v>0</v>
      </c>
      <c r="AH1125">
        <v>0</v>
      </c>
      <c r="AI1125">
        <v>0</v>
      </c>
      <c r="AJ1125">
        <v>0</v>
      </c>
      <c r="AK1125">
        <v>0</v>
      </c>
      <c r="AL1125">
        <v>0</v>
      </c>
      <c r="AM1125">
        <v>0</v>
      </c>
    </row>
    <row r="1126" spans="1:39" x14ac:dyDescent="0.3">
      <c r="A1126">
        <v>5441</v>
      </c>
      <c r="B1126">
        <v>1965</v>
      </c>
      <c r="C1126">
        <f>2014-marketing_campaign32[[#This Row],[Year_Birth]]</f>
        <v>49</v>
      </c>
      <c r="D1126" t="str">
        <f>IF(AND(marketing_campaign32[[#This Row],[Age]]&gt;17, marketing_campaign32[[#This Row],[Age]]&lt;40), "Adult", IF(AND(marketing_campaign32[[#This Row],[Age]]&gt;=40, marketing_campaign32[[#This Row],[Age]]&lt;59), "Middle Age", "Old Age"))</f>
        <v>Middle Age</v>
      </c>
      <c r="E1126">
        <v>3</v>
      </c>
      <c r="F1126">
        <v>1</v>
      </c>
      <c r="G1126">
        <v>54111</v>
      </c>
      <c r="H1126" t="s">
        <v>147</v>
      </c>
      <c r="I1126">
        <v>2</v>
      </c>
      <c r="J1126">
        <v>0</v>
      </c>
      <c r="K1126">
        <v>1</v>
      </c>
      <c r="L1126">
        <f t="shared" si="51"/>
        <v>1</v>
      </c>
      <c r="M1126">
        <f>marketing_campaign32[[#This Row],[TotalKids]]+marketing_campaign32[[#This Row],[Marital_Number]]</f>
        <v>2</v>
      </c>
      <c r="N1126" s="1">
        <v>41511</v>
      </c>
      <c r="O1126" s="22">
        <f>MAX($N$2:$N$2229)-marketing_campaign32[[#This Row],[Dt_Customer]]</f>
        <v>308</v>
      </c>
      <c r="P1126">
        <v>97</v>
      </c>
      <c r="Q1126">
        <v>267</v>
      </c>
      <c r="R1126">
        <v>6</v>
      </c>
      <c r="S1126">
        <v>54</v>
      </c>
      <c r="T1126">
        <v>8</v>
      </c>
      <c r="U1126">
        <v>3</v>
      </c>
      <c r="V1126">
        <v>50</v>
      </c>
      <c r="W1126">
        <f t="shared" si="52"/>
        <v>388</v>
      </c>
      <c r="X1126" s="27">
        <f>marketing_campaign32[[#This Row],[TotalSpend]]/marketing_campaign32[[#This Row],[Income]]</f>
        <v>7.170445935207259E-3</v>
      </c>
      <c r="Y1126" s="27" t="str">
        <f>IF(marketing_campaign32[[#This Row],[TotalSpend]]&gt;1196, "High Spend", "Low Spend")</f>
        <v>Low Spend</v>
      </c>
      <c r="Z1126">
        <v>2</v>
      </c>
      <c r="AA1126">
        <v>5</v>
      </c>
      <c r="AB1126">
        <v>2</v>
      </c>
      <c r="AC1126">
        <v>6</v>
      </c>
      <c r="AD1126">
        <f t="shared" si="53"/>
        <v>13</v>
      </c>
      <c r="AE1126" s="30">
        <f>IFERROR(marketing_campaign32[[#This Row],[TotalSpend]]/marketing_campaign32[[#This Row],[TotalPurchase]], 0)</f>
        <v>29.846153846153847</v>
      </c>
      <c r="AF1126">
        <v>5</v>
      </c>
      <c r="AG1126">
        <v>0</v>
      </c>
      <c r="AH1126">
        <v>0</v>
      </c>
      <c r="AI1126">
        <v>0</v>
      </c>
      <c r="AJ1126">
        <v>0</v>
      </c>
      <c r="AK1126">
        <v>0</v>
      </c>
      <c r="AL1126">
        <v>0</v>
      </c>
      <c r="AM1126">
        <v>0</v>
      </c>
    </row>
    <row r="1127" spans="1:39" x14ac:dyDescent="0.3">
      <c r="A1127">
        <v>6141</v>
      </c>
      <c r="B1127">
        <v>1972</v>
      </c>
      <c r="C1127">
        <f>2014-marketing_campaign32[[#This Row],[Year_Birth]]</f>
        <v>42</v>
      </c>
      <c r="D1127" t="str">
        <f>IF(AND(marketing_campaign32[[#This Row],[Age]]&gt;17, marketing_campaign32[[#This Row],[Age]]&lt;40), "Adult", IF(AND(marketing_campaign32[[#This Row],[Age]]&gt;=40, marketing_campaign32[[#This Row],[Age]]&lt;59), "Middle Age", "Old Age"))</f>
        <v>Middle Age</v>
      </c>
      <c r="E1127">
        <v>3</v>
      </c>
      <c r="F1127">
        <v>1</v>
      </c>
      <c r="G1127">
        <v>49494</v>
      </c>
      <c r="H1127" t="s">
        <v>147</v>
      </c>
      <c r="I1127">
        <v>2</v>
      </c>
      <c r="J1127">
        <v>1</v>
      </c>
      <c r="K1127">
        <v>0</v>
      </c>
      <c r="L1127">
        <f t="shared" si="51"/>
        <v>1</v>
      </c>
      <c r="M1127">
        <f>marketing_campaign32[[#This Row],[TotalKids]]+marketing_campaign32[[#This Row],[Marital_Number]]</f>
        <v>2</v>
      </c>
      <c r="N1127" s="1">
        <v>41389</v>
      </c>
      <c r="O1127" s="22">
        <f>MAX($N$2:$N$2229)-marketing_campaign32[[#This Row],[Dt_Customer]]</f>
        <v>430</v>
      </c>
      <c r="P1127">
        <v>46</v>
      </c>
      <c r="Q1127">
        <v>191</v>
      </c>
      <c r="R1127">
        <v>9</v>
      </c>
      <c r="S1127">
        <v>97</v>
      </c>
      <c r="T1127">
        <v>0</v>
      </c>
      <c r="U1127">
        <v>6</v>
      </c>
      <c r="V1127">
        <v>82</v>
      </c>
      <c r="W1127">
        <f t="shared" si="52"/>
        <v>385</v>
      </c>
      <c r="X1127" s="27">
        <f>marketing_campaign32[[#This Row],[TotalSpend]]/marketing_campaign32[[#This Row],[Income]]</f>
        <v>7.7787206530084453E-3</v>
      </c>
      <c r="Y1127" s="27" t="str">
        <f>IF(marketing_campaign32[[#This Row],[TotalSpend]]&gt;1196, "High Spend", "Low Spend")</f>
        <v>Low Spend</v>
      </c>
      <c r="Z1127">
        <v>2</v>
      </c>
      <c r="AA1127">
        <v>6</v>
      </c>
      <c r="AB1127">
        <v>1</v>
      </c>
      <c r="AC1127">
        <v>5</v>
      </c>
      <c r="AD1127">
        <f t="shared" si="53"/>
        <v>12</v>
      </c>
      <c r="AE1127" s="30">
        <f>IFERROR(marketing_campaign32[[#This Row],[TotalSpend]]/marketing_campaign32[[#This Row],[TotalPurchase]], 0)</f>
        <v>32.083333333333336</v>
      </c>
      <c r="AF1127">
        <v>7</v>
      </c>
      <c r="AG1127">
        <v>0</v>
      </c>
      <c r="AH1127">
        <v>0</v>
      </c>
      <c r="AI1127">
        <v>0</v>
      </c>
      <c r="AJ1127">
        <v>0</v>
      </c>
      <c r="AK1127">
        <v>0</v>
      </c>
      <c r="AL1127">
        <v>0</v>
      </c>
      <c r="AM1127">
        <v>0</v>
      </c>
    </row>
    <row r="1128" spans="1:39" x14ac:dyDescent="0.3">
      <c r="A1128">
        <v>5995</v>
      </c>
      <c r="B1128">
        <v>1962</v>
      </c>
      <c r="C1128">
        <f>2014-marketing_campaign32[[#This Row],[Year_Birth]]</f>
        <v>52</v>
      </c>
      <c r="D1128" t="str">
        <f>IF(AND(marketing_campaign32[[#This Row],[Age]]&gt;17, marketing_campaign32[[#This Row],[Age]]&lt;40), "Adult", IF(AND(marketing_campaign32[[#This Row],[Age]]&gt;=40, marketing_campaign32[[#This Row],[Age]]&lt;59), "Middle Age", "Old Age"))</f>
        <v>Middle Age</v>
      </c>
      <c r="E1128">
        <v>2</v>
      </c>
      <c r="F1128">
        <v>1</v>
      </c>
      <c r="G1128">
        <v>39552</v>
      </c>
      <c r="H1128" t="s">
        <v>147</v>
      </c>
      <c r="I1128">
        <v>2</v>
      </c>
      <c r="J1128">
        <v>1</v>
      </c>
      <c r="K1128">
        <v>1</v>
      </c>
      <c r="L1128">
        <f t="shared" si="51"/>
        <v>2</v>
      </c>
      <c r="M1128">
        <f>marketing_campaign32[[#This Row],[TotalKids]]+marketing_campaign32[[#This Row],[Marital_Number]]</f>
        <v>3</v>
      </c>
      <c r="N1128" s="1">
        <v>41261</v>
      </c>
      <c r="O1128" s="22">
        <f>MAX($N$2:$N$2229)-marketing_campaign32[[#This Row],[Dt_Customer]]</f>
        <v>558</v>
      </c>
      <c r="P1128">
        <v>54</v>
      </c>
      <c r="Q1128">
        <v>165</v>
      </c>
      <c r="R1128">
        <v>3</v>
      </c>
      <c r="S1128">
        <v>147</v>
      </c>
      <c r="T1128">
        <v>4</v>
      </c>
      <c r="U1128">
        <v>24</v>
      </c>
      <c r="V1128">
        <v>41</v>
      </c>
      <c r="W1128">
        <f t="shared" si="52"/>
        <v>384</v>
      </c>
      <c r="X1128" s="27">
        <f>marketing_campaign32[[#This Row],[TotalSpend]]/marketing_campaign32[[#This Row],[Income]]</f>
        <v>9.7087378640776691E-3</v>
      </c>
      <c r="Y1128" s="27" t="str">
        <f>IF(marketing_campaign32[[#This Row],[TotalSpend]]&gt;1196, "High Spend", "Low Spend")</f>
        <v>Low Spend</v>
      </c>
      <c r="Z1128">
        <v>7</v>
      </c>
      <c r="AA1128">
        <v>6</v>
      </c>
      <c r="AB1128">
        <v>2</v>
      </c>
      <c r="AC1128">
        <v>5</v>
      </c>
      <c r="AD1128">
        <f t="shared" si="53"/>
        <v>13</v>
      </c>
      <c r="AE1128" s="30">
        <f>IFERROR(marketing_campaign32[[#This Row],[TotalSpend]]/marketing_campaign32[[#This Row],[TotalPurchase]], 0)</f>
        <v>29.53846153846154</v>
      </c>
      <c r="AF1128">
        <v>8</v>
      </c>
      <c r="AG1128">
        <v>0</v>
      </c>
      <c r="AH1128">
        <v>0</v>
      </c>
      <c r="AI1128">
        <v>0</v>
      </c>
      <c r="AJ1128">
        <v>0</v>
      </c>
      <c r="AK1128">
        <v>0</v>
      </c>
      <c r="AL1128">
        <v>1</v>
      </c>
      <c r="AM1128">
        <v>0</v>
      </c>
    </row>
    <row r="1129" spans="1:39" x14ac:dyDescent="0.3">
      <c r="A1129">
        <v>3075</v>
      </c>
      <c r="B1129">
        <v>1972</v>
      </c>
      <c r="C1129">
        <f>2014-marketing_campaign32[[#This Row],[Year_Birth]]</f>
        <v>42</v>
      </c>
      <c r="D1129" t="str">
        <f>IF(AND(marketing_campaign32[[#This Row],[Age]]&gt;17, marketing_campaign32[[#This Row],[Age]]&lt;40), "Adult", IF(AND(marketing_campaign32[[#This Row],[Age]]&gt;=40, marketing_campaign32[[#This Row],[Age]]&lt;59), "Middle Age", "Old Age"))</f>
        <v>Middle Age</v>
      </c>
      <c r="E1129">
        <v>3</v>
      </c>
      <c r="F1129">
        <v>2</v>
      </c>
      <c r="G1129">
        <v>59973</v>
      </c>
      <c r="H1129" t="s">
        <v>147</v>
      </c>
      <c r="I1129">
        <v>2</v>
      </c>
      <c r="J1129">
        <v>0</v>
      </c>
      <c r="K1129">
        <v>0</v>
      </c>
      <c r="L1129">
        <f t="shared" si="51"/>
        <v>0</v>
      </c>
      <c r="M1129">
        <f>marketing_campaign32[[#This Row],[TotalKids]]+marketing_campaign32[[#This Row],[Marital_Number]]</f>
        <v>2</v>
      </c>
      <c r="N1129" s="1">
        <v>41528</v>
      </c>
      <c r="O1129" s="22">
        <f>MAX($N$2:$N$2229)-marketing_campaign32[[#This Row],[Dt_Customer]]</f>
        <v>291</v>
      </c>
      <c r="P1129">
        <v>47</v>
      </c>
      <c r="Q1129">
        <v>130</v>
      </c>
      <c r="R1129">
        <v>30</v>
      </c>
      <c r="S1129">
        <v>168</v>
      </c>
      <c r="T1129">
        <v>20</v>
      </c>
      <c r="U1129">
        <v>34</v>
      </c>
      <c r="V1129">
        <v>0</v>
      </c>
      <c r="W1129">
        <f t="shared" si="52"/>
        <v>382</v>
      </c>
      <c r="X1129" s="27">
        <f>marketing_campaign32[[#This Row],[TotalSpend]]/marketing_campaign32[[#This Row],[Income]]</f>
        <v>6.3695329564970905E-3</v>
      </c>
      <c r="Y1129" s="27" t="str">
        <f>IF(marketing_campaign32[[#This Row],[TotalSpend]]&gt;1196, "High Spend", "Low Spend")</f>
        <v>Low Spend</v>
      </c>
      <c r="Z1129">
        <v>1</v>
      </c>
      <c r="AA1129">
        <v>3</v>
      </c>
      <c r="AB1129">
        <v>4</v>
      </c>
      <c r="AC1129">
        <v>7</v>
      </c>
      <c r="AD1129">
        <f t="shared" si="53"/>
        <v>14</v>
      </c>
      <c r="AE1129" s="30">
        <f>IFERROR(marketing_campaign32[[#This Row],[TotalSpend]]/marketing_campaign32[[#This Row],[TotalPurchase]], 0)</f>
        <v>27.285714285714285</v>
      </c>
      <c r="AF1129">
        <v>1</v>
      </c>
      <c r="AG1129">
        <v>0</v>
      </c>
      <c r="AH1129">
        <v>0</v>
      </c>
      <c r="AI1129">
        <v>0</v>
      </c>
      <c r="AJ1129">
        <v>0</v>
      </c>
      <c r="AK1129">
        <v>0</v>
      </c>
      <c r="AL1129">
        <v>0</v>
      </c>
      <c r="AM1129">
        <v>0</v>
      </c>
    </row>
    <row r="1130" spans="1:39" x14ac:dyDescent="0.3">
      <c r="A1130">
        <v>2961</v>
      </c>
      <c r="B1130">
        <v>1982</v>
      </c>
      <c r="C1130">
        <f>2014-marketing_campaign32[[#This Row],[Year_Birth]]</f>
        <v>32</v>
      </c>
      <c r="D1130" t="str">
        <f>IF(AND(marketing_campaign32[[#This Row],[Age]]&gt;17, marketing_campaign32[[#This Row],[Age]]&lt;40), "Adult", IF(AND(marketing_campaign32[[#This Row],[Age]]&gt;=40, marketing_campaign32[[#This Row],[Age]]&lt;59), "Middle Age", "Old Age"))</f>
        <v>Adult</v>
      </c>
      <c r="E1130">
        <v>2</v>
      </c>
      <c r="F1130">
        <v>2</v>
      </c>
      <c r="G1130">
        <v>42081</v>
      </c>
      <c r="H1130" t="s">
        <v>147</v>
      </c>
      <c r="I1130">
        <v>2</v>
      </c>
      <c r="J1130">
        <v>1</v>
      </c>
      <c r="K1130">
        <v>0</v>
      </c>
      <c r="L1130">
        <f t="shared" si="51"/>
        <v>1</v>
      </c>
      <c r="M1130">
        <f>marketing_campaign32[[#This Row],[TotalKids]]+marketing_campaign32[[#This Row],[Marital_Number]]</f>
        <v>3</v>
      </c>
      <c r="N1130" s="1">
        <v>41331</v>
      </c>
      <c r="O1130" s="22">
        <f>MAX($N$2:$N$2229)-marketing_campaign32[[#This Row],[Dt_Customer]]</f>
        <v>488</v>
      </c>
      <c r="P1130">
        <v>86</v>
      </c>
      <c r="Q1130">
        <v>175</v>
      </c>
      <c r="R1130">
        <v>10</v>
      </c>
      <c r="S1130">
        <v>110</v>
      </c>
      <c r="T1130">
        <v>54</v>
      </c>
      <c r="U1130">
        <v>6</v>
      </c>
      <c r="V1130">
        <v>27</v>
      </c>
      <c r="W1130">
        <f t="shared" si="52"/>
        <v>382</v>
      </c>
      <c r="X1130" s="27">
        <f>marketing_campaign32[[#This Row],[TotalSpend]]/marketing_campaign32[[#This Row],[Income]]</f>
        <v>9.0777310425132485E-3</v>
      </c>
      <c r="Y1130" s="27" t="str">
        <f>IF(marketing_campaign32[[#This Row],[TotalSpend]]&gt;1196, "High Spend", "Low Spend")</f>
        <v>Low Spend</v>
      </c>
      <c r="Z1130">
        <v>2</v>
      </c>
      <c r="AA1130">
        <v>6</v>
      </c>
      <c r="AB1130">
        <v>3</v>
      </c>
      <c r="AC1130">
        <v>4</v>
      </c>
      <c r="AD1130">
        <f t="shared" si="53"/>
        <v>13</v>
      </c>
      <c r="AE1130" s="30">
        <f>IFERROR(marketing_campaign32[[#This Row],[TotalSpend]]/marketing_campaign32[[#This Row],[TotalPurchase]], 0)</f>
        <v>29.384615384615383</v>
      </c>
      <c r="AF1130">
        <v>6</v>
      </c>
      <c r="AG1130">
        <v>0</v>
      </c>
      <c r="AH1130">
        <v>0</v>
      </c>
      <c r="AI1130">
        <v>1</v>
      </c>
      <c r="AJ1130">
        <v>0</v>
      </c>
      <c r="AK1130">
        <v>0</v>
      </c>
      <c r="AL1130">
        <v>0</v>
      </c>
      <c r="AM1130">
        <v>0</v>
      </c>
    </row>
    <row r="1131" spans="1:39" x14ac:dyDescent="0.3">
      <c r="A1131">
        <v>5763</v>
      </c>
      <c r="B1131">
        <v>1972</v>
      </c>
      <c r="C1131">
        <f>2014-marketing_campaign32[[#This Row],[Year_Birth]]</f>
        <v>42</v>
      </c>
      <c r="D1131" t="str">
        <f>IF(AND(marketing_campaign32[[#This Row],[Age]]&gt;17, marketing_campaign32[[#This Row],[Age]]&lt;40), "Adult", IF(AND(marketing_campaign32[[#This Row],[Age]]&gt;=40, marketing_campaign32[[#This Row],[Age]]&lt;59), "Middle Age", "Old Age"))</f>
        <v>Middle Age</v>
      </c>
      <c r="E1131">
        <v>3</v>
      </c>
      <c r="F1131">
        <v>2</v>
      </c>
      <c r="G1131">
        <v>49854</v>
      </c>
      <c r="H1131" t="s">
        <v>147</v>
      </c>
      <c r="I1131">
        <v>2</v>
      </c>
      <c r="J1131">
        <v>1</v>
      </c>
      <c r="K1131">
        <v>0</v>
      </c>
      <c r="L1131">
        <f t="shared" si="51"/>
        <v>1</v>
      </c>
      <c r="M1131">
        <f>marketing_campaign32[[#This Row],[TotalKids]]+marketing_campaign32[[#This Row],[Marital_Number]]</f>
        <v>3</v>
      </c>
      <c r="N1131" s="1">
        <v>41588</v>
      </c>
      <c r="O1131" s="22">
        <f>MAX($N$2:$N$2229)-marketing_campaign32[[#This Row],[Dt_Customer]]</f>
        <v>231</v>
      </c>
      <c r="P1131">
        <v>63</v>
      </c>
      <c r="Q1131">
        <v>123</v>
      </c>
      <c r="R1131">
        <v>17</v>
      </c>
      <c r="S1131">
        <v>171</v>
      </c>
      <c r="T1131">
        <v>39</v>
      </c>
      <c r="U1131">
        <v>0</v>
      </c>
      <c r="V1131">
        <v>30</v>
      </c>
      <c r="W1131">
        <f t="shared" si="52"/>
        <v>380</v>
      </c>
      <c r="X1131" s="27">
        <f>marketing_campaign32[[#This Row],[TotalSpend]]/marketing_campaign32[[#This Row],[Income]]</f>
        <v>7.6222569904120033E-3</v>
      </c>
      <c r="Y1131" s="27" t="str">
        <f>IF(marketing_campaign32[[#This Row],[TotalSpend]]&gt;1196, "High Spend", "Low Spend")</f>
        <v>Low Spend</v>
      </c>
      <c r="Z1131">
        <v>5</v>
      </c>
      <c r="AA1131">
        <v>6</v>
      </c>
      <c r="AB1131">
        <v>2</v>
      </c>
      <c r="AC1131">
        <v>5</v>
      </c>
      <c r="AD1131">
        <f t="shared" si="53"/>
        <v>13</v>
      </c>
      <c r="AE1131" s="30">
        <f>IFERROR(marketing_campaign32[[#This Row],[TotalSpend]]/marketing_campaign32[[#This Row],[TotalPurchase]], 0)</f>
        <v>29.23076923076923</v>
      </c>
      <c r="AF1131">
        <v>6</v>
      </c>
      <c r="AG1131">
        <v>0</v>
      </c>
      <c r="AH1131">
        <v>0</v>
      </c>
      <c r="AI1131">
        <v>0</v>
      </c>
      <c r="AJ1131">
        <v>0</v>
      </c>
      <c r="AK1131">
        <v>0</v>
      </c>
      <c r="AL1131">
        <v>0</v>
      </c>
      <c r="AM1131">
        <v>0</v>
      </c>
    </row>
    <row r="1132" spans="1:39" x14ac:dyDescent="0.3">
      <c r="A1132">
        <v>10448</v>
      </c>
      <c r="B1132">
        <v>1956</v>
      </c>
      <c r="C1132">
        <f>2014-marketing_campaign32[[#This Row],[Year_Birth]]</f>
        <v>58</v>
      </c>
      <c r="D1132" t="str">
        <f>IF(AND(marketing_campaign32[[#This Row],[Age]]&gt;17, marketing_campaign32[[#This Row],[Age]]&lt;40), "Adult", IF(AND(marketing_campaign32[[#This Row],[Age]]&gt;=40, marketing_campaign32[[#This Row],[Age]]&lt;59), "Middle Age", "Old Age"))</f>
        <v>Middle Age</v>
      </c>
      <c r="E1132">
        <v>2</v>
      </c>
      <c r="F1132">
        <v>1</v>
      </c>
      <c r="G1132">
        <v>46998</v>
      </c>
      <c r="H1132" t="s">
        <v>147</v>
      </c>
      <c r="I1132">
        <v>2</v>
      </c>
      <c r="J1132">
        <v>0</v>
      </c>
      <c r="K1132">
        <v>1</v>
      </c>
      <c r="L1132">
        <f t="shared" si="51"/>
        <v>1</v>
      </c>
      <c r="M1132">
        <f>marketing_campaign32[[#This Row],[TotalKids]]+marketing_campaign32[[#This Row],[Marital_Number]]</f>
        <v>2</v>
      </c>
      <c r="N1132" s="1">
        <v>41204</v>
      </c>
      <c r="O1132" s="22">
        <f>MAX($N$2:$N$2229)-marketing_campaign32[[#This Row],[Dt_Customer]]</f>
        <v>615</v>
      </c>
      <c r="P1132">
        <v>55</v>
      </c>
      <c r="Q1132">
        <v>172</v>
      </c>
      <c r="R1132">
        <v>41</v>
      </c>
      <c r="S1132">
        <v>86</v>
      </c>
      <c r="T1132">
        <v>45</v>
      </c>
      <c r="U1132">
        <v>6</v>
      </c>
      <c r="V1132">
        <v>27</v>
      </c>
      <c r="W1132">
        <f t="shared" si="52"/>
        <v>377</v>
      </c>
      <c r="X1132" s="27">
        <f>marketing_campaign32[[#This Row],[TotalSpend]]/marketing_campaign32[[#This Row],[Income]]</f>
        <v>8.0216179411889861E-3</v>
      </c>
      <c r="Y1132" s="27" t="str">
        <f>IF(marketing_campaign32[[#This Row],[TotalSpend]]&gt;1196, "High Spend", "Low Spend")</f>
        <v>Low Spend</v>
      </c>
      <c r="Z1132">
        <v>5</v>
      </c>
      <c r="AA1132">
        <v>5</v>
      </c>
      <c r="AB1132">
        <v>3</v>
      </c>
      <c r="AC1132">
        <v>5</v>
      </c>
      <c r="AD1132">
        <f t="shared" si="53"/>
        <v>13</v>
      </c>
      <c r="AE1132" s="30">
        <f>IFERROR(marketing_campaign32[[#This Row],[TotalSpend]]/marketing_campaign32[[#This Row],[TotalPurchase]], 0)</f>
        <v>29</v>
      </c>
      <c r="AF1132">
        <v>7</v>
      </c>
      <c r="AG1132">
        <v>0</v>
      </c>
      <c r="AH1132">
        <v>0</v>
      </c>
      <c r="AI1132">
        <v>1</v>
      </c>
      <c r="AJ1132">
        <v>0</v>
      </c>
      <c r="AK1132">
        <v>0</v>
      </c>
      <c r="AL1132">
        <v>0</v>
      </c>
      <c r="AM1132">
        <v>0</v>
      </c>
    </row>
    <row r="1133" spans="1:39" x14ac:dyDescent="0.3">
      <c r="A1133">
        <v>347</v>
      </c>
      <c r="B1133">
        <v>1976</v>
      </c>
      <c r="C1133">
        <f>2014-marketing_campaign32[[#This Row],[Year_Birth]]</f>
        <v>38</v>
      </c>
      <c r="D1133" t="str">
        <f>IF(AND(marketing_campaign32[[#This Row],[Age]]&gt;17, marketing_campaign32[[#This Row],[Age]]&lt;40), "Adult", IF(AND(marketing_campaign32[[#This Row],[Age]]&gt;=40, marketing_campaign32[[#This Row],[Age]]&lt;59), "Middle Age", "Old Age"))</f>
        <v>Adult</v>
      </c>
      <c r="E1133">
        <v>2</v>
      </c>
      <c r="F1133">
        <v>1</v>
      </c>
      <c r="G1133">
        <v>40780</v>
      </c>
      <c r="H1133" t="s">
        <v>147</v>
      </c>
      <c r="I1133">
        <v>2</v>
      </c>
      <c r="J1133">
        <v>0</v>
      </c>
      <c r="K1133">
        <v>1</v>
      </c>
      <c r="L1133">
        <f t="shared" si="51"/>
        <v>1</v>
      </c>
      <c r="M1133">
        <f>marketing_campaign32[[#This Row],[TotalKids]]+marketing_campaign32[[#This Row],[Marital_Number]]</f>
        <v>2</v>
      </c>
      <c r="N1133" s="1">
        <v>41160</v>
      </c>
      <c r="O1133" s="22">
        <f>MAX($N$2:$N$2229)-marketing_campaign32[[#This Row],[Dt_Customer]]</f>
        <v>659</v>
      </c>
      <c r="P1133">
        <v>30</v>
      </c>
      <c r="Q1133">
        <v>229</v>
      </c>
      <c r="R1133">
        <v>27</v>
      </c>
      <c r="S1133">
        <v>71</v>
      </c>
      <c r="T1133">
        <v>13</v>
      </c>
      <c r="U1133">
        <v>3</v>
      </c>
      <c r="V1133">
        <v>34</v>
      </c>
      <c r="W1133">
        <f t="shared" si="52"/>
        <v>377</v>
      </c>
      <c r="X1133" s="27">
        <f>marketing_campaign32[[#This Row],[TotalSpend]]/marketing_campaign32[[#This Row],[Income]]</f>
        <v>9.2447278077488967E-3</v>
      </c>
      <c r="Y1133" s="27" t="str">
        <f>IF(marketing_campaign32[[#This Row],[TotalSpend]]&gt;1196, "High Spend", "Low Spend")</f>
        <v>Low Spend</v>
      </c>
      <c r="Z1133">
        <v>4</v>
      </c>
      <c r="AA1133">
        <v>7</v>
      </c>
      <c r="AB1133">
        <v>1</v>
      </c>
      <c r="AC1133">
        <v>5</v>
      </c>
      <c r="AD1133">
        <f t="shared" si="53"/>
        <v>13</v>
      </c>
      <c r="AE1133" s="30">
        <f>IFERROR(marketing_campaign32[[#This Row],[TotalSpend]]/marketing_campaign32[[#This Row],[TotalPurchase]], 0)</f>
        <v>29</v>
      </c>
      <c r="AF1133">
        <v>9</v>
      </c>
      <c r="AG1133">
        <v>0</v>
      </c>
      <c r="AH1133">
        <v>0</v>
      </c>
      <c r="AI1133">
        <v>0</v>
      </c>
      <c r="AJ1133">
        <v>0</v>
      </c>
      <c r="AK1133">
        <v>0</v>
      </c>
      <c r="AL1133">
        <v>0</v>
      </c>
      <c r="AM1133">
        <v>0</v>
      </c>
    </row>
    <row r="1134" spans="1:39" x14ac:dyDescent="0.3">
      <c r="A1134">
        <v>3083</v>
      </c>
      <c r="B1134">
        <v>1974</v>
      </c>
      <c r="C1134">
        <f>2014-marketing_campaign32[[#This Row],[Year_Birth]]</f>
        <v>40</v>
      </c>
      <c r="D1134" t="str">
        <f>IF(AND(marketing_campaign32[[#This Row],[Age]]&gt;17, marketing_campaign32[[#This Row],[Age]]&lt;40), "Adult", IF(AND(marketing_campaign32[[#This Row],[Age]]&gt;=40, marketing_campaign32[[#This Row],[Age]]&lt;59), "Middle Age", "Old Age"))</f>
        <v>Middle Age</v>
      </c>
      <c r="E1134">
        <v>2</v>
      </c>
      <c r="F1134">
        <v>2</v>
      </c>
      <c r="G1134">
        <v>45837</v>
      </c>
      <c r="H1134" t="s">
        <v>147</v>
      </c>
      <c r="I1134">
        <v>2</v>
      </c>
      <c r="J1134">
        <v>1</v>
      </c>
      <c r="K1134">
        <v>1</v>
      </c>
      <c r="L1134">
        <f t="shared" si="51"/>
        <v>2</v>
      </c>
      <c r="M1134">
        <f>marketing_campaign32[[#This Row],[TotalKids]]+marketing_campaign32[[#This Row],[Marital_Number]]</f>
        <v>4</v>
      </c>
      <c r="N1134" s="1">
        <v>41481</v>
      </c>
      <c r="O1134" s="22">
        <f>MAX($N$2:$N$2229)-marketing_campaign32[[#This Row],[Dt_Customer]]</f>
        <v>338</v>
      </c>
      <c r="P1134">
        <v>88</v>
      </c>
      <c r="Q1134">
        <v>215</v>
      </c>
      <c r="R1134">
        <v>13</v>
      </c>
      <c r="S1134">
        <v>87</v>
      </c>
      <c r="T1134">
        <v>17</v>
      </c>
      <c r="U1134">
        <v>17</v>
      </c>
      <c r="V1134">
        <v>24</v>
      </c>
      <c r="W1134">
        <f t="shared" si="52"/>
        <v>373</v>
      </c>
      <c r="X1134" s="27">
        <f>marketing_campaign32[[#This Row],[TotalSpend]]/marketing_campaign32[[#This Row],[Income]]</f>
        <v>8.1375308157165607E-3</v>
      </c>
      <c r="Y1134" s="27" t="str">
        <f>IF(marketing_campaign32[[#This Row],[TotalSpend]]&gt;1196, "High Spend", "Low Spend")</f>
        <v>Low Spend</v>
      </c>
      <c r="Z1134">
        <v>5</v>
      </c>
      <c r="AA1134">
        <v>6</v>
      </c>
      <c r="AB1134">
        <v>2</v>
      </c>
      <c r="AC1134">
        <v>5</v>
      </c>
      <c r="AD1134">
        <f t="shared" si="53"/>
        <v>13</v>
      </c>
      <c r="AE1134" s="30">
        <f>IFERROR(marketing_campaign32[[#This Row],[TotalSpend]]/marketing_campaign32[[#This Row],[TotalPurchase]], 0)</f>
        <v>28.692307692307693</v>
      </c>
      <c r="AF1134">
        <v>7</v>
      </c>
      <c r="AG1134">
        <v>0</v>
      </c>
      <c r="AH1134">
        <v>0</v>
      </c>
      <c r="AI1134">
        <v>0</v>
      </c>
      <c r="AJ1134">
        <v>0</v>
      </c>
      <c r="AK1134">
        <v>0</v>
      </c>
      <c r="AL1134">
        <v>0</v>
      </c>
      <c r="AM1134">
        <v>0</v>
      </c>
    </row>
    <row r="1135" spans="1:39" x14ac:dyDescent="0.3">
      <c r="A1135">
        <v>4246</v>
      </c>
      <c r="B1135">
        <v>1982</v>
      </c>
      <c r="C1135">
        <f>2014-marketing_campaign32[[#This Row],[Year_Birth]]</f>
        <v>32</v>
      </c>
      <c r="D1135" t="str">
        <f>IF(AND(marketing_campaign32[[#This Row],[Age]]&gt;17, marketing_campaign32[[#This Row],[Age]]&lt;40), "Adult", IF(AND(marketing_campaign32[[#This Row],[Age]]&gt;=40, marketing_campaign32[[#This Row],[Age]]&lt;59), "Middle Age", "Old Age"))</f>
        <v>Adult</v>
      </c>
      <c r="E1135">
        <v>3</v>
      </c>
      <c r="F1135">
        <v>1</v>
      </c>
      <c r="G1135">
        <v>6560</v>
      </c>
      <c r="H1135" t="s">
        <v>148</v>
      </c>
      <c r="I1135">
        <v>1</v>
      </c>
      <c r="J1135">
        <v>0</v>
      </c>
      <c r="K1135">
        <v>0</v>
      </c>
      <c r="L1135">
        <f t="shared" si="51"/>
        <v>0</v>
      </c>
      <c r="M1135">
        <f>marketing_campaign32[[#This Row],[TotalKids]]+marketing_campaign32[[#This Row],[Marital_Number]]</f>
        <v>1</v>
      </c>
      <c r="N1135" s="1">
        <v>41620</v>
      </c>
      <c r="O1135" s="22">
        <f>MAX($N$2:$N$2229)-marketing_campaign32[[#This Row],[Dt_Customer]]</f>
        <v>199</v>
      </c>
      <c r="P1135">
        <v>2</v>
      </c>
      <c r="Q1135">
        <v>67</v>
      </c>
      <c r="R1135">
        <v>11</v>
      </c>
      <c r="S1135">
        <v>26</v>
      </c>
      <c r="T1135">
        <v>4</v>
      </c>
      <c r="U1135">
        <v>3</v>
      </c>
      <c r="V1135">
        <v>262</v>
      </c>
      <c r="W1135">
        <f t="shared" si="52"/>
        <v>373</v>
      </c>
      <c r="X1135" s="27">
        <f>marketing_campaign32[[#This Row],[TotalSpend]]/marketing_campaign32[[#This Row],[Income]]</f>
        <v>5.6859756097560978E-2</v>
      </c>
      <c r="Y1135" s="27" t="str">
        <f>IF(marketing_campaign32[[#This Row],[TotalSpend]]&gt;1196, "High Spend", "Low Spend")</f>
        <v>Low Spend</v>
      </c>
      <c r="Z1135">
        <v>0</v>
      </c>
      <c r="AA1135">
        <v>1</v>
      </c>
      <c r="AB1135">
        <v>0</v>
      </c>
      <c r="AC1135">
        <v>1</v>
      </c>
      <c r="AD1135">
        <f t="shared" si="53"/>
        <v>2</v>
      </c>
      <c r="AE1135" s="30">
        <f>IFERROR(marketing_campaign32[[#This Row],[TotalSpend]]/marketing_campaign32[[#This Row],[TotalPurchase]], 0)</f>
        <v>186.5</v>
      </c>
      <c r="AF1135">
        <v>17</v>
      </c>
      <c r="AG1135">
        <v>0</v>
      </c>
      <c r="AH1135">
        <v>0</v>
      </c>
      <c r="AI1135">
        <v>0</v>
      </c>
      <c r="AJ1135">
        <v>0</v>
      </c>
      <c r="AK1135">
        <v>0</v>
      </c>
      <c r="AL1135">
        <v>0</v>
      </c>
      <c r="AM1135">
        <v>0</v>
      </c>
    </row>
    <row r="1136" spans="1:39" x14ac:dyDescent="0.3">
      <c r="A1136">
        <v>4452</v>
      </c>
      <c r="B1136">
        <v>1957</v>
      </c>
      <c r="C1136">
        <f>2014-marketing_campaign32[[#This Row],[Year_Birth]]</f>
        <v>57</v>
      </c>
      <c r="D1136" t="str">
        <f>IF(AND(marketing_campaign32[[#This Row],[Age]]&gt;17, marketing_campaign32[[#This Row],[Age]]&lt;40), "Adult", IF(AND(marketing_campaign32[[#This Row],[Age]]&gt;=40, marketing_campaign32[[#This Row],[Age]]&lt;59), "Middle Age", "Old Age"))</f>
        <v>Middle Age</v>
      </c>
      <c r="E1136">
        <v>2</v>
      </c>
      <c r="F1136">
        <v>1</v>
      </c>
      <c r="G1136">
        <v>50388</v>
      </c>
      <c r="H1136" t="s">
        <v>147</v>
      </c>
      <c r="I1136">
        <v>2</v>
      </c>
      <c r="J1136">
        <v>0</v>
      </c>
      <c r="K1136">
        <v>1</v>
      </c>
      <c r="L1136">
        <f t="shared" si="51"/>
        <v>1</v>
      </c>
      <c r="M1136">
        <f>marketing_campaign32[[#This Row],[TotalKids]]+marketing_campaign32[[#This Row],[Marital_Number]]</f>
        <v>2</v>
      </c>
      <c r="N1136" s="1">
        <v>41787</v>
      </c>
      <c r="O1136" s="22">
        <f>MAX($N$2:$N$2229)-marketing_campaign32[[#This Row],[Dt_Customer]]</f>
        <v>32</v>
      </c>
      <c r="P1136">
        <v>3</v>
      </c>
      <c r="Q1136">
        <v>292</v>
      </c>
      <c r="R1136">
        <v>6</v>
      </c>
      <c r="S1136">
        <v>37</v>
      </c>
      <c r="T1136">
        <v>0</v>
      </c>
      <c r="U1136">
        <v>3</v>
      </c>
      <c r="V1136">
        <v>34</v>
      </c>
      <c r="W1136">
        <f t="shared" si="52"/>
        <v>372</v>
      </c>
      <c r="X1136" s="27">
        <f>marketing_campaign32[[#This Row],[TotalSpend]]/marketing_campaign32[[#This Row],[Income]]</f>
        <v>7.382710169087878E-3</v>
      </c>
      <c r="Y1136" s="27" t="str">
        <f>IF(marketing_campaign32[[#This Row],[TotalSpend]]&gt;1196, "High Spend", "Low Spend")</f>
        <v>Low Spend</v>
      </c>
      <c r="Z1136">
        <v>4</v>
      </c>
      <c r="AA1136">
        <v>6</v>
      </c>
      <c r="AB1136">
        <v>1</v>
      </c>
      <c r="AC1136">
        <v>6</v>
      </c>
      <c r="AD1136">
        <f t="shared" si="53"/>
        <v>13</v>
      </c>
      <c r="AE1136" s="30">
        <f>IFERROR(marketing_campaign32[[#This Row],[TotalSpend]]/marketing_campaign32[[#This Row],[TotalPurchase]], 0)</f>
        <v>28.615384615384617</v>
      </c>
      <c r="AF1136">
        <v>7</v>
      </c>
      <c r="AG1136">
        <v>1</v>
      </c>
      <c r="AH1136">
        <v>0</v>
      </c>
      <c r="AI1136">
        <v>0</v>
      </c>
      <c r="AJ1136">
        <v>1</v>
      </c>
      <c r="AK1136">
        <v>0</v>
      </c>
      <c r="AL1136">
        <v>1</v>
      </c>
      <c r="AM1136">
        <v>0</v>
      </c>
    </row>
    <row r="1137" spans="1:39" x14ac:dyDescent="0.3">
      <c r="A1137">
        <v>8805</v>
      </c>
      <c r="B1137">
        <v>1960</v>
      </c>
      <c r="C1137">
        <f>2014-marketing_campaign32[[#This Row],[Year_Birth]]</f>
        <v>54</v>
      </c>
      <c r="D1137" t="str">
        <f>IF(AND(marketing_campaign32[[#This Row],[Age]]&gt;17, marketing_campaign32[[#This Row],[Age]]&lt;40), "Adult", IF(AND(marketing_campaign32[[#This Row],[Age]]&gt;=40, marketing_campaign32[[#This Row],[Age]]&lt;59), "Middle Age", "Old Age"))</f>
        <v>Middle Age</v>
      </c>
      <c r="E1137">
        <v>2</v>
      </c>
      <c r="F1137">
        <v>1</v>
      </c>
      <c r="G1137">
        <v>48904</v>
      </c>
      <c r="H1137" t="s">
        <v>147</v>
      </c>
      <c r="I1137">
        <v>2</v>
      </c>
      <c r="J1137">
        <v>0</v>
      </c>
      <c r="K1137">
        <v>1</v>
      </c>
      <c r="L1137">
        <f t="shared" si="51"/>
        <v>1</v>
      </c>
      <c r="M1137">
        <f>marketing_campaign32[[#This Row],[TotalKids]]+marketing_campaign32[[#This Row],[Marital_Number]]</f>
        <v>2</v>
      </c>
      <c r="N1137" s="1">
        <v>41245</v>
      </c>
      <c r="O1137" s="22">
        <f>MAX($N$2:$N$2229)-marketing_campaign32[[#This Row],[Dt_Customer]]</f>
        <v>574</v>
      </c>
      <c r="P1137">
        <v>1</v>
      </c>
      <c r="Q1137">
        <v>283</v>
      </c>
      <c r="R1137">
        <v>10</v>
      </c>
      <c r="S1137">
        <v>38</v>
      </c>
      <c r="T1137">
        <v>0</v>
      </c>
      <c r="U1137">
        <v>13</v>
      </c>
      <c r="V1137">
        <v>27</v>
      </c>
      <c r="W1137">
        <f t="shared" si="52"/>
        <v>371</v>
      </c>
      <c r="X1137" s="27">
        <f>marketing_campaign32[[#This Row],[TotalSpend]]/marketing_campaign32[[#This Row],[Income]]</f>
        <v>7.5862915098969409E-3</v>
      </c>
      <c r="Y1137" s="27" t="str">
        <f>IF(marketing_campaign32[[#This Row],[TotalSpend]]&gt;1196, "High Spend", "Low Spend")</f>
        <v>Low Spend</v>
      </c>
      <c r="Z1137">
        <v>4</v>
      </c>
      <c r="AA1137">
        <v>7</v>
      </c>
      <c r="AB1137">
        <v>2</v>
      </c>
      <c r="AC1137">
        <v>4</v>
      </c>
      <c r="AD1137">
        <f t="shared" si="53"/>
        <v>13</v>
      </c>
      <c r="AE1137" s="30">
        <f>IFERROR(marketing_campaign32[[#This Row],[TotalSpend]]/marketing_campaign32[[#This Row],[TotalPurchase]], 0)</f>
        <v>28.53846153846154</v>
      </c>
      <c r="AF1137">
        <v>8</v>
      </c>
      <c r="AG1137">
        <v>0</v>
      </c>
      <c r="AH1137">
        <v>0</v>
      </c>
      <c r="AI1137">
        <v>0</v>
      </c>
      <c r="AJ1137">
        <v>0</v>
      </c>
      <c r="AK1137">
        <v>0</v>
      </c>
      <c r="AL1137">
        <v>0</v>
      </c>
      <c r="AM1137">
        <v>0</v>
      </c>
    </row>
    <row r="1138" spans="1:39" x14ac:dyDescent="0.3">
      <c r="A1138">
        <v>7422</v>
      </c>
      <c r="B1138">
        <v>1987</v>
      </c>
      <c r="C1138">
        <f>2014-marketing_campaign32[[#This Row],[Year_Birth]]</f>
        <v>27</v>
      </c>
      <c r="D1138" t="str">
        <f>IF(AND(marketing_campaign32[[#This Row],[Age]]&gt;17, marketing_campaign32[[#This Row],[Age]]&lt;40), "Adult", IF(AND(marketing_campaign32[[#This Row],[Age]]&gt;=40, marketing_campaign32[[#This Row],[Age]]&lt;59), "Middle Age", "Old Age"))</f>
        <v>Adult</v>
      </c>
      <c r="E1138">
        <v>2</v>
      </c>
      <c r="F1138">
        <v>1</v>
      </c>
      <c r="G1138">
        <v>46923</v>
      </c>
      <c r="H1138" t="s">
        <v>147</v>
      </c>
      <c r="I1138">
        <v>2</v>
      </c>
      <c r="J1138">
        <v>1</v>
      </c>
      <c r="K1138">
        <v>0</v>
      </c>
      <c r="L1138">
        <f t="shared" si="51"/>
        <v>1</v>
      </c>
      <c r="M1138">
        <f>marketing_campaign32[[#This Row],[TotalKids]]+marketing_campaign32[[#This Row],[Marital_Number]]</f>
        <v>2</v>
      </c>
      <c r="N1138" s="1">
        <v>41143</v>
      </c>
      <c r="O1138" s="22">
        <f>MAX($N$2:$N$2229)-marketing_campaign32[[#This Row],[Dt_Customer]]</f>
        <v>676</v>
      </c>
      <c r="P1138">
        <v>90</v>
      </c>
      <c r="Q1138">
        <v>85</v>
      </c>
      <c r="R1138">
        <v>44</v>
      </c>
      <c r="S1138">
        <v>54</v>
      </c>
      <c r="T1138">
        <v>102</v>
      </c>
      <c r="U1138">
        <v>78</v>
      </c>
      <c r="V1138">
        <v>6</v>
      </c>
      <c r="W1138">
        <f t="shared" si="52"/>
        <v>369</v>
      </c>
      <c r="X1138" s="27">
        <f>marketing_campaign32[[#This Row],[TotalSpend]]/marketing_campaign32[[#This Row],[Income]]</f>
        <v>7.8639473179464223E-3</v>
      </c>
      <c r="Y1138" s="27" t="str">
        <f>IF(marketing_campaign32[[#This Row],[TotalSpend]]&gt;1196, "High Spend", "Low Spend")</f>
        <v>Low Spend</v>
      </c>
      <c r="Z1138">
        <v>3</v>
      </c>
      <c r="AA1138">
        <v>5</v>
      </c>
      <c r="AB1138">
        <v>1</v>
      </c>
      <c r="AC1138">
        <v>7</v>
      </c>
      <c r="AD1138">
        <f t="shared" si="53"/>
        <v>13</v>
      </c>
      <c r="AE1138" s="30">
        <f>IFERROR(marketing_campaign32[[#This Row],[TotalSpend]]/marketing_campaign32[[#This Row],[TotalPurchase]], 0)</f>
        <v>28.384615384615383</v>
      </c>
      <c r="AF1138">
        <v>7</v>
      </c>
      <c r="AG1138">
        <v>0</v>
      </c>
      <c r="AH1138">
        <v>0</v>
      </c>
      <c r="AI1138">
        <v>0</v>
      </c>
      <c r="AJ1138">
        <v>0</v>
      </c>
      <c r="AK1138">
        <v>0</v>
      </c>
      <c r="AL1138">
        <v>0</v>
      </c>
      <c r="AM1138">
        <v>0</v>
      </c>
    </row>
    <row r="1139" spans="1:39" x14ac:dyDescent="0.3">
      <c r="A1139">
        <v>4120</v>
      </c>
      <c r="B1139">
        <v>1975</v>
      </c>
      <c r="C1139">
        <f>2014-marketing_campaign32[[#This Row],[Year_Birth]]</f>
        <v>39</v>
      </c>
      <c r="D1139" t="str">
        <f>IF(AND(marketing_campaign32[[#This Row],[Age]]&gt;17, marketing_campaign32[[#This Row],[Age]]&lt;40), "Adult", IF(AND(marketing_campaign32[[#This Row],[Age]]&gt;=40, marketing_campaign32[[#This Row],[Age]]&lt;59), "Middle Age", "Old Age"))</f>
        <v>Adult</v>
      </c>
      <c r="E1139">
        <v>3</v>
      </c>
      <c r="F1139">
        <v>1</v>
      </c>
      <c r="G1139">
        <v>49514</v>
      </c>
      <c r="H1139" t="s">
        <v>147</v>
      </c>
      <c r="I1139">
        <v>2</v>
      </c>
      <c r="J1139">
        <v>1</v>
      </c>
      <c r="K1139">
        <v>0</v>
      </c>
      <c r="L1139">
        <f t="shared" si="51"/>
        <v>1</v>
      </c>
      <c r="M1139">
        <f>marketing_campaign32[[#This Row],[TotalKids]]+marketing_campaign32[[#This Row],[Marital_Number]]</f>
        <v>2</v>
      </c>
      <c r="N1139" s="1">
        <v>41625</v>
      </c>
      <c r="O1139" s="22">
        <f>MAX($N$2:$N$2229)-marketing_campaign32[[#This Row],[Dt_Customer]]</f>
        <v>194</v>
      </c>
      <c r="P1139">
        <v>61</v>
      </c>
      <c r="Q1139">
        <v>88</v>
      </c>
      <c r="R1139">
        <v>39</v>
      </c>
      <c r="S1139">
        <v>78</v>
      </c>
      <c r="T1139">
        <v>58</v>
      </c>
      <c r="U1139">
        <v>13</v>
      </c>
      <c r="V1139">
        <v>93</v>
      </c>
      <c r="W1139">
        <f t="shared" si="52"/>
        <v>369</v>
      </c>
      <c r="X1139" s="27">
        <f>marketing_campaign32[[#This Row],[TotalSpend]]/marketing_campaign32[[#This Row],[Income]]</f>
        <v>7.4524376943894653E-3</v>
      </c>
      <c r="Y1139" s="27" t="str">
        <f>IF(marketing_campaign32[[#This Row],[TotalSpend]]&gt;1196, "High Spend", "Low Spend")</f>
        <v>Low Spend</v>
      </c>
      <c r="Z1139">
        <v>2</v>
      </c>
      <c r="AA1139">
        <v>6</v>
      </c>
      <c r="AB1139">
        <v>1</v>
      </c>
      <c r="AC1139">
        <v>4</v>
      </c>
      <c r="AD1139">
        <f t="shared" si="53"/>
        <v>11</v>
      </c>
      <c r="AE1139" s="30">
        <f>IFERROR(marketing_campaign32[[#This Row],[TotalSpend]]/marketing_campaign32[[#This Row],[TotalPurchase]], 0)</f>
        <v>33.545454545454547</v>
      </c>
      <c r="AF1139">
        <v>7</v>
      </c>
      <c r="AG1139">
        <v>0</v>
      </c>
      <c r="AH1139">
        <v>0</v>
      </c>
      <c r="AI1139">
        <v>0</v>
      </c>
      <c r="AJ1139">
        <v>0</v>
      </c>
      <c r="AK1139">
        <v>0</v>
      </c>
      <c r="AL1139">
        <v>0</v>
      </c>
      <c r="AM1139">
        <v>0</v>
      </c>
    </row>
    <row r="1140" spans="1:39" x14ac:dyDescent="0.3">
      <c r="A1140">
        <v>6818</v>
      </c>
      <c r="B1140">
        <v>1974</v>
      </c>
      <c r="C1140">
        <f>2014-marketing_campaign32[[#This Row],[Year_Birth]]</f>
        <v>40</v>
      </c>
      <c r="D1140" t="str">
        <f>IF(AND(marketing_campaign32[[#This Row],[Age]]&gt;17, marketing_campaign32[[#This Row],[Age]]&lt;40), "Adult", IF(AND(marketing_campaign32[[#This Row],[Age]]&gt;=40, marketing_campaign32[[#This Row],[Age]]&lt;59), "Middle Age", "Old Age"))</f>
        <v>Middle Age</v>
      </c>
      <c r="E1140">
        <v>2</v>
      </c>
      <c r="F1140">
        <v>2</v>
      </c>
      <c r="G1140">
        <v>44989</v>
      </c>
      <c r="H1140" t="s">
        <v>147</v>
      </c>
      <c r="I1140">
        <v>2</v>
      </c>
      <c r="J1140">
        <v>0</v>
      </c>
      <c r="K1140">
        <v>1</v>
      </c>
      <c r="L1140">
        <f t="shared" si="51"/>
        <v>1</v>
      </c>
      <c r="M1140">
        <f>marketing_campaign32[[#This Row],[TotalKids]]+marketing_campaign32[[#This Row],[Marital_Number]]</f>
        <v>3</v>
      </c>
      <c r="N1140" s="1">
        <v>41164</v>
      </c>
      <c r="O1140" s="22">
        <f>MAX($N$2:$N$2229)-marketing_campaign32[[#This Row],[Dt_Customer]]</f>
        <v>655</v>
      </c>
      <c r="P1140">
        <v>26</v>
      </c>
      <c r="Q1140">
        <v>98</v>
      </c>
      <c r="R1140">
        <v>0</v>
      </c>
      <c r="S1140">
        <v>106</v>
      </c>
      <c r="T1140">
        <v>49</v>
      </c>
      <c r="U1140">
        <v>10</v>
      </c>
      <c r="V1140">
        <v>106</v>
      </c>
      <c r="W1140">
        <f t="shared" si="52"/>
        <v>369</v>
      </c>
      <c r="X1140" s="27">
        <f>marketing_campaign32[[#This Row],[TotalSpend]]/marketing_campaign32[[#This Row],[Income]]</f>
        <v>8.202004934539554E-3</v>
      </c>
      <c r="Y1140" s="27" t="str">
        <f>IF(marketing_campaign32[[#This Row],[TotalSpend]]&gt;1196, "High Spend", "Low Spend")</f>
        <v>Low Spend</v>
      </c>
      <c r="Z1140">
        <v>5</v>
      </c>
      <c r="AA1140">
        <v>5</v>
      </c>
      <c r="AB1140">
        <v>1</v>
      </c>
      <c r="AC1140">
        <v>5</v>
      </c>
      <c r="AD1140">
        <f t="shared" si="53"/>
        <v>11</v>
      </c>
      <c r="AE1140" s="30">
        <f>IFERROR(marketing_campaign32[[#This Row],[TotalSpend]]/marketing_campaign32[[#This Row],[TotalPurchase]], 0)</f>
        <v>33.545454545454547</v>
      </c>
      <c r="AF1140">
        <v>6</v>
      </c>
      <c r="AG1140">
        <v>0</v>
      </c>
      <c r="AH1140">
        <v>0</v>
      </c>
      <c r="AI1140">
        <v>0</v>
      </c>
      <c r="AJ1140">
        <v>0</v>
      </c>
      <c r="AK1140">
        <v>0</v>
      </c>
      <c r="AL1140">
        <v>0</v>
      </c>
      <c r="AM1140">
        <v>0</v>
      </c>
    </row>
    <row r="1141" spans="1:39" x14ac:dyDescent="0.3">
      <c r="A1141">
        <v>7807</v>
      </c>
      <c r="B1141">
        <v>1974</v>
      </c>
      <c r="C1141">
        <f>2014-marketing_campaign32[[#This Row],[Year_Birth]]</f>
        <v>40</v>
      </c>
      <c r="D1141" t="str">
        <f>IF(AND(marketing_campaign32[[#This Row],[Age]]&gt;17, marketing_campaign32[[#This Row],[Age]]&lt;40), "Adult", IF(AND(marketing_campaign32[[#This Row],[Age]]&gt;=40, marketing_campaign32[[#This Row],[Age]]&lt;59), "Middle Age", "Old Age"))</f>
        <v>Middle Age</v>
      </c>
      <c r="E1141">
        <v>2</v>
      </c>
      <c r="F1141">
        <v>2</v>
      </c>
      <c r="G1141">
        <v>44989</v>
      </c>
      <c r="H1141" t="s">
        <v>147</v>
      </c>
      <c r="I1141">
        <v>2</v>
      </c>
      <c r="J1141">
        <v>0</v>
      </c>
      <c r="K1141">
        <v>1</v>
      </c>
      <c r="L1141">
        <f t="shared" si="51"/>
        <v>1</v>
      </c>
      <c r="M1141">
        <f>marketing_campaign32[[#This Row],[TotalKids]]+marketing_campaign32[[#This Row],[Marital_Number]]</f>
        <v>3</v>
      </c>
      <c r="N1141" s="1">
        <v>41164</v>
      </c>
      <c r="O1141" s="22">
        <f>MAX($N$2:$N$2229)-marketing_campaign32[[#This Row],[Dt_Customer]]</f>
        <v>655</v>
      </c>
      <c r="P1141">
        <v>26</v>
      </c>
      <c r="Q1141">
        <v>98</v>
      </c>
      <c r="R1141">
        <v>0</v>
      </c>
      <c r="S1141">
        <v>106</v>
      </c>
      <c r="T1141">
        <v>49</v>
      </c>
      <c r="U1141">
        <v>10</v>
      </c>
      <c r="V1141">
        <v>106</v>
      </c>
      <c r="W1141">
        <f t="shared" si="52"/>
        <v>369</v>
      </c>
      <c r="X1141" s="27">
        <f>marketing_campaign32[[#This Row],[TotalSpend]]/marketing_campaign32[[#This Row],[Income]]</f>
        <v>8.202004934539554E-3</v>
      </c>
      <c r="Y1141" s="27" t="str">
        <f>IF(marketing_campaign32[[#This Row],[TotalSpend]]&gt;1196, "High Spend", "Low Spend")</f>
        <v>Low Spend</v>
      </c>
      <c r="Z1141">
        <v>5</v>
      </c>
      <c r="AA1141">
        <v>5</v>
      </c>
      <c r="AB1141">
        <v>1</v>
      </c>
      <c r="AC1141">
        <v>5</v>
      </c>
      <c r="AD1141">
        <f t="shared" si="53"/>
        <v>11</v>
      </c>
      <c r="AE1141" s="30">
        <f>IFERROR(marketing_campaign32[[#This Row],[TotalSpend]]/marketing_campaign32[[#This Row],[TotalPurchase]], 0)</f>
        <v>33.545454545454547</v>
      </c>
      <c r="AF1141">
        <v>6</v>
      </c>
      <c r="AG1141">
        <v>0</v>
      </c>
      <c r="AH1141">
        <v>0</v>
      </c>
      <c r="AI1141">
        <v>0</v>
      </c>
      <c r="AJ1141">
        <v>0</v>
      </c>
      <c r="AK1141">
        <v>0</v>
      </c>
      <c r="AL1141">
        <v>0</v>
      </c>
      <c r="AM1141">
        <v>0</v>
      </c>
    </row>
    <row r="1142" spans="1:39" x14ac:dyDescent="0.3">
      <c r="A1142">
        <v>7848</v>
      </c>
      <c r="B1142">
        <v>1974</v>
      </c>
      <c r="C1142">
        <f>2014-marketing_campaign32[[#This Row],[Year_Birth]]</f>
        <v>40</v>
      </c>
      <c r="D1142" t="str">
        <f>IF(AND(marketing_campaign32[[#This Row],[Age]]&gt;17, marketing_campaign32[[#This Row],[Age]]&lt;40), "Adult", IF(AND(marketing_campaign32[[#This Row],[Age]]&gt;=40, marketing_campaign32[[#This Row],[Age]]&lt;59), "Middle Age", "Old Age"))</f>
        <v>Middle Age</v>
      </c>
      <c r="E1142">
        <v>2</v>
      </c>
      <c r="F1142">
        <v>1</v>
      </c>
      <c r="G1142">
        <v>49166</v>
      </c>
      <c r="H1142" t="s">
        <v>147</v>
      </c>
      <c r="I1142">
        <v>2</v>
      </c>
      <c r="J1142">
        <v>0</v>
      </c>
      <c r="K1142">
        <v>1</v>
      </c>
      <c r="L1142">
        <f t="shared" si="51"/>
        <v>1</v>
      </c>
      <c r="M1142">
        <f>marketing_campaign32[[#This Row],[TotalKids]]+marketing_campaign32[[#This Row],[Marital_Number]]</f>
        <v>2</v>
      </c>
      <c r="N1142" s="1">
        <v>41438</v>
      </c>
      <c r="O1142" s="22">
        <f>MAX($N$2:$N$2229)-marketing_campaign32[[#This Row],[Dt_Customer]]</f>
        <v>381</v>
      </c>
      <c r="P1142">
        <v>17</v>
      </c>
      <c r="Q1142">
        <v>224</v>
      </c>
      <c r="R1142">
        <v>2</v>
      </c>
      <c r="S1142">
        <v>25</v>
      </c>
      <c r="T1142">
        <v>7</v>
      </c>
      <c r="U1142">
        <v>0</v>
      </c>
      <c r="V1142">
        <v>110</v>
      </c>
      <c r="W1142">
        <f t="shared" si="52"/>
        <v>368</v>
      </c>
      <c r="X1142" s="27">
        <f>marketing_campaign32[[#This Row],[TotalSpend]]/marketing_campaign32[[#This Row],[Income]]</f>
        <v>7.4848472521661311E-3</v>
      </c>
      <c r="Y1142" s="27" t="str">
        <f>IF(marketing_campaign32[[#This Row],[TotalSpend]]&gt;1196, "High Spend", "Low Spend")</f>
        <v>Low Spend</v>
      </c>
      <c r="Z1142">
        <v>2</v>
      </c>
      <c r="AA1142">
        <v>5</v>
      </c>
      <c r="AB1142">
        <v>3</v>
      </c>
      <c r="AC1142">
        <v>3</v>
      </c>
      <c r="AD1142">
        <f t="shared" si="53"/>
        <v>11</v>
      </c>
      <c r="AE1142" s="30">
        <f>IFERROR(marketing_campaign32[[#This Row],[TotalSpend]]/marketing_campaign32[[#This Row],[TotalPurchase]], 0)</f>
        <v>33.454545454545453</v>
      </c>
      <c r="AF1142">
        <v>6</v>
      </c>
      <c r="AG1142">
        <v>0</v>
      </c>
      <c r="AH1142">
        <v>0</v>
      </c>
      <c r="AI1142">
        <v>0</v>
      </c>
      <c r="AJ1142">
        <v>0</v>
      </c>
      <c r="AK1142">
        <v>0</v>
      </c>
      <c r="AL1142">
        <v>0</v>
      </c>
      <c r="AM1142">
        <v>0</v>
      </c>
    </row>
    <row r="1143" spans="1:39" x14ac:dyDescent="0.3">
      <c r="A1143">
        <v>8486</v>
      </c>
      <c r="B1143">
        <v>1971</v>
      </c>
      <c r="C1143">
        <f>2014-marketing_campaign32[[#This Row],[Year_Birth]]</f>
        <v>43</v>
      </c>
      <c r="D1143" t="str">
        <f>IF(AND(marketing_campaign32[[#This Row],[Age]]&gt;17, marketing_campaign32[[#This Row],[Age]]&lt;40), "Adult", IF(AND(marketing_campaign32[[#This Row],[Age]]&gt;=40, marketing_campaign32[[#This Row],[Age]]&lt;59), "Middle Age", "Old Age"))</f>
        <v>Middle Age</v>
      </c>
      <c r="E1143">
        <v>3</v>
      </c>
      <c r="F1143">
        <v>2</v>
      </c>
      <c r="G1143">
        <v>30538</v>
      </c>
      <c r="H1143" t="s">
        <v>147</v>
      </c>
      <c r="I1143">
        <v>2</v>
      </c>
      <c r="J1143">
        <v>1</v>
      </c>
      <c r="K1143">
        <v>0</v>
      </c>
      <c r="L1143">
        <f t="shared" si="51"/>
        <v>1</v>
      </c>
      <c r="M1143">
        <f>marketing_campaign32[[#This Row],[TotalKids]]+marketing_campaign32[[#This Row],[Marital_Number]]</f>
        <v>3</v>
      </c>
      <c r="N1143" s="1">
        <v>41183</v>
      </c>
      <c r="O1143" s="22">
        <f>MAX($N$2:$N$2229)-marketing_campaign32[[#This Row],[Dt_Customer]]</f>
        <v>636</v>
      </c>
      <c r="P1143">
        <v>27</v>
      </c>
      <c r="Q1143">
        <v>284</v>
      </c>
      <c r="R1143">
        <v>0</v>
      </c>
      <c r="S1143">
        <v>52</v>
      </c>
      <c r="T1143">
        <v>8</v>
      </c>
      <c r="U1143">
        <v>3</v>
      </c>
      <c r="V1143">
        <v>20</v>
      </c>
      <c r="W1143">
        <f t="shared" si="52"/>
        <v>367</v>
      </c>
      <c r="X1143" s="27">
        <f>marketing_campaign32[[#This Row],[TotalSpend]]/marketing_campaign32[[#This Row],[Income]]</f>
        <v>1.2017813871242386E-2</v>
      </c>
      <c r="Y1143" s="27" t="str">
        <f>IF(marketing_campaign32[[#This Row],[TotalSpend]]&gt;1196, "High Spend", "Low Spend")</f>
        <v>Low Spend</v>
      </c>
      <c r="Z1143">
        <v>4</v>
      </c>
      <c r="AA1143">
        <v>9</v>
      </c>
      <c r="AB1143">
        <v>0</v>
      </c>
      <c r="AC1143">
        <v>4</v>
      </c>
      <c r="AD1143">
        <f t="shared" si="53"/>
        <v>13</v>
      </c>
      <c r="AE1143" s="30">
        <f>IFERROR(marketing_campaign32[[#This Row],[TotalSpend]]/marketing_campaign32[[#This Row],[TotalPurchase]], 0)</f>
        <v>28.23076923076923</v>
      </c>
      <c r="AF1143">
        <v>10</v>
      </c>
      <c r="AG1143">
        <v>0</v>
      </c>
      <c r="AH1143">
        <v>0</v>
      </c>
      <c r="AI1143">
        <v>0</v>
      </c>
      <c r="AJ1143">
        <v>0</v>
      </c>
      <c r="AK1143">
        <v>0</v>
      </c>
      <c r="AL1143">
        <v>0</v>
      </c>
      <c r="AM1143">
        <v>0</v>
      </c>
    </row>
    <row r="1144" spans="1:39" x14ac:dyDescent="0.3">
      <c r="A1144">
        <v>10552</v>
      </c>
      <c r="B1144">
        <v>1979</v>
      </c>
      <c r="C1144">
        <f>2014-marketing_campaign32[[#This Row],[Year_Birth]]</f>
        <v>35</v>
      </c>
      <c r="D1144" t="str">
        <f>IF(AND(marketing_campaign32[[#This Row],[Age]]&gt;17, marketing_campaign32[[#This Row],[Age]]&lt;40), "Adult", IF(AND(marketing_campaign32[[#This Row],[Age]]&gt;=40, marketing_campaign32[[#This Row],[Age]]&lt;59), "Middle Age", "Old Age"))</f>
        <v>Adult</v>
      </c>
      <c r="E1144">
        <v>3</v>
      </c>
      <c r="F1144">
        <v>2</v>
      </c>
      <c r="G1144">
        <v>54210</v>
      </c>
      <c r="H1144" t="s">
        <v>147</v>
      </c>
      <c r="I1144">
        <v>2</v>
      </c>
      <c r="J1144">
        <v>0</v>
      </c>
      <c r="K1144">
        <v>1</v>
      </c>
      <c r="L1144">
        <f t="shared" si="51"/>
        <v>1</v>
      </c>
      <c r="M1144">
        <f>marketing_campaign32[[#This Row],[TotalKids]]+marketing_campaign32[[#This Row],[Marital_Number]]</f>
        <v>3</v>
      </c>
      <c r="N1144" s="1">
        <v>41414</v>
      </c>
      <c r="O1144" s="22">
        <f>MAX($N$2:$N$2229)-marketing_campaign32[[#This Row],[Dt_Customer]]</f>
        <v>405</v>
      </c>
      <c r="P1144">
        <v>18</v>
      </c>
      <c r="Q1144">
        <v>70</v>
      </c>
      <c r="R1144">
        <v>54</v>
      </c>
      <c r="S1144">
        <v>109</v>
      </c>
      <c r="T1144">
        <v>80</v>
      </c>
      <c r="U1144">
        <v>9</v>
      </c>
      <c r="V1144">
        <v>45</v>
      </c>
      <c r="W1144">
        <f t="shared" si="52"/>
        <v>367</v>
      </c>
      <c r="X1144" s="27">
        <f>marketing_campaign32[[#This Row],[TotalSpend]]/marketing_campaign32[[#This Row],[Income]]</f>
        <v>6.7699686404722372E-3</v>
      </c>
      <c r="Y1144" s="27" t="str">
        <f>IF(marketing_campaign32[[#This Row],[TotalSpend]]&gt;1196, "High Spend", "Low Spend")</f>
        <v>Low Spend</v>
      </c>
      <c r="Z1144">
        <v>2</v>
      </c>
      <c r="AA1144">
        <v>4</v>
      </c>
      <c r="AB1144">
        <v>1</v>
      </c>
      <c r="AC1144">
        <v>7</v>
      </c>
      <c r="AD1144">
        <f t="shared" si="53"/>
        <v>12</v>
      </c>
      <c r="AE1144" s="30">
        <f>IFERROR(marketing_campaign32[[#This Row],[TotalSpend]]/marketing_campaign32[[#This Row],[TotalPurchase]], 0)</f>
        <v>30.583333333333332</v>
      </c>
      <c r="AF1144">
        <v>5</v>
      </c>
      <c r="AG1144">
        <v>0</v>
      </c>
      <c r="AH1144">
        <v>0</v>
      </c>
      <c r="AI1144">
        <v>0</v>
      </c>
      <c r="AJ1144">
        <v>0</v>
      </c>
      <c r="AK1144">
        <v>0</v>
      </c>
      <c r="AL1144">
        <v>0</v>
      </c>
      <c r="AM1144">
        <v>0</v>
      </c>
    </row>
    <row r="1145" spans="1:39" x14ac:dyDescent="0.3">
      <c r="A1145">
        <v>3277</v>
      </c>
      <c r="B1145">
        <v>1955</v>
      </c>
      <c r="C1145">
        <f>2014-marketing_campaign32[[#This Row],[Year_Birth]]</f>
        <v>59</v>
      </c>
      <c r="D1145" t="str">
        <f>IF(AND(marketing_campaign32[[#This Row],[Age]]&gt;17, marketing_campaign32[[#This Row],[Age]]&lt;40), "Adult", IF(AND(marketing_campaign32[[#This Row],[Age]]&gt;=40, marketing_campaign32[[#This Row],[Age]]&lt;59), "Middle Age", "Old Age"))</f>
        <v>Old Age</v>
      </c>
      <c r="E1145">
        <v>2</v>
      </c>
      <c r="F1145">
        <v>1</v>
      </c>
      <c r="G1145">
        <v>49431</v>
      </c>
      <c r="H1145" t="s">
        <v>147</v>
      </c>
      <c r="I1145">
        <v>2</v>
      </c>
      <c r="J1145">
        <v>0</v>
      </c>
      <c r="K1145">
        <v>1</v>
      </c>
      <c r="L1145">
        <f t="shared" si="51"/>
        <v>1</v>
      </c>
      <c r="M1145">
        <f>marketing_campaign32[[#This Row],[TotalKids]]+marketing_campaign32[[#This Row],[Marital_Number]]</f>
        <v>2</v>
      </c>
      <c r="N1145" s="1">
        <v>41124</v>
      </c>
      <c r="O1145" s="22">
        <f>MAX($N$2:$N$2229)-marketing_campaign32[[#This Row],[Dt_Customer]]</f>
        <v>695</v>
      </c>
      <c r="P1145">
        <v>9</v>
      </c>
      <c r="Q1145">
        <v>219</v>
      </c>
      <c r="R1145">
        <v>3</v>
      </c>
      <c r="S1145">
        <v>100</v>
      </c>
      <c r="T1145">
        <v>26</v>
      </c>
      <c r="U1145">
        <v>0</v>
      </c>
      <c r="V1145">
        <v>17</v>
      </c>
      <c r="W1145">
        <f t="shared" si="52"/>
        <v>365</v>
      </c>
      <c r="X1145" s="27">
        <f>marketing_campaign32[[#This Row],[TotalSpend]]/marketing_campaign32[[#This Row],[Income]]</f>
        <v>7.3840302644089745E-3</v>
      </c>
      <c r="Y1145" s="27" t="str">
        <f>IF(marketing_campaign32[[#This Row],[TotalSpend]]&gt;1196, "High Spend", "Low Spend")</f>
        <v>Low Spend</v>
      </c>
      <c r="Z1145">
        <v>2</v>
      </c>
      <c r="AA1145">
        <v>7</v>
      </c>
      <c r="AB1145">
        <v>1</v>
      </c>
      <c r="AC1145">
        <v>5</v>
      </c>
      <c r="AD1145">
        <f t="shared" si="53"/>
        <v>13</v>
      </c>
      <c r="AE1145" s="30">
        <f>IFERROR(marketing_campaign32[[#This Row],[TotalSpend]]/marketing_campaign32[[#This Row],[TotalPurchase]], 0)</f>
        <v>28.076923076923077</v>
      </c>
      <c r="AF1145">
        <v>8</v>
      </c>
      <c r="AG1145">
        <v>0</v>
      </c>
      <c r="AH1145">
        <v>0</v>
      </c>
      <c r="AI1145">
        <v>0</v>
      </c>
      <c r="AJ1145">
        <v>0</v>
      </c>
      <c r="AK1145">
        <v>0</v>
      </c>
      <c r="AL1145">
        <v>0</v>
      </c>
      <c r="AM1145">
        <v>0</v>
      </c>
    </row>
    <row r="1146" spans="1:39" x14ac:dyDescent="0.3">
      <c r="A1146">
        <v>5644</v>
      </c>
      <c r="B1146">
        <v>1957</v>
      </c>
      <c r="C1146">
        <f>2014-marketing_campaign32[[#This Row],[Year_Birth]]</f>
        <v>57</v>
      </c>
      <c r="D1146" t="str">
        <f>IF(AND(marketing_campaign32[[#This Row],[Age]]&gt;17, marketing_campaign32[[#This Row],[Age]]&lt;40), "Adult", IF(AND(marketing_campaign32[[#This Row],[Age]]&gt;=40, marketing_campaign32[[#This Row],[Age]]&lt;59), "Middle Age", "Old Age"))</f>
        <v>Middle Age</v>
      </c>
      <c r="E1146">
        <v>2</v>
      </c>
      <c r="F1146">
        <v>2</v>
      </c>
      <c r="G1146">
        <v>42213</v>
      </c>
      <c r="H1146" t="s">
        <v>147</v>
      </c>
      <c r="I1146">
        <v>2</v>
      </c>
      <c r="J1146">
        <v>0</v>
      </c>
      <c r="K1146">
        <v>1</v>
      </c>
      <c r="L1146">
        <f t="shared" si="51"/>
        <v>1</v>
      </c>
      <c r="M1146">
        <f>marketing_campaign32[[#This Row],[TotalKids]]+marketing_campaign32[[#This Row],[Marital_Number]]</f>
        <v>3</v>
      </c>
      <c r="N1146" s="1">
        <v>41559</v>
      </c>
      <c r="O1146" s="22">
        <f>MAX($N$2:$N$2229)-marketing_campaign32[[#This Row],[Dt_Customer]]</f>
        <v>260</v>
      </c>
      <c r="P1146">
        <v>96</v>
      </c>
      <c r="Q1146">
        <v>309</v>
      </c>
      <c r="R1146">
        <v>3</v>
      </c>
      <c r="S1146">
        <v>24</v>
      </c>
      <c r="T1146">
        <v>4</v>
      </c>
      <c r="U1146">
        <v>3</v>
      </c>
      <c r="V1146">
        <v>20</v>
      </c>
      <c r="W1146">
        <f t="shared" si="52"/>
        <v>363</v>
      </c>
      <c r="X1146" s="27">
        <f>marketing_campaign32[[#This Row],[TotalSpend]]/marketing_campaign32[[#This Row],[Income]]</f>
        <v>8.5992466775637842E-3</v>
      </c>
      <c r="Y1146" s="27" t="str">
        <f>IF(marketing_campaign32[[#This Row],[TotalSpend]]&gt;1196, "High Spend", "Low Spend")</f>
        <v>Low Spend</v>
      </c>
      <c r="Z1146">
        <v>2</v>
      </c>
      <c r="AA1146">
        <v>5</v>
      </c>
      <c r="AB1146">
        <v>1</v>
      </c>
      <c r="AC1146">
        <v>7</v>
      </c>
      <c r="AD1146">
        <f t="shared" si="53"/>
        <v>13</v>
      </c>
      <c r="AE1146" s="30">
        <f>IFERROR(marketing_campaign32[[#This Row],[TotalSpend]]/marketing_campaign32[[#This Row],[TotalPurchase]], 0)</f>
        <v>27.923076923076923</v>
      </c>
      <c r="AF1146">
        <v>7</v>
      </c>
      <c r="AG1146">
        <v>0</v>
      </c>
      <c r="AH1146">
        <v>0</v>
      </c>
      <c r="AI1146">
        <v>0</v>
      </c>
      <c r="AJ1146">
        <v>1</v>
      </c>
      <c r="AK1146">
        <v>0</v>
      </c>
      <c r="AL1146">
        <v>0</v>
      </c>
      <c r="AM1146">
        <v>0</v>
      </c>
    </row>
    <row r="1147" spans="1:39" x14ac:dyDescent="0.3">
      <c r="A1147">
        <v>907</v>
      </c>
      <c r="B1147">
        <v>1975</v>
      </c>
      <c r="C1147">
        <f>2014-marketing_campaign32[[#This Row],[Year_Birth]]</f>
        <v>39</v>
      </c>
      <c r="D1147" t="str">
        <f>IF(AND(marketing_campaign32[[#This Row],[Age]]&gt;17, marketing_campaign32[[#This Row],[Age]]&lt;40), "Adult", IF(AND(marketing_campaign32[[#This Row],[Age]]&gt;=40, marketing_campaign32[[#This Row],[Age]]&lt;59), "Middle Age", "Old Age"))</f>
        <v>Adult</v>
      </c>
      <c r="E1147">
        <v>2</v>
      </c>
      <c r="F1147">
        <v>2</v>
      </c>
      <c r="G1147">
        <v>46149</v>
      </c>
      <c r="H1147" t="s">
        <v>147</v>
      </c>
      <c r="I1147">
        <v>2</v>
      </c>
      <c r="J1147">
        <v>0</v>
      </c>
      <c r="K1147">
        <v>1</v>
      </c>
      <c r="L1147">
        <f t="shared" si="51"/>
        <v>1</v>
      </c>
      <c r="M1147">
        <f>marketing_campaign32[[#This Row],[TotalKids]]+marketing_campaign32[[#This Row],[Marital_Number]]</f>
        <v>3</v>
      </c>
      <c r="N1147" s="1">
        <v>41607</v>
      </c>
      <c r="O1147" s="22">
        <f>MAX($N$2:$N$2229)-marketing_campaign32[[#This Row],[Dt_Customer]]</f>
        <v>212</v>
      </c>
      <c r="P1147">
        <v>36</v>
      </c>
      <c r="Q1147">
        <v>254</v>
      </c>
      <c r="R1147">
        <v>6</v>
      </c>
      <c r="S1147">
        <v>71</v>
      </c>
      <c r="T1147">
        <v>4</v>
      </c>
      <c r="U1147">
        <v>0</v>
      </c>
      <c r="V1147">
        <v>27</v>
      </c>
      <c r="W1147">
        <f t="shared" si="52"/>
        <v>362</v>
      </c>
      <c r="X1147" s="27">
        <f>marketing_campaign32[[#This Row],[TotalSpend]]/marketing_campaign32[[#This Row],[Income]]</f>
        <v>7.8441569698151636E-3</v>
      </c>
      <c r="Y1147" s="27" t="str">
        <f>IF(marketing_campaign32[[#This Row],[TotalSpend]]&gt;1196, "High Spend", "Low Spend")</f>
        <v>Low Spend</v>
      </c>
      <c r="Z1147">
        <v>5</v>
      </c>
      <c r="AA1147">
        <v>5</v>
      </c>
      <c r="AB1147">
        <v>1</v>
      </c>
      <c r="AC1147">
        <v>7</v>
      </c>
      <c r="AD1147">
        <f t="shared" si="53"/>
        <v>13</v>
      </c>
      <c r="AE1147" s="30">
        <f>IFERROR(marketing_campaign32[[#This Row],[TotalSpend]]/marketing_campaign32[[#This Row],[TotalPurchase]], 0)</f>
        <v>27.846153846153847</v>
      </c>
      <c r="AF1147">
        <v>5</v>
      </c>
      <c r="AG1147">
        <v>0</v>
      </c>
      <c r="AH1147">
        <v>0</v>
      </c>
      <c r="AI1147">
        <v>0</v>
      </c>
      <c r="AJ1147">
        <v>0</v>
      </c>
      <c r="AK1147">
        <v>0</v>
      </c>
      <c r="AL1147">
        <v>0</v>
      </c>
      <c r="AM1147">
        <v>0</v>
      </c>
    </row>
    <row r="1148" spans="1:39" x14ac:dyDescent="0.3">
      <c r="A1148">
        <v>9665</v>
      </c>
      <c r="B1148">
        <v>1957</v>
      </c>
      <c r="C1148">
        <f>2014-marketing_campaign32[[#This Row],[Year_Birth]]</f>
        <v>57</v>
      </c>
      <c r="D1148" t="str">
        <f>IF(AND(marketing_campaign32[[#This Row],[Age]]&gt;17, marketing_campaign32[[#This Row],[Age]]&lt;40), "Adult", IF(AND(marketing_campaign32[[#This Row],[Age]]&gt;=40, marketing_campaign32[[#This Row],[Age]]&lt;59), "Middle Age", "Old Age"))</f>
        <v>Middle Age</v>
      </c>
      <c r="E1148">
        <v>3</v>
      </c>
      <c r="F1148">
        <v>1</v>
      </c>
      <c r="G1148">
        <v>54237</v>
      </c>
      <c r="H1148" t="s">
        <v>147</v>
      </c>
      <c r="I1148">
        <v>2</v>
      </c>
      <c r="J1148">
        <v>0</v>
      </c>
      <c r="K1148">
        <v>1</v>
      </c>
      <c r="L1148">
        <f t="shared" si="51"/>
        <v>1</v>
      </c>
      <c r="M1148">
        <f>marketing_campaign32[[#This Row],[TotalKids]]+marketing_campaign32[[#This Row],[Marital_Number]]</f>
        <v>2</v>
      </c>
      <c r="N1148" s="1">
        <v>41391</v>
      </c>
      <c r="O1148" s="22">
        <f>MAX($N$2:$N$2229)-marketing_campaign32[[#This Row],[Dt_Customer]]</f>
        <v>428</v>
      </c>
      <c r="P1148">
        <v>48</v>
      </c>
      <c r="Q1148">
        <v>267</v>
      </c>
      <c r="R1148">
        <v>3</v>
      </c>
      <c r="S1148">
        <v>30</v>
      </c>
      <c r="T1148">
        <v>4</v>
      </c>
      <c r="U1148">
        <v>0</v>
      </c>
      <c r="V1148">
        <v>57</v>
      </c>
      <c r="W1148">
        <f t="shared" si="52"/>
        <v>361</v>
      </c>
      <c r="X1148" s="27">
        <f>marketing_campaign32[[#This Row],[TotalSpend]]/marketing_campaign32[[#This Row],[Income]]</f>
        <v>6.6559728598558181E-3</v>
      </c>
      <c r="Y1148" s="27" t="str">
        <f>IF(marketing_campaign32[[#This Row],[TotalSpend]]&gt;1196, "High Spend", "Low Spend")</f>
        <v>Low Spend</v>
      </c>
      <c r="Z1148">
        <v>4</v>
      </c>
      <c r="AA1148">
        <v>5</v>
      </c>
      <c r="AB1148">
        <v>2</v>
      </c>
      <c r="AC1148">
        <v>5</v>
      </c>
      <c r="AD1148">
        <f t="shared" si="53"/>
        <v>12</v>
      </c>
      <c r="AE1148" s="30">
        <f>IFERROR(marketing_campaign32[[#This Row],[TotalSpend]]/marketing_campaign32[[#This Row],[TotalPurchase]], 0)</f>
        <v>30.083333333333332</v>
      </c>
      <c r="AF1148">
        <v>6</v>
      </c>
      <c r="AG1148">
        <v>0</v>
      </c>
      <c r="AH1148">
        <v>0</v>
      </c>
      <c r="AI1148">
        <v>0</v>
      </c>
      <c r="AJ1148">
        <v>0</v>
      </c>
      <c r="AK1148">
        <v>0</v>
      </c>
      <c r="AL1148">
        <v>0</v>
      </c>
      <c r="AM1148">
        <v>0</v>
      </c>
    </row>
    <row r="1149" spans="1:39" x14ac:dyDescent="0.3">
      <c r="A1149">
        <v>10311</v>
      </c>
      <c r="B1149">
        <v>1969</v>
      </c>
      <c r="C1149">
        <f>2014-marketing_campaign32[[#This Row],[Year_Birth]]</f>
        <v>45</v>
      </c>
      <c r="D1149" t="str">
        <f>IF(AND(marketing_campaign32[[#This Row],[Age]]&gt;17, marketing_campaign32[[#This Row],[Age]]&lt;40), "Adult", IF(AND(marketing_campaign32[[#This Row],[Age]]&gt;=40, marketing_campaign32[[#This Row],[Age]]&lt;59), "Middle Age", "Old Age"))</f>
        <v>Middle Age</v>
      </c>
      <c r="E1149">
        <v>2</v>
      </c>
      <c r="F1149">
        <v>2</v>
      </c>
      <c r="G1149">
        <v>4428</v>
      </c>
      <c r="H1149" t="s">
        <v>148</v>
      </c>
      <c r="I1149">
        <v>1</v>
      </c>
      <c r="J1149">
        <v>0</v>
      </c>
      <c r="K1149">
        <v>1</v>
      </c>
      <c r="L1149">
        <f t="shared" si="51"/>
        <v>1</v>
      </c>
      <c r="M1149">
        <f>marketing_campaign32[[#This Row],[TotalKids]]+marketing_campaign32[[#This Row],[Marital_Number]]</f>
        <v>3</v>
      </c>
      <c r="N1149" s="1">
        <v>41552</v>
      </c>
      <c r="O1149" s="22">
        <f>MAX($N$2:$N$2229)-marketing_campaign32[[#This Row],[Dt_Customer]]</f>
        <v>267</v>
      </c>
      <c r="P1149">
        <v>0</v>
      </c>
      <c r="Q1149">
        <v>16</v>
      </c>
      <c r="R1149">
        <v>4</v>
      </c>
      <c r="S1149">
        <v>12</v>
      </c>
      <c r="T1149">
        <v>2</v>
      </c>
      <c r="U1149">
        <v>4</v>
      </c>
      <c r="V1149">
        <v>321</v>
      </c>
      <c r="W1149">
        <f t="shared" si="52"/>
        <v>359</v>
      </c>
      <c r="X1149" s="27">
        <f>marketing_campaign32[[#This Row],[TotalSpend]]/marketing_campaign32[[#This Row],[Income]]</f>
        <v>8.1074977416440833E-2</v>
      </c>
      <c r="Y1149" s="27" t="str">
        <f>IF(marketing_campaign32[[#This Row],[TotalSpend]]&gt;1196, "High Spend", "Low Spend")</f>
        <v>Low Spend</v>
      </c>
      <c r="Z1149">
        <v>0</v>
      </c>
      <c r="AA1149">
        <v>25</v>
      </c>
      <c r="AB1149">
        <v>0</v>
      </c>
      <c r="AC1149">
        <v>0</v>
      </c>
      <c r="AD1149">
        <f t="shared" si="53"/>
        <v>25</v>
      </c>
      <c r="AE1149" s="30">
        <f>IFERROR(marketing_campaign32[[#This Row],[TotalSpend]]/marketing_campaign32[[#This Row],[TotalPurchase]], 0)</f>
        <v>14.36</v>
      </c>
      <c r="AF1149">
        <v>1</v>
      </c>
      <c r="AG1149">
        <v>0</v>
      </c>
      <c r="AH1149">
        <v>0</v>
      </c>
      <c r="AI1149">
        <v>0</v>
      </c>
      <c r="AJ1149">
        <v>0</v>
      </c>
      <c r="AK1149">
        <v>0</v>
      </c>
      <c r="AL1149">
        <v>0</v>
      </c>
      <c r="AM1149">
        <v>0</v>
      </c>
    </row>
    <row r="1150" spans="1:39" x14ac:dyDescent="0.3">
      <c r="A1150">
        <v>10556</v>
      </c>
      <c r="B1150">
        <v>1959</v>
      </c>
      <c r="C1150">
        <f>2014-marketing_campaign32[[#This Row],[Year_Birth]]</f>
        <v>55</v>
      </c>
      <c r="D1150" t="str">
        <f>IF(AND(marketing_campaign32[[#This Row],[Age]]&gt;17, marketing_campaign32[[#This Row],[Age]]&lt;40), "Adult", IF(AND(marketing_campaign32[[#This Row],[Age]]&gt;=40, marketing_campaign32[[#This Row],[Age]]&lt;59), "Middle Age", "Old Age"))</f>
        <v>Middle Age</v>
      </c>
      <c r="E1150">
        <v>2</v>
      </c>
      <c r="F1150">
        <v>2</v>
      </c>
      <c r="G1150">
        <v>54984</v>
      </c>
      <c r="H1150" t="s">
        <v>147</v>
      </c>
      <c r="I1150">
        <v>2</v>
      </c>
      <c r="J1150">
        <v>0</v>
      </c>
      <c r="K1150">
        <v>1</v>
      </c>
      <c r="L1150">
        <f t="shared" si="51"/>
        <v>1</v>
      </c>
      <c r="M1150">
        <f>marketing_campaign32[[#This Row],[TotalKids]]+marketing_campaign32[[#This Row],[Marital_Number]]</f>
        <v>3</v>
      </c>
      <c r="N1150" s="1">
        <v>41783</v>
      </c>
      <c r="O1150" s="22">
        <f>MAX($N$2:$N$2229)-marketing_campaign32[[#This Row],[Dt_Customer]]</f>
        <v>36</v>
      </c>
      <c r="P1150">
        <v>51</v>
      </c>
      <c r="Q1150">
        <v>173</v>
      </c>
      <c r="R1150">
        <v>13</v>
      </c>
      <c r="S1150">
        <v>131</v>
      </c>
      <c r="T1150">
        <v>32</v>
      </c>
      <c r="U1150">
        <v>3</v>
      </c>
      <c r="V1150">
        <v>6</v>
      </c>
      <c r="W1150">
        <f t="shared" si="52"/>
        <v>358</v>
      </c>
      <c r="X1150" s="27">
        <f>marketing_campaign32[[#This Row],[TotalSpend]]/marketing_campaign32[[#This Row],[Income]]</f>
        <v>6.5109850138222024E-3</v>
      </c>
      <c r="Y1150" s="27" t="str">
        <f>IF(marketing_campaign32[[#This Row],[TotalSpend]]&gt;1196, "High Spend", "Low Spend")</f>
        <v>Low Spend</v>
      </c>
      <c r="Z1150">
        <v>4</v>
      </c>
      <c r="AA1150">
        <v>6</v>
      </c>
      <c r="AB1150">
        <v>1</v>
      </c>
      <c r="AC1150">
        <v>6</v>
      </c>
      <c r="AD1150">
        <f t="shared" si="53"/>
        <v>13</v>
      </c>
      <c r="AE1150" s="30">
        <f>IFERROR(marketing_campaign32[[#This Row],[TotalSpend]]/marketing_campaign32[[#This Row],[TotalPurchase]], 0)</f>
        <v>27.53846153846154</v>
      </c>
      <c r="AF1150">
        <v>7</v>
      </c>
      <c r="AG1150">
        <v>1</v>
      </c>
      <c r="AH1150">
        <v>0</v>
      </c>
      <c r="AI1150">
        <v>0</v>
      </c>
      <c r="AJ1150">
        <v>0</v>
      </c>
      <c r="AK1150">
        <v>0</v>
      </c>
      <c r="AL1150">
        <v>0</v>
      </c>
      <c r="AM1150">
        <v>0</v>
      </c>
    </row>
    <row r="1151" spans="1:39" x14ac:dyDescent="0.3">
      <c r="A1151">
        <v>9214</v>
      </c>
      <c r="B1151">
        <v>1991</v>
      </c>
      <c r="C1151">
        <f>2014-marketing_campaign32[[#This Row],[Year_Birth]]</f>
        <v>23</v>
      </c>
      <c r="D1151" t="str">
        <f>IF(AND(marketing_campaign32[[#This Row],[Age]]&gt;17, marketing_campaign32[[#This Row],[Age]]&lt;40), "Adult", IF(AND(marketing_campaign32[[#This Row],[Age]]&gt;=40, marketing_campaign32[[#This Row],[Age]]&lt;59), "Middle Age", "Old Age"))</f>
        <v>Adult</v>
      </c>
      <c r="E1151">
        <v>2</v>
      </c>
      <c r="F1151">
        <v>2</v>
      </c>
      <c r="G1151">
        <v>42691</v>
      </c>
      <c r="H1151" t="s">
        <v>147</v>
      </c>
      <c r="I1151">
        <v>2</v>
      </c>
      <c r="J1151">
        <v>0</v>
      </c>
      <c r="K1151">
        <v>0</v>
      </c>
      <c r="L1151">
        <f t="shared" si="51"/>
        <v>0</v>
      </c>
      <c r="M1151">
        <f>marketing_campaign32[[#This Row],[TotalKids]]+marketing_campaign32[[#This Row],[Marital_Number]]</f>
        <v>2</v>
      </c>
      <c r="N1151" s="1">
        <v>41502</v>
      </c>
      <c r="O1151" s="22">
        <f>MAX($N$2:$N$2229)-marketing_campaign32[[#This Row],[Dt_Customer]]</f>
        <v>317</v>
      </c>
      <c r="P1151">
        <v>48</v>
      </c>
      <c r="Q1151">
        <v>179</v>
      </c>
      <c r="R1151">
        <v>2</v>
      </c>
      <c r="S1151">
        <v>64</v>
      </c>
      <c r="T1151">
        <v>38</v>
      </c>
      <c r="U1151">
        <v>17</v>
      </c>
      <c r="V1151">
        <v>58</v>
      </c>
      <c r="W1151">
        <f t="shared" si="52"/>
        <v>358</v>
      </c>
      <c r="X1151" s="27">
        <f>marketing_campaign32[[#This Row],[TotalSpend]]/marketing_campaign32[[#This Row],[Income]]</f>
        <v>8.3858424492281747E-3</v>
      </c>
      <c r="Y1151" s="27" t="str">
        <f>IF(marketing_campaign32[[#This Row],[TotalSpend]]&gt;1196, "High Spend", "Low Spend")</f>
        <v>Low Spend</v>
      </c>
      <c r="Z1151">
        <v>1</v>
      </c>
      <c r="AA1151">
        <v>5</v>
      </c>
      <c r="AB1151">
        <v>1</v>
      </c>
      <c r="AC1151">
        <v>6</v>
      </c>
      <c r="AD1151">
        <f t="shared" si="53"/>
        <v>12</v>
      </c>
      <c r="AE1151" s="30">
        <f>IFERROR(marketing_campaign32[[#This Row],[TotalSpend]]/marketing_campaign32[[#This Row],[TotalPurchase]], 0)</f>
        <v>29.833333333333332</v>
      </c>
      <c r="AF1151">
        <v>5</v>
      </c>
      <c r="AG1151">
        <v>0</v>
      </c>
      <c r="AH1151">
        <v>0</v>
      </c>
      <c r="AI1151">
        <v>0</v>
      </c>
      <c r="AJ1151">
        <v>0</v>
      </c>
      <c r="AK1151">
        <v>0</v>
      </c>
      <c r="AL1151">
        <v>0</v>
      </c>
      <c r="AM1151">
        <v>0</v>
      </c>
    </row>
    <row r="1152" spans="1:39" x14ac:dyDescent="0.3">
      <c r="A1152">
        <v>247</v>
      </c>
      <c r="B1152">
        <v>1971</v>
      </c>
      <c r="C1152">
        <f>2014-marketing_campaign32[[#This Row],[Year_Birth]]</f>
        <v>43</v>
      </c>
      <c r="D1152" t="str">
        <f>IF(AND(marketing_campaign32[[#This Row],[Age]]&gt;17, marketing_campaign32[[#This Row],[Age]]&lt;40), "Adult", IF(AND(marketing_campaign32[[#This Row],[Age]]&gt;=40, marketing_campaign32[[#This Row],[Age]]&lt;59), "Middle Age", "Old Age"))</f>
        <v>Middle Age</v>
      </c>
      <c r="E1152">
        <v>2</v>
      </c>
      <c r="F1152">
        <v>2</v>
      </c>
      <c r="G1152">
        <v>36715</v>
      </c>
      <c r="H1152" t="s">
        <v>147</v>
      </c>
      <c r="I1152">
        <v>2</v>
      </c>
      <c r="J1152">
        <v>1</v>
      </c>
      <c r="K1152">
        <v>0</v>
      </c>
      <c r="L1152">
        <f t="shared" si="51"/>
        <v>1</v>
      </c>
      <c r="M1152">
        <f>marketing_campaign32[[#This Row],[TotalKids]]+marketing_campaign32[[#This Row],[Marital_Number]]</f>
        <v>3</v>
      </c>
      <c r="N1152" s="1">
        <v>41230</v>
      </c>
      <c r="O1152" s="22">
        <f>MAX($N$2:$N$2229)-marketing_campaign32[[#This Row],[Dt_Customer]]</f>
        <v>589</v>
      </c>
      <c r="P1152">
        <v>16</v>
      </c>
      <c r="Q1152">
        <v>172</v>
      </c>
      <c r="R1152">
        <v>10</v>
      </c>
      <c r="S1152">
        <v>125</v>
      </c>
      <c r="T1152">
        <v>21</v>
      </c>
      <c r="U1152">
        <v>13</v>
      </c>
      <c r="V1152">
        <v>16</v>
      </c>
      <c r="W1152">
        <f t="shared" si="52"/>
        <v>357</v>
      </c>
      <c r="X1152" s="27">
        <f>marketing_campaign32[[#This Row],[TotalSpend]]/marketing_campaign32[[#This Row],[Income]]</f>
        <v>9.7235462345090558E-3</v>
      </c>
      <c r="Y1152" s="27" t="str">
        <f>IF(marketing_campaign32[[#This Row],[TotalSpend]]&gt;1196, "High Spend", "Low Spend")</f>
        <v>Low Spend</v>
      </c>
      <c r="Z1152">
        <v>6</v>
      </c>
      <c r="AA1152">
        <v>7</v>
      </c>
      <c r="AB1152">
        <v>2</v>
      </c>
      <c r="AC1152">
        <v>4</v>
      </c>
      <c r="AD1152">
        <f t="shared" si="53"/>
        <v>13</v>
      </c>
      <c r="AE1152" s="30">
        <f>IFERROR(marketing_campaign32[[#This Row],[TotalSpend]]/marketing_campaign32[[#This Row],[TotalPurchase]], 0)</f>
        <v>27.46153846153846</v>
      </c>
      <c r="AF1152">
        <v>9</v>
      </c>
      <c r="AG1152">
        <v>0</v>
      </c>
      <c r="AH1152">
        <v>0</v>
      </c>
      <c r="AI1152">
        <v>0</v>
      </c>
      <c r="AJ1152">
        <v>0</v>
      </c>
      <c r="AK1152">
        <v>0</v>
      </c>
      <c r="AL1152">
        <v>1</v>
      </c>
      <c r="AM1152">
        <v>0</v>
      </c>
    </row>
    <row r="1153" spans="1:39" x14ac:dyDescent="0.3">
      <c r="A1153">
        <v>4188</v>
      </c>
      <c r="B1153">
        <v>1957</v>
      </c>
      <c r="C1153">
        <f>2014-marketing_campaign32[[#This Row],[Year_Birth]]</f>
        <v>57</v>
      </c>
      <c r="D1153" t="str">
        <f>IF(AND(marketing_campaign32[[#This Row],[Age]]&gt;17, marketing_campaign32[[#This Row],[Age]]&lt;40), "Adult", IF(AND(marketing_campaign32[[#This Row],[Age]]&gt;=40, marketing_campaign32[[#This Row],[Age]]&lt;59), "Middle Age", "Old Age"))</f>
        <v>Middle Age</v>
      </c>
      <c r="E1153">
        <v>2</v>
      </c>
      <c r="F1153">
        <v>1</v>
      </c>
      <c r="G1153">
        <v>36864</v>
      </c>
      <c r="H1153" t="s">
        <v>147</v>
      </c>
      <c r="I1153">
        <v>2</v>
      </c>
      <c r="J1153">
        <v>0</v>
      </c>
      <c r="K1153">
        <v>1</v>
      </c>
      <c r="L1153">
        <f t="shared" ref="L1153:L1216" si="54">J1153+K1153</f>
        <v>1</v>
      </c>
      <c r="M1153">
        <f>marketing_campaign32[[#This Row],[TotalKids]]+marketing_campaign32[[#This Row],[Marital_Number]]</f>
        <v>2</v>
      </c>
      <c r="N1153" s="1">
        <v>41134</v>
      </c>
      <c r="O1153" s="22">
        <f>MAX($N$2:$N$2229)-marketing_campaign32[[#This Row],[Dt_Customer]]</f>
        <v>685</v>
      </c>
      <c r="P1153">
        <v>53</v>
      </c>
      <c r="Q1153">
        <v>204</v>
      </c>
      <c r="R1153">
        <v>5</v>
      </c>
      <c r="S1153">
        <v>39</v>
      </c>
      <c r="T1153">
        <v>17</v>
      </c>
      <c r="U1153">
        <v>0</v>
      </c>
      <c r="V1153">
        <v>89</v>
      </c>
      <c r="W1153">
        <f t="shared" ref="W1153:W1216" si="55">Q1153+R1153+S1153+T1153+U1153+V1153</f>
        <v>354</v>
      </c>
      <c r="X1153" s="27">
        <f>marketing_campaign32[[#This Row],[TotalSpend]]/marketing_campaign32[[#This Row],[Income]]</f>
        <v>9.6028645833333339E-3</v>
      </c>
      <c r="Y1153" s="27" t="str">
        <f>IF(marketing_campaign32[[#This Row],[TotalSpend]]&gt;1196, "High Spend", "Low Spend")</f>
        <v>Low Spend</v>
      </c>
      <c r="Z1153">
        <v>3</v>
      </c>
      <c r="AA1153">
        <v>5</v>
      </c>
      <c r="AB1153">
        <v>2</v>
      </c>
      <c r="AC1153">
        <v>4</v>
      </c>
      <c r="AD1153">
        <f t="shared" ref="AD1153:AD1216" si="56">AA1153+AB1153+AC1153</f>
        <v>11</v>
      </c>
      <c r="AE1153" s="30">
        <f>IFERROR(marketing_campaign32[[#This Row],[TotalSpend]]/marketing_campaign32[[#This Row],[TotalPurchase]], 0)</f>
        <v>32.18181818181818</v>
      </c>
      <c r="AF1153">
        <v>8</v>
      </c>
      <c r="AG1153">
        <v>0</v>
      </c>
      <c r="AH1153">
        <v>0</v>
      </c>
      <c r="AI1153">
        <v>0</v>
      </c>
      <c r="AJ1153">
        <v>0</v>
      </c>
      <c r="AK1153">
        <v>0</v>
      </c>
      <c r="AL1153">
        <v>1</v>
      </c>
      <c r="AM1153">
        <v>0</v>
      </c>
    </row>
    <row r="1154" spans="1:39" x14ac:dyDescent="0.3">
      <c r="A1154">
        <v>7108</v>
      </c>
      <c r="B1154">
        <v>1965</v>
      </c>
      <c r="C1154">
        <f>2014-marketing_campaign32[[#This Row],[Year_Birth]]</f>
        <v>49</v>
      </c>
      <c r="D1154" t="str">
        <f>IF(AND(marketing_campaign32[[#This Row],[Age]]&gt;17, marketing_campaign32[[#This Row],[Age]]&lt;40), "Adult", IF(AND(marketing_campaign32[[#This Row],[Age]]&gt;=40, marketing_campaign32[[#This Row],[Age]]&lt;59), "Middle Age", "Old Age"))</f>
        <v>Middle Age</v>
      </c>
      <c r="E1154">
        <v>3</v>
      </c>
      <c r="F1154">
        <v>1</v>
      </c>
      <c r="G1154">
        <v>51390</v>
      </c>
      <c r="H1154" t="s">
        <v>147</v>
      </c>
      <c r="I1154">
        <v>2</v>
      </c>
      <c r="J1154">
        <v>1</v>
      </c>
      <c r="K1154">
        <v>1</v>
      </c>
      <c r="L1154">
        <f t="shared" si="54"/>
        <v>2</v>
      </c>
      <c r="M1154">
        <f>marketing_campaign32[[#This Row],[TotalKids]]+marketing_campaign32[[#This Row],[Marital_Number]]</f>
        <v>3</v>
      </c>
      <c r="N1154" s="1">
        <v>41160</v>
      </c>
      <c r="O1154" s="22">
        <f>MAX($N$2:$N$2229)-marketing_campaign32[[#This Row],[Dt_Customer]]</f>
        <v>659</v>
      </c>
      <c r="P1154">
        <v>54</v>
      </c>
      <c r="Q1154">
        <v>205</v>
      </c>
      <c r="R1154">
        <v>20</v>
      </c>
      <c r="S1154">
        <v>47</v>
      </c>
      <c r="T1154">
        <v>23</v>
      </c>
      <c r="U1154">
        <v>2</v>
      </c>
      <c r="V1154">
        <v>56</v>
      </c>
      <c r="W1154">
        <f t="shared" si="55"/>
        <v>353</v>
      </c>
      <c r="X1154" s="27">
        <f>marketing_campaign32[[#This Row],[TotalSpend]]/marketing_campaign32[[#This Row],[Income]]</f>
        <v>6.8690406693909323E-3</v>
      </c>
      <c r="Y1154" s="27" t="str">
        <f>IF(marketing_campaign32[[#This Row],[TotalSpend]]&gt;1196, "High Spend", "Low Spend")</f>
        <v>Low Spend</v>
      </c>
      <c r="Z1154">
        <v>6</v>
      </c>
      <c r="AA1154">
        <v>5</v>
      </c>
      <c r="AB1154">
        <v>2</v>
      </c>
      <c r="AC1154">
        <v>5</v>
      </c>
      <c r="AD1154">
        <f t="shared" si="56"/>
        <v>12</v>
      </c>
      <c r="AE1154" s="30">
        <f>IFERROR(marketing_campaign32[[#This Row],[TotalSpend]]/marketing_campaign32[[#This Row],[TotalPurchase]], 0)</f>
        <v>29.416666666666668</v>
      </c>
      <c r="AF1154">
        <v>5</v>
      </c>
      <c r="AG1154">
        <v>0</v>
      </c>
      <c r="AH1154">
        <v>0</v>
      </c>
      <c r="AI1154">
        <v>0</v>
      </c>
      <c r="AJ1154">
        <v>0</v>
      </c>
      <c r="AK1154">
        <v>0</v>
      </c>
      <c r="AL1154">
        <v>0</v>
      </c>
      <c r="AM1154">
        <v>0</v>
      </c>
    </row>
    <row r="1155" spans="1:39" x14ac:dyDescent="0.3">
      <c r="A1155">
        <v>1291</v>
      </c>
      <c r="B1155">
        <v>1978</v>
      </c>
      <c r="C1155">
        <f>2014-marketing_campaign32[[#This Row],[Year_Birth]]</f>
        <v>36</v>
      </c>
      <c r="D1155" t="str">
        <f>IF(AND(marketing_campaign32[[#This Row],[Age]]&gt;17, marketing_campaign32[[#This Row],[Age]]&lt;40), "Adult", IF(AND(marketing_campaign32[[#This Row],[Age]]&gt;=40, marketing_campaign32[[#This Row],[Age]]&lt;59), "Middle Age", "Old Age"))</f>
        <v>Adult</v>
      </c>
      <c r="E1155">
        <v>3</v>
      </c>
      <c r="F1155">
        <v>2</v>
      </c>
      <c r="G1155">
        <v>27683</v>
      </c>
      <c r="H1155" t="s">
        <v>148</v>
      </c>
      <c r="I1155">
        <v>1</v>
      </c>
      <c r="J1155">
        <v>1</v>
      </c>
      <c r="K1155">
        <v>0</v>
      </c>
      <c r="L1155">
        <f t="shared" si="54"/>
        <v>1</v>
      </c>
      <c r="M1155">
        <f>marketing_campaign32[[#This Row],[TotalKids]]+marketing_campaign32[[#This Row],[Marital_Number]]</f>
        <v>3</v>
      </c>
      <c r="N1155" s="1">
        <v>41125</v>
      </c>
      <c r="O1155" s="22">
        <f>MAX($N$2:$N$2229)-marketing_campaign32[[#This Row],[Dt_Customer]]</f>
        <v>694</v>
      </c>
      <c r="P1155">
        <v>90</v>
      </c>
      <c r="Q1155">
        <v>152</v>
      </c>
      <c r="R1155">
        <v>9</v>
      </c>
      <c r="S1155">
        <v>121</v>
      </c>
      <c r="T1155">
        <v>12</v>
      </c>
      <c r="U1155">
        <v>12</v>
      </c>
      <c r="V1155">
        <v>45</v>
      </c>
      <c r="W1155">
        <f t="shared" si="55"/>
        <v>351</v>
      </c>
      <c r="X1155" s="27">
        <f>marketing_campaign32[[#This Row],[TotalSpend]]/marketing_campaign32[[#This Row],[Income]]</f>
        <v>1.267926164071813E-2</v>
      </c>
      <c r="Y1155" s="27" t="str">
        <f>IF(marketing_campaign32[[#This Row],[TotalSpend]]&gt;1196, "High Spend", "Low Spend")</f>
        <v>Low Spend</v>
      </c>
      <c r="Z1155">
        <v>4</v>
      </c>
      <c r="AA1155">
        <v>6</v>
      </c>
      <c r="AB1155">
        <v>2</v>
      </c>
      <c r="AC1155">
        <v>4</v>
      </c>
      <c r="AD1155">
        <f t="shared" si="56"/>
        <v>12</v>
      </c>
      <c r="AE1155" s="30">
        <f>IFERROR(marketing_campaign32[[#This Row],[TotalSpend]]/marketing_campaign32[[#This Row],[TotalPurchase]], 0)</f>
        <v>29.25</v>
      </c>
      <c r="AF1155">
        <v>8</v>
      </c>
      <c r="AG1155">
        <v>0</v>
      </c>
      <c r="AH1155">
        <v>0</v>
      </c>
      <c r="AI1155">
        <v>0</v>
      </c>
      <c r="AJ1155">
        <v>0</v>
      </c>
      <c r="AK1155">
        <v>0</v>
      </c>
      <c r="AL1155">
        <v>0</v>
      </c>
      <c r="AM1155">
        <v>0</v>
      </c>
    </row>
    <row r="1156" spans="1:39" x14ac:dyDescent="0.3">
      <c r="A1156">
        <v>3107</v>
      </c>
      <c r="B1156">
        <v>1976</v>
      </c>
      <c r="C1156">
        <f>2014-marketing_campaign32[[#This Row],[Year_Birth]]</f>
        <v>38</v>
      </c>
      <c r="D1156" t="str">
        <f>IF(AND(marketing_campaign32[[#This Row],[Age]]&gt;17, marketing_campaign32[[#This Row],[Age]]&lt;40), "Adult", IF(AND(marketing_campaign32[[#This Row],[Age]]&gt;=40, marketing_campaign32[[#This Row],[Age]]&lt;59), "Middle Age", "Old Age"))</f>
        <v>Adult</v>
      </c>
      <c r="E1156">
        <v>2</v>
      </c>
      <c r="F1156">
        <v>2</v>
      </c>
      <c r="G1156">
        <v>71322</v>
      </c>
      <c r="H1156" t="s">
        <v>146</v>
      </c>
      <c r="I1156">
        <v>3</v>
      </c>
      <c r="J1156">
        <v>0</v>
      </c>
      <c r="K1156">
        <v>1</v>
      </c>
      <c r="L1156">
        <f t="shared" si="54"/>
        <v>1</v>
      </c>
      <c r="M1156">
        <f>marketing_campaign32[[#This Row],[TotalKids]]+marketing_campaign32[[#This Row],[Marital_Number]]</f>
        <v>3</v>
      </c>
      <c r="N1156" s="1">
        <v>41761</v>
      </c>
      <c r="O1156" s="22">
        <f>MAX($N$2:$N$2229)-marketing_campaign32[[#This Row],[Dt_Customer]]</f>
        <v>58</v>
      </c>
      <c r="P1156">
        <v>31</v>
      </c>
      <c r="Q1156">
        <v>121</v>
      </c>
      <c r="R1156">
        <v>24</v>
      </c>
      <c r="S1156">
        <v>124</v>
      </c>
      <c r="T1156">
        <v>24</v>
      </c>
      <c r="U1156">
        <v>15</v>
      </c>
      <c r="V1156">
        <v>42</v>
      </c>
      <c r="W1156">
        <f t="shared" si="55"/>
        <v>350</v>
      </c>
      <c r="X1156" s="27">
        <f>marketing_campaign32[[#This Row],[TotalSpend]]/marketing_campaign32[[#This Row],[Income]]</f>
        <v>4.9073217240122261E-3</v>
      </c>
      <c r="Y1156" s="27" t="str">
        <f>IF(marketing_campaign32[[#This Row],[TotalSpend]]&gt;1196, "High Spend", "Low Spend")</f>
        <v>Low Spend</v>
      </c>
      <c r="Z1156">
        <v>1</v>
      </c>
      <c r="AA1156">
        <v>4</v>
      </c>
      <c r="AB1156">
        <v>1</v>
      </c>
      <c r="AC1156">
        <v>7</v>
      </c>
      <c r="AD1156">
        <f t="shared" si="56"/>
        <v>12</v>
      </c>
      <c r="AE1156" s="30">
        <f>IFERROR(marketing_campaign32[[#This Row],[TotalSpend]]/marketing_campaign32[[#This Row],[TotalPurchase]], 0)</f>
        <v>29.166666666666668</v>
      </c>
      <c r="AF1156">
        <v>2</v>
      </c>
      <c r="AG1156">
        <v>0</v>
      </c>
      <c r="AH1156">
        <v>0</v>
      </c>
      <c r="AI1156">
        <v>0</v>
      </c>
      <c r="AJ1156">
        <v>0</v>
      </c>
      <c r="AK1156">
        <v>0</v>
      </c>
      <c r="AL1156">
        <v>0</v>
      </c>
      <c r="AM1156">
        <v>0</v>
      </c>
    </row>
    <row r="1157" spans="1:39" x14ac:dyDescent="0.3">
      <c r="A1157">
        <v>2625</v>
      </c>
      <c r="B1157">
        <v>1954</v>
      </c>
      <c r="C1157">
        <f>2014-marketing_campaign32[[#This Row],[Year_Birth]]</f>
        <v>60</v>
      </c>
      <c r="D1157" t="str">
        <f>IF(AND(marketing_campaign32[[#This Row],[Age]]&gt;17, marketing_campaign32[[#This Row],[Age]]&lt;40), "Adult", IF(AND(marketing_campaign32[[#This Row],[Age]]&gt;=40, marketing_campaign32[[#This Row],[Age]]&lt;59), "Middle Age", "Old Age"))</f>
        <v>Old Age</v>
      </c>
      <c r="E1157">
        <v>3</v>
      </c>
      <c r="F1157">
        <v>1</v>
      </c>
      <c r="G1157">
        <v>42607</v>
      </c>
      <c r="H1157" t="s">
        <v>147</v>
      </c>
      <c r="I1157">
        <v>2</v>
      </c>
      <c r="J1157">
        <v>0</v>
      </c>
      <c r="K1157">
        <v>1</v>
      </c>
      <c r="L1157">
        <f t="shared" si="54"/>
        <v>1</v>
      </c>
      <c r="M1157">
        <f>marketing_campaign32[[#This Row],[TotalKids]]+marketing_campaign32[[#This Row],[Marital_Number]]</f>
        <v>2</v>
      </c>
      <c r="N1157" s="1">
        <v>41595</v>
      </c>
      <c r="O1157" s="22">
        <f>MAX($N$2:$N$2229)-marketing_campaign32[[#This Row],[Dt_Customer]]</f>
        <v>224</v>
      </c>
      <c r="P1157">
        <v>30</v>
      </c>
      <c r="Q1157">
        <v>156</v>
      </c>
      <c r="R1157">
        <v>29</v>
      </c>
      <c r="S1157">
        <v>56</v>
      </c>
      <c r="T1157">
        <v>30</v>
      </c>
      <c r="U1157">
        <v>32</v>
      </c>
      <c r="V1157">
        <v>47</v>
      </c>
      <c r="W1157">
        <f t="shared" si="55"/>
        <v>350</v>
      </c>
      <c r="X1157" s="27">
        <f>marketing_campaign32[[#This Row],[TotalSpend]]/marketing_campaign32[[#This Row],[Income]]</f>
        <v>8.2146126223390514E-3</v>
      </c>
      <c r="Y1157" s="27" t="str">
        <f>IF(marketing_campaign32[[#This Row],[TotalSpend]]&gt;1196, "High Spend", "Low Spend")</f>
        <v>Low Spend</v>
      </c>
      <c r="Z1157">
        <v>2</v>
      </c>
      <c r="AA1157">
        <v>3</v>
      </c>
      <c r="AB1157">
        <v>2</v>
      </c>
      <c r="AC1157">
        <v>7</v>
      </c>
      <c r="AD1157">
        <f t="shared" si="56"/>
        <v>12</v>
      </c>
      <c r="AE1157" s="30">
        <f>IFERROR(marketing_campaign32[[#This Row],[TotalSpend]]/marketing_campaign32[[#This Row],[TotalPurchase]], 0)</f>
        <v>29.166666666666668</v>
      </c>
      <c r="AF1157">
        <v>3</v>
      </c>
      <c r="AG1157">
        <v>0</v>
      </c>
      <c r="AH1157">
        <v>0</v>
      </c>
      <c r="AI1157">
        <v>0</v>
      </c>
      <c r="AJ1157">
        <v>0</v>
      </c>
      <c r="AK1157">
        <v>0</v>
      </c>
      <c r="AL1157">
        <v>0</v>
      </c>
      <c r="AM1157">
        <v>0</v>
      </c>
    </row>
    <row r="1158" spans="1:39" x14ac:dyDescent="0.3">
      <c r="A1158">
        <v>4148</v>
      </c>
      <c r="B1158">
        <v>1972</v>
      </c>
      <c r="C1158">
        <f>2014-marketing_campaign32[[#This Row],[Year_Birth]]</f>
        <v>42</v>
      </c>
      <c r="D1158" t="str">
        <f>IF(AND(marketing_campaign32[[#This Row],[Age]]&gt;17, marketing_campaign32[[#This Row],[Age]]&lt;40), "Adult", IF(AND(marketing_campaign32[[#This Row],[Age]]&gt;=40, marketing_campaign32[[#This Row],[Age]]&lt;59), "Middle Age", "Old Age"))</f>
        <v>Middle Age</v>
      </c>
      <c r="E1158">
        <v>2</v>
      </c>
      <c r="F1158">
        <v>2</v>
      </c>
      <c r="G1158">
        <v>38988</v>
      </c>
      <c r="H1158" t="s">
        <v>147</v>
      </c>
      <c r="I1158">
        <v>2</v>
      </c>
      <c r="J1158">
        <v>1</v>
      </c>
      <c r="K1158">
        <v>2</v>
      </c>
      <c r="L1158">
        <f t="shared" si="54"/>
        <v>3</v>
      </c>
      <c r="M1158">
        <f>marketing_campaign32[[#This Row],[TotalKids]]+marketing_campaign32[[#This Row],[Marital_Number]]</f>
        <v>5</v>
      </c>
      <c r="N1158" s="1">
        <v>41141</v>
      </c>
      <c r="O1158" s="22">
        <f>MAX($N$2:$N$2229)-marketing_campaign32[[#This Row],[Dt_Customer]]</f>
        <v>678</v>
      </c>
      <c r="P1158">
        <v>90</v>
      </c>
      <c r="Q1158">
        <v>164</v>
      </c>
      <c r="R1158">
        <v>24</v>
      </c>
      <c r="S1158">
        <v>103</v>
      </c>
      <c r="T1158">
        <v>12</v>
      </c>
      <c r="U1158">
        <v>3</v>
      </c>
      <c r="V1158">
        <v>42</v>
      </c>
      <c r="W1158">
        <f t="shared" si="55"/>
        <v>348</v>
      </c>
      <c r="X1158" s="27">
        <f>marketing_campaign32[[#This Row],[TotalSpend]]/marketing_campaign32[[#This Row],[Income]]</f>
        <v>8.925823330255463E-3</v>
      </c>
      <c r="Y1158" s="27" t="str">
        <f>IF(marketing_campaign32[[#This Row],[TotalSpend]]&gt;1196, "High Spend", "Low Spend")</f>
        <v>Low Spend</v>
      </c>
      <c r="Z1158">
        <v>7</v>
      </c>
      <c r="AA1158">
        <v>5</v>
      </c>
      <c r="AB1158">
        <v>1</v>
      </c>
      <c r="AC1158">
        <v>6</v>
      </c>
      <c r="AD1158">
        <f t="shared" si="56"/>
        <v>12</v>
      </c>
      <c r="AE1158" s="30">
        <f>IFERROR(marketing_campaign32[[#This Row],[TotalSpend]]/marketing_campaign32[[#This Row],[TotalPurchase]], 0)</f>
        <v>29</v>
      </c>
      <c r="AF1158">
        <v>8</v>
      </c>
      <c r="AG1158">
        <v>0</v>
      </c>
      <c r="AH1158">
        <v>0</v>
      </c>
      <c r="AI1158">
        <v>0</v>
      </c>
      <c r="AJ1158">
        <v>0</v>
      </c>
      <c r="AK1158">
        <v>0</v>
      </c>
      <c r="AL1158">
        <v>0</v>
      </c>
      <c r="AM1158">
        <v>0</v>
      </c>
    </row>
    <row r="1159" spans="1:39" x14ac:dyDescent="0.3">
      <c r="A1159">
        <v>5389</v>
      </c>
      <c r="B1159">
        <v>1964</v>
      </c>
      <c r="C1159">
        <f>2014-marketing_campaign32[[#This Row],[Year_Birth]]</f>
        <v>50</v>
      </c>
      <c r="D1159" t="str">
        <f>IF(AND(marketing_campaign32[[#This Row],[Age]]&gt;17, marketing_campaign32[[#This Row],[Age]]&lt;40), "Adult", IF(AND(marketing_campaign32[[#This Row],[Age]]&gt;=40, marketing_campaign32[[#This Row],[Age]]&lt;59), "Middle Age", "Old Age"))</f>
        <v>Middle Age</v>
      </c>
      <c r="E1159">
        <v>2</v>
      </c>
      <c r="F1159">
        <v>2</v>
      </c>
      <c r="G1159">
        <v>48920</v>
      </c>
      <c r="H1159" t="s">
        <v>147</v>
      </c>
      <c r="I1159">
        <v>2</v>
      </c>
      <c r="J1159">
        <v>0</v>
      </c>
      <c r="K1159">
        <v>2</v>
      </c>
      <c r="L1159">
        <f t="shared" si="54"/>
        <v>2</v>
      </c>
      <c r="M1159">
        <f>marketing_campaign32[[#This Row],[TotalKids]]+marketing_campaign32[[#This Row],[Marital_Number]]</f>
        <v>4</v>
      </c>
      <c r="N1159" s="1">
        <v>41567</v>
      </c>
      <c r="O1159" s="22">
        <f>MAX($N$2:$N$2229)-marketing_campaign32[[#This Row],[Dt_Customer]]</f>
        <v>252</v>
      </c>
      <c r="P1159">
        <v>93</v>
      </c>
      <c r="Q1159">
        <v>238</v>
      </c>
      <c r="R1159">
        <v>17</v>
      </c>
      <c r="S1159">
        <v>68</v>
      </c>
      <c r="T1159">
        <v>8</v>
      </c>
      <c r="U1159">
        <v>10</v>
      </c>
      <c r="V1159">
        <v>6</v>
      </c>
      <c r="W1159">
        <f t="shared" si="55"/>
        <v>347</v>
      </c>
      <c r="X1159" s="27">
        <f>marketing_campaign32[[#This Row],[TotalSpend]]/marketing_campaign32[[#This Row],[Income]]</f>
        <v>7.0932134096484056E-3</v>
      </c>
      <c r="Y1159" s="27" t="str">
        <f>IF(marketing_campaign32[[#This Row],[TotalSpend]]&gt;1196, "High Spend", "Low Spend")</f>
        <v>Low Spend</v>
      </c>
      <c r="Z1159">
        <v>3</v>
      </c>
      <c r="AA1159">
        <v>6</v>
      </c>
      <c r="AB1159">
        <v>2</v>
      </c>
      <c r="AC1159">
        <v>5</v>
      </c>
      <c r="AD1159">
        <f t="shared" si="56"/>
        <v>13</v>
      </c>
      <c r="AE1159" s="30">
        <f>IFERROR(marketing_campaign32[[#This Row],[TotalSpend]]/marketing_campaign32[[#This Row],[TotalPurchase]], 0)</f>
        <v>26.692307692307693</v>
      </c>
      <c r="AF1159">
        <v>7</v>
      </c>
      <c r="AG1159">
        <v>0</v>
      </c>
      <c r="AH1159">
        <v>0</v>
      </c>
      <c r="AI1159">
        <v>0</v>
      </c>
      <c r="AJ1159">
        <v>1</v>
      </c>
      <c r="AK1159">
        <v>0</v>
      </c>
      <c r="AL1159">
        <v>0</v>
      </c>
      <c r="AM1159">
        <v>0</v>
      </c>
    </row>
    <row r="1160" spans="1:39" x14ac:dyDescent="0.3">
      <c r="A1160">
        <v>9097</v>
      </c>
      <c r="B1160">
        <v>1956</v>
      </c>
      <c r="C1160">
        <f>2014-marketing_campaign32[[#This Row],[Year_Birth]]</f>
        <v>58</v>
      </c>
      <c r="D1160" t="str">
        <f>IF(AND(marketing_campaign32[[#This Row],[Age]]&gt;17, marketing_campaign32[[#This Row],[Age]]&lt;40), "Adult", IF(AND(marketing_campaign32[[#This Row],[Age]]&gt;=40, marketing_campaign32[[#This Row],[Age]]&lt;59), "Middle Age", "Old Age"))</f>
        <v>Middle Age</v>
      </c>
      <c r="E1160">
        <v>2</v>
      </c>
      <c r="F1160">
        <v>1</v>
      </c>
      <c r="G1160">
        <v>46086</v>
      </c>
      <c r="H1160" t="s">
        <v>147</v>
      </c>
      <c r="I1160">
        <v>2</v>
      </c>
      <c r="J1160">
        <v>0</v>
      </c>
      <c r="K1160">
        <v>1</v>
      </c>
      <c r="L1160">
        <f t="shared" si="54"/>
        <v>1</v>
      </c>
      <c r="M1160">
        <f>marketing_campaign32[[#This Row],[TotalKids]]+marketing_campaign32[[#This Row],[Marital_Number]]</f>
        <v>2</v>
      </c>
      <c r="N1160" s="1">
        <v>41581</v>
      </c>
      <c r="O1160" s="22">
        <f>MAX($N$2:$N$2229)-marketing_campaign32[[#This Row],[Dt_Customer]]</f>
        <v>238</v>
      </c>
      <c r="P1160">
        <v>34</v>
      </c>
      <c r="Q1160">
        <v>244</v>
      </c>
      <c r="R1160">
        <v>8</v>
      </c>
      <c r="S1160">
        <v>32</v>
      </c>
      <c r="T1160">
        <v>7</v>
      </c>
      <c r="U1160">
        <v>2</v>
      </c>
      <c r="V1160">
        <v>50</v>
      </c>
      <c r="W1160">
        <f t="shared" si="55"/>
        <v>343</v>
      </c>
      <c r="X1160" s="27">
        <f>marketing_campaign32[[#This Row],[TotalSpend]]/marketing_campaign32[[#This Row],[Income]]</f>
        <v>7.4426072993967803E-3</v>
      </c>
      <c r="Y1160" s="27" t="str">
        <f>IF(marketing_campaign32[[#This Row],[TotalSpend]]&gt;1196, "High Spend", "Low Spend")</f>
        <v>Low Spend</v>
      </c>
      <c r="Z1160">
        <v>4</v>
      </c>
      <c r="AA1160">
        <v>3</v>
      </c>
      <c r="AB1160">
        <v>1</v>
      </c>
      <c r="AC1160">
        <v>8</v>
      </c>
      <c r="AD1160">
        <f t="shared" si="56"/>
        <v>12</v>
      </c>
      <c r="AE1160" s="30">
        <f>IFERROR(marketing_campaign32[[#This Row],[TotalSpend]]/marketing_campaign32[[#This Row],[TotalPurchase]], 0)</f>
        <v>28.583333333333332</v>
      </c>
      <c r="AF1160">
        <v>4</v>
      </c>
      <c r="AG1160">
        <v>0</v>
      </c>
      <c r="AH1160">
        <v>0</v>
      </c>
      <c r="AI1160">
        <v>0</v>
      </c>
      <c r="AJ1160">
        <v>0</v>
      </c>
      <c r="AK1160">
        <v>0</v>
      </c>
      <c r="AL1160">
        <v>0</v>
      </c>
      <c r="AM1160">
        <v>0</v>
      </c>
    </row>
    <row r="1161" spans="1:39" x14ac:dyDescent="0.3">
      <c r="A1161">
        <v>615</v>
      </c>
      <c r="B1161">
        <v>1960</v>
      </c>
      <c r="C1161">
        <f>2014-marketing_campaign32[[#This Row],[Year_Birth]]</f>
        <v>54</v>
      </c>
      <c r="D1161" t="str">
        <f>IF(AND(marketing_campaign32[[#This Row],[Age]]&gt;17, marketing_campaign32[[#This Row],[Age]]&lt;40), "Adult", IF(AND(marketing_campaign32[[#This Row],[Age]]&gt;=40, marketing_campaign32[[#This Row],[Age]]&lt;59), "Middle Age", "Old Age"))</f>
        <v>Middle Age</v>
      </c>
      <c r="E1161">
        <v>2</v>
      </c>
      <c r="F1161">
        <v>2</v>
      </c>
      <c r="G1161">
        <v>30507</v>
      </c>
      <c r="H1161" t="s">
        <v>147</v>
      </c>
      <c r="I1161">
        <v>2</v>
      </c>
      <c r="J1161">
        <v>0</v>
      </c>
      <c r="K1161">
        <v>0</v>
      </c>
      <c r="L1161">
        <f t="shared" si="54"/>
        <v>0</v>
      </c>
      <c r="M1161">
        <f>marketing_campaign32[[#This Row],[TotalKids]]+marketing_campaign32[[#This Row],[Marital_Number]]</f>
        <v>2</v>
      </c>
      <c r="N1161" s="1">
        <v>41344</v>
      </c>
      <c r="O1161" s="22">
        <f>MAX($N$2:$N$2229)-marketing_campaign32[[#This Row],[Dt_Customer]]</f>
        <v>475</v>
      </c>
      <c r="P1161">
        <v>29</v>
      </c>
      <c r="Q1161">
        <v>65</v>
      </c>
      <c r="R1161">
        <v>36</v>
      </c>
      <c r="S1161">
        <v>74</v>
      </c>
      <c r="T1161">
        <v>38</v>
      </c>
      <c r="U1161">
        <v>20</v>
      </c>
      <c r="V1161">
        <v>110</v>
      </c>
      <c r="W1161">
        <f t="shared" si="55"/>
        <v>343</v>
      </c>
      <c r="X1161" s="27">
        <f>marketing_campaign32[[#This Row],[TotalSpend]]/marketing_campaign32[[#This Row],[Income]]</f>
        <v>1.1243321204969351E-2</v>
      </c>
      <c r="Y1161" s="27" t="str">
        <f>IF(marketing_campaign32[[#This Row],[TotalSpend]]&gt;1196, "High Spend", "Low Spend")</f>
        <v>Low Spend</v>
      </c>
      <c r="Z1161">
        <v>1</v>
      </c>
      <c r="AA1161">
        <v>5</v>
      </c>
      <c r="AB1161">
        <v>1</v>
      </c>
      <c r="AC1161">
        <v>4</v>
      </c>
      <c r="AD1161">
        <f t="shared" si="56"/>
        <v>10</v>
      </c>
      <c r="AE1161" s="30">
        <f>IFERROR(marketing_campaign32[[#This Row],[TotalSpend]]/marketing_campaign32[[#This Row],[TotalPurchase]], 0)</f>
        <v>34.299999999999997</v>
      </c>
      <c r="AF1161">
        <v>7</v>
      </c>
      <c r="AG1161">
        <v>0</v>
      </c>
      <c r="AH1161">
        <v>0</v>
      </c>
      <c r="AI1161">
        <v>0</v>
      </c>
      <c r="AJ1161">
        <v>0</v>
      </c>
      <c r="AK1161">
        <v>0</v>
      </c>
      <c r="AL1161">
        <v>0</v>
      </c>
      <c r="AM1161">
        <v>0</v>
      </c>
    </row>
    <row r="1162" spans="1:39" x14ac:dyDescent="0.3">
      <c r="A1162">
        <v>4271</v>
      </c>
      <c r="B1162">
        <v>1989</v>
      </c>
      <c r="C1162">
        <f>2014-marketing_campaign32[[#This Row],[Year_Birth]]</f>
        <v>25</v>
      </c>
      <c r="D1162" t="str">
        <f>IF(AND(marketing_campaign32[[#This Row],[Age]]&gt;17, marketing_campaign32[[#This Row],[Age]]&lt;40), "Adult", IF(AND(marketing_campaign32[[#This Row],[Age]]&gt;=40, marketing_campaign32[[#This Row],[Age]]&lt;59), "Middle Age", "Old Age"))</f>
        <v>Adult</v>
      </c>
      <c r="E1162">
        <v>3</v>
      </c>
      <c r="F1162">
        <v>2</v>
      </c>
      <c r="G1162">
        <v>38683</v>
      </c>
      <c r="H1162" t="s">
        <v>147</v>
      </c>
      <c r="I1162">
        <v>2</v>
      </c>
      <c r="J1162">
        <v>1</v>
      </c>
      <c r="K1162">
        <v>0</v>
      </c>
      <c r="L1162">
        <f t="shared" si="54"/>
        <v>1</v>
      </c>
      <c r="M1162">
        <f>marketing_campaign32[[#This Row],[TotalKids]]+marketing_campaign32[[#This Row],[Marital_Number]]</f>
        <v>3</v>
      </c>
      <c r="N1162" s="1">
        <v>41186</v>
      </c>
      <c r="O1162" s="22">
        <f>MAX($N$2:$N$2229)-marketing_campaign32[[#This Row],[Dt_Customer]]</f>
        <v>633</v>
      </c>
      <c r="P1162">
        <v>80</v>
      </c>
      <c r="Q1162">
        <v>46</v>
      </c>
      <c r="R1162">
        <v>35</v>
      </c>
      <c r="S1162">
        <v>69</v>
      </c>
      <c r="T1162">
        <v>84</v>
      </c>
      <c r="U1162">
        <v>41</v>
      </c>
      <c r="V1162">
        <v>66</v>
      </c>
      <c r="W1162">
        <f t="shared" si="55"/>
        <v>341</v>
      </c>
      <c r="X1162" s="27">
        <f>marketing_campaign32[[#This Row],[TotalSpend]]/marketing_campaign32[[#This Row],[Income]]</f>
        <v>8.8152418374996769E-3</v>
      </c>
      <c r="Y1162" s="27" t="str">
        <f>IF(marketing_campaign32[[#This Row],[TotalSpend]]&gt;1196, "High Spend", "Low Spend")</f>
        <v>Low Spend</v>
      </c>
      <c r="Z1162">
        <v>6</v>
      </c>
      <c r="AA1162">
        <v>4</v>
      </c>
      <c r="AB1162">
        <v>1</v>
      </c>
      <c r="AC1162">
        <v>6</v>
      </c>
      <c r="AD1162">
        <f t="shared" si="56"/>
        <v>11</v>
      </c>
      <c r="AE1162" s="30">
        <f>IFERROR(marketing_campaign32[[#This Row],[TotalSpend]]/marketing_campaign32[[#This Row],[TotalPurchase]], 0)</f>
        <v>31</v>
      </c>
      <c r="AF1162">
        <v>7</v>
      </c>
      <c r="AG1162">
        <v>0</v>
      </c>
      <c r="AH1162">
        <v>0</v>
      </c>
      <c r="AI1162">
        <v>0</v>
      </c>
      <c r="AJ1162">
        <v>0</v>
      </c>
      <c r="AK1162">
        <v>0</v>
      </c>
      <c r="AL1162">
        <v>0</v>
      </c>
      <c r="AM1162">
        <v>0</v>
      </c>
    </row>
    <row r="1163" spans="1:39" x14ac:dyDescent="0.3">
      <c r="A1163">
        <v>3409</v>
      </c>
      <c r="B1163">
        <v>1984</v>
      </c>
      <c r="C1163">
        <f>2014-marketing_campaign32[[#This Row],[Year_Birth]]</f>
        <v>30</v>
      </c>
      <c r="D1163" t="str">
        <f>IF(AND(marketing_campaign32[[#This Row],[Age]]&gt;17, marketing_campaign32[[#This Row],[Age]]&lt;40), "Adult", IF(AND(marketing_campaign32[[#This Row],[Age]]&gt;=40, marketing_campaign32[[#This Row],[Age]]&lt;59), "Middle Age", "Old Age"))</f>
        <v>Adult</v>
      </c>
      <c r="E1163">
        <v>2</v>
      </c>
      <c r="F1163">
        <v>1</v>
      </c>
      <c r="G1163">
        <v>36108</v>
      </c>
      <c r="H1163" t="s">
        <v>147</v>
      </c>
      <c r="I1163">
        <v>2</v>
      </c>
      <c r="J1163">
        <v>1</v>
      </c>
      <c r="K1163">
        <v>0</v>
      </c>
      <c r="L1163">
        <f t="shared" si="54"/>
        <v>1</v>
      </c>
      <c r="M1163">
        <f>marketing_campaign32[[#This Row],[TotalKids]]+marketing_campaign32[[#This Row],[Marital_Number]]</f>
        <v>2</v>
      </c>
      <c r="N1163" s="1">
        <v>41562</v>
      </c>
      <c r="O1163" s="22">
        <f>MAX($N$2:$N$2229)-marketing_campaign32[[#This Row],[Dt_Customer]]</f>
        <v>257</v>
      </c>
      <c r="P1163">
        <v>68</v>
      </c>
      <c r="Q1163">
        <v>141</v>
      </c>
      <c r="R1163">
        <v>8</v>
      </c>
      <c r="S1163">
        <v>129</v>
      </c>
      <c r="T1163">
        <v>3</v>
      </c>
      <c r="U1163">
        <v>11</v>
      </c>
      <c r="V1163">
        <v>47</v>
      </c>
      <c r="W1163">
        <f t="shared" si="55"/>
        <v>339</v>
      </c>
      <c r="X1163" s="27">
        <f>marketing_campaign32[[#This Row],[TotalSpend]]/marketing_campaign32[[#This Row],[Income]]</f>
        <v>9.3885011631771355E-3</v>
      </c>
      <c r="Y1163" s="27" t="str">
        <f>IF(marketing_campaign32[[#This Row],[TotalSpend]]&gt;1196, "High Spend", "Low Spend")</f>
        <v>Low Spend</v>
      </c>
      <c r="Z1163">
        <v>3</v>
      </c>
      <c r="AA1163">
        <v>7</v>
      </c>
      <c r="AB1163">
        <v>1</v>
      </c>
      <c r="AC1163">
        <v>4</v>
      </c>
      <c r="AD1163">
        <f t="shared" si="56"/>
        <v>12</v>
      </c>
      <c r="AE1163" s="30">
        <f>IFERROR(marketing_campaign32[[#This Row],[TotalSpend]]/marketing_campaign32[[#This Row],[TotalPurchase]], 0)</f>
        <v>28.25</v>
      </c>
      <c r="AF1163">
        <v>9</v>
      </c>
      <c r="AG1163">
        <v>0</v>
      </c>
      <c r="AH1163">
        <v>0</v>
      </c>
      <c r="AI1163">
        <v>1</v>
      </c>
      <c r="AJ1163">
        <v>0</v>
      </c>
      <c r="AK1163">
        <v>0</v>
      </c>
      <c r="AL1163">
        <v>0</v>
      </c>
      <c r="AM1163">
        <v>0</v>
      </c>
    </row>
    <row r="1164" spans="1:39" x14ac:dyDescent="0.3">
      <c r="A1164">
        <v>2285</v>
      </c>
      <c r="B1164">
        <v>1954</v>
      </c>
      <c r="C1164">
        <f>2014-marketing_campaign32[[#This Row],[Year_Birth]]</f>
        <v>60</v>
      </c>
      <c r="D1164" t="str">
        <f>IF(AND(marketing_campaign32[[#This Row],[Age]]&gt;17, marketing_campaign32[[#This Row],[Age]]&lt;40), "Adult", IF(AND(marketing_campaign32[[#This Row],[Age]]&gt;=40, marketing_campaign32[[#This Row],[Age]]&lt;59), "Middle Age", "Old Age"))</f>
        <v>Old Age</v>
      </c>
      <c r="E1164">
        <v>3</v>
      </c>
      <c r="F1164">
        <v>2</v>
      </c>
      <c r="G1164">
        <v>36634</v>
      </c>
      <c r="H1164" t="s">
        <v>147</v>
      </c>
      <c r="I1164">
        <v>2</v>
      </c>
      <c r="J1164">
        <v>0</v>
      </c>
      <c r="K1164">
        <v>1</v>
      </c>
      <c r="L1164">
        <f t="shared" si="54"/>
        <v>1</v>
      </c>
      <c r="M1164">
        <f>marketing_campaign32[[#This Row],[TotalKids]]+marketing_campaign32[[#This Row],[Marital_Number]]</f>
        <v>3</v>
      </c>
      <c r="N1164" s="1">
        <v>41422</v>
      </c>
      <c r="O1164" s="22">
        <f>MAX($N$2:$N$2229)-marketing_campaign32[[#This Row],[Dt_Customer]]</f>
        <v>397</v>
      </c>
      <c r="P1164">
        <v>0</v>
      </c>
      <c r="Q1164">
        <v>213</v>
      </c>
      <c r="R1164">
        <v>9</v>
      </c>
      <c r="S1164">
        <v>76</v>
      </c>
      <c r="T1164">
        <v>4</v>
      </c>
      <c r="U1164">
        <v>3</v>
      </c>
      <c r="V1164">
        <v>30</v>
      </c>
      <c r="W1164">
        <f t="shared" si="55"/>
        <v>335</v>
      </c>
      <c r="X1164" s="27">
        <f>marketing_campaign32[[#This Row],[TotalSpend]]/marketing_campaign32[[#This Row],[Income]]</f>
        <v>9.1445105639569799E-3</v>
      </c>
      <c r="Y1164" s="27" t="str">
        <f>IF(marketing_campaign32[[#This Row],[TotalSpend]]&gt;1196, "High Spend", "Low Spend")</f>
        <v>Low Spend</v>
      </c>
      <c r="Z1164">
        <v>3</v>
      </c>
      <c r="AA1164">
        <v>5</v>
      </c>
      <c r="AB1164">
        <v>2</v>
      </c>
      <c r="AC1164">
        <v>5</v>
      </c>
      <c r="AD1164">
        <f t="shared" si="56"/>
        <v>12</v>
      </c>
      <c r="AE1164" s="30">
        <f>IFERROR(marketing_campaign32[[#This Row],[TotalSpend]]/marketing_campaign32[[#This Row],[TotalPurchase]], 0)</f>
        <v>27.916666666666668</v>
      </c>
      <c r="AF1164">
        <v>7</v>
      </c>
      <c r="AG1164">
        <v>0</v>
      </c>
      <c r="AH1164">
        <v>0</v>
      </c>
      <c r="AI1164">
        <v>0</v>
      </c>
      <c r="AJ1164">
        <v>0</v>
      </c>
      <c r="AK1164">
        <v>0</v>
      </c>
      <c r="AL1164">
        <v>0</v>
      </c>
      <c r="AM1164">
        <v>0</v>
      </c>
    </row>
    <row r="1165" spans="1:39" x14ac:dyDescent="0.3">
      <c r="A1165">
        <v>6255</v>
      </c>
      <c r="B1165">
        <v>1952</v>
      </c>
      <c r="C1165">
        <f>2014-marketing_campaign32[[#This Row],[Year_Birth]]</f>
        <v>62</v>
      </c>
      <c r="D1165" t="str">
        <f>IF(AND(marketing_campaign32[[#This Row],[Age]]&gt;17, marketing_campaign32[[#This Row],[Age]]&lt;40), "Adult", IF(AND(marketing_campaign32[[#This Row],[Age]]&gt;=40, marketing_campaign32[[#This Row],[Age]]&lt;59), "Middle Age", "Old Age"))</f>
        <v>Old Age</v>
      </c>
      <c r="E1165">
        <v>3</v>
      </c>
      <c r="F1165">
        <v>2</v>
      </c>
      <c r="G1165">
        <v>70545</v>
      </c>
      <c r="H1165" t="s">
        <v>146</v>
      </c>
      <c r="I1165">
        <v>3</v>
      </c>
      <c r="J1165">
        <v>0</v>
      </c>
      <c r="K1165">
        <v>1</v>
      </c>
      <c r="L1165">
        <f t="shared" si="54"/>
        <v>1</v>
      </c>
      <c r="M1165">
        <f>marketing_campaign32[[#This Row],[TotalKids]]+marketing_campaign32[[#This Row],[Marital_Number]]</f>
        <v>3</v>
      </c>
      <c r="N1165" s="1">
        <v>41793</v>
      </c>
      <c r="O1165" s="22">
        <f>MAX($N$2:$N$2229)-marketing_campaign32[[#This Row],[Dt_Customer]]</f>
        <v>26</v>
      </c>
      <c r="P1165">
        <v>29</v>
      </c>
      <c r="Q1165">
        <v>138</v>
      </c>
      <c r="R1165">
        <v>39</v>
      </c>
      <c r="S1165">
        <v>63</v>
      </c>
      <c r="T1165">
        <v>55</v>
      </c>
      <c r="U1165">
        <v>18</v>
      </c>
      <c r="V1165">
        <v>21</v>
      </c>
      <c r="W1165">
        <f t="shared" si="55"/>
        <v>334</v>
      </c>
      <c r="X1165" s="27">
        <f>marketing_campaign32[[#This Row],[TotalSpend]]/marketing_campaign32[[#This Row],[Income]]</f>
        <v>4.7345665887022466E-3</v>
      </c>
      <c r="Y1165" s="27" t="str">
        <f>IF(marketing_campaign32[[#This Row],[TotalSpend]]&gt;1196, "High Spend", "Low Spend")</f>
        <v>Low Spend</v>
      </c>
      <c r="Z1165">
        <v>1</v>
      </c>
      <c r="AA1165">
        <v>4</v>
      </c>
      <c r="AB1165">
        <v>1</v>
      </c>
      <c r="AC1165">
        <v>7</v>
      </c>
      <c r="AD1165">
        <f t="shared" si="56"/>
        <v>12</v>
      </c>
      <c r="AE1165" s="30">
        <f>IFERROR(marketing_campaign32[[#This Row],[TotalSpend]]/marketing_campaign32[[#This Row],[TotalPurchase]], 0)</f>
        <v>27.833333333333332</v>
      </c>
      <c r="AF1165">
        <v>2</v>
      </c>
      <c r="AG1165">
        <v>0</v>
      </c>
      <c r="AH1165">
        <v>0</v>
      </c>
      <c r="AI1165">
        <v>0</v>
      </c>
      <c r="AJ1165">
        <v>0</v>
      </c>
      <c r="AK1165">
        <v>0</v>
      </c>
      <c r="AL1165">
        <v>0</v>
      </c>
      <c r="AM1165">
        <v>0</v>
      </c>
    </row>
    <row r="1166" spans="1:39" x14ac:dyDescent="0.3">
      <c r="A1166">
        <v>675</v>
      </c>
      <c r="B1166">
        <v>1973</v>
      </c>
      <c r="C1166">
        <f>2014-marketing_campaign32[[#This Row],[Year_Birth]]</f>
        <v>41</v>
      </c>
      <c r="D1166" t="str">
        <f>IF(AND(marketing_campaign32[[#This Row],[Age]]&gt;17, marketing_campaign32[[#This Row],[Age]]&lt;40), "Adult", IF(AND(marketing_campaign32[[#This Row],[Age]]&gt;=40, marketing_campaign32[[#This Row],[Age]]&lt;59), "Middle Age", "Old Age"))</f>
        <v>Middle Age</v>
      </c>
      <c r="E1166">
        <v>3</v>
      </c>
      <c r="F1166">
        <v>1</v>
      </c>
      <c r="G1166">
        <v>52034</v>
      </c>
      <c r="H1166" t="s">
        <v>147</v>
      </c>
      <c r="I1166">
        <v>2</v>
      </c>
      <c r="J1166">
        <v>1</v>
      </c>
      <c r="K1166">
        <v>1</v>
      </c>
      <c r="L1166">
        <f t="shared" si="54"/>
        <v>2</v>
      </c>
      <c r="M1166">
        <f>marketing_campaign32[[#This Row],[TotalKids]]+marketing_campaign32[[#This Row],[Marital_Number]]</f>
        <v>3</v>
      </c>
      <c r="N1166" s="1">
        <v>41411</v>
      </c>
      <c r="O1166" s="22">
        <f>MAX($N$2:$N$2229)-marketing_campaign32[[#This Row],[Dt_Customer]]</f>
        <v>408</v>
      </c>
      <c r="P1166">
        <v>67</v>
      </c>
      <c r="Q1166">
        <v>146</v>
      </c>
      <c r="R1166">
        <v>0</v>
      </c>
      <c r="S1166">
        <v>93</v>
      </c>
      <c r="T1166">
        <v>7</v>
      </c>
      <c r="U1166">
        <v>13</v>
      </c>
      <c r="V1166">
        <v>73</v>
      </c>
      <c r="W1166">
        <f t="shared" si="55"/>
        <v>332</v>
      </c>
      <c r="X1166" s="27">
        <f>marketing_campaign32[[#This Row],[TotalSpend]]/marketing_campaign32[[#This Row],[Income]]</f>
        <v>6.3804435561363726E-3</v>
      </c>
      <c r="Y1166" s="27" t="str">
        <f>IF(marketing_campaign32[[#This Row],[TotalSpend]]&gt;1196, "High Spend", "Low Spend")</f>
        <v>Low Spend</v>
      </c>
      <c r="Z1166">
        <v>5</v>
      </c>
      <c r="AA1166">
        <v>4</v>
      </c>
      <c r="AB1166">
        <v>2</v>
      </c>
      <c r="AC1166">
        <v>5</v>
      </c>
      <c r="AD1166">
        <f t="shared" si="56"/>
        <v>11</v>
      </c>
      <c r="AE1166" s="30">
        <f>IFERROR(marketing_campaign32[[#This Row],[TotalSpend]]/marketing_campaign32[[#This Row],[TotalPurchase]], 0)</f>
        <v>30.181818181818183</v>
      </c>
      <c r="AF1166">
        <v>7</v>
      </c>
      <c r="AG1166">
        <v>0</v>
      </c>
      <c r="AH1166">
        <v>0</v>
      </c>
      <c r="AI1166">
        <v>0</v>
      </c>
      <c r="AJ1166">
        <v>0</v>
      </c>
      <c r="AK1166">
        <v>0</v>
      </c>
      <c r="AL1166">
        <v>0</v>
      </c>
      <c r="AM1166">
        <v>0</v>
      </c>
    </row>
    <row r="1167" spans="1:39" x14ac:dyDescent="0.3">
      <c r="A1167">
        <v>10232</v>
      </c>
      <c r="B1167">
        <v>1963</v>
      </c>
      <c r="C1167">
        <f>2014-marketing_campaign32[[#This Row],[Year_Birth]]</f>
        <v>51</v>
      </c>
      <c r="D1167" t="str">
        <f>IF(AND(marketing_campaign32[[#This Row],[Age]]&gt;17, marketing_campaign32[[#This Row],[Age]]&lt;40), "Adult", IF(AND(marketing_campaign32[[#This Row],[Age]]&gt;=40, marketing_campaign32[[#This Row],[Age]]&lt;59), "Middle Age", "Old Age"))</f>
        <v>Middle Age</v>
      </c>
      <c r="E1167">
        <v>3</v>
      </c>
      <c r="F1167">
        <v>1</v>
      </c>
      <c r="G1167">
        <v>48799</v>
      </c>
      <c r="H1167" t="s">
        <v>147</v>
      </c>
      <c r="I1167">
        <v>2</v>
      </c>
      <c r="J1167">
        <v>0</v>
      </c>
      <c r="K1167">
        <v>1</v>
      </c>
      <c r="L1167">
        <f t="shared" si="54"/>
        <v>1</v>
      </c>
      <c r="M1167">
        <f>marketing_campaign32[[#This Row],[TotalKids]]+marketing_campaign32[[#This Row],[Marital_Number]]</f>
        <v>2</v>
      </c>
      <c r="N1167" s="1">
        <v>41583</v>
      </c>
      <c r="O1167" s="22">
        <f>MAX($N$2:$N$2229)-marketing_campaign32[[#This Row],[Dt_Customer]]</f>
        <v>236</v>
      </c>
      <c r="P1167">
        <v>9</v>
      </c>
      <c r="Q1167">
        <v>174</v>
      </c>
      <c r="R1167">
        <v>18</v>
      </c>
      <c r="S1167">
        <v>81</v>
      </c>
      <c r="T1167">
        <v>28</v>
      </c>
      <c r="U1167">
        <v>6</v>
      </c>
      <c r="V1167">
        <v>24</v>
      </c>
      <c r="W1167">
        <f t="shared" si="55"/>
        <v>331</v>
      </c>
      <c r="X1167" s="27">
        <f>marketing_campaign32[[#This Row],[TotalSpend]]/marketing_campaign32[[#This Row],[Income]]</f>
        <v>6.7829258796286811E-3</v>
      </c>
      <c r="Y1167" s="27" t="str">
        <f>IF(marketing_campaign32[[#This Row],[TotalSpend]]&gt;1196, "High Spend", "Low Spend")</f>
        <v>Low Spend</v>
      </c>
      <c r="Z1167">
        <v>3</v>
      </c>
      <c r="AA1167">
        <v>3</v>
      </c>
      <c r="AB1167">
        <v>2</v>
      </c>
      <c r="AC1167">
        <v>7</v>
      </c>
      <c r="AD1167">
        <f t="shared" si="56"/>
        <v>12</v>
      </c>
      <c r="AE1167" s="30">
        <f>IFERROR(marketing_campaign32[[#This Row],[TotalSpend]]/marketing_campaign32[[#This Row],[TotalPurchase]], 0)</f>
        <v>27.583333333333332</v>
      </c>
      <c r="AF1167">
        <v>3</v>
      </c>
      <c r="AG1167">
        <v>0</v>
      </c>
      <c r="AH1167">
        <v>0</v>
      </c>
      <c r="AI1167">
        <v>0</v>
      </c>
      <c r="AJ1167">
        <v>0</v>
      </c>
      <c r="AK1167">
        <v>0</v>
      </c>
      <c r="AL1167">
        <v>0</v>
      </c>
      <c r="AM1167">
        <v>0</v>
      </c>
    </row>
    <row r="1168" spans="1:39" x14ac:dyDescent="0.3">
      <c r="A1168">
        <v>176</v>
      </c>
      <c r="B1168">
        <v>1980</v>
      </c>
      <c r="C1168">
        <f>2014-marketing_campaign32[[#This Row],[Year_Birth]]</f>
        <v>34</v>
      </c>
      <c r="D1168" t="str">
        <f>IF(AND(marketing_campaign32[[#This Row],[Age]]&gt;17, marketing_campaign32[[#This Row],[Age]]&lt;40), "Adult", IF(AND(marketing_campaign32[[#This Row],[Age]]&gt;=40, marketing_campaign32[[#This Row],[Age]]&lt;59), "Middle Age", "Old Age"))</f>
        <v>Adult</v>
      </c>
      <c r="E1168">
        <v>3</v>
      </c>
      <c r="F1168">
        <v>1</v>
      </c>
      <c r="G1168">
        <v>67506</v>
      </c>
      <c r="H1168" t="s">
        <v>147</v>
      </c>
      <c r="I1168">
        <v>2</v>
      </c>
      <c r="J1168">
        <v>0</v>
      </c>
      <c r="K1168">
        <v>1</v>
      </c>
      <c r="L1168">
        <f t="shared" si="54"/>
        <v>1</v>
      </c>
      <c r="M1168">
        <f>marketing_campaign32[[#This Row],[TotalKids]]+marketing_campaign32[[#This Row],[Marital_Number]]</f>
        <v>2</v>
      </c>
      <c r="N1168" s="1">
        <v>41641</v>
      </c>
      <c r="O1168" s="22">
        <f>MAX($N$2:$N$2229)-marketing_campaign32[[#This Row],[Dt_Customer]]</f>
        <v>178</v>
      </c>
      <c r="P1168">
        <v>73</v>
      </c>
      <c r="Q1168">
        <v>90</v>
      </c>
      <c r="R1168">
        <v>38</v>
      </c>
      <c r="S1168">
        <v>67</v>
      </c>
      <c r="T1168">
        <v>33</v>
      </c>
      <c r="U1168">
        <v>36</v>
      </c>
      <c r="V1168">
        <v>67</v>
      </c>
      <c r="W1168">
        <f t="shared" si="55"/>
        <v>331</v>
      </c>
      <c r="X1168" s="27">
        <f>marketing_campaign32[[#This Row],[TotalSpend]]/marketing_campaign32[[#This Row],[Income]]</f>
        <v>4.9032678576719103E-3</v>
      </c>
      <c r="Y1168" s="27" t="str">
        <f>IF(marketing_campaign32[[#This Row],[TotalSpend]]&gt;1196, "High Spend", "Low Spend")</f>
        <v>Low Spend</v>
      </c>
      <c r="Z1168">
        <v>1</v>
      </c>
      <c r="AA1168">
        <v>4</v>
      </c>
      <c r="AB1168">
        <v>1</v>
      </c>
      <c r="AC1168">
        <v>6</v>
      </c>
      <c r="AD1168">
        <f t="shared" si="56"/>
        <v>11</v>
      </c>
      <c r="AE1168" s="30">
        <f>IFERROR(marketing_campaign32[[#This Row],[TotalSpend]]/marketing_campaign32[[#This Row],[TotalPurchase]], 0)</f>
        <v>30.09090909090909</v>
      </c>
      <c r="AF1168">
        <v>3</v>
      </c>
      <c r="AG1168">
        <v>0</v>
      </c>
      <c r="AH1168">
        <v>0</v>
      </c>
      <c r="AI1168">
        <v>0</v>
      </c>
      <c r="AJ1168">
        <v>0</v>
      </c>
      <c r="AK1168">
        <v>0</v>
      </c>
      <c r="AL1168">
        <v>0</v>
      </c>
      <c r="AM1168">
        <v>0</v>
      </c>
    </row>
    <row r="1169" spans="1:39" x14ac:dyDescent="0.3">
      <c r="A1169">
        <v>2308</v>
      </c>
      <c r="B1169">
        <v>1954</v>
      </c>
      <c r="C1169">
        <f>2014-marketing_campaign32[[#This Row],[Year_Birth]]</f>
        <v>60</v>
      </c>
      <c r="D1169" t="str">
        <f>IF(AND(marketing_campaign32[[#This Row],[Age]]&gt;17, marketing_campaign32[[#This Row],[Age]]&lt;40), "Adult", IF(AND(marketing_campaign32[[#This Row],[Age]]&gt;=40, marketing_campaign32[[#This Row],[Age]]&lt;59), "Middle Age", "Old Age"))</f>
        <v>Old Age</v>
      </c>
      <c r="E1169">
        <v>2</v>
      </c>
      <c r="F1169">
        <v>2</v>
      </c>
      <c r="G1169">
        <v>46734</v>
      </c>
      <c r="H1169" t="s">
        <v>147</v>
      </c>
      <c r="I1169">
        <v>2</v>
      </c>
      <c r="J1169">
        <v>0</v>
      </c>
      <c r="K1169">
        <v>1</v>
      </c>
      <c r="L1169">
        <f t="shared" si="54"/>
        <v>1</v>
      </c>
      <c r="M1169">
        <f>marketing_campaign32[[#This Row],[TotalKids]]+marketing_campaign32[[#This Row],[Marital_Number]]</f>
        <v>3</v>
      </c>
      <c r="N1169" s="1">
        <v>41231</v>
      </c>
      <c r="O1169" s="22">
        <f>MAX($N$2:$N$2229)-marketing_campaign32[[#This Row],[Dt_Customer]]</f>
        <v>588</v>
      </c>
      <c r="P1169">
        <v>40</v>
      </c>
      <c r="Q1169">
        <v>110</v>
      </c>
      <c r="R1169">
        <v>5</v>
      </c>
      <c r="S1169">
        <v>137</v>
      </c>
      <c r="T1169">
        <v>26</v>
      </c>
      <c r="U1169">
        <v>23</v>
      </c>
      <c r="V1169">
        <v>29</v>
      </c>
      <c r="W1169">
        <f t="shared" si="55"/>
        <v>330</v>
      </c>
      <c r="X1169" s="27">
        <f>marketing_campaign32[[#This Row],[TotalSpend]]/marketing_campaign32[[#This Row],[Income]]</f>
        <v>7.0612402105533446E-3</v>
      </c>
      <c r="Y1169" s="27" t="str">
        <f>IF(marketing_campaign32[[#This Row],[TotalSpend]]&gt;1196, "High Spend", "Low Spend")</f>
        <v>Low Spend</v>
      </c>
      <c r="Z1169">
        <v>2</v>
      </c>
      <c r="AA1169">
        <v>6</v>
      </c>
      <c r="AB1169">
        <v>1</v>
      </c>
      <c r="AC1169">
        <v>5</v>
      </c>
      <c r="AD1169">
        <f t="shared" si="56"/>
        <v>12</v>
      </c>
      <c r="AE1169" s="30">
        <f>IFERROR(marketing_campaign32[[#This Row],[TotalSpend]]/marketing_campaign32[[#This Row],[TotalPurchase]], 0)</f>
        <v>27.5</v>
      </c>
      <c r="AF1169">
        <v>7</v>
      </c>
      <c r="AG1169">
        <v>0</v>
      </c>
      <c r="AH1169">
        <v>0</v>
      </c>
      <c r="AI1169">
        <v>0</v>
      </c>
      <c r="AJ1169">
        <v>0</v>
      </c>
      <c r="AK1169">
        <v>0</v>
      </c>
      <c r="AL1169">
        <v>0</v>
      </c>
      <c r="AM1169">
        <v>0</v>
      </c>
    </row>
    <row r="1170" spans="1:39" x14ac:dyDescent="0.3">
      <c r="A1170">
        <v>7613</v>
      </c>
      <c r="B1170">
        <v>1974</v>
      </c>
      <c r="C1170">
        <f>2014-marketing_campaign32[[#This Row],[Year_Birth]]</f>
        <v>40</v>
      </c>
      <c r="D1170" t="str">
        <f>IF(AND(marketing_campaign32[[#This Row],[Age]]&gt;17, marketing_campaign32[[#This Row],[Age]]&lt;40), "Adult", IF(AND(marketing_campaign32[[#This Row],[Age]]&gt;=40, marketing_campaign32[[#This Row],[Age]]&lt;59), "Middle Age", "Old Age"))</f>
        <v>Middle Age</v>
      </c>
      <c r="E1170">
        <v>3</v>
      </c>
      <c r="F1170">
        <v>2</v>
      </c>
      <c r="G1170">
        <v>49669</v>
      </c>
      <c r="H1170" t="s">
        <v>147</v>
      </c>
      <c r="I1170">
        <v>2</v>
      </c>
      <c r="J1170">
        <v>1</v>
      </c>
      <c r="K1170">
        <v>0</v>
      </c>
      <c r="L1170">
        <f t="shared" si="54"/>
        <v>1</v>
      </c>
      <c r="M1170">
        <f>marketing_campaign32[[#This Row],[TotalKids]]+marketing_campaign32[[#This Row],[Marital_Number]]</f>
        <v>3</v>
      </c>
      <c r="N1170" s="1">
        <v>41783</v>
      </c>
      <c r="O1170" s="22">
        <f>MAX($N$2:$N$2229)-marketing_campaign32[[#This Row],[Dt_Customer]]</f>
        <v>36</v>
      </c>
      <c r="P1170">
        <v>97</v>
      </c>
      <c r="Q1170">
        <v>166</v>
      </c>
      <c r="R1170">
        <v>5</v>
      </c>
      <c r="S1170">
        <v>107</v>
      </c>
      <c r="T1170">
        <v>11</v>
      </c>
      <c r="U1170">
        <v>8</v>
      </c>
      <c r="V1170">
        <v>29</v>
      </c>
      <c r="W1170">
        <f t="shared" si="55"/>
        <v>326</v>
      </c>
      <c r="X1170" s="27">
        <f>marketing_campaign32[[#This Row],[TotalSpend]]/marketing_campaign32[[#This Row],[Income]]</f>
        <v>6.5634500392599002E-3</v>
      </c>
      <c r="Y1170" s="27" t="str">
        <f>IF(marketing_campaign32[[#This Row],[TotalSpend]]&gt;1196, "High Spend", "Low Spend")</f>
        <v>Low Spend</v>
      </c>
      <c r="Z1170">
        <v>2</v>
      </c>
      <c r="AA1170">
        <v>5</v>
      </c>
      <c r="AB1170">
        <v>1</v>
      </c>
      <c r="AC1170">
        <v>6</v>
      </c>
      <c r="AD1170">
        <f t="shared" si="56"/>
        <v>12</v>
      </c>
      <c r="AE1170" s="30">
        <f>IFERROR(marketing_campaign32[[#This Row],[TotalSpend]]/marketing_campaign32[[#This Row],[TotalPurchase]], 0)</f>
        <v>27.166666666666668</v>
      </c>
      <c r="AF1170">
        <v>6</v>
      </c>
      <c r="AG1170">
        <v>0</v>
      </c>
      <c r="AH1170">
        <v>0</v>
      </c>
      <c r="AI1170">
        <v>0</v>
      </c>
      <c r="AJ1170">
        <v>0</v>
      </c>
      <c r="AK1170">
        <v>0</v>
      </c>
      <c r="AL1170">
        <v>0</v>
      </c>
      <c r="AM1170">
        <v>0</v>
      </c>
    </row>
    <row r="1171" spans="1:39" x14ac:dyDescent="0.3">
      <c r="A1171">
        <v>10862</v>
      </c>
      <c r="B1171">
        <v>1960</v>
      </c>
      <c r="C1171">
        <f>2014-marketing_campaign32[[#This Row],[Year_Birth]]</f>
        <v>54</v>
      </c>
      <c r="D1171" t="str">
        <f>IF(AND(marketing_campaign32[[#This Row],[Age]]&gt;17, marketing_campaign32[[#This Row],[Age]]&lt;40), "Adult", IF(AND(marketing_campaign32[[#This Row],[Age]]&gt;=40, marketing_campaign32[[#This Row],[Age]]&lt;59), "Middle Age", "Old Age"))</f>
        <v>Middle Age</v>
      </c>
      <c r="E1171">
        <v>3</v>
      </c>
      <c r="F1171">
        <v>2</v>
      </c>
      <c r="G1171">
        <v>30522</v>
      </c>
      <c r="H1171" t="s">
        <v>147</v>
      </c>
      <c r="I1171">
        <v>2</v>
      </c>
      <c r="J1171">
        <v>0</v>
      </c>
      <c r="K1171">
        <v>1</v>
      </c>
      <c r="L1171">
        <f t="shared" si="54"/>
        <v>1</v>
      </c>
      <c r="M1171">
        <f>marketing_campaign32[[#This Row],[TotalKids]]+marketing_campaign32[[#This Row],[Marital_Number]]</f>
        <v>3</v>
      </c>
      <c r="N1171" s="1">
        <v>41138</v>
      </c>
      <c r="O1171" s="22">
        <f>MAX($N$2:$N$2229)-marketing_campaign32[[#This Row],[Dt_Customer]]</f>
        <v>681</v>
      </c>
      <c r="P1171">
        <v>6</v>
      </c>
      <c r="Q1171">
        <v>179</v>
      </c>
      <c r="R1171">
        <v>8</v>
      </c>
      <c r="S1171">
        <v>83</v>
      </c>
      <c r="T1171">
        <v>19</v>
      </c>
      <c r="U1171">
        <v>11</v>
      </c>
      <c r="V1171">
        <v>26</v>
      </c>
      <c r="W1171">
        <f t="shared" si="55"/>
        <v>326</v>
      </c>
      <c r="X1171" s="27">
        <f>marketing_campaign32[[#This Row],[TotalSpend]]/marketing_campaign32[[#This Row],[Income]]</f>
        <v>1.0680820391848502E-2</v>
      </c>
      <c r="Y1171" s="27" t="str">
        <f>IF(marketing_campaign32[[#This Row],[TotalSpend]]&gt;1196, "High Spend", "Low Spend")</f>
        <v>Low Spend</v>
      </c>
      <c r="Z1171">
        <v>5</v>
      </c>
      <c r="AA1171">
        <v>1</v>
      </c>
      <c r="AB1171">
        <v>2</v>
      </c>
      <c r="AC1171">
        <v>9</v>
      </c>
      <c r="AD1171">
        <f t="shared" si="56"/>
        <v>12</v>
      </c>
      <c r="AE1171" s="30">
        <f>IFERROR(marketing_campaign32[[#This Row],[TotalSpend]]/marketing_campaign32[[#This Row],[TotalPurchase]], 0)</f>
        <v>27.166666666666668</v>
      </c>
      <c r="AF1171">
        <v>2</v>
      </c>
      <c r="AG1171">
        <v>0</v>
      </c>
      <c r="AH1171">
        <v>0</v>
      </c>
      <c r="AI1171">
        <v>0</v>
      </c>
      <c r="AJ1171">
        <v>0</v>
      </c>
      <c r="AK1171">
        <v>0</v>
      </c>
      <c r="AL1171">
        <v>0</v>
      </c>
      <c r="AM1171">
        <v>0</v>
      </c>
    </row>
    <row r="1172" spans="1:39" x14ac:dyDescent="0.3">
      <c r="A1172">
        <v>8216</v>
      </c>
      <c r="B1172">
        <v>1972</v>
      </c>
      <c r="C1172">
        <f>2014-marketing_campaign32[[#This Row],[Year_Birth]]</f>
        <v>42</v>
      </c>
      <c r="D1172" t="str">
        <f>IF(AND(marketing_campaign32[[#This Row],[Age]]&gt;17, marketing_campaign32[[#This Row],[Age]]&lt;40), "Adult", IF(AND(marketing_campaign32[[#This Row],[Age]]&gt;=40, marketing_campaign32[[#This Row],[Age]]&lt;59), "Middle Age", "Old Age"))</f>
        <v>Middle Age</v>
      </c>
      <c r="E1172">
        <v>3</v>
      </c>
      <c r="F1172">
        <v>2</v>
      </c>
      <c r="G1172">
        <v>53761</v>
      </c>
      <c r="H1172" t="s">
        <v>147</v>
      </c>
      <c r="I1172">
        <v>2</v>
      </c>
      <c r="J1172">
        <v>1</v>
      </c>
      <c r="K1172">
        <v>1</v>
      </c>
      <c r="L1172">
        <f t="shared" si="54"/>
        <v>2</v>
      </c>
      <c r="M1172">
        <f>marketing_campaign32[[#This Row],[TotalKids]]+marketing_campaign32[[#This Row],[Marital_Number]]</f>
        <v>4</v>
      </c>
      <c r="N1172" s="1">
        <v>41558</v>
      </c>
      <c r="O1172" s="22">
        <f>MAX($N$2:$N$2229)-marketing_campaign32[[#This Row],[Dt_Customer]]</f>
        <v>261</v>
      </c>
      <c r="P1172">
        <v>7</v>
      </c>
      <c r="Q1172">
        <v>158</v>
      </c>
      <c r="R1172">
        <v>0</v>
      </c>
      <c r="S1172">
        <v>76</v>
      </c>
      <c r="T1172">
        <v>13</v>
      </c>
      <c r="U1172">
        <v>7</v>
      </c>
      <c r="V1172">
        <v>71</v>
      </c>
      <c r="W1172">
        <f t="shared" si="55"/>
        <v>325</v>
      </c>
      <c r="X1172" s="27">
        <f>marketing_campaign32[[#This Row],[TotalSpend]]/marketing_campaign32[[#This Row],[Income]]</f>
        <v>6.0452744554602778E-3</v>
      </c>
      <c r="Y1172" s="27" t="str">
        <f>IF(marketing_campaign32[[#This Row],[TotalSpend]]&gt;1196, "High Spend", "Low Spend")</f>
        <v>Low Spend</v>
      </c>
      <c r="Z1172">
        <v>6</v>
      </c>
      <c r="AA1172">
        <v>4</v>
      </c>
      <c r="AB1172">
        <v>4</v>
      </c>
      <c r="AC1172">
        <v>3</v>
      </c>
      <c r="AD1172">
        <f t="shared" si="56"/>
        <v>11</v>
      </c>
      <c r="AE1172" s="30">
        <f>IFERROR(marketing_campaign32[[#This Row],[TotalSpend]]/marketing_campaign32[[#This Row],[TotalPurchase]], 0)</f>
        <v>29.545454545454547</v>
      </c>
      <c r="AF1172">
        <v>5</v>
      </c>
      <c r="AG1172">
        <v>0</v>
      </c>
      <c r="AH1172">
        <v>0</v>
      </c>
      <c r="AI1172">
        <v>0</v>
      </c>
      <c r="AJ1172">
        <v>0</v>
      </c>
      <c r="AK1172">
        <v>0</v>
      </c>
      <c r="AL1172">
        <v>0</v>
      </c>
      <c r="AM1172">
        <v>0</v>
      </c>
    </row>
    <row r="1173" spans="1:39" x14ac:dyDescent="0.3">
      <c r="A1173">
        <v>1381</v>
      </c>
      <c r="B1173">
        <v>1982</v>
      </c>
      <c r="C1173">
        <f>2014-marketing_campaign32[[#This Row],[Year_Birth]]</f>
        <v>32</v>
      </c>
      <c r="D1173" t="str">
        <f>IF(AND(marketing_campaign32[[#This Row],[Age]]&gt;17, marketing_campaign32[[#This Row],[Age]]&lt;40), "Adult", IF(AND(marketing_campaign32[[#This Row],[Age]]&gt;=40, marketing_campaign32[[#This Row],[Age]]&lt;59), "Middle Age", "Old Age"))</f>
        <v>Adult</v>
      </c>
      <c r="E1173">
        <v>3</v>
      </c>
      <c r="F1173">
        <v>1</v>
      </c>
      <c r="G1173">
        <v>38513</v>
      </c>
      <c r="H1173" t="s">
        <v>147</v>
      </c>
      <c r="I1173">
        <v>2</v>
      </c>
      <c r="J1173">
        <v>1</v>
      </c>
      <c r="K1173">
        <v>0</v>
      </c>
      <c r="L1173">
        <f t="shared" si="54"/>
        <v>1</v>
      </c>
      <c r="M1173">
        <f>marketing_campaign32[[#This Row],[TotalKids]]+marketing_campaign32[[#This Row],[Marital_Number]]</f>
        <v>2</v>
      </c>
      <c r="N1173" s="1">
        <v>41667</v>
      </c>
      <c r="O1173" s="22">
        <f>MAX($N$2:$N$2229)-marketing_campaign32[[#This Row],[Dt_Customer]]</f>
        <v>152</v>
      </c>
      <c r="P1173">
        <v>20</v>
      </c>
      <c r="Q1173">
        <v>172</v>
      </c>
      <c r="R1173">
        <v>3</v>
      </c>
      <c r="S1173">
        <v>115</v>
      </c>
      <c r="T1173">
        <v>16</v>
      </c>
      <c r="U1173">
        <v>0</v>
      </c>
      <c r="V1173">
        <v>18</v>
      </c>
      <c r="W1173">
        <f t="shared" si="55"/>
        <v>324</v>
      </c>
      <c r="X1173" s="27">
        <f>marketing_campaign32[[#This Row],[TotalSpend]]/marketing_campaign32[[#This Row],[Income]]</f>
        <v>8.4127437488640197E-3</v>
      </c>
      <c r="Y1173" s="27" t="str">
        <f>IF(marketing_campaign32[[#This Row],[TotalSpend]]&gt;1196, "High Spend", "Low Spend")</f>
        <v>Low Spend</v>
      </c>
      <c r="Z1173">
        <v>5</v>
      </c>
      <c r="AA1173">
        <v>6</v>
      </c>
      <c r="AB1173">
        <v>1</v>
      </c>
      <c r="AC1173">
        <v>5</v>
      </c>
      <c r="AD1173">
        <f t="shared" si="56"/>
        <v>12</v>
      </c>
      <c r="AE1173" s="30">
        <f>IFERROR(marketing_campaign32[[#This Row],[TotalSpend]]/marketing_campaign32[[#This Row],[TotalPurchase]], 0)</f>
        <v>27</v>
      </c>
      <c r="AF1173">
        <v>8</v>
      </c>
      <c r="AG1173">
        <v>0</v>
      </c>
      <c r="AH1173">
        <v>0</v>
      </c>
      <c r="AI1173">
        <v>0</v>
      </c>
      <c r="AJ1173">
        <v>0</v>
      </c>
      <c r="AK1173">
        <v>0</v>
      </c>
      <c r="AL1173">
        <v>1</v>
      </c>
      <c r="AM1173">
        <v>0</v>
      </c>
    </row>
    <row r="1174" spans="1:39" x14ac:dyDescent="0.3">
      <c r="A1174">
        <v>6878</v>
      </c>
      <c r="B1174">
        <v>1954</v>
      </c>
      <c r="C1174">
        <f>2014-marketing_campaign32[[#This Row],[Year_Birth]]</f>
        <v>60</v>
      </c>
      <c r="D1174" t="str">
        <f>IF(AND(marketing_campaign32[[#This Row],[Age]]&gt;17, marketing_campaign32[[#This Row],[Age]]&lt;40), "Adult", IF(AND(marketing_campaign32[[#This Row],[Age]]&gt;=40, marketing_campaign32[[#This Row],[Age]]&lt;59), "Middle Age", "Old Age"))</f>
        <v>Old Age</v>
      </c>
      <c r="E1174">
        <v>2</v>
      </c>
      <c r="F1174">
        <v>1</v>
      </c>
      <c r="G1174">
        <v>27421</v>
      </c>
      <c r="H1174" t="s">
        <v>148</v>
      </c>
      <c r="I1174">
        <v>1</v>
      </c>
      <c r="J1174">
        <v>0</v>
      </c>
      <c r="K1174">
        <v>0</v>
      </c>
      <c r="L1174">
        <f t="shared" si="54"/>
        <v>0</v>
      </c>
      <c r="M1174">
        <f>marketing_campaign32[[#This Row],[TotalKids]]+marketing_campaign32[[#This Row],[Marital_Number]]</f>
        <v>1</v>
      </c>
      <c r="N1174" s="1">
        <v>41255</v>
      </c>
      <c r="O1174" s="22">
        <f>MAX($N$2:$N$2229)-marketing_campaign32[[#This Row],[Dt_Customer]]</f>
        <v>564</v>
      </c>
      <c r="P1174">
        <v>14</v>
      </c>
      <c r="Q1174">
        <v>43</v>
      </c>
      <c r="R1174">
        <v>12</v>
      </c>
      <c r="S1174">
        <v>96</v>
      </c>
      <c r="T1174">
        <v>78</v>
      </c>
      <c r="U1174">
        <v>40</v>
      </c>
      <c r="V1174">
        <v>55</v>
      </c>
      <c r="W1174">
        <f t="shared" si="55"/>
        <v>324</v>
      </c>
      <c r="X1174" s="27">
        <f>marketing_campaign32[[#This Row],[TotalSpend]]/marketing_campaign32[[#This Row],[Income]]</f>
        <v>1.1815761642536742E-2</v>
      </c>
      <c r="Y1174" s="27" t="str">
        <f>IF(marketing_campaign32[[#This Row],[TotalSpend]]&gt;1196, "High Spend", "Low Spend")</f>
        <v>Low Spend</v>
      </c>
      <c r="Z1174">
        <v>3</v>
      </c>
      <c r="AA1174">
        <v>4</v>
      </c>
      <c r="AB1174">
        <v>1</v>
      </c>
      <c r="AC1174">
        <v>6</v>
      </c>
      <c r="AD1174">
        <f t="shared" si="56"/>
        <v>11</v>
      </c>
      <c r="AE1174" s="30">
        <f>IFERROR(marketing_campaign32[[#This Row],[TotalSpend]]/marketing_campaign32[[#This Row],[TotalPurchase]], 0)</f>
        <v>29.454545454545453</v>
      </c>
      <c r="AF1174">
        <v>7</v>
      </c>
      <c r="AG1174">
        <v>0</v>
      </c>
      <c r="AH1174">
        <v>0</v>
      </c>
      <c r="AI1174">
        <v>0</v>
      </c>
      <c r="AJ1174">
        <v>0</v>
      </c>
      <c r="AK1174">
        <v>0</v>
      </c>
      <c r="AL1174">
        <v>0</v>
      </c>
      <c r="AM1174">
        <v>0</v>
      </c>
    </row>
    <row r="1175" spans="1:39" x14ac:dyDescent="0.3">
      <c r="A1175">
        <v>3406</v>
      </c>
      <c r="B1175">
        <v>1964</v>
      </c>
      <c r="C1175">
        <f>2014-marketing_campaign32[[#This Row],[Year_Birth]]</f>
        <v>50</v>
      </c>
      <c r="D1175" t="str">
        <f>IF(AND(marketing_campaign32[[#This Row],[Age]]&gt;17, marketing_campaign32[[#This Row],[Age]]&lt;40), "Adult", IF(AND(marketing_campaign32[[#This Row],[Age]]&gt;=40, marketing_campaign32[[#This Row],[Age]]&lt;59), "Middle Age", "Old Age"))</f>
        <v>Middle Age</v>
      </c>
      <c r="E1175">
        <v>2</v>
      </c>
      <c r="F1175">
        <v>1</v>
      </c>
      <c r="G1175">
        <v>45989</v>
      </c>
      <c r="H1175" t="s">
        <v>147</v>
      </c>
      <c r="I1175">
        <v>2</v>
      </c>
      <c r="J1175">
        <v>0</v>
      </c>
      <c r="K1175">
        <v>1</v>
      </c>
      <c r="L1175">
        <f t="shared" si="54"/>
        <v>1</v>
      </c>
      <c r="M1175">
        <f>marketing_campaign32[[#This Row],[TotalKids]]+marketing_campaign32[[#This Row],[Marital_Number]]</f>
        <v>2</v>
      </c>
      <c r="N1175" s="1">
        <v>41204</v>
      </c>
      <c r="O1175" s="22">
        <f>MAX($N$2:$N$2229)-marketing_campaign32[[#This Row],[Dt_Customer]]</f>
        <v>615</v>
      </c>
      <c r="P1175">
        <v>97</v>
      </c>
      <c r="Q1175">
        <v>138</v>
      </c>
      <c r="R1175">
        <v>33</v>
      </c>
      <c r="S1175">
        <v>87</v>
      </c>
      <c r="T1175">
        <v>28</v>
      </c>
      <c r="U1175">
        <v>24</v>
      </c>
      <c r="V1175">
        <v>12</v>
      </c>
      <c r="W1175">
        <f t="shared" si="55"/>
        <v>322</v>
      </c>
      <c r="X1175" s="27">
        <f>marketing_campaign32[[#This Row],[TotalSpend]]/marketing_campaign32[[#This Row],[Income]]</f>
        <v>7.001674313422775E-3</v>
      </c>
      <c r="Y1175" s="27" t="str">
        <f>IF(marketing_campaign32[[#This Row],[TotalSpend]]&gt;1196, "High Spend", "Low Spend")</f>
        <v>Low Spend</v>
      </c>
      <c r="Z1175">
        <v>4</v>
      </c>
      <c r="AA1175">
        <v>3</v>
      </c>
      <c r="AB1175">
        <v>2</v>
      </c>
      <c r="AC1175">
        <v>7</v>
      </c>
      <c r="AD1175">
        <f t="shared" si="56"/>
        <v>12</v>
      </c>
      <c r="AE1175" s="30">
        <f>IFERROR(marketing_campaign32[[#This Row],[TotalSpend]]/marketing_campaign32[[#This Row],[TotalPurchase]], 0)</f>
        <v>26.833333333333332</v>
      </c>
      <c r="AF1175">
        <v>3</v>
      </c>
      <c r="AG1175">
        <v>0</v>
      </c>
      <c r="AH1175">
        <v>0</v>
      </c>
      <c r="AI1175">
        <v>0</v>
      </c>
      <c r="AJ1175">
        <v>0</v>
      </c>
      <c r="AK1175">
        <v>0</v>
      </c>
      <c r="AL1175">
        <v>0</v>
      </c>
      <c r="AM1175">
        <v>0</v>
      </c>
    </row>
    <row r="1176" spans="1:39" x14ac:dyDescent="0.3">
      <c r="A1176">
        <v>8773</v>
      </c>
      <c r="B1176">
        <v>1971</v>
      </c>
      <c r="C1176">
        <f>2014-marketing_campaign32[[#This Row],[Year_Birth]]</f>
        <v>43</v>
      </c>
      <c r="D1176" t="str">
        <f>IF(AND(marketing_campaign32[[#This Row],[Age]]&gt;17, marketing_campaign32[[#This Row],[Age]]&lt;40), "Adult", IF(AND(marketing_campaign32[[#This Row],[Age]]&gt;=40, marketing_campaign32[[#This Row],[Age]]&lt;59), "Middle Age", "Old Age"))</f>
        <v>Middle Age</v>
      </c>
      <c r="E1176">
        <v>3</v>
      </c>
      <c r="F1176">
        <v>2</v>
      </c>
      <c r="G1176">
        <v>57420</v>
      </c>
      <c r="H1176" t="s">
        <v>147</v>
      </c>
      <c r="I1176">
        <v>2</v>
      </c>
      <c r="J1176">
        <v>0</v>
      </c>
      <c r="K1176">
        <v>1</v>
      </c>
      <c r="L1176">
        <f t="shared" si="54"/>
        <v>1</v>
      </c>
      <c r="M1176">
        <f>marketing_campaign32[[#This Row],[TotalKids]]+marketing_campaign32[[#This Row],[Marital_Number]]</f>
        <v>3</v>
      </c>
      <c r="N1176" s="1">
        <v>41450</v>
      </c>
      <c r="O1176" s="22">
        <f>MAX($N$2:$N$2229)-marketing_campaign32[[#This Row],[Dt_Customer]]</f>
        <v>369</v>
      </c>
      <c r="P1176">
        <v>22</v>
      </c>
      <c r="Q1176">
        <v>280</v>
      </c>
      <c r="R1176">
        <v>0</v>
      </c>
      <c r="S1176">
        <v>18</v>
      </c>
      <c r="T1176">
        <v>0</v>
      </c>
      <c r="U1176">
        <v>0</v>
      </c>
      <c r="V1176">
        <v>24</v>
      </c>
      <c r="W1176">
        <f t="shared" si="55"/>
        <v>322</v>
      </c>
      <c r="X1176" s="27">
        <f>marketing_campaign32[[#This Row],[TotalSpend]]/marketing_campaign32[[#This Row],[Income]]</f>
        <v>5.6078021595262978E-3</v>
      </c>
      <c r="Y1176" s="27" t="str">
        <f>IF(marketing_campaign32[[#This Row],[TotalSpend]]&gt;1196, "High Spend", "Low Spend")</f>
        <v>Low Spend</v>
      </c>
      <c r="Z1176">
        <v>3</v>
      </c>
      <c r="AA1176">
        <v>5</v>
      </c>
      <c r="AB1176">
        <v>1</v>
      </c>
      <c r="AC1176">
        <v>6</v>
      </c>
      <c r="AD1176">
        <f t="shared" si="56"/>
        <v>12</v>
      </c>
      <c r="AE1176" s="30">
        <f>IFERROR(marketing_campaign32[[#This Row],[TotalSpend]]/marketing_campaign32[[#This Row],[TotalPurchase]], 0)</f>
        <v>26.833333333333332</v>
      </c>
      <c r="AF1176">
        <v>7</v>
      </c>
      <c r="AG1176">
        <v>0</v>
      </c>
      <c r="AH1176">
        <v>0</v>
      </c>
      <c r="AI1176">
        <v>0</v>
      </c>
      <c r="AJ1176">
        <v>1</v>
      </c>
      <c r="AK1176">
        <v>0</v>
      </c>
      <c r="AL1176">
        <v>0</v>
      </c>
      <c r="AM1176">
        <v>0</v>
      </c>
    </row>
    <row r="1177" spans="1:39" x14ac:dyDescent="0.3">
      <c r="A1177">
        <v>9386</v>
      </c>
      <c r="B1177">
        <v>1962</v>
      </c>
      <c r="C1177">
        <f>2014-marketing_campaign32[[#This Row],[Year_Birth]]</f>
        <v>52</v>
      </c>
      <c r="D1177" t="str">
        <f>IF(AND(marketing_campaign32[[#This Row],[Age]]&gt;17, marketing_campaign32[[#This Row],[Age]]&lt;40), "Adult", IF(AND(marketing_campaign32[[#This Row],[Age]]&gt;=40, marketing_campaign32[[#This Row],[Age]]&lt;59), "Middle Age", "Old Age"))</f>
        <v>Middle Age</v>
      </c>
      <c r="E1177">
        <v>2</v>
      </c>
      <c r="F1177">
        <v>2</v>
      </c>
      <c r="G1177">
        <v>50127</v>
      </c>
      <c r="H1177" t="s">
        <v>147</v>
      </c>
      <c r="I1177">
        <v>2</v>
      </c>
      <c r="J1177">
        <v>0</v>
      </c>
      <c r="K1177">
        <v>1</v>
      </c>
      <c r="L1177">
        <f t="shared" si="54"/>
        <v>1</v>
      </c>
      <c r="M1177">
        <f>marketing_campaign32[[#This Row],[TotalKids]]+marketing_campaign32[[#This Row],[Marital_Number]]</f>
        <v>3</v>
      </c>
      <c r="N1177" s="1">
        <v>41788</v>
      </c>
      <c r="O1177" s="22">
        <f>MAX($N$2:$N$2229)-marketing_campaign32[[#This Row],[Dt_Customer]]</f>
        <v>31</v>
      </c>
      <c r="P1177">
        <v>88</v>
      </c>
      <c r="Q1177">
        <v>274</v>
      </c>
      <c r="R1177">
        <v>0</v>
      </c>
      <c r="S1177">
        <v>21</v>
      </c>
      <c r="T1177">
        <v>4</v>
      </c>
      <c r="U1177">
        <v>6</v>
      </c>
      <c r="V1177">
        <v>15</v>
      </c>
      <c r="W1177">
        <f t="shared" si="55"/>
        <v>320</v>
      </c>
      <c r="X1177" s="27">
        <f>marketing_campaign32[[#This Row],[TotalSpend]]/marketing_campaign32[[#This Row],[Income]]</f>
        <v>6.3837851856285033E-3</v>
      </c>
      <c r="Y1177" s="27" t="str">
        <f>IF(marketing_campaign32[[#This Row],[TotalSpend]]&gt;1196, "High Spend", "Low Spend")</f>
        <v>Low Spend</v>
      </c>
      <c r="Z1177">
        <v>1</v>
      </c>
      <c r="AA1177">
        <v>5</v>
      </c>
      <c r="AB1177">
        <v>1</v>
      </c>
      <c r="AC1177">
        <v>6</v>
      </c>
      <c r="AD1177">
        <f t="shared" si="56"/>
        <v>12</v>
      </c>
      <c r="AE1177" s="30">
        <f>IFERROR(marketing_campaign32[[#This Row],[TotalSpend]]/marketing_campaign32[[#This Row],[TotalPurchase]], 0)</f>
        <v>26.666666666666668</v>
      </c>
      <c r="AF1177">
        <v>6</v>
      </c>
      <c r="AG1177">
        <v>0</v>
      </c>
      <c r="AH1177">
        <v>0</v>
      </c>
      <c r="AI1177">
        <v>0</v>
      </c>
      <c r="AJ1177">
        <v>1</v>
      </c>
      <c r="AK1177">
        <v>0</v>
      </c>
      <c r="AL1177">
        <v>0</v>
      </c>
      <c r="AM1177">
        <v>0</v>
      </c>
    </row>
    <row r="1178" spans="1:39" x14ac:dyDescent="0.3">
      <c r="A1178">
        <v>10741</v>
      </c>
      <c r="B1178">
        <v>1951</v>
      </c>
      <c r="C1178">
        <f>2014-marketing_campaign32[[#This Row],[Year_Birth]]</f>
        <v>63</v>
      </c>
      <c r="D1178" t="str">
        <f>IF(AND(marketing_campaign32[[#This Row],[Age]]&gt;17, marketing_campaign32[[#This Row],[Age]]&lt;40), "Adult", IF(AND(marketing_campaign32[[#This Row],[Age]]&gt;=40, marketing_campaign32[[#This Row],[Age]]&lt;59), "Middle Age", "Old Age"))</f>
        <v>Old Age</v>
      </c>
      <c r="E1178">
        <v>3</v>
      </c>
      <c r="F1178">
        <v>2</v>
      </c>
      <c r="G1178">
        <v>47352</v>
      </c>
      <c r="H1178" t="s">
        <v>147</v>
      </c>
      <c r="I1178">
        <v>2</v>
      </c>
      <c r="J1178">
        <v>0</v>
      </c>
      <c r="K1178">
        <v>1</v>
      </c>
      <c r="L1178">
        <f t="shared" si="54"/>
        <v>1</v>
      </c>
      <c r="M1178">
        <f>marketing_campaign32[[#This Row],[TotalKids]]+marketing_campaign32[[#This Row],[Marital_Number]]</f>
        <v>3</v>
      </c>
      <c r="N1178" s="1">
        <v>41375</v>
      </c>
      <c r="O1178" s="22">
        <f>MAX($N$2:$N$2229)-marketing_campaign32[[#This Row],[Dt_Customer]]</f>
        <v>444</v>
      </c>
      <c r="P1178">
        <v>70</v>
      </c>
      <c r="Q1178">
        <v>172</v>
      </c>
      <c r="R1178">
        <v>12</v>
      </c>
      <c r="S1178">
        <v>112</v>
      </c>
      <c r="T1178">
        <v>8</v>
      </c>
      <c r="U1178">
        <v>0</v>
      </c>
      <c r="V1178">
        <v>15</v>
      </c>
      <c r="W1178">
        <f t="shared" si="55"/>
        <v>319</v>
      </c>
      <c r="X1178" s="27">
        <f>marketing_campaign32[[#This Row],[TotalSpend]]/marketing_campaign32[[#This Row],[Income]]</f>
        <v>6.7367798614630849E-3</v>
      </c>
      <c r="Y1178" s="27" t="str">
        <f>IF(marketing_campaign32[[#This Row],[TotalSpend]]&gt;1196, "High Spend", "Low Spend")</f>
        <v>Low Spend</v>
      </c>
      <c r="Z1178">
        <v>4</v>
      </c>
      <c r="AA1178">
        <v>6</v>
      </c>
      <c r="AB1178">
        <v>1</v>
      </c>
      <c r="AC1178">
        <v>5</v>
      </c>
      <c r="AD1178">
        <f t="shared" si="56"/>
        <v>12</v>
      </c>
      <c r="AE1178" s="30">
        <f>IFERROR(marketing_campaign32[[#This Row],[TotalSpend]]/marketing_campaign32[[#This Row],[TotalPurchase]], 0)</f>
        <v>26.583333333333332</v>
      </c>
      <c r="AF1178">
        <v>7</v>
      </c>
      <c r="AG1178">
        <v>0</v>
      </c>
      <c r="AH1178">
        <v>0</v>
      </c>
      <c r="AI1178">
        <v>0</v>
      </c>
      <c r="AJ1178">
        <v>0</v>
      </c>
      <c r="AK1178">
        <v>0</v>
      </c>
      <c r="AL1178">
        <v>0</v>
      </c>
      <c r="AM1178">
        <v>0</v>
      </c>
    </row>
    <row r="1179" spans="1:39" x14ac:dyDescent="0.3">
      <c r="A1179">
        <v>5491</v>
      </c>
      <c r="B1179">
        <v>1951</v>
      </c>
      <c r="C1179">
        <f>2014-marketing_campaign32[[#This Row],[Year_Birth]]</f>
        <v>63</v>
      </c>
      <c r="D1179" t="str">
        <f>IF(AND(marketing_campaign32[[#This Row],[Age]]&gt;17, marketing_campaign32[[#This Row],[Age]]&lt;40), "Adult", IF(AND(marketing_campaign32[[#This Row],[Age]]&gt;=40, marketing_campaign32[[#This Row],[Age]]&lt;59), "Middle Age", "Old Age"))</f>
        <v>Old Age</v>
      </c>
      <c r="E1179">
        <v>3</v>
      </c>
      <c r="F1179">
        <v>2</v>
      </c>
      <c r="G1179">
        <v>47352</v>
      </c>
      <c r="H1179" t="s">
        <v>147</v>
      </c>
      <c r="I1179">
        <v>2</v>
      </c>
      <c r="J1179">
        <v>0</v>
      </c>
      <c r="K1179">
        <v>1</v>
      </c>
      <c r="L1179">
        <f t="shared" si="54"/>
        <v>1</v>
      </c>
      <c r="M1179">
        <f>marketing_campaign32[[#This Row],[TotalKids]]+marketing_campaign32[[#This Row],[Marital_Number]]</f>
        <v>3</v>
      </c>
      <c r="N1179" s="1">
        <v>41375</v>
      </c>
      <c r="O1179" s="22">
        <f>MAX($N$2:$N$2229)-marketing_campaign32[[#This Row],[Dt_Customer]]</f>
        <v>444</v>
      </c>
      <c r="P1179">
        <v>70</v>
      </c>
      <c r="Q1179">
        <v>172</v>
      </c>
      <c r="R1179">
        <v>12</v>
      </c>
      <c r="S1179">
        <v>112</v>
      </c>
      <c r="T1179">
        <v>8</v>
      </c>
      <c r="U1179">
        <v>0</v>
      </c>
      <c r="V1179">
        <v>15</v>
      </c>
      <c r="W1179">
        <f t="shared" si="55"/>
        <v>319</v>
      </c>
      <c r="X1179" s="27">
        <f>marketing_campaign32[[#This Row],[TotalSpend]]/marketing_campaign32[[#This Row],[Income]]</f>
        <v>6.7367798614630849E-3</v>
      </c>
      <c r="Y1179" s="27" t="str">
        <f>IF(marketing_campaign32[[#This Row],[TotalSpend]]&gt;1196, "High Spend", "Low Spend")</f>
        <v>Low Spend</v>
      </c>
      <c r="Z1179">
        <v>4</v>
      </c>
      <c r="AA1179">
        <v>6</v>
      </c>
      <c r="AB1179">
        <v>1</v>
      </c>
      <c r="AC1179">
        <v>5</v>
      </c>
      <c r="AD1179">
        <f t="shared" si="56"/>
        <v>12</v>
      </c>
      <c r="AE1179" s="30">
        <f>IFERROR(marketing_campaign32[[#This Row],[TotalSpend]]/marketing_campaign32[[#This Row],[TotalPurchase]], 0)</f>
        <v>26.583333333333332</v>
      </c>
      <c r="AF1179">
        <v>7</v>
      </c>
      <c r="AG1179">
        <v>0</v>
      </c>
      <c r="AH1179">
        <v>0</v>
      </c>
      <c r="AI1179">
        <v>0</v>
      </c>
      <c r="AJ1179">
        <v>0</v>
      </c>
      <c r="AK1179">
        <v>0</v>
      </c>
      <c r="AL1179">
        <v>0</v>
      </c>
      <c r="AM1179">
        <v>0</v>
      </c>
    </row>
    <row r="1180" spans="1:39" x14ac:dyDescent="0.3">
      <c r="A1180">
        <v>7261</v>
      </c>
      <c r="B1180">
        <v>1971</v>
      </c>
      <c r="C1180">
        <f>2014-marketing_campaign32[[#This Row],[Year_Birth]]</f>
        <v>43</v>
      </c>
      <c r="D1180" t="str">
        <f>IF(AND(marketing_campaign32[[#This Row],[Age]]&gt;17, marketing_campaign32[[#This Row],[Age]]&lt;40), "Adult", IF(AND(marketing_campaign32[[#This Row],[Age]]&gt;=40, marketing_campaign32[[#This Row],[Age]]&lt;59), "Middle Age", "Old Age"))</f>
        <v>Middle Age</v>
      </c>
      <c r="E1180">
        <v>2</v>
      </c>
      <c r="F1180">
        <v>2</v>
      </c>
      <c r="G1180">
        <v>34600</v>
      </c>
      <c r="H1180" t="s">
        <v>147</v>
      </c>
      <c r="I1180">
        <v>2</v>
      </c>
      <c r="J1180">
        <v>1</v>
      </c>
      <c r="K1180">
        <v>1</v>
      </c>
      <c r="L1180">
        <f t="shared" si="54"/>
        <v>2</v>
      </c>
      <c r="M1180">
        <f>marketing_campaign32[[#This Row],[TotalKids]]+marketing_campaign32[[#This Row],[Marital_Number]]</f>
        <v>4</v>
      </c>
      <c r="N1180" s="1">
        <v>41275</v>
      </c>
      <c r="O1180" s="22">
        <f>MAX($N$2:$N$2229)-marketing_campaign32[[#This Row],[Dt_Customer]]</f>
        <v>544</v>
      </c>
      <c r="P1180">
        <v>8</v>
      </c>
      <c r="Q1180">
        <v>199</v>
      </c>
      <c r="R1180">
        <v>33</v>
      </c>
      <c r="S1180">
        <v>60</v>
      </c>
      <c r="T1180">
        <v>8</v>
      </c>
      <c r="U1180">
        <v>3</v>
      </c>
      <c r="V1180">
        <v>15</v>
      </c>
      <c r="W1180">
        <f t="shared" si="55"/>
        <v>318</v>
      </c>
      <c r="X1180" s="27">
        <f>marketing_campaign32[[#This Row],[TotalSpend]]/marketing_campaign32[[#This Row],[Income]]</f>
        <v>9.1907514450867058E-3</v>
      </c>
      <c r="Y1180" s="27" t="str">
        <f>IF(marketing_campaign32[[#This Row],[TotalSpend]]&gt;1196, "High Spend", "Low Spend")</f>
        <v>Low Spend</v>
      </c>
      <c r="Z1180">
        <v>5</v>
      </c>
      <c r="AA1180">
        <v>5</v>
      </c>
      <c r="AB1180">
        <v>2</v>
      </c>
      <c r="AC1180">
        <v>5</v>
      </c>
      <c r="AD1180">
        <f t="shared" si="56"/>
        <v>12</v>
      </c>
      <c r="AE1180" s="30">
        <f>IFERROR(marketing_campaign32[[#This Row],[TotalSpend]]/marketing_campaign32[[#This Row],[TotalPurchase]], 0)</f>
        <v>26.5</v>
      </c>
      <c r="AF1180">
        <v>8</v>
      </c>
      <c r="AG1180">
        <v>0</v>
      </c>
      <c r="AH1180">
        <v>0</v>
      </c>
      <c r="AI1180">
        <v>0</v>
      </c>
      <c r="AJ1180">
        <v>0</v>
      </c>
      <c r="AK1180">
        <v>0</v>
      </c>
      <c r="AL1180">
        <v>1</v>
      </c>
      <c r="AM1180">
        <v>0</v>
      </c>
    </row>
    <row r="1181" spans="1:39" x14ac:dyDescent="0.3">
      <c r="A1181">
        <v>2452</v>
      </c>
      <c r="B1181">
        <v>1971</v>
      </c>
      <c r="C1181">
        <f>2014-marketing_campaign32[[#This Row],[Year_Birth]]</f>
        <v>43</v>
      </c>
      <c r="D1181" t="str">
        <f>IF(AND(marketing_campaign32[[#This Row],[Age]]&gt;17, marketing_campaign32[[#This Row],[Age]]&lt;40), "Adult", IF(AND(marketing_campaign32[[#This Row],[Age]]&gt;=40, marketing_campaign32[[#This Row],[Age]]&lt;59), "Middle Age", "Old Age"))</f>
        <v>Middle Age</v>
      </c>
      <c r="E1181">
        <v>2</v>
      </c>
      <c r="F1181">
        <v>2</v>
      </c>
      <c r="G1181">
        <v>34600</v>
      </c>
      <c r="H1181" t="s">
        <v>147</v>
      </c>
      <c r="I1181">
        <v>2</v>
      </c>
      <c r="J1181">
        <v>1</v>
      </c>
      <c r="K1181">
        <v>1</v>
      </c>
      <c r="L1181">
        <f t="shared" si="54"/>
        <v>2</v>
      </c>
      <c r="M1181">
        <f>marketing_campaign32[[#This Row],[TotalKids]]+marketing_campaign32[[#This Row],[Marital_Number]]</f>
        <v>4</v>
      </c>
      <c r="N1181" s="1">
        <v>41275</v>
      </c>
      <c r="O1181" s="22">
        <f>MAX($N$2:$N$2229)-marketing_campaign32[[#This Row],[Dt_Customer]]</f>
        <v>544</v>
      </c>
      <c r="P1181">
        <v>8</v>
      </c>
      <c r="Q1181">
        <v>199</v>
      </c>
      <c r="R1181">
        <v>33</v>
      </c>
      <c r="S1181">
        <v>60</v>
      </c>
      <c r="T1181">
        <v>8</v>
      </c>
      <c r="U1181">
        <v>3</v>
      </c>
      <c r="V1181">
        <v>15</v>
      </c>
      <c r="W1181">
        <f t="shared" si="55"/>
        <v>318</v>
      </c>
      <c r="X1181" s="27">
        <f>marketing_campaign32[[#This Row],[TotalSpend]]/marketing_campaign32[[#This Row],[Income]]</f>
        <v>9.1907514450867058E-3</v>
      </c>
      <c r="Y1181" s="27" t="str">
        <f>IF(marketing_campaign32[[#This Row],[TotalSpend]]&gt;1196, "High Spend", "Low Spend")</f>
        <v>Low Spend</v>
      </c>
      <c r="Z1181">
        <v>5</v>
      </c>
      <c r="AA1181">
        <v>5</v>
      </c>
      <c r="AB1181">
        <v>2</v>
      </c>
      <c r="AC1181">
        <v>5</v>
      </c>
      <c r="AD1181">
        <f t="shared" si="56"/>
        <v>12</v>
      </c>
      <c r="AE1181" s="30">
        <f>IFERROR(marketing_campaign32[[#This Row],[TotalSpend]]/marketing_campaign32[[#This Row],[TotalPurchase]], 0)</f>
        <v>26.5</v>
      </c>
      <c r="AF1181">
        <v>8</v>
      </c>
      <c r="AG1181">
        <v>0</v>
      </c>
      <c r="AH1181">
        <v>0</v>
      </c>
      <c r="AI1181">
        <v>0</v>
      </c>
      <c r="AJ1181">
        <v>0</v>
      </c>
      <c r="AK1181">
        <v>0</v>
      </c>
      <c r="AL1181">
        <v>1</v>
      </c>
      <c r="AM1181">
        <v>0</v>
      </c>
    </row>
    <row r="1182" spans="1:39" x14ac:dyDescent="0.3">
      <c r="A1182">
        <v>3033</v>
      </c>
      <c r="B1182">
        <v>1963</v>
      </c>
      <c r="C1182">
        <f>2014-marketing_campaign32[[#This Row],[Year_Birth]]</f>
        <v>51</v>
      </c>
      <c r="D1182" t="str">
        <f>IF(AND(marketing_campaign32[[#This Row],[Age]]&gt;17, marketing_campaign32[[#This Row],[Age]]&lt;40), "Adult", IF(AND(marketing_campaign32[[#This Row],[Age]]&gt;=40, marketing_campaign32[[#This Row],[Age]]&lt;59), "Middle Age", "Old Age"))</f>
        <v>Middle Age</v>
      </c>
      <c r="E1182">
        <v>3</v>
      </c>
      <c r="F1182">
        <v>2</v>
      </c>
      <c r="G1182">
        <v>38620</v>
      </c>
      <c r="H1182" t="s">
        <v>147</v>
      </c>
      <c r="I1182">
        <v>2</v>
      </c>
      <c r="J1182">
        <v>0</v>
      </c>
      <c r="K1182">
        <v>0</v>
      </c>
      <c r="L1182">
        <f t="shared" si="54"/>
        <v>0</v>
      </c>
      <c r="M1182">
        <f>marketing_campaign32[[#This Row],[TotalKids]]+marketing_campaign32[[#This Row],[Marital_Number]]</f>
        <v>2</v>
      </c>
      <c r="N1182" s="1">
        <v>41405</v>
      </c>
      <c r="O1182" s="22">
        <f>MAX($N$2:$N$2229)-marketing_campaign32[[#This Row],[Dt_Customer]]</f>
        <v>414</v>
      </c>
      <c r="P1182">
        <v>56</v>
      </c>
      <c r="Q1182">
        <v>112</v>
      </c>
      <c r="R1182">
        <v>17</v>
      </c>
      <c r="S1182">
        <v>44</v>
      </c>
      <c r="T1182">
        <v>34</v>
      </c>
      <c r="U1182">
        <v>22</v>
      </c>
      <c r="V1182">
        <v>89</v>
      </c>
      <c r="W1182">
        <f t="shared" si="55"/>
        <v>318</v>
      </c>
      <c r="X1182" s="27">
        <f>marketing_campaign32[[#This Row],[TotalSpend]]/marketing_campaign32[[#This Row],[Income]]</f>
        <v>8.2340756084930081E-3</v>
      </c>
      <c r="Y1182" s="27" t="str">
        <f>IF(marketing_campaign32[[#This Row],[TotalSpend]]&gt;1196, "High Spend", "Low Spend")</f>
        <v>Low Spend</v>
      </c>
      <c r="Z1182">
        <v>1</v>
      </c>
      <c r="AA1182">
        <v>2</v>
      </c>
      <c r="AB1182">
        <v>5</v>
      </c>
      <c r="AC1182">
        <v>3</v>
      </c>
      <c r="AD1182">
        <f t="shared" si="56"/>
        <v>10</v>
      </c>
      <c r="AE1182" s="30">
        <f>IFERROR(marketing_campaign32[[#This Row],[TotalSpend]]/marketing_campaign32[[#This Row],[TotalPurchase]], 0)</f>
        <v>31.8</v>
      </c>
      <c r="AF1182">
        <v>3</v>
      </c>
      <c r="AG1182">
        <v>0</v>
      </c>
      <c r="AH1182">
        <v>0</v>
      </c>
      <c r="AI1182">
        <v>0</v>
      </c>
      <c r="AJ1182">
        <v>0</v>
      </c>
      <c r="AK1182">
        <v>0</v>
      </c>
      <c r="AL1182">
        <v>0</v>
      </c>
      <c r="AM1182">
        <v>0</v>
      </c>
    </row>
    <row r="1183" spans="1:39" x14ac:dyDescent="0.3">
      <c r="A1183">
        <v>4119</v>
      </c>
      <c r="B1183">
        <v>1963</v>
      </c>
      <c r="C1183">
        <f>2014-marketing_campaign32[[#This Row],[Year_Birth]]</f>
        <v>51</v>
      </c>
      <c r="D1183" t="str">
        <f>IF(AND(marketing_campaign32[[#This Row],[Age]]&gt;17, marketing_campaign32[[#This Row],[Age]]&lt;40), "Adult", IF(AND(marketing_campaign32[[#This Row],[Age]]&gt;=40, marketing_campaign32[[#This Row],[Age]]&lt;59), "Middle Age", "Old Age"))</f>
        <v>Middle Age</v>
      </c>
      <c r="E1183">
        <v>3</v>
      </c>
      <c r="F1183">
        <v>2</v>
      </c>
      <c r="G1183">
        <v>38620</v>
      </c>
      <c r="H1183" t="s">
        <v>147</v>
      </c>
      <c r="I1183">
        <v>2</v>
      </c>
      <c r="J1183">
        <v>0</v>
      </c>
      <c r="K1183">
        <v>0</v>
      </c>
      <c r="L1183">
        <f t="shared" si="54"/>
        <v>0</v>
      </c>
      <c r="M1183">
        <f>marketing_campaign32[[#This Row],[TotalKids]]+marketing_campaign32[[#This Row],[Marital_Number]]</f>
        <v>2</v>
      </c>
      <c r="N1183" s="1">
        <v>41405</v>
      </c>
      <c r="O1183" s="22">
        <f>MAX($N$2:$N$2229)-marketing_campaign32[[#This Row],[Dt_Customer]]</f>
        <v>414</v>
      </c>
      <c r="P1183">
        <v>56</v>
      </c>
      <c r="Q1183">
        <v>112</v>
      </c>
      <c r="R1183">
        <v>17</v>
      </c>
      <c r="S1183">
        <v>44</v>
      </c>
      <c r="T1183">
        <v>34</v>
      </c>
      <c r="U1183">
        <v>22</v>
      </c>
      <c r="V1183">
        <v>89</v>
      </c>
      <c r="W1183">
        <f t="shared" si="55"/>
        <v>318</v>
      </c>
      <c r="X1183" s="27">
        <f>marketing_campaign32[[#This Row],[TotalSpend]]/marketing_campaign32[[#This Row],[Income]]</f>
        <v>8.2340756084930081E-3</v>
      </c>
      <c r="Y1183" s="27" t="str">
        <f>IF(marketing_campaign32[[#This Row],[TotalSpend]]&gt;1196, "High Spend", "Low Spend")</f>
        <v>Low Spend</v>
      </c>
      <c r="Z1183">
        <v>1</v>
      </c>
      <c r="AA1183">
        <v>2</v>
      </c>
      <c r="AB1183">
        <v>5</v>
      </c>
      <c r="AC1183">
        <v>3</v>
      </c>
      <c r="AD1183">
        <f t="shared" si="56"/>
        <v>10</v>
      </c>
      <c r="AE1183" s="30">
        <f>IFERROR(marketing_campaign32[[#This Row],[TotalSpend]]/marketing_campaign32[[#This Row],[TotalPurchase]], 0)</f>
        <v>31.8</v>
      </c>
      <c r="AF1183">
        <v>3</v>
      </c>
      <c r="AG1183">
        <v>0</v>
      </c>
      <c r="AH1183">
        <v>0</v>
      </c>
      <c r="AI1183">
        <v>0</v>
      </c>
      <c r="AJ1183">
        <v>0</v>
      </c>
      <c r="AK1183">
        <v>0</v>
      </c>
      <c r="AL1183">
        <v>0</v>
      </c>
      <c r="AM1183">
        <v>0</v>
      </c>
    </row>
    <row r="1184" spans="1:39" x14ac:dyDescent="0.3">
      <c r="A1184">
        <v>10475</v>
      </c>
      <c r="B1184">
        <v>1970</v>
      </c>
      <c r="C1184">
        <f>2014-marketing_campaign32[[#This Row],[Year_Birth]]</f>
        <v>44</v>
      </c>
      <c r="D1184" t="str">
        <f>IF(AND(marketing_campaign32[[#This Row],[Age]]&gt;17, marketing_campaign32[[#This Row],[Age]]&lt;40), "Adult", IF(AND(marketing_campaign32[[#This Row],[Age]]&gt;=40, marketing_campaign32[[#This Row],[Age]]&lt;59), "Middle Age", "Old Age"))</f>
        <v>Middle Age</v>
      </c>
      <c r="E1184">
        <v>3</v>
      </c>
      <c r="F1184">
        <v>2</v>
      </c>
      <c r="G1184">
        <v>53408.685009487665</v>
      </c>
      <c r="H1184" t="s">
        <v>147</v>
      </c>
      <c r="I1184">
        <v>2</v>
      </c>
      <c r="J1184">
        <v>0</v>
      </c>
      <c r="K1184">
        <v>1</v>
      </c>
      <c r="L1184">
        <f t="shared" si="54"/>
        <v>1</v>
      </c>
      <c r="M1184">
        <f>marketing_campaign32[[#This Row],[TotalKids]]+marketing_campaign32[[#This Row],[Marital_Number]]</f>
        <v>3</v>
      </c>
      <c r="N1184" s="1">
        <v>41365</v>
      </c>
      <c r="O1184" s="22">
        <f>MAX($N$2:$N$2229)-marketing_campaign32[[#This Row],[Dt_Customer]]</f>
        <v>454</v>
      </c>
      <c r="P1184">
        <v>39</v>
      </c>
      <c r="Q1184">
        <v>187</v>
      </c>
      <c r="R1184">
        <v>5</v>
      </c>
      <c r="S1184">
        <v>65</v>
      </c>
      <c r="T1184">
        <v>26</v>
      </c>
      <c r="U1184">
        <v>20</v>
      </c>
      <c r="V1184">
        <v>14</v>
      </c>
      <c r="W1184">
        <f t="shared" si="55"/>
        <v>317</v>
      </c>
      <c r="X1184" s="27">
        <f>marketing_campaign32[[#This Row],[TotalSpend]]/marketing_campaign32[[#This Row],[Income]]</f>
        <v>5.9353642566501545E-3</v>
      </c>
      <c r="Y1184" s="27" t="str">
        <f>IF(marketing_campaign32[[#This Row],[TotalSpend]]&gt;1196, "High Spend", "Low Spend")</f>
        <v>Low Spend</v>
      </c>
      <c r="Z1184">
        <v>2</v>
      </c>
      <c r="AA1184">
        <v>4</v>
      </c>
      <c r="AB1184">
        <v>2</v>
      </c>
      <c r="AC1184">
        <v>6</v>
      </c>
      <c r="AD1184">
        <f t="shared" si="56"/>
        <v>12</v>
      </c>
      <c r="AE1184" s="30">
        <f>IFERROR(marketing_campaign32[[#This Row],[TotalSpend]]/marketing_campaign32[[#This Row],[TotalPurchase]], 0)</f>
        <v>26.416666666666668</v>
      </c>
      <c r="AF1184">
        <v>5</v>
      </c>
      <c r="AG1184">
        <v>0</v>
      </c>
      <c r="AH1184">
        <v>0</v>
      </c>
      <c r="AI1184">
        <v>0</v>
      </c>
      <c r="AJ1184">
        <v>0</v>
      </c>
      <c r="AK1184">
        <v>0</v>
      </c>
      <c r="AL1184">
        <v>0</v>
      </c>
      <c r="AM1184">
        <v>0</v>
      </c>
    </row>
    <row r="1185" spans="1:39" x14ac:dyDescent="0.3">
      <c r="A1185">
        <v>4939</v>
      </c>
      <c r="B1185">
        <v>1946</v>
      </c>
      <c r="C1185">
        <f>2014-marketing_campaign32[[#This Row],[Year_Birth]]</f>
        <v>68</v>
      </c>
      <c r="D1185" t="str">
        <f>IF(AND(marketing_campaign32[[#This Row],[Age]]&gt;17, marketing_campaign32[[#This Row],[Age]]&lt;40), "Adult", IF(AND(marketing_campaign32[[#This Row],[Age]]&gt;=40, marketing_campaign32[[#This Row],[Age]]&lt;59), "Middle Age", "Old Age"))</f>
        <v>Old Age</v>
      </c>
      <c r="E1185">
        <v>2</v>
      </c>
      <c r="F1185">
        <v>2</v>
      </c>
      <c r="G1185">
        <v>37760</v>
      </c>
      <c r="H1185" t="s">
        <v>147</v>
      </c>
      <c r="I1185">
        <v>2</v>
      </c>
      <c r="J1185">
        <v>0</v>
      </c>
      <c r="K1185">
        <v>0</v>
      </c>
      <c r="L1185">
        <f t="shared" si="54"/>
        <v>0</v>
      </c>
      <c r="M1185">
        <f>marketing_campaign32[[#This Row],[TotalKids]]+marketing_campaign32[[#This Row],[Marital_Number]]</f>
        <v>2</v>
      </c>
      <c r="N1185" s="1">
        <v>41152</v>
      </c>
      <c r="O1185" s="22">
        <f>MAX($N$2:$N$2229)-marketing_campaign32[[#This Row],[Dt_Customer]]</f>
        <v>667</v>
      </c>
      <c r="P1185">
        <v>20</v>
      </c>
      <c r="Q1185">
        <v>84</v>
      </c>
      <c r="R1185">
        <v>5</v>
      </c>
      <c r="S1185">
        <v>38</v>
      </c>
      <c r="T1185">
        <v>150</v>
      </c>
      <c r="U1185">
        <v>12</v>
      </c>
      <c r="V1185">
        <v>28</v>
      </c>
      <c r="W1185">
        <f t="shared" si="55"/>
        <v>317</v>
      </c>
      <c r="X1185" s="27">
        <f>marketing_campaign32[[#This Row],[TotalSpend]]/marketing_campaign32[[#This Row],[Income]]</f>
        <v>8.3951271186440673E-3</v>
      </c>
      <c r="Y1185" s="27" t="str">
        <f>IF(marketing_campaign32[[#This Row],[TotalSpend]]&gt;1196, "High Spend", "Low Spend")</f>
        <v>Low Spend</v>
      </c>
      <c r="Z1185">
        <v>2</v>
      </c>
      <c r="AA1185">
        <v>4</v>
      </c>
      <c r="AB1185">
        <v>1</v>
      </c>
      <c r="AC1185">
        <v>6</v>
      </c>
      <c r="AD1185">
        <f t="shared" si="56"/>
        <v>11</v>
      </c>
      <c r="AE1185" s="30">
        <f>IFERROR(marketing_campaign32[[#This Row],[TotalSpend]]/marketing_campaign32[[#This Row],[TotalPurchase]], 0)</f>
        <v>28.818181818181817</v>
      </c>
      <c r="AF1185">
        <v>7</v>
      </c>
      <c r="AG1185">
        <v>0</v>
      </c>
      <c r="AH1185">
        <v>0</v>
      </c>
      <c r="AI1185">
        <v>0</v>
      </c>
      <c r="AJ1185">
        <v>0</v>
      </c>
      <c r="AK1185">
        <v>0</v>
      </c>
      <c r="AL1185">
        <v>0</v>
      </c>
      <c r="AM1185">
        <v>0</v>
      </c>
    </row>
    <row r="1186" spans="1:39" x14ac:dyDescent="0.3">
      <c r="A1186">
        <v>8652</v>
      </c>
      <c r="B1186">
        <v>1946</v>
      </c>
      <c r="C1186">
        <f>2014-marketing_campaign32[[#This Row],[Year_Birth]]</f>
        <v>68</v>
      </c>
      <c r="D1186" t="str">
        <f>IF(AND(marketing_campaign32[[#This Row],[Age]]&gt;17, marketing_campaign32[[#This Row],[Age]]&lt;40), "Adult", IF(AND(marketing_campaign32[[#This Row],[Age]]&gt;=40, marketing_campaign32[[#This Row],[Age]]&lt;59), "Middle Age", "Old Age"))</f>
        <v>Old Age</v>
      </c>
      <c r="E1186">
        <v>2</v>
      </c>
      <c r="F1186">
        <v>2</v>
      </c>
      <c r="G1186">
        <v>37760</v>
      </c>
      <c r="H1186" t="s">
        <v>147</v>
      </c>
      <c r="I1186">
        <v>2</v>
      </c>
      <c r="J1186">
        <v>0</v>
      </c>
      <c r="K1186">
        <v>0</v>
      </c>
      <c r="L1186">
        <f t="shared" si="54"/>
        <v>0</v>
      </c>
      <c r="M1186">
        <f>marketing_campaign32[[#This Row],[TotalKids]]+marketing_campaign32[[#This Row],[Marital_Number]]</f>
        <v>2</v>
      </c>
      <c r="N1186" s="1">
        <v>41152</v>
      </c>
      <c r="O1186" s="22">
        <f>MAX($N$2:$N$2229)-marketing_campaign32[[#This Row],[Dt_Customer]]</f>
        <v>667</v>
      </c>
      <c r="P1186">
        <v>20</v>
      </c>
      <c r="Q1186">
        <v>84</v>
      </c>
      <c r="R1186">
        <v>5</v>
      </c>
      <c r="S1186">
        <v>38</v>
      </c>
      <c r="T1186">
        <v>150</v>
      </c>
      <c r="U1186">
        <v>12</v>
      </c>
      <c r="V1186">
        <v>28</v>
      </c>
      <c r="W1186">
        <f t="shared" si="55"/>
        <v>317</v>
      </c>
      <c r="X1186" s="27">
        <f>marketing_campaign32[[#This Row],[TotalSpend]]/marketing_campaign32[[#This Row],[Income]]</f>
        <v>8.3951271186440673E-3</v>
      </c>
      <c r="Y1186" s="27" t="str">
        <f>IF(marketing_campaign32[[#This Row],[TotalSpend]]&gt;1196, "High Spend", "Low Spend")</f>
        <v>Low Spend</v>
      </c>
      <c r="Z1186">
        <v>2</v>
      </c>
      <c r="AA1186">
        <v>4</v>
      </c>
      <c r="AB1186">
        <v>1</v>
      </c>
      <c r="AC1186">
        <v>6</v>
      </c>
      <c r="AD1186">
        <f t="shared" si="56"/>
        <v>11</v>
      </c>
      <c r="AE1186" s="30">
        <f>IFERROR(marketing_campaign32[[#This Row],[TotalSpend]]/marketing_campaign32[[#This Row],[TotalPurchase]], 0)</f>
        <v>28.818181818181817</v>
      </c>
      <c r="AF1186">
        <v>7</v>
      </c>
      <c r="AG1186">
        <v>0</v>
      </c>
      <c r="AH1186">
        <v>0</v>
      </c>
      <c r="AI1186">
        <v>0</v>
      </c>
      <c r="AJ1186">
        <v>0</v>
      </c>
      <c r="AK1186">
        <v>0</v>
      </c>
      <c r="AL1186">
        <v>0</v>
      </c>
      <c r="AM1186">
        <v>0</v>
      </c>
    </row>
    <row r="1187" spans="1:39" x14ac:dyDescent="0.3">
      <c r="A1187">
        <v>5621</v>
      </c>
      <c r="B1187">
        <v>1969</v>
      </c>
      <c r="C1187">
        <f>2014-marketing_campaign32[[#This Row],[Year_Birth]]</f>
        <v>45</v>
      </c>
      <c r="D1187" t="str">
        <f>IF(AND(marketing_campaign32[[#This Row],[Age]]&gt;17, marketing_campaign32[[#This Row],[Age]]&lt;40), "Adult", IF(AND(marketing_campaign32[[#This Row],[Age]]&gt;=40, marketing_campaign32[[#This Row],[Age]]&lt;59), "Middle Age", "Old Age"))</f>
        <v>Middle Age</v>
      </c>
      <c r="E1187">
        <v>2</v>
      </c>
      <c r="F1187">
        <v>2</v>
      </c>
      <c r="G1187">
        <v>48752</v>
      </c>
      <c r="H1187" t="s">
        <v>147</v>
      </c>
      <c r="I1187">
        <v>2</v>
      </c>
      <c r="J1187">
        <v>1</v>
      </c>
      <c r="K1187">
        <v>1</v>
      </c>
      <c r="L1187">
        <f t="shared" si="54"/>
        <v>2</v>
      </c>
      <c r="M1187">
        <f>marketing_campaign32[[#This Row],[TotalKids]]+marketing_campaign32[[#This Row],[Marital_Number]]</f>
        <v>4</v>
      </c>
      <c r="N1187" s="1">
        <v>41255</v>
      </c>
      <c r="O1187" s="22">
        <f>MAX($N$2:$N$2229)-marketing_campaign32[[#This Row],[Dt_Customer]]</f>
        <v>564</v>
      </c>
      <c r="P1187">
        <v>8</v>
      </c>
      <c r="Q1187">
        <v>73</v>
      </c>
      <c r="R1187">
        <v>57</v>
      </c>
      <c r="S1187">
        <v>100</v>
      </c>
      <c r="T1187">
        <v>71</v>
      </c>
      <c r="U1187">
        <v>15</v>
      </c>
      <c r="V1187">
        <v>0</v>
      </c>
      <c r="W1187">
        <f t="shared" si="55"/>
        <v>316</v>
      </c>
      <c r="X1187" s="27">
        <f>marketing_campaign32[[#This Row],[TotalSpend]]/marketing_campaign32[[#This Row],[Income]]</f>
        <v>6.4817853626517883E-3</v>
      </c>
      <c r="Y1187" s="27" t="str">
        <f>IF(marketing_campaign32[[#This Row],[TotalSpend]]&gt;1196, "High Spend", "Low Spend")</f>
        <v>Low Spend</v>
      </c>
      <c r="Z1187">
        <v>5</v>
      </c>
      <c r="AA1187">
        <v>6</v>
      </c>
      <c r="AB1187">
        <v>1</v>
      </c>
      <c r="AC1187">
        <v>5</v>
      </c>
      <c r="AD1187">
        <f t="shared" si="56"/>
        <v>12</v>
      </c>
      <c r="AE1187" s="30">
        <f>IFERROR(marketing_campaign32[[#This Row],[TotalSpend]]/marketing_campaign32[[#This Row],[TotalPurchase]], 0)</f>
        <v>26.333333333333332</v>
      </c>
      <c r="AF1187">
        <v>9</v>
      </c>
      <c r="AG1187">
        <v>0</v>
      </c>
      <c r="AH1187">
        <v>0</v>
      </c>
      <c r="AI1187">
        <v>0</v>
      </c>
      <c r="AJ1187">
        <v>0</v>
      </c>
      <c r="AK1187">
        <v>0</v>
      </c>
      <c r="AL1187">
        <v>1</v>
      </c>
      <c r="AM1187">
        <v>0</v>
      </c>
    </row>
    <row r="1188" spans="1:39" x14ac:dyDescent="0.3">
      <c r="A1188">
        <v>9360</v>
      </c>
      <c r="B1188">
        <v>1982</v>
      </c>
      <c r="C1188">
        <f>2014-marketing_campaign32[[#This Row],[Year_Birth]]</f>
        <v>32</v>
      </c>
      <c r="D1188" t="str">
        <f>IF(AND(marketing_campaign32[[#This Row],[Age]]&gt;17, marketing_campaign32[[#This Row],[Age]]&lt;40), "Adult", IF(AND(marketing_campaign32[[#This Row],[Age]]&gt;=40, marketing_campaign32[[#This Row],[Age]]&lt;59), "Middle Age", "Old Age"))</f>
        <v>Adult</v>
      </c>
      <c r="E1188">
        <v>2</v>
      </c>
      <c r="F1188">
        <v>2</v>
      </c>
      <c r="G1188">
        <v>37040</v>
      </c>
      <c r="H1188" t="s">
        <v>147</v>
      </c>
      <c r="I1188">
        <v>2</v>
      </c>
      <c r="J1188">
        <v>0</v>
      </c>
      <c r="K1188">
        <v>0</v>
      </c>
      <c r="L1188">
        <f t="shared" si="54"/>
        <v>0</v>
      </c>
      <c r="M1188">
        <f>marketing_campaign32[[#This Row],[TotalKids]]+marketing_campaign32[[#This Row],[Marital_Number]]</f>
        <v>2</v>
      </c>
      <c r="N1188" s="1">
        <v>41129</v>
      </c>
      <c r="O1188" s="22">
        <f>MAX($N$2:$N$2229)-marketing_campaign32[[#This Row],[Dt_Customer]]</f>
        <v>690</v>
      </c>
      <c r="P1188">
        <v>41</v>
      </c>
      <c r="Q1188">
        <v>86</v>
      </c>
      <c r="R1188">
        <v>2</v>
      </c>
      <c r="S1188">
        <v>73</v>
      </c>
      <c r="T1188">
        <v>69</v>
      </c>
      <c r="U1188">
        <v>38</v>
      </c>
      <c r="V1188">
        <v>48</v>
      </c>
      <c r="W1188">
        <f t="shared" si="55"/>
        <v>316</v>
      </c>
      <c r="X1188" s="27">
        <f>marketing_campaign32[[#This Row],[TotalSpend]]/marketing_campaign32[[#This Row],[Income]]</f>
        <v>8.5313174946004319E-3</v>
      </c>
      <c r="Y1188" s="27" t="str">
        <f>IF(marketing_campaign32[[#This Row],[TotalSpend]]&gt;1196, "High Spend", "Low Spend")</f>
        <v>Low Spend</v>
      </c>
      <c r="Z1188">
        <v>1</v>
      </c>
      <c r="AA1188">
        <v>4</v>
      </c>
      <c r="AB1188">
        <v>2</v>
      </c>
      <c r="AC1188">
        <v>5</v>
      </c>
      <c r="AD1188">
        <f t="shared" si="56"/>
        <v>11</v>
      </c>
      <c r="AE1188" s="30">
        <f>IFERROR(marketing_campaign32[[#This Row],[TotalSpend]]/marketing_campaign32[[#This Row],[TotalPurchase]], 0)</f>
        <v>28.727272727272727</v>
      </c>
      <c r="AF1188">
        <v>8</v>
      </c>
      <c r="AG1188">
        <v>0</v>
      </c>
      <c r="AH1188">
        <v>0</v>
      </c>
      <c r="AI1188">
        <v>0</v>
      </c>
      <c r="AJ1188">
        <v>0</v>
      </c>
      <c r="AK1188">
        <v>0</v>
      </c>
      <c r="AL1188">
        <v>0</v>
      </c>
      <c r="AM1188">
        <v>0</v>
      </c>
    </row>
    <row r="1189" spans="1:39" x14ac:dyDescent="0.3">
      <c r="A1189">
        <v>199</v>
      </c>
      <c r="B1189">
        <v>1962</v>
      </c>
      <c r="C1189">
        <f>2014-marketing_campaign32[[#This Row],[Year_Birth]]</f>
        <v>52</v>
      </c>
      <c r="D1189" t="str">
        <f>IF(AND(marketing_campaign32[[#This Row],[Age]]&gt;17, marketing_campaign32[[#This Row],[Age]]&lt;40), "Adult", IF(AND(marketing_campaign32[[#This Row],[Age]]&gt;=40, marketing_campaign32[[#This Row],[Age]]&lt;59), "Middle Age", "Old Age"))</f>
        <v>Middle Age</v>
      </c>
      <c r="E1189">
        <v>3</v>
      </c>
      <c r="F1189">
        <v>1</v>
      </c>
      <c r="G1189">
        <v>45183</v>
      </c>
      <c r="H1189" t="s">
        <v>147</v>
      </c>
      <c r="I1189">
        <v>2</v>
      </c>
      <c r="J1189">
        <v>0</v>
      </c>
      <c r="K1189">
        <v>0</v>
      </c>
      <c r="L1189">
        <f t="shared" si="54"/>
        <v>0</v>
      </c>
      <c r="M1189">
        <f>marketing_campaign32[[#This Row],[TotalKids]]+marketing_campaign32[[#This Row],[Marital_Number]]</f>
        <v>1</v>
      </c>
      <c r="N1189" s="1">
        <v>41294</v>
      </c>
      <c r="O1189" s="22">
        <f>MAX($N$2:$N$2229)-marketing_campaign32[[#This Row],[Dt_Customer]]</f>
        <v>525</v>
      </c>
      <c r="P1189">
        <v>33</v>
      </c>
      <c r="Q1189">
        <v>219</v>
      </c>
      <c r="R1189">
        <v>3</v>
      </c>
      <c r="S1189">
        <v>60</v>
      </c>
      <c r="T1189">
        <v>12</v>
      </c>
      <c r="U1189">
        <v>9</v>
      </c>
      <c r="V1189">
        <v>12</v>
      </c>
      <c r="W1189">
        <f t="shared" si="55"/>
        <v>315</v>
      </c>
      <c r="X1189" s="27">
        <f>marketing_campaign32[[#This Row],[TotalSpend]]/marketing_campaign32[[#This Row],[Income]]</f>
        <v>6.9716486289091032E-3</v>
      </c>
      <c r="Y1189" s="27" t="str">
        <f>IF(marketing_campaign32[[#This Row],[TotalSpend]]&gt;1196, "High Spend", "Low Spend")</f>
        <v>Low Spend</v>
      </c>
      <c r="Z1189">
        <v>1</v>
      </c>
      <c r="AA1189">
        <v>4</v>
      </c>
      <c r="AB1189">
        <v>1</v>
      </c>
      <c r="AC1189">
        <v>7</v>
      </c>
      <c r="AD1189">
        <f t="shared" si="56"/>
        <v>12</v>
      </c>
      <c r="AE1189" s="30">
        <f>IFERROR(marketing_campaign32[[#This Row],[TotalSpend]]/marketing_campaign32[[#This Row],[TotalPurchase]], 0)</f>
        <v>26.25</v>
      </c>
      <c r="AF1189">
        <v>7</v>
      </c>
      <c r="AG1189">
        <v>0</v>
      </c>
      <c r="AH1189">
        <v>0</v>
      </c>
      <c r="AI1189">
        <v>0</v>
      </c>
      <c r="AJ1189">
        <v>1</v>
      </c>
      <c r="AK1189">
        <v>0</v>
      </c>
      <c r="AL1189">
        <v>0</v>
      </c>
      <c r="AM1189">
        <v>0</v>
      </c>
    </row>
    <row r="1190" spans="1:39" x14ac:dyDescent="0.3">
      <c r="A1190">
        <v>11166</v>
      </c>
      <c r="B1190">
        <v>1961</v>
      </c>
      <c r="C1190">
        <f>2014-marketing_campaign32[[#This Row],[Year_Birth]]</f>
        <v>53</v>
      </c>
      <c r="D1190" t="str">
        <f>IF(AND(marketing_campaign32[[#This Row],[Age]]&gt;17, marketing_campaign32[[#This Row],[Age]]&lt;40), "Adult", IF(AND(marketing_campaign32[[#This Row],[Age]]&gt;=40, marketing_campaign32[[#This Row],[Age]]&lt;59), "Middle Age", "Old Age"))</f>
        <v>Middle Age</v>
      </c>
      <c r="E1190">
        <v>2</v>
      </c>
      <c r="F1190">
        <v>2</v>
      </c>
      <c r="G1190">
        <v>49678</v>
      </c>
      <c r="H1190" t="s">
        <v>147</v>
      </c>
      <c r="I1190">
        <v>2</v>
      </c>
      <c r="J1190">
        <v>0</v>
      </c>
      <c r="K1190">
        <v>1</v>
      </c>
      <c r="L1190">
        <f t="shared" si="54"/>
        <v>1</v>
      </c>
      <c r="M1190">
        <f>marketing_campaign32[[#This Row],[TotalKids]]+marketing_campaign32[[#This Row],[Marital_Number]]</f>
        <v>3</v>
      </c>
      <c r="N1190" s="1">
        <v>41307</v>
      </c>
      <c r="O1190" s="22">
        <f>MAX($N$2:$N$2229)-marketing_campaign32[[#This Row],[Dt_Customer]]</f>
        <v>512</v>
      </c>
      <c r="P1190">
        <v>81</v>
      </c>
      <c r="Q1190">
        <v>229</v>
      </c>
      <c r="R1190">
        <v>5</v>
      </c>
      <c r="S1190">
        <v>56</v>
      </c>
      <c r="T1190">
        <v>3</v>
      </c>
      <c r="U1190">
        <v>2</v>
      </c>
      <c r="V1190">
        <v>20</v>
      </c>
      <c r="W1190">
        <f t="shared" si="55"/>
        <v>315</v>
      </c>
      <c r="X1190" s="27">
        <f>marketing_campaign32[[#This Row],[TotalSpend]]/marketing_campaign32[[#This Row],[Income]]</f>
        <v>6.3408349772535125E-3</v>
      </c>
      <c r="Y1190" s="27" t="str">
        <f>IF(marketing_campaign32[[#This Row],[TotalSpend]]&gt;1196, "High Spend", "Low Spend")</f>
        <v>Low Spend</v>
      </c>
      <c r="Z1190">
        <v>2</v>
      </c>
      <c r="AA1190">
        <v>6</v>
      </c>
      <c r="AB1190">
        <v>2</v>
      </c>
      <c r="AC1190">
        <v>4</v>
      </c>
      <c r="AD1190">
        <f t="shared" si="56"/>
        <v>12</v>
      </c>
      <c r="AE1190" s="30">
        <f>IFERROR(marketing_campaign32[[#This Row],[TotalSpend]]/marketing_campaign32[[#This Row],[TotalPurchase]], 0)</f>
        <v>26.25</v>
      </c>
      <c r="AF1190">
        <v>7</v>
      </c>
      <c r="AG1190">
        <v>0</v>
      </c>
      <c r="AH1190">
        <v>0</v>
      </c>
      <c r="AI1190">
        <v>0</v>
      </c>
      <c r="AJ1190">
        <v>0</v>
      </c>
      <c r="AK1190">
        <v>0</v>
      </c>
      <c r="AL1190">
        <v>0</v>
      </c>
      <c r="AM1190">
        <v>0</v>
      </c>
    </row>
    <row r="1191" spans="1:39" x14ac:dyDescent="0.3">
      <c r="A1191">
        <v>326</v>
      </c>
      <c r="B1191">
        <v>1973</v>
      </c>
      <c r="C1191">
        <f>2014-marketing_campaign32[[#This Row],[Year_Birth]]</f>
        <v>41</v>
      </c>
      <c r="D1191" t="str">
        <f>IF(AND(marketing_campaign32[[#This Row],[Age]]&gt;17, marketing_campaign32[[#This Row],[Age]]&lt;40), "Adult", IF(AND(marketing_campaign32[[#This Row],[Age]]&gt;=40, marketing_campaign32[[#This Row],[Age]]&lt;59), "Middle Age", "Old Age"))</f>
        <v>Middle Age</v>
      </c>
      <c r="E1191">
        <v>2</v>
      </c>
      <c r="F1191">
        <v>2</v>
      </c>
      <c r="G1191">
        <v>51148</v>
      </c>
      <c r="H1191" t="s">
        <v>147</v>
      </c>
      <c r="I1191">
        <v>2</v>
      </c>
      <c r="J1191">
        <v>1</v>
      </c>
      <c r="K1191">
        <v>1</v>
      </c>
      <c r="L1191">
        <f t="shared" si="54"/>
        <v>2</v>
      </c>
      <c r="M1191">
        <f>marketing_campaign32[[#This Row],[TotalKids]]+marketing_campaign32[[#This Row],[Marital_Number]]</f>
        <v>4</v>
      </c>
      <c r="N1191" s="1">
        <v>41323</v>
      </c>
      <c r="O1191" s="22">
        <f>MAX($N$2:$N$2229)-marketing_campaign32[[#This Row],[Dt_Customer]]</f>
        <v>496</v>
      </c>
      <c r="P1191">
        <v>38</v>
      </c>
      <c r="Q1191">
        <v>235</v>
      </c>
      <c r="R1191">
        <v>6</v>
      </c>
      <c r="S1191">
        <v>45</v>
      </c>
      <c r="T1191">
        <v>8</v>
      </c>
      <c r="U1191">
        <v>9</v>
      </c>
      <c r="V1191">
        <v>12</v>
      </c>
      <c r="W1191">
        <f t="shared" si="55"/>
        <v>315</v>
      </c>
      <c r="X1191" s="27">
        <f>marketing_campaign32[[#This Row],[TotalSpend]]/marketing_campaign32[[#This Row],[Income]]</f>
        <v>6.1585985766794398E-3</v>
      </c>
      <c r="Y1191" s="27" t="str">
        <f>IF(marketing_campaign32[[#This Row],[TotalSpend]]&gt;1196, "High Spend", "Low Spend")</f>
        <v>Low Spend</v>
      </c>
      <c r="Z1191">
        <v>4</v>
      </c>
      <c r="AA1191">
        <v>5</v>
      </c>
      <c r="AB1191">
        <v>1</v>
      </c>
      <c r="AC1191">
        <v>6</v>
      </c>
      <c r="AD1191">
        <f t="shared" si="56"/>
        <v>12</v>
      </c>
      <c r="AE1191" s="30">
        <f>IFERROR(marketing_campaign32[[#This Row],[TotalSpend]]/marketing_campaign32[[#This Row],[TotalPurchase]], 0)</f>
        <v>26.25</v>
      </c>
      <c r="AF1191">
        <v>6</v>
      </c>
      <c r="AG1191">
        <v>0</v>
      </c>
      <c r="AH1191">
        <v>0</v>
      </c>
      <c r="AI1191">
        <v>0</v>
      </c>
      <c r="AJ1191">
        <v>0</v>
      </c>
      <c r="AK1191">
        <v>0</v>
      </c>
      <c r="AL1191">
        <v>0</v>
      </c>
      <c r="AM1191">
        <v>0</v>
      </c>
    </row>
    <row r="1192" spans="1:39" x14ac:dyDescent="0.3">
      <c r="A1192">
        <v>9503</v>
      </c>
      <c r="B1192">
        <v>1980</v>
      </c>
      <c r="C1192">
        <f>2014-marketing_campaign32[[#This Row],[Year_Birth]]</f>
        <v>34</v>
      </c>
      <c r="D1192" t="str">
        <f>IF(AND(marketing_campaign32[[#This Row],[Age]]&gt;17, marketing_campaign32[[#This Row],[Age]]&lt;40), "Adult", IF(AND(marketing_campaign32[[#This Row],[Age]]&gt;=40, marketing_campaign32[[#This Row],[Age]]&lt;59), "Middle Age", "Old Age"))</f>
        <v>Adult</v>
      </c>
      <c r="E1192">
        <v>2</v>
      </c>
      <c r="F1192">
        <v>1</v>
      </c>
      <c r="G1192">
        <v>28071</v>
      </c>
      <c r="H1192" t="s">
        <v>148</v>
      </c>
      <c r="I1192">
        <v>1</v>
      </c>
      <c r="J1192">
        <v>0</v>
      </c>
      <c r="K1192">
        <v>0</v>
      </c>
      <c r="L1192">
        <f t="shared" si="54"/>
        <v>0</v>
      </c>
      <c r="M1192">
        <f>marketing_campaign32[[#This Row],[TotalKids]]+marketing_campaign32[[#This Row],[Marital_Number]]</f>
        <v>1</v>
      </c>
      <c r="N1192" s="1">
        <v>41150</v>
      </c>
      <c r="O1192" s="22">
        <f>MAX($N$2:$N$2229)-marketing_campaign32[[#This Row],[Dt_Customer]]</f>
        <v>669</v>
      </c>
      <c r="P1192">
        <v>65</v>
      </c>
      <c r="Q1192">
        <v>39</v>
      </c>
      <c r="R1192">
        <v>33</v>
      </c>
      <c r="S1192">
        <v>130</v>
      </c>
      <c r="T1192">
        <v>41</v>
      </c>
      <c r="U1192">
        <v>26</v>
      </c>
      <c r="V1192">
        <v>44</v>
      </c>
      <c r="W1192">
        <f t="shared" si="55"/>
        <v>313</v>
      </c>
      <c r="X1192" s="27">
        <f>marketing_campaign32[[#This Row],[TotalSpend]]/marketing_campaign32[[#This Row],[Income]]</f>
        <v>1.1150297460012112E-2</v>
      </c>
      <c r="Y1192" s="27" t="str">
        <f>IF(marketing_campaign32[[#This Row],[TotalSpend]]&gt;1196, "High Spend", "Low Spend")</f>
        <v>Low Spend</v>
      </c>
      <c r="Z1192">
        <v>2</v>
      </c>
      <c r="AA1192">
        <v>5</v>
      </c>
      <c r="AB1192">
        <v>1</v>
      </c>
      <c r="AC1192">
        <v>5</v>
      </c>
      <c r="AD1192">
        <f t="shared" si="56"/>
        <v>11</v>
      </c>
      <c r="AE1192" s="30">
        <f>IFERROR(marketing_campaign32[[#This Row],[TotalSpend]]/marketing_campaign32[[#This Row],[TotalPurchase]], 0)</f>
        <v>28.454545454545453</v>
      </c>
      <c r="AF1192">
        <v>8</v>
      </c>
      <c r="AG1192">
        <v>0</v>
      </c>
      <c r="AH1192">
        <v>0</v>
      </c>
      <c r="AI1192">
        <v>0</v>
      </c>
      <c r="AJ1192">
        <v>0</v>
      </c>
      <c r="AK1192">
        <v>0</v>
      </c>
      <c r="AL1192">
        <v>0</v>
      </c>
      <c r="AM1192">
        <v>0</v>
      </c>
    </row>
    <row r="1193" spans="1:39" x14ac:dyDescent="0.3">
      <c r="A1193">
        <v>246</v>
      </c>
      <c r="B1193">
        <v>1965</v>
      </c>
      <c r="C1193">
        <f>2014-marketing_campaign32[[#This Row],[Year_Birth]]</f>
        <v>49</v>
      </c>
      <c r="D1193" t="str">
        <f>IF(AND(marketing_campaign32[[#This Row],[Age]]&gt;17, marketing_campaign32[[#This Row],[Age]]&lt;40), "Adult", IF(AND(marketing_campaign32[[#This Row],[Age]]&gt;=40, marketing_campaign32[[#This Row],[Age]]&lt;59), "Middle Age", "Old Age"))</f>
        <v>Middle Age</v>
      </c>
      <c r="E1193">
        <v>2</v>
      </c>
      <c r="F1193">
        <v>2</v>
      </c>
      <c r="G1193">
        <v>66480</v>
      </c>
      <c r="H1193" t="s">
        <v>147</v>
      </c>
      <c r="I1193">
        <v>2</v>
      </c>
      <c r="J1193">
        <v>1</v>
      </c>
      <c r="K1193">
        <v>1</v>
      </c>
      <c r="L1193">
        <f t="shared" si="54"/>
        <v>2</v>
      </c>
      <c r="M1193">
        <f>marketing_campaign32[[#This Row],[TotalKids]]+marketing_campaign32[[#This Row],[Marital_Number]]</f>
        <v>4</v>
      </c>
      <c r="N1193" s="1">
        <v>41790</v>
      </c>
      <c r="O1193" s="22">
        <f>MAX($N$2:$N$2229)-marketing_campaign32[[#This Row],[Dt_Customer]]</f>
        <v>29</v>
      </c>
      <c r="P1193">
        <v>71</v>
      </c>
      <c r="Q1193">
        <v>199</v>
      </c>
      <c r="R1193">
        <v>9</v>
      </c>
      <c r="S1193">
        <v>57</v>
      </c>
      <c r="T1193">
        <v>20</v>
      </c>
      <c r="U1193">
        <v>21</v>
      </c>
      <c r="V1193">
        <v>6</v>
      </c>
      <c r="W1193">
        <f t="shared" si="55"/>
        <v>312</v>
      </c>
      <c r="X1193" s="27">
        <f>marketing_campaign32[[#This Row],[TotalSpend]]/marketing_campaign32[[#This Row],[Income]]</f>
        <v>4.6931407942238266E-3</v>
      </c>
      <c r="Y1193" s="27" t="str">
        <f>IF(marketing_campaign32[[#This Row],[TotalSpend]]&gt;1196, "High Spend", "Low Spend")</f>
        <v>Low Spend</v>
      </c>
      <c r="Z1193">
        <v>7</v>
      </c>
      <c r="AA1193">
        <v>4</v>
      </c>
      <c r="AB1193">
        <v>1</v>
      </c>
      <c r="AC1193">
        <v>7</v>
      </c>
      <c r="AD1193">
        <f t="shared" si="56"/>
        <v>12</v>
      </c>
      <c r="AE1193" s="30">
        <f>IFERROR(marketing_campaign32[[#This Row],[TotalSpend]]/marketing_campaign32[[#This Row],[TotalPurchase]], 0)</f>
        <v>26</v>
      </c>
      <c r="AF1193">
        <v>4</v>
      </c>
      <c r="AG1193">
        <v>0</v>
      </c>
      <c r="AH1193">
        <v>0</v>
      </c>
      <c r="AI1193">
        <v>0</v>
      </c>
      <c r="AJ1193">
        <v>0</v>
      </c>
      <c r="AK1193">
        <v>0</v>
      </c>
      <c r="AL1193">
        <v>0</v>
      </c>
      <c r="AM1193">
        <v>0</v>
      </c>
    </row>
    <row r="1194" spans="1:39" x14ac:dyDescent="0.3">
      <c r="A1194">
        <v>902</v>
      </c>
      <c r="B1194">
        <v>1980</v>
      </c>
      <c r="C1194">
        <f>2014-marketing_campaign32[[#This Row],[Year_Birth]]</f>
        <v>34</v>
      </c>
      <c r="D1194" t="str">
        <f>IF(AND(marketing_campaign32[[#This Row],[Age]]&gt;17, marketing_campaign32[[#This Row],[Age]]&lt;40), "Adult", IF(AND(marketing_campaign32[[#This Row],[Age]]&gt;=40, marketing_campaign32[[#This Row],[Age]]&lt;59), "Middle Age", "Old Age"))</f>
        <v>Adult</v>
      </c>
      <c r="E1194">
        <v>2</v>
      </c>
      <c r="F1194">
        <v>2</v>
      </c>
      <c r="G1194">
        <v>62994</v>
      </c>
      <c r="H1194" t="s">
        <v>147</v>
      </c>
      <c r="I1194">
        <v>2</v>
      </c>
      <c r="J1194">
        <v>1</v>
      </c>
      <c r="K1194">
        <v>0</v>
      </c>
      <c r="L1194">
        <f t="shared" si="54"/>
        <v>1</v>
      </c>
      <c r="M1194">
        <f>marketing_campaign32[[#This Row],[TotalKids]]+marketing_campaign32[[#This Row],[Marital_Number]]</f>
        <v>3</v>
      </c>
      <c r="N1194" s="1">
        <v>41702</v>
      </c>
      <c r="O1194" s="22">
        <f>MAX($N$2:$N$2229)-marketing_campaign32[[#This Row],[Dt_Customer]]</f>
        <v>117</v>
      </c>
      <c r="P1194">
        <v>74</v>
      </c>
      <c r="Q1194">
        <v>224</v>
      </c>
      <c r="R1194">
        <v>12</v>
      </c>
      <c r="S1194">
        <v>48</v>
      </c>
      <c r="T1194">
        <v>4</v>
      </c>
      <c r="U1194">
        <v>12</v>
      </c>
      <c r="V1194">
        <v>12</v>
      </c>
      <c r="W1194">
        <f t="shared" si="55"/>
        <v>312</v>
      </c>
      <c r="X1194" s="27">
        <f>marketing_campaign32[[#This Row],[TotalSpend]]/marketing_campaign32[[#This Row],[Income]]</f>
        <v>4.9528526526335841E-3</v>
      </c>
      <c r="Y1194" s="27" t="str">
        <f>IF(marketing_campaign32[[#This Row],[TotalSpend]]&gt;1196, "High Spend", "Low Spend")</f>
        <v>Low Spend</v>
      </c>
      <c r="Z1194">
        <v>1</v>
      </c>
      <c r="AA1194">
        <v>6</v>
      </c>
      <c r="AB1194">
        <v>2</v>
      </c>
      <c r="AC1194">
        <v>4</v>
      </c>
      <c r="AD1194">
        <f t="shared" si="56"/>
        <v>12</v>
      </c>
      <c r="AE1194" s="30">
        <f>IFERROR(marketing_campaign32[[#This Row],[TotalSpend]]/marketing_campaign32[[#This Row],[TotalPurchase]], 0)</f>
        <v>26</v>
      </c>
      <c r="AF1194">
        <v>6</v>
      </c>
      <c r="AG1194">
        <v>0</v>
      </c>
      <c r="AH1194">
        <v>0</v>
      </c>
      <c r="AI1194">
        <v>0</v>
      </c>
      <c r="AJ1194">
        <v>0</v>
      </c>
      <c r="AK1194">
        <v>0</v>
      </c>
      <c r="AL1194">
        <v>0</v>
      </c>
      <c r="AM1194">
        <v>0</v>
      </c>
    </row>
    <row r="1195" spans="1:39" x14ac:dyDescent="0.3">
      <c r="A1195">
        <v>9701</v>
      </c>
      <c r="B1195">
        <v>1988</v>
      </c>
      <c r="C1195">
        <f>2014-marketing_campaign32[[#This Row],[Year_Birth]]</f>
        <v>26</v>
      </c>
      <c r="D1195" t="str">
        <f>IF(AND(marketing_campaign32[[#This Row],[Age]]&gt;17, marketing_campaign32[[#This Row],[Age]]&lt;40), "Adult", IF(AND(marketing_campaign32[[#This Row],[Age]]&gt;=40, marketing_campaign32[[#This Row],[Age]]&lt;59), "Middle Age", "Old Age"))</f>
        <v>Adult</v>
      </c>
      <c r="E1195">
        <v>2</v>
      </c>
      <c r="F1195">
        <v>2</v>
      </c>
      <c r="G1195">
        <v>41883</v>
      </c>
      <c r="H1195" t="s">
        <v>147</v>
      </c>
      <c r="I1195">
        <v>2</v>
      </c>
      <c r="J1195">
        <v>1</v>
      </c>
      <c r="K1195">
        <v>0</v>
      </c>
      <c r="L1195">
        <f t="shared" si="54"/>
        <v>1</v>
      </c>
      <c r="M1195">
        <f>marketing_campaign32[[#This Row],[TotalKids]]+marketing_campaign32[[#This Row],[Marital_Number]]</f>
        <v>3</v>
      </c>
      <c r="N1195" s="1">
        <v>41352</v>
      </c>
      <c r="O1195" s="22">
        <f>MAX($N$2:$N$2229)-marketing_campaign32[[#This Row],[Dt_Customer]]</f>
        <v>467</v>
      </c>
      <c r="P1195">
        <v>13</v>
      </c>
      <c r="Q1195">
        <v>32</v>
      </c>
      <c r="R1195">
        <v>34</v>
      </c>
      <c r="S1195">
        <v>41</v>
      </c>
      <c r="T1195">
        <v>73</v>
      </c>
      <c r="U1195">
        <v>16</v>
      </c>
      <c r="V1195">
        <v>116</v>
      </c>
      <c r="W1195">
        <f t="shared" si="55"/>
        <v>312</v>
      </c>
      <c r="X1195" s="27">
        <f>marketing_campaign32[[#This Row],[TotalSpend]]/marketing_campaign32[[#This Row],[Income]]</f>
        <v>7.4493231143900867E-3</v>
      </c>
      <c r="Y1195" s="27" t="str">
        <f>IF(marketing_campaign32[[#This Row],[TotalSpend]]&gt;1196, "High Spend", "Low Spend")</f>
        <v>Low Spend</v>
      </c>
      <c r="Z1195">
        <v>3</v>
      </c>
      <c r="AA1195">
        <v>4</v>
      </c>
      <c r="AB1195">
        <v>2</v>
      </c>
      <c r="AC1195">
        <v>3</v>
      </c>
      <c r="AD1195">
        <f t="shared" si="56"/>
        <v>9</v>
      </c>
      <c r="AE1195" s="30">
        <f>IFERROR(marketing_campaign32[[#This Row],[TotalSpend]]/marketing_campaign32[[#This Row],[TotalPurchase]], 0)</f>
        <v>34.666666666666664</v>
      </c>
      <c r="AF1195">
        <v>7</v>
      </c>
      <c r="AG1195">
        <v>0</v>
      </c>
      <c r="AH1195">
        <v>0</v>
      </c>
      <c r="AI1195">
        <v>0</v>
      </c>
      <c r="AJ1195">
        <v>0</v>
      </c>
      <c r="AK1195">
        <v>0</v>
      </c>
      <c r="AL1195">
        <v>0</v>
      </c>
      <c r="AM1195">
        <v>0</v>
      </c>
    </row>
    <row r="1196" spans="1:39" x14ac:dyDescent="0.3">
      <c r="A1196">
        <v>940</v>
      </c>
      <c r="B1196">
        <v>1987</v>
      </c>
      <c r="C1196">
        <f>2014-marketing_campaign32[[#This Row],[Year_Birth]]</f>
        <v>27</v>
      </c>
      <c r="D1196" t="str">
        <f>IF(AND(marketing_campaign32[[#This Row],[Age]]&gt;17, marketing_campaign32[[#This Row],[Age]]&lt;40), "Adult", IF(AND(marketing_campaign32[[#This Row],[Age]]&gt;=40, marketing_campaign32[[#This Row],[Age]]&lt;59), "Middle Age", "Old Age"))</f>
        <v>Adult</v>
      </c>
      <c r="E1196">
        <v>2</v>
      </c>
      <c r="F1196">
        <v>1</v>
      </c>
      <c r="G1196">
        <v>57100</v>
      </c>
      <c r="H1196" t="s">
        <v>147</v>
      </c>
      <c r="I1196">
        <v>2</v>
      </c>
      <c r="J1196">
        <v>1</v>
      </c>
      <c r="K1196">
        <v>0</v>
      </c>
      <c r="L1196">
        <f t="shared" si="54"/>
        <v>1</v>
      </c>
      <c r="M1196">
        <f>marketing_campaign32[[#This Row],[TotalKids]]+marketing_campaign32[[#This Row],[Marital_Number]]</f>
        <v>2</v>
      </c>
      <c r="N1196" s="1">
        <v>41777</v>
      </c>
      <c r="O1196" s="22">
        <f>MAX($N$2:$N$2229)-marketing_campaign32[[#This Row],[Dt_Customer]]</f>
        <v>42</v>
      </c>
      <c r="P1196">
        <v>9</v>
      </c>
      <c r="Q1196">
        <v>158</v>
      </c>
      <c r="R1196">
        <v>11</v>
      </c>
      <c r="S1196">
        <v>99</v>
      </c>
      <c r="T1196">
        <v>15</v>
      </c>
      <c r="U1196">
        <v>11</v>
      </c>
      <c r="V1196">
        <v>17</v>
      </c>
      <c r="W1196">
        <f t="shared" si="55"/>
        <v>311</v>
      </c>
      <c r="X1196" s="27">
        <f>marketing_campaign32[[#This Row],[TotalSpend]]/marketing_campaign32[[#This Row],[Income]]</f>
        <v>5.4465849387040277E-3</v>
      </c>
      <c r="Y1196" s="27" t="str">
        <f>IF(marketing_campaign32[[#This Row],[TotalSpend]]&gt;1196, "High Spend", "Low Spend")</f>
        <v>Low Spend</v>
      </c>
      <c r="Z1196">
        <v>2</v>
      </c>
      <c r="AA1196">
        <v>3</v>
      </c>
      <c r="AB1196">
        <v>2</v>
      </c>
      <c r="AC1196">
        <v>7</v>
      </c>
      <c r="AD1196">
        <f t="shared" si="56"/>
        <v>12</v>
      </c>
      <c r="AE1196" s="30">
        <f>IFERROR(marketing_campaign32[[#This Row],[TotalSpend]]/marketing_campaign32[[#This Row],[TotalPurchase]], 0)</f>
        <v>25.916666666666668</v>
      </c>
      <c r="AF1196">
        <v>3</v>
      </c>
      <c r="AG1196">
        <v>0</v>
      </c>
      <c r="AH1196">
        <v>0</v>
      </c>
      <c r="AI1196">
        <v>0</v>
      </c>
      <c r="AJ1196">
        <v>0</v>
      </c>
      <c r="AK1196">
        <v>0</v>
      </c>
      <c r="AL1196">
        <v>0</v>
      </c>
      <c r="AM1196">
        <v>0</v>
      </c>
    </row>
    <row r="1197" spans="1:39" x14ac:dyDescent="0.3">
      <c r="A1197">
        <v>10260</v>
      </c>
      <c r="B1197">
        <v>1965</v>
      </c>
      <c r="C1197">
        <f>2014-marketing_campaign32[[#This Row],[Year_Birth]]</f>
        <v>49</v>
      </c>
      <c r="D1197" t="str">
        <f>IF(AND(marketing_campaign32[[#This Row],[Age]]&gt;17, marketing_campaign32[[#This Row],[Age]]&lt;40), "Adult", IF(AND(marketing_campaign32[[#This Row],[Age]]&gt;=40, marketing_campaign32[[#This Row],[Age]]&lt;59), "Middle Age", "Old Age"))</f>
        <v>Middle Age</v>
      </c>
      <c r="E1197">
        <v>3</v>
      </c>
      <c r="F1197">
        <v>2</v>
      </c>
      <c r="G1197">
        <v>45143</v>
      </c>
      <c r="H1197" t="s">
        <v>147</v>
      </c>
      <c r="I1197">
        <v>2</v>
      </c>
      <c r="J1197">
        <v>0</v>
      </c>
      <c r="K1197">
        <v>1</v>
      </c>
      <c r="L1197">
        <f t="shared" si="54"/>
        <v>1</v>
      </c>
      <c r="M1197">
        <f>marketing_campaign32[[#This Row],[TotalKids]]+marketing_campaign32[[#This Row],[Marital_Number]]</f>
        <v>3</v>
      </c>
      <c r="N1197" s="1">
        <v>41512</v>
      </c>
      <c r="O1197" s="22">
        <f>MAX($N$2:$N$2229)-marketing_campaign32[[#This Row],[Dt_Customer]]</f>
        <v>307</v>
      </c>
      <c r="P1197">
        <v>74</v>
      </c>
      <c r="Q1197">
        <v>202</v>
      </c>
      <c r="R1197">
        <v>5</v>
      </c>
      <c r="S1197">
        <v>74</v>
      </c>
      <c r="T1197">
        <v>11</v>
      </c>
      <c r="U1197">
        <v>5</v>
      </c>
      <c r="V1197">
        <v>14</v>
      </c>
      <c r="W1197">
        <f t="shared" si="55"/>
        <v>311</v>
      </c>
      <c r="X1197" s="27">
        <f>marketing_campaign32[[#This Row],[TotalSpend]]/marketing_campaign32[[#This Row],[Income]]</f>
        <v>6.8892187050040984E-3</v>
      </c>
      <c r="Y1197" s="27" t="str">
        <f>IF(marketing_campaign32[[#This Row],[TotalSpend]]&gt;1196, "High Spend", "Low Spend")</f>
        <v>Low Spend</v>
      </c>
      <c r="Z1197">
        <v>3</v>
      </c>
      <c r="AA1197">
        <v>6</v>
      </c>
      <c r="AB1197">
        <v>1</v>
      </c>
      <c r="AC1197">
        <v>5</v>
      </c>
      <c r="AD1197">
        <f t="shared" si="56"/>
        <v>12</v>
      </c>
      <c r="AE1197" s="30">
        <f>IFERROR(marketing_campaign32[[#This Row],[TotalSpend]]/marketing_campaign32[[#This Row],[TotalPurchase]], 0)</f>
        <v>25.916666666666668</v>
      </c>
      <c r="AF1197">
        <v>7</v>
      </c>
      <c r="AG1197">
        <v>0</v>
      </c>
      <c r="AH1197">
        <v>0</v>
      </c>
      <c r="AI1197">
        <v>0</v>
      </c>
      <c r="AJ1197">
        <v>0</v>
      </c>
      <c r="AK1197">
        <v>0</v>
      </c>
      <c r="AL1197">
        <v>0</v>
      </c>
      <c r="AM1197">
        <v>0</v>
      </c>
    </row>
    <row r="1198" spans="1:39" x14ac:dyDescent="0.3">
      <c r="A1198">
        <v>2262</v>
      </c>
      <c r="B1198">
        <v>1965</v>
      </c>
      <c r="C1198">
        <f>2014-marketing_campaign32[[#This Row],[Year_Birth]]</f>
        <v>49</v>
      </c>
      <c r="D1198" t="str">
        <f>IF(AND(marketing_campaign32[[#This Row],[Age]]&gt;17, marketing_campaign32[[#This Row],[Age]]&lt;40), "Adult", IF(AND(marketing_campaign32[[#This Row],[Age]]&gt;=40, marketing_campaign32[[#This Row],[Age]]&lt;59), "Middle Age", "Old Age"))</f>
        <v>Middle Age</v>
      </c>
      <c r="E1198">
        <v>3</v>
      </c>
      <c r="F1198">
        <v>2</v>
      </c>
      <c r="G1198">
        <v>45143</v>
      </c>
      <c r="H1198" t="s">
        <v>147</v>
      </c>
      <c r="I1198">
        <v>2</v>
      </c>
      <c r="J1198">
        <v>0</v>
      </c>
      <c r="K1198">
        <v>1</v>
      </c>
      <c r="L1198">
        <f t="shared" si="54"/>
        <v>1</v>
      </c>
      <c r="M1198">
        <f>marketing_campaign32[[#This Row],[TotalKids]]+marketing_campaign32[[#This Row],[Marital_Number]]</f>
        <v>3</v>
      </c>
      <c r="N1198" s="1">
        <v>41512</v>
      </c>
      <c r="O1198" s="22">
        <f>MAX($N$2:$N$2229)-marketing_campaign32[[#This Row],[Dt_Customer]]</f>
        <v>307</v>
      </c>
      <c r="P1198">
        <v>74</v>
      </c>
      <c r="Q1198">
        <v>202</v>
      </c>
      <c r="R1198">
        <v>5</v>
      </c>
      <c r="S1198">
        <v>74</v>
      </c>
      <c r="T1198">
        <v>11</v>
      </c>
      <c r="U1198">
        <v>5</v>
      </c>
      <c r="V1198">
        <v>14</v>
      </c>
      <c r="W1198">
        <f t="shared" si="55"/>
        <v>311</v>
      </c>
      <c r="X1198" s="27">
        <f>marketing_campaign32[[#This Row],[TotalSpend]]/marketing_campaign32[[#This Row],[Income]]</f>
        <v>6.8892187050040984E-3</v>
      </c>
      <c r="Y1198" s="27" t="str">
        <f>IF(marketing_campaign32[[#This Row],[TotalSpend]]&gt;1196, "High Spend", "Low Spend")</f>
        <v>Low Spend</v>
      </c>
      <c r="Z1198">
        <v>3</v>
      </c>
      <c r="AA1198">
        <v>6</v>
      </c>
      <c r="AB1198">
        <v>1</v>
      </c>
      <c r="AC1198">
        <v>5</v>
      </c>
      <c r="AD1198">
        <f t="shared" si="56"/>
        <v>12</v>
      </c>
      <c r="AE1198" s="30">
        <f>IFERROR(marketing_campaign32[[#This Row],[TotalSpend]]/marketing_campaign32[[#This Row],[TotalPurchase]], 0)</f>
        <v>25.916666666666668</v>
      </c>
      <c r="AF1198">
        <v>7</v>
      </c>
      <c r="AG1198">
        <v>0</v>
      </c>
      <c r="AH1198">
        <v>0</v>
      </c>
      <c r="AI1198">
        <v>0</v>
      </c>
      <c r="AJ1198">
        <v>0</v>
      </c>
      <c r="AK1198">
        <v>0</v>
      </c>
      <c r="AL1198">
        <v>0</v>
      </c>
      <c r="AM1198">
        <v>0</v>
      </c>
    </row>
    <row r="1199" spans="1:39" x14ac:dyDescent="0.3">
      <c r="A1199">
        <v>11039</v>
      </c>
      <c r="B1199">
        <v>1975</v>
      </c>
      <c r="C1199">
        <f>2014-marketing_campaign32[[#This Row],[Year_Birth]]</f>
        <v>39</v>
      </c>
      <c r="D1199" t="str">
        <f>IF(AND(marketing_campaign32[[#This Row],[Age]]&gt;17, marketing_campaign32[[#This Row],[Age]]&lt;40), "Adult", IF(AND(marketing_campaign32[[#This Row],[Age]]&gt;=40, marketing_campaign32[[#This Row],[Age]]&lt;59), "Middle Age", "Old Age"))</f>
        <v>Adult</v>
      </c>
      <c r="E1199">
        <v>2</v>
      </c>
      <c r="F1199">
        <v>2</v>
      </c>
      <c r="G1199">
        <v>51948</v>
      </c>
      <c r="H1199" t="s">
        <v>147</v>
      </c>
      <c r="I1199">
        <v>2</v>
      </c>
      <c r="J1199">
        <v>0</v>
      </c>
      <c r="K1199">
        <v>1</v>
      </c>
      <c r="L1199">
        <f t="shared" si="54"/>
        <v>1</v>
      </c>
      <c r="M1199">
        <f>marketing_campaign32[[#This Row],[TotalKids]]+marketing_campaign32[[#This Row],[Marital_Number]]</f>
        <v>3</v>
      </c>
      <c r="N1199" s="1">
        <v>41534</v>
      </c>
      <c r="O1199" s="22">
        <f>MAX($N$2:$N$2229)-marketing_campaign32[[#This Row],[Dt_Customer]]</f>
        <v>285</v>
      </c>
      <c r="P1199">
        <v>51</v>
      </c>
      <c r="Q1199">
        <v>82</v>
      </c>
      <c r="R1199">
        <v>33</v>
      </c>
      <c r="S1199">
        <v>54</v>
      </c>
      <c r="T1199">
        <v>71</v>
      </c>
      <c r="U1199">
        <v>30</v>
      </c>
      <c r="V1199">
        <v>41</v>
      </c>
      <c r="W1199">
        <f t="shared" si="55"/>
        <v>311</v>
      </c>
      <c r="X1199" s="27">
        <f>marketing_campaign32[[#This Row],[TotalSpend]]/marketing_campaign32[[#This Row],[Income]]</f>
        <v>5.9867559867559867E-3</v>
      </c>
      <c r="Y1199" s="27" t="str">
        <f>IF(marketing_campaign32[[#This Row],[TotalSpend]]&gt;1196, "High Spend", "Low Spend")</f>
        <v>Low Spend</v>
      </c>
      <c r="Z1199">
        <v>2</v>
      </c>
      <c r="AA1199">
        <v>5</v>
      </c>
      <c r="AB1199">
        <v>2</v>
      </c>
      <c r="AC1199">
        <v>4</v>
      </c>
      <c r="AD1199">
        <f t="shared" si="56"/>
        <v>11</v>
      </c>
      <c r="AE1199" s="30">
        <f>IFERROR(marketing_campaign32[[#This Row],[TotalSpend]]/marketing_campaign32[[#This Row],[TotalPurchase]], 0)</f>
        <v>28.272727272727273</v>
      </c>
      <c r="AF1199">
        <v>5</v>
      </c>
      <c r="AG1199">
        <v>0</v>
      </c>
      <c r="AH1199">
        <v>0</v>
      </c>
      <c r="AI1199">
        <v>0</v>
      </c>
      <c r="AJ1199">
        <v>0</v>
      </c>
      <c r="AK1199">
        <v>0</v>
      </c>
      <c r="AL1199">
        <v>0</v>
      </c>
      <c r="AM1199">
        <v>0</v>
      </c>
    </row>
    <row r="1200" spans="1:39" x14ac:dyDescent="0.3">
      <c r="A1200">
        <v>4682</v>
      </c>
      <c r="B1200">
        <v>1958</v>
      </c>
      <c r="C1200">
        <f>2014-marketing_campaign32[[#This Row],[Year_Birth]]</f>
        <v>56</v>
      </c>
      <c r="D1200" t="str">
        <f>IF(AND(marketing_campaign32[[#This Row],[Age]]&gt;17, marketing_campaign32[[#This Row],[Age]]&lt;40), "Adult", IF(AND(marketing_campaign32[[#This Row],[Age]]&gt;=40, marketing_campaign32[[#This Row],[Age]]&lt;59), "Middle Age", "Old Age"))</f>
        <v>Middle Age</v>
      </c>
      <c r="E1200">
        <v>2</v>
      </c>
      <c r="F1200">
        <v>2</v>
      </c>
      <c r="G1200">
        <v>51876</v>
      </c>
      <c r="H1200" t="s">
        <v>147</v>
      </c>
      <c r="I1200">
        <v>2</v>
      </c>
      <c r="J1200">
        <v>0</v>
      </c>
      <c r="K1200">
        <v>0</v>
      </c>
      <c r="L1200">
        <f t="shared" si="54"/>
        <v>0</v>
      </c>
      <c r="M1200">
        <f>marketing_campaign32[[#This Row],[TotalKids]]+marketing_campaign32[[#This Row],[Marital_Number]]</f>
        <v>2</v>
      </c>
      <c r="N1200" s="1">
        <v>41562</v>
      </c>
      <c r="O1200" s="22">
        <f>MAX($N$2:$N$2229)-marketing_campaign32[[#This Row],[Dt_Customer]]</f>
        <v>257</v>
      </c>
      <c r="P1200">
        <v>88</v>
      </c>
      <c r="Q1200">
        <v>99</v>
      </c>
      <c r="R1200">
        <v>27</v>
      </c>
      <c r="S1200">
        <v>102</v>
      </c>
      <c r="T1200">
        <v>28</v>
      </c>
      <c r="U1200">
        <v>48</v>
      </c>
      <c r="V1200">
        <v>6</v>
      </c>
      <c r="W1200">
        <f t="shared" si="55"/>
        <v>310</v>
      </c>
      <c r="X1200" s="27">
        <f>marketing_campaign32[[#This Row],[TotalSpend]]/marketing_campaign32[[#This Row],[Income]]</f>
        <v>5.9757884185365102E-3</v>
      </c>
      <c r="Y1200" s="27" t="str">
        <f>IF(marketing_campaign32[[#This Row],[TotalSpend]]&gt;1196, "High Spend", "Low Spend")</f>
        <v>Low Spend</v>
      </c>
      <c r="Z1200">
        <v>1</v>
      </c>
      <c r="AA1200">
        <v>2</v>
      </c>
      <c r="AB1200">
        <v>2</v>
      </c>
      <c r="AC1200">
        <v>8</v>
      </c>
      <c r="AD1200">
        <f t="shared" si="56"/>
        <v>12</v>
      </c>
      <c r="AE1200" s="30">
        <f>IFERROR(marketing_campaign32[[#This Row],[TotalSpend]]/marketing_campaign32[[#This Row],[TotalPurchase]], 0)</f>
        <v>25.833333333333332</v>
      </c>
      <c r="AF1200">
        <v>1</v>
      </c>
      <c r="AG1200">
        <v>0</v>
      </c>
      <c r="AH1200">
        <v>0</v>
      </c>
      <c r="AI1200">
        <v>0</v>
      </c>
      <c r="AJ1200">
        <v>0</v>
      </c>
      <c r="AK1200">
        <v>0</v>
      </c>
      <c r="AL1200">
        <v>0</v>
      </c>
      <c r="AM1200">
        <v>0</v>
      </c>
    </row>
    <row r="1201" spans="1:39" x14ac:dyDescent="0.3">
      <c r="A1201">
        <v>8180</v>
      </c>
      <c r="B1201">
        <v>1952</v>
      </c>
      <c r="C1201">
        <f>2014-marketing_campaign32[[#This Row],[Year_Birth]]</f>
        <v>62</v>
      </c>
      <c r="D1201" t="str">
        <f>IF(AND(marketing_campaign32[[#This Row],[Age]]&gt;17, marketing_campaign32[[#This Row],[Age]]&lt;40), "Adult", IF(AND(marketing_campaign32[[#This Row],[Age]]&gt;=40, marketing_campaign32[[#This Row],[Age]]&lt;59), "Middle Age", "Old Age"))</f>
        <v>Old Age</v>
      </c>
      <c r="E1201">
        <v>3</v>
      </c>
      <c r="F1201">
        <v>1</v>
      </c>
      <c r="G1201">
        <v>59354</v>
      </c>
      <c r="H1201" t="s">
        <v>147</v>
      </c>
      <c r="I1201">
        <v>2</v>
      </c>
      <c r="J1201">
        <v>1</v>
      </c>
      <c r="K1201">
        <v>1</v>
      </c>
      <c r="L1201">
        <f t="shared" si="54"/>
        <v>2</v>
      </c>
      <c r="M1201">
        <f>marketing_campaign32[[#This Row],[TotalKids]]+marketing_campaign32[[#This Row],[Marital_Number]]</f>
        <v>3</v>
      </c>
      <c r="N1201" s="1">
        <v>41593</v>
      </c>
      <c r="O1201" s="22">
        <f>MAX($N$2:$N$2229)-marketing_campaign32[[#This Row],[Dt_Customer]]</f>
        <v>226</v>
      </c>
      <c r="P1201">
        <v>53</v>
      </c>
      <c r="Q1201">
        <v>233</v>
      </c>
      <c r="R1201">
        <v>2</v>
      </c>
      <c r="S1201">
        <v>53</v>
      </c>
      <c r="T1201">
        <v>3</v>
      </c>
      <c r="U1201">
        <v>5</v>
      </c>
      <c r="V1201">
        <v>14</v>
      </c>
      <c r="W1201">
        <f t="shared" si="55"/>
        <v>310</v>
      </c>
      <c r="X1201" s="27">
        <f>marketing_campaign32[[#This Row],[TotalSpend]]/marketing_campaign32[[#This Row],[Income]]</f>
        <v>5.2228998888027766E-3</v>
      </c>
      <c r="Y1201" s="27" t="str">
        <f>IF(marketing_campaign32[[#This Row],[TotalSpend]]&gt;1196, "High Spend", "Low Spend")</f>
        <v>Low Spend</v>
      </c>
      <c r="Z1201">
        <v>3</v>
      </c>
      <c r="AA1201">
        <v>6</v>
      </c>
      <c r="AB1201">
        <v>1</v>
      </c>
      <c r="AC1201">
        <v>5</v>
      </c>
      <c r="AD1201">
        <f t="shared" si="56"/>
        <v>12</v>
      </c>
      <c r="AE1201" s="30">
        <f>IFERROR(marketing_campaign32[[#This Row],[TotalSpend]]/marketing_campaign32[[#This Row],[TotalPurchase]], 0)</f>
        <v>25.833333333333332</v>
      </c>
      <c r="AF1201">
        <v>6</v>
      </c>
      <c r="AG1201">
        <v>0</v>
      </c>
      <c r="AH1201">
        <v>0</v>
      </c>
      <c r="AI1201">
        <v>0</v>
      </c>
      <c r="AJ1201">
        <v>0</v>
      </c>
      <c r="AK1201">
        <v>0</v>
      </c>
      <c r="AL1201">
        <v>0</v>
      </c>
      <c r="AM1201">
        <v>0</v>
      </c>
    </row>
    <row r="1202" spans="1:39" x14ac:dyDescent="0.3">
      <c r="A1202">
        <v>3099</v>
      </c>
      <c r="B1202">
        <v>1970</v>
      </c>
      <c r="C1202">
        <f>2014-marketing_campaign32[[#This Row],[Year_Birth]]</f>
        <v>44</v>
      </c>
      <c r="D1202" t="str">
        <f>IF(AND(marketing_campaign32[[#This Row],[Age]]&gt;17, marketing_campaign32[[#This Row],[Age]]&lt;40), "Adult", IF(AND(marketing_campaign32[[#This Row],[Age]]&gt;=40, marketing_campaign32[[#This Row],[Age]]&lt;59), "Middle Age", "Old Age"))</f>
        <v>Middle Age</v>
      </c>
      <c r="E1202">
        <v>2</v>
      </c>
      <c r="F1202">
        <v>1</v>
      </c>
      <c r="G1202">
        <v>44267</v>
      </c>
      <c r="H1202" t="s">
        <v>147</v>
      </c>
      <c r="I1202">
        <v>2</v>
      </c>
      <c r="J1202">
        <v>1</v>
      </c>
      <c r="K1202">
        <v>1</v>
      </c>
      <c r="L1202">
        <f t="shared" si="54"/>
        <v>2</v>
      </c>
      <c r="M1202">
        <f>marketing_campaign32[[#This Row],[TotalKids]]+marketing_campaign32[[#This Row],[Marital_Number]]</f>
        <v>3</v>
      </c>
      <c r="N1202" s="1">
        <v>41330</v>
      </c>
      <c r="O1202" s="22">
        <f>MAX($N$2:$N$2229)-marketing_campaign32[[#This Row],[Dt_Customer]]</f>
        <v>489</v>
      </c>
      <c r="P1202">
        <v>48</v>
      </c>
      <c r="Q1202">
        <v>183</v>
      </c>
      <c r="R1202">
        <v>5</v>
      </c>
      <c r="S1202">
        <v>65</v>
      </c>
      <c r="T1202">
        <v>3</v>
      </c>
      <c r="U1202">
        <v>5</v>
      </c>
      <c r="V1202">
        <v>49</v>
      </c>
      <c r="W1202">
        <f t="shared" si="55"/>
        <v>310</v>
      </c>
      <c r="X1202" s="27">
        <f>marketing_campaign32[[#This Row],[TotalSpend]]/marketing_campaign32[[#This Row],[Income]]</f>
        <v>7.0029593150653987E-3</v>
      </c>
      <c r="Y1202" s="27" t="str">
        <f>IF(marketing_campaign32[[#This Row],[TotalSpend]]&gt;1196, "High Spend", "Low Spend")</f>
        <v>Low Spend</v>
      </c>
      <c r="Z1202">
        <v>5</v>
      </c>
      <c r="AA1202">
        <v>5</v>
      </c>
      <c r="AB1202">
        <v>2</v>
      </c>
      <c r="AC1202">
        <v>4</v>
      </c>
      <c r="AD1202">
        <f t="shared" si="56"/>
        <v>11</v>
      </c>
      <c r="AE1202" s="30">
        <f>IFERROR(marketing_campaign32[[#This Row],[TotalSpend]]/marketing_campaign32[[#This Row],[TotalPurchase]], 0)</f>
        <v>28.181818181818183</v>
      </c>
      <c r="AF1202">
        <v>9</v>
      </c>
      <c r="AG1202">
        <v>0</v>
      </c>
      <c r="AH1202">
        <v>0</v>
      </c>
      <c r="AI1202">
        <v>0</v>
      </c>
      <c r="AJ1202">
        <v>0</v>
      </c>
      <c r="AK1202">
        <v>0</v>
      </c>
      <c r="AL1202">
        <v>0</v>
      </c>
      <c r="AM1202">
        <v>0</v>
      </c>
    </row>
    <row r="1203" spans="1:39" x14ac:dyDescent="0.3">
      <c r="A1203">
        <v>22</v>
      </c>
      <c r="B1203">
        <v>1976</v>
      </c>
      <c r="C1203">
        <f>2014-marketing_campaign32[[#This Row],[Year_Birth]]</f>
        <v>38</v>
      </c>
      <c r="D1203" t="str">
        <f>IF(AND(marketing_campaign32[[#This Row],[Age]]&gt;17, marketing_campaign32[[#This Row],[Age]]&lt;40), "Adult", IF(AND(marketing_campaign32[[#This Row],[Age]]&gt;=40, marketing_campaign32[[#This Row],[Age]]&lt;59), "Middle Age", "Old Age"))</f>
        <v>Adult</v>
      </c>
      <c r="E1203">
        <v>2</v>
      </c>
      <c r="F1203">
        <v>1</v>
      </c>
      <c r="G1203">
        <v>46310</v>
      </c>
      <c r="H1203" t="s">
        <v>147</v>
      </c>
      <c r="I1203">
        <v>2</v>
      </c>
      <c r="J1203">
        <v>1</v>
      </c>
      <c r="K1203">
        <v>0</v>
      </c>
      <c r="L1203">
        <f t="shared" si="54"/>
        <v>1</v>
      </c>
      <c r="M1203">
        <f>marketing_campaign32[[#This Row],[TotalKids]]+marketing_campaign32[[#This Row],[Marital_Number]]</f>
        <v>2</v>
      </c>
      <c r="N1203" s="1">
        <v>41246</v>
      </c>
      <c r="O1203" s="22">
        <f>MAX($N$2:$N$2229)-marketing_campaign32[[#This Row],[Dt_Customer]]</f>
        <v>573</v>
      </c>
      <c r="P1203">
        <v>99</v>
      </c>
      <c r="Q1203">
        <v>185</v>
      </c>
      <c r="R1203">
        <v>2</v>
      </c>
      <c r="S1203">
        <v>88</v>
      </c>
      <c r="T1203">
        <v>15</v>
      </c>
      <c r="U1203">
        <v>5</v>
      </c>
      <c r="V1203">
        <v>14</v>
      </c>
      <c r="W1203">
        <f t="shared" si="55"/>
        <v>309</v>
      </c>
      <c r="X1203" s="27">
        <f>marketing_campaign32[[#This Row],[TotalSpend]]/marketing_campaign32[[#This Row],[Income]]</f>
        <v>6.6724249622111854E-3</v>
      </c>
      <c r="Y1203" s="27" t="str">
        <f>IF(marketing_campaign32[[#This Row],[TotalSpend]]&gt;1196, "High Spend", "Low Spend")</f>
        <v>Low Spend</v>
      </c>
      <c r="Z1203">
        <v>2</v>
      </c>
      <c r="AA1203">
        <v>6</v>
      </c>
      <c r="AB1203">
        <v>1</v>
      </c>
      <c r="AC1203">
        <v>5</v>
      </c>
      <c r="AD1203">
        <f t="shared" si="56"/>
        <v>12</v>
      </c>
      <c r="AE1203" s="30">
        <f>IFERROR(marketing_campaign32[[#This Row],[TotalSpend]]/marketing_campaign32[[#This Row],[TotalPurchase]], 0)</f>
        <v>25.75</v>
      </c>
      <c r="AF1203">
        <v>8</v>
      </c>
      <c r="AG1203">
        <v>0</v>
      </c>
      <c r="AH1203">
        <v>0</v>
      </c>
      <c r="AI1203">
        <v>0</v>
      </c>
      <c r="AJ1203">
        <v>0</v>
      </c>
      <c r="AK1203">
        <v>0</v>
      </c>
      <c r="AL1203">
        <v>0</v>
      </c>
      <c r="AM1203">
        <v>0</v>
      </c>
    </row>
    <row r="1204" spans="1:39" x14ac:dyDescent="0.3">
      <c r="A1204">
        <v>3025</v>
      </c>
      <c r="B1204">
        <v>1958</v>
      </c>
      <c r="C1204">
        <f>2014-marketing_campaign32[[#This Row],[Year_Birth]]</f>
        <v>56</v>
      </c>
      <c r="D1204" t="str">
        <f>IF(AND(marketing_campaign32[[#This Row],[Age]]&gt;17, marketing_campaign32[[#This Row],[Age]]&lt;40), "Adult", IF(AND(marketing_campaign32[[#This Row],[Age]]&gt;=40, marketing_campaign32[[#This Row],[Age]]&lt;59), "Middle Age", "Old Age"))</f>
        <v>Middle Age</v>
      </c>
      <c r="E1204">
        <v>2</v>
      </c>
      <c r="F1204">
        <v>1</v>
      </c>
      <c r="G1204">
        <v>49967</v>
      </c>
      <c r="H1204" t="s">
        <v>147</v>
      </c>
      <c r="I1204">
        <v>2</v>
      </c>
      <c r="J1204">
        <v>0</v>
      </c>
      <c r="K1204">
        <v>1</v>
      </c>
      <c r="L1204">
        <f t="shared" si="54"/>
        <v>1</v>
      </c>
      <c r="M1204">
        <f>marketing_campaign32[[#This Row],[TotalKids]]+marketing_campaign32[[#This Row],[Marital_Number]]</f>
        <v>2</v>
      </c>
      <c r="N1204" s="1">
        <v>41463</v>
      </c>
      <c r="O1204" s="22">
        <f>MAX($N$2:$N$2229)-marketing_campaign32[[#This Row],[Dt_Customer]]</f>
        <v>356</v>
      </c>
      <c r="P1204">
        <v>4</v>
      </c>
      <c r="Q1204">
        <v>212</v>
      </c>
      <c r="R1204">
        <v>6</v>
      </c>
      <c r="S1204">
        <v>69</v>
      </c>
      <c r="T1204">
        <v>4</v>
      </c>
      <c r="U1204">
        <v>12</v>
      </c>
      <c r="V1204">
        <v>3</v>
      </c>
      <c r="W1204">
        <f t="shared" si="55"/>
        <v>306</v>
      </c>
      <c r="X1204" s="27">
        <f>marketing_campaign32[[#This Row],[TotalSpend]]/marketing_campaign32[[#This Row],[Income]]</f>
        <v>6.1240418676326378E-3</v>
      </c>
      <c r="Y1204" s="27" t="str">
        <f>IF(marketing_campaign32[[#This Row],[TotalSpend]]&gt;1196, "High Spend", "Low Spend")</f>
        <v>Low Spend</v>
      </c>
      <c r="Z1204">
        <v>3</v>
      </c>
      <c r="AA1204">
        <v>6</v>
      </c>
      <c r="AB1204">
        <v>1</v>
      </c>
      <c r="AC1204">
        <v>5</v>
      </c>
      <c r="AD1204">
        <f t="shared" si="56"/>
        <v>12</v>
      </c>
      <c r="AE1204" s="30">
        <f>IFERROR(marketing_campaign32[[#This Row],[TotalSpend]]/marketing_campaign32[[#This Row],[TotalPurchase]], 0)</f>
        <v>25.5</v>
      </c>
      <c r="AF1204">
        <v>7</v>
      </c>
      <c r="AG1204">
        <v>0</v>
      </c>
      <c r="AH1204">
        <v>0</v>
      </c>
      <c r="AI1204">
        <v>0</v>
      </c>
      <c r="AJ1204">
        <v>0</v>
      </c>
      <c r="AK1204">
        <v>0</v>
      </c>
      <c r="AL1204">
        <v>0</v>
      </c>
      <c r="AM1204">
        <v>0</v>
      </c>
    </row>
    <row r="1205" spans="1:39" x14ac:dyDescent="0.3">
      <c r="A1205">
        <v>10951</v>
      </c>
      <c r="B1205">
        <v>1968</v>
      </c>
      <c r="C1205">
        <f>2014-marketing_campaign32[[#This Row],[Year_Birth]]</f>
        <v>46</v>
      </c>
      <c r="D1205" t="str">
        <f>IF(AND(marketing_campaign32[[#This Row],[Age]]&gt;17, marketing_campaign32[[#This Row],[Age]]&lt;40), "Adult", IF(AND(marketing_campaign32[[#This Row],[Age]]&gt;=40, marketing_campaign32[[#This Row],[Age]]&lt;59), "Middle Age", "Old Age"))</f>
        <v>Middle Age</v>
      </c>
      <c r="E1205">
        <v>2</v>
      </c>
      <c r="F1205">
        <v>2</v>
      </c>
      <c r="G1205">
        <v>45688</v>
      </c>
      <c r="H1205" t="s">
        <v>147</v>
      </c>
      <c r="I1205">
        <v>2</v>
      </c>
      <c r="J1205">
        <v>0</v>
      </c>
      <c r="K1205">
        <v>1</v>
      </c>
      <c r="L1205">
        <f t="shared" si="54"/>
        <v>1</v>
      </c>
      <c r="M1205">
        <f>marketing_campaign32[[#This Row],[TotalKids]]+marketing_campaign32[[#This Row],[Marital_Number]]</f>
        <v>3</v>
      </c>
      <c r="N1205" s="1">
        <v>41664</v>
      </c>
      <c r="O1205" s="22">
        <f>MAX($N$2:$N$2229)-marketing_campaign32[[#This Row],[Dt_Customer]]</f>
        <v>155</v>
      </c>
      <c r="P1205">
        <v>20</v>
      </c>
      <c r="Q1205">
        <v>279</v>
      </c>
      <c r="R1205">
        <v>0</v>
      </c>
      <c r="S1205">
        <v>18</v>
      </c>
      <c r="T1205">
        <v>0</v>
      </c>
      <c r="U1205">
        <v>0</v>
      </c>
      <c r="V1205">
        <v>9</v>
      </c>
      <c r="W1205">
        <f t="shared" si="55"/>
        <v>306</v>
      </c>
      <c r="X1205" s="27">
        <f>marketing_campaign32[[#This Row],[TotalSpend]]/marketing_campaign32[[#This Row],[Income]]</f>
        <v>6.6976011206443704E-3</v>
      </c>
      <c r="Y1205" s="27" t="str">
        <f>IF(marketing_campaign32[[#This Row],[TotalSpend]]&gt;1196, "High Spend", "Low Spend")</f>
        <v>Low Spend</v>
      </c>
      <c r="Z1205">
        <v>2</v>
      </c>
      <c r="AA1205">
        <v>3</v>
      </c>
      <c r="AB1205">
        <v>1</v>
      </c>
      <c r="AC1205">
        <v>8</v>
      </c>
      <c r="AD1205">
        <f t="shared" si="56"/>
        <v>12</v>
      </c>
      <c r="AE1205" s="30">
        <f>IFERROR(marketing_campaign32[[#This Row],[TotalSpend]]/marketing_campaign32[[#This Row],[TotalPurchase]], 0)</f>
        <v>25.5</v>
      </c>
      <c r="AF1205">
        <v>4</v>
      </c>
      <c r="AG1205">
        <v>0</v>
      </c>
      <c r="AH1205">
        <v>0</v>
      </c>
      <c r="AI1205">
        <v>0</v>
      </c>
      <c r="AJ1205">
        <v>1</v>
      </c>
      <c r="AK1205">
        <v>0</v>
      </c>
      <c r="AL1205">
        <v>0</v>
      </c>
      <c r="AM1205">
        <v>0</v>
      </c>
    </row>
    <row r="1206" spans="1:39" x14ac:dyDescent="0.3">
      <c r="A1206">
        <v>8405</v>
      </c>
      <c r="B1206">
        <v>1979</v>
      </c>
      <c r="C1206">
        <f>2014-marketing_campaign32[[#This Row],[Year_Birth]]</f>
        <v>35</v>
      </c>
      <c r="D1206" t="str">
        <f>IF(AND(marketing_campaign32[[#This Row],[Age]]&gt;17, marketing_campaign32[[#This Row],[Age]]&lt;40), "Adult", IF(AND(marketing_campaign32[[#This Row],[Age]]&gt;=40, marketing_campaign32[[#This Row],[Age]]&lt;59), "Middle Age", "Old Age"))</f>
        <v>Adult</v>
      </c>
      <c r="E1206">
        <v>2</v>
      </c>
      <c r="F1206">
        <v>1</v>
      </c>
      <c r="G1206">
        <v>68274</v>
      </c>
      <c r="H1206" t="s">
        <v>147</v>
      </c>
      <c r="I1206">
        <v>2</v>
      </c>
      <c r="J1206">
        <v>1</v>
      </c>
      <c r="K1206">
        <v>1</v>
      </c>
      <c r="L1206">
        <f t="shared" si="54"/>
        <v>2</v>
      </c>
      <c r="M1206">
        <f>marketing_campaign32[[#This Row],[TotalKids]]+marketing_campaign32[[#This Row],[Marital_Number]]</f>
        <v>3</v>
      </c>
      <c r="N1206" s="1">
        <v>41547</v>
      </c>
      <c r="O1206" s="22">
        <f>MAX($N$2:$N$2229)-marketing_campaign32[[#This Row],[Dt_Customer]]</f>
        <v>272</v>
      </c>
      <c r="P1206">
        <v>83</v>
      </c>
      <c r="Q1206">
        <v>135</v>
      </c>
      <c r="R1206">
        <v>25</v>
      </c>
      <c r="S1206">
        <v>51</v>
      </c>
      <c r="T1206">
        <v>23</v>
      </c>
      <c r="U1206">
        <v>25</v>
      </c>
      <c r="V1206">
        <v>46</v>
      </c>
      <c r="W1206">
        <f t="shared" si="55"/>
        <v>305</v>
      </c>
      <c r="X1206" s="27">
        <f>marketing_campaign32[[#This Row],[TotalSpend]]/marketing_campaign32[[#This Row],[Income]]</f>
        <v>4.4672935524504203E-3</v>
      </c>
      <c r="Y1206" s="27" t="str">
        <f>IF(marketing_campaign32[[#This Row],[TotalSpend]]&gt;1196, "High Spend", "Low Spend")</f>
        <v>Low Spend</v>
      </c>
      <c r="Z1206">
        <v>2</v>
      </c>
      <c r="AA1206">
        <v>4</v>
      </c>
      <c r="AB1206">
        <v>2</v>
      </c>
      <c r="AC1206">
        <v>5</v>
      </c>
      <c r="AD1206">
        <f t="shared" si="56"/>
        <v>11</v>
      </c>
      <c r="AE1206" s="30">
        <f>IFERROR(marketing_campaign32[[#This Row],[TotalSpend]]/marketing_campaign32[[#This Row],[TotalPurchase]], 0)</f>
        <v>27.727272727272727</v>
      </c>
      <c r="AF1206">
        <v>3</v>
      </c>
      <c r="AG1206">
        <v>0</v>
      </c>
      <c r="AH1206">
        <v>0</v>
      </c>
      <c r="AI1206">
        <v>0</v>
      </c>
      <c r="AJ1206">
        <v>0</v>
      </c>
      <c r="AK1206">
        <v>0</v>
      </c>
      <c r="AL1206">
        <v>0</v>
      </c>
      <c r="AM1206">
        <v>0</v>
      </c>
    </row>
    <row r="1207" spans="1:39" x14ac:dyDescent="0.3">
      <c r="A1207">
        <v>10323</v>
      </c>
      <c r="B1207">
        <v>1952</v>
      </c>
      <c r="C1207">
        <f>2014-marketing_campaign32[[#This Row],[Year_Birth]]</f>
        <v>62</v>
      </c>
      <c r="D1207" t="str">
        <f>IF(AND(marketing_campaign32[[#This Row],[Age]]&gt;17, marketing_campaign32[[#This Row],[Age]]&lt;40), "Adult", IF(AND(marketing_campaign32[[#This Row],[Age]]&gt;=40, marketing_campaign32[[#This Row],[Age]]&lt;59), "Middle Age", "Old Age"))</f>
        <v>Old Age</v>
      </c>
      <c r="E1207">
        <v>2</v>
      </c>
      <c r="F1207">
        <v>2</v>
      </c>
      <c r="G1207">
        <v>49413</v>
      </c>
      <c r="H1207" t="s">
        <v>147</v>
      </c>
      <c r="I1207">
        <v>2</v>
      </c>
      <c r="J1207">
        <v>0</v>
      </c>
      <c r="K1207">
        <v>1</v>
      </c>
      <c r="L1207">
        <f t="shared" si="54"/>
        <v>1</v>
      </c>
      <c r="M1207">
        <f>marketing_campaign32[[#This Row],[TotalKids]]+marketing_campaign32[[#This Row],[Marital_Number]]</f>
        <v>3</v>
      </c>
      <c r="N1207" s="1">
        <v>41572</v>
      </c>
      <c r="O1207" s="22">
        <f>MAX($N$2:$N$2229)-marketing_campaign32[[#This Row],[Dt_Customer]]</f>
        <v>247</v>
      </c>
      <c r="P1207">
        <v>88</v>
      </c>
      <c r="Q1207">
        <v>205</v>
      </c>
      <c r="R1207">
        <v>7</v>
      </c>
      <c r="S1207">
        <v>41</v>
      </c>
      <c r="T1207">
        <v>3</v>
      </c>
      <c r="U1207">
        <v>2</v>
      </c>
      <c r="V1207">
        <v>46</v>
      </c>
      <c r="W1207">
        <f t="shared" si="55"/>
        <v>304</v>
      </c>
      <c r="X1207" s="27">
        <f>marketing_campaign32[[#This Row],[TotalSpend]]/marketing_campaign32[[#This Row],[Income]]</f>
        <v>6.1522271467022846E-3</v>
      </c>
      <c r="Y1207" s="27" t="str">
        <f>IF(marketing_campaign32[[#This Row],[TotalSpend]]&gt;1196, "High Spend", "Low Spend")</f>
        <v>Low Spend</v>
      </c>
      <c r="Z1207">
        <v>2</v>
      </c>
      <c r="AA1207">
        <v>4</v>
      </c>
      <c r="AB1207">
        <v>2</v>
      </c>
      <c r="AC1207">
        <v>5</v>
      </c>
      <c r="AD1207">
        <f t="shared" si="56"/>
        <v>11</v>
      </c>
      <c r="AE1207" s="30">
        <f>IFERROR(marketing_campaign32[[#This Row],[TotalSpend]]/marketing_campaign32[[#This Row],[TotalPurchase]], 0)</f>
        <v>27.636363636363637</v>
      </c>
      <c r="AF1207">
        <v>5</v>
      </c>
      <c r="AG1207">
        <v>0</v>
      </c>
      <c r="AH1207">
        <v>0</v>
      </c>
      <c r="AI1207">
        <v>0</v>
      </c>
      <c r="AJ1207">
        <v>0</v>
      </c>
      <c r="AK1207">
        <v>0</v>
      </c>
      <c r="AL1207">
        <v>0</v>
      </c>
      <c r="AM1207">
        <v>0</v>
      </c>
    </row>
    <row r="1208" spans="1:39" x14ac:dyDescent="0.3">
      <c r="A1208">
        <v>7373</v>
      </c>
      <c r="B1208">
        <v>1952</v>
      </c>
      <c r="C1208">
        <f>2014-marketing_campaign32[[#This Row],[Year_Birth]]</f>
        <v>62</v>
      </c>
      <c r="D1208" t="str">
        <f>IF(AND(marketing_campaign32[[#This Row],[Age]]&gt;17, marketing_campaign32[[#This Row],[Age]]&lt;40), "Adult", IF(AND(marketing_campaign32[[#This Row],[Age]]&gt;=40, marketing_campaign32[[#This Row],[Age]]&lt;59), "Middle Age", "Old Age"))</f>
        <v>Old Age</v>
      </c>
      <c r="E1208">
        <v>3</v>
      </c>
      <c r="F1208">
        <v>1</v>
      </c>
      <c r="G1208">
        <v>46610</v>
      </c>
      <c r="H1208" t="s">
        <v>147</v>
      </c>
      <c r="I1208">
        <v>2</v>
      </c>
      <c r="J1208">
        <v>0</v>
      </c>
      <c r="K1208">
        <v>2</v>
      </c>
      <c r="L1208">
        <f t="shared" si="54"/>
        <v>2</v>
      </c>
      <c r="M1208">
        <f>marketing_campaign32[[#This Row],[TotalKids]]+marketing_campaign32[[#This Row],[Marital_Number]]</f>
        <v>3</v>
      </c>
      <c r="N1208" s="1">
        <v>41211</v>
      </c>
      <c r="O1208" s="22">
        <f>MAX($N$2:$N$2229)-marketing_campaign32[[#This Row],[Dt_Customer]]</f>
        <v>608</v>
      </c>
      <c r="P1208">
        <v>8</v>
      </c>
      <c r="Q1208">
        <v>96</v>
      </c>
      <c r="R1208">
        <v>12</v>
      </c>
      <c r="S1208">
        <v>96</v>
      </c>
      <c r="T1208">
        <v>33</v>
      </c>
      <c r="U1208">
        <v>22</v>
      </c>
      <c r="V1208">
        <v>43</v>
      </c>
      <c r="W1208">
        <f t="shared" si="55"/>
        <v>302</v>
      </c>
      <c r="X1208" s="27">
        <f>marketing_campaign32[[#This Row],[TotalSpend]]/marketing_campaign32[[#This Row],[Income]]</f>
        <v>6.4792962883501396E-3</v>
      </c>
      <c r="Y1208" s="27" t="str">
        <f>IF(marketing_campaign32[[#This Row],[TotalSpend]]&gt;1196, "High Spend", "Low Spend")</f>
        <v>Low Spend</v>
      </c>
      <c r="Z1208">
        <v>6</v>
      </c>
      <c r="AA1208">
        <v>4</v>
      </c>
      <c r="AB1208">
        <v>1</v>
      </c>
      <c r="AC1208">
        <v>6</v>
      </c>
      <c r="AD1208">
        <f t="shared" si="56"/>
        <v>11</v>
      </c>
      <c r="AE1208" s="30">
        <f>IFERROR(marketing_campaign32[[#This Row],[TotalSpend]]/marketing_campaign32[[#This Row],[TotalPurchase]], 0)</f>
        <v>27.454545454545453</v>
      </c>
      <c r="AF1208">
        <v>6</v>
      </c>
      <c r="AG1208">
        <v>0</v>
      </c>
      <c r="AH1208">
        <v>0</v>
      </c>
      <c r="AI1208">
        <v>0</v>
      </c>
      <c r="AJ1208">
        <v>0</v>
      </c>
      <c r="AK1208">
        <v>0</v>
      </c>
      <c r="AL1208">
        <v>1</v>
      </c>
      <c r="AM1208">
        <v>0</v>
      </c>
    </row>
    <row r="1209" spans="1:39" x14ac:dyDescent="0.3">
      <c r="A1209">
        <v>4252</v>
      </c>
      <c r="B1209">
        <v>1965</v>
      </c>
      <c r="C1209">
        <f>2014-marketing_campaign32[[#This Row],[Year_Birth]]</f>
        <v>49</v>
      </c>
      <c r="D1209" t="str">
        <f>IF(AND(marketing_campaign32[[#This Row],[Age]]&gt;17, marketing_campaign32[[#This Row],[Age]]&lt;40), "Adult", IF(AND(marketing_campaign32[[#This Row],[Age]]&gt;=40, marketing_campaign32[[#This Row],[Age]]&lt;59), "Middle Age", "Old Age"))</f>
        <v>Middle Age</v>
      </c>
      <c r="E1209">
        <v>2</v>
      </c>
      <c r="F1209">
        <v>2</v>
      </c>
      <c r="G1209">
        <v>44375</v>
      </c>
      <c r="H1209" t="s">
        <v>147</v>
      </c>
      <c r="I1209">
        <v>2</v>
      </c>
      <c r="J1209">
        <v>0</v>
      </c>
      <c r="K1209">
        <v>1</v>
      </c>
      <c r="L1209">
        <f t="shared" si="54"/>
        <v>1</v>
      </c>
      <c r="M1209">
        <f>marketing_campaign32[[#This Row],[TotalKids]]+marketing_campaign32[[#This Row],[Marital_Number]]</f>
        <v>3</v>
      </c>
      <c r="N1209" s="1">
        <v>41721</v>
      </c>
      <c r="O1209" s="22">
        <f>MAX($N$2:$N$2229)-marketing_campaign32[[#This Row],[Dt_Customer]]</f>
        <v>98</v>
      </c>
      <c r="P1209">
        <v>73</v>
      </c>
      <c r="Q1209">
        <v>213</v>
      </c>
      <c r="R1209">
        <v>5</v>
      </c>
      <c r="S1209">
        <v>28</v>
      </c>
      <c r="T1209">
        <v>7</v>
      </c>
      <c r="U1209">
        <v>7</v>
      </c>
      <c r="V1209">
        <v>41</v>
      </c>
      <c r="W1209">
        <f t="shared" si="55"/>
        <v>301</v>
      </c>
      <c r="X1209" s="27">
        <f>marketing_campaign32[[#This Row],[TotalSpend]]/marketing_campaign32[[#This Row],[Income]]</f>
        <v>6.7830985915492961E-3</v>
      </c>
      <c r="Y1209" s="27" t="str">
        <f>IF(marketing_campaign32[[#This Row],[TotalSpend]]&gt;1196, "High Spend", "Low Spend")</f>
        <v>Low Spend</v>
      </c>
      <c r="Z1209">
        <v>1</v>
      </c>
      <c r="AA1209">
        <v>4</v>
      </c>
      <c r="AB1209">
        <v>1</v>
      </c>
      <c r="AC1209">
        <v>6</v>
      </c>
      <c r="AD1209">
        <f t="shared" si="56"/>
        <v>11</v>
      </c>
      <c r="AE1209" s="30">
        <f>IFERROR(marketing_campaign32[[#This Row],[TotalSpend]]/marketing_campaign32[[#This Row],[TotalPurchase]], 0)</f>
        <v>27.363636363636363</v>
      </c>
      <c r="AF1209">
        <v>5</v>
      </c>
      <c r="AG1209">
        <v>0</v>
      </c>
      <c r="AH1209">
        <v>0</v>
      </c>
      <c r="AI1209">
        <v>0</v>
      </c>
      <c r="AJ1209">
        <v>0</v>
      </c>
      <c r="AK1209">
        <v>0</v>
      </c>
      <c r="AL1209">
        <v>0</v>
      </c>
      <c r="AM1209">
        <v>0</v>
      </c>
    </row>
    <row r="1210" spans="1:39" x14ac:dyDescent="0.3">
      <c r="A1210">
        <v>7873</v>
      </c>
      <c r="B1210">
        <v>1973</v>
      </c>
      <c r="C1210">
        <f>2014-marketing_campaign32[[#This Row],[Year_Birth]]</f>
        <v>41</v>
      </c>
      <c r="D1210" t="str">
        <f>IF(AND(marketing_campaign32[[#This Row],[Age]]&gt;17, marketing_campaign32[[#This Row],[Age]]&lt;40), "Adult", IF(AND(marketing_campaign32[[#This Row],[Age]]&gt;=40, marketing_campaign32[[#This Row],[Age]]&lt;59), "Middle Age", "Old Age"))</f>
        <v>Middle Age</v>
      </c>
      <c r="E1210">
        <v>3</v>
      </c>
      <c r="F1210">
        <v>2</v>
      </c>
      <c r="G1210">
        <v>63516</v>
      </c>
      <c r="H1210" t="s">
        <v>147</v>
      </c>
      <c r="I1210">
        <v>2</v>
      </c>
      <c r="J1210">
        <v>1</v>
      </c>
      <c r="K1210">
        <v>1</v>
      </c>
      <c r="L1210">
        <f t="shared" si="54"/>
        <v>2</v>
      </c>
      <c r="M1210">
        <f>marketing_campaign32[[#This Row],[TotalKids]]+marketing_campaign32[[#This Row],[Marital_Number]]</f>
        <v>4</v>
      </c>
      <c r="N1210" s="1">
        <v>41461</v>
      </c>
      <c r="O1210" s="22">
        <f>MAX($N$2:$N$2229)-marketing_campaign32[[#This Row],[Dt_Customer]]</f>
        <v>358</v>
      </c>
      <c r="P1210">
        <v>30</v>
      </c>
      <c r="Q1210">
        <v>141</v>
      </c>
      <c r="R1210">
        <v>11</v>
      </c>
      <c r="S1210">
        <v>114</v>
      </c>
      <c r="T1210">
        <v>15</v>
      </c>
      <c r="U1210">
        <v>14</v>
      </c>
      <c r="V1210">
        <v>5</v>
      </c>
      <c r="W1210">
        <f t="shared" si="55"/>
        <v>300</v>
      </c>
      <c r="X1210" s="27">
        <f>marketing_campaign32[[#This Row],[TotalSpend]]/marketing_campaign32[[#This Row],[Income]]</f>
        <v>4.7232193463064426E-3</v>
      </c>
      <c r="Y1210" s="27" t="str">
        <f>IF(marketing_campaign32[[#This Row],[TotalSpend]]&gt;1196, "High Spend", "Low Spend")</f>
        <v>Low Spend</v>
      </c>
      <c r="Z1210">
        <v>4</v>
      </c>
      <c r="AA1210">
        <v>4</v>
      </c>
      <c r="AB1210">
        <v>1</v>
      </c>
      <c r="AC1210">
        <v>7</v>
      </c>
      <c r="AD1210">
        <f t="shared" si="56"/>
        <v>12</v>
      </c>
      <c r="AE1210" s="30">
        <f>IFERROR(marketing_campaign32[[#This Row],[TotalSpend]]/marketing_campaign32[[#This Row],[TotalPurchase]], 0)</f>
        <v>25</v>
      </c>
      <c r="AF1210">
        <v>5</v>
      </c>
      <c r="AG1210">
        <v>0</v>
      </c>
      <c r="AH1210">
        <v>0</v>
      </c>
      <c r="AI1210">
        <v>0</v>
      </c>
      <c r="AJ1210">
        <v>0</v>
      </c>
      <c r="AK1210">
        <v>0</v>
      </c>
      <c r="AL1210">
        <v>0</v>
      </c>
      <c r="AM1210">
        <v>0</v>
      </c>
    </row>
    <row r="1211" spans="1:39" x14ac:dyDescent="0.3">
      <c r="A1211">
        <v>2471</v>
      </c>
      <c r="B1211">
        <v>1965</v>
      </c>
      <c r="C1211">
        <f>2014-marketing_campaign32[[#This Row],[Year_Birth]]</f>
        <v>49</v>
      </c>
      <c r="D1211" t="str">
        <f>IF(AND(marketing_campaign32[[#This Row],[Age]]&gt;17, marketing_campaign32[[#This Row],[Age]]&lt;40), "Adult", IF(AND(marketing_campaign32[[#This Row],[Age]]&gt;=40, marketing_campaign32[[#This Row],[Age]]&lt;59), "Middle Age", "Old Age"))</f>
        <v>Middle Age</v>
      </c>
      <c r="E1211">
        <v>2</v>
      </c>
      <c r="F1211">
        <v>2</v>
      </c>
      <c r="G1211">
        <v>61482</v>
      </c>
      <c r="H1211" t="s">
        <v>147</v>
      </c>
      <c r="I1211">
        <v>2</v>
      </c>
      <c r="J1211">
        <v>0</v>
      </c>
      <c r="K1211">
        <v>0</v>
      </c>
      <c r="L1211">
        <f t="shared" si="54"/>
        <v>0</v>
      </c>
      <c r="M1211">
        <f>marketing_campaign32[[#This Row],[TotalKids]]+marketing_campaign32[[#This Row],[Marital_Number]]</f>
        <v>2</v>
      </c>
      <c r="N1211" s="1">
        <v>41817</v>
      </c>
      <c r="O1211" s="22">
        <f>MAX($N$2:$N$2229)-marketing_campaign32[[#This Row],[Dt_Customer]]</f>
        <v>2</v>
      </c>
      <c r="P1211">
        <v>39</v>
      </c>
      <c r="Q1211">
        <v>48</v>
      </c>
      <c r="R1211">
        <v>58</v>
      </c>
      <c r="S1211">
        <v>68</v>
      </c>
      <c r="T1211">
        <v>16</v>
      </c>
      <c r="U1211">
        <v>66</v>
      </c>
      <c r="V1211">
        <v>43</v>
      </c>
      <c r="W1211">
        <f t="shared" si="55"/>
        <v>299</v>
      </c>
      <c r="X1211" s="27">
        <f>marketing_campaign32[[#This Row],[TotalSpend]]/marketing_campaign32[[#This Row],[Income]]</f>
        <v>4.8632119970072538E-3</v>
      </c>
      <c r="Y1211" s="27" t="str">
        <f>IF(marketing_campaign32[[#This Row],[TotalSpend]]&gt;1196, "High Spend", "Low Spend")</f>
        <v>Low Spend</v>
      </c>
      <c r="Z1211">
        <v>1</v>
      </c>
      <c r="AA1211">
        <v>3</v>
      </c>
      <c r="AB1211">
        <v>2</v>
      </c>
      <c r="AC1211">
        <v>6</v>
      </c>
      <c r="AD1211">
        <f t="shared" si="56"/>
        <v>11</v>
      </c>
      <c r="AE1211" s="30">
        <f>IFERROR(marketing_campaign32[[#This Row],[TotalSpend]]/marketing_campaign32[[#This Row],[TotalPurchase]], 0)</f>
        <v>27.181818181818183</v>
      </c>
      <c r="AF1211">
        <v>2</v>
      </c>
      <c r="AG1211">
        <v>0</v>
      </c>
      <c r="AH1211">
        <v>0</v>
      </c>
      <c r="AI1211">
        <v>0</v>
      </c>
      <c r="AJ1211">
        <v>0</v>
      </c>
      <c r="AK1211">
        <v>0</v>
      </c>
      <c r="AL1211">
        <v>0</v>
      </c>
      <c r="AM1211">
        <v>0</v>
      </c>
    </row>
    <row r="1212" spans="1:39" x14ac:dyDescent="0.3">
      <c r="A1212">
        <v>942</v>
      </c>
      <c r="B1212">
        <v>1982</v>
      </c>
      <c r="C1212">
        <f>2014-marketing_campaign32[[#This Row],[Year_Birth]]</f>
        <v>32</v>
      </c>
      <c r="D1212" t="str">
        <f>IF(AND(marketing_campaign32[[#This Row],[Age]]&gt;17, marketing_campaign32[[#This Row],[Age]]&lt;40), "Adult", IF(AND(marketing_campaign32[[#This Row],[Age]]&gt;=40, marketing_campaign32[[#This Row],[Age]]&lt;59), "Middle Age", "Old Age"))</f>
        <v>Adult</v>
      </c>
      <c r="E1212">
        <v>2</v>
      </c>
      <c r="F1212">
        <v>1</v>
      </c>
      <c r="G1212">
        <v>39660</v>
      </c>
      <c r="H1212" t="s">
        <v>147</v>
      </c>
      <c r="I1212">
        <v>2</v>
      </c>
      <c r="J1212">
        <v>1</v>
      </c>
      <c r="K1212">
        <v>0</v>
      </c>
      <c r="L1212">
        <f t="shared" si="54"/>
        <v>1</v>
      </c>
      <c r="M1212">
        <f>marketing_campaign32[[#This Row],[TotalKids]]+marketing_campaign32[[#This Row],[Marital_Number]]</f>
        <v>2</v>
      </c>
      <c r="N1212" s="1">
        <v>41129</v>
      </c>
      <c r="O1212" s="22">
        <f>MAX($N$2:$N$2229)-marketing_campaign32[[#This Row],[Dt_Customer]]</f>
        <v>690</v>
      </c>
      <c r="P1212">
        <v>36</v>
      </c>
      <c r="Q1212">
        <v>139</v>
      </c>
      <c r="R1212">
        <v>13</v>
      </c>
      <c r="S1212">
        <v>78</v>
      </c>
      <c r="T1212">
        <v>20</v>
      </c>
      <c r="U1212">
        <v>13</v>
      </c>
      <c r="V1212">
        <v>36</v>
      </c>
      <c r="W1212">
        <f t="shared" si="55"/>
        <v>299</v>
      </c>
      <c r="X1212" s="27">
        <f>marketing_campaign32[[#This Row],[TotalSpend]]/marketing_campaign32[[#This Row],[Income]]</f>
        <v>7.5390821986888552E-3</v>
      </c>
      <c r="Y1212" s="27" t="str">
        <f>IF(marketing_campaign32[[#This Row],[TotalSpend]]&gt;1196, "High Spend", "Low Spend")</f>
        <v>Low Spend</v>
      </c>
      <c r="Z1212">
        <v>3</v>
      </c>
      <c r="AA1212">
        <v>7</v>
      </c>
      <c r="AB1212">
        <v>1</v>
      </c>
      <c r="AC1212">
        <v>3</v>
      </c>
      <c r="AD1212">
        <f t="shared" si="56"/>
        <v>11</v>
      </c>
      <c r="AE1212" s="30">
        <f>IFERROR(marketing_campaign32[[#This Row],[TotalSpend]]/marketing_campaign32[[#This Row],[TotalPurchase]], 0)</f>
        <v>27.181818181818183</v>
      </c>
      <c r="AF1212">
        <v>9</v>
      </c>
      <c r="AG1212">
        <v>0</v>
      </c>
      <c r="AH1212">
        <v>0</v>
      </c>
      <c r="AI1212">
        <v>0</v>
      </c>
      <c r="AJ1212">
        <v>0</v>
      </c>
      <c r="AK1212">
        <v>0</v>
      </c>
      <c r="AL1212">
        <v>1</v>
      </c>
      <c r="AM1212">
        <v>0</v>
      </c>
    </row>
    <row r="1213" spans="1:39" x14ac:dyDescent="0.3">
      <c r="A1213">
        <v>6374</v>
      </c>
      <c r="B1213">
        <v>1954</v>
      </c>
      <c r="C1213">
        <f>2014-marketing_campaign32[[#This Row],[Year_Birth]]</f>
        <v>60</v>
      </c>
      <c r="D1213" t="str">
        <f>IF(AND(marketing_campaign32[[#This Row],[Age]]&gt;17, marketing_campaign32[[#This Row],[Age]]&lt;40), "Adult", IF(AND(marketing_campaign32[[#This Row],[Age]]&gt;=40, marketing_campaign32[[#This Row],[Age]]&lt;59), "Middle Age", "Old Age"))</f>
        <v>Old Age</v>
      </c>
      <c r="E1213">
        <v>3</v>
      </c>
      <c r="F1213">
        <v>2</v>
      </c>
      <c r="G1213">
        <v>36930</v>
      </c>
      <c r="H1213" t="s">
        <v>147</v>
      </c>
      <c r="I1213">
        <v>2</v>
      </c>
      <c r="J1213">
        <v>0</v>
      </c>
      <c r="K1213">
        <v>1</v>
      </c>
      <c r="L1213">
        <f t="shared" si="54"/>
        <v>1</v>
      </c>
      <c r="M1213">
        <f>marketing_campaign32[[#This Row],[TotalKids]]+marketing_campaign32[[#This Row],[Marital_Number]]</f>
        <v>3</v>
      </c>
      <c r="N1213" s="1">
        <v>41411</v>
      </c>
      <c r="O1213" s="22">
        <f>MAX($N$2:$N$2229)-marketing_campaign32[[#This Row],[Dt_Customer]]</f>
        <v>408</v>
      </c>
      <c r="P1213">
        <v>50</v>
      </c>
      <c r="Q1213">
        <v>223</v>
      </c>
      <c r="R1213">
        <v>2</v>
      </c>
      <c r="S1213">
        <v>31</v>
      </c>
      <c r="T1213">
        <v>0</v>
      </c>
      <c r="U1213">
        <v>2</v>
      </c>
      <c r="V1213">
        <v>39</v>
      </c>
      <c r="W1213">
        <f t="shared" si="55"/>
        <v>297</v>
      </c>
      <c r="X1213" s="27">
        <f>marketing_campaign32[[#This Row],[TotalSpend]]/marketing_campaign32[[#This Row],[Income]]</f>
        <v>8.0422420796100735E-3</v>
      </c>
      <c r="Y1213" s="27" t="str">
        <f>IF(marketing_campaign32[[#This Row],[TotalSpend]]&gt;1196, "High Spend", "Low Spend")</f>
        <v>Low Spend</v>
      </c>
      <c r="Z1213">
        <v>5</v>
      </c>
      <c r="AA1213">
        <v>5</v>
      </c>
      <c r="AB1213">
        <v>2</v>
      </c>
      <c r="AC1213">
        <v>4</v>
      </c>
      <c r="AD1213">
        <f t="shared" si="56"/>
        <v>11</v>
      </c>
      <c r="AE1213" s="30">
        <f>IFERROR(marketing_campaign32[[#This Row],[TotalSpend]]/marketing_campaign32[[#This Row],[TotalPurchase]], 0)</f>
        <v>27</v>
      </c>
      <c r="AF1213">
        <v>8</v>
      </c>
      <c r="AG1213">
        <v>0</v>
      </c>
      <c r="AH1213">
        <v>0</v>
      </c>
      <c r="AI1213">
        <v>0</v>
      </c>
      <c r="AJ1213">
        <v>0</v>
      </c>
      <c r="AK1213">
        <v>0</v>
      </c>
      <c r="AL1213">
        <v>0</v>
      </c>
      <c r="AM1213">
        <v>0</v>
      </c>
    </row>
    <row r="1214" spans="1:39" x14ac:dyDescent="0.3">
      <c r="A1214">
        <v>8346</v>
      </c>
      <c r="B1214">
        <v>1974</v>
      </c>
      <c r="C1214">
        <f>2014-marketing_campaign32[[#This Row],[Year_Birth]]</f>
        <v>40</v>
      </c>
      <c r="D1214" t="str">
        <f>IF(AND(marketing_campaign32[[#This Row],[Age]]&gt;17, marketing_campaign32[[#This Row],[Age]]&lt;40), "Adult", IF(AND(marketing_campaign32[[#This Row],[Age]]&gt;=40, marketing_campaign32[[#This Row],[Age]]&lt;59), "Middle Age", "Old Age"))</f>
        <v>Middle Age</v>
      </c>
      <c r="E1214">
        <v>2</v>
      </c>
      <c r="F1214">
        <v>1</v>
      </c>
      <c r="G1214">
        <v>32233</v>
      </c>
      <c r="H1214" t="s">
        <v>147</v>
      </c>
      <c r="I1214">
        <v>2</v>
      </c>
      <c r="J1214">
        <v>1</v>
      </c>
      <c r="K1214">
        <v>0</v>
      </c>
      <c r="L1214">
        <f t="shared" si="54"/>
        <v>1</v>
      </c>
      <c r="M1214">
        <f>marketing_campaign32[[#This Row],[TotalKids]]+marketing_campaign32[[#This Row],[Marital_Number]]</f>
        <v>2</v>
      </c>
      <c r="N1214" s="1">
        <v>41140</v>
      </c>
      <c r="O1214" s="22">
        <f>MAX($N$2:$N$2229)-marketing_campaign32[[#This Row],[Dt_Customer]]</f>
        <v>679</v>
      </c>
      <c r="P1214">
        <v>26</v>
      </c>
      <c r="Q1214">
        <v>138</v>
      </c>
      <c r="R1214">
        <v>15</v>
      </c>
      <c r="S1214">
        <v>35</v>
      </c>
      <c r="T1214">
        <v>25</v>
      </c>
      <c r="U1214">
        <v>11</v>
      </c>
      <c r="V1214">
        <v>72</v>
      </c>
      <c r="W1214">
        <f t="shared" si="55"/>
        <v>296</v>
      </c>
      <c r="X1214" s="27">
        <f>marketing_campaign32[[#This Row],[TotalSpend]]/marketing_campaign32[[#This Row],[Income]]</f>
        <v>9.18313529612509E-3</v>
      </c>
      <c r="Y1214" s="27" t="str">
        <f>IF(marketing_campaign32[[#This Row],[TotalSpend]]&gt;1196, "High Spend", "Low Spend")</f>
        <v>Low Spend</v>
      </c>
      <c r="Z1214">
        <v>2</v>
      </c>
      <c r="AA1214">
        <v>6</v>
      </c>
      <c r="AB1214">
        <v>2</v>
      </c>
      <c r="AC1214">
        <v>2</v>
      </c>
      <c r="AD1214">
        <f t="shared" si="56"/>
        <v>10</v>
      </c>
      <c r="AE1214" s="30">
        <f>IFERROR(marketing_campaign32[[#This Row],[TotalSpend]]/marketing_campaign32[[#This Row],[TotalPurchase]], 0)</f>
        <v>29.6</v>
      </c>
      <c r="AF1214">
        <v>9</v>
      </c>
      <c r="AG1214">
        <v>0</v>
      </c>
      <c r="AH1214">
        <v>0</v>
      </c>
      <c r="AI1214">
        <v>1</v>
      </c>
      <c r="AJ1214">
        <v>0</v>
      </c>
      <c r="AK1214">
        <v>0</v>
      </c>
      <c r="AL1214">
        <v>1</v>
      </c>
      <c r="AM1214">
        <v>0</v>
      </c>
    </row>
    <row r="1215" spans="1:39" x14ac:dyDescent="0.3">
      <c r="A1215">
        <v>3439</v>
      </c>
      <c r="B1215">
        <v>1972</v>
      </c>
      <c r="C1215">
        <f>2014-marketing_campaign32[[#This Row],[Year_Birth]]</f>
        <v>42</v>
      </c>
      <c r="D1215" t="str">
        <f>IF(AND(marketing_campaign32[[#This Row],[Age]]&gt;17, marketing_campaign32[[#This Row],[Age]]&lt;40), "Adult", IF(AND(marketing_campaign32[[#This Row],[Age]]&gt;=40, marketing_campaign32[[#This Row],[Age]]&lt;59), "Middle Age", "Old Age"))</f>
        <v>Middle Age</v>
      </c>
      <c r="E1215">
        <v>2</v>
      </c>
      <c r="F1215">
        <v>2</v>
      </c>
      <c r="G1215">
        <v>56721</v>
      </c>
      <c r="H1215" t="s">
        <v>147</v>
      </c>
      <c r="I1215">
        <v>2</v>
      </c>
      <c r="J1215">
        <v>1</v>
      </c>
      <c r="K1215">
        <v>1</v>
      </c>
      <c r="L1215">
        <f t="shared" si="54"/>
        <v>2</v>
      </c>
      <c r="M1215">
        <f>marketing_campaign32[[#This Row],[TotalKids]]+marketing_campaign32[[#This Row],[Marital_Number]]</f>
        <v>4</v>
      </c>
      <c r="N1215" s="1">
        <v>41213</v>
      </c>
      <c r="O1215" s="22">
        <f>MAX($N$2:$N$2229)-marketing_campaign32[[#This Row],[Dt_Customer]]</f>
        <v>606</v>
      </c>
      <c r="P1215">
        <v>64</v>
      </c>
      <c r="Q1215">
        <v>157</v>
      </c>
      <c r="R1215">
        <v>6</v>
      </c>
      <c r="S1215">
        <v>39</v>
      </c>
      <c r="T1215">
        <v>6</v>
      </c>
      <c r="U1215">
        <v>13</v>
      </c>
      <c r="V1215">
        <v>75</v>
      </c>
      <c r="W1215">
        <f t="shared" si="55"/>
        <v>296</v>
      </c>
      <c r="X1215" s="27">
        <f>marketing_campaign32[[#This Row],[TotalSpend]]/marketing_campaign32[[#This Row],[Income]]</f>
        <v>5.2185257664709717E-3</v>
      </c>
      <c r="Y1215" s="27" t="str">
        <f>IF(marketing_campaign32[[#This Row],[TotalSpend]]&gt;1196, "High Spend", "Low Spend")</f>
        <v>Low Spend</v>
      </c>
      <c r="Z1215">
        <v>5</v>
      </c>
      <c r="AA1215">
        <v>4</v>
      </c>
      <c r="AB1215">
        <v>1</v>
      </c>
      <c r="AC1215">
        <v>5</v>
      </c>
      <c r="AD1215">
        <f t="shared" si="56"/>
        <v>10</v>
      </c>
      <c r="AE1215" s="30">
        <f>IFERROR(marketing_campaign32[[#This Row],[TotalSpend]]/marketing_campaign32[[#This Row],[TotalPurchase]], 0)</f>
        <v>29.6</v>
      </c>
      <c r="AF1215">
        <v>6</v>
      </c>
      <c r="AG1215">
        <v>0</v>
      </c>
      <c r="AH1215">
        <v>0</v>
      </c>
      <c r="AI1215">
        <v>0</v>
      </c>
      <c r="AJ1215">
        <v>0</v>
      </c>
      <c r="AK1215">
        <v>0</v>
      </c>
      <c r="AL1215">
        <v>0</v>
      </c>
      <c r="AM1215">
        <v>0</v>
      </c>
    </row>
    <row r="1216" spans="1:39" x14ac:dyDescent="0.3">
      <c r="A1216">
        <v>3388</v>
      </c>
      <c r="B1216">
        <v>1967</v>
      </c>
      <c r="C1216">
        <f>2014-marketing_campaign32[[#This Row],[Year_Birth]]</f>
        <v>47</v>
      </c>
      <c r="D1216" t="str">
        <f>IF(AND(marketing_campaign32[[#This Row],[Age]]&gt;17, marketing_campaign32[[#This Row],[Age]]&lt;40), "Adult", IF(AND(marketing_campaign32[[#This Row],[Age]]&gt;=40, marketing_campaign32[[#This Row],[Age]]&lt;59), "Middle Age", "Old Age"))</f>
        <v>Middle Age</v>
      </c>
      <c r="E1216">
        <v>2</v>
      </c>
      <c r="F1216">
        <v>1</v>
      </c>
      <c r="G1216">
        <v>70844</v>
      </c>
      <c r="H1216" t="s">
        <v>146</v>
      </c>
      <c r="I1216">
        <v>3</v>
      </c>
      <c r="J1216">
        <v>1</v>
      </c>
      <c r="K1216">
        <v>1</v>
      </c>
      <c r="L1216">
        <f t="shared" si="54"/>
        <v>2</v>
      </c>
      <c r="M1216">
        <f>marketing_campaign32[[#This Row],[TotalKids]]+marketing_campaign32[[#This Row],[Marital_Number]]</f>
        <v>3</v>
      </c>
      <c r="N1216" s="1">
        <v>41577</v>
      </c>
      <c r="O1216" s="22">
        <f>MAX($N$2:$N$2229)-marketing_campaign32[[#This Row],[Dt_Customer]]</f>
        <v>242</v>
      </c>
      <c r="P1216">
        <v>16</v>
      </c>
      <c r="Q1216">
        <v>129</v>
      </c>
      <c r="R1216">
        <v>26</v>
      </c>
      <c r="S1216">
        <v>67</v>
      </c>
      <c r="T1216">
        <v>3</v>
      </c>
      <c r="U1216">
        <v>67</v>
      </c>
      <c r="V1216">
        <v>2</v>
      </c>
      <c r="W1216">
        <f t="shared" si="55"/>
        <v>294</v>
      </c>
      <c r="X1216" s="27">
        <f>marketing_campaign32[[#This Row],[TotalSpend]]/marketing_campaign32[[#This Row],[Income]]</f>
        <v>4.149963299644289E-3</v>
      </c>
      <c r="Y1216" s="27" t="str">
        <f>IF(marketing_campaign32[[#This Row],[TotalSpend]]&gt;1196, "High Spend", "Low Spend")</f>
        <v>Low Spend</v>
      </c>
      <c r="Z1216">
        <v>5</v>
      </c>
      <c r="AA1216">
        <v>6</v>
      </c>
      <c r="AB1216">
        <v>1</v>
      </c>
      <c r="AC1216">
        <v>5</v>
      </c>
      <c r="AD1216">
        <f t="shared" si="56"/>
        <v>12</v>
      </c>
      <c r="AE1216" s="30">
        <f>IFERROR(marketing_campaign32[[#This Row],[TotalSpend]]/marketing_campaign32[[#This Row],[TotalPurchase]], 0)</f>
        <v>24.5</v>
      </c>
      <c r="AF1216">
        <v>7</v>
      </c>
      <c r="AG1216">
        <v>0</v>
      </c>
      <c r="AH1216">
        <v>0</v>
      </c>
      <c r="AI1216">
        <v>0</v>
      </c>
      <c r="AJ1216">
        <v>0</v>
      </c>
      <c r="AK1216">
        <v>0</v>
      </c>
      <c r="AL1216">
        <v>0</v>
      </c>
      <c r="AM1216">
        <v>0</v>
      </c>
    </row>
    <row r="1217" spans="1:39" x14ac:dyDescent="0.3">
      <c r="A1217">
        <v>5552</v>
      </c>
      <c r="B1217">
        <v>1963</v>
      </c>
      <c r="C1217">
        <f>2014-marketing_campaign32[[#This Row],[Year_Birth]]</f>
        <v>51</v>
      </c>
      <c r="D1217" t="str">
        <f>IF(AND(marketing_campaign32[[#This Row],[Age]]&gt;17, marketing_campaign32[[#This Row],[Age]]&lt;40), "Adult", IF(AND(marketing_campaign32[[#This Row],[Age]]&gt;=40, marketing_campaign32[[#This Row],[Age]]&lt;59), "Middle Age", "Old Age"))</f>
        <v>Middle Age</v>
      </c>
      <c r="E1217">
        <v>3</v>
      </c>
      <c r="F1217">
        <v>1</v>
      </c>
      <c r="G1217">
        <v>48721</v>
      </c>
      <c r="H1217" t="s">
        <v>147</v>
      </c>
      <c r="I1217">
        <v>2</v>
      </c>
      <c r="J1217">
        <v>1</v>
      </c>
      <c r="K1217">
        <v>1</v>
      </c>
      <c r="L1217">
        <f t="shared" ref="L1217:L1280" si="57">J1217+K1217</f>
        <v>2</v>
      </c>
      <c r="M1217">
        <f>marketing_campaign32[[#This Row],[TotalKids]]+marketing_campaign32[[#This Row],[Marital_Number]]</f>
        <v>3</v>
      </c>
      <c r="N1217" s="1">
        <v>41407</v>
      </c>
      <c r="O1217" s="22">
        <f>MAX($N$2:$N$2229)-marketing_campaign32[[#This Row],[Dt_Customer]]</f>
        <v>412</v>
      </c>
      <c r="P1217">
        <v>50</v>
      </c>
      <c r="Q1217">
        <v>81</v>
      </c>
      <c r="R1217">
        <v>18</v>
      </c>
      <c r="S1217">
        <v>113</v>
      </c>
      <c r="T1217">
        <v>47</v>
      </c>
      <c r="U1217">
        <v>13</v>
      </c>
      <c r="V1217">
        <v>21</v>
      </c>
      <c r="W1217">
        <f t="shared" ref="W1217:W1280" si="58">Q1217+R1217+S1217+T1217+U1217+V1217</f>
        <v>293</v>
      </c>
      <c r="X1217" s="27">
        <f>marketing_campaign32[[#This Row],[TotalSpend]]/marketing_campaign32[[#This Row],[Income]]</f>
        <v>6.0138338704049587E-3</v>
      </c>
      <c r="Y1217" s="27" t="str">
        <f>IF(marketing_campaign32[[#This Row],[TotalSpend]]&gt;1196, "High Spend", "Low Spend")</f>
        <v>Low Spend</v>
      </c>
      <c r="Z1217">
        <v>6</v>
      </c>
      <c r="AA1217">
        <v>4</v>
      </c>
      <c r="AB1217">
        <v>2</v>
      </c>
      <c r="AC1217">
        <v>5</v>
      </c>
      <c r="AD1217">
        <f t="shared" ref="AD1217:AD1280" si="59">AA1217+AB1217+AC1217</f>
        <v>11</v>
      </c>
      <c r="AE1217" s="30">
        <f>IFERROR(marketing_campaign32[[#This Row],[TotalSpend]]/marketing_campaign32[[#This Row],[TotalPurchase]], 0)</f>
        <v>26.636363636363637</v>
      </c>
      <c r="AF1217">
        <v>6</v>
      </c>
      <c r="AG1217">
        <v>0</v>
      </c>
      <c r="AH1217">
        <v>0</v>
      </c>
      <c r="AI1217">
        <v>0</v>
      </c>
      <c r="AJ1217">
        <v>0</v>
      </c>
      <c r="AK1217">
        <v>0</v>
      </c>
      <c r="AL1217">
        <v>0</v>
      </c>
      <c r="AM1217">
        <v>0</v>
      </c>
    </row>
    <row r="1218" spans="1:39" x14ac:dyDescent="0.3">
      <c r="A1218">
        <v>807</v>
      </c>
      <c r="B1218">
        <v>1969</v>
      </c>
      <c r="C1218">
        <f>2014-marketing_campaign32[[#This Row],[Year_Birth]]</f>
        <v>45</v>
      </c>
      <c r="D1218" t="str">
        <f>IF(AND(marketing_campaign32[[#This Row],[Age]]&gt;17, marketing_campaign32[[#This Row],[Age]]&lt;40), "Adult", IF(AND(marketing_campaign32[[#This Row],[Age]]&gt;=40, marketing_campaign32[[#This Row],[Age]]&lt;59), "Middle Age", "Old Age"))</f>
        <v>Middle Age</v>
      </c>
      <c r="E1218">
        <v>3</v>
      </c>
      <c r="F1218">
        <v>2</v>
      </c>
      <c r="G1218">
        <v>44602</v>
      </c>
      <c r="H1218" t="s">
        <v>147</v>
      </c>
      <c r="I1218">
        <v>2</v>
      </c>
      <c r="J1218">
        <v>1</v>
      </c>
      <c r="K1218">
        <v>1</v>
      </c>
      <c r="L1218">
        <f t="shared" si="57"/>
        <v>2</v>
      </c>
      <c r="M1218">
        <f>marketing_campaign32[[#This Row],[TotalKids]]+marketing_campaign32[[#This Row],[Marital_Number]]</f>
        <v>4</v>
      </c>
      <c r="N1218" s="1">
        <v>41685</v>
      </c>
      <c r="O1218" s="22">
        <f>MAX($N$2:$N$2229)-marketing_campaign32[[#This Row],[Dt_Customer]]</f>
        <v>134</v>
      </c>
      <c r="P1218">
        <v>35</v>
      </c>
      <c r="Q1218">
        <v>167</v>
      </c>
      <c r="R1218">
        <v>2</v>
      </c>
      <c r="S1218">
        <v>89</v>
      </c>
      <c r="T1218">
        <v>0</v>
      </c>
      <c r="U1218">
        <v>0</v>
      </c>
      <c r="V1218">
        <v>34</v>
      </c>
      <c r="W1218">
        <f t="shared" si="58"/>
        <v>292</v>
      </c>
      <c r="X1218" s="27">
        <f>marketing_campaign32[[#This Row],[TotalSpend]]/marketing_campaign32[[#This Row],[Income]]</f>
        <v>6.546791623694005E-3</v>
      </c>
      <c r="Y1218" s="27" t="str">
        <f>IF(marketing_campaign32[[#This Row],[TotalSpend]]&gt;1196, "High Spend", "Low Spend")</f>
        <v>Low Spend</v>
      </c>
      <c r="Z1218">
        <v>6</v>
      </c>
      <c r="AA1218">
        <v>6</v>
      </c>
      <c r="AB1218">
        <v>1</v>
      </c>
      <c r="AC1218">
        <v>4</v>
      </c>
      <c r="AD1218">
        <f t="shared" si="59"/>
        <v>11</v>
      </c>
      <c r="AE1218" s="30">
        <f>IFERROR(marketing_campaign32[[#This Row],[TotalSpend]]/marketing_campaign32[[#This Row],[TotalPurchase]], 0)</f>
        <v>26.545454545454547</v>
      </c>
      <c r="AF1218">
        <v>8</v>
      </c>
      <c r="AG1218">
        <v>0</v>
      </c>
      <c r="AH1218">
        <v>0</v>
      </c>
      <c r="AI1218">
        <v>0</v>
      </c>
      <c r="AJ1218">
        <v>0</v>
      </c>
      <c r="AK1218">
        <v>0</v>
      </c>
      <c r="AL1218">
        <v>0</v>
      </c>
      <c r="AM1218">
        <v>0</v>
      </c>
    </row>
    <row r="1219" spans="1:39" x14ac:dyDescent="0.3">
      <c r="A1219">
        <v>368</v>
      </c>
      <c r="B1219">
        <v>1974</v>
      </c>
      <c r="C1219">
        <f>2014-marketing_campaign32[[#This Row],[Year_Birth]]</f>
        <v>40</v>
      </c>
      <c r="D1219" t="str">
        <f>IF(AND(marketing_campaign32[[#This Row],[Age]]&gt;17, marketing_campaign32[[#This Row],[Age]]&lt;40), "Adult", IF(AND(marketing_campaign32[[#This Row],[Age]]&gt;=40, marketing_campaign32[[#This Row],[Age]]&lt;59), "Middle Age", "Old Age"))</f>
        <v>Middle Age</v>
      </c>
      <c r="E1219">
        <v>2</v>
      </c>
      <c r="F1219">
        <v>2</v>
      </c>
      <c r="G1219">
        <v>40049</v>
      </c>
      <c r="H1219" t="s">
        <v>147</v>
      </c>
      <c r="I1219">
        <v>2</v>
      </c>
      <c r="J1219">
        <v>0</v>
      </c>
      <c r="K1219">
        <v>1</v>
      </c>
      <c r="L1219">
        <f t="shared" si="57"/>
        <v>1</v>
      </c>
      <c r="M1219">
        <f>marketing_campaign32[[#This Row],[TotalKids]]+marketing_campaign32[[#This Row],[Marital_Number]]</f>
        <v>3</v>
      </c>
      <c r="N1219" s="1">
        <v>41242</v>
      </c>
      <c r="O1219" s="22">
        <f>MAX($N$2:$N$2229)-marketing_campaign32[[#This Row],[Dt_Customer]]</f>
        <v>577</v>
      </c>
      <c r="P1219">
        <v>61</v>
      </c>
      <c r="Q1219">
        <v>91</v>
      </c>
      <c r="R1219">
        <v>65</v>
      </c>
      <c r="S1219">
        <v>52</v>
      </c>
      <c r="T1219">
        <v>10</v>
      </c>
      <c r="U1219">
        <v>44</v>
      </c>
      <c r="V1219">
        <v>28</v>
      </c>
      <c r="W1219">
        <f t="shared" si="58"/>
        <v>290</v>
      </c>
      <c r="X1219" s="27">
        <f>marketing_campaign32[[#This Row],[TotalSpend]]/marketing_campaign32[[#This Row],[Income]]</f>
        <v>7.2411296162201303E-3</v>
      </c>
      <c r="Y1219" s="27" t="str">
        <f>IF(marketing_campaign32[[#This Row],[TotalSpend]]&gt;1196, "High Spend", "Low Spend")</f>
        <v>Low Spend</v>
      </c>
      <c r="Z1219">
        <v>3</v>
      </c>
      <c r="AA1219">
        <v>3</v>
      </c>
      <c r="AB1219">
        <v>2</v>
      </c>
      <c r="AC1219">
        <v>6</v>
      </c>
      <c r="AD1219">
        <f t="shared" si="59"/>
        <v>11</v>
      </c>
      <c r="AE1219" s="30">
        <f>IFERROR(marketing_campaign32[[#This Row],[TotalSpend]]/marketing_campaign32[[#This Row],[TotalPurchase]], 0)</f>
        <v>26.363636363636363</v>
      </c>
      <c r="AF1219">
        <v>5</v>
      </c>
      <c r="AG1219">
        <v>0</v>
      </c>
      <c r="AH1219">
        <v>0</v>
      </c>
      <c r="AI1219">
        <v>0</v>
      </c>
      <c r="AJ1219">
        <v>0</v>
      </c>
      <c r="AK1219">
        <v>0</v>
      </c>
      <c r="AL1219">
        <v>0</v>
      </c>
      <c r="AM1219">
        <v>0</v>
      </c>
    </row>
    <row r="1220" spans="1:39" x14ac:dyDescent="0.3">
      <c r="A1220">
        <v>4094</v>
      </c>
      <c r="B1220">
        <v>1961</v>
      </c>
      <c r="C1220">
        <f>2014-marketing_campaign32[[#This Row],[Year_Birth]]</f>
        <v>53</v>
      </c>
      <c r="D1220" t="str">
        <f>IF(AND(marketing_campaign32[[#This Row],[Age]]&gt;17, marketing_campaign32[[#This Row],[Age]]&lt;40), "Adult", IF(AND(marketing_campaign32[[#This Row],[Age]]&gt;=40, marketing_campaign32[[#This Row],[Age]]&lt;59), "Middle Age", "Old Age"))</f>
        <v>Middle Age</v>
      </c>
      <c r="E1220">
        <v>2</v>
      </c>
      <c r="F1220">
        <v>2</v>
      </c>
      <c r="G1220">
        <v>60544</v>
      </c>
      <c r="H1220" t="s">
        <v>147</v>
      </c>
      <c r="I1220">
        <v>2</v>
      </c>
      <c r="J1220">
        <v>1</v>
      </c>
      <c r="K1220">
        <v>1</v>
      </c>
      <c r="L1220">
        <f t="shared" si="57"/>
        <v>2</v>
      </c>
      <c r="M1220">
        <f>marketing_campaign32[[#This Row],[TotalKids]]+marketing_campaign32[[#This Row],[Marital_Number]]</f>
        <v>4</v>
      </c>
      <c r="N1220" s="1">
        <v>41146</v>
      </c>
      <c r="O1220" s="22">
        <f>MAX($N$2:$N$2229)-marketing_campaign32[[#This Row],[Dt_Customer]]</f>
        <v>673</v>
      </c>
      <c r="P1220">
        <v>92</v>
      </c>
      <c r="Q1220">
        <v>201</v>
      </c>
      <c r="R1220">
        <v>2</v>
      </c>
      <c r="S1220">
        <v>43</v>
      </c>
      <c r="T1220">
        <v>3</v>
      </c>
      <c r="U1220">
        <v>5</v>
      </c>
      <c r="V1220">
        <v>35</v>
      </c>
      <c r="W1220">
        <f t="shared" si="58"/>
        <v>289</v>
      </c>
      <c r="X1220" s="27">
        <f>marketing_campaign32[[#This Row],[TotalSpend]]/marketing_campaign32[[#This Row],[Income]]</f>
        <v>4.7733879492600426E-3</v>
      </c>
      <c r="Y1220" s="27" t="str">
        <f>IF(marketing_campaign32[[#This Row],[TotalSpend]]&gt;1196, "High Spend", "Low Spend")</f>
        <v>Low Spend</v>
      </c>
      <c r="Z1220">
        <v>4</v>
      </c>
      <c r="AA1220">
        <v>5</v>
      </c>
      <c r="AB1220">
        <v>1</v>
      </c>
      <c r="AC1220">
        <v>5</v>
      </c>
      <c r="AD1220">
        <f t="shared" si="59"/>
        <v>11</v>
      </c>
      <c r="AE1220" s="30">
        <f>IFERROR(marketing_campaign32[[#This Row],[TotalSpend]]/marketing_campaign32[[#This Row],[TotalPurchase]], 0)</f>
        <v>26.272727272727273</v>
      </c>
      <c r="AF1220">
        <v>6</v>
      </c>
      <c r="AG1220">
        <v>0</v>
      </c>
      <c r="AH1220">
        <v>0</v>
      </c>
      <c r="AI1220">
        <v>0</v>
      </c>
      <c r="AJ1220">
        <v>0</v>
      </c>
      <c r="AK1220">
        <v>0</v>
      </c>
      <c r="AL1220">
        <v>0</v>
      </c>
      <c r="AM1220">
        <v>0</v>
      </c>
    </row>
    <row r="1221" spans="1:39" x14ac:dyDescent="0.3">
      <c r="A1221">
        <v>8588</v>
      </c>
      <c r="B1221">
        <v>1961</v>
      </c>
      <c r="C1221">
        <f>2014-marketing_campaign32[[#This Row],[Year_Birth]]</f>
        <v>53</v>
      </c>
      <c r="D1221" t="str">
        <f>IF(AND(marketing_campaign32[[#This Row],[Age]]&gt;17, marketing_campaign32[[#This Row],[Age]]&lt;40), "Adult", IF(AND(marketing_campaign32[[#This Row],[Age]]&gt;=40, marketing_campaign32[[#This Row],[Age]]&lt;59), "Middle Age", "Old Age"))</f>
        <v>Middle Age</v>
      </c>
      <c r="E1221">
        <v>2</v>
      </c>
      <c r="F1221">
        <v>2</v>
      </c>
      <c r="G1221">
        <v>60544</v>
      </c>
      <c r="H1221" t="s">
        <v>147</v>
      </c>
      <c r="I1221">
        <v>2</v>
      </c>
      <c r="J1221">
        <v>1</v>
      </c>
      <c r="K1221">
        <v>1</v>
      </c>
      <c r="L1221">
        <f t="shared" si="57"/>
        <v>2</v>
      </c>
      <c r="M1221">
        <f>marketing_campaign32[[#This Row],[TotalKids]]+marketing_campaign32[[#This Row],[Marital_Number]]</f>
        <v>4</v>
      </c>
      <c r="N1221" s="1">
        <v>41146</v>
      </c>
      <c r="O1221" s="22">
        <f>MAX($N$2:$N$2229)-marketing_campaign32[[#This Row],[Dt_Customer]]</f>
        <v>673</v>
      </c>
      <c r="P1221">
        <v>92</v>
      </c>
      <c r="Q1221">
        <v>201</v>
      </c>
      <c r="R1221">
        <v>2</v>
      </c>
      <c r="S1221">
        <v>43</v>
      </c>
      <c r="T1221">
        <v>3</v>
      </c>
      <c r="U1221">
        <v>5</v>
      </c>
      <c r="V1221">
        <v>35</v>
      </c>
      <c r="W1221">
        <f t="shared" si="58"/>
        <v>289</v>
      </c>
      <c r="X1221" s="27">
        <f>marketing_campaign32[[#This Row],[TotalSpend]]/marketing_campaign32[[#This Row],[Income]]</f>
        <v>4.7733879492600426E-3</v>
      </c>
      <c r="Y1221" s="27" t="str">
        <f>IF(marketing_campaign32[[#This Row],[TotalSpend]]&gt;1196, "High Spend", "Low Spend")</f>
        <v>Low Spend</v>
      </c>
      <c r="Z1221">
        <v>4</v>
      </c>
      <c r="AA1221">
        <v>5</v>
      </c>
      <c r="AB1221">
        <v>1</v>
      </c>
      <c r="AC1221">
        <v>5</v>
      </c>
      <c r="AD1221">
        <f t="shared" si="59"/>
        <v>11</v>
      </c>
      <c r="AE1221" s="30">
        <f>IFERROR(marketing_campaign32[[#This Row],[TotalSpend]]/marketing_campaign32[[#This Row],[TotalPurchase]], 0)</f>
        <v>26.272727272727273</v>
      </c>
      <c r="AF1221">
        <v>6</v>
      </c>
      <c r="AG1221">
        <v>0</v>
      </c>
      <c r="AH1221">
        <v>0</v>
      </c>
      <c r="AI1221">
        <v>0</v>
      </c>
      <c r="AJ1221">
        <v>0</v>
      </c>
      <c r="AK1221">
        <v>0</v>
      </c>
      <c r="AL1221">
        <v>0</v>
      </c>
      <c r="AM1221">
        <v>0</v>
      </c>
    </row>
    <row r="1222" spans="1:39" x14ac:dyDescent="0.3">
      <c r="A1222">
        <v>1377</v>
      </c>
      <c r="B1222">
        <v>1954</v>
      </c>
      <c r="C1222">
        <f>2014-marketing_campaign32[[#This Row],[Year_Birth]]</f>
        <v>60</v>
      </c>
      <c r="D1222" t="str">
        <f>IF(AND(marketing_campaign32[[#This Row],[Age]]&gt;17, marketing_campaign32[[#This Row],[Age]]&lt;40), "Adult", IF(AND(marketing_campaign32[[#This Row],[Age]]&gt;=40, marketing_campaign32[[#This Row],[Age]]&lt;59), "Middle Age", "Old Age"))</f>
        <v>Old Age</v>
      </c>
      <c r="E1222">
        <v>3</v>
      </c>
      <c r="F1222">
        <v>1</v>
      </c>
      <c r="G1222">
        <v>44551</v>
      </c>
      <c r="H1222" t="s">
        <v>147</v>
      </c>
      <c r="I1222">
        <v>2</v>
      </c>
      <c r="J1222">
        <v>0</v>
      </c>
      <c r="K1222">
        <v>1</v>
      </c>
      <c r="L1222">
        <f t="shared" si="57"/>
        <v>1</v>
      </c>
      <c r="M1222">
        <f>marketing_campaign32[[#This Row],[TotalKids]]+marketing_campaign32[[#This Row],[Marital_Number]]</f>
        <v>2</v>
      </c>
      <c r="N1222" s="1">
        <v>41517</v>
      </c>
      <c r="O1222" s="22">
        <f>MAX($N$2:$N$2229)-marketing_campaign32[[#This Row],[Dt_Customer]]</f>
        <v>302</v>
      </c>
      <c r="P1222">
        <v>24</v>
      </c>
      <c r="Q1222">
        <v>182</v>
      </c>
      <c r="R1222">
        <v>4</v>
      </c>
      <c r="S1222">
        <v>33</v>
      </c>
      <c r="T1222">
        <v>0</v>
      </c>
      <c r="U1222">
        <v>0</v>
      </c>
      <c r="V1222">
        <v>66</v>
      </c>
      <c r="W1222">
        <f t="shared" si="58"/>
        <v>285</v>
      </c>
      <c r="X1222" s="27">
        <f>marketing_campaign32[[#This Row],[TotalSpend]]/marketing_campaign32[[#This Row],[Income]]</f>
        <v>6.3971628021817694E-3</v>
      </c>
      <c r="Y1222" s="27" t="str">
        <f>IF(marketing_campaign32[[#This Row],[TotalSpend]]&gt;1196, "High Spend", "Low Spend")</f>
        <v>Low Spend</v>
      </c>
      <c r="Z1222">
        <v>2</v>
      </c>
      <c r="AA1222">
        <v>4</v>
      </c>
      <c r="AB1222">
        <v>1</v>
      </c>
      <c r="AC1222">
        <v>5</v>
      </c>
      <c r="AD1222">
        <f t="shared" si="59"/>
        <v>10</v>
      </c>
      <c r="AE1222" s="30">
        <f>IFERROR(marketing_campaign32[[#This Row],[TotalSpend]]/marketing_campaign32[[#This Row],[TotalPurchase]], 0)</f>
        <v>28.5</v>
      </c>
      <c r="AF1222">
        <v>7</v>
      </c>
      <c r="AG1222">
        <v>0</v>
      </c>
      <c r="AH1222">
        <v>0</v>
      </c>
      <c r="AI1222">
        <v>0</v>
      </c>
      <c r="AJ1222">
        <v>0</v>
      </c>
      <c r="AK1222">
        <v>0</v>
      </c>
      <c r="AL1222">
        <v>0</v>
      </c>
      <c r="AM1222">
        <v>0</v>
      </c>
    </row>
    <row r="1223" spans="1:39" x14ac:dyDescent="0.3">
      <c r="A1223">
        <v>5956</v>
      </c>
      <c r="B1223">
        <v>1948</v>
      </c>
      <c r="C1223">
        <f>2014-marketing_campaign32[[#This Row],[Year_Birth]]</f>
        <v>66</v>
      </c>
      <c r="D1223" t="str">
        <f>IF(AND(marketing_campaign32[[#This Row],[Age]]&gt;17, marketing_campaign32[[#This Row],[Age]]&lt;40), "Adult", IF(AND(marketing_campaign32[[#This Row],[Age]]&gt;=40, marketing_campaign32[[#This Row],[Age]]&lt;59), "Middle Age", "Old Age"))</f>
        <v>Old Age</v>
      </c>
      <c r="E1223">
        <v>3</v>
      </c>
      <c r="F1223">
        <v>1</v>
      </c>
      <c r="G1223">
        <v>45072</v>
      </c>
      <c r="H1223" t="s">
        <v>147</v>
      </c>
      <c r="I1223">
        <v>2</v>
      </c>
      <c r="J1223">
        <v>1</v>
      </c>
      <c r="K1223">
        <v>2</v>
      </c>
      <c r="L1223">
        <f t="shared" si="57"/>
        <v>3</v>
      </c>
      <c r="M1223">
        <f>marketing_campaign32[[#This Row],[TotalKids]]+marketing_campaign32[[#This Row],[Marital_Number]]</f>
        <v>4</v>
      </c>
      <c r="N1223" s="1">
        <v>41563</v>
      </c>
      <c r="O1223" s="22">
        <f>MAX($N$2:$N$2229)-marketing_campaign32[[#This Row],[Dt_Customer]]</f>
        <v>256</v>
      </c>
      <c r="P1223">
        <v>74</v>
      </c>
      <c r="Q1223">
        <v>144</v>
      </c>
      <c r="R1223">
        <v>2</v>
      </c>
      <c r="S1223">
        <v>99</v>
      </c>
      <c r="T1223">
        <v>7</v>
      </c>
      <c r="U1223">
        <v>2</v>
      </c>
      <c r="V1223">
        <v>30</v>
      </c>
      <c r="W1223">
        <f t="shared" si="58"/>
        <v>284</v>
      </c>
      <c r="X1223" s="27">
        <f>marketing_campaign32[[#This Row],[TotalSpend]]/marketing_campaign32[[#This Row],[Income]]</f>
        <v>6.3010294639687615E-3</v>
      </c>
      <c r="Y1223" s="27" t="str">
        <f>IF(marketing_campaign32[[#This Row],[TotalSpend]]&gt;1196, "High Spend", "Low Spend")</f>
        <v>Low Spend</v>
      </c>
      <c r="Z1223">
        <v>5</v>
      </c>
      <c r="AA1223">
        <v>6</v>
      </c>
      <c r="AB1223">
        <v>1</v>
      </c>
      <c r="AC1223">
        <v>4</v>
      </c>
      <c r="AD1223">
        <f t="shared" si="59"/>
        <v>11</v>
      </c>
      <c r="AE1223" s="30">
        <f>IFERROR(marketing_campaign32[[#This Row],[TotalSpend]]/marketing_campaign32[[#This Row],[TotalPurchase]], 0)</f>
        <v>25.818181818181817</v>
      </c>
      <c r="AF1223">
        <v>8</v>
      </c>
      <c r="AG1223">
        <v>0</v>
      </c>
      <c r="AH1223">
        <v>0</v>
      </c>
      <c r="AI1223">
        <v>0</v>
      </c>
      <c r="AJ1223">
        <v>0</v>
      </c>
      <c r="AK1223">
        <v>0</v>
      </c>
      <c r="AL1223">
        <v>0</v>
      </c>
      <c r="AM1223">
        <v>0</v>
      </c>
    </row>
    <row r="1224" spans="1:39" x14ac:dyDescent="0.3">
      <c r="A1224">
        <v>6870</v>
      </c>
      <c r="B1224">
        <v>1959</v>
      </c>
      <c r="C1224">
        <f>2014-marketing_campaign32[[#This Row],[Year_Birth]]</f>
        <v>55</v>
      </c>
      <c r="D1224" t="str">
        <f>IF(AND(marketing_campaign32[[#This Row],[Age]]&gt;17, marketing_campaign32[[#This Row],[Age]]&lt;40), "Adult", IF(AND(marketing_campaign32[[#This Row],[Age]]&gt;=40, marketing_campaign32[[#This Row],[Age]]&lt;59), "Middle Age", "Old Age"))</f>
        <v>Middle Age</v>
      </c>
      <c r="E1224">
        <v>3</v>
      </c>
      <c r="F1224">
        <v>1</v>
      </c>
      <c r="G1224">
        <v>68805</v>
      </c>
      <c r="H1224" t="s">
        <v>146</v>
      </c>
      <c r="I1224">
        <v>3</v>
      </c>
      <c r="J1224">
        <v>0</v>
      </c>
      <c r="K1224">
        <v>1</v>
      </c>
      <c r="L1224">
        <f t="shared" si="57"/>
        <v>1</v>
      </c>
      <c r="M1224">
        <f>marketing_campaign32[[#This Row],[TotalKids]]+marketing_campaign32[[#This Row],[Marital_Number]]</f>
        <v>2</v>
      </c>
      <c r="N1224" s="1">
        <v>41534</v>
      </c>
      <c r="O1224" s="22">
        <f>MAX($N$2:$N$2229)-marketing_campaign32[[#This Row],[Dt_Customer]]</f>
        <v>285</v>
      </c>
      <c r="P1224">
        <v>73</v>
      </c>
      <c r="Q1224">
        <v>182</v>
      </c>
      <c r="R1224">
        <v>2</v>
      </c>
      <c r="S1224">
        <v>49</v>
      </c>
      <c r="T1224">
        <v>17</v>
      </c>
      <c r="U1224">
        <v>13</v>
      </c>
      <c r="V1224">
        <v>20</v>
      </c>
      <c r="W1224">
        <f t="shared" si="58"/>
        <v>283</v>
      </c>
      <c r="X1224" s="27">
        <f>marketing_campaign32[[#This Row],[TotalSpend]]/marketing_campaign32[[#This Row],[Income]]</f>
        <v>4.1130731778213792E-3</v>
      </c>
      <c r="Y1224" s="27" t="str">
        <f>IF(marketing_campaign32[[#This Row],[TotalSpend]]&gt;1196, "High Spend", "Low Spend")</f>
        <v>Low Spend</v>
      </c>
      <c r="Z1224">
        <v>1</v>
      </c>
      <c r="AA1224">
        <v>3</v>
      </c>
      <c r="AB1224">
        <v>1</v>
      </c>
      <c r="AC1224">
        <v>7</v>
      </c>
      <c r="AD1224">
        <f t="shared" si="59"/>
        <v>11</v>
      </c>
      <c r="AE1224" s="30">
        <f>IFERROR(marketing_campaign32[[#This Row],[TotalSpend]]/marketing_campaign32[[#This Row],[TotalPurchase]], 0)</f>
        <v>25.727272727272727</v>
      </c>
      <c r="AF1224">
        <v>2</v>
      </c>
      <c r="AG1224">
        <v>0</v>
      </c>
      <c r="AH1224">
        <v>0</v>
      </c>
      <c r="AI1224">
        <v>0</v>
      </c>
      <c r="AJ1224">
        <v>0</v>
      </c>
      <c r="AK1224">
        <v>0</v>
      </c>
      <c r="AL1224">
        <v>0</v>
      </c>
      <c r="AM1224">
        <v>0</v>
      </c>
    </row>
    <row r="1225" spans="1:39" x14ac:dyDescent="0.3">
      <c r="A1225">
        <v>6404</v>
      </c>
      <c r="B1225">
        <v>1969</v>
      </c>
      <c r="C1225">
        <f>2014-marketing_campaign32[[#This Row],[Year_Birth]]</f>
        <v>45</v>
      </c>
      <c r="D1225" t="str">
        <f>IF(AND(marketing_campaign32[[#This Row],[Age]]&gt;17, marketing_campaign32[[#This Row],[Age]]&lt;40), "Adult", IF(AND(marketing_campaign32[[#This Row],[Age]]&gt;=40, marketing_campaign32[[#This Row],[Age]]&lt;59), "Middle Age", "Old Age"))</f>
        <v>Middle Age</v>
      </c>
      <c r="E1225">
        <v>2</v>
      </c>
      <c r="F1225">
        <v>2</v>
      </c>
      <c r="G1225">
        <v>58917</v>
      </c>
      <c r="H1225" t="s">
        <v>147</v>
      </c>
      <c r="I1225">
        <v>2</v>
      </c>
      <c r="J1225">
        <v>1</v>
      </c>
      <c r="K1225">
        <v>2</v>
      </c>
      <c r="L1225">
        <f t="shared" si="57"/>
        <v>3</v>
      </c>
      <c r="M1225">
        <f>marketing_campaign32[[#This Row],[TotalKids]]+marketing_campaign32[[#This Row],[Marital_Number]]</f>
        <v>5</v>
      </c>
      <c r="N1225" s="1">
        <v>41357</v>
      </c>
      <c r="O1225" s="22">
        <f>MAX($N$2:$N$2229)-marketing_campaign32[[#This Row],[Dt_Customer]]</f>
        <v>462</v>
      </c>
      <c r="P1225">
        <v>10</v>
      </c>
      <c r="Q1225">
        <v>151</v>
      </c>
      <c r="R1225">
        <v>7</v>
      </c>
      <c r="S1225">
        <v>89</v>
      </c>
      <c r="T1225">
        <v>0</v>
      </c>
      <c r="U1225">
        <v>7</v>
      </c>
      <c r="V1225">
        <v>28</v>
      </c>
      <c r="W1225">
        <f t="shared" si="58"/>
        <v>282</v>
      </c>
      <c r="X1225" s="27">
        <f>marketing_campaign32[[#This Row],[TotalSpend]]/marketing_campaign32[[#This Row],[Income]]</f>
        <v>4.7863944192677839E-3</v>
      </c>
      <c r="Y1225" s="27" t="str">
        <f>IF(marketing_campaign32[[#This Row],[TotalSpend]]&gt;1196, "High Spend", "Low Spend")</f>
        <v>Low Spend</v>
      </c>
      <c r="Z1225">
        <v>5</v>
      </c>
      <c r="AA1225">
        <v>4</v>
      </c>
      <c r="AB1225">
        <v>1</v>
      </c>
      <c r="AC1225">
        <v>6</v>
      </c>
      <c r="AD1225">
        <f t="shared" si="59"/>
        <v>11</v>
      </c>
      <c r="AE1225" s="30">
        <f>IFERROR(marketing_campaign32[[#This Row],[TotalSpend]]/marketing_campaign32[[#This Row],[TotalPurchase]], 0)</f>
        <v>25.636363636363637</v>
      </c>
      <c r="AF1225">
        <v>5</v>
      </c>
      <c r="AG1225">
        <v>0</v>
      </c>
      <c r="AH1225">
        <v>0</v>
      </c>
      <c r="AI1225">
        <v>0</v>
      </c>
      <c r="AJ1225">
        <v>0</v>
      </c>
      <c r="AK1225">
        <v>0</v>
      </c>
      <c r="AL1225">
        <v>0</v>
      </c>
      <c r="AM1225">
        <v>0</v>
      </c>
    </row>
    <row r="1226" spans="1:39" x14ac:dyDescent="0.3">
      <c r="A1226">
        <v>1045</v>
      </c>
      <c r="B1226">
        <v>1965</v>
      </c>
      <c r="C1226">
        <f>2014-marketing_campaign32[[#This Row],[Year_Birth]]</f>
        <v>49</v>
      </c>
      <c r="D1226" t="str">
        <f>IF(AND(marketing_campaign32[[#This Row],[Age]]&gt;17, marketing_campaign32[[#This Row],[Age]]&lt;40), "Adult", IF(AND(marketing_campaign32[[#This Row],[Age]]&gt;=40, marketing_campaign32[[#This Row],[Age]]&lt;59), "Middle Age", "Old Age"))</f>
        <v>Middle Age</v>
      </c>
      <c r="E1226">
        <v>2</v>
      </c>
      <c r="F1226">
        <v>2</v>
      </c>
      <c r="G1226">
        <v>52117</v>
      </c>
      <c r="H1226" t="s">
        <v>147</v>
      </c>
      <c r="I1226">
        <v>2</v>
      </c>
      <c r="J1226">
        <v>0</v>
      </c>
      <c r="K1226">
        <v>1</v>
      </c>
      <c r="L1226">
        <f t="shared" si="57"/>
        <v>1</v>
      </c>
      <c r="M1226">
        <f>marketing_campaign32[[#This Row],[TotalKids]]+marketing_campaign32[[#This Row],[Marital_Number]]</f>
        <v>3</v>
      </c>
      <c r="N1226" s="1">
        <v>41137</v>
      </c>
      <c r="O1226" s="22">
        <f>MAX($N$2:$N$2229)-marketing_campaign32[[#This Row],[Dt_Customer]]</f>
        <v>682</v>
      </c>
      <c r="P1226">
        <v>55</v>
      </c>
      <c r="Q1226">
        <v>112</v>
      </c>
      <c r="R1226">
        <v>10</v>
      </c>
      <c r="S1226">
        <v>107</v>
      </c>
      <c r="T1226">
        <v>30</v>
      </c>
      <c r="U1226">
        <v>0</v>
      </c>
      <c r="V1226">
        <v>20</v>
      </c>
      <c r="W1226">
        <f t="shared" si="58"/>
        <v>279</v>
      </c>
      <c r="X1226" s="27">
        <f>marketing_campaign32[[#This Row],[TotalSpend]]/marketing_campaign32[[#This Row],[Income]]</f>
        <v>5.3533396012817314E-3</v>
      </c>
      <c r="Y1226" s="27" t="str">
        <f>IF(marketing_campaign32[[#This Row],[TotalSpend]]&gt;1196, "High Spend", "Low Spend")</f>
        <v>Low Spend</v>
      </c>
      <c r="Z1226">
        <v>2</v>
      </c>
      <c r="AA1226">
        <v>5</v>
      </c>
      <c r="AB1226">
        <v>2</v>
      </c>
      <c r="AC1226">
        <v>4</v>
      </c>
      <c r="AD1226">
        <f t="shared" si="59"/>
        <v>11</v>
      </c>
      <c r="AE1226" s="30">
        <f>IFERROR(marketing_campaign32[[#This Row],[TotalSpend]]/marketing_campaign32[[#This Row],[TotalPurchase]], 0)</f>
        <v>25.363636363636363</v>
      </c>
      <c r="AF1226">
        <v>7</v>
      </c>
      <c r="AG1226">
        <v>0</v>
      </c>
      <c r="AH1226">
        <v>0</v>
      </c>
      <c r="AI1226">
        <v>0</v>
      </c>
      <c r="AJ1226">
        <v>0</v>
      </c>
      <c r="AK1226">
        <v>0</v>
      </c>
      <c r="AL1226">
        <v>0</v>
      </c>
      <c r="AM1226">
        <v>0</v>
      </c>
    </row>
    <row r="1227" spans="1:39" x14ac:dyDescent="0.3">
      <c r="A1227">
        <v>1710</v>
      </c>
      <c r="B1227">
        <v>1978</v>
      </c>
      <c r="C1227">
        <f>2014-marketing_campaign32[[#This Row],[Year_Birth]]</f>
        <v>36</v>
      </c>
      <c r="D1227" t="str">
        <f>IF(AND(marketing_campaign32[[#This Row],[Age]]&gt;17, marketing_campaign32[[#This Row],[Age]]&lt;40), "Adult", IF(AND(marketing_campaign32[[#This Row],[Age]]&gt;=40, marketing_campaign32[[#This Row],[Age]]&lt;59), "Middle Age", "Old Age"))</f>
        <v>Adult</v>
      </c>
      <c r="E1227">
        <v>2</v>
      </c>
      <c r="F1227">
        <v>1</v>
      </c>
      <c r="G1227">
        <v>30168</v>
      </c>
      <c r="H1227" t="s">
        <v>148</v>
      </c>
      <c r="I1227">
        <v>1</v>
      </c>
      <c r="J1227">
        <v>1</v>
      </c>
      <c r="K1227">
        <v>0</v>
      </c>
      <c r="L1227">
        <f t="shared" si="57"/>
        <v>1</v>
      </c>
      <c r="M1227">
        <f>marketing_campaign32[[#This Row],[TotalKids]]+marketing_campaign32[[#This Row],[Marital_Number]]</f>
        <v>2</v>
      </c>
      <c r="N1227" s="1">
        <v>41340</v>
      </c>
      <c r="O1227" s="22">
        <f>MAX($N$2:$N$2229)-marketing_campaign32[[#This Row],[Dt_Customer]]</f>
        <v>479</v>
      </c>
      <c r="P1227">
        <v>51</v>
      </c>
      <c r="Q1227">
        <v>154</v>
      </c>
      <c r="R1227">
        <v>20</v>
      </c>
      <c r="S1227">
        <v>66</v>
      </c>
      <c r="T1227">
        <v>0</v>
      </c>
      <c r="U1227">
        <v>12</v>
      </c>
      <c r="V1227">
        <v>27</v>
      </c>
      <c r="W1227">
        <f t="shared" si="58"/>
        <v>279</v>
      </c>
      <c r="X1227" s="27">
        <f>marketing_campaign32[[#This Row],[TotalSpend]]/marketing_campaign32[[#This Row],[Income]]</f>
        <v>9.2482100238663479E-3</v>
      </c>
      <c r="Y1227" s="27" t="str">
        <f>IF(marketing_campaign32[[#This Row],[TotalSpend]]&gt;1196, "High Spend", "Low Spend")</f>
        <v>Low Spend</v>
      </c>
      <c r="Z1227">
        <v>7</v>
      </c>
      <c r="AA1227">
        <v>6</v>
      </c>
      <c r="AB1227">
        <v>1</v>
      </c>
      <c r="AC1227">
        <v>4</v>
      </c>
      <c r="AD1227">
        <f t="shared" si="59"/>
        <v>11</v>
      </c>
      <c r="AE1227" s="30">
        <f>IFERROR(marketing_campaign32[[#This Row],[TotalSpend]]/marketing_campaign32[[#This Row],[TotalPurchase]], 0)</f>
        <v>25.363636363636363</v>
      </c>
      <c r="AF1227">
        <v>9</v>
      </c>
      <c r="AG1227">
        <v>0</v>
      </c>
      <c r="AH1227">
        <v>0</v>
      </c>
      <c r="AI1227">
        <v>0</v>
      </c>
      <c r="AJ1227">
        <v>0</v>
      </c>
      <c r="AK1227">
        <v>0</v>
      </c>
      <c r="AL1227">
        <v>0</v>
      </c>
      <c r="AM1227">
        <v>0</v>
      </c>
    </row>
    <row r="1228" spans="1:39" x14ac:dyDescent="0.3">
      <c r="A1228">
        <v>1029</v>
      </c>
      <c r="B1228">
        <v>1970</v>
      </c>
      <c r="C1228">
        <f>2014-marketing_campaign32[[#This Row],[Year_Birth]]</f>
        <v>44</v>
      </c>
      <c r="D1228" t="str">
        <f>IF(AND(marketing_campaign32[[#This Row],[Age]]&gt;17, marketing_campaign32[[#This Row],[Age]]&lt;40), "Adult", IF(AND(marketing_campaign32[[#This Row],[Age]]&gt;=40, marketing_campaign32[[#This Row],[Age]]&lt;59), "Middle Age", "Old Age"))</f>
        <v>Middle Age</v>
      </c>
      <c r="E1228">
        <v>3</v>
      </c>
      <c r="F1228">
        <v>2</v>
      </c>
      <c r="G1228">
        <v>64413</v>
      </c>
      <c r="H1228" t="s">
        <v>147</v>
      </c>
      <c r="I1228">
        <v>2</v>
      </c>
      <c r="J1228">
        <v>0</v>
      </c>
      <c r="K1228">
        <v>1</v>
      </c>
      <c r="L1228">
        <f t="shared" si="57"/>
        <v>1</v>
      </c>
      <c r="M1228">
        <f>marketing_campaign32[[#This Row],[TotalKids]]+marketing_campaign32[[#This Row],[Marital_Number]]</f>
        <v>3</v>
      </c>
      <c r="N1228" s="1">
        <v>41487</v>
      </c>
      <c r="O1228" s="22">
        <f>MAX($N$2:$N$2229)-marketing_campaign32[[#This Row],[Dt_Customer]]</f>
        <v>332</v>
      </c>
      <c r="P1228">
        <v>27</v>
      </c>
      <c r="Q1228">
        <v>200</v>
      </c>
      <c r="R1228">
        <v>5</v>
      </c>
      <c r="S1228">
        <v>44</v>
      </c>
      <c r="T1228">
        <v>0</v>
      </c>
      <c r="U1228">
        <v>10</v>
      </c>
      <c r="V1228">
        <v>20</v>
      </c>
      <c r="W1228">
        <f t="shared" si="58"/>
        <v>279</v>
      </c>
      <c r="X1228" s="27">
        <f>marketing_campaign32[[#This Row],[TotalSpend]]/marketing_campaign32[[#This Row],[Income]]</f>
        <v>4.3314237809137903E-3</v>
      </c>
      <c r="Y1228" s="27" t="str">
        <f>IF(marketing_campaign32[[#This Row],[TotalSpend]]&gt;1196, "High Spend", "Low Spend")</f>
        <v>Low Spend</v>
      </c>
      <c r="Z1228">
        <v>1</v>
      </c>
      <c r="AA1228">
        <v>5</v>
      </c>
      <c r="AB1228">
        <v>1</v>
      </c>
      <c r="AC1228">
        <v>5</v>
      </c>
      <c r="AD1228">
        <f t="shared" si="59"/>
        <v>11</v>
      </c>
      <c r="AE1228" s="30">
        <f>IFERROR(marketing_campaign32[[#This Row],[TotalSpend]]/marketing_campaign32[[#This Row],[TotalPurchase]], 0)</f>
        <v>25.363636363636363</v>
      </c>
      <c r="AF1228">
        <v>5</v>
      </c>
      <c r="AG1228">
        <v>0</v>
      </c>
      <c r="AH1228">
        <v>0</v>
      </c>
      <c r="AI1228">
        <v>0</v>
      </c>
      <c r="AJ1228">
        <v>0</v>
      </c>
      <c r="AK1228">
        <v>0</v>
      </c>
      <c r="AL1228">
        <v>0</v>
      </c>
      <c r="AM1228">
        <v>0</v>
      </c>
    </row>
    <row r="1229" spans="1:39" x14ac:dyDescent="0.3">
      <c r="A1229">
        <v>5290</v>
      </c>
      <c r="B1229">
        <v>1964</v>
      </c>
      <c r="C1229">
        <f>2014-marketing_campaign32[[#This Row],[Year_Birth]]</f>
        <v>50</v>
      </c>
      <c r="D1229" t="str">
        <f>IF(AND(marketing_campaign32[[#This Row],[Age]]&gt;17, marketing_campaign32[[#This Row],[Age]]&lt;40), "Adult", IF(AND(marketing_campaign32[[#This Row],[Age]]&gt;=40, marketing_campaign32[[#This Row],[Age]]&lt;59), "Middle Age", "Old Age"))</f>
        <v>Middle Age</v>
      </c>
      <c r="E1229">
        <v>3</v>
      </c>
      <c r="F1229">
        <v>2</v>
      </c>
      <c r="G1229">
        <v>41551</v>
      </c>
      <c r="H1229" t="s">
        <v>147</v>
      </c>
      <c r="I1229">
        <v>2</v>
      </c>
      <c r="J1229">
        <v>1</v>
      </c>
      <c r="K1229">
        <v>1</v>
      </c>
      <c r="L1229">
        <f t="shared" si="57"/>
        <v>2</v>
      </c>
      <c r="M1229">
        <f>marketing_campaign32[[#This Row],[TotalKids]]+marketing_campaign32[[#This Row],[Marital_Number]]</f>
        <v>4</v>
      </c>
      <c r="N1229" s="1">
        <v>41500</v>
      </c>
      <c r="O1229" s="22">
        <f>MAX($N$2:$N$2229)-marketing_campaign32[[#This Row],[Dt_Customer]]</f>
        <v>319</v>
      </c>
      <c r="P1229">
        <v>51</v>
      </c>
      <c r="Q1229">
        <v>220</v>
      </c>
      <c r="R1229">
        <v>0</v>
      </c>
      <c r="S1229">
        <v>33</v>
      </c>
      <c r="T1229">
        <v>3</v>
      </c>
      <c r="U1229">
        <v>0</v>
      </c>
      <c r="V1229">
        <v>23</v>
      </c>
      <c r="W1229">
        <f t="shared" si="58"/>
        <v>279</v>
      </c>
      <c r="X1229" s="27">
        <f>marketing_campaign32[[#This Row],[TotalSpend]]/marketing_campaign32[[#This Row],[Income]]</f>
        <v>6.7146398401963852E-3</v>
      </c>
      <c r="Y1229" s="27" t="str">
        <f>IF(marketing_campaign32[[#This Row],[TotalSpend]]&gt;1196, "High Spend", "Low Spend")</f>
        <v>Low Spend</v>
      </c>
      <c r="Z1229">
        <v>5</v>
      </c>
      <c r="AA1229">
        <v>5</v>
      </c>
      <c r="AB1229">
        <v>1</v>
      </c>
      <c r="AC1229">
        <v>5</v>
      </c>
      <c r="AD1229">
        <f t="shared" si="59"/>
        <v>11</v>
      </c>
      <c r="AE1229" s="30">
        <f>IFERROR(marketing_campaign32[[#This Row],[TotalSpend]]/marketing_campaign32[[#This Row],[TotalPurchase]], 0)</f>
        <v>25.363636363636363</v>
      </c>
      <c r="AF1229">
        <v>8</v>
      </c>
      <c r="AG1229">
        <v>0</v>
      </c>
      <c r="AH1229">
        <v>0</v>
      </c>
      <c r="AI1229">
        <v>0</v>
      </c>
      <c r="AJ1229">
        <v>0</v>
      </c>
      <c r="AK1229">
        <v>0</v>
      </c>
      <c r="AL1229">
        <v>0</v>
      </c>
      <c r="AM1229">
        <v>0</v>
      </c>
    </row>
    <row r="1230" spans="1:39" x14ac:dyDescent="0.3">
      <c r="A1230">
        <v>8104</v>
      </c>
      <c r="B1230">
        <v>1951</v>
      </c>
      <c r="C1230">
        <f>2014-marketing_campaign32[[#This Row],[Year_Birth]]</f>
        <v>63</v>
      </c>
      <c r="D1230" t="str">
        <f>IF(AND(marketing_campaign32[[#This Row],[Age]]&gt;17, marketing_campaign32[[#This Row],[Age]]&lt;40), "Adult", IF(AND(marketing_campaign32[[#This Row],[Age]]&gt;=40, marketing_campaign32[[#This Row],[Age]]&lt;59), "Middle Age", "Old Age"))</f>
        <v>Old Age</v>
      </c>
      <c r="E1230">
        <v>3</v>
      </c>
      <c r="F1230">
        <v>2</v>
      </c>
      <c r="G1230">
        <v>53312</v>
      </c>
      <c r="H1230" t="s">
        <v>147</v>
      </c>
      <c r="I1230">
        <v>2</v>
      </c>
      <c r="J1230">
        <v>0</v>
      </c>
      <c r="K1230">
        <v>0</v>
      </c>
      <c r="L1230">
        <f t="shared" si="57"/>
        <v>0</v>
      </c>
      <c r="M1230">
        <f>marketing_campaign32[[#This Row],[TotalKids]]+marketing_campaign32[[#This Row],[Marital_Number]]</f>
        <v>2</v>
      </c>
      <c r="N1230" s="1">
        <v>41495</v>
      </c>
      <c r="O1230" s="22">
        <f>MAX($N$2:$N$2229)-marketing_campaign32[[#This Row],[Dt_Customer]]</f>
        <v>324</v>
      </c>
      <c r="P1230">
        <v>32</v>
      </c>
      <c r="Q1230">
        <v>241</v>
      </c>
      <c r="R1230">
        <v>0</v>
      </c>
      <c r="S1230">
        <v>12</v>
      </c>
      <c r="T1230">
        <v>0</v>
      </c>
      <c r="U1230">
        <v>0</v>
      </c>
      <c r="V1230">
        <v>25</v>
      </c>
      <c r="W1230">
        <f t="shared" si="58"/>
        <v>278</v>
      </c>
      <c r="X1230" s="27">
        <f>marketing_campaign32[[#This Row],[TotalSpend]]/marketing_campaign32[[#This Row],[Income]]</f>
        <v>5.2145858343337339E-3</v>
      </c>
      <c r="Y1230" s="27" t="str">
        <f>IF(marketing_campaign32[[#This Row],[TotalSpend]]&gt;1196, "High Spend", "Low Spend")</f>
        <v>Low Spend</v>
      </c>
      <c r="Z1230">
        <v>1</v>
      </c>
      <c r="AA1230">
        <v>5</v>
      </c>
      <c r="AB1230">
        <v>1</v>
      </c>
      <c r="AC1230">
        <v>5</v>
      </c>
      <c r="AD1230">
        <f t="shared" si="59"/>
        <v>11</v>
      </c>
      <c r="AE1230" s="30">
        <f>IFERROR(marketing_campaign32[[#This Row],[TotalSpend]]/marketing_campaign32[[#This Row],[TotalPurchase]], 0)</f>
        <v>25.272727272727273</v>
      </c>
      <c r="AF1230">
        <v>7</v>
      </c>
      <c r="AG1230">
        <v>0</v>
      </c>
      <c r="AH1230">
        <v>0</v>
      </c>
      <c r="AI1230">
        <v>0</v>
      </c>
      <c r="AJ1230">
        <v>0</v>
      </c>
      <c r="AK1230">
        <v>0</v>
      </c>
      <c r="AL1230">
        <v>0</v>
      </c>
      <c r="AM1230">
        <v>0</v>
      </c>
    </row>
    <row r="1231" spans="1:39" x14ac:dyDescent="0.3">
      <c r="A1231">
        <v>4619</v>
      </c>
      <c r="B1231">
        <v>1945</v>
      </c>
      <c r="C1231">
        <f>2014-marketing_campaign32[[#This Row],[Year_Birth]]</f>
        <v>69</v>
      </c>
      <c r="D1231" t="str">
        <f>IF(AND(marketing_campaign32[[#This Row],[Age]]&gt;17, marketing_campaign32[[#This Row],[Age]]&lt;40), "Adult", IF(AND(marketing_campaign32[[#This Row],[Age]]&gt;=40, marketing_campaign32[[#This Row],[Age]]&lt;59), "Middle Age", "Old Age"))</f>
        <v>Old Age</v>
      </c>
      <c r="E1231">
        <v>3</v>
      </c>
      <c r="F1231">
        <v>1</v>
      </c>
      <c r="G1231">
        <v>113734</v>
      </c>
      <c r="H1231" t="s">
        <v>146</v>
      </c>
      <c r="I1231">
        <v>3</v>
      </c>
      <c r="J1231">
        <v>0</v>
      </c>
      <c r="K1231">
        <v>0</v>
      </c>
      <c r="L1231">
        <f t="shared" si="57"/>
        <v>0</v>
      </c>
      <c r="M1231">
        <f>marketing_campaign32[[#This Row],[TotalKids]]+marketing_campaign32[[#This Row],[Marital_Number]]</f>
        <v>1</v>
      </c>
      <c r="N1231" s="1">
        <v>41787</v>
      </c>
      <c r="O1231" s="22">
        <f>MAX($N$2:$N$2229)-marketing_campaign32[[#This Row],[Dt_Customer]]</f>
        <v>32</v>
      </c>
      <c r="P1231">
        <v>9</v>
      </c>
      <c r="Q1231">
        <v>6</v>
      </c>
      <c r="R1231">
        <v>2</v>
      </c>
      <c r="S1231">
        <v>3</v>
      </c>
      <c r="T1231">
        <v>1</v>
      </c>
      <c r="U1231">
        <v>262</v>
      </c>
      <c r="V1231">
        <v>3</v>
      </c>
      <c r="W1231">
        <f t="shared" si="58"/>
        <v>277</v>
      </c>
      <c r="X1231" s="27">
        <f>marketing_campaign32[[#This Row],[TotalSpend]]/marketing_campaign32[[#This Row],[Income]]</f>
        <v>2.4355074120315824E-3</v>
      </c>
      <c r="Y1231" s="27" t="str">
        <f>IF(marketing_campaign32[[#This Row],[TotalSpend]]&gt;1196, "High Spend", "Low Spend")</f>
        <v>Low Spend</v>
      </c>
      <c r="Z1231">
        <v>0</v>
      </c>
      <c r="AA1231">
        <v>27</v>
      </c>
      <c r="AB1231">
        <v>0</v>
      </c>
      <c r="AC1231">
        <v>0</v>
      </c>
      <c r="AD1231">
        <f t="shared" si="59"/>
        <v>27</v>
      </c>
      <c r="AE1231" s="30">
        <f>IFERROR(marketing_campaign32[[#This Row],[TotalSpend]]/marketing_campaign32[[#This Row],[TotalPurchase]], 0)</f>
        <v>10.25925925925926</v>
      </c>
      <c r="AF1231">
        <v>1</v>
      </c>
      <c r="AG1231">
        <v>0</v>
      </c>
      <c r="AH1231">
        <v>0</v>
      </c>
      <c r="AI1231">
        <v>0</v>
      </c>
      <c r="AJ1231">
        <v>0</v>
      </c>
      <c r="AK1231">
        <v>0</v>
      </c>
      <c r="AL1231">
        <v>0</v>
      </c>
      <c r="AM1231">
        <v>0</v>
      </c>
    </row>
    <row r="1232" spans="1:39" x14ac:dyDescent="0.3">
      <c r="A1232">
        <v>4200</v>
      </c>
      <c r="B1232">
        <v>1970</v>
      </c>
      <c r="C1232">
        <f>2014-marketing_campaign32[[#This Row],[Year_Birth]]</f>
        <v>44</v>
      </c>
      <c r="D1232" t="str">
        <f>IF(AND(marketing_campaign32[[#This Row],[Age]]&gt;17, marketing_campaign32[[#This Row],[Age]]&lt;40), "Adult", IF(AND(marketing_campaign32[[#This Row],[Age]]&gt;=40, marketing_campaign32[[#This Row],[Age]]&lt;59), "Middle Age", "Old Age"))</f>
        <v>Middle Age</v>
      </c>
      <c r="E1232">
        <v>3</v>
      </c>
      <c r="F1232">
        <v>2</v>
      </c>
      <c r="G1232">
        <v>44159</v>
      </c>
      <c r="H1232" t="s">
        <v>147</v>
      </c>
      <c r="I1232">
        <v>2</v>
      </c>
      <c r="J1232">
        <v>1</v>
      </c>
      <c r="K1232">
        <v>0</v>
      </c>
      <c r="L1232">
        <f t="shared" si="57"/>
        <v>1</v>
      </c>
      <c r="M1232">
        <f>marketing_campaign32[[#This Row],[TotalKids]]+marketing_campaign32[[#This Row],[Marital_Number]]</f>
        <v>3</v>
      </c>
      <c r="N1232" s="1">
        <v>41807</v>
      </c>
      <c r="O1232" s="22">
        <f>MAX($N$2:$N$2229)-marketing_campaign32[[#This Row],[Dt_Customer]]</f>
        <v>12</v>
      </c>
      <c r="P1232">
        <v>85</v>
      </c>
      <c r="Q1232">
        <v>167</v>
      </c>
      <c r="R1232">
        <v>2</v>
      </c>
      <c r="S1232">
        <v>62</v>
      </c>
      <c r="T1232">
        <v>24</v>
      </c>
      <c r="U1232">
        <v>13</v>
      </c>
      <c r="V1232">
        <v>7</v>
      </c>
      <c r="W1232">
        <f t="shared" si="58"/>
        <v>275</v>
      </c>
      <c r="X1232" s="27">
        <f>marketing_campaign32[[#This Row],[TotalSpend]]/marketing_campaign32[[#This Row],[Income]]</f>
        <v>6.2274960936615411E-3</v>
      </c>
      <c r="Y1232" s="27" t="str">
        <f>IF(marketing_campaign32[[#This Row],[TotalSpend]]&gt;1196, "High Spend", "Low Spend")</f>
        <v>Low Spend</v>
      </c>
      <c r="Z1232">
        <v>4</v>
      </c>
      <c r="AA1232">
        <v>4</v>
      </c>
      <c r="AB1232">
        <v>1</v>
      </c>
      <c r="AC1232">
        <v>6</v>
      </c>
      <c r="AD1232">
        <f t="shared" si="59"/>
        <v>11</v>
      </c>
      <c r="AE1232" s="30">
        <f>IFERROR(marketing_campaign32[[#This Row],[TotalSpend]]/marketing_campaign32[[#This Row],[TotalPurchase]], 0)</f>
        <v>25</v>
      </c>
      <c r="AF1232">
        <v>5</v>
      </c>
      <c r="AG1232">
        <v>0</v>
      </c>
      <c r="AH1232">
        <v>0</v>
      </c>
      <c r="AI1232">
        <v>0</v>
      </c>
      <c r="AJ1232">
        <v>0</v>
      </c>
      <c r="AK1232">
        <v>0</v>
      </c>
      <c r="AL1232">
        <v>0</v>
      </c>
      <c r="AM1232">
        <v>0</v>
      </c>
    </row>
    <row r="1233" spans="1:39" x14ac:dyDescent="0.3">
      <c r="A1233">
        <v>2387</v>
      </c>
      <c r="B1233">
        <v>1952</v>
      </c>
      <c r="C1233">
        <f>2014-marketing_campaign32[[#This Row],[Year_Birth]]</f>
        <v>62</v>
      </c>
      <c r="D1233" t="str">
        <f>IF(AND(marketing_campaign32[[#This Row],[Age]]&gt;17, marketing_campaign32[[#This Row],[Age]]&lt;40), "Adult", IF(AND(marketing_campaign32[[#This Row],[Age]]&gt;=40, marketing_campaign32[[#This Row],[Age]]&lt;59), "Middle Age", "Old Age"))</f>
        <v>Old Age</v>
      </c>
      <c r="E1233">
        <v>3</v>
      </c>
      <c r="F1233">
        <v>2</v>
      </c>
      <c r="G1233">
        <v>43776</v>
      </c>
      <c r="H1233" t="s">
        <v>147</v>
      </c>
      <c r="I1233">
        <v>2</v>
      </c>
      <c r="J1233">
        <v>1</v>
      </c>
      <c r="K1233">
        <v>1</v>
      </c>
      <c r="L1233">
        <f t="shared" si="57"/>
        <v>2</v>
      </c>
      <c r="M1233">
        <f>marketing_campaign32[[#This Row],[TotalKids]]+marketing_campaign32[[#This Row],[Marital_Number]]</f>
        <v>4</v>
      </c>
      <c r="N1233" s="1">
        <v>41308</v>
      </c>
      <c r="O1233" s="22">
        <f>MAX($N$2:$N$2229)-marketing_campaign32[[#This Row],[Dt_Customer]]</f>
        <v>511</v>
      </c>
      <c r="P1233">
        <v>9</v>
      </c>
      <c r="Q1233">
        <v>177</v>
      </c>
      <c r="R1233">
        <v>2</v>
      </c>
      <c r="S1233">
        <v>71</v>
      </c>
      <c r="T1233">
        <v>3</v>
      </c>
      <c r="U1233">
        <v>2</v>
      </c>
      <c r="V1233">
        <v>20</v>
      </c>
      <c r="W1233">
        <f t="shared" si="58"/>
        <v>275</v>
      </c>
      <c r="X1233" s="27">
        <f>marketing_campaign32[[#This Row],[TotalSpend]]/marketing_campaign32[[#This Row],[Income]]</f>
        <v>6.2819809941520467E-3</v>
      </c>
      <c r="Y1233" s="27" t="str">
        <f>IF(marketing_campaign32[[#This Row],[TotalSpend]]&gt;1196, "High Spend", "Low Spend")</f>
        <v>Low Spend</v>
      </c>
      <c r="Z1233">
        <v>6</v>
      </c>
      <c r="AA1233">
        <v>5</v>
      </c>
      <c r="AB1233">
        <v>2</v>
      </c>
      <c r="AC1233">
        <v>4</v>
      </c>
      <c r="AD1233">
        <f t="shared" si="59"/>
        <v>11</v>
      </c>
      <c r="AE1233" s="30">
        <f>IFERROR(marketing_campaign32[[#This Row],[TotalSpend]]/marketing_campaign32[[#This Row],[TotalPurchase]], 0)</f>
        <v>25</v>
      </c>
      <c r="AF1233">
        <v>8</v>
      </c>
      <c r="AG1233">
        <v>0</v>
      </c>
      <c r="AH1233">
        <v>0</v>
      </c>
      <c r="AI1233">
        <v>0</v>
      </c>
      <c r="AJ1233">
        <v>0</v>
      </c>
      <c r="AK1233">
        <v>0</v>
      </c>
      <c r="AL1233">
        <v>1</v>
      </c>
      <c r="AM1233">
        <v>0</v>
      </c>
    </row>
    <row r="1234" spans="1:39" x14ac:dyDescent="0.3">
      <c r="A1234">
        <v>332</v>
      </c>
      <c r="B1234">
        <v>1957</v>
      </c>
      <c r="C1234">
        <f>2014-marketing_campaign32[[#This Row],[Year_Birth]]</f>
        <v>57</v>
      </c>
      <c r="D1234" t="str">
        <f>IF(AND(marketing_campaign32[[#This Row],[Age]]&gt;17, marketing_campaign32[[#This Row],[Age]]&lt;40), "Adult", IF(AND(marketing_campaign32[[#This Row],[Age]]&gt;=40, marketing_campaign32[[#This Row],[Age]]&lt;59), "Middle Age", "Old Age"))</f>
        <v>Middle Age</v>
      </c>
      <c r="E1234">
        <v>2</v>
      </c>
      <c r="F1234">
        <v>2</v>
      </c>
      <c r="G1234">
        <v>47743</v>
      </c>
      <c r="H1234" t="s">
        <v>147</v>
      </c>
      <c r="I1234">
        <v>2</v>
      </c>
      <c r="J1234">
        <v>0</v>
      </c>
      <c r="K1234">
        <v>1</v>
      </c>
      <c r="L1234">
        <f t="shared" si="57"/>
        <v>1</v>
      </c>
      <c r="M1234">
        <f>marketing_campaign32[[#This Row],[TotalKids]]+marketing_campaign32[[#This Row],[Marital_Number]]</f>
        <v>3</v>
      </c>
      <c r="N1234" s="1">
        <v>41355</v>
      </c>
      <c r="O1234" s="22">
        <f>MAX($N$2:$N$2229)-marketing_campaign32[[#This Row],[Dt_Customer]]</f>
        <v>464</v>
      </c>
      <c r="P1234">
        <v>56</v>
      </c>
      <c r="Q1234">
        <v>198</v>
      </c>
      <c r="R1234">
        <v>2</v>
      </c>
      <c r="S1234">
        <v>43</v>
      </c>
      <c r="T1234">
        <v>0</v>
      </c>
      <c r="U1234">
        <v>12</v>
      </c>
      <c r="V1234">
        <v>20</v>
      </c>
      <c r="W1234">
        <f t="shared" si="58"/>
        <v>275</v>
      </c>
      <c r="X1234" s="27">
        <f>marketing_campaign32[[#This Row],[TotalSpend]]/marketing_campaign32[[#This Row],[Income]]</f>
        <v>5.7600067025532541E-3</v>
      </c>
      <c r="Y1234" s="27" t="str">
        <f>IF(marketing_campaign32[[#This Row],[TotalSpend]]&gt;1196, "High Spend", "Low Spend")</f>
        <v>Low Spend</v>
      </c>
      <c r="Z1234">
        <v>3</v>
      </c>
      <c r="AA1234">
        <v>4</v>
      </c>
      <c r="AB1234">
        <v>1</v>
      </c>
      <c r="AC1234">
        <v>6</v>
      </c>
      <c r="AD1234">
        <f t="shared" si="59"/>
        <v>11</v>
      </c>
      <c r="AE1234" s="30">
        <f>IFERROR(marketing_campaign32[[#This Row],[TotalSpend]]/marketing_campaign32[[#This Row],[TotalPurchase]], 0)</f>
        <v>25</v>
      </c>
      <c r="AF1234">
        <v>6</v>
      </c>
      <c r="AG1234">
        <v>0</v>
      </c>
      <c r="AH1234">
        <v>0</v>
      </c>
      <c r="AI1234">
        <v>0</v>
      </c>
      <c r="AJ1234">
        <v>1</v>
      </c>
      <c r="AK1234">
        <v>0</v>
      </c>
      <c r="AL1234">
        <v>0</v>
      </c>
      <c r="AM1234">
        <v>0</v>
      </c>
    </row>
    <row r="1235" spans="1:39" x14ac:dyDescent="0.3">
      <c r="A1235">
        <v>2853</v>
      </c>
      <c r="B1235">
        <v>1980</v>
      </c>
      <c r="C1235">
        <f>2014-marketing_campaign32[[#This Row],[Year_Birth]]</f>
        <v>34</v>
      </c>
      <c r="D1235" t="str">
        <f>IF(AND(marketing_campaign32[[#This Row],[Age]]&gt;17, marketing_campaign32[[#This Row],[Age]]&lt;40), "Adult", IF(AND(marketing_campaign32[[#This Row],[Age]]&gt;=40, marketing_campaign32[[#This Row],[Age]]&lt;59), "Middle Age", "Old Age"))</f>
        <v>Adult</v>
      </c>
      <c r="E1235">
        <v>2</v>
      </c>
      <c r="F1235">
        <v>1</v>
      </c>
      <c r="G1235">
        <v>51766</v>
      </c>
      <c r="H1235" t="s">
        <v>147</v>
      </c>
      <c r="I1235">
        <v>2</v>
      </c>
      <c r="J1235">
        <v>1</v>
      </c>
      <c r="K1235">
        <v>0</v>
      </c>
      <c r="L1235">
        <f t="shared" si="57"/>
        <v>1</v>
      </c>
      <c r="M1235">
        <f>marketing_campaign32[[#This Row],[TotalKids]]+marketing_campaign32[[#This Row],[Marital_Number]]</f>
        <v>2</v>
      </c>
      <c r="N1235" s="1">
        <v>41709</v>
      </c>
      <c r="O1235" s="22">
        <f>MAX($N$2:$N$2229)-marketing_campaign32[[#This Row],[Dt_Customer]]</f>
        <v>110</v>
      </c>
      <c r="P1235">
        <v>74</v>
      </c>
      <c r="Q1235">
        <v>60</v>
      </c>
      <c r="R1235">
        <v>51</v>
      </c>
      <c r="S1235">
        <v>87</v>
      </c>
      <c r="T1235">
        <v>6</v>
      </c>
      <c r="U1235">
        <v>20</v>
      </c>
      <c r="V1235">
        <v>51</v>
      </c>
      <c r="W1235">
        <f t="shared" si="58"/>
        <v>275</v>
      </c>
      <c r="X1235" s="27">
        <f>marketing_campaign32[[#This Row],[TotalSpend]]/marketing_campaign32[[#This Row],[Income]]</f>
        <v>5.3123671908202295E-3</v>
      </c>
      <c r="Y1235" s="27" t="str">
        <f>IF(marketing_campaign32[[#This Row],[TotalSpend]]&gt;1196, "High Spend", "Low Spend")</f>
        <v>Low Spend</v>
      </c>
      <c r="Z1235">
        <v>2</v>
      </c>
      <c r="AA1235">
        <v>4</v>
      </c>
      <c r="AB1235">
        <v>2</v>
      </c>
      <c r="AC1235">
        <v>4</v>
      </c>
      <c r="AD1235">
        <f t="shared" si="59"/>
        <v>10</v>
      </c>
      <c r="AE1235" s="30">
        <f>IFERROR(marketing_campaign32[[#This Row],[TotalSpend]]/marketing_campaign32[[#This Row],[TotalPurchase]], 0)</f>
        <v>27.5</v>
      </c>
      <c r="AF1235">
        <v>5</v>
      </c>
      <c r="AG1235">
        <v>0</v>
      </c>
      <c r="AH1235">
        <v>0</v>
      </c>
      <c r="AI1235">
        <v>0</v>
      </c>
      <c r="AJ1235">
        <v>0</v>
      </c>
      <c r="AK1235">
        <v>0</v>
      </c>
      <c r="AL1235">
        <v>0</v>
      </c>
      <c r="AM1235">
        <v>0</v>
      </c>
    </row>
    <row r="1236" spans="1:39" x14ac:dyDescent="0.3">
      <c r="A1236">
        <v>8789</v>
      </c>
      <c r="B1236">
        <v>1989</v>
      </c>
      <c r="C1236">
        <f>2014-marketing_campaign32[[#This Row],[Year_Birth]]</f>
        <v>25</v>
      </c>
      <c r="D1236" t="str">
        <f>IF(AND(marketing_campaign32[[#This Row],[Age]]&gt;17, marketing_campaign32[[#This Row],[Age]]&lt;40), "Adult", IF(AND(marketing_campaign32[[#This Row],[Age]]&gt;=40, marketing_campaign32[[#This Row],[Age]]&lt;59), "Middle Age", "Old Age"))</f>
        <v>Adult</v>
      </c>
      <c r="E1236">
        <v>3</v>
      </c>
      <c r="F1236">
        <v>2</v>
      </c>
      <c r="G1236">
        <v>59060</v>
      </c>
      <c r="H1236" t="s">
        <v>147</v>
      </c>
      <c r="I1236">
        <v>2</v>
      </c>
      <c r="J1236">
        <v>1</v>
      </c>
      <c r="K1236">
        <v>0</v>
      </c>
      <c r="L1236">
        <f t="shared" si="57"/>
        <v>1</v>
      </c>
      <c r="M1236">
        <f>marketing_campaign32[[#This Row],[TotalKids]]+marketing_campaign32[[#This Row],[Marital_Number]]</f>
        <v>3</v>
      </c>
      <c r="N1236" s="1">
        <v>41650</v>
      </c>
      <c r="O1236" s="22">
        <f>MAX($N$2:$N$2229)-marketing_campaign32[[#This Row],[Dt_Customer]]</f>
        <v>169</v>
      </c>
      <c r="P1236">
        <v>77</v>
      </c>
      <c r="Q1236">
        <v>35</v>
      </c>
      <c r="R1236">
        <v>40</v>
      </c>
      <c r="S1236">
        <v>111</v>
      </c>
      <c r="T1236">
        <v>36</v>
      </c>
      <c r="U1236">
        <v>40</v>
      </c>
      <c r="V1236">
        <v>12</v>
      </c>
      <c r="W1236">
        <f t="shared" si="58"/>
        <v>274</v>
      </c>
      <c r="X1236" s="27">
        <f>marketing_campaign32[[#This Row],[TotalSpend]]/marketing_campaign32[[#This Row],[Income]]</f>
        <v>4.6393498137487299E-3</v>
      </c>
      <c r="Y1236" s="27" t="str">
        <f>IF(marketing_campaign32[[#This Row],[TotalSpend]]&gt;1196, "High Spend", "Low Spend")</f>
        <v>Low Spend</v>
      </c>
      <c r="Z1236">
        <v>3</v>
      </c>
      <c r="AA1236">
        <v>3</v>
      </c>
      <c r="AB1236">
        <v>1</v>
      </c>
      <c r="AC1236">
        <v>7</v>
      </c>
      <c r="AD1236">
        <f t="shared" si="59"/>
        <v>11</v>
      </c>
      <c r="AE1236" s="30">
        <f>IFERROR(marketing_campaign32[[#This Row],[TotalSpend]]/marketing_campaign32[[#This Row],[TotalPurchase]], 0)</f>
        <v>24.90909090909091</v>
      </c>
      <c r="AF1236">
        <v>4</v>
      </c>
      <c r="AG1236">
        <v>0</v>
      </c>
      <c r="AH1236">
        <v>0</v>
      </c>
      <c r="AI1236">
        <v>0</v>
      </c>
      <c r="AJ1236">
        <v>0</v>
      </c>
      <c r="AK1236">
        <v>0</v>
      </c>
      <c r="AL1236">
        <v>0</v>
      </c>
      <c r="AM1236">
        <v>0</v>
      </c>
    </row>
    <row r="1237" spans="1:39" x14ac:dyDescent="0.3">
      <c r="A1237">
        <v>10157</v>
      </c>
      <c r="B1237">
        <v>1965</v>
      </c>
      <c r="C1237">
        <f>2014-marketing_campaign32[[#This Row],[Year_Birth]]</f>
        <v>49</v>
      </c>
      <c r="D1237" t="str">
        <f>IF(AND(marketing_campaign32[[#This Row],[Age]]&gt;17, marketing_campaign32[[#This Row],[Age]]&lt;40), "Adult", IF(AND(marketing_campaign32[[#This Row],[Age]]&gt;=40, marketing_campaign32[[#This Row],[Age]]&lt;59), "Middle Age", "Old Age"))</f>
        <v>Middle Age</v>
      </c>
      <c r="E1237">
        <v>2</v>
      </c>
      <c r="F1237">
        <v>1</v>
      </c>
      <c r="G1237">
        <v>59686</v>
      </c>
      <c r="H1237" t="s">
        <v>147</v>
      </c>
      <c r="I1237">
        <v>2</v>
      </c>
      <c r="J1237">
        <v>0</v>
      </c>
      <c r="K1237">
        <v>1</v>
      </c>
      <c r="L1237">
        <f t="shared" si="57"/>
        <v>1</v>
      </c>
      <c r="M1237">
        <f>marketing_campaign32[[#This Row],[TotalKids]]+marketing_campaign32[[#This Row],[Marital_Number]]</f>
        <v>2</v>
      </c>
      <c r="N1237" s="1">
        <v>41664</v>
      </c>
      <c r="O1237" s="22">
        <f>MAX($N$2:$N$2229)-marketing_campaign32[[#This Row],[Dt_Customer]]</f>
        <v>155</v>
      </c>
      <c r="P1237">
        <v>78</v>
      </c>
      <c r="Q1237">
        <v>89</v>
      </c>
      <c r="R1237">
        <v>15</v>
      </c>
      <c r="S1237">
        <v>89</v>
      </c>
      <c r="T1237">
        <v>34</v>
      </c>
      <c r="U1237">
        <v>42</v>
      </c>
      <c r="V1237">
        <v>5</v>
      </c>
      <c r="W1237">
        <f t="shared" si="58"/>
        <v>274</v>
      </c>
      <c r="X1237" s="27">
        <f>marketing_campaign32[[#This Row],[TotalSpend]]/marketing_campaign32[[#This Row],[Income]]</f>
        <v>4.5906912843882985E-3</v>
      </c>
      <c r="Y1237" s="27" t="str">
        <f>IF(marketing_campaign32[[#This Row],[TotalSpend]]&gt;1196, "High Spend", "Low Spend")</f>
        <v>Low Spend</v>
      </c>
      <c r="Z1237">
        <v>1</v>
      </c>
      <c r="AA1237">
        <v>4</v>
      </c>
      <c r="AB1237">
        <v>1</v>
      </c>
      <c r="AC1237">
        <v>6</v>
      </c>
      <c r="AD1237">
        <f t="shared" si="59"/>
        <v>11</v>
      </c>
      <c r="AE1237" s="30">
        <f>IFERROR(marketing_campaign32[[#This Row],[TotalSpend]]/marketing_campaign32[[#This Row],[TotalPurchase]], 0)</f>
        <v>24.90909090909091</v>
      </c>
      <c r="AF1237">
        <v>4</v>
      </c>
      <c r="AG1237">
        <v>0</v>
      </c>
      <c r="AH1237">
        <v>0</v>
      </c>
      <c r="AI1237">
        <v>0</v>
      </c>
      <c r="AJ1237">
        <v>0</v>
      </c>
      <c r="AK1237">
        <v>0</v>
      </c>
      <c r="AL1237">
        <v>0</v>
      </c>
      <c r="AM1237">
        <v>0</v>
      </c>
    </row>
    <row r="1238" spans="1:39" x14ac:dyDescent="0.3">
      <c r="A1238">
        <v>1717</v>
      </c>
      <c r="B1238">
        <v>1988</v>
      </c>
      <c r="C1238">
        <f>2014-marketing_campaign32[[#This Row],[Year_Birth]]</f>
        <v>26</v>
      </c>
      <c r="D1238" t="str">
        <f>IF(AND(marketing_campaign32[[#This Row],[Age]]&gt;17, marketing_campaign32[[#This Row],[Age]]&lt;40), "Adult", IF(AND(marketing_campaign32[[#This Row],[Age]]&gt;=40, marketing_campaign32[[#This Row],[Age]]&lt;59), "Middle Age", "Old Age"))</f>
        <v>Adult</v>
      </c>
      <c r="E1238">
        <v>2</v>
      </c>
      <c r="F1238">
        <v>1</v>
      </c>
      <c r="G1238">
        <v>39747</v>
      </c>
      <c r="H1238" t="s">
        <v>147</v>
      </c>
      <c r="I1238">
        <v>2</v>
      </c>
      <c r="J1238">
        <v>1</v>
      </c>
      <c r="K1238">
        <v>0</v>
      </c>
      <c r="L1238">
        <f t="shared" si="57"/>
        <v>1</v>
      </c>
      <c r="M1238">
        <f>marketing_campaign32[[#This Row],[TotalKids]]+marketing_campaign32[[#This Row],[Marital_Number]]</f>
        <v>2</v>
      </c>
      <c r="N1238" s="1">
        <v>41742</v>
      </c>
      <c r="O1238" s="22">
        <f>MAX($N$2:$N$2229)-marketing_campaign32[[#This Row],[Dt_Customer]]</f>
        <v>77</v>
      </c>
      <c r="P1238">
        <v>43</v>
      </c>
      <c r="Q1238">
        <v>80</v>
      </c>
      <c r="R1238">
        <v>15</v>
      </c>
      <c r="S1238">
        <v>93</v>
      </c>
      <c r="T1238">
        <v>20</v>
      </c>
      <c r="U1238">
        <v>13</v>
      </c>
      <c r="V1238">
        <v>52</v>
      </c>
      <c r="W1238">
        <f t="shared" si="58"/>
        <v>273</v>
      </c>
      <c r="X1238" s="27">
        <f>marketing_campaign32[[#This Row],[TotalSpend]]/marketing_campaign32[[#This Row],[Income]]</f>
        <v>6.8684429013510457E-3</v>
      </c>
      <c r="Y1238" s="27" t="str">
        <f>IF(marketing_campaign32[[#This Row],[TotalSpend]]&gt;1196, "High Spend", "Low Spend")</f>
        <v>Low Spend</v>
      </c>
      <c r="Z1238">
        <v>3</v>
      </c>
      <c r="AA1238">
        <v>5</v>
      </c>
      <c r="AB1238">
        <v>1</v>
      </c>
      <c r="AC1238">
        <v>4</v>
      </c>
      <c r="AD1238">
        <f t="shared" si="59"/>
        <v>10</v>
      </c>
      <c r="AE1238" s="30">
        <f>IFERROR(marketing_campaign32[[#This Row],[TotalSpend]]/marketing_campaign32[[#This Row],[TotalPurchase]], 0)</f>
        <v>27.3</v>
      </c>
      <c r="AF1238">
        <v>8</v>
      </c>
      <c r="AG1238">
        <v>0</v>
      </c>
      <c r="AH1238">
        <v>0</v>
      </c>
      <c r="AI1238">
        <v>0</v>
      </c>
      <c r="AJ1238">
        <v>0</v>
      </c>
      <c r="AK1238">
        <v>0</v>
      </c>
      <c r="AL1238">
        <v>0</v>
      </c>
      <c r="AM1238">
        <v>0</v>
      </c>
    </row>
    <row r="1239" spans="1:39" x14ac:dyDescent="0.3">
      <c r="A1239">
        <v>8890</v>
      </c>
      <c r="B1239">
        <v>1971</v>
      </c>
      <c r="C1239">
        <f>2014-marketing_campaign32[[#This Row],[Year_Birth]]</f>
        <v>43</v>
      </c>
      <c r="D1239" t="str">
        <f>IF(AND(marketing_campaign32[[#This Row],[Age]]&gt;17, marketing_campaign32[[#This Row],[Age]]&lt;40), "Adult", IF(AND(marketing_campaign32[[#This Row],[Age]]&gt;=40, marketing_campaign32[[#This Row],[Age]]&lt;59), "Middle Age", "Old Age"))</f>
        <v>Middle Age</v>
      </c>
      <c r="E1239">
        <v>3</v>
      </c>
      <c r="F1239">
        <v>1</v>
      </c>
      <c r="G1239">
        <v>65808</v>
      </c>
      <c r="H1239" t="s">
        <v>147</v>
      </c>
      <c r="I1239">
        <v>2</v>
      </c>
      <c r="J1239">
        <v>1</v>
      </c>
      <c r="K1239">
        <v>1</v>
      </c>
      <c r="L1239">
        <f t="shared" si="57"/>
        <v>2</v>
      </c>
      <c r="M1239">
        <f>marketing_campaign32[[#This Row],[TotalKids]]+marketing_campaign32[[#This Row],[Marital_Number]]</f>
        <v>3</v>
      </c>
      <c r="N1239" s="1">
        <v>41789</v>
      </c>
      <c r="O1239" s="22">
        <f>MAX($N$2:$N$2229)-marketing_campaign32[[#This Row],[Dt_Customer]]</f>
        <v>30</v>
      </c>
      <c r="P1239">
        <v>1</v>
      </c>
      <c r="Q1239">
        <v>155</v>
      </c>
      <c r="R1239">
        <v>7</v>
      </c>
      <c r="S1239">
        <v>80</v>
      </c>
      <c r="T1239">
        <v>13</v>
      </c>
      <c r="U1239">
        <v>7</v>
      </c>
      <c r="V1239">
        <v>10</v>
      </c>
      <c r="W1239">
        <f t="shared" si="58"/>
        <v>272</v>
      </c>
      <c r="X1239" s="27">
        <f>marketing_campaign32[[#This Row],[TotalSpend]]/marketing_campaign32[[#This Row],[Income]]</f>
        <v>4.133236080719669E-3</v>
      </c>
      <c r="Y1239" s="27" t="str">
        <f>IF(marketing_campaign32[[#This Row],[TotalSpend]]&gt;1196, "High Spend", "Low Spend")</f>
        <v>Low Spend</v>
      </c>
      <c r="Z1239">
        <v>3</v>
      </c>
      <c r="AA1239">
        <v>5</v>
      </c>
      <c r="AB1239">
        <v>1</v>
      </c>
      <c r="AC1239">
        <v>5</v>
      </c>
      <c r="AD1239">
        <f t="shared" si="59"/>
        <v>11</v>
      </c>
      <c r="AE1239" s="30">
        <f>IFERROR(marketing_campaign32[[#This Row],[TotalSpend]]/marketing_campaign32[[#This Row],[TotalPurchase]], 0)</f>
        <v>24.727272727272727</v>
      </c>
      <c r="AF1239">
        <v>6</v>
      </c>
      <c r="AG1239">
        <v>0</v>
      </c>
      <c r="AH1239">
        <v>0</v>
      </c>
      <c r="AI1239">
        <v>0</v>
      </c>
      <c r="AJ1239">
        <v>0</v>
      </c>
      <c r="AK1239">
        <v>0</v>
      </c>
      <c r="AL1239">
        <v>0</v>
      </c>
      <c r="AM1239">
        <v>0</v>
      </c>
    </row>
    <row r="1240" spans="1:39" x14ac:dyDescent="0.3">
      <c r="A1240">
        <v>125</v>
      </c>
      <c r="B1240">
        <v>1958</v>
      </c>
      <c r="C1240">
        <f>2014-marketing_campaign32[[#This Row],[Year_Birth]]</f>
        <v>56</v>
      </c>
      <c r="D1240" t="str">
        <f>IF(AND(marketing_campaign32[[#This Row],[Age]]&gt;17, marketing_campaign32[[#This Row],[Age]]&lt;40), "Adult", IF(AND(marketing_campaign32[[#This Row],[Age]]&gt;=40, marketing_campaign32[[#This Row],[Age]]&lt;59), "Middle Age", "Old Age"))</f>
        <v>Middle Age</v>
      </c>
      <c r="E1240">
        <v>3</v>
      </c>
      <c r="F1240">
        <v>2</v>
      </c>
      <c r="G1240">
        <v>53083</v>
      </c>
      <c r="H1240" t="s">
        <v>147</v>
      </c>
      <c r="I1240">
        <v>2</v>
      </c>
      <c r="J1240">
        <v>1</v>
      </c>
      <c r="K1240">
        <v>1</v>
      </c>
      <c r="L1240">
        <f t="shared" si="57"/>
        <v>2</v>
      </c>
      <c r="M1240">
        <f>marketing_campaign32[[#This Row],[TotalKids]]+marketing_campaign32[[#This Row],[Marital_Number]]</f>
        <v>4</v>
      </c>
      <c r="N1240" s="1">
        <v>41409</v>
      </c>
      <c r="O1240" s="22">
        <f>MAX($N$2:$N$2229)-marketing_campaign32[[#This Row],[Dt_Customer]]</f>
        <v>410</v>
      </c>
      <c r="P1240">
        <v>65</v>
      </c>
      <c r="Q1240">
        <v>215</v>
      </c>
      <c r="R1240">
        <v>7</v>
      </c>
      <c r="S1240">
        <v>33</v>
      </c>
      <c r="T1240">
        <v>3</v>
      </c>
      <c r="U1240">
        <v>0</v>
      </c>
      <c r="V1240">
        <v>13</v>
      </c>
      <c r="W1240">
        <f t="shared" si="58"/>
        <v>271</v>
      </c>
      <c r="X1240" s="27">
        <f>marketing_campaign32[[#This Row],[TotalSpend]]/marketing_campaign32[[#This Row],[Income]]</f>
        <v>5.1052125916018314E-3</v>
      </c>
      <c r="Y1240" s="27" t="str">
        <f>IF(marketing_campaign32[[#This Row],[TotalSpend]]&gt;1196, "High Spend", "Low Spend")</f>
        <v>Low Spend</v>
      </c>
      <c r="Z1240">
        <v>6</v>
      </c>
      <c r="AA1240">
        <v>5</v>
      </c>
      <c r="AB1240">
        <v>1</v>
      </c>
      <c r="AC1240">
        <v>5</v>
      </c>
      <c r="AD1240">
        <f t="shared" si="59"/>
        <v>11</v>
      </c>
      <c r="AE1240" s="30">
        <f>IFERROR(marketing_campaign32[[#This Row],[TotalSpend]]/marketing_campaign32[[#This Row],[TotalPurchase]], 0)</f>
        <v>24.636363636363637</v>
      </c>
      <c r="AF1240">
        <v>7</v>
      </c>
      <c r="AG1240">
        <v>0</v>
      </c>
      <c r="AH1240">
        <v>0</v>
      </c>
      <c r="AI1240">
        <v>0</v>
      </c>
      <c r="AJ1240">
        <v>1</v>
      </c>
      <c r="AK1240">
        <v>0</v>
      </c>
      <c r="AL1240">
        <v>0</v>
      </c>
      <c r="AM1240">
        <v>0</v>
      </c>
    </row>
    <row r="1241" spans="1:39" x14ac:dyDescent="0.3">
      <c r="A1241">
        <v>1764</v>
      </c>
      <c r="B1241">
        <v>1975</v>
      </c>
      <c r="C1241">
        <f>2014-marketing_campaign32[[#This Row],[Year_Birth]]</f>
        <v>39</v>
      </c>
      <c r="D1241" t="str">
        <f>IF(AND(marketing_campaign32[[#This Row],[Age]]&gt;17, marketing_campaign32[[#This Row],[Age]]&lt;40), "Adult", IF(AND(marketing_campaign32[[#This Row],[Age]]&gt;=40, marketing_campaign32[[#This Row],[Age]]&lt;59), "Middle Age", "Old Age"))</f>
        <v>Adult</v>
      </c>
      <c r="E1241">
        <v>2</v>
      </c>
      <c r="F1241">
        <v>1</v>
      </c>
      <c r="G1241">
        <v>33955</v>
      </c>
      <c r="H1241" t="s">
        <v>147</v>
      </c>
      <c r="I1241">
        <v>2</v>
      </c>
      <c r="J1241">
        <v>1</v>
      </c>
      <c r="K1241">
        <v>0</v>
      </c>
      <c r="L1241">
        <f t="shared" si="57"/>
        <v>1</v>
      </c>
      <c r="M1241">
        <f>marketing_campaign32[[#This Row],[TotalKids]]+marketing_campaign32[[#This Row],[Marital_Number]]</f>
        <v>2</v>
      </c>
      <c r="N1241" s="1">
        <v>41495</v>
      </c>
      <c r="O1241" s="22">
        <f>MAX($N$2:$N$2229)-marketing_campaign32[[#This Row],[Dt_Customer]]</f>
        <v>324</v>
      </c>
      <c r="P1241">
        <v>92</v>
      </c>
      <c r="Q1241">
        <v>100</v>
      </c>
      <c r="R1241">
        <v>2</v>
      </c>
      <c r="S1241">
        <v>128</v>
      </c>
      <c r="T1241">
        <v>23</v>
      </c>
      <c r="U1241">
        <v>7</v>
      </c>
      <c r="V1241">
        <v>10</v>
      </c>
      <c r="W1241">
        <f t="shared" si="58"/>
        <v>270</v>
      </c>
      <c r="X1241" s="27">
        <f>marketing_campaign32[[#This Row],[TotalSpend]]/marketing_campaign32[[#This Row],[Income]]</f>
        <v>7.9517007804447062E-3</v>
      </c>
      <c r="Y1241" s="27" t="str">
        <f>IF(marketing_campaign32[[#This Row],[TotalSpend]]&gt;1196, "High Spend", "Low Spend")</f>
        <v>Low Spend</v>
      </c>
      <c r="Z1241">
        <v>4</v>
      </c>
      <c r="AA1241">
        <v>5</v>
      </c>
      <c r="AB1241">
        <v>1</v>
      </c>
      <c r="AC1241">
        <v>5</v>
      </c>
      <c r="AD1241">
        <f t="shared" si="59"/>
        <v>11</v>
      </c>
      <c r="AE1241" s="30">
        <f>IFERROR(marketing_campaign32[[#This Row],[TotalSpend]]/marketing_campaign32[[#This Row],[TotalPurchase]], 0)</f>
        <v>24.545454545454547</v>
      </c>
      <c r="AF1241">
        <v>8</v>
      </c>
      <c r="AG1241">
        <v>0</v>
      </c>
      <c r="AH1241">
        <v>0</v>
      </c>
      <c r="AI1241">
        <v>0</v>
      </c>
      <c r="AJ1241">
        <v>0</v>
      </c>
      <c r="AK1241">
        <v>0</v>
      </c>
      <c r="AL1241">
        <v>0</v>
      </c>
      <c r="AM1241">
        <v>0</v>
      </c>
    </row>
    <row r="1242" spans="1:39" x14ac:dyDescent="0.3">
      <c r="A1242">
        <v>7540</v>
      </c>
      <c r="B1242">
        <v>1952</v>
      </c>
      <c r="C1242">
        <f>2014-marketing_campaign32[[#This Row],[Year_Birth]]</f>
        <v>62</v>
      </c>
      <c r="D1242" t="str">
        <f>IF(AND(marketing_campaign32[[#This Row],[Age]]&gt;17, marketing_campaign32[[#This Row],[Age]]&lt;40), "Adult", IF(AND(marketing_campaign32[[#This Row],[Age]]&gt;=40, marketing_campaign32[[#This Row],[Age]]&lt;59), "Middle Age", "Old Age"))</f>
        <v>Old Age</v>
      </c>
      <c r="E1242">
        <v>2</v>
      </c>
      <c r="F1242">
        <v>2</v>
      </c>
      <c r="G1242">
        <v>50300</v>
      </c>
      <c r="H1242" t="s">
        <v>147</v>
      </c>
      <c r="I1242">
        <v>2</v>
      </c>
      <c r="J1242">
        <v>0</v>
      </c>
      <c r="K1242">
        <v>1</v>
      </c>
      <c r="L1242">
        <f t="shared" si="57"/>
        <v>1</v>
      </c>
      <c r="M1242">
        <f>marketing_campaign32[[#This Row],[TotalKids]]+marketing_campaign32[[#This Row],[Marital_Number]]</f>
        <v>3</v>
      </c>
      <c r="N1242" s="1">
        <v>41784</v>
      </c>
      <c r="O1242" s="22">
        <f>MAX($N$2:$N$2229)-marketing_campaign32[[#This Row],[Dt_Customer]]</f>
        <v>35</v>
      </c>
      <c r="P1242">
        <v>52</v>
      </c>
      <c r="Q1242">
        <v>143</v>
      </c>
      <c r="R1242">
        <v>15</v>
      </c>
      <c r="S1242">
        <v>60</v>
      </c>
      <c r="T1242">
        <v>24</v>
      </c>
      <c r="U1242">
        <v>23</v>
      </c>
      <c r="V1242">
        <v>5</v>
      </c>
      <c r="W1242">
        <f t="shared" si="58"/>
        <v>270</v>
      </c>
      <c r="X1242" s="27">
        <f>marketing_campaign32[[#This Row],[TotalSpend]]/marketing_campaign32[[#This Row],[Income]]</f>
        <v>5.3677932405566597E-3</v>
      </c>
      <c r="Y1242" s="27" t="str">
        <f>IF(marketing_campaign32[[#This Row],[TotalSpend]]&gt;1196, "High Spend", "Low Spend")</f>
        <v>Low Spend</v>
      </c>
      <c r="Z1242">
        <v>2</v>
      </c>
      <c r="AA1242">
        <v>2</v>
      </c>
      <c r="AB1242">
        <v>1</v>
      </c>
      <c r="AC1242">
        <v>8</v>
      </c>
      <c r="AD1242">
        <f t="shared" si="59"/>
        <v>11</v>
      </c>
      <c r="AE1242" s="30">
        <f>IFERROR(marketing_campaign32[[#This Row],[TotalSpend]]/marketing_campaign32[[#This Row],[TotalPurchase]], 0)</f>
        <v>24.545454545454547</v>
      </c>
      <c r="AF1242">
        <v>2</v>
      </c>
      <c r="AG1242">
        <v>0</v>
      </c>
      <c r="AH1242">
        <v>0</v>
      </c>
      <c r="AI1242">
        <v>0</v>
      </c>
      <c r="AJ1242">
        <v>0</v>
      </c>
      <c r="AK1242">
        <v>0</v>
      </c>
      <c r="AL1242">
        <v>0</v>
      </c>
      <c r="AM1242">
        <v>0</v>
      </c>
    </row>
    <row r="1243" spans="1:39" x14ac:dyDescent="0.3">
      <c r="A1243">
        <v>11075</v>
      </c>
      <c r="B1243">
        <v>1978</v>
      </c>
      <c r="C1243">
        <f>2014-marketing_campaign32[[#This Row],[Year_Birth]]</f>
        <v>36</v>
      </c>
      <c r="D1243" t="str">
        <f>IF(AND(marketing_campaign32[[#This Row],[Age]]&gt;17, marketing_campaign32[[#This Row],[Age]]&lt;40), "Adult", IF(AND(marketing_campaign32[[#This Row],[Age]]&gt;=40, marketing_campaign32[[#This Row],[Age]]&lt;59), "Middle Age", "Old Age"))</f>
        <v>Adult</v>
      </c>
      <c r="E1243">
        <v>2</v>
      </c>
      <c r="F1243">
        <v>2</v>
      </c>
      <c r="G1243">
        <v>51267</v>
      </c>
      <c r="H1243" t="s">
        <v>147</v>
      </c>
      <c r="I1243">
        <v>2</v>
      </c>
      <c r="J1243">
        <v>1</v>
      </c>
      <c r="K1243">
        <v>1</v>
      </c>
      <c r="L1243">
        <f t="shared" si="57"/>
        <v>2</v>
      </c>
      <c r="M1243">
        <f>marketing_campaign32[[#This Row],[TotalKids]]+marketing_campaign32[[#This Row],[Marital_Number]]</f>
        <v>4</v>
      </c>
      <c r="N1243" s="1">
        <v>41576</v>
      </c>
      <c r="O1243" s="22">
        <f>MAX($N$2:$N$2229)-marketing_campaign32[[#This Row],[Dt_Customer]]</f>
        <v>243</v>
      </c>
      <c r="P1243">
        <v>37</v>
      </c>
      <c r="Q1243">
        <v>183</v>
      </c>
      <c r="R1243">
        <v>2</v>
      </c>
      <c r="S1243">
        <v>64</v>
      </c>
      <c r="T1243">
        <v>7</v>
      </c>
      <c r="U1243">
        <v>2</v>
      </c>
      <c r="V1243">
        <v>12</v>
      </c>
      <c r="W1243">
        <f t="shared" si="58"/>
        <v>270</v>
      </c>
      <c r="X1243" s="27">
        <f>marketing_campaign32[[#This Row],[TotalSpend]]/marketing_campaign32[[#This Row],[Income]]</f>
        <v>5.2665457311720986E-3</v>
      </c>
      <c r="Y1243" s="27" t="str">
        <f>IF(marketing_campaign32[[#This Row],[TotalSpend]]&gt;1196, "High Spend", "Low Spend")</f>
        <v>Low Spend</v>
      </c>
      <c r="Z1243">
        <v>4</v>
      </c>
      <c r="AA1243">
        <v>3</v>
      </c>
      <c r="AB1243">
        <v>3</v>
      </c>
      <c r="AC1243">
        <v>5</v>
      </c>
      <c r="AD1243">
        <f t="shared" si="59"/>
        <v>11</v>
      </c>
      <c r="AE1243" s="30">
        <f>IFERROR(marketing_campaign32[[#This Row],[TotalSpend]]/marketing_campaign32[[#This Row],[TotalPurchase]], 0)</f>
        <v>24.545454545454547</v>
      </c>
      <c r="AF1243">
        <v>4</v>
      </c>
      <c r="AG1243">
        <v>0</v>
      </c>
      <c r="AH1243">
        <v>0</v>
      </c>
      <c r="AI1243">
        <v>0</v>
      </c>
      <c r="AJ1243">
        <v>0</v>
      </c>
      <c r="AK1243">
        <v>0</v>
      </c>
      <c r="AL1243">
        <v>0</v>
      </c>
      <c r="AM1243">
        <v>0</v>
      </c>
    </row>
    <row r="1244" spans="1:39" x14ac:dyDescent="0.3">
      <c r="A1244">
        <v>3846</v>
      </c>
      <c r="B1244">
        <v>1974</v>
      </c>
      <c r="C1244">
        <f>2014-marketing_campaign32[[#This Row],[Year_Birth]]</f>
        <v>40</v>
      </c>
      <c r="D1244" t="str">
        <f>IF(AND(marketing_campaign32[[#This Row],[Age]]&gt;17, marketing_campaign32[[#This Row],[Age]]&lt;40), "Adult", IF(AND(marketing_campaign32[[#This Row],[Age]]&gt;=40, marketing_campaign32[[#This Row],[Age]]&lt;59), "Middle Age", "Old Age"))</f>
        <v>Middle Age</v>
      </c>
      <c r="E1244">
        <v>2</v>
      </c>
      <c r="F1244">
        <v>2</v>
      </c>
      <c r="G1244">
        <v>42557</v>
      </c>
      <c r="H1244" t="s">
        <v>147</v>
      </c>
      <c r="I1244">
        <v>2</v>
      </c>
      <c r="J1244">
        <v>0</v>
      </c>
      <c r="K1244">
        <v>1</v>
      </c>
      <c r="L1244">
        <f t="shared" si="57"/>
        <v>1</v>
      </c>
      <c r="M1244">
        <f>marketing_campaign32[[#This Row],[TotalKids]]+marketing_campaign32[[#This Row],[Marital_Number]]</f>
        <v>3</v>
      </c>
      <c r="N1244" s="1">
        <v>41150</v>
      </c>
      <c r="O1244" s="22">
        <f>MAX($N$2:$N$2229)-marketing_campaign32[[#This Row],[Dt_Customer]]</f>
        <v>669</v>
      </c>
      <c r="P1244">
        <v>98</v>
      </c>
      <c r="Q1244">
        <v>192</v>
      </c>
      <c r="R1244">
        <v>5</v>
      </c>
      <c r="S1244">
        <v>53</v>
      </c>
      <c r="T1244">
        <v>0</v>
      </c>
      <c r="U1244">
        <v>5</v>
      </c>
      <c r="V1244">
        <v>15</v>
      </c>
      <c r="W1244">
        <f t="shared" si="58"/>
        <v>270</v>
      </c>
      <c r="X1244" s="27">
        <f>marketing_campaign32[[#This Row],[TotalSpend]]/marketing_campaign32[[#This Row],[Income]]</f>
        <v>6.3444321733204878E-3</v>
      </c>
      <c r="Y1244" s="27" t="str">
        <f>IF(marketing_campaign32[[#This Row],[TotalSpend]]&gt;1196, "High Spend", "Low Spend")</f>
        <v>Low Spend</v>
      </c>
      <c r="Z1244">
        <v>4</v>
      </c>
      <c r="AA1244">
        <v>6</v>
      </c>
      <c r="AB1244">
        <v>1</v>
      </c>
      <c r="AC1244">
        <v>4</v>
      </c>
      <c r="AD1244">
        <f t="shared" si="59"/>
        <v>11</v>
      </c>
      <c r="AE1244" s="30">
        <f>IFERROR(marketing_campaign32[[#This Row],[TotalSpend]]/marketing_campaign32[[#This Row],[TotalPurchase]], 0)</f>
        <v>24.545454545454547</v>
      </c>
      <c r="AF1244">
        <v>8</v>
      </c>
      <c r="AG1244">
        <v>0</v>
      </c>
      <c r="AH1244">
        <v>0</v>
      </c>
      <c r="AI1244">
        <v>0</v>
      </c>
      <c r="AJ1244">
        <v>0</v>
      </c>
      <c r="AK1244">
        <v>0</v>
      </c>
      <c r="AL1244">
        <v>0</v>
      </c>
      <c r="AM1244">
        <v>0</v>
      </c>
    </row>
    <row r="1245" spans="1:39" x14ac:dyDescent="0.3">
      <c r="A1245">
        <v>450</v>
      </c>
      <c r="B1245">
        <v>1958</v>
      </c>
      <c r="C1245">
        <f>2014-marketing_campaign32[[#This Row],[Year_Birth]]</f>
        <v>56</v>
      </c>
      <c r="D1245" t="str">
        <f>IF(AND(marketing_campaign32[[#This Row],[Age]]&gt;17, marketing_campaign32[[#This Row],[Age]]&lt;40), "Adult", IF(AND(marketing_campaign32[[#This Row],[Age]]&gt;=40, marketing_campaign32[[#This Row],[Age]]&lt;59), "Middle Age", "Old Age"))</f>
        <v>Middle Age</v>
      </c>
      <c r="E1245">
        <v>3</v>
      </c>
      <c r="F1245">
        <v>2</v>
      </c>
      <c r="G1245">
        <v>42315</v>
      </c>
      <c r="H1245" t="s">
        <v>147</v>
      </c>
      <c r="I1245">
        <v>2</v>
      </c>
      <c r="J1245">
        <v>0</v>
      </c>
      <c r="K1245">
        <v>1</v>
      </c>
      <c r="L1245">
        <f t="shared" si="57"/>
        <v>1</v>
      </c>
      <c r="M1245">
        <f>marketing_campaign32[[#This Row],[TotalKids]]+marketing_campaign32[[#This Row],[Marital_Number]]</f>
        <v>3</v>
      </c>
      <c r="N1245" s="1">
        <v>41467</v>
      </c>
      <c r="O1245" s="22">
        <f>MAX($N$2:$N$2229)-marketing_campaign32[[#This Row],[Dt_Customer]]</f>
        <v>352</v>
      </c>
      <c r="P1245">
        <v>90</v>
      </c>
      <c r="Q1245">
        <v>67</v>
      </c>
      <c r="R1245">
        <v>15</v>
      </c>
      <c r="S1245">
        <v>80</v>
      </c>
      <c r="T1245">
        <v>17</v>
      </c>
      <c r="U1245">
        <v>11</v>
      </c>
      <c r="V1245">
        <v>80</v>
      </c>
      <c r="W1245">
        <f t="shared" si="58"/>
        <v>270</v>
      </c>
      <c r="X1245" s="27">
        <f>marketing_campaign32[[#This Row],[TotalSpend]]/marketing_campaign32[[#This Row],[Income]]</f>
        <v>6.380716058135413E-3</v>
      </c>
      <c r="Y1245" s="27" t="str">
        <f>IF(marketing_campaign32[[#This Row],[TotalSpend]]&gt;1196, "High Spend", "Low Spend")</f>
        <v>Low Spend</v>
      </c>
      <c r="Z1245">
        <v>3</v>
      </c>
      <c r="AA1245">
        <v>1</v>
      </c>
      <c r="AB1245">
        <v>4</v>
      </c>
      <c r="AC1245">
        <v>4</v>
      </c>
      <c r="AD1245">
        <f t="shared" si="59"/>
        <v>9</v>
      </c>
      <c r="AE1245" s="30">
        <f>IFERROR(marketing_campaign32[[#This Row],[TotalSpend]]/marketing_campaign32[[#This Row],[TotalPurchase]], 0)</f>
        <v>30</v>
      </c>
      <c r="AF1245">
        <v>3</v>
      </c>
      <c r="AG1245">
        <v>0</v>
      </c>
      <c r="AH1245">
        <v>0</v>
      </c>
      <c r="AI1245">
        <v>0</v>
      </c>
      <c r="AJ1245">
        <v>0</v>
      </c>
      <c r="AK1245">
        <v>0</v>
      </c>
      <c r="AL1245">
        <v>0</v>
      </c>
      <c r="AM1245">
        <v>0</v>
      </c>
    </row>
    <row r="1246" spans="1:39" x14ac:dyDescent="0.3">
      <c r="A1246">
        <v>9771</v>
      </c>
      <c r="B1246">
        <v>1988</v>
      </c>
      <c r="C1246">
        <f>2014-marketing_campaign32[[#This Row],[Year_Birth]]</f>
        <v>26</v>
      </c>
      <c r="D1246" t="str">
        <f>IF(AND(marketing_campaign32[[#This Row],[Age]]&gt;17, marketing_campaign32[[#This Row],[Age]]&lt;40), "Adult", IF(AND(marketing_campaign32[[#This Row],[Age]]&gt;=40, marketing_campaign32[[#This Row],[Age]]&lt;59), "Middle Age", "Old Age"))</f>
        <v>Adult</v>
      </c>
      <c r="E1246">
        <v>3</v>
      </c>
      <c r="F1246">
        <v>1</v>
      </c>
      <c r="G1246">
        <v>23331</v>
      </c>
      <c r="H1246" t="s">
        <v>148</v>
      </c>
      <c r="I1246">
        <v>1</v>
      </c>
      <c r="J1246">
        <v>1</v>
      </c>
      <c r="K1246">
        <v>0</v>
      </c>
      <c r="L1246">
        <f t="shared" si="57"/>
        <v>1</v>
      </c>
      <c r="M1246">
        <f>marketing_campaign32[[#This Row],[TotalKids]]+marketing_campaign32[[#This Row],[Marital_Number]]</f>
        <v>2</v>
      </c>
      <c r="N1246" s="1">
        <v>41187</v>
      </c>
      <c r="O1246" s="22">
        <f>MAX($N$2:$N$2229)-marketing_campaign32[[#This Row],[Dt_Customer]]</f>
        <v>632</v>
      </c>
      <c r="P1246">
        <v>97</v>
      </c>
      <c r="Q1246">
        <v>104</v>
      </c>
      <c r="R1246">
        <v>20</v>
      </c>
      <c r="S1246">
        <v>101</v>
      </c>
      <c r="T1246">
        <v>24</v>
      </c>
      <c r="U1246">
        <v>15</v>
      </c>
      <c r="V1246">
        <v>5</v>
      </c>
      <c r="W1246">
        <f t="shared" si="58"/>
        <v>269</v>
      </c>
      <c r="X1246" s="27">
        <f>marketing_campaign32[[#This Row],[TotalSpend]]/marketing_campaign32[[#This Row],[Income]]</f>
        <v>1.1529724401011529E-2</v>
      </c>
      <c r="Y1246" s="27" t="str">
        <f>IF(marketing_campaign32[[#This Row],[TotalSpend]]&gt;1196, "High Spend", "Low Spend")</f>
        <v>Low Spend</v>
      </c>
      <c r="Z1246">
        <v>6</v>
      </c>
      <c r="AA1246">
        <v>5</v>
      </c>
      <c r="AB1246">
        <v>1</v>
      </c>
      <c r="AC1246">
        <v>5</v>
      </c>
      <c r="AD1246">
        <f t="shared" si="59"/>
        <v>11</v>
      </c>
      <c r="AE1246" s="30">
        <f>IFERROR(marketing_campaign32[[#This Row],[TotalSpend]]/marketing_campaign32[[#This Row],[TotalPurchase]], 0)</f>
        <v>24.454545454545453</v>
      </c>
      <c r="AF1246">
        <v>9</v>
      </c>
      <c r="AG1246">
        <v>0</v>
      </c>
      <c r="AH1246">
        <v>0</v>
      </c>
      <c r="AI1246">
        <v>0</v>
      </c>
      <c r="AJ1246">
        <v>0</v>
      </c>
      <c r="AK1246">
        <v>0</v>
      </c>
      <c r="AL1246">
        <v>0</v>
      </c>
      <c r="AM1246">
        <v>0</v>
      </c>
    </row>
    <row r="1247" spans="1:39" x14ac:dyDescent="0.3">
      <c r="A1247">
        <v>164</v>
      </c>
      <c r="B1247">
        <v>1977</v>
      </c>
      <c r="C1247">
        <f>2014-marketing_campaign32[[#This Row],[Year_Birth]]</f>
        <v>37</v>
      </c>
      <c r="D1247" t="str">
        <f>IF(AND(marketing_campaign32[[#This Row],[Age]]&gt;17, marketing_campaign32[[#This Row],[Age]]&lt;40), "Adult", IF(AND(marketing_campaign32[[#This Row],[Age]]&gt;=40, marketing_campaign32[[#This Row],[Age]]&lt;59), "Middle Age", "Old Age"))</f>
        <v>Adult</v>
      </c>
      <c r="E1247">
        <v>3</v>
      </c>
      <c r="F1247">
        <v>2</v>
      </c>
      <c r="G1247">
        <v>28973</v>
      </c>
      <c r="H1247" t="s">
        <v>148</v>
      </c>
      <c r="I1247">
        <v>1</v>
      </c>
      <c r="J1247">
        <v>0</v>
      </c>
      <c r="K1247">
        <v>0</v>
      </c>
      <c r="L1247">
        <f t="shared" si="57"/>
        <v>0</v>
      </c>
      <c r="M1247">
        <f>marketing_campaign32[[#This Row],[TotalKids]]+marketing_campaign32[[#This Row],[Marital_Number]]</f>
        <v>2</v>
      </c>
      <c r="N1247" s="1">
        <v>41195</v>
      </c>
      <c r="O1247" s="22">
        <f>MAX($N$2:$N$2229)-marketing_campaign32[[#This Row],[Dt_Customer]]</f>
        <v>624</v>
      </c>
      <c r="P1247">
        <v>59</v>
      </c>
      <c r="Q1247">
        <v>206</v>
      </c>
      <c r="R1247">
        <v>0</v>
      </c>
      <c r="S1247">
        <v>46</v>
      </c>
      <c r="T1247">
        <v>3</v>
      </c>
      <c r="U1247">
        <v>2</v>
      </c>
      <c r="V1247">
        <v>12</v>
      </c>
      <c r="W1247">
        <f t="shared" si="58"/>
        <v>269</v>
      </c>
      <c r="X1247" s="27">
        <f>marketing_campaign32[[#This Row],[TotalSpend]]/marketing_campaign32[[#This Row],[Income]]</f>
        <v>9.2845062644531118E-3</v>
      </c>
      <c r="Y1247" s="27" t="str">
        <f>IF(marketing_campaign32[[#This Row],[TotalSpend]]&gt;1196, "High Spend", "Low Spend")</f>
        <v>Low Spend</v>
      </c>
      <c r="Z1247">
        <v>2</v>
      </c>
      <c r="AA1247">
        <v>5</v>
      </c>
      <c r="AB1247">
        <v>1</v>
      </c>
      <c r="AC1247">
        <v>5</v>
      </c>
      <c r="AD1247">
        <f t="shared" si="59"/>
        <v>11</v>
      </c>
      <c r="AE1247" s="30">
        <f>IFERROR(marketing_campaign32[[#This Row],[TotalSpend]]/marketing_campaign32[[#This Row],[TotalPurchase]], 0)</f>
        <v>24.454545454545453</v>
      </c>
      <c r="AF1247">
        <v>8</v>
      </c>
      <c r="AG1247">
        <v>0</v>
      </c>
      <c r="AH1247">
        <v>0</v>
      </c>
      <c r="AI1247">
        <v>0</v>
      </c>
      <c r="AJ1247">
        <v>0</v>
      </c>
      <c r="AK1247">
        <v>0</v>
      </c>
      <c r="AL1247">
        <v>0</v>
      </c>
      <c r="AM1247">
        <v>0</v>
      </c>
    </row>
    <row r="1248" spans="1:39" x14ac:dyDescent="0.3">
      <c r="A1248">
        <v>7494</v>
      </c>
      <c r="B1248">
        <v>1950</v>
      </c>
      <c r="C1248">
        <f>2014-marketing_campaign32[[#This Row],[Year_Birth]]</f>
        <v>64</v>
      </c>
      <c r="D1248" t="str">
        <f>IF(AND(marketing_campaign32[[#This Row],[Age]]&gt;17, marketing_campaign32[[#This Row],[Age]]&lt;40), "Adult", IF(AND(marketing_campaign32[[#This Row],[Age]]&gt;=40, marketing_campaign32[[#This Row],[Age]]&lt;59), "Middle Age", "Old Age"))</f>
        <v>Old Age</v>
      </c>
      <c r="E1248">
        <v>3</v>
      </c>
      <c r="F1248">
        <v>1</v>
      </c>
      <c r="G1248">
        <v>42873</v>
      </c>
      <c r="H1248" t="s">
        <v>147</v>
      </c>
      <c r="I1248">
        <v>2</v>
      </c>
      <c r="J1248">
        <v>1</v>
      </c>
      <c r="K1248">
        <v>1</v>
      </c>
      <c r="L1248">
        <f t="shared" si="57"/>
        <v>2</v>
      </c>
      <c r="M1248">
        <f>marketing_campaign32[[#This Row],[TotalKids]]+marketing_campaign32[[#This Row],[Marital_Number]]</f>
        <v>3</v>
      </c>
      <c r="N1248" s="1">
        <v>41295</v>
      </c>
      <c r="O1248" s="22">
        <f>MAX($N$2:$N$2229)-marketing_campaign32[[#This Row],[Dt_Customer]]</f>
        <v>524</v>
      </c>
      <c r="P1248">
        <v>11</v>
      </c>
      <c r="Q1248">
        <v>209</v>
      </c>
      <c r="R1248">
        <v>0</v>
      </c>
      <c r="S1248">
        <v>40</v>
      </c>
      <c r="T1248">
        <v>3</v>
      </c>
      <c r="U1248">
        <v>2</v>
      </c>
      <c r="V1248">
        <v>15</v>
      </c>
      <c r="W1248">
        <f t="shared" si="58"/>
        <v>269</v>
      </c>
      <c r="X1248" s="27">
        <f>marketing_campaign32[[#This Row],[TotalSpend]]/marketing_campaign32[[#This Row],[Income]]</f>
        <v>6.2743451589578518E-3</v>
      </c>
      <c r="Y1248" s="27" t="str">
        <f>IF(marketing_campaign32[[#This Row],[TotalSpend]]&gt;1196, "High Spend", "Low Spend")</f>
        <v>Low Spend</v>
      </c>
      <c r="Z1248">
        <v>4</v>
      </c>
      <c r="AA1248">
        <v>6</v>
      </c>
      <c r="AB1248">
        <v>1</v>
      </c>
      <c r="AC1248">
        <v>4</v>
      </c>
      <c r="AD1248">
        <f t="shared" si="59"/>
        <v>11</v>
      </c>
      <c r="AE1248" s="30">
        <f>IFERROR(marketing_campaign32[[#This Row],[TotalSpend]]/marketing_campaign32[[#This Row],[TotalPurchase]], 0)</f>
        <v>24.454545454545453</v>
      </c>
      <c r="AF1248">
        <v>8</v>
      </c>
      <c r="AG1248">
        <v>0</v>
      </c>
      <c r="AH1248">
        <v>0</v>
      </c>
      <c r="AI1248">
        <v>0</v>
      </c>
      <c r="AJ1248">
        <v>0</v>
      </c>
      <c r="AK1248">
        <v>0</v>
      </c>
      <c r="AL1248">
        <v>0</v>
      </c>
      <c r="AM1248">
        <v>0</v>
      </c>
    </row>
    <row r="1249" spans="1:39" x14ac:dyDescent="0.3">
      <c r="A1249">
        <v>4967</v>
      </c>
      <c r="B1249">
        <v>1960</v>
      </c>
      <c r="C1249">
        <f>2014-marketing_campaign32[[#This Row],[Year_Birth]]</f>
        <v>54</v>
      </c>
      <c r="D1249" t="str">
        <f>IF(AND(marketing_campaign32[[#This Row],[Age]]&gt;17, marketing_campaign32[[#This Row],[Age]]&lt;40), "Adult", IF(AND(marketing_campaign32[[#This Row],[Age]]&gt;=40, marketing_campaign32[[#This Row],[Age]]&lt;59), "Middle Age", "Old Age"))</f>
        <v>Middle Age</v>
      </c>
      <c r="E1249">
        <v>3</v>
      </c>
      <c r="F1249">
        <v>2</v>
      </c>
      <c r="G1249">
        <v>38201</v>
      </c>
      <c r="H1249" t="s">
        <v>147</v>
      </c>
      <c r="I1249">
        <v>2</v>
      </c>
      <c r="J1249">
        <v>0</v>
      </c>
      <c r="K1249">
        <v>1</v>
      </c>
      <c r="L1249">
        <f t="shared" si="57"/>
        <v>1</v>
      </c>
      <c r="M1249">
        <f>marketing_campaign32[[#This Row],[TotalKids]]+marketing_campaign32[[#This Row],[Marital_Number]]</f>
        <v>3</v>
      </c>
      <c r="N1249" s="1">
        <v>41362</v>
      </c>
      <c r="O1249" s="22">
        <f>MAX($N$2:$N$2229)-marketing_campaign32[[#This Row],[Dt_Customer]]</f>
        <v>457</v>
      </c>
      <c r="P1249">
        <v>19</v>
      </c>
      <c r="Q1249">
        <v>233</v>
      </c>
      <c r="R1249">
        <v>0</v>
      </c>
      <c r="S1249">
        <v>23</v>
      </c>
      <c r="T1249">
        <v>0</v>
      </c>
      <c r="U1249">
        <v>0</v>
      </c>
      <c r="V1249">
        <v>12</v>
      </c>
      <c r="W1249">
        <f t="shared" si="58"/>
        <v>268</v>
      </c>
      <c r="X1249" s="27">
        <f>marketing_campaign32[[#This Row],[TotalSpend]]/marketing_campaign32[[#This Row],[Income]]</f>
        <v>7.0155231538441406E-3</v>
      </c>
      <c r="Y1249" s="27" t="str">
        <f>IF(marketing_campaign32[[#This Row],[TotalSpend]]&gt;1196, "High Spend", "Low Spend")</f>
        <v>Low Spend</v>
      </c>
      <c r="Z1249">
        <v>4</v>
      </c>
      <c r="AA1249">
        <v>5</v>
      </c>
      <c r="AB1249">
        <v>1</v>
      </c>
      <c r="AC1249">
        <v>5</v>
      </c>
      <c r="AD1249">
        <f t="shared" si="59"/>
        <v>11</v>
      </c>
      <c r="AE1249" s="30">
        <f>IFERROR(marketing_campaign32[[#This Row],[TotalSpend]]/marketing_campaign32[[#This Row],[TotalPurchase]], 0)</f>
        <v>24.363636363636363</v>
      </c>
      <c r="AF1249">
        <v>8</v>
      </c>
      <c r="AG1249">
        <v>0</v>
      </c>
      <c r="AH1249">
        <v>0</v>
      </c>
      <c r="AI1249">
        <v>0</v>
      </c>
      <c r="AJ1249">
        <v>0</v>
      </c>
      <c r="AK1249">
        <v>0</v>
      </c>
      <c r="AL1249">
        <v>0</v>
      </c>
      <c r="AM1249">
        <v>0</v>
      </c>
    </row>
    <row r="1250" spans="1:39" x14ac:dyDescent="0.3">
      <c r="A1250">
        <v>7930</v>
      </c>
      <c r="B1250">
        <v>1969</v>
      </c>
      <c r="C1250">
        <f>2014-marketing_campaign32[[#This Row],[Year_Birth]]</f>
        <v>45</v>
      </c>
      <c r="D1250" t="str">
        <f>IF(AND(marketing_campaign32[[#This Row],[Age]]&gt;17, marketing_campaign32[[#This Row],[Age]]&lt;40), "Adult", IF(AND(marketing_campaign32[[#This Row],[Age]]&gt;=40, marketing_campaign32[[#This Row],[Age]]&lt;59), "Middle Age", "Old Age"))</f>
        <v>Middle Age</v>
      </c>
      <c r="E1250">
        <v>3</v>
      </c>
      <c r="F1250">
        <v>1</v>
      </c>
      <c r="G1250">
        <v>26877</v>
      </c>
      <c r="H1250" t="s">
        <v>148</v>
      </c>
      <c r="I1250">
        <v>1</v>
      </c>
      <c r="J1250">
        <v>0</v>
      </c>
      <c r="K1250">
        <v>0</v>
      </c>
      <c r="L1250">
        <f t="shared" si="57"/>
        <v>0</v>
      </c>
      <c r="M1250">
        <f>marketing_campaign32[[#This Row],[TotalKids]]+marketing_campaign32[[#This Row],[Marital_Number]]</f>
        <v>1</v>
      </c>
      <c r="N1250" s="1">
        <v>41505</v>
      </c>
      <c r="O1250" s="22">
        <f>MAX($N$2:$N$2229)-marketing_campaign32[[#This Row],[Dt_Customer]]</f>
        <v>314</v>
      </c>
      <c r="P1250">
        <v>74</v>
      </c>
      <c r="Q1250">
        <v>101</v>
      </c>
      <c r="R1250">
        <v>13</v>
      </c>
      <c r="S1250">
        <v>76</v>
      </c>
      <c r="T1250">
        <v>20</v>
      </c>
      <c r="U1250">
        <v>18</v>
      </c>
      <c r="V1250">
        <v>40</v>
      </c>
      <c r="W1250">
        <f t="shared" si="58"/>
        <v>268</v>
      </c>
      <c r="X1250" s="27">
        <f>marketing_campaign32[[#This Row],[TotalSpend]]/marketing_campaign32[[#This Row],[Income]]</f>
        <v>9.9713509692301965E-3</v>
      </c>
      <c r="Y1250" s="27" t="str">
        <f>IF(marketing_campaign32[[#This Row],[TotalSpend]]&gt;1196, "High Spend", "Low Spend")</f>
        <v>Low Spend</v>
      </c>
      <c r="Z1250">
        <v>2</v>
      </c>
      <c r="AA1250">
        <v>3</v>
      </c>
      <c r="AB1250">
        <v>1</v>
      </c>
      <c r="AC1250">
        <v>6</v>
      </c>
      <c r="AD1250">
        <f t="shared" si="59"/>
        <v>10</v>
      </c>
      <c r="AE1250" s="30">
        <f>IFERROR(marketing_campaign32[[#This Row],[TotalSpend]]/marketing_campaign32[[#This Row],[TotalPurchase]], 0)</f>
        <v>26.8</v>
      </c>
      <c r="AF1250">
        <v>6</v>
      </c>
      <c r="AG1250">
        <v>0</v>
      </c>
      <c r="AH1250">
        <v>0</v>
      </c>
      <c r="AI1250">
        <v>0</v>
      </c>
      <c r="AJ1250">
        <v>0</v>
      </c>
      <c r="AK1250">
        <v>0</v>
      </c>
      <c r="AL1250">
        <v>0</v>
      </c>
      <c r="AM1250">
        <v>0</v>
      </c>
    </row>
    <row r="1251" spans="1:39" x14ac:dyDescent="0.3">
      <c r="A1251">
        <v>7409</v>
      </c>
      <c r="B1251">
        <v>1970</v>
      </c>
      <c r="C1251">
        <f>2014-marketing_campaign32[[#This Row],[Year_Birth]]</f>
        <v>44</v>
      </c>
      <c r="D1251" t="str">
        <f>IF(AND(marketing_campaign32[[#This Row],[Age]]&gt;17, marketing_campaign32[[#This Row],[Age]]&lt;40), "Adult", IF(AND(marketing_campaign32[[#This Row],[Age]]&gt;=40, marketing_campaign32[[#This Row],[Age]]&lt;59), "Middle Age", "Old Age"))</f>
        <v>Middle Age</v>
      </c>
      <c r="E1251">
        <v>2</v>
      </c>
      <c r="F1251">
        <v>2</v>
      </c>
      <c r="G1251">
        <v>53187</v>
      </c>
      <c r="H1251" t="s">
        <v>147</v>
      </c>
      <c r="I1251">
        <v>2</v>
      </c>
      <c r="J1251">
        <v>1</v>
      </c>
      <c r="K1251">
        <v>0</v>
      </c>
      <c r="L1251">
        <f t="shared" si="57"/>
        <v>1</v>
      </c>
      <c r="M1251">
        <f>marketing_campaign32[[#This Row],[TotalKids]]+marketing_campaign32[[#This Row],[Marital_Number]]</f>
        <v>3</v>
      </c>
      <c r="N1251" s="1">
        <v>41573</v>
      </c>
      <c r="O1251" s="22">
        <f>MAX($N$2:$N$2229)-marketing_campaign32[[#This Row],[Dt_Customer]]</f>
        <v>246</v>
      </c>
      <c r="P1251">
        <v>66</v>
      </c>
      <c r="Q1251">
        <v>211</v>
      </c>
      <c r="R1251">
        <v>2</v>
      </c>
      <c r="S1251">
        <v>30</v>
      </c>
      <c r="T1251">
        <v>7</v>
      </c>
      <c r="U1251">
        <v>7</v>
      </c>
      <c r="V1251">
        <v>10</v>
      </c>
      <c r="W1251">
        <f t="shared" si="58"/>
        <v>267</v>
      </c>
      <c r="X1251" s="27">
        <f>marketing_campaign32[[#This Row],[TotalSpend]]/marketing_campaign32[[#This Row],[Income]]</f>
        <v>5.0200236899994363E-3</v>
      </c>
      <c r="Y1251" s="27" t="str">
        <f>IF(marketing_campaign32[[#This Row],[TotalSpend]]&gt;1196, "High Spend", "Low Spend")</f>
        <v>Low Spend</v>
      </c>
      <c r="Z1251">
        <v>2</v>
      </c>
      <c r="AA1251">
        <v>4</v>
      </c>
      <c r="AB1251">
        <v>1</v>
      </c>
      <c r="AC1251">
        <v>6</v>
      </c>
      <c r="AD1251">
        <f t="shared" si="59"/>
        <v>11</v>
      </c>
      <c r="AE1251" s="30">
        <f>IFERROR(marketing_campaign32[[#This Row],[TotalSpend]]/marketing_campaign32[[#This Row],[TotalPurchase]], 0)</f>
        <v>24.272727272727273</v>
      </c>
      <c r="AF1251">
        <v>5</v>
      </c>
      <c r="AG1251">
        <v>0</v>
      </c>
      <c r="AH1251">
        <v>0</v>
      </c>
      <c r="AI1251">
        <v>0</v>
      </c>
      <c r="AJ1251">
        <v>0</v>
      </c>
      <c r="AK1251">
        <v>0</v>
      </c>
      <c r="AL1251">
        <v>0</v>
      </c>
      <c r="AM1251">
        <v>0</v>
      </c>
    </row>
    <row r="1252" spans="1:39" x14ac:dyDescent="0.3">
      <c r="A1252">
        <v>4587</v>
      </c>
      <c r="B1252">
        <v>1944</v>
      </c>
      <c r="C1252">
        <f>2014-marketing_campaign32[[#This Row],[Year_Birth]]</f>
        <v>70</v>
      </c>
      <c r="D1252" t="str">
        <f>IF(AND(marketing_campaign32[[#This Row],[Age]]&gt;17, marketing_campaign32[[#This Row],[Age]]&lt;40), "Adult", IF(AND(marketing_campaign32[[#This Row],[Age]]&gt;=40, marketing_campaign32[[#This Row],[Age]]&lt;59), "Middle Age", "Old Age"))</f>
        <v>Old Age</v>
      </c>
      <c r="E1252">
        <v>3</v>
      </c>
      <c r="F1252">
        <v>1</v>
      </c>
      <c r="G1252">
        <v>45006</v>
      </c>
      <c r="H1252" t="s">
        <v>147</v>
      </c>
      <c r="I1252">
        <v>2</v>
      </c>
      <c r="J1252">
        <v>0</v>
      </c>
      <c r="K1252">
        <v>0</v>
      </c>
      <c r="L1252">
        <f t="shared" si="57"/>
        <v>0</v>
      </c>
      <c r="M1252">
        <f>marketing_campaign32[[#This Row],[TotalKids]]+marketing_campaign32[[#This Row],[Marital_Number]]</f>
        <v>1</v>
      </c>
      <c r="N1252" s="1">
        <v>41473</v>
      </c>
      <c r="O1252" s="22">
        <f>MAX($N$2:$N$2229)-marketing_campaign32[[#This Row],[Dt_Customer]]</f>
        <v>346</v>
      </c>
      <c r="P1252">
        <v>90</v>
      </c>
      <c r="Q1252">
        <v>162</v>
      </c>
      <c r="R1252">
        <v>25</v>
      </c>
      <c r="S1252">
        <v>53</v>
      </c>
      <c r="T1252">
        <v>16</v>
      </c>
      <c r="U1252">
        <v>0</v>
      </c>
      <c r="V1252">
        <v>10</v>
      </c>
      <c r="W1252">
        <f t="shared" si="58"/>
        <v>266</v>
      </c>
      <c r="X1252" s="27">
        <f>marketing_campaign32[[#This Row],[TotalSpend]]/marketing_campaign32[[#This Row],[Income]]</f>
        <v>5.9103230680353728E-3</v>
      </c>
      <c r="Y1252" s="27" t="str">
        <f>IF(marketing_campaign32[[#This Row],[TotalSpend]]&gt;1196, "High Spend", "Low Spend")</f>
        <v>Low Spend</v>
      </c>
      <c r="Z1252">
        <v>1</v>
      </c>
      <c r="AA1252">
        <v>3</v>
      </c>
      <c r="AB1252">
        <v>1</v>
      </c>
      <c r="AC1252">
        <v>7</v>
      </c>
      <c r="AD1252">
        <f t="shared" si="59"/>
        <v>11</v>
      </c>
      <c r="AE1252" s="30">
        <f>IFERROR(marketing_campaign32[[#This Row],[TotalSpend]]/marketing_campaign32[[#This Row],[TotalPurchase]], 0)</f>
        <v>24.181818181818183</v>
      </c>
      <c r="AF1252">
        <v>3</v>
      </c>
      <c r="AG1252">
        <v>0</v>
      </c>
      <c r="AH1252">
        <v>0</v>
      </c>
      <c r="AI1252">
        <v>0</v>
      </c>
      <c r="AJ1252">
        <v>0</v>
      </c>
      <c r="AK1252">
        <v>0</v>
      </c>
      <c r="AL1252">
        <v>0</v>
      </c>
      <c r="AM1252">
        <v>0</v>
      </c>
    </row>
    <row r="1253" spans="1:39" x14ac:dyDescent="0.3">
      <c r="A1253">
        <v>1676</v>
      </c>
      <c r="B1253">
        <v>1975</v>
      </c>
      <c r="C1253">
        <f>2014-marketing_campaign32[[#This Row],[Year_Birth]]</f>
        <v>39</v>
      </c>
      <c r="D1253" t="str">
        <f>IF(AND(marketing_campaign32[[#This Row],[Age]]&gt;17, marketing_campaign32[[#This Row],[Age]]&lt;40), "Adult", IF(AND(marketing_campaign32[[#This Row],[Age]]&gt;=40, marketing_campaign32[[#This Row],[Age]]&lt;59), "Middle Age", "Old Age"))</f>
        <v>Adult</v>
      </c>
      <c r="E1253">
        <v>2</v>
      </c>
      <c r="F1253">
        <v>2</v>
      </c>
      <c r="G1253">
        <v>43057</v>
      </c>
      <c r="H1253" t="s">
        <v>147</v>
      </c>
      <c r="I1253">
        <v>2</v>
      </c>
      <c r="J1253">
        <v>0</v>
      </c>
      <c r="K1253">
        <v>1</v>
      </c>
      <c r="L1253">
        <f t="shared" si="57"/>
        <v>1</v>
      </c>
      <c r="M1253">
        <f>marketing_campaign32[[#This Row],[TotalKids]]+marketing_campaign32[[#This Row],[Marital_Number]]</f>
        <v>3</v>
      </c>
      <c r="N1253" s="1">
        <v>41577</v>
      </c>
      <c r="O1253" s="22">
        <f>MAX($N$2:$N$2229)-marketing_campaign32[[#This Row],[Dt_Customer]]</f>
        <v>242</v>
      </c>
      <c r="P1253">
        <v>30</v>
      </c>
      <c r="Q1253">
        <v>213</v>
      </c>
      <c r="R1253">
        <v>2</v>
      </c>
      <c r="S1253">
        <v>44</v>
      </c>
      <c r="T1253">
        <v>0</v>
      </c>
      <c r="U1253">
        <v>2</v>
      </c>
      <c r="V1253">
        <v>5</v>
      </c>
      <c r="W1253">
        <f t="shared" si="58"/>
        <v>266</v>
      </c>
      <c r="X1253" s="27">
        <f>marketing_campaign32[[#This Row],[TotalSpend]]/marketing_campaign32[[#This Row],[Income]]</f>
        <v>6.1778572589822793E-3</v>
      </c>
      <c r="Y1253" s="27" t="str">
        <f>IF(marketing_campaign32[[#This Row],[TotalSpend]]&gt;1196, "High Spend", "Low Spend")</f>
        <v>Low Spend</v>
      </c>
      <c r="Z1253">
        <v>4</v>
      </c>
      <c r="AA1253">
        <v>4</v>
      </c>
      <c r="AB1253">
        <v>2</v>
      </c>
      <c r="AC1253">
        <v>5</v>
      </c>
      <c r="AD1253">
        <f t="shared" si="59"/>
        <v>11</v>
      </c>
      <c r="AE1253" s="30">
        <f>IFERROR(marketing_campaign32[[#This Row],[TotalSpend]]/marketing_campaign32[[#This Row],[TotalPurchase]], 0)</f>
        <v>24.181818181818183</v>
      </c>
      <c r="AF1253">
        <v>5</v>
      </c>
      <c r="AG1253">
        <v>0</v>
      </c>
      <c r="AH1253">
        <v>0</v>
      </c>
      <c r="AI1253">
        <v>0</v>
      </c>
      <c r="AJ1253">
        <v>0</v>
      </c>
      <c r="AK1253">
        <v>0</v>
      </c>
      <c r="AL1253">
        <v>0</v>
      </c>
      <c r="AM1253">
        <v>0</v>
      </c>
    </row>
    <row r="1254" spans="1:39" x14ac:dyDescent="0.3">
      <c r="A1254">
        <v>5991</v>
      </c>
      <c r="B1254">
        <v>1949</v>
      </c>
      <c r="C1254">
        <f>2014-marketing_campaign32[[#This Row],[Year_Birth]]</f>
        <v>65</v>
      </c>
      <c r="D1254" t="str">
        <f>IF(AND(marketing_campaign32[[#This Row],[Age]]&gt;17, marketing_campaign32[[#This Row],[Age]]&lt;40), "Adult", IF(AND(marketing_campaign32[[#This Row],[Age]]&gt;=40, marketing_campaign32[[#This Row],[Age]]&lt;59), "Middle Age", "Old Age"))</f>
        <v>Old Age</v>
      </c>
      <c r="E1254">
        <v>3</v>
      </c>
      <c r="F1254">
        <v>2</v>
      </c>
      <c r="G1254">
        <v>48150</v>
      </c>
      <c r="H1254" t="s">
        <v>147</v>
      </c>
      <c r="I1254">
        <v>2</v>
      </c>
      <c r="J1254">
        <v>0</v>
      </c>
      <c r="K1254">
        <v>1</v>
      </c>
      <c r="L1254">
        <f t="shared" si="57"/>
        <v>1</v>
      </c>
      <c r="M1254">
        <f>marketing_campaign32[[#This Row],[TotalKids]]+marketing_campaign32[[#This Row],[Marital_Number]]</f>
        <v>3</v>
      </c>
      <c r="N1254" s="1">
        <v>41433</v>
      </c>
      <c r="O1254" s="22">
        <f>MAX($N$2:$N$2229)-marketing_campaign32[[#This Row],[Dt_Customer]]</f>
        <v>386</v>
      </c>
      <c r="P1254">
        <v>24</v>
      </c>
      <c r="Q1254">
        <v>173</v>
      </c>
      <c r="R1254">
        <v>2</v>
      </c>
      <c r="S1254">
        <v>39</v>
      </c>
      <c r="T1254">
        <v>3</v>
      </c>
      <c r="U1254">
        <v>2</v>
      </c>
      <c r="V1254">
        <v>47</v>
      </c>
      <c r="W1254">
        <f t="shared" si="58"/>
        <v>266</v>
      </c>
      <c r="X1254" s="27">
        <f>marketing_campaign32[[#This Row],[TotalSpend]]/marketing_campaign32[[#This Row],[Income]]</f>
        <v>5.5244029075804781E-3</v>
      </c>
      <c r="Y1254" s="27" t="str">
        <f>IF(marketing_campaign32[[#This Row],[TotalSpend]]&gt;1196, "High Spend", "Low Spend")</f>
        <v>Low Spend</v>
      </c>
      <c r="Z1254">
        <v>3</v>
      </c>
      <c r="AA1254">
        <v>5</v>
      </c>
      <c r="AB1254">
        <v>1</v>
      </c>
      <c r="AC1254">
        <v>4</v>
      </c>
      <c r="AD1254">
        <f t="shared" si="59"/>
        <v>10</v>
      </c>
      <c r="AE1254" s="30">
        <f>IFERROR(marketing_campaign32[[#This Row],[TotalSpend]]/marketing_campaign32[[#This Row],[TotalPurchase]], 0)</f>
        <v>26.6</v>
      </c>
      <c r="AF1254">
        <v>7</v>
      </c>
      <c r="AG1254">
        <v>0</v>
      </c>
      <c r="AH1254">
        <v>0</v>
      </c>
      <c r="AI1254">
        <v>0</v>
      </c>
      <c r="AJ1254">
        <v>0</v>
      </c>
      <c r="AK1254">
        <v>0</v>
      </c>
      <c r="AL1254">
        <v>0</v>
      </c>
      <c r="AM1254">
        <v>0</v>
      </c>
    </row>
    <row r="1255" spans="1:39" x14ac:dyDescent="0.3">
      <c r="A1255">
        <v>4954</v>
      </c>
      <c r="B1255">
        <v>1956</v>
      </c>
      <c r="C1255">
        <f>2014-marketing_campaign32[[#This Row],[Year_Birth]]</f>
        <v>58</v>
      </c>
      <c r="D1255" t="str">
        <f>IF(AND(marketing_campaign32[[#This Row],[Age]]&gt;17, marketing_campaign32[[#This Row],[Age]]&lt;40), "Adult", IF(AND(marketing_campaign32[[#This Row],[Age]]&gt;=40, marketing_campaign32[[#This Row],[Age]]&lt;59), "Middle Age", "Old Age"))</f>
        <v>Middle Age</v>
      </c>
      <c r="E1255">
        <v>2</v>
      </c>
      <c r="F1255">
        <v>2</v>
      </c>
      <c r="G1255">
        <v>48195</v>
      </c>
      <c r="H1255" t="s">
        <v>147</v>
      </c>
      <c r="I1255">
        <v>2</v>
      </c>
      <c r="J1255">
        <v>1</v>
      </c>
      <c r="K1255">
        <v>1</v>
      </c>
      <c r="L1255">
        <f t="shared" si="57"/>
        <v>2</v>
      </c>
      <c r="M1255">
        <f>marketing_campaign32[[#This Row],[TotalKids]]+marketing_campaign32[[#This Row],[Marital_Number]]</f>
        <v>4</v>
      </c>
      <c r="N1255" s="1">
        <v>41660</v>
      </c>
      <c r="O1255" s="22">
        <f>MAX($N$2:$N$2229)-marketing_campaign32[[#This Row],[Dt_Customer]]</f>
        <v>159</v>
      </c>
      <c r="P1255">
        <v>53</v>
      </c>
      <c r="Q1255">
        <v>106</v>
      </c>
      <c r="R1255">
        <v>27</v>
      </c>
      <c r="S1255">
        <v>68</v>
      </c>
      <c r="T1255">
        <v>52</v>
      </c>
      <c r="U1255">
        <v>7</v>
      </c>
      <c r="V1255">
        <v>5</v>
      </c>
      <c r="W1255">
        <f t="shared" si="58"/>
        <v>265</v>
      </c>
      <c r="X1255" s="27">
        <f>marketing_campaign32[[#This Row],[TotalSpend]]/marketing_campaign32[[#This Row],[Income]]</f>
        <v>5.4984956945741256E-3</v>
      </c>
      <c r="Y1255" s="27" t="str">
        <f>IF(marketing_campaign32[[#This Row],[TotalSpend]]&gt;1196, "High Spend", "Low Spend")</f>
        <v>Low Spend</v>
      </c>
      <c r="Z1255">
        <v>6</v>
      </c>
      <c r="AA1255">
        <v>4</v>
      </c>
      <c r="AB1255">
        <v>2</v>
      </c>
      <c r="AC1255">
        <v>5</v>
      </c>
      <c r="AD1255">
        <f t="shared" si="59"/>
        <v>11</v>
      </c>
      <c r="AE1255" s="30">
        <f>IFERROR(marketing_campaign32[[#This Row],[TotalSpend]]/marketing_campaign32[[#This Row],[TotalPurchase]], 0)</f>
        <v>24.09090909090909</v>
      </c>
      <c r="AF1255">
        <v>6</v>
      </c>
      <c r="AG1255">
        <v>0</v>
      </c>
      <c r="AH1255">
        <v>0</v>
      </c>
      <c r="AI1255">
        <v>0</v>
      </c>
      <c r="AJ1255">
        <v>0</v>
      </c>
      <c r="AK1255">
        <v>0</v>
      </c>
      <c r="AL1255">
        <v>0</v>
      </c>
      <c r="AM1255">
        <v>0</v>
      </c>
    </row>
    <row r="1256" spans="1:39" x14ac:dyDescent="0.3">
      <c r="A1256">
        <v>8143</v>
      </c>
      <c r="B1256">
        <v>1985</v>
      </c>
      <c r="C1256">
        <f>2014-marketing_campaign32[[#This Row],[Year_Birth]]</f>
        <v>29</v>
      </c>
      <c r="D1256" t="str">
        <f>IF(AND(marketing_campaign32[[#This Row],[Age]]&gt;17, marketing_campaign32[[#This Row],[Age]]&lt;40), "Adult", IF(AND(marketing_campaign32[[#This Row],[Age]]&gt;=40, marketing_campaign32[[#This Row],[Age]]&lt;59), "Middle Age", "Old Age"))</f>
        <v>Adult</v>
      </c>
      <c r="E1256">
        <v>3</v>
      </c>
      <c r="F1256">
        <v>1</v>
      </c>
      <c r="G1256">
        <v>37929</v>
      </c>
      <c r="H1256" t="s">
        <v>147</v>
      </c>
      <c r="I1256">
        <v>2</v>
      </c>
      <c r="J1256">
        <v>0</v>
      </c>
      <c r="K1256">
        <v>0</v>
      </c>
      <c r="L1256">
        <f t="shared" si="57"/>
        <v>0</v>
      </c>
      <c r="M1256">
        <f>marketing_campaign32[[#This Row],[TotalKids]]+marketing_campaign32[[#This Row],[Marital_Number]]</f>
        <v>1</v>
      </c>
      <c r="N1256" s="1">
        <v>41485</v>
      </c>
      <c r="O1256" s="22">
        <f>MAX($N$2:$N$2229)-marketing_campaign32[[#This Row],[Dt_Customer]]</f>
        <v>334</v>
      </c>
      <c r="P1256">
        <v>49</v>
      </c>
      <c r="Q1256">
        <v>202</v>
      </c>
      <c r="R1256">
        <v>2</v>
      </c>
      <c r="S1256">
        <v>46</v>
      </c>
      <c r="T1256">
        <v>3</v>
      </c>
      <c r="U1256">
        <v>2</v>
      </c>
      <c r="V1256">
        <v>10</v>
      </c>
      <c r="W1256">
        <f t="shared" si="58"/>
        <v>265</v>
      </c>
      <c r="X1256" s="27">
        <f>marketing_campaign32[[#This Row],[TotalSpend]]/marketing_campaign32[[#This Row],[Income]]</f>
        <v>6.9867383796039968E-3</v>
      </c>
      <c r="Y1256" s="27" t="str">
        <f>IF(marketing_campaign32[[#This Row],[TotalSpend]]&gt;1196, "High Spend", "Low Spend")</f>
        <v>Low Spend</v>
      </c>
      <c r="Z1256">
        <v>2</v>
      </c>
      <c r="AA1256">
        <v>4</v>
      </c>
      <c r="AB1256">
        <v>2</v>
      </c>
      <c r="AC1256">
        <v>5</v>
      </c>
      <c r="AD1256">
        <f t="shared" si="59"/>
        <v>11</v>
      </c>
      <c r="AE1256" s="30">
        <f>IFERROR(marketing_campaign32[[#This Row],[TotalSpend]]/marketing_campaign32[[#This Row],[TotalPurchase]], 0)</f>
        <v>24.09090909090909</v>
      </c>
      <c r="AF1256">
        <v>7</v>
      </c>
      <c r="AG1256">
        <v>1</v>
      </c>
      <c r="AH1256">
        <v>0</v>
      </c>
      <c r="AI1256">
        <v>0</v>
      </c>
      <c r="AJ1256">
        <v>1</v>
      </c>
      <c r="AK1256">
        <v>0</v>
      </c>
      <c r="AL1256">
        <v>1</v>
      </c>
      <c r="AM1256">
        <v>0</v>
      </c>
    </row>
    <row r="1257" spans="1:39" x14ac:dyDescent="0.3">
      <c r="A1257">
        <v>3225</v>
      </c>
      <c r="B1257">
        <v>1984</v>
      </c>
      <c r="C1257">
        <f>2014-marketing_campaign32[[#This Row],[Year_Birth]]</f>
        <v>30</v>
      </c>
      <c r="D1257" t="str">
        <f>IF(AND(marketing_campaign32[[#This Row],[Age]]&gt;17, marketing_campaign32[[#This Row],[Age]]&lt;40), "Adult", IF(AND(marketing_campaign32[[#This Row],[Age]]&gt;=40, marketing_campaign32[[#This Row],[Age]]&lt;59), "Middle Age", "Old Age"))</f>
        <v>Adult</v>
      </c>
      <c r="E1257">
        <v>3</v>
      </c>
      <c r="F1257">
        <v>2</v>
      </c>
      <c r="G1257">
        <v>42207</v>
      </c>
      <c r="H1257" t="s">
        <v>147</v>
      </c>
      <c r="I1257">
        <v>2</v>
      </c>
      <c r="J1257">
        <v>1</v>
      </c>
      <c r="K1257">
        <v>0</v>
      </c>
      <c r="L1257">
        <f t="shared" si="57"/>
        <v>1</v>
      </c>
      <c r="M1257">
        <f>marketing_campaign32[[#This Row],[TotalKids]]+marketing_campaign32[[#This Row],[Marital_Number]]</f>
        <v>3</v>
      </c>
      <c r="N1257" s="1">
        <v>41365</v>
      </c>
      <c r="O1257" s="22">
        <f>MAX($N$2:$N$2229)-marketing_campaign32[[#This Row],[Dt_Customer]]</f>
        <v>454</v>
      </c>
      <c r="P1257">
        <v>71</v>
      </c>
      <c r="Q1257">
        <v>116</v>
      </c>
      <c r="R1257">
        <v>11</v>
      </c>
      <c r="S1257">
        <v>72</v>
      </c>
      <c r="T1257">
        <v>3</v>
      </c>
      <c r="U1257">
        <v>17</v>
      </c>
      <c r="V1257">
        <v>46</v>
      </c>
      <c r="W1257">
        <f t="shared" si="58"/>
        <v>265</v>
      </c>
      <c r="X1257" s="27">
        <f>marketing_campaign32[[#This Row],[TotalSpend]]/marketing_campaign32[[#This Row],[Income]]</f>
        <v>6.2785793825668726E-3</v>
      </c>
      <c r="Y1257" s="27" t="str">
        <f>IF(marketing_campaign32[[#This Row],[TotalSpend]]&gt;1196, "High Spend", "Low Spend")</f>
        <v>Low Spend</v>
      </c>
      <c r="Z1257">
        <v>4</v>
      </c>
      <c r="AA1257">
        <v>4</v>
      </c>
      <c r="AB1257">
        <v>1</v>
      </c>
      <c r="AC1257">
        <v>5</v>
      </c>
      <c r="AD1257">
        <f t="shared" si="59"/>
        <v>10</v>
      </c>
      <c r="AE1257" s="30">
        <f>IFERROR(marketing_campaign32[[#This Row],[TotalSpend]]/marketing_campaign32[[#This Row],[TotalPurchase]], 0)</f>
        <v>26.5</v>
      </c>
      <c r="AF1257">
        <v>6</v>
      </c>
      <c r="AG1257">
        <v>0</v>
      </c>
      <c r="AH1257">
        <v>0</v>
      </c>
      <c r="AI1257">
        <v>1</v>
      </c>
      <c r="AJ1257">
        <v>0</v>
      </c>
      <c r="AK1257">
        <v>0</v>
      </c>
      <c r="AL1257">
        <v>1</v>
      </c>
      <c r="AM1257">
        <v>0</v>
      </c>
    </row>
    <row r="1258" spans="1:39" x14ac:dyDescent="0.3">
      <c r="A1258">
        <v>4184</v>
      </c>
      <c r="B1258">
        <v>1950</v>
      </c>
      <c r="C1258">
        <f>2014-marketing_campaign32[[#This Row],[Year_Birth]]</f>
        <v>64</v>
      </c>
      <c r="D1258" t="str">
        <f>IF(AND(marketing_campaign32[[#This Row],[Age]]&gt;17, marketing_campaign32[[#This Row],[Age]]&lt;40), "Adult", IF(AND(marketing_campaign32[[#This Row],[Age]]&gt;=40, marketing_campaign32[[#This Row],[Age]]&lt;59), "Middle Age", "Old Age"))</f>
        <v>Old Age</v>
      </c>
      <c r="E1258">
        <v>3</v>
      </c>
      <c r="F1258">
        <v>2</v>
      </c>
      <c r="G1258">
        <v>52157</v>
      </c>
      <c r="H1258" t="s">
        <v>147</v>
      </c>
      <c r="I1258">
        <v>2</v>
      </c>
      <c r="J1258">
        <v>0</v>
      </c>
      <c r="K1258">
        <v>1</v>
      </c>
      <c r="L1258">
        <f t="shared" si="57"/>
        <v>1</v>
      </c>
      <c r="M1258">
        <f>marketing_campaign32[[#This Row],[TotalKids]]+marketing_campaign32[[#This Row],[Marital_Number]]</f>
        <v>3</v>
      </c>
      <c r="N1258" s="1">
        <v>41797</v>
      </c>
      <c r="O1258" s="22">
        <f>MAX($N$2:$N$2229)-marketing_campaign32[[#This Row],[Dt_Customer]]</f>
        <v>22</v>
      </c>
      <c r="P1258">
        <v>48</v>
      </c>
      <c r="Q1258">
        <v>189</v>
      </c>
      <c r="R1258">
        <v>2</v>
      </c>
      <c r="S1258">
        <v>29</v>
      </c>
      <c r="T1258">
        <v>3</v>
      </c>
      <c r="U1258">
        <v>2</v>
      </c>
      <c r="V1258">
        <v>40</v>
      </c>
      <c r="W1258">
        <f t="shared" si="58"/>
        <v>265</v>
      </c>
      <c r="X1258" s="27">
        <f>marketing_campaign32[[#This Row],[TotalSpend]]/marketing_campaign32[[#This Row],[Income]]</f>
        <v>5.0808136971068124E-3</v>
      </c>
      <c r="Y1258" s="27" t="str">
        <f>IF(marketing_campaign32[[#This Row],[TotalSpend]]&gt;1196, "High Spend", "Low Spend")</f>
        <v>Low Spend</v>
      </c>
      <c r="Z1258">
        <v>2</v>
      </c>
      <c r="AA1258">
        <v>3</v>
      </c>
      <c r="AB1258">
        <v>2</v>
      </c>
      <c r="AC1258">
        <v>5</v>
      </c>
      <c r="AD1258">
        <f t="shared" si="59"/>
        <v>10</v>
      </c>
      <c r="AE1258" s="30">
        <f>IFERROR(marketing_campaign32[[#This Row],[TotalSpend]]/marketing_campaign32[[#This Row],[TotalPurchase]], 0)</f>
        <v>26.5</v>
      </c>
      <c r="AF1258">
        <v>4</v>
      </c>
      <c r="AG1258">
        <v>0</v>
      </c>
      <c r="AH1258">
        <v>0</v>
      </c>
      <c r="AI1258">
        <v>0</v>
      </c>
      <c r="AJ1258">
        <v>0</v>
      </c>
      <c r="AK1258">
        <v>0</v>
      </c>
      <c r="AL1258">
        <v>0</v>
      </c>
      <c r="AM1258">
        <v>0</v>
      </c>
    </row>
    <row r="1259" spans="1:39" x14ac:dyDescent="0.3">
      <c r="A1259">
        <v>8070</v>
      </c>
      <c r="B1259">
        <v>1973</v>
      </c>
      <c r="C1259">
        <f>2014-marketing_campaign32[[#This Row],[Year_Birth]]</f>
        <v>41</v>
      </c>
      <c r="D1259" t="str">
        <f>IF(AND(marketing_campaign32[[#This Row],[Age]]&gt;17, marketing_campaign32[[#This Row],[Age]]&lt;40), "Adult", IF(AND(marketing_campaign32[[#This Row],[Age]]&gt;=40, marketing_campaign32[[#This Row],[Age]]&lt;59), "Middle Age", "Old Age"))</f>
        <v>Middle Age</v>
      </c>
      <c r="E1259">
        <v>3</v>
      </c>
      <c r="F1259">
        <v>2</v>
      </c>
      <c r="G1259">
        <v>54222</v>
      </c>
      <c r="H1259" t="s">
        <v>147</v>
      </c>
      <c r="I1259">
        <v>2</v>
      </c>
      <c r="J1259">
        <v>0</v>
      </c>
      <c r="K1259">
        <v>1</v>
      </c>
      <c r="L1259">
        <f t="shared" si="57"/>
        <v>1</v>
      </c>
      <c r="M1259">
        <f>marketing_campaign32[[#This Row],[TotalKids]]+marketing_campaign32[[#This Row],[Marital_Number]]</f>
        <v>3</v>
      </c>
      <c r="N1259" s="1">
        <v>41699</v>
      </c>
      <c r="O1259" s="22">
        <f>MAX($N$2:$N$2229)-marketing_campaign32[[#This Row],[Dt_Customer]]</f>
        <v>120</v>
      </c>
      <c r="P1259">
        <v>98</v>
      </c>
      <c r="Q1259">
        <v>199</v>
      </c>
      <c r="R1259">
        <v>12</v>
      </c>
      <c r="S1259">
        <v>31</v>
      </c>
      <c r="T1259">
        <v>3</v>
      </c>
      <c r="U1259">
        <v>12</v>
      </c>
      <c r="V1259">
        <v>7</v>
      </c>
      <c r="W1259">
        <f t="shared" si="58"/>
        <v>264</v>
      </c>
      <c r="X1259" s="27">
        <f>marketing_campaign32[[#This Row],[TotalSpend]]/marketing_campaign32[[#This Row],[Income]]</f>
        <v>4.8688724134115305E-3</v>
      </c>
      <c r="Y1259" s="27" t="str">
        <f>IF(marketing_campaign32[[#This Row],[TotalSpend]]&gt;1196, "High Spend", "Low Spend")</f>
        <v>Low Spend</v>
      </c>
      <c r="Z1259">
        <v>1</v>
      </c>
      <c r="AA1259">
        <v>3</v>
      </c>
      <c r="AB1259">
        <v>3</v>
      </c>
      <c r="AC1259">
        <v>5</v>
      </c>
      <c r="AD1259">
        <f t="shared" si="59"/>
        <v>11</v>
      </c>
      <c r="AE1259" s="30">
        <f>IFERROR(marketing_campaign32[[#This Row],[TotalSpend]]/marketing_campaign32[[#This Row],[TotalPurchase]], 0)</f>
        <v>24</v>
      </c>
      <c r="AF1259">
        <v>3</v>
      </c>
      <c r="AG1259">
        <v>0</v>
      </c>
      <c r="AH1259">
        <v>0</v>
      </c>
      <c r="AI1259">
        <v>0</v>
      </c>
      <c r="AJ1259">
        <v>0</v>
      </c>
      <c r="AK1259">
        <v>0</v>
      </c>
      <c r="AL1259">
        <v>0</v>
      </c>
      <c r="AM1259">
        <v>0</v>
      </c>
    </row>
    <row r="1260" spans="1:39" x14ac:dyDescent="0.3">
      <c r="A1260">
        <v>6927</v>
      </c>
      <c r="B1260">
        <v>1968</v>
      </c>
      <c r="C1260">
        <f>2014-marketing_campaign32[[#This Row],[Year_Birth]]</f>
        <v>46</v>
      </c>
      <c r="D1260" t="str">
        <f>IF(AND(marketing_campaign32[[#This Row],[Age]]&gt;17, marketing_campaign32[[#This Row],[Age]]&lt;40), "Adult", IF(AND(marketing_campaign32[[#This Row],[Age]]&gt;=40, marketing_campaign32[[#This Row],[Age]]&lt;59), "Middle Age", "Old Age"))</f>
        <v>Middle Age</v>
      </c>
      <c r="E1260">
        <v>3</v>
      </c>
      <c r="F1260">
        <v>2</v>
      </c>
      <c r="G1260">
        <v>44377</v>
      </c>
      <c r="H1260" t="s">
        <v>147</v>
      </c>
      <c r="I1260">
        <v>2</v>
      </c>
      <c r="J1260">
        <v>1</v>
      </c>
      <c r="K1260">
        <v>1</v>
      </c>
      <c r="L1260">
        <f t="shared" si="57"/>
        <v>2</v>
      </c>
      <c r="M1260">
        <f>marketing_campaign32[[#This Row],[TotalKids]]+marketing_campaign32[[#This Row],[Marital_Number]]</f>
        <v>4</v>
      </c>
      <c r="N1260" s="1">
        <v>41187</v>
      </c>
      <c r="O1260" s="22">
        <f>MAX($N$2:$N$2229)-marketing_campaign32[[#This Row],[Dt_Customer]]</f>
        <v>632</v>
      </c>
      <c r="P1260">
        <v>70</v>
      </c>
      <c r="Q1260">
        <v>224</v>
      </c>
      <c r="R1260">
        <v>0</v>
      </c>
      <c r="S1260">
        <v>30</v>
      </c>
      <c r="T1260">
        <v>0</v>
      </c>
      <c r="U1260">
        <v>0</v>
      </c>
      <c r="V1260">
        <v>10</v>
      </c>
      <c r="W1260">
        <f t="shared" si="58"/>
        <v>264</v>
      </c>
      <c r="X1260" s="27">
        <f>marketing_campaign32[[#This Row],[TotalSpend]]/marketing_campaign32[[#This Row],[Income]]</f>
        <v>5.9490276494580524E-3</v>
      </c>
      <c r="Y1260" s="27" t="str">
        <f>IF(marketing_campaign32[[#This Row],[TotalSpend]]&gt;1196, "High Spend", "Low Spend")</f>
        <v>Low Spend</v>
      </c>
      <c r="Z1260">
        <v>8</v>
      </c>
      <c r="AA1260">
        <v>5</v>
      </c>
      <c r="AB1260">
        <v>1</v>
      </c>
      <c r="AC1260">
        <v>5</v>
      </c>
      <c r="AD1260">
        <f t="shared" si="59"/>
        <v>11</v>
      </c>
      <c r="AE1260" s="30">
        <f>IFERROR(marketing_campaign32[[#This Row],[TotalSpend]]/marketing_campaign32[[#This Row],[TotalPurchase]], 0)</f>
        <v>24</v>
      </c>
      <c r="AF1260">
        <v>8</v>
      </c>
      <c r="AG1260">
        <v>0</v>
      </c>
      <c r="AH1260">
        <v>0</v>
      </c>
      <c r="AI1260">
        <v>0</v>
      </c>
      <c r="AJ1260">
        <v>0</v>
      </c>
      <c r="AK1260">
        <v>0</v>
      </c>
      <c r="AL1260">
        <v>0</v>
      </c>
      <c r="AM1260">
        <v>0</v>
      </c>
    </row>
    <row r="1261" spans="1:39" x14ac:dyDescent="0.3">
      <c r="A1261">
        <v>975</v>
      </c>
      <c r="B1261">
        <v>1956</v>
      </c>
      <c r="C1261">
        <f>2014-marketing_campaign32[[#This Row],[Year_Birth]]</f>
        <v>58</v>
      </c>
      <c r="D1261" t="str">
        <f>IF(AND(marketing_campaign32[[#This Row],[Age]]&gt;17, marketing_campaign32[[#This Row],[Age]]&lt;40), "Adult", IF(AND(marketing_campaign32[[#This Row],[Age]]&gt;=40, marketing_campaign32[[#This Row],[Age]]&lt;59), "Middle Age", "Old Age"))</f>
        <v>Middle Age</v>
      </c>
      <c r="E1261">
        <v>2</v>
      </c>
      <c r="F1261">
        <v>1</v>
      </c>
      <c r="G1261">
        <v>54252</v>
      </c>
      <c r="H1261" t="s">
        <v>147</v>
      </c>
      <c r="I1261">
        <v>2</v>
      </c>
      <c r="J1261">
        <v>1</v>
      </c>
      <c r="K1261">
        <v>1</v>
      </c>
      <c r="L1261">
        <f t="shared" si="57"/>
        <v>2</v>
      </c>
      <c r="M1261">
        <f>marketing_campaign32[[#This Row],[TotalKids]]+marketing_campaign32[[#This Row],[Marital_Number]]</f>
        <v>3</v>
      </c>
      <c r="N1261" s="1">
        <v>41422</v>
      </c>
      <c r="O1261" s="22">
        <f>MAX($N$2:$N$2229)-marketing_campaign32[[#This Row],[Dt_Customer]]</f>
        <v>397</v>
      </c>
      <c r="P1261">
        <v>25</v>
      </c>
      <c r="Q1261">
        <v>178</v>
      </c>
      <c r="R1261">
        <v>4</v>
      </c>
      <c r="S1261">
        <v>26</v>
      </c>
      <c r="T1261">
        <v>8</v>
      </c>
      <c r="U1261">
        <v>4</v>
      </c>
      <c r="V1261">
        <v>44</v>
      </c>
      <c r="W1261">
        <f t="shared" si="58"/>
        <v>264</v>
      </c>
      <c r="X1261" s="27">
        <f>marketing_campaign32[[#This Row],[TotalSpend]]/marketing_campaign32[[#This Row],[Income]]</f>
        <v>4.8661800486618006E-3</v>
      </c>
      <c r="Y1261" s="27" t="str">
        <f>IF(marketing_campaign32[[#This Row],[TotalSpend]]&gt;1196, "High Spend", "Low Spend")</f>
        <v>Low Spend</v>
      </c>
      <c r="Z1261">
        <v>5</v>
      </c>
      <c r="AA1261">
        <v>4</v>
      </c>
      <c r="AB1261">
        <v>1</v>
      </c>
      <c r="AC1261">
        <v>5</v>
      </c>
      <c r="AD1261">
        <f t="shared" si="59"/>
        <v>10</v>
      </c>
      <c r="AE1261" s="30">
        <f>IFERROR(marketing_campaign32[[#This Row],[TotalSpend]]/marketing_campaign32[[#This Row],[TotalPurchase]], 0)</f>
        <v>26.4</v>
      </c>
      <c r="AF1261">
        <v>6</v>
      </c>
      <c r="AG1261">
        <v>0</v>
      </c>
      <c r="AH1261">
        <v>0</v>
      </c>
      <c r="AI1261">
        <v>0</v>
      </c>
      <c r="AJ1261">
        <v>0</v>
      </c>
      <c r="AK1261">
        <v>0</v>
      </c>
      <c r="AL1261">
        <v>0</v>
      </c>
      <c r="AM1261">
        <v>0</v>
      </c>
    </row>
    <row r="1262" spans="1:39" x14ac:dyDescent="0.3">
      <c r="A1262">
        <v>7023</v>
      </c>
      <c r="B1262">
        <v>1953</v>
      </c>
      <c r="C1262">
        <f>2014-marketing_campaign32[[#This Row],[Year_Birth]]</f>
        <v>61</v>
      </c>
      <c r="D1262" t="str">
        <f>IF(AND(marketing_campaign32[[#This Row],[Age]]&gt;17, marketing_campaign32[[#This Row],[Age]]&lt;40), "Adult", IF(AND(marketing_campaign32[[#This Row],[Age]]&gt;=40, marketing_campaign32[[#This Row],[Age]]&lt;59), "Middle Age", "Old Age"))</f>
        <v>Old Age</v>
      </c>
      <c r="E1262">
        <v>3</v>
      </c>
      <c r="F1262">
        <v>1</v>
      </c>
      <c r="G1262">
        <v>46231</v>
      </c>
      <c r="H1262" t="s">
        <v>147</v>
      </c>
      <c r="I1262">
        <v>2</v>
      </c>
      <c r="J1262">
        <v>2</v>
      </c>
      <c r="K1262">
        <v>1</v>
      </c>
      <c r="L1262">
        <f t="shared" si="57"/>
        <v>3</v>
      </c>
      <c r="M1262">
        <f>marketing_campaign32[[#This Row],[TotalKids]]+marketing_campaign32[[#This Row],[Marital_Number]]</f>
        <v>4</v>
      </c>
      <c r="N1262" s="1">
        <v>41239</v>
      </c>
      <c r="O1262" s="22">
        <f>MAX($N$2:$N$2229)-marketing_campaign32[[#This Row],[Dt_Customer]]</f>
        <v>580</v>
      </c>
      <c r="P1262">
        <v>87</v>
      </c>
      <c r="Q1262">
        <v>189</v>
      </c>
      <c r="R1262">
        <v>2</v>
      </c>
      <c r="S1262">
        <v>55</v>
      </c>
      <c r="T1262">
        <v>0</v>
      </c>
      <c r="U1262">
        <v>5</v>
      </c>
      <c r="V1262">
        <v>12</v>
      </c>
      <c r="W1262">
        <f t="shared" si="58"/>
        <v>263</v>
      </c>
      <c r="X1262" s="27">
        <f>marketing_campaign32[[#This Row],[TotalSpend]]/marketing_campaign32[[#This Row],[Income]]</f>
        <v>5.6888235166879363E-3</v>
      </c>
      <c r="Y1262" s="27" t="str">
        <f>IF(marketing_campaign32[[#This Row],[TotalSpend]]&gt;1196, "High Spend", "Low Spend")</f>
        <v>Low Spend</v>
      </c>
      <c r="Z1262">
        <v>4</v>
      </c>
      <c r="AA1262">
        <v>6</v>
      </c>
      <c r="AB1262">
        <v>1</v>
      </c>
      <c r="AC1262">
        <v>4</v>
      </c>
      <c r="AD1262">
        <f t="shared" si="59"/>
        <v>11</v>
      </c>
      <c r="AE1262" s="30">
        <f>IFERROR(marketing_campaign32[[#This Row],[TotalSpend]]/marketing_campaign32[[#This Row],[TotalPurchase]], 0)</f>
        <v>23.90909090909091</v>
      </c>
      <c r="AF1262">
        <v>9</v>
      </c>
      <c r="AG1262">
        <v>0</v>
      </c>
      <c r="AH1262">
        <v>0</v>
      </c>
      <c r="AI1262">
        <v>0</v>
      </c>
      <c r="AJ1262">
        <v>0</v>
      </c>
      <c r="AK1262">
        <v>0</v>
      </c>
      <c r="AL1262">
        <v>0</v>
      </c>
      <c r="AM1262">
        <v>0</v>
      </c>
    </row>
    <row r="1263" spans="1:39" x14ac:dyDescent="0.3">
      <c r="A1263">
        <v>10821</v>
      </c>
      <c r="B1263">
        <v>1978</v>
      </c>
      <c r="C1263">
        <f>2014-marketing_campaign32[[#This Row],[Year_Birth]]</f>
        <v>36</v>
      </c>
      <c r="D1263" t="str">
        <f>IF(AND(marketing_campaign32[[#This Row],[Age]]&gt;17, marketing_campaign32[[#This Row],[Age]]&lt;40), "Adult", IF(AND(marketing_campaign32[[#This Row],[Age]]&gt;=40, marketing_campaign32[[#This Row],[Age]]&lt;59), "Middle Age", "Old Age"))</f>
        <v>Adult</v>
      </c>
      <c r="E1263">
        <v>2</v>
      </c>
      <c r="F1263">
        <v>2</v>
      </c>
      <c r="G1263">
        <v>57113</v>
      </c>
      <c r="H1263" t="s">
        <v>147</v>
      </c>
      <c r="I1263">
        <v>2</v>
      </c>
      <c r="J1263">
        <v>1</v>
      </c>
      <c r="K1263">
        <v>1</v>
      </c>
      <c r="L1263">
        <f t="shared" si="57"/>
        <v>2</v>
      </c>
      <c r="M1263">
        <f>marketing_campaign32[[#This Row],[TotalKids]]+marketing_campaign32[[#This Row],[Marital_Number]]</f>
        <v>4</v>
      </c>
      <c r="N1263" s="1">
        <v>41311</v>
      </c>
      <c r="O1263" s="22">
        <f>MAX($N$2:$N$2229)-marketing_campaign32[[#This Row],[Dt_Customer]]</f>
        <v>508</v>
      </c>
      <c r="P1263">
        <v>45</v>
      </c>
      <c r="Q1263">
        <v>182</v>
      </c>
      <c r="R1263">
        <v>4</v>
      </c>
      <c r="S1263">
        <v>33</v>
      </c>
      <c r="T1263">
        <v>0</v>
      </c>
      <c r="U1263">
        <v>2</v>
      </c>
      <c r="V1263">
        <v>42</v>
      </c>
      <c r="W1263">
        <f t="shared" si="58"/>
        <v>263</v>
      </c>
      <c r="X1263" s="27">
        <f>marketing_campaign32[[#This Row],[TotalSpend]]/marketing_campaign32[[#This Row],[Income]]</f>
        <v>4.604906063418136E-3</v>
      </c>
      <c r="Y1263" s="27" t="str">
        <f>IF(marketing_campaign32[[#This Row],[TotalSpend]]&gt;1196, "High Spend", "Low Spend")</f>
        <v>Low Spend</v>
      </c>
      <c r="Z1263">
        <v>6</v>
      </c>
      <c r="AA1263">
        <v>4</v>
      </c>
      <c r="AB1263">
        <v>1</v>
      </c>
      <c r="AC1263">
        <v>5</v>
      </c>
      <c r="AD1263">
        <f t="shared" si="59"/>
        <v>10</v>
      </c>
      <c r="AE1263" s="30">
        <f>IFERROR(marketing_campaign32[[#This Row],[TotalSpend]]/marketing_campaign32[[#This Row],[TotalPurchase]], 0)</f>
        <v>26.3</v>
      </c>
      <c r="AF1263">
        <v>7</v>
      </c>
      <c r="AG1263">
        <v>0</v>
      </c>
      <c r="AH1263">
        <v>0</v>
      </c>
      <c r="AI1263">
        <v>0</v>
      </c>
      <c r="AJ1263">
        <v>0</v>
      </c>
      <c r="AK1263">
        <v>0</v>
      </c>
      <c r="AL1263">
        <v>0</v>
      </c>
      <c r="AM1263">
        <v>0</v>
      </c>
    </row>
    <row r="1264" spans="1:39" x14ac:dyDescent="0.3">
      <c r="A1264">
        <v>3182</v>
      </c>
      <c r="B1264">
        <v>1973</v>
      </c>
      <c r="C1264">
        <f>2014-marketing_campaign32[[#This Row],[Year_Birth]]</f>
        <v>41</v>
      </c>
      <c r="D1264" t="str">
        <f>IF(AND(marketing_campaign32[[#This Row],[Age]]&gt;17, marketing_campaign32[[#This Row],[Age]]&lt;40), "Adult", IF(AND(marketing_campaign32[[#This Row],[Age]]&gt;=40, marketing_campaign32[[#This Row],[Age]]&lt;59), "Middle Age", "Old Age"))</f>
        <v>Middle Age</v>
      </c>
      <c r="E1264">
        <v>3</v>
      </c>
      <c r="F1264">
        <v>1</v>
      </c>
      <c r="G1264">
        <v>46854</v>
      </c>
      <c r="H1264" t="s">
        <v>147</v>
      </c>
      <c r="I1264">
        <v>2</v>
      </c>
      <c r="J1264">
        <v>1</v>
      </c>
      <c r="K1264">
        <v>1</v>
      </c>
      <c r="L1264">
        <f t="shared" si="57"/>
        <v>2</v>
      </c>
      <c r="M1264">
        <f>marketing_campaign32[[#This Row],[TotalKids]]+marketing_campaign32[[#This Row],[Marital_Number]]</f>
        <v>3</v>
      </c>
      <c r="N1264" s="1">
        <v>41729</v>
      </c>
      <c r="O1264" s="22">
        <f>MAX($N$2:$N$2229)-marketing_campaign32[[#This Row],[Dt_Customer]]</f>
        <v>90</v>
      </c>
      <c r="P1264">
        <v>81</v>
      </c>
      <c r="Q1264">
        <v>96</v>
      </c>
      <c r="R1264">
        <v>1</v>
      </c>
      <c r="S1264">
        <v>79</v>
      </c>
      <c r="T1264">
        <v>7</v>
      </c>
      <c r="U1264">
        <v>1</v>
      </c>
      <c r="V1264">
        <v>79</v>
      </c>
      <c r="W1264">
        <f t="shared" si="58"/>
        <v>263</v>
      </c>
      <c r="X1264" s="27">
        <f>marketing_campaign32[[#This Row],[TotalSpend]]/marketing_campaign32[[#This Row],[Income]]</f>
        <v>5.6131813719212872E-3</v>
      </c>
      <c r="Y1264" s="27" t="str">
        <f>IF(marketing_campaign32[[#This Row],[TotalSpend]]&gt;1196, "High Spend", "Low Spend")</f>
        <v>Low Spend</v>
      </c>
      <c r="Z1264">
        <v>6</v>
      </c>
      <c r="AA1264">
        <v>5</v>
      </c>
      <c r="AB1264">
        <v>1</v>
      </c>
      <c r="AC1264">
        <v>3</v>
      </c>
      <c r="AD1264">
        <f t="shared" si="59"/>
        <v>9</v>
      </c>
      <c r="AE1264" s="30">
        <f>IFERROR(marketing_campaign32[[#This Row],[TotalSpend]]/marketing_campaign32[[#This Row],[TotalPurchase]], 0)</f>
        <v>29.222222222222221</v>
      </c>
      <c r="AF1264">
        <v>8</v>
      </c>
      <c r="AG1264">
        <v>0</v>
      </c>
      <c r="AH1264">
        <v>0</v>
      </c>
      <c r="AI1264">
        <v>1</v>
      </c>
      <c r="AJ1264">
        <v>0</v>
      </c>
      <c r="AK1264">
        <v>0</v>
      </c>
      <c r="AL1264">
        <v>1</v>
      </c>
      <c r="AM1264">
        <v>0</v>
      </c>
    </row>
    <row r="1265" spans="1:39" x14ac:dyDescent="0.3">
      <c r="A1265">
        <v>8151</v>
      </c>
      <c r="B1265">
        <v>1990</v>
      </c>
      <c r="C1265">
        <f>2014-marketing_campaign32[[#This Row],[Year_Birth]]</f>
        <v>24</v>
      </c>
      <c r="D1265" t="str">
        <f>IF(AND(marketing_campaign32[[#This Row],[Age]]&gt;17, marketing_campaign32[[#This Row],[Age]]&lt;40), "Adult", IF(AND(marketing_campaign32[[#This Row],[Age]]&gt;=40, marketing_campaign32[[#This Row],[Age]]&lt;59), "Middle Age", "Old Age"))</f>
        <v>Adult</v>
      </c>
      <c r="E1265">
        <v>1</v>
      </c>
      <c r="F1265">
        <v>2</v>
      </c>
      <c r="G1265">
        <v>24279</v>
      </c>
      <c r="H1265" t="s">
        <v>148</v>
      </c>
      <c r="I1265">
        <v>1</v>
      </c>
      <c r="J1265">
        <v>0</v>
      </c>
      <c r="K1265">
        <v>0</v>
      </c>
      <c r="L1265">
        <f t="shared" si="57"/>
        <v>0</v>
      </c>
      <c r="M1265">
        <f>marketing_campaign32[[#This Row],[TotalKids]]+marketing_campaign32[[#This Row],[Marital_Number]]</f>
        <v>2</v>
      </c>
      <c r="N1265" s="1">
        <v>41272</v>
      </c>
      <c r="O1265" s="22">
        <f>MAX($N$2:$N$2229)-marketing_campaign32[[#This Row],[Dt_Customer]]</f>
        <v>547</v>
      </c>
      <c r="P1265">
        <v>6</v>
      </c>
      <c r="Q1265">
        <v>16</v>
      </c>
      <c r="R1265">
        <v>36</v>
      </c>
      <c r="S1265">
        <v>21</v>
      </c>
      <c r="T1265">
        <v>20</v>
      </c>
      <c r="U1265">
        <v>62</v>
      </c>
      <c r="V1265">
        <v>108</v>
      </c>
      <c r="W1265">
        <f t="shared" si="58"/>
        <v>263</v>
      </c>
      <c r="X1265" s="27">
        <f>marketing_campaign32[[#This Row],[TotalSpend]]/marketing_campaign32[[#This Row],[Income]]</f>
        <v>1.0832406606532395E-2</v>
      </c>
      <c r="Y1265" s="27" t="str">
        <f>IF(marketing_campaign32[[#This Row],[TotalSpend]]&gt;1196, "High Spend", "Low Spend")</f>
        <v>Low Spend</v>
      </c>
      <c r="Z1265">
        <v>1</v>
      </c>
      <c r="AA1265">
        <v>4</v>
      </c>
      <c r="AB1265">
        <v>1</v>
      </c>
      <c r="AC1265">
        <v>3</v>
      </c>
      <c r="AD1265">
        <f t="shared" si="59"/>
        <v>8</v>
      </c>
      <c r="AE1265" s="30">
        <f>IFERROR(marketing_campaign32[[#This Row],[TotalSpend]]/marketing_campaign32[[#This Row],[TotalPurchase]], 0)</f>
        <v>32.875</v>
      </c>
      <c r="AF1265">
        <v>8</v>
      </c>
      <c r="AG1265">
        <v>0</v>
      </c>
      <c r="AH1265">
        <v>0</v>
      </c>
      <c r="AI1265">
        <v>0</v>
      </c>
      <c r="AJ1265">
        <v>0</v>
      </c>
      <c r="AK1265">
        <v>0</v>
      </c>
      <c r="AL1265">
        <v>0</v>
      </c>
      <c r="AM1265">
        <v>0</v>
      </c>
    </row>
    <row r="1266" spans="1:39" x14ac:dyDescent="0.3">
      <c r="A1266">
        <v>4437</v>
      </c>
      <c r="B1266">
        <v>1962</v>
      </c>
      <c r="C1266">
        <f>2014-marketing_campaign32[[#This Row],[Year_Birth]]</f>
        <v>52</v>
      </c>
      <c r="D1266" t="str">
        <f>IF(AND(marketing_campaign32[[#This Row],[Age]]&gt;17, marketing_campaign32[[#This Row],[Age]]&lt;40), "Adult", IF(AND(marketing_campaign32[[#This Row],[Age]]&gt;=40, marketing_campaign32[[#This Row],[Age]]&lt;59), "Middle Age", "Old Age"))</f>
        <v>Middle Age</v>
      </c>
      <c r="E1266">
        <v>2</v>
      </c>
      <c r="F1266">
        <v>2</v>
      </c>
      <c r="G1266">
        <v>65316</v>
      </c>
      <c r="H1266" t="s">
        <v>147</v>
      </c>
      <c r="I1266">
        <v>2</v>
      </c>
      <c r="J1266">
        <v>1</v>
      </c>
      <c r="K1266">
        <v>1</v>
      </c>
      <c r="L1266">
        <f t="shared" si="57"/>
        <v>2</v>
      </c>
      <c r="M1266">
        <f>marketing_campaign32[[#This Row],[TotalKids]]+marketing_campaign32[[#This Row],[Marital_Number]]</f>
        <v>4</v>
      </c>
      <c r="N1266" s="1">
        <v>41388</v>
      </c>
      <c r="O1266" s="22">
        <f>MAX($N$2:$N$2229)-marketing_campaign32[[#This Row],[Dt_Customer]]</f>
        <v>431</v>
      </c>
      <c r="P1266">
        <v>65</v>
      </c>
      <c r="Q1266">
        <v>112</v>
      </c>
      <c r="R1266">
        <v>6</v>
      </c>
      <c r="S1266">
        <v>92</v>
      </c>
      <c r="T1266">
        <v>3</v>
      </c>
      <c r="U1266">
        <v>9</v>
      </c>
      <c r="V1266">
        <v>38</v>
      </c>
      <c r="W1266">
        <f t="shared" si="58"/>
        <v>260</v>
      </c>
      <c r="X1266" s="27">
        <f>marketing_campaign32[[#This Row],[TotalSpend]]/marketing_campaign32[[#This Row],[Income]]</f>
        <v>3.9806479270010414E-3</v>
      </c>
      <c r="Y1266" s="27" t="str">
        <f>IF(marketing_campaign32[[#This Row],[TotalSpend]]&gt;1196, "High Spend", "Low Spend")</f>
        <v>Low Spend</v>
      </c>
      <c r="Z1266">
        <v>2</v>
      </c>
      <c r="AA1266">
        <v>3</v>
      </c>
      <c r="AB1266">
        <v>2</v>
      </c>
      <c r="AC1266">
        <v>5</v>
      </c>
      <c r="AD1266">
        <f t="shared" si="59"/>
        <v>10</v>
      </c>
      <c r="AE1266" s="30">
        <f>IFERROR(marketing_campaign32[[#This Row],[TotalSpend]]/marketing_campaign32[[#This Row],[TotalPurchase]], 0)</f>
        <v>26</v>
      </c>
      <c r="AF1266">
        <v>4</v>
      </c>
      <c r="AG1266">
        <v>0</v>
      </c>
      <c r="AH1266">
        <v>0</v>
      </c>
      <c r="AI1266">
        <v>0</v>
      </c>
      <c r="AJ1266">
        <v>0</v>
      </c>
      <c r="AK1266">
        <v>0</v>
      </c>
      <c r="AL1266">
        <v>0</v>
      </c>
      <c r="AM1266">
        <v>0</v>
      </c>
    </row>
    <row r="1267" spans="1:39" x14ac:dyDescent="0.3">
      <c r="A1267">
        <v>3712</v>
      </c>
      <c r="B1267">
        <v>1959</v>
      </c>
      <c r="C1267">
        <f>2014-marketing_campaign32[[#This Row],[Year_Birth]]</f>
        <v>55</v>
      </c>
      <c r="D1267" t="str">
        <f>IF(AND(marketing_campaign32[[#This Row],[Age]]&gt;17, marketing_campaign32[[#This Row],[Age]]&lt;40), "Adult", IF(AND(marketing_campaign32[[#This Row],[Age]]&gt;=40, marketing_campaign32[[#This Row],[Age]]&lt;59), "Middle Age", "Old Age"))</f>
        <v>Middle Age</v>
      </c>
      <c r="E1267">
        <v>2</v>
      </c>
      <c r="F1267">
        <v>1</v>
      </c>
      <c r="G1267">
        <v>52332</v>
      </c>
      <c r="H1267" t="s">
        <v>147</v>
      </c>
      <c r="I1267">
        <v>2</v>
      </c>
      <c r="J1267">
        <v>0</v>
      </c>
      <c r="K1267">
        <v>0</v>
      </c>
      <c r="L1267">
        <f t="shared" si="57"/>
        <v>0</v>
      </c>
      <c r="M1267">
        <f>marketing_campaign32[[#This Row],[TotalKids]]+marketing_campaign32[[#This Row],[Marital_Number]]</f>
        <v>1</v>
      </c>
      <c r="N1267" s="1">
        <v>41514</v>
      </c>
      <c r="O1267" s="22">
        <f>MAX($N$2:$N$2229)-marketing_campaign32[[#This Row],[Dt_Customer]]</f>
        <v>305</v>
      </c>
      <c r="P1267">
        <v>63</v>
      </c>
      <c r="Q1267">
        <v>212</v>
      </c>
      <c r="R1267">
        <v>5</v>
      </c>
      <c r="S1267">
        <v>33</v>
      </c>
      <c r="T1267">
        <v>7</v>
      </c>
      <c r="U1267">
        <v>0</v>
      </c>
      <c r="V1267">
        <v>2</v>
      </c>
      <c r="W1267">
        <f t="shared" si="58"/>
        <v>259</v>
      </c>
      <c r="X1267" s="27">
        <f>marketing_campaign32[[#This Row],[TotalSpend]]/marketing_campaign32[[#This Row],[Income]]</f>
        <v>4.9491706795077584E-3</v>
      </c>
      <c r="Y1267" s="27" t="str">
        <f>IF(marketing_campaign32[[#This Row],[TotalSpend]]&gt;1196, "High Spend", "Low Spend")</f>
        <v>Low Spend</v>
      </c>
      <c r="Z1267">
        <v>1</v>
      </c>
      <c r="AA1267">
        <v>3</v>
      </c>
      <c r="AB1267">
        <v>2</v>
      </c>
      <c r="AC1267">
        <v>6</v>
      </c>
      <c r="AD1267">
        <f t="shared" si="59"/>
        <v>11</v>
      </c>
      <c r="AE1267" s="30">
        <f>IFERROR(marketing_campaign32[[#This Row],[TotalSpend]]/marketing_campaign32[[#This Row],[TotalPurchase]], 0)</f>
        <v>23.545454545454547</v>
      </c>
      <c r="AF1267">
        <v>4</v>
      </c>
      <c r="AG1267">
        <v>0</v>
      </c>
      <c r="AH1267">
        <v>0</v>
      </c>
      <c r="AI1267">
        <v>0</v>
      </c>
      <c r="AJ1267">
        <v>1</v>
      </c>
      <c r="AK1267">
        <v>0</v>
      </c>
      <c r="AL1267">
        <v>0</v>
      </c>
      <c r="AM1267">
        <v>0</v>
      </c>
    </row>
    <row r="1268" spans="1:39" x14ac:dyDescent="0.3">
      <c r="A1268">
        <v>271</v>
      </c>
      <c r="B1268">
        <v>1969</v>
      </c>
      <c r="C1268">
        <f>2014-marketing_campaign32[[#This Row],[Year_Birth]]</f>
        <v>45</v>
      </c>
      <c r="D1268" t="str">
        <f>IF(AND(marketing_campaign32[[#This Row],[Age]]&gt;17, marketing_campaign32[[#This Row],[Age]]&lt;40), "Adult", IF(AND(marketing_campaign32[[#This Row],[Age]]&gt;=40, marketing_campaign32[[#This Row],[Age]]&lt;59), "Middle Age", "Old Age"))</f>
        <v>Middle Age</v>
      </c>
      <c r="E1268">
        <v>2</v>
      </c>
      <c r="F1268">
        <v>1</v>
      </c>
      <c r="G1268">
        <v>40590</v>
      </c>
      <c r="H1268" t="s">
        <v>147</v>
      </c>
      <c r="I1268">
        <v>2</v>
      </c>
      <c r="J1268">
        <v>1</v>
      </c>
      <c r="K1268">
        <v>1</v>
      </c>
      <c r="L1268">
        <f t="shared" si="57"/>
        <v>2</v>
      </c>
      <c r="M1268">
        <f>marketing_campaign32[[#This Row],[TotalKids]]+marketing_campaign32[[#This Row],[Marital_Number]]</f>
        <v>3</v>
      </c>
      <c r="N1268" s="1">
        <v>41549</v>
      </c>
      <c r="O1268" s="22">
        <f>MAX($N$2:$N$2229)-marketing_campaign32[[#This Row],[Dt_Customer]]</f>
        <v>270</v>
      </c>
      <c r="P1268">
        <v>30</v>
      </c>
      <c r="Q1268">
        <v>154</v>
      </c>
      <c r="R1268">
        <v>0</v>
      </c>
      <c r="S1268">
        <v>50</v>
      </c>
      <c r="T1268">
        <v>6</v>
      </c>
      <c r="U1268">
        <v>11</v>
      </c>
      <c r="V1268">
        <v>37</v>
      </c>
      <c r="W1268">
        <f t="shared" si="58"/>
        <v>258</v>
      </c>
      <c r="X1268" s="27">
        <f>marketing_campaign32[[#This Row],[TotalSpend]]/marketing_campaign32[[#This Row],[Income]]</f>
        <v>6.3562453806356245E-3</v>
      </c>
      <c r="Y1268" s="27" t="str">
        <f>IF(marketing_campaign32[[#This Row],[TotalSpend]]&gt;1196, "High Spend", "Low Spend")</f>
        <v>Low Spend</v>
      </c>
      <c r="Z1268">
        <v>5</v>
      </c>
      <c r="AA1268">
        <v>3</v>
      </c>
      <c r="AB1268">
        <v>4</v>
      </c>
      <c r="AC1268">
        <v>3</v>
      </c>
      <c r="AD1268">
        <f t="shared" si="59"/>
        <v>10</v>
      </c>
      <c r="AE1268" s="30">
        <f>IFERROR(marketing_campaign32[[#This Row],[TotalSpend]]/marketing_campaign32[[#This Row],[TotalPurchase]], 0)</f>
        <v>25.8</v>
      </c>
      <c r="AF1268">
        <v>6</v>
      </c>
      <c r="AG1268">
        <v>0</v>
      </c>
      <c r="AH1268">
        <v>0</v>
      </c>
      <c r="AI1268">
        <v>1</v>
      </c>
      <c r="AJ1268">
        <v>0</v>
      </c>
      <c r="AK1268">
        <v>0</v>
      </c>
      <c r="AL1268">
        <v>0</v>
      </c>
      <c r="AM1268">
        <v>0</v>
      </c>
    </row>
    <row r="1269" spans="1:39" x14ac:dyDescent="0.3">
      <c r="A1269">
        <v>7699</v>
      </c>
      <c r="B1269">
        <v>1969</v>
      </c>
      <c r="C1269">
        <f>2014-marketing_campaign32[[#This Row],[Year_Birth]]</f>
        <v>45</v>
      </c>
      <c r="D1269" t="str">
        <f>IF(AND(marketing_campaign32[[#This Row],[Age]]&gt;17, marketing_campaign32[[#This Row],[Age]]&lt;40), "Adult", IF(AND(marketing_campaign32[[#This Row],[Age]]&gt;=40, marketing_campaign32[[#This Row],[Age]]&lt;59), "Middle Age", "Old Age"))</f>
        <v>Middle Age</v>
      </c>
      <c r="E1269">
        <v>2</v>
      </c>
      <c r="F1269">
        <v>1</v>
      </c>
      <c r="G1269">
        <v>40590</v>
      </c>
      <c r="H1269" t="s">
        <v>147</v>
      </c>
      <c r="I1269">
        <v>2</v>
      </c>
      <c r="J1269">
        <v>1</v>
      </c>
      <c r="K1269">
        <v>1</v>
      </c>
      <c r="L1269">
        <f t="shared" si="57"/>
        <v>2</v>
      </c>
      <c r="M1269">
        <f>marketing_campaign32[[#This Row],[TotalKids]]+marketing_campaign32[[#This Row],[Marital_Number]]</f>
        <v>3</v>
      </c>
      <c r="N1269" s="1">
        <v>41549</v>
      </c>
      <c r="O1269" s="22">
        <f>MAX($N$2:$N$2229)-marketing_campaign32[[#This Row],[Dt_Customer]]</f>
        <v>270</v>
      </c>
      <c r="P1269">
        <v>30</v>
      </c>
      <c r="Q1269">
        <v>154</v>
      </c>
      <c r="R1269">
        <v>0</v>
      </c>
      <c r="S1269">
        <v>50</v>
      </c>
      <c r="T1269">
        <v>6</v>
      </c>
      <c r="U1269">
        <v>11</v>
      </c>
      <c r="V1269">
        <v>37</v>
      </c>
      <c r="W1269">
        <f t="shared" si="58"/>
        <v>258</v>
      </c>
      <c r="X1269" s="27">
        <f>marketing_campaign32[[#This Row],[TotalSpend]]/marketing_campaign32[[#This Row],[Income]]</f>
        <v>6.3562453806356245E-3</v>
      </c>
      <c r="Y1269" s="27" t="str">
        <f>IF(marketing_campaign32[[#This Row],[TotalSpend]]&gt;1196, "High Spend", "Low Spend")</f>
        <v>Low Spend</v>
      </c>
      <c r="Z1269">
        <v>5</v>
      </c>
      <c r="AA1269">
        <v>3</v>
      </c>
      <c r="AB1269">
        <v>4</v>
      </c>
      <c r="AC1269">
        <v>3</v>
      </c>
      <c r="AD1269">
        <f t="shared" si="59"/>
        <v>10</v>
      </c>
      <c r="AE1269" s="30">
        <f>IFERROR(marketing_campaign32[[#This Row],[TotalSpend]]/marketing_campaign32[[#This Row],[TotalPurchase]], 0)</f>
        <v>25.8</v>
      </c>
      <c r="AF1269">
        <v>6</v>
      </c>
      <c r="AG1269">
        <v>0</v>
      </c>
      <c r="AH1269">
        <v>0</v>
      </c>
      <c r="AI1269">
        <v>1</v>
      </c>
      <c r="AJ1269">
        <v>0</v>
      </c>
      <c r="AK1269">
        <v>0</v>
      </c>
      <c r="AL1269">
        <v>0</v>
      </c>
      <c r="AM1269">
        <v>0</v>
      </c>
    </row>
    <row r="1270" spans="1:39" x14ac:dyDescent="0.3">
      <c r="A1270">
        <v>10120</v>
      </c>
      <c r="B1270">
        <v>1955</v>
      </c>
      <c r="C1270">
        <f>2014-marketing_campaign32[[#This Row],[Year_Birth]]</f>
        <v>59</v>
      </c>
      <c r="D1270" t="str">
        <f>IF(AND(marketing_campaign32[[#This Row],[Age]]&gt;17, marketing_campaign32[[#This Row],[Age]]&lt;40), "Adult", IF(AND(marketing_campaign32[[#This Row],[Age]]&gt;=40, marketing_campaign32[[#This Row],[Age]]&lt;59), "Middle Age", "Old Age"))</f>
        <v>Old Age</v>
      </c>
      <c r="E1270">
        <v>2</v>
      </c>
      <c r="F1270">
        <v>2</v>
      </c>
      <c r="G1270">
        <v>38946</v>
      </c>
      <c r="H1270" t="s">
        <v>147</v>
      </c>
      <c r="I1270">
        <v>2</v>
      </c>
      <c r="J1270">
        <v>0</v>
      </c>
      <c r="K1270">
        <v>1</v>
      </c>
      <c r="L1270">
        <f t="shared" si="57"/>
        <v>1</v>
      </c>
      <c r="M1270">
        <f>marketing_campaign32[[#This Row],[TotalKids]]+marketing_campaign32[[#This Row],[Marital_Number]]</f>
        <v>3</v>
      </c>
      <c r="N1270" s="1">
        <v>41571</v>
      </c>
      <c r="O1270" s="22">
        <f>MAX($N$2:$N$2229)-marketing_campaign32[[#This Row],[Dt_Customer]]</f>
        <v>248</v>
      </c>
      <c r="P1270">
        <v>84</v>
      </c>
      <c r="Q1270">
        <v>116</v>
      </c>
      <c r="R1270">
        <v>6</v>
      </c>
      <c r="S1270">
        <v>82</v>
      </c>
      <c r="T1270">
        <v>6</v>
      </c>
      <c r="U1270">
        <v>6</v>
      </c>
      <c r="V1270">
        <v>41</v>
      </c>
      <c r="W1270">
        <f t="shared" si="58"/>
        <v>257</v>
      </c>
      <c r="X1270" s="27">
        <f>marketing_campaign32[[#This Row],[TotalSpend]]/marketing_campaign32[[#This Row],[Income]]</f>
        <v>6.5988805012067988E-3</v>
      </c>
      <c r="Y1270" s="27" t="str">
        <f>IF(marketing_campaign32[[#This Row],[TotalSpend]]&gt;1196, "High Spend", "Low Spend")</f>
        <v>Low Spend</v>
      </c>
      <c r="Z1270">
        <v>2</v>
      </c>
      <c r="AA1270">
        <v>3</v>
      </c>
      <c r="AB1270">
        <v>1</v>
      </c>
      <c r="AC1270">
        <v>6</v>
      </c>
      <c r="AD1270">
        <f t="shared" si="59"/>
        <v>10</v>
      </c>
      <c r="AE1270" s="30">
        <f>IFERROR(marketing_campaign32[[#This Row],[TotalSpend]]/marketing_campaign32[[#This Row],[TotalPurchase]], 0)</f>
        <v>25.7</v>
      </c>
      <c r="AF1270">
        <v>5</v>
      </c>
      <c r="AG1270">
        <v>0</v>
      </c>
      <c r="AH1270">
        <v>0</v>
      </c>
      <c r="AI1270">
        <v>0</v>
      </c>
      <c r="AJ1270">
        <v>0</v>
      </c>
      <c r="AK1270">
        <v>0</v>
      </c>
      <c r="AL1270">
        <v>0</v>
      </c>
      <c r="AM1270">
        <v>0</v>
      </c>
    </row>
    <row r="1271" spans="1:39" x14ac:dyDescent="0.3">
      <c r="A1271">
        <v>4541</v>
      </c>
      <c r="B1271">
        <v>1955</v>
      </c>
      <c r="C1271">
        <f>2014-marketing_campaign32[[#This Row],[Year_Birth]]</f>
        <v>59</v>
      </c>
      <c r="D1271" t="str">
        <f>IF(AND(marketing_campaign32[[#This Row],[Age]]&gt;17, marketing_campaign32[[#This Row],[Age]]&lt;40), "Adult", IF(AND(marketing_campaign32[[#This Row],[Age]]&gt;=40, marketing_campaign32[[#This Row],[Age]]&lt;59), "Middle Age", "Old Age"))</f>
        <v>Old Age</v>
      </c>
      <c r="E1271">
        <v>2</v>
      </c>
      <c r="F1271">
        <v>2</v>
      </c>
      <c r="G1271">
        <v>38946</v>
      </c>
      <c r="H1271" t="s">
        <v>147</v>
      </c>
      <c r="I1271">
        <v>2</v>
      </c>
      <c r="J1271">
        <v>0</v>
      </c>
      <c r="K1271">
        <v>1</v>
      </c>
      <c r="L1271">
        <f t="shared" si="57"/>
        <v>1</v>
      </c>
      <c r="M1271">
        <f>marketing_campaign32[[#This Row],[TotalKids]]+marketing_campaign32[[#This Row],[Marital_Number]]</f>
        <v>3</v>
      </c>
      <c r="N1271" s="1">
        <v>41571</v>
      </c>
      <c r="O1271" s="22">
        <f>MAX($N$2:$N$2229)-marketing_campaign32[[#This Row],[Dt_Customer]]</f>
        <v>248</v>
      </c>
      <c r="P1271">
        <v>84</v>
      </c>
      <c r="Q1271">
        <v>116</v>
      </c>
      <c r="R1271">
        <v>6</v>
      </c>
      <c r="S1271">
        <v>82</v>
      </c>
      <c r="T1271">
        <v>6</v>
      </c>
      <c r="U1271">
        <v>6</v>
      </c>
      <c r="V1271">
        <v>41</v>
      </c>
      <c r="W1271">
        <f t="shared" si="58"/>
        <v>257</v>
      </c>
      <c r="X1271" s="27">
        <f>marketing_campaign32[[#This Row],[TotalSpend]]/marketing_campaign32[[#This Row],[Income]]</f>
        <v>6.5988805012067988E-3</v>
      </c>
      <c r="Y1271" s="27" t="str">
        <f>IF(marketing_campaign32[[#This Row],[TotalSpend]]&gt;1196, "High Spend", "Low Spend")</f>
        <v>Low Spend</v>
      </c>
      <c r="Z1271">
        <v>2</v>
      </c>
      <c r="AA1271">
        <v>3</v>
      </c>
      <c r="AB1271">
        <v>1</v>
      </c>
      <c r="AC1271">
        <v>6</v>
      </c>
      <c r="AD1271">
        <f t="shared" si="59"/>
        <v>10</v>
      </c>
      <c r="AE1271" s="30">
        <f>IFERROR(marketing_campaign32[[#This Row],[TotalSpend]]/marketing_campaign32[[#This Row],[TotalPurchase]], 0)</f>
        <v>25.7</v>
      </c>
      <c r="AF1271">
        <v>5</v>
      </c>
      <c r="AG1271">
        <v>0</v>
      </c>
      <c r="AH1271">
        <v>0</v>
      </c>
      <c r="AI1271">
        <v>0</v>
      </c>
      <c r="AJ1271">
        <v>0</v>
      </c>
      <c r="AK1271">
        <v>0</v>
      </c>
      <c r="AL1271">
        <v>0</v>
      </c>
      <c r="AM1271">
        <v>0</v>
      </c>
    </row>
    <row r="1272" spans="1:39" x14ac:dyDescent="0.3">
      <c r="A1272">
        <v>2404</v>
      </c>
      <c r="B1272">
        <v>1976</v>
      </c>
      <c r="C1272">
        <f>2014-marketing_campaign32[[#This Row],[Year_Birth]]</f>
        <v>38</v>
      </c>
      <c r="D1272" t="str">
        <f>IF(AND(marketing_campaign32[[#This Row],[Age]]&gt;17, marketing_campaign32[[#This Row],[Age]]&lt;40), "Adult", IF(AND(marketing_campaign32[[#This Row],[Age]]&gt;=40, marketing_campaign32[[#This Row],[Age]]&lt;59), "Middle Age", "Old Age"))</f>
        <v>Adult</v>
      </c>
      <c r="E1272">
        <v>2</v>
      </c>
      <c r="F1272">
        <v>2</v>
      </c>
      <c r="G1272">
        <v>53359</v>
      </c>
      <c r="H1272" t="s">
        <v>147</v>
      </c>
      <c r="I1272">
        <v>2</v>
      </c>
      <c r="J1272">
        <v>1</v>
      </c>
      <c r="K1272">
        <v>1</v>
      </c>
      <c r="L1272">
        <f t="shared" si="57"/>
        <v>2</v>
      </c>
      <c r="M1272">
        <f>marketing_campaign32[[#This Row],[TotalKids]]+marketing_campaign32[[#This Row],[Marital_Number]]</f>
        <v>4</v>
      </c>
      <c r="N1272" s="1">
        <v>41421</v>
      </c>
      <c r="O1272" s="22">
        <f>MAX($N$2:$N$2229)-marketing_campaign32[[#This Row],[Dt_Customer]]</f>
        <v>398</v>
      </c>
      <c r="P1272">
        <v>4</v>
      </c>
      <c r="Q1272">
        <v>173</v>
      </c>
      <c r="R1272">
        <v>4</v>
      </c>
      <c r="S1272">
        <v>30</v>
      </c>
      <c r="T1272">
        <v>3</v>
      </c>
      <c r="U1272">
        <v>6</v>
      </c>
      <c r="V1272">
        <v>41</v>
      </c>
      <c r="W1272">
        <f t="shared" si="58"/>
        <v>257</v>
      </c>
      <c r="X1272" s="27">
        <f>marketing_campaign32[[#This Row],[TotalSpend]]/marketing_campaign32[[#This Row],[Income]]</f>
        <v>4.816432092055698E-3</v>
      </c>
      <c r="Y1272" s="27" t="str">
        <f>IF(marketing_campaign32[[#This Row],[TotalSpend]]&gt;1196, "High Spend", "Low Spend")</f>
        <v>Low Spend</v>
      </c>
      <c r="Z1272">
        <v>4</v>
      </c>
      <c r="AA1272">
        <v>5</v>
      </c>
      <c r="AB1272">
        <v>1</v>
      </c>
      <c r="AC1272">
        <v>4</v>
      </c>
      <c r="AD1272">
        <f t="shared" si="59"/>
        <v>10</v>
      </c>
      <c r="AE1272" s="30">
        <f>IFERROR(marketing_campaign32[[#This Row],[TotalSpend]]/marketing_campaign32[[#This Row],[TotalPurchase]], 0)</f>
        <v>25.7</v>
      </c>
      <c r="AF1272">
        <v>7</v>
      </c>
      <c r="AG1272">
        <v>0</v>
      </c>
      <c r="AH1272">
        <v>0</v>
      </c>
      <c r="AI1272">
        <v>0</v>
      </c>
      <c r="AJ1272">
        <v>0</v>
      </c>
      <c r="AK1272">
        <v>0</v>
      </c>
      <c r="AL1272">
        <v>0</v>
      </c>
      <c r="AM1272">
        <v>0</v>
      </c>
    </row>
    <row r="1273" spans="1:39" x14ac:dyDescent="0.3">
      <c r="A1273">
        <v>9905</v>
      </c>
      <c r="B1273">
        <v>1952</v>
      </c>
      <c r="C1273">
        <f>2014-marketing_campaign32[[#This Row],[Year_Birth]]</f>
        <v>62</v>
      </c>
      <c r="D1273" t="str">
        <f>IF(AND(marketing_campaign32[[#This Row],[Age]]&gt;17, marketing_campaign32[[#This Row],[Age]]&lt;40), "Adult", IF(AND(marketing_campaign32[[#This Row],[Age]]&gt;=40, marketing_campaign32[[#This Row],[Age]]&lt;59), "Middle Age", "Old Age"))</f>
        <v>Old Age</v>
      </c>
      <c r="E1273">
        <v>2</v>
      </c>
      <c r="F1273">
        <v>2</v>
      </c>
      <c r="G1273">
        <v>34074</v>
      </c>
      <c r="H1273" t="s">
        <v>147</v>
      </c>
      <c r="I1273">
        <v>2</v>
      </c>
      <c r="J1273">
        <v>1</v>
      </c>
      <c r="K1273">
        <v>1</v>
      </c>
      <c r="L1273">
        <f t="shared" si="57"/>
        <v>2</v>
      </c>
      <c r="M1273">
        <f>marketing_campaign32[[#This Row],[TotalKids]]+marketing_campaign32[[#This Row],[Marital_Number]]</f>
        <v>4</v>
      </c>
      <c r="N1273" s="1">
        <v>41468</v>
      </c>
      <c r="O1273" s="22">
        <f>MAX($N$2:$N$2229)-marketing_campaign32[[#This Row],[Dt_Customer]]</f>
        <v>351</v>
      </c>
      <c r="P1273">
        <v>69</v>
      </c>
      <c r="Q1273">
        <v>135</v>
      </c>
      <c r="R1273">
        <v>1</v>
      </c>
      <c r="S1273">
        <v>41</v>
      </c>
      <c r="T1273">
        <v>10</v>
      </c>
      <c r="U1273">
        <v>1</v>
      </c>
      <c r="V1273">
        <v>67</v>
      </c>
      <c r="W1273">
        <f t="shared" si="58"/>
        <v>255</v>
      </c>
      <c r="X1273" s="27">
        <f>marketing_campaign32[[#This Row],[TotalSpend]]/marketing_campaign32[[#This Row],[Income]]</f>
        <v>7.4837119211128723E-3</v>
      </c>
      <c r="Y1273" s="27" t="str">
        <f>IF(marketing_campaign32[[#This Row],[TotalSpend]]&gt;1196, "High Spend", "Low Spend")</f>
        <v>Low Spend</v>
      </c>
      <c r="Z1273">
        <v>5</v>
      </c>
      <c r="AA1273">
        <v>3</v>
      </c>
      <c r="AB1273">
        <v>3</v>
      </c>
      <c r="AC1273">
        <v>3</v>
      </c>
      <c r="AD1273">
        <f t="shared" si="59"/>
        <v>9</v>
      </c>
      <c r="AE1273" s="30">
        <f>IFERROR(marketing_campaign32[[#This Row],[TotalSpend]]/marketing_campaign32[[#This Row],[TotalPurchase]], 0)</f>
        <v>28.333333333333332</v>
      </c>
      <c r="AF1273">
        <v>6</v>
      </c>
      <c r="AG1273">
        <v>0</v>
      </c>
      <c r="AH1273">
        <v>0</v>
      </c>
      <c r="AI1273">
        <v>1</v>
      </c>
      <c r="AJ1273">
        <v>0</v>
      </c>
      <c r="AK1273">
        <v>0</v>
      </c>
      <c r="AL1273">
        <v>0</v>
      </c>
      <c r="AM1273">
        <v>0</v>
      </c>
    </row>
    <row r="1274" spans="1:39" x14ac:dyDescent="0.3">
      <c r="A1274">
        <v>10313</v>
      </c>
      <c r="B1274">
        <v>1975</v>
      </c>
      <c r="C1274">
        <f>2014-marketing_campaign32[[#This Row],[Year_Birth]]</f>
        <v>39</v>
      </c>
      <c r="D1274" t="str">
        <f>IF(AND(marketing_campaign32[[#This Row],[Age]]&gt;17, marketing_campaign32[[#This Row],[Age]]&lt;40), "Adult", IF(AND(marketing_campaign32[[#This Row],[Age]]&gt;=40, marketing_campaign32[[#This Row],[Age]]&lt;59), "Middle Age", "Old Age"))</f>
        <v>Adult</v>
      </c>
      <c r="E1274">
        <v>2</v>
      </c>
      <c r="F1274">
        <v>2</v>
      </c>
      <c r="G1274">
        <v>48178</v>
      </c>
      <c r="H1274" t="s">
        <v>147</v>
      </c>
      <c r="I1274">
        <v>2</v>
      </c>
      <c r="J1274">
        <v>1</v>
      </c>
      <c r="K1274">
        <v>1</v>
      </c>
      <c r="L1274">
        <f t="shared" si="57"/>
        <v>2</v>
      </c>
      <c r="M1274">
        <f>marketing_campaign32[[#This Row],[TotalKids]]+marketing_campaign32[[#This Row],[Marital_Number]]</f>
        <v>4</v>
      </c>
      <c r="N1274" s="1">
        <v>41210</v>
      </c>
      <c r="O1274" s="22">
        <f>MAX($N$2:$N$2229)-marketing_campaign32[[#This Row],[Dt_Customer]]</f>
        <v>609</v>
      </c>
      <c r="P1274">
        <v>69</v>
      </c>
      <c r="Q1274">
        <v>159</v>
      </c>
      <c r="R1274">
        <v>4</v>
      </c>
      <c r="S1274">
        <v>45</v>
      </c>
      <c r="T1274">
        <v>6</v>
      </c>
      <c r="U1274">
        <v>2</v>
      </c>
      <c r="V1274">
        <v>38</v>
      </c>
      <c r="W1274">
        <f t="shared" si="58"/>
        <v>254</v>
      </c>
      <c r="X1274" s="27">
        <f>marketing_campaign32[[#This Row],[TotalSpend]]/marketing_campaign32[[#This Row],[Income]]</f>
        <v>5.2721159035244306E-3</v>
      </c>
      <c r="Y1274" s="27" t="str">
        <f>IF(marketing_campaign32[[#This Row],[TotalSpend]]&gt;1196, "High Spend", "Low Spend")</f>
        <v>Low Spend</v>
      </c>
      <c r="Z1274">
        <v>6</v>
      </c>
      <c r="AA1274">
        <v>5</v>
      </c>
      <c r="AB1274">
        <v>1</v>
      </c>
      <c r="AC1274">
        <v>4</v>
      </c>
      <c r="AD1274">
        <f t="shared" si="59"/>
        <v>10</v>
      </c>
      <c r="AE1274" s="30">
        <f>IFERROR(marketing_campaign32[[#This Row],[TotalSpend]]/marketing_campaign32[[#This Row],[TotalPurchase]], 0)</f>
        <v>25.4</v>
      </c>
      <c r="AF1274">
        <v>8</v>
      </c>
      <c r="AG1274">
        <v>0</v>
      </c>
      <c r="AH1274">
        <v>0</v>
      </c>
      <c r="AI1274">
        <v>0</v>
      </c>
      <c r="AJ1274">
        <v>0</v>
      </c>
      <c r="AK1274">
        <v>0</v>
      </c>
      <c r="AL1274">
        <v>0</v>
      </c>
      <c r="AM1274">
        <v>0</v>
      </c>
    </row>
    <row r="1275" spans="1:39" x14ac:dyDescent="0.3">
      <c r="A1275">
        <v>9648</v>
      </c>
      <c r="B1275">
        <v>1967</v>
      </c>
      <c r="C1275">
        <f>2014-marketing_campaign32[[#This Row],[Year_Birth]]</f>
        <v>47</v>
      </c>
      <c r="D1275" t="str">
        <f>IF(AND(marketing_campaign32[[#This Row],[Age]]&gt;17, marketing_campaign32[[#This Row],[Age]]&lt;40), "Adult", IF(AND(marketing_campaign32[[#This Row],[Age]]&gt;=40, marketing_campaign32[[#This Row],[Age]]&lt;59), "Middle Age", "Old Age"))</f>
        <v>Middle Age</v>
      </c>
      <c r="E1275">
        <v>2</v>
      </c>
      <c r="F1275">
        <v>1</v>
      </c>
      <c r="G1275">
        <v>46904</v>
      </c>
      <c r="H1275" t="s">
        <v>147</v>
      </c>
      <c r="I1275">
        <v>2</v>
      </c>
      <c r="J1275">
        <v>1</v>
      </c>
      <c r="K1275">
        <v>1</v>
      </c>
      <c r="L1275">
        <f t="shared" si="57"/>
        <v>2</v>
      </c>
      <c r="M1275">
        <f>marketing_campaign32[[#This Row],[TotalKids]]+marketing_campaign32[[#This Row],[Marital_Number]]</f>
        <v>3</v>
      </c>
      <c r="N1275" s="1">
        <v>41216</v>
      </c>
      <c r="O1275" s="22">
        <f>MAX($N$2:$N$2229)-marketing_campaign32[[#This Row],[Dt_Customer]]</f>
        <v>603</v>
      </c>
      <c r="P1275">
        <v>20</v>
      </c>
      <c r="Q1275">
        <v>153</v>
      </c>
      <c r="R1275">
        <v>4</v>
      </c>
      <c r="S1275">
        <v>56</v>
      </c>
      <c r="T1275">
        <v>0</v>
      </c>
      <c r="U1275">
        <v>9</v>
      </c>
      <c r="V1275">
        <v>31</v>
      </c>
      <c r="W1275">
        <f t="shared" si="58"/>
        <v>253</v>
      </c>
      <c r="X1275" s="27">
        <f>marketing_campaign32[[#This Row],[TotalSpend]]/marketing_campaign32[[#This Row],[Income]]</f>
        <v>5.3939962476547846E-3</v>
      </c>
      <c r="Y1275" s="27" t="str">
        <f>IF(marketing_campaign32[[#This Row],[TotalSpend]]&gt;1196, "High Spend", "Low Spend")</f>
        <v>Low Spend</v>
      </c>
      <c r="Z1275">
        <v>4</v>
      </c>
      <c r="AA1275">
        <v>5</v>
      </c>
      <c r="AB1275">
        <v>1</v>
      </c>
      <c r="AC1275">
        <v>4</v>
      </c>
      <c r="AD1275">
        <f t="shared" si="59"/>
        <v>10</v>
      </c>
      <c r="AE1275" s="30">
        <f>IFERROR(marketing_campaign32[[#This Row],[TotalSpend]]/marketing_campaign32[[#This Row],[TotalPurchase]], 0)</f>
        <v>25.3</v>
      </c>
      <c r="AF1275">
        <v>8</v>
      </c>
      <c r="AG1275">
        <v>0</v>
      </c>
      <c r="AH1275">
        <v>0</v>
      </c>
      <c r="AI1275">
        <v>0</v>
      </c>
      <c r="AJ1275">
        <v>0</v>
      </c>
      <c r="AK1275">
        <v>0</v>
      </c>
      <c r="AL1275">
        <v>0</v>
      </c>
      <c r="AM1275">
        <v>0</v>
      </c>
    </row>
    <row r="1276" spans="1:39" x14ac:dyDescent="0.3">
      <c r="A1276">
        <v>10905</v>
      </c>
      <c r="B1276">
        <v>1955</v>
      </c>
      <c r="C1276">
        <f>2014-marketing_campaign32[[#This Row],[Year_Birth]]</f>
        <v>59</v>
      </c>
      <c r="D1276" t="str">
        <f>IF(AND(marketing_campaign32[[#This Row],[Age]]&gt;17, marketing_campaign32[[#This Row],[Age]]&lt;40), "Adult", IF(AND(marketing_campaign32[[#This Row],[Age]]&gt;=40, marketing_campaign32[[#This Row],[Age]]&lt;59), "Middle Age", "Old Age"))</f>
        <v>Old Age</v>
      </c>
      <c r="E1276">
        <v>2</v>
      </c>
      <c r="F1276">
        <v>2</v>
      </c>
      <c r="G1276">
        <v>42586</v>
      </c>
      <c r="H1276" t="s">
        <v>147</v>
      </c>
      <c r="I1276">
        <v>2</v>
      </c>
      <c r="J1276">
        <v>1</v>
      </c>
      <c r="K1276">
        <v>1</v>
      </c>
      <c r="L1276">
        <f t="shared" si="57"/>
        <v>2</v>
      </c>
      <c r="M1276">
        <f>marketing_campaign32[[#This Row],[TotalKids]]+marketing_campaign32[[#This Row],[Marital_Number]]</f>
        <v>4</v>
      </c>
      <c r="N1276" s="1">
        <v>41211</v>
      </c>
      <c r="O1276" s="22">
        <f>MAX($N$2:$N$2229)-marketing_campaign32[[#This Row],[Dt_Customer]]</f>
        <v>608</v>
      </c>
      <c r="P1276">
        <v>7</v>
      </c>
      <c r="Q1276">
        <v>194</v>
      </c>
      <c r="R1276">
        <v>2</v>
      </c>
      <c r="S1276">
        <v>56</v>
      </c>
      <c r="T1276">
        <v>0</v>
      </c>
      <c r="U1276">
        <v>0</v>
      </c>
      <c r="V1276">
        <v>0</v>
      </c>
      <c r="W1276">
        <f t="shared" si="58"/>
        <v>252</v>
      </c>
      <c r="X1276" s="27">
        <f>marketing_campaign32[[#This Row],[TotalSpend]]/marketing_campaign32[[#This Row],[Income]]</f>
        <v>5.9174376555675571E-3</v>
      </c>
      <c r="Y1276" s="27" t="str">
        <f>IF(marketing_campaign32[[#This Row],[TotalSpend]]&gt;1196, "High Spend", "Low Spend")</f>
        <v>Low Spend</v>
      </c>
      <c r="Z1276">
        <v>5</v>
      </c>
      <c r="AA1276">
        <v>4</v>
      </c>
      <c r="AB1276">
        <v>1</v>
      </c>
      <c r="AC1276">
        <v>6</v>
      </c>
      <c r="AD1276">
        <f t="shared" si="59"/>
        <v>11</v>
      </c>
      <c r="AE1276" s="30">
        <f>IFERROR(marketing_campaign32[[#This Row],[TotalSpend]]/marketing_campaign32[[#This Row],[TotalPurchase]], 0)</f>
        <v>22.90909090909091</v>
      </c>
      <c r="AF1276">
        <v>8</v>
      </c>
      <c r="AG1276">
        <v>0</v>
      </c>
      <c r="AH1276">
        <v>0</v>
      </c>
      <c r="AI1276">
        <v>0</v>
      </c>
      <c r="AJ1276">
        <v>0</v>
      </c>
      <c r="AK1276">
        <v>0</v>
      </c>
      <c r="AL1276">
        <v>1</v>
      </c>
      <c r="AM1276">
        <v>0</v>
      </c>
    </row>
    <row r="1277" spans="1:39" x14ac:dyDescent="0.3">
      <c r="A1277">
        <v>8910</v>
      </c>
      <c r="B1277">
        <v>1955</v>
      </c>
      <c r="C1277">
        <f>2014-marketing_campaign32[[#This Row],[Year_Birth]]</f>
        <v>59</v>
      </c>
      <c r="D1277" t="str">
        <f>IF(AND(marketing_campaign32[[#This Row],[Age]]&gt;17, marketing_campaign32[[#This Row],[Age]]&lt;40), "Adult", IF(AND(marketing_campaign32[[#This Row],[Age]]&gt;=40, marketing_campaign32[[#This Row],[Age]]&lt;59), "Middle Age", "Old Age"))</f>
        <v>Old Age</v>
      </c>
      <c r="E1277">
        <v>2</v>
      </c>
      <c r="F1277">
        <v>2</v>
      </c>
      <c r="G1277">
        <v>42586</v>
      </c>
      <c r="H1277" t="s">
        <v>147</v>
      </c>
      <c r="I1277">
        <v>2</v>
      </c>
      <c r="J1277">
        <v>1</v>
      </c>
      <c r="K1277">
        <v>1</v>
      </c>
      <c r="L1277">
        <f t="shared" si="57"/>
        <v>2</v>
      </c>
      <c r="M1277">
        <f>marketing_campaign32[[#This Row],[TotalKids]]+marketing_campaign32[[#This Row],[Marital_Number]]</f>
        <v>4</v>
      </c>
      <c r="N1277" s="1">
        <v>41211</v>
      </c>
      <c r="O1277" s="22">
        <f>MAX($N$2:$N$2229)-marketing_campaign32[[#This Row],[Dt_Customer]]</f>
        <v>608</v>
      </c>
      <c r="P1277">
        <v>7</v>
      </c>
      <c r="Q1277">
        <v>194</v>
      </c>
      <c r="R1277">
        <v>2</v>
      </c>
      <c r="S1277">
        <v>56</v>
      </c>
      <c r="T1277">
        <v>0</v>
      </c>
      <c r="U1277">
        <v>0</v>
      </c>
      <c r="V1277">
        <v>0</v>
      </c>
      <c r="W1277">
        <f t="shared" si="58"/>
        <v>252</v>
      </c>
      <c r="X1277" s="27">
        <f>marketing_campaign32[[#This Row],[TotalSpend]]/marketing_campaign32[[#This Row],[Income]]</f>
        <v>5.9174376555675571E-3</v>
      </c>
      <c r="Y1277" s="27" t="str">
        <f>IF(marketing_campaign32[[#This Row],[TotalSpend]]&gt;1196, "High Spend", "Low Spend")</f>
        <v>Low Spend</v>
      </c>
      <c r="Z1277">
        <v>5</v>
      </c>
      <c r="AA1277">
        <v>4</v>
      </c>
      <c r="AB1277">
        <v>1</v>
      </c>
      <c r="AC1277">
        <v>6</v>
      </c>
      <c r="AD1277">
        <f t="shared" si="59"/>
        <v>11</v>
      </c>
      <c r="AE1277" s="30">
        <f>IFERROR(marketing_campaign32[[#This Row],[TotalSpend]]/marketing_campaign32[[#This Row],[TotalPurchase]], 0)</f>
        <v>22.90909090909091</v>
      </c>
      <c r="AF1277">
        <v>8</v>
      </c>
      <c r="AG1277">
        <v>0</v>
      </c>
      <c r="AH1277">
        <v>0</v>
      </c>
      <c r="AI1277">
        <v>0</v>
      </c>
      <c r="AJ1277">
        <v>0</v>
      </c>
      <c r="AK1277">
        <v>0</v>
      </c>
      <c r="AL1277">
        <v>1</v>
      </c>
      <c r="AM1277">
        <v>0</v>
      </c>
    </row>
    <row r="1278" spans="1:39" x14ac:dyDescent="0.3">
      <c r="A1278">
        <v>10476</v>
      </c>
      <c r="B1278">
        <v>1958</v>
      </c>
      <c r="C1278">
        <f>2014-marketing_campaign32[[#This Row],[Year_Birth]]</f>
        <v>56</v>
      </c>
      <c r="D1278" t="str">
        <f>IF(AND(marketing_campaign32[[#This Row],[Age]]&gt;17, marketing_campaign32[[#This Row],[Age]]&lt;40), "Adult", IF(AND(marketing_campaign32[[#This Row],[Age]]&gt;=40, marketing_campaign32[[#This Row],[Age]]&lt;59), "Middle Age", "Old Age"))</f>
        <v>Middle Age</v>
      </c>
      <c r="E1278">
        <v>2</v>
      </c>
      <c r="F1278">
        <v>2</v>
      </c>
      <c r="G1278">
        <v>67267</v>
      </c>
      <c r="H1278" t="s">
        <v>147</v>
      </c>
      <c r="I1278">
        <v>2</v>
      </c>
      <c r="J1278">
        <v>0</v>
      </c>
      <c r="K1278">
        <v>1</v>
      </c>
      <c r="L1278">
        <f t="shared" si="57"/>
        <v>1</v>
      </c>
      <c r="M1278">
        <f>marketing_campaign32[[#This Row],[TotalKids]]+marketing_campaign32[[#This Row],[Marital_Number]]</f>
        <v>3</v>
      </c>
      <c r="N1278" s="1">
        <v>41772</v>
      </c>
      <c r="O1278" s="22">
        <f>MAX($N$2:$N$2229)-marketing_campaign32[[#This Row],[Dt_Customer]]</f>
        <v>47</v>
      </c>
      <c r="P1278">
        <v>0</v>
      </c>
      <c r="Q1278">
        <v>134</v>
      </c>
      <c r="R1278">
        <v>11</v>
      </c>
      <c r="S1278">
        <v>59</v>
      </c>
      <c r="T1278">
        <v>15</v>
      </c>
      <c r="U1278">
        <v>2</v>
      </c>
      <c r="V1278">
        <v>30</v>
      </c>
      <c r="W1278">
        <f t="shared" si="58"/>
        <v>251</v>
      </c>
      <c r="X1278" s="27">
        <f>marketing_campaign32[[#This Row],[TotalSpend]]/marketing_campaign32[[#This Row],[Income]]</f>
        <v>3.7313987542182646E-3</v>
      </c>
      <c r="Y1278" s="27" t="str">
        <f>IF(marketing_campaign32[[#This Row],[TotalSpend]]&gt;1196, "High Spend", "Low Spend")</f>
        <v>Low Spend</v>
      </c>
      <c r="Z1278">
        <v>1</v>
      </c>
      <c r="AA1278">
        <v>3</v>
      </c>
      <c r="AB1278">
        <v>2</v>
      </c>
      <c r="AC1278">
        <v>5</v>
      </c>
      <c r="AD1278">
        <f t="shared" si="59"/>
        <v>10</v>
      </c>
      <c r="AE1278" s="30">
        <f>IFERROR(marketing_campaign32[[#This Row],[TotalSpend]]/marketing_campaign32[[#This Row],[TotalPurchase]], 0)</f>
        <v>25.1</v>
      </c>
      <c r="AF1278">
        <v>2</v>
      </c>
      <c r="AG1278">
        <v>0</v>
      </c>
      <c r="AH1278">
        <v>0</v>
      </c>
      <c r="AI1278">
        <v>0</v>
      </c>
      <c r="AJ1278">
        <v>0</v>
      </c>
      <c r="AK1278">
        <v>0</v>
      </c>
      <c r="AL1278">
        <v>0</v>
      </c>
      <c r="AM1278">
        <v>0</v>
      </c>
    </row>
    <row r="1279" spans="1:39" x14ac:dyDescent="0.3">
      <c r="A1279">
        <v>195</v>
      </c>
      <c r="B1279">
        <v>1972</v>
      </c>
      <c r="C1279">
        <f>2014-marketing_campaign32[[#This Row],[Year_Birth]]</f>
        <v>42</v>
      </c>
      <c r="D1279" t="str">
        <f>IF(AND(marketing_campaign32[[#This Row],[Age]]&gt;17, marketing_campaign32[[#This Row],[Age]]&lt;40), "Adult", IF(AND(marketing_campaign32[[#This Row],[Age]]&gt;=40, marketing_campaign32[[#This Row],[Age]]&lt;59), "Middle Age", "Old Age"))</f>
        <v>Middle Age</v>
      </c>
      <c r="E1279">
        <v>2</v>
      </c>
      <c r="F1279">
        <v>1</v>
      </c>
      <c r="G1279">
        <v>38808</v>
      </c>
      <c r="H1279" t="s">
        <v>147</v>
      </c>
      <c r="I1279">
        <v>2</v>
      </c>
      <c r="J1279">
        <v>1</v>
      </c>
      <c r="K1279">
        <v>0</v>
      </c>
      <c r="L1279">
        <f t="shared" si="57"/>
        <v>1</v>
      </c>
      <c r="M1279">
        <f>marketing_campaign32[[#This Row],[TotalKids]]+marketing_campaign32[[#This Row],[Marital_Number]]</f>
        <v>2</v>
      </c>
      <c r="N1279" s="1">
        <v>41147</v>
      </c>
      <c r="O1279" s="22">
        <f>MAX($N$2:$N$2229)-marketing_campaign32[[#This Row],[Dt_Customer]]</f>
        <v>672</v>
      </c>
      <c r="P1279">
        <v>21</v>
      </c>
      <c r="Q1279">
        <v>125</v>
      </c>
      <c r="R1279">
        <v>17</v>
      </c>
      <c r="S1279">
        <v>52</v>
      </c>
      <c r="T1279">
        <v>3</v>
      </c>
      <c r="U1279">
        <v>19</v>
      </c>
      <c r="V1279">
        <v>30</v>
      </c>
      <c r="W1279">
        <f t="shared" si="58"/>
        <v>246</v>
      </c>
      <c r="X1279" s="27">
        <f>marketing_campaign32[[#This Row],[TotalSpend]]/marketing_campaign32[[#This Row],[Income]]</f>
        <v>6.3388991960420535E-3</v>
      </c>
      <c r="Y1279" s="27" t="str">
        <f>IF(marketing_campaign32[[#This Row],[TotalSpend]]&gt;1196, "High Spend", "Low Spend")</f>
        <v>Low Spend</v>
      </c>
      <c r="Z1279">
        <v>4</v>
      </c>
      <c r="AA1279">
        <v>5</v>
      </c>
      <c r="AB1279">
        <v>1</v>
      </c>
      <c r="AC1279">
        <v>4</v>
      </c>
      <c r="AD1279">
        <f t="shared" si="59"/>
        <v>10</v>
      </c>
      <c r="AE1279" s="30">
        <f>IFERROR(marketing_campaign32[[#This Row],[TotalSpend]]/marketing_campaign32[[#This Row],[TotalPurchase]], 0)</f>
        <v>24.6</v>
      </c>
      <c r="AF1279">
        <v>8</v>
      </c>
      <c r="AG1279">
        <v>0</v>
      </c>
      <c r="AH1279">
        <v>0</v>
      </c>
      <c r="AI1279">
        <v>1</v>
      </c>
      <c r="AJ1279">
        <v>0</v>
      </c>
      <c r="AK1279">
        <v>0</v>
      </c>
      <c r="AL1279">
        <v>1</v>
      </c>
      <c r="AM1279">
        <v>0</v>
      </c>
    </row>
    <row r="1280" spans="1:39" x14ac:dyDescent="0.3">
      <c r="A1280">
        <v>1170</v>
      </c>
      <c r="B1280">
        <v>1975</v>
      </c>
      <c r="C1280">
        <f>2014-marketing_campaign32[[#This Row],[Year_Birth]]</f>
        <v>39</v>
      </c>
      <c r="D1280" t="str">
        <f>IF(AND(marketing_campaign32[[#This Row],[Age]]&gt;17, marketing_campaign32[[#This Row],[Age]]&lt;40), "Adult", IF(AND(marketing_campaign32[[#This Row],[Age]]&gt;=40, marketing_campaign32[[#This Row],[Age]]&lt;59), "Middle Age", "Old Age"))</f>
        <v>Adult</v>
      </c>
      <c r="E1280">
        <v>2</v>
      </c>
      <c r="F1280">
        <v>2</v>
      </c>
      <c r="G1280">
        <v>27573</v>
      </c>
      <c r="H1280" t="s">
        <v>148</v>
      </c>
      <c r="I1280">
        <v>1</v>
      </c>
      <c r="J1280">
        <v>1</v>
      </c>
      <c r="K1280">
        <v>0</v>
      </c>
      <c r="L1280">
        <f t="shared" si="57"/>
        <v>1</v>
      </c>
      <c r="M1280">
        <f>marketing_campaign32[[#This Row],[TotalKids]]+marketing_campaign32[[#This Row],[Marital_Number]]</f>
        <v>3</v>
      </c>
      <c r="N1280" s="1">
        <v>41358</v>
      </c>
      <c r="O1280" s="22">
        <f>MAX($N$2:$N$2229)-marketing_campaign32[[#This Row],[Dt_Customer]]</f>
        <v>461</v>
      </c>
      <c r="P1280">
        <v>45</v>
      </c>
      <c r="Q1280">
        <v>50</v>
      </c>
      <c r="R1280">
        <v>15</v>
      </c>
      <c r="S1280">
        <v>110</v>
      </c>
      <c r="T1280">
        <v>39</v>
      </c>
      <c r="U1280">
        <v>15</v>
      </c>
      <c r="V1280">
        <v>15</v>
      </c>
      <c r="W1280">
        <f t="shared" si="58"/>
        <v>244</v>
      </c>
      <c r="X1280" s="27">
        <f>marketing_campaign32[[#This Row],[TotalSpend]]/marketing_campaign32[[#This Row],[Income]]</f>
        <v>8.8492365720088499E-3</v>
      </c>
      <c r="Y1280" s="27" t="str">
        <f>IF(marketing_campaign32[[#This Row],[TotalSpend]]&gt;1196, "High Spend", "Low Spend")</f>
        <v>Low Spend</v>
      </c>
      <c r="Z1280">
        <v>4</v>
      </c>
      <c r="AA1280">
        <v>5</v>
      </c>
      <c r="AB1280">
        <v>1</v>
      </c>
      <c r="AC1280">
        <v>4</v>
      </c>
      <c r="AD1280">
        <f t="shared" si="59"/>
        <v>10</v>
      </c>
      <c r="AE1280" s="30">
        <f>IFERROR(marketing_campaign32[[#This Row],[TotalSpend]]/marketing_campaign32[[#This Row],[TotalPurchase]], 0)</f>
        <v>24.4</v>
      </c>
      <c r="AF1280">
        <v>8</v>
      </c>
      <c r="AG1280">
        <v>0</v>
      </c>
      <c r="AH1280">
        <v>0</v>
      </c>
      <c r="AI1280">
        <v>0</v>
      </c>
      <c r="AJ1280">
        <v>0</v>
      </c>
      <c r="AK1280">
        <v>0</v>
      </c>
      <c r="AL1280">
        <v>0</v>
      </c>
      <c r="AM1280">
        <v>0</v>
      </c>
    </row>
    <row r="1281" spans="1:39" x14ac:dyDescent="0.3">
      <c r="A1281">
        <v>3570</v>
      </c>
      <c r="B1281">
        <v>1969</v>
      </c>
      <c r="C1281">
        <f>2014-marketing_campaign32[[#This Row],[Year_Birth]]</f>
        <v>45</v>
      </c>
      <c r="D1281" t="str">
        <f>IF(AND(marketing_campaign32[[#This Row],[Age]]&gt;17, marketing_campaign32[[#This Row],[Age]]&lt;40), "Adult", IF(AND(marketing_campaign32[[#This Row],[Age]]&gt;=40, marketing_campaign32[[#This Row],[Age]]&lt;59), "Middle Age", "Old Age"))</f>
        <v>Middle Age</v>
      </c>
      <c r="E1281">
        <v>3</v>
      </c>
      <c r="F1281">
        <v>2</v>
      </c>
      <c r="G1281">
        <v>42731</v>
      </c>
      <c r="H1281" t="s">
        <v>147</v>
      </c>
      <c r="I1281">
        <v>2</v>
      </c>
      <c r="J1281">
        <v>1</v>
      </c>
      <c r="K1281">
        <v>0</v>
      </c>
      <c r="L1281">
        <f t="shared" ref="L1281:L1344" si="60">J1281+K1281</f>
        <v>1</v>
      </c>
      <c r="M1281">
        <f>marketing_campaign32[[#This Row],[TotalKids]]+marketing_campaign32[[#This Row],[Marital_Number]]</f>
        <v>3</v>
      </c>
      <c r="N1281" s="1">
        <v>41568</v>
      </c>
      <c r="O1281" s="22">
        <f>MAX($N$2:$N$2229)-marketing_campaign32[[#This Row],[Dt_Customer]]</f>
        <v>251</v>
      </c>
      <c r="P1281">
        <v>64</v>
      </c>
      <c r="Q1281">
        <v>159</v>
      </c>
      <c r="R1281">
        <v>2</v>
      </c>
      <c r="S1281">
        <v>51</v>
      </c>
      <c r="T1281">
        <v>6</v>
      </c>
      <c r="U1281">
        <v>2</v>
      </c>
      <c r="V1281">
        <v>24</v>
      </c>
      <c r="W1281">
        <f t="shared" ref="W1281:W1344" si="61">Q1281+R1281+S1281+T1281+U1281+V1281</f>
        <v>244</v>
      </c>
      <c r="X1281" s="27">
        <f>marketing_campaign32[[#This Row],[TotalSpend]]/marketing_campaign32[[#This Row],[Income]]</f>
        <v>5.7101401792609583E-3</v>
      </c>
      <c r="Y1281" s="27" t="str">
        <f>IF(marketing_campaign32[[#This Row],[TotalSpend]]&gt;1196, "High Spend", "Low Spend")</f>
        <v>Low Spend</v>
      </c>
      <c r="Z1281">
        <v>3</v>
      </c>
      <c r="AA1281">
        <v>4</v>
      </c>
      <c r="AB1281">
        <v>1</v>
      </c>
      <c r="AC1281">
        <v>5</v>
      </c>
      <c r="AD1281">
        <f t="shared" ref="AD1281:AD1344" si="62">AA1281+AB1281+AC1281</f>
        <v>10</v>
      </c>
      <c r="AE1281" s="30">
        <f>IFERROR(marketing_campaign32[[#This Row],[TotalSpend]]/marketing_campaign32[[#This Row],[TotalPurchase]], 0)</f>
        <v>24.4</v>
      </c>
      <c r="AF1281">
        <v>5</v>
      </c>
      <c r="AG1281">
        <v>0</v>
      </c>
      <c r="AH1281">
        <v>0</v>
      </c>
      <c r="AI1281">
        <v>0</v>
      </c>
      <c r="AJ1281">
        <v>0</v>
      </c>
      <c r="AK1281">
        <v>0</v>
      </c>
      <c r="AL1281">
        <v>0</v>
      </c>
      <c r="AM1281">
        <v>0</v>
      </c>
    </row>
    <row r="1282" spans="1:39" x14ac:dyDescent="0.3">
      <c r="A1282">
        <v>221</v>
      </c>
      <c r="B1282">
        <v>1955</v>
      </c>
      <c r="C1282">
        <f>2014-marketing_campaign32[[#This Row],[Year_Birth]]</f>
        <v>59</v>
      </c>
      <c r="D1282" t="str">
        <f>IF(AND(marketing_campaign32[[#This Row],[Age]]&gt;17, marketing_campaign32[[#This Row],[Age]]&lt;40), "Adult", IF(AND(marketing_campaign32[[#This Row],[Age]]&gt;=40, marketing_campaign32[[#This Row],[Age]]&lt;59), "Middle Age", "Old Age"))</f>
        <v>Old Age</v>
      </c>
      <c r="E1282">
        <v>2</v>
      </c>
      <c r="F1282">
        <v>2</v>
      </c>
      <c r="G1282">
        <v>48726</v>
      </c>
      <c r="H1282" t="s">
        <v>147</v>
      </c>
      <c r="I1282">
        <v>2</v>
      </c>
      <c r="J1282">
        <v>0</v>
      </c>
      <c r="K1282">
        <v>1</v>
      </c>
      <c r="L1282">
        <f t="shared" si="60"/>
        <v>1</v>
      </c>
      <c r="M1282">
        <f>marketing_campaign32[[#This Row],[TotalKids]]+marketing_campaign32[[#This Row],[Marital_Number]]</f>
        <v>3</v>
      </c>
      <c r="N1282" s="1">
        <v>41391</v>
      </c>
      <c r="O1282" s="22">
        <f>MAX($N$2:$N$2229)-marketing_campaign32[[#This Row],[Dt_Customer]]</f>
        <v>428</v>
      </c>
      <c r="P1282">
        <v>90</v>
      </c>
      <c r="Q1282">
        <v>138</v>
      </c>
      <c r="R1282">
        <v>3</v>
      </c>
      <c r="S1282">
        <v>38</v>
      </c>
      <c r="T1282">
        <v>4</v>
      </c>
      <c r="U1282">
        <v>0</v>
      </c>
      <c r="V1282">
        <v>59</v>
      </c>
      <c r="W1282">
        <f t="shared" si="61"/>
        <v>242</v>
      </c>
      <c r="X1282" s="27">
        <f>marketing_campaign32[[#This Row],[TotalSpend]]/marketing_campaign32[[#This Row],[Income]]</f>
        <v>4.9665476337068509E-3</v>
      </c>
      <c r="Y1282" s="27" t="str">
        <f>IF(marketing_campaign32[[#This Row],[TotalSpend]]&gt;1196, "High Spend", "Low Spend")</f>
        <v>Low Spend</v>
      </c>
      <c r="Z1282">
        <v>3</v>
      </c>
      <c r="AA1282">
        <v>3</v>
      </c>
      <c r="AB1282">
        <v>2</v>
      </c>
      <c r="AC1282">
        <v>4</v>
      </c>
      <c r="AD1282">
        <f t="shared" si="62"/>
        <v>9</v>
      </c>
      <c r="AE1282" s="30">
        <f>IFERROR(marketing_campaign32[[#This Row],[TotalSpend]]/marketing_campaign32[[#This Row],[TotalPurchase]], 0)</f>
        <v>26.888888888888889</v>
      </c>
      <c r="AF1282">
        <v>6</v>
      </c>
      <c r="AG1282">
        <v>0</v>
      </c>
      <c r="AH1282">
        <v>0</v>
      </c>
      <c r="AI1282">
        <v>0</v>
      </c>
      <c r="AJ1282">
        <v>0</v>
      </c>
      <c r="AK1282">
        <v>0</v>
      </c>
      <c r="AL1282">
        <v>0</v>
      </c>
      <c r="AM1282">
        <v>0</v>
      </c>
    </row>
    <row r="1283" spans="1:39" x14ac:dyDescent="0.3">
      <c r="A1283">
        <v>2677</v>
      </c>
      <c r="B1283">
        <v>1956</v>
      </c>
      <c r="C1283">
        <f>2014-marketing_campaign32[[#This Row],[Year_Birth]]</f>
        <v>58</v>
      </c>
      <c r="D1283" t="str">
        <f>IF(AND(marketing_campaign32[[#This Row],[Age]]&gt;17, marketing_campaign32[[#This Row],[Age]]&lt;40), "Adult", IF(AND(marketing_campaign32[[#This Row],[Age]]&gt;=40, marketing_campaign32[[#This Row],[Age]]&lt;59), "Middle Age", "Old Age"))</f>
        <v>Middle Age</v>
      </c>
      <c r="E1283">
        <v>2</v>
      </c>
      <c r="F1283">
        <v>2</v>
      </c>
      <c r="G1283">
        <v>46097</v>
      </c>
      <c r="H1283" t="s">
        <v>147</v>
      </c>
      <c r="I1283">
        <v>2</v>
      </c>
      <c r="J1283">
        <v>0</v>
      </c>
      <c r="K1283">
        <v>1</v>
      </c>
      <c r="L1283">
        <f t="shared" si="60"/>
        <v>1</v>
      </c>
      <c r="M1283">
        <f>marketing_campaign32[[#This Row],[TotalKids]]+marketing_campaign32[[#This Row],[Marital_Number]]</f>
        <v>3</v>
      </c>
      <c r="N1283" s="1">
        <v>41364</v>
      </c>
      <c r="O1283" s="22">
        <f>MAX($N$2:$N$2229)-marketing_campaign32[[#This Row],[Dt_Customer]]</f>
        <v>455</v>
      </c>
      <c r="P1283">
        <v>11</v>
      </c>
      <c r="Q1283">
        <v>72</v>
      </c>
      <c r="R1283">
        <v>24</v>
      </c>
      <c r="S1283">
        <v>68</v>
      </c>
      <c r="T1283">
        <v>65</v>
      </c>
      <c r="U1283">
        <v>4</v>
      </c>
      <c r="V1283">
        <v>8</v>
      </c>
      <c r="W1283">
        <f t="shared" si="61"/>
        <v>241</v>
      </c>
      <c r="X1283" s="27">
        <f>marketing_campaign32[[#This Row],[TotalSpend]]/marketing_campaign32[[#This Row],[Income]]</f>
        <v>5.2281059504956937E-3</v>
      </c>
      <c r="Y1283" s="27" t="str">
        <f>IF(marketing_campaign32[[#This Row],[TotalSpend]]&gt;1196, "High Spend", "Low Spend")</f>
        <v>Low Spend</v>
      </c>
      <c r="Z1283">
        <v>5</v>
      </c>
      <c r="AA1283">
        <v>3</v>
      </c>
      <c r="AB1283">
        <v>1</v>
      </c>
      <c r="AC1283">
        <v>6</v>
      </c>
      <c r="AD1283">
        <f t="shared" si="62"/>
        <v>10</v>
      </c>
      <c r="AE1283" s="30">
        <f>IFERROR(marketing_campaign32[[#This Row],[TotalSpend]]/marketing_campaign32[[#This Row],[TotalPurchase]], 0)</f>
        <v>24.1</v>
      </c>
      <c r="AF1283">
        <v>4</v>
      </c>
      <c r="AG1283">
        <v>0</v>
      </c>
      <c r="AH1283">
        <v>0</v>
      </c>
      <c r="AI1283">
        <v>0</v>
      </c>
      <c r="AJ1283">
        <v>0</v>
      </c>
      <c r="AK1283">
        <v>0</v>
      </c>
      <c r="AL1283">
        <v>0</v>
      </c>
      <c r="AM1283">
        <v>0</v>
      </c>
    </row>
    <row r="1284" spans="1:39" x14ac:dyDescent="0.3">
      <c r="A1284">
        <v>1379</v>
      </c>
      <c r="B1284">
        <v>1992</v>
      </c>
      <c r="C1284">
        <f>2014-marketing_campaign32[[#This Row],[Year_Birth]]</f>
        <v>22</v>
      </c>
      <c r="D1284" t="str">
        <f>IF(AND(marketing_campaign32[[#This Row],[Age]]&gt;17, marketing_campaign32[[#This Row],[Age]]&lt;40), "Adult", IF(AND(marketing_campaign32[[#This Row],[Age]]&gt;=40, marketing_campaign32[[#This Row],[Age]]&lt;59), "Middle Age", "Old Age"))</f>
        <v>Adult</v>
      </c>
      <c r="E1284">
        <v>3</v>
      </c>
      <c r="F1284">
        <v>2</v>
      </c>
      <c r="G1284">
        <v>42670</v>
      </c>
      <c r="H1284" t="s">
        <v>147</v>
      </c>
      <c r="I1284">
        <v>2</v>
      </c>
      <c r="J1284">
        <v>0</v>
      </c>
      <c r="K1284">
        <v>0</v>
      </c>
      <c r="L1284">
        <f t="shared" si="60"/>
        <v>0</v>
      </c>
      <c r="M1284">
        <f>marketing_campaign32[[#This Row],[TotalKids]]+marketing_campaign32[[#This Row],[Marital_Number]]</f>
        <v>2</v>
      </c>
      <c r="N1284" s="1">
        <v>41391</v>
      </c>
      <c r="O1284" s="22">
        <f>MAX($N$2:$N$2229)-marketing_campaign32[[#This Row],[Dt_Customer]]</f>
        <v>428</v>
      </c>
      <c r="P1284">
        <v>12</v>
      </c>
      <c r="Q1284">
        <v>154</v>
      </c>
      <c r="R1284">
        <v>2</v>
      </c>
      <c r="S1284">
        <v>46</v>
      </c>
      <c r="T1284">
        <v>20</v>
      </c>
      <c r="U1284">
        <v>4</v>
      </c>
      <c r="V1284">
        <v>15</v>
      </c>
      <c r="W1284">
        <f t="shared" si="61"/>
        <v>241</v>
      </c>
      <c r="X1284" s="27">
        <f>marketing_campaign32[[#This Row],[TotalSpend]]/marketing_campaign32[[#This Row],[Income]]</f>
        <v>5.6479962502929458E-3</v>
      </c>
      <c r="Y1284" s="27" t="str">
        <f>IF(marketing_campaign32[[#This Row],[TotalSpend]]&gt;1196, "High Spend", "Low Spend")</f>
        <v>Low Spend</v>
      </c>
      <c r="Z1284">
        <v>1</v>
      </c>
      <c r="AA1284">
        <v>4</v>
      </c>
      <c r="AB1284">
        <v>2</v>
      </c>
      <c r="AC1284">
        <v>4</v>
      </c>
      <c r="AD1284">
        <f t="shared" si="62"/>
        <v>10</v>
      </c>
      <c r="AE1284" s="30">
        <f>IFERROR(marketing_campaign32[[#This Row],[TotalSpend]]/marketing_campaign32[[#This Row],[TotalPurchase]], 0)</f>
        <v>24.1</v>
      </c>
      <c r="AF1284">
        <v>4</v>
      </c>
      <c r="AG1284">
        <v>0</v>
      </c>
      <c r="AH1284">
        <v>0</v>
      </c>
      <c r="AI1284">
        <v>0</v>
      </c>
      <c r="AJ1284">
        <v>0</v>
      </c>
      <c r="AK1284">
        <v>0</v>
      </c>
      <c r="AL1284">
        <v>0</v>
      </c>
      <c r="AM1284">
        <v>0</v>
      </c>
    </row>
    <row r="1285" spans="1:39" x14ac:dyDescent="0.3">
      <c r="A1285">
        <v>8692</v>
      </c>
      <c r="B1285">
        <v>1952</v>
      </c>
      <c r="C1285">
        <f>2014-marketing_campaign32[[#This Row],[Year_Birth]]</f>
        <v>62</v>
      </c>
      <c r="D1285" t="str">
        <f>IF(AND(marketing_campaign32[[#This Row],[Age]]&gt;17, marketing_campaign32[[#This Row],[Age]]&lt;40), "Adult", IF(AND(marketing_campaign32[[#This Row],[Age]]&gt;=40, marketing_campaign32[[#This Row],[Age]]&lt;59), "Middle Age", "Old Age"))</f>
        <v>Old Age</v>
      </c>
      <c r="E1285">
        <v>2</v>
      </c>
      <c r="F1285">
        <v>2</v>
      </c>
      <c r="G1285">
        <v>43462</v>
      </c>
      <c r="H1285" t="s">
        <v>147</v>
      </c>
      <c r="I1285">
        <v>2</v>
      </c>
      <c r="J1285">
        <v>1</v>
      </c>
      <c r="K1285">
        <v>1</v>
      </c>
      <c r="L1285">
        <f t="shared" si="60"/>
        <v>2</v>
      </c>
      <c r="M1285">
        <f>marketing_campaign32[[#This Row],[TotalKids]]+marketing_campaign32[[#This Row],[Marital_Number]]</f>
        <v>4</v>
      </c>
      <c r="N1285" s="1">
        <v>41164</v>
      </c>
      <c r="O1285" s="22">
        <f>MAX($N$2:$N$2229)-marketing_campaign32[[#This Row],[Dt_Customer]]</f>
        <v>655</v>
      </c>
      <c r="P1285">
        <v>50</v>
      </c>
      <c r="Q1285">
        <v>90</v>
      </c>
      <c r="R1285">
        <v>17</v>
      </c>
      <c r="S1285">
        <v>97</v>
      </c>
      <c r="T1285">
        <v>15</v>
      </c>
      <c r="U1285">
        <v>6</v>
      </c>
      <c r="V1285">
        <v>15</v>
      </c>
      <c r="W1285">
        <f t="shared" si="61"/>
        <v>240</v>
      </c>
      <c r="X1285" s="27">
        <f>marketing_campaign32[[#This Row],[TotalSpend]]/marketing_campaign32[[#This Row],[Income]]</f>
        <v>5.5220652524043991E-3</v>
      </c>
      <c r="Y1285" s="27" t="str">
        <f>IF(marketing_campaign32[[#This Row],[TotalSpend]]&gt;1196, "High Spend", "Low Spend")</f>
        <v>Low Spend</v>
      </c>
      <c r="Z1285">
        <v>6</v>
      </c>
      <c r="AA1285">
        <v>4</v>
      </c>
      <c r="AB1285">
        <v>1</v>
      </c>
      <c r="AC1285">
        <v>5</v>
      </c>
      <c r="AD1285">
        <f t="shared" si="62"/>
        <v>10</v>
      </c>
      <c r="AE1285" s="30">
        <f>IFERROR(marketing_campaign32[[#This Row],[TotalSpend]]/marketing_campaign32[[#This Row],[TotalPurchase]], 0)</f>
        <v>24</v>
      </c>
      <c r="AF1285">
        <v>8</v>
      </c>
      <c r="AG1285">
        <v>0</v>
      </c>
      <c r="AH1285">
        <v>0</v>
      </c>
      <c r="AI1285">
        <v>0</v>
      </c>
      <c r="AJ1285">
        <v>0</v>
      </c>
      <c r="AK1285">
        <v>0</v>
      </c>
      <c r="AL1285">
        <v>0</v>
      </c>
      <c r="AM1285">
        <v>0</v>
      </c>
    </row>
    <row r="1286" spans="1:39" x14ac:dyDescent="0.3">
      <c r="A1286">
        <v>955</v>
      </c>
      <c r="B1286">
        <v>1962</v>
      </c>
      <c r="C1286">
        <f>2014-marketing_campaign32[[#This Row],[Year_Birth]]</f>
        <v>52</v>
      </c>
      <c r="D1286" t="str">
        <f>IF(AND(marketing_campaign32[[#This Row],[Age]]&gt;17, marketing_campaign32[[#This Row],[Age]]&lt;40), "Adult", IF(AND(marketing_campaign32[[#This Row],[Age]]&gt;=40, marketing_campaign32[[#This Row],[Age]]&lt;59), "Middle Age", "Old Age"))</f>
        <v>Middle Age</v>
      </c>
      <c r="E1286">
        <v>3</v>
      </c>
      <c r="F1286">
        <v>2</v>
      </c>
      <c r="G1286">
        <v>47175</v>
      </c>
      <c r="H1286" t="s">
        <v>147</v>
      </c>
      <c r="I1286">
        <v>2</v>
      </c>
      <c r="J1286">
        <v>1</v>
      </c>
      <c r="K1286">
        <v>1</v>
      </c>
      <c r="L1286">
        <f t="shared" si="60"/>
        <v>2</v>
      </c>
      <c r="M1286">
        <f>marketing_campaign32[[#This Row],[TotalKids]]+marketing_campaign32[[#This Row],[Marital_Number]]</f>
        <v>4</v>
      </c>
      <c r="N1286" s="1">
        <v>41210</v>
      </c>
      <c r="O1286" s="22">
        <f>MAX($N$2:$N$2229)-marketing_campaign32[[#This Row],[Dt_Customer]]</f>
        <v>609</v>
      </c>
      <c r="P1286">
        <v>81</v>
      </c>
      <c r="Q1286">
        <v>167</v>
      </c>
      <c r="R1286">
        <v>2</v>
      </c>
      <c r="S1286">
        <v>44</v>
      </c>
      <c r="T1286">
        <v>6</v>
      </c>
      <c r="U1286">
        <v>2</v>
      </c>
      <c r="V1286">
        <v>19</v>
      </c>
      <c r="W1286">
        <f t="shared" si="61"/>
        <v>240</v>
      </c>
      <c r="X1286" s="27">
        <f>marketing_campaign32[[#This Row],[TotalSpend]]/marketing_campaign32[[#This Row],[Income]]</f>
        <v>5.0874403815580286E-3</v>
      </c>
      <c r="Y1286" s="27" t="str">
        <f>IF(marketing_campaign32[[#This Row],[TotalSpend]]&gt;1196, "High Spend", "Low Spend")</f>
        <v>Low Spend</v>
      </c>
      <c r="Z1286">
        <v>7</v>
      </c>
      <c r="AA1286">
        <v>4</v>
      </c>
      <c r="AB1286">
        <v>2</v>
      </c>
      <c r="AC1286">
        <v>4</v>
      </c>
      <c r="AD1286">
        <f t="shared" si="62"/>
        <v>10</v>
      </c>
      <c r="AE1286" s="30">
        <f>IFERROR(marketing_campaign32[[#This Row],[TotalSpend]]/marketing_campaign32[[#This Row],[TotalPurchase]], 0)</f>
        <v>24</v>
      </c>
      <c r="AF1286">
        <v>8</v>
      </c>
      <c r="AG1286">
        <v>0</v>
      </c>
      <c r="AH1286">
        <v>0</v>
      </c>
      <c r="AI1286">
        <v>1</v>
      </c>
      <c r="AJ1286">
        <v>0</v>
      </c>
      <c r="AK1286">
        <v>0</v>
      </c>
      <c r="AL1286">
        <v>1</v>
      </c>
      <c r="AM1286">
        <v>0</v>
      </c>
    </row>
    <row r="1287" spans="1:39" x14ac:dyDescent="0.3">
      <c r="A1287">
        <v>5948</v>
      </c>
      <c r="B1287">
        <v>1975</v>
      </c>
      <c r="C1287">
        <f>2014-marketing_campaign32[[#This Row],[Year_Birth]]</f>
        <v>39</v>
      </c>
      <c r="D1287" t="str">
        <f>IF(AND(marketing_campaign32[[#This Row],[Age]]&gt;17, marketing_campaign32[[#This Row],[Age]]&lt;40), "Adult", IF(AND(marketing_campaign32[[#This Row],[Age]]&gt;=40, marketing_campaign32[[#This Row],[Age]]&lt;59), "Middle Age", "Old Age"))</f>
        <v>Adult</v>
      </c>
      <c r="E1287">
        <v>2</v>
      </c>
      <c r="F1287">
        <v>1</v>
      </c>
      <c r="G1287">
        <v>57338</v>
      </c>
      <c r="H1287" t="s">
        <v>147</v>
      </c>
      <c r="I1287">
        <v>2</v>
      </c>
      <c r="J1287">
        <v>0</v>
      </c>
      <c r="K1287">
        <v>1</v>
      </c>
      <c r="L1287">
        <f t="shared" si="60"/>
        <v>1</v>
      </c>
      <c r="M1287">
        <f>marketing_campaign32[[#This Row],[TotalKids]]+marketing_campaign32[[#This Row],[Marital_Number]]</f>
        <v>2</v>
      </c>
      <c r="N1287" s="1">
        <v>41758</v>
      </c>
      <c r="O1287" s="22">
        <f>MAX($N$2:$N$2229)-marketing_campaign32[[#This Row],[Dt_Customer]]</f>
        <v>61</v>
      </c>
      <c r="P1287">
        <v>96</v>
      </c>
      <c r="Q1287">
        <v>143</v>
      </c>
      <c r="R1287">
        <v>6</v>
      </c>
      <c r="S1287">
        <v>52</v>
      </c>
      <c r="T1287">
        <v>11</v>
      </c>
      <c r="U1287">
        <v>8</v>
      </c>
      <c r="V1287">
        <v>17</v>
      </c>
      <c r="W1287">
        <f t="shared" si="61"/>
        <v>237</v>
      </c>
      <c r="X1287" s="27">
        <f>marketing_campaign32[[#This Row],[TotalSpend]]/marketing_campaign32[[#This Row],[Income]]</f>
        <v>4.1333844919599566E-3</v>
      </c>
      <c r="Y1287" s="27" t="str">
        <f>IF(marketing_campaign32[[#This Row],[TotalSpend]]&gt;1196, "High Spend", "Low Spend")</f>
        <v>Low Spend</v>
      </c>
      <c r="Z1287">
        <v>2</v>
      </c>
      <c r="AA1287">
        <v>4</v>
      </c>
      <c r="AB1287">
        <v>1</v>
      </c>
      <c r="AC1287">
        <v>5</v>
      </c>
      <c r="AD1287">
        <f t="shared" si="62"/>
        <v>10</v>
      </c>
      <c r="AE1287" s="30">
        <f>IFERROR(marketing_campaign32[[#This Row],[TotalSpend]]/marketing_campaign32[[#This Row],[TotalPurchase]], 0)</f>
        <v>23.7</v>
      </c>
      <c r="AF1287">
        <v>5</v>
      </c>
      <c r="AG1287">
        <v>0</v>
      </c>
      <c r="AH1287">
        <v>0</v>
      </c>
      <c r="AI1287">
        <v>0</v>
      </c>
      <c r="AJ1287">
        <v>0</v>
      </c>
      <c r="AK1287">
        <v>0</v>
      </c>
      <c r="AL1287">
        <v>0</v>
      </c>
      <c r="AM1287">
        <v>0</v>
      </c>
    </row>
    <row r="1288" spans="1:39" x14ac:dyDescent="0.3">
      <c r="A1288">
        <v>2613</v>
      </c>
      <c r="B1288">
        <v>1960</v>
      </c>
      <c r="C1288">
        <f>2014-marketing_campaign32[[#This Row],[Year_Birth]]</f>
        <v>54</v>
      </c>
      <c r="D1288" t="str">
        <f>IF(AND(marketing_campaign32[[#This Row],[Age]]&gt;17, marketing_campaign32[[#This Row],[Age]]&lt;40), "Adult", IF(AND(marketing_campaign32[[#This Row],[Age]]&gt;=40, marketing_campaign32[[#This Row],[Age]]&lt;59), "Middle Age", "Old Age"))</f>
        <v>Middle Age</v>
      </c>
      <c r="E1288">
        <v>3</v>
      </c>
      <c r="F1288">
        <v>2</v>
      </c>
      <c r="G1288">
        <v>54197</v>
      </c>
      <c r="H1288" t="s">
        <v>147</v>
      </c>
      <c r="I1288">
        <v>2</v>
      </c>
      <c r="J1288">
        <v>0</v>
      </c>
      <c r="K1288">
        <v>1</v>
      </c>
      <c r="L1288">
        <f t="shared" si="60"/>
        <v>1</v>
      </c>
      <c r="M1288">
        <f>marketing_campaign32[[#This Row],[TotalKids]]+marketing_campaign32[[#This Row],[Marital_Number]]</f>
        <v>3</v>
      </c>
      <c r="N1288" s="1">
        <v>41732</v>
      </c>
      <c r="O1288" s="22">
        <f>MAX($N$2:$N$2229)-marketing_campaign32[[#This Row],[Dt_Customer]]</f>
        <v>87</v>
      </c>
      <c r="P1288">
        <v>16</v>
      </c>
      <c r="Q1288">
        <v>162</v>
      </c>
      <c r="R1288">
        <v>6</v>
      </c>
      <c r="S1288">
        <v>37</v>
      </c>
      <c r="T1288">
        <v>6</v>
      </c>
      <c r="U1288">
        <v>13</v>
      </c>
      <c r="V1288">
        <v>13</v>
      </c>
      <c r="W1288">
        <f t="shared" si="61"/>
        <v>237</v>
      </c>
      <c r="X1288" s="27">
        <f>marketing_campaign32[[#This Row],[TotalSpend]]/marketing_campaign32[[#This Row],[Income]]</f>
        <v>4.3729357713526576E-3</v>
      </c>
      <c r="Y1288" s="27" t="str">
        <f>IF(marketing_campaign32[[#This Row],[TotalSpend]]&gt;1196, "High Spend", "Low Spend")</f>
        <v>Low Spend</v>
      </c>
      <c r="Z1288">
        <v>2</v>
      </c>
      <c r="AA1288">
        <v>1</v>
      </c>
      <c r="AB1288">
        <v>3</v>
      </c>
      <c r="AC1288">
        <v>6</v>
      </c>
      <c r="AD1288">
        <f t="shared" si="62"/>
        <v>10</v>
      </c>
      <c r="AE1288" s="30">
        <f>IFERROR(marketing_campaign32[[#This Row],[TotalSpend]]/marketing_campaign32[[#This Row],[TotalPurchase]], 0)</f>
        <v>23.7</v>
      </c>
      <c r="AF1288">
        <v>1</v>
      </c>
      <c r="AG1288">
        <v>0</v>
      </c>
      <c r="AH1288">
        <v>0</v>
      </c>
      <c r="AI1288">
        <v>0</v>
      </c>
      <c r="AJ1288">
        <v>0</v>
      </c>
      <c r="AK1288">
        <v>0</v>
      </c>
      <c r="AL1288">
        <v>0</v>
      </c>
      <c r="AM1288">
        <v>0</v>
      </c>
    </row>
    <row r="1289" spans="1:39" x14ac:dyDescent="0.3">
      <c r="A1289">
        <v>3578</v>
      </c>
      <c r="B1289">
        <v>1949</v>
      </c>
      <c r="C1289">
        <f>2014-marketing_campaign32[[#This Row],[Year_Birth]]</f>
        <v>65</v>
      </c>
      <c r="D1289" t="str">
        <f>IF(AND(marketing_campaign32[[#This Row],[Age]]&gt;17, marketing_campaign32[[#This Row],[Age]]&lt;40), "Adult", IF(AND(marketing_campaign32[[#This Row],[Age]]&gt;=40, marketing_campaign32[[#This Row],[Age]]&lt;59), "Middle Age", "Old Age"))</f>
        <v>Old Age</v>
      </c>
      <c r="E1289">
        <v>2</v>
      </c>
      <c r="F1289">
        <v>1</v>
      </c>
      <c r="G1289">
        <v>49160</v>
      </c>
      <c r="H1289" t="s">
        <v>147</v>
      </c>
      <c r="I1289">
        <v>2</v>
      </c>
      <c r="J1289">
        <v>0</v>
      </c>
      <c r="K1289">
        <v>1</v>
      </c>
      <c r="L1289">
        <f t="shared" si="60"/>
        <v>1</v>
      </c>
      <c r="M1289">
        <f>marketing_campaign32[[#This Row],[TotalKids]]+marketing_campaign32[[#This Row],[Marital_Number]]</f>
        <v>2</v>
      </c>
      <c r="N1289" s="1">
        <v>41567</v>
      </c>
      <c r="O1289" s="22">
        <f>MAX($N$2:$N$2229)-marketing_campaign32[[#This Row],[Dt_Customer]]</f>
        <v>252</v>
      </c>
      <c r="P1289">
        <v>29</v>
      </c>
      <c r="Q1289">
        <v>122</v>
      </c>
      <c r="R1289">
        <v>21</v>
      </c>
      <c r="S1289">
        <v>43</v>
      </c>
      <c r="T1289">
        <v>25</v>
      </c>
      <c r="U1289">
        <v>10</v>
      </c>
      <c r="V1289">
        <v>15</v>
      </c>
      <c r="W1289">
        <f t="shared" si="61"/>
        <v>236</v>
      </c>
      <c r="X1289" s="27">
        <f>marketing_campaign32[[#This Row],[TotalSpend]]/marketing_campaign32[[#This Row],[Income]]</f>
        <v>4.8006509357200978E-3</v>
      </c>
      <c r="Y1289" s="27" t="str">
        <f>IF(marketing_campaign32[[#This Row],[TotalSpend]]&gt;1196, "High Spend", "Low Spend")</f>
        <v>Low Spend</v>
      </c>
      <c r="Z1289">
        <v>2</v>
      </c>
      <c r="AA1289">
        <v>3</v>
      </c>
      <c r="AB1289">
        <v>1</v>
      </c>
      <c r="AC1289">
        <v>6</v>
      </c>
      <c r="AD1289">
        <f t="shared" si="62"/>
        <v>10</v>
      </c>
      <c r="AE1289" s="30">
        <f>IFERROR(marketing_campaign32[[#This Row],[TotalSpend]]/marketing_campaign32[[#This Row],[TotalPurchase]], 0)</f>
        <v>23.6</v>
      </c>
      <c r="AF1289">
        <v>6</v>
      </c>
      <c r="AG1289">
        <v>0</v>
      </c>
      <c r="AH1289">
        <v>0</v>
      </c>
      <c r="AI1289">
        <v>0</v>
      </c>
      <c r="AJ1289">
        <v>0</v>
      </c>
      <c r="AK1289">
        <v>0</v>
      </c>
      <c r="AL1289">
        <v>0</v>
      </c>
      <c r="AM1289">
        <v>0</v>
      </c>
    </row>
    <row r="1290" spans="1:39" x14ac:dyDescent="0.3">
      <c r="A1290">
        <v>8562</v>
      </c>
      <c r="B1290">
        <v>1969</v>
      </c>
      <c r="C1290">
        <f>2014-marketing_campaign32[[#This Row],[Year_Birth]]</f>
        <v>45</v>
      </c>
      <c r="D1290" t="str">
        <f>IF(AND(marketing_campaign32[[#This Row],[Age]]&gt;17, marketing_campaign32[[#This Row],[Age]]&lt;40), "Adult", IF(AND(marketing_campaign32[[#This Row],[Age]]&gt;=40, marketing_campaign32[[#This Row],[Age]]&lt;59), "Middle Age", "Old Age"))</f>
        <v>Middle Age</v>
      </c>
      <c r="E1290">
        <v>2</v>
      </c>
      <c r="F1290">
        <v>2</v>
      </c>
      <c r="G1290">
        <v>54165</v>
      </c>
      <c r="H1290" t="s">
        <v>147</v>
      </c>
      <c r="I1290">
        <v>2</v>
      </c>
      <c r="J1290">
        <v>0</v>
      </c>
      <c r="K1290">
        <v>0</v>
      </c>
      <c r="L1290">
        <f t="shared" si="60"/>
        <v>0</v>
      </c>
      <c r="M1290">
        <f>marketing_campaign32[[#This Row],[TotalKids]]+marketing_campaign32[[#This Row],[Marital_Number]]</f>
        <v>2</v>
      </c>
      <c r="N1290" s="1">
        <v>41422</v>
      </c>
      <c r="O1290" s="22">
        <f>MAX($N$2:$N$2229)-marketing_campaign32[[#This Row],[Dt_Customer]]</f>
        <v>397</v>
      </c>
      <c r="P1290">
        <v>72</v>
      </c>
      <c r="Q1290">
        <v>127</v>
      </c>
      <c r="R1290">
        <v>4</v>
      </c>
      <c r="S1290">
        <v>73</v>
      </c>
      <c r="T1290">
        <v>15</v>
      </c>
      <c r="U1290">
        <v>6</v>
      </c>
      <c r="V1290">
        <v>11</v>
      </c>
      <c r="W1290">
        <f t="shared" si="61"/>
        <v>236</v>
      </c>
      <c r="X1290" s="27">
        <f>marketing_campaign32[[#This Row],[TotalSpend]]/marketing_campaign32[[#This Row],[Income]]</f>
        <v>4.3570571402196988E-3</v>
      </c>
      <c r="Y1290" s="27" t="str">
        <f>IF(marketing_campaign32[[#This Row],[TotalSpend]]&gt;1196, "High Spend", "Low Spend")</f>
        <v>Low Spend</v>
      </c>
      <c r="Z1290">
        <v>1</v>
      </c>
      <c r="AA1290">
        <v>2</v>
      </c>
      <c r="AB1290">
        <v>1</v>
      </c>
      <c r="AC1290">
        <v>7</v>
      </c>
      <c r="AD1290">
        <f t="shared" si="62"/>
        <v>10</v>
      </c>
      <c r="AE1290" s="30">
        <f>IFERROR(marketing_campaign32[[#This Row],[TotalSpend]]/marketing_campaign32[[#This Row],[TotalPurchase]], 0)</f>
        <v>23.6</v>
      </c>
      <c r="AF1290">
        <v>2</v>
      </c>
      <c r="AG1290">
        <v>0</v>
      </c>
      <c r="AH1290">
        <v>0</v>
      </c>
      <c r="AI1290">
        <v>0</v>
      </c>
      <c r="AJ1290">
        <v>0</v>
      </c>
      <c r="AK1290">
        <v>0</v>
      </c>
      <c r="AL1290">
        <v>0</v>
      </c>
      <c r="AM1290">
        <v>0</v>
      </c>
    </row>
    <row r="1291" spans="1:39" x14ac:dyDescent="0.3">
      <c r="A1291">
        <v>3376</v>
      </c>
      <c r="B1291">
        <v>1970</v>
      </c>
      <c r="C1291">
        <f>2014-marketing_campaign32[[#This Row],[Year_Birth]]</f>
        <v>44</v>
      </c>
      <c r="D1291" t="str">
        <f>IF(AND(marketing_campaign32[[#This Row],[Age]]&gt;17, marketing_campaign32[[#This Row],[Age]]&lt;40), "Adult", IF(AND(marketing_campaign32[[#This Row],[Age]]&gt;=40, marketing_campaign32[[#This Row],[Age]]&lt;59), "Middle Age", "Old Age"))</f>
        <v>Middle Age</v>
      </c>
      <c r="E1291">
        <v>3</v>
      </c>
      <c r="F1291">
        <v>1</v>
      </c>
      <c r="G1291">
        <v>55282</v>
      </c>
      <c r="H1291" t="s">
        <v>147</v>
      </c>
      <c r="I1291">
        <v>2</v>
      </c>
      <c r="J1291">
        <v>1</v>
      </c>
      <c r="K1291">
        <v>0</v>
      </c>
      <c r="L1291">
        <f t="shared" si="60"/>
        <v>1</v>
      </c>
      <c r="M1291">
        <f>marketing_campaign32[[#This Row],[TotalKids]]+marketing_campaign32[[#This Row],[Marital_Number]]</f>
        <v>2</v>
      </c>
      <c r="N1291" s="1">
        <v>41621</v>
      </c>
      <c r="O1291" s="22">
        <f>MAX($N$2:$N$2229)-marketing_campaign32[[#This Row],[Dt_Customer]]</f>
        <v>198</v>
      </c>
      <c r="P1291">
        <v>9</v>
      </c>
      <c r="Q1291">
        <v>125</v>
      </c>
      <c r="R1291">
        <v>6</v>
      </c>
      <c r="S1291">
        <v>73</v>
      </c>
      <c r="T1291">
        <v>8</v>
      </c>
      <c r="U1291">
        <v>4</v>
      </c>
      <c r="V1291">
        <v>19</v>
      </c>
      <c r="W1291">
        <f t="shared" si="61"/>
        <v>235</v>
      </c>
      <c r="X1291" s="27">
        <f>marketing_campaign32[[#This Row],[TotalSpend]]/marketing_campaign32[[#This Row],[Income]]</f>
        <v>4.2509315871350527E-3</v>
      </c>
      <c r="Y1291" s="27" t="str">
        <f>IF(marketing_campaign32[[#This Row],[TotalSpend]]&gt;1196, "High Spend", "Low Spend")</f>
        <v>Low Spend</v>
      </c>
      <c r="Z1291">
        <v>1</v>
      </c>
      <c r="AA1291">
        <v>3</v>
      </c>
      <c r="AB1291">
        <v>1</v>
      </c>
      <c r="AC1291">
        <v>6</v>
      </c>
      <c r="AD1291">
        <f t="shared" si="62"/>
        <v>10</v>
      </c>
      <c r="AE1291" s="30">
        <f>IFERROR(marketing_campaign32[[#This Row],[TotalSpend]]/marketing_campaign32[[#This Row],[TotalPurchase]], 0)</f>
        <v>23.5</v>
      </c>
      <c r="AF1291">
        <v>4</v>
      </c>
      <c r="AG1291">
        <v>0</v>
      </c>
      <c r="AH1291">
        <v>0</v>
      </c>
      <c r="AI1291">
        <v>0</v>
      </c>
      <c r="AJ1291">
        <v>0</v>
      </c>
      <c r="AK1291">
        <v>0</v>
      </c>
      <c r="AL1291">
        <v>0</v>
      </c>
      <c r="AM1291">
        <v>0</v>
      </c>
    </row>
    <row r="1292" spans="1:39" x14ac:dyDescent="0.3">
      <c r="A1292">
        <v>8387</v>
      </c>
      <c r="B1292">
        <v>1957</v>
      </c>
      <c r="C1292">
        <f>2014-marketing_campaign32[[#This Row],[Year_Birth]]</f>
        <v>57</v>
      </c>
      <c r="D1292" t="str">
        <f>IF(AND(marketing_campaign32[[#This Row],[Age]]&gt;17, marketing_campaign32[[#This Row],[Age]]&lt;40), "Adult", IF(AND(marketing_campaign32[[#This Row],[Age]]&gt;=40, marketing_campaign32[[#This Row],[Age]]&lt;59), "Middle Age", "Old Age"))</f>
        <v>Middle Age</v>
      </c>
      <c r="E1292">
        <v>2</v>
      </c>
      <c r="F1292">
        <v>2</v>
      </c>
      <c r="G1292">
        <v>43140</v>
      </c>
      <c r="H1292" t="s">
        <v>147</v>
      </c>
      <c r="I1292">
        <v>2</v>
      </c>
      <c r="J1292">
        <v>0</v>
      </c>
      <c r="K1292">
        <v>1</v>
      </c>
      <c r="L1292">
        <f t="shared" si="60"/>
        <v>1</v>
      </c>
      <c r="M1292">
        <f>marketing_campaign32[[#This Row],[TotalKids]]+marketing_campaign32[[#This Row],[Marital_Number]]</f>
        <v>3</v>
      </c>
      <c r="N1292" s="1">
        <v>41279</v>
      </c>
      <c r="O1292" s="22">
        <f>MAX($N$2:$N$2229)-marketing_campaign32[[#This Row],[Dt_Customer]]</f>
        <v>540</v>
      </c>
      <c r="P1292">
        <v>68</v>
      </c>
      <c r="Q1292">
        <v>134</v>
      </c>
      <c r="R1292">
        <v>8</v>
      </c>
      <c r="S1292">
        <v>76</v>
      </c>
      <c r="T1292">
        <v>6</v>
      </c>
      <c r="U1292">
        <v>0</v>
      </c>
      <c r="V1292">
        <v>11</v>
      </c>
      <c r="W1292">
        <f t="shared" si="61"/>
        <v>235</v>
      </c>
      <c r="X1292" s="27">
        <f>marketing_campaign32[[#This Row],[TotalSpend]]/marketing_campaign32[[#This Row],[Income]]</f>
        <v>5.4473806212331942E-3</v>
      </c>
      <c r="Y1292" s="27" t="str">
        <f>IF(marketing_campaign32[[#This Row],[TotalSpend]]&gt;1196, "High Spend", "Low Spend")</f>
        <v>Low Spend</v>
      </c>
      <c r="Z1292">
        <v>1</v>
      </c>
      <c r="AA1292">
        <v>4</v>
      </c>
      <c r="AB1292">
        <v>1</v>
      </c>
      <c r="AC1292">
        <v>5</v>
      </c>
      <c r="AD1292">
        <f t="shared" si="62"/>
        <v>10</v>
      </c>
      <c r="AE1292" s="30">
        <f>IFERROR(marketing_campaign32[[#This Row],[TotalSpend]]/marketing_campaign32[[#This Row],[TotalPurchase]], 0)</f>
        <v>23.5</v>
      </c>
      <c r="AF1292">
        <v>6</v>
      </c>
      <c r="AG1292">
        <v>0</v>
      </c>
      <c r="AH1292">
        <v>0</v>
      </c>
      <c r="AI1292">
        <v>0</v>
      </c>
      <c r="AJ1292">
        <v>0</v>
      </c>
      <c r="AK1292">
        <v>0</v>
      </c>
      <c r="AL1292">
        <v>0</v>
      </c>
      <c r="AM1292">
        <v>0</v>
      </c>
    </row>
    <row r="1293" spans="1:39" x14ac:dyDescent="0.3">
      <c r="A1293">
        <v>4381</v>
      </c>
      <c r="B1293">
        <v>1971</v>
      </c>
      <c r="C1293">
        <f>2014-marketing_campaign32[[#This Row],[Year_Birth]]</f>
        <v>43</v>
      </c>
      <c r="D1293" t="str">
        <f>IF(AND(marketing_campaign32[[#This Row],[Age]]&gt;17, marketing_campaign32[[#This Row],[Age]]&lt;40), "Adult", IF(AND(marketing_campaign32[[#This Row],[Age]]&gt;=40, marketing_campaign32[[#This Row],[Age]]&lt;59), "Middle Age", "Old Age"))</f>
        <v>Middle Age</v>
      </c>
      <c r="E1293">
        <v>3</v>
      </c>
      <c r="F1293">
        <v>2</v>
      </c>
      <c r="G1293">
        <v>46463</v>
      </c>
      <c r="H1293" t="s">
        <v>147</v>
      </c>
      <c r="I1293">
        <v>2</v>
      </c>
      <c r="J1293">
        <v>1</v>
      </c>
      <c r="K1293">
        <v>1</v>
      </c>
      <c r="L1293">
        <f t="shared" si="60"/>
        <v>2</v>
      </c>
      <c r="M1293">
        <f>marketing_campaign32[[#This Row],[TotalKids]]+marketing_campaign32[[#This Row],[Marital_Number]]</f>
        <v>4</v>
      </c>
      <c r="N1293" s="1">
        <v>41504</v>
      </c>
      <c r="O1293" s="22">
        <f>MAX($N$2:$N$2229)-marketing_campaign32[[#This Row],[Dt_Customer]]</f>
        <v>315</v>
      </c>
      <c r="P1293">
        <v>56</v>
      </c>
      <c r="Q1293">
        <v>163</v>
      </c>
      <c r="R1293">
        <v>2</v>
      </c>
      <c r="S1293">
        <v>40</v>
      </c>
      <c r="T1293">
        <v>8</v>
      </c>
      <c r="U1293">
        <v>11</v>
      </c>
      <c r="V1293">
        <v>11</v>
      </c>
      <c r="W1293">
        <f t="shared" si="61"/>
        <v>235</v>
      </c>
      <c r="X1293" s="27">
        <f>marketing_campaign32[[#This Row],[TotalSpend]]/marketing_campaign32[[#This Row],[Income]]</f>
        <v>5.0577879172675035E-3</v>
      </c>
      <c r="Y1293" s="27" t="str">
        <f>IF(marketing_campaign32[[#This Row],[TotalSpend]]&gt;1196, "High Spend", "Low Spend")</f>
        <v>Low Spend</v>
      </c>
      <c r="Z1293">
        <v>7</v>
      </c>
      <c r="AA1293">
        <v>3</v>
      </c>
      <c r="AB1293">
        <v>1</v>
      </c>
      <c r="AC1293">
        <v>6</v>
      </c>
      <c r="AD1293">
        <f t="shared" si="62"/>
        <v>10</v>
      </c>
      <c r="AE1293" s="30">
        <f>IFERROR(marketing_campaign32[[#This Row],[TotalSpend]]/marketing_campaign32[[#This Row],[TotalPurchase]], 0)</f>
        <v>23.5</v>
      </c>
      <c r="AF1293">
        <v>6</v>
      </c>
      <c r="AG1293">
        <v>0</v>
      </c>
      <c r="AH1293">
        <v>0</v>
      </c>
      <c r="AI1293">
        <v>0</v>
      </c>
      <c r="AJ1293">
        <v>0</v>
      </c>
      <c r="AK1293">
        <v>0</v>
      </c>
      <c r="AL1293">
        <v>0</v>
      </c>
      <c r="AM1293">
        <v>0</v>
      </c>
    </row>
    <row r="1294" spans="1:39" x14ac:dyDescent="0.3">
      <c r="A1294">
        <v>3050</v>
      </c>
      <c r="B1294">
        <v>1966</v>
      </c>
      <c r="C1294">
        <f>2014-marketing_campaign32[[#This Row],[Year_Birth]]</f>
        <v>48</v>
      </c>
      <c r="D1294" t="str">
        <f>IF(AND(marketing_campaign32[[#This Row],[Age]]&gt;17, marketing_campaign32[[#This Row],[Age]]&lt;40), "Adult", IF(AND(marketing_campaign32[[#This Row],[Age]]&gt;=40, marketing_campaign32[[#This Row],[Age]]&lt;59), "Middle Age", "Old Age"))</f>
        <v>Middle Age</v>
      </c>
      <c r="E1294">
        <v>2</v>
      </c>
      <c r="F1294">
        <v>2</v>
      </c>
      <c r="G1294">
        <v>54198</v>
      </c>
      <c r="H1294" t="s">
        <v>147</v>
      </c>
      <c r="I1294">
        <v>2</v>
      </c>
      <c r="J1294">
        <v>1</v>
      </c>
      <c r="K1294">
        <v>1</v>
      </c>
      <c r="L1294">
        <f t="shared" si="60"/>
        <v>2</v>
      </c>
      <c r="M1294">
        <f>marketing_campaign32[[#This Row],[TotalKids]]+marketing_campaign32[[#This Row],[Marital_Number]]</f>
        <v>4</v>
      </c>
      <c r="N1294" s="1">
        <v>41625</v>
      </c>
      <c r="O1294" s="22">
        <f>MAX($N$2:$N$2229)-marketing_campaign32[[#This Row],[Dt_Customer]]</f>
        <v>194</v>
      </c>
      <c r="P1294">
        <v>13</v>
      </c>
      <c r="Q1294">
        <v>185</v>
      </c>
      <c r="R1294">
        <v>0</v>
      </c>
      <c r="S1294">
        <v>28</v>
      </c>
      <c r="T1294">
        <v>3</v>
      </c>
      <c r="U1294">
        <v>2</v>
      </c>
      <c r="V1294">
        <v>17</v>
      </c>
      <c r="W1294">
        <f t="shared" si="61"/>
        <v>235</v>
      </c>
      <c r="X1294" s="27">
        <f>marketing_campaign32[[#This Row],[TotalSpend]]/marketing_campaign32[[#This Row],[Income]]</f>
        <v>4.335953356212406E-3</v>
      </c>
      <c r="Y1294" s="27" t="str">
        <f>IF(marketing_campaign32[[#This Row],[TotalSpend]]&gt;1196, "High Spend", "Low Spend")</f>
        <v>Low Spend</v>
      </c>
      <c r="Z1294">
        <v>6</v>
      </c>
      <c r="AA1294">
        <v>3</v>
      </c>
      <c r="AB1294">
        <v>1</v>
      </c>
      <c r="AC1294">
        <v>6</v>
      </c>
      <c r="AD1294">
        <f t="shared" si="62"/>
        <v>10</v>
      </c>
      <c r="AE1294" s="30">
        <f>IFERROR(marketing_campaign32[[#This Row],[TotalSpend]]/marketing_campaign32[[#This Row],[TotalPurchase]], 0)</f>
        <v>23.5</v>
      </c>
      <c r="AF1294">
        <v>4</v>
      </c>
      <c r="AG1294">
        <v>0</v>
      </c>
      <c r="AH1294">
        <v>0</v>
      </c>
      <c r="AI1294">
        <v>0</v>
      </c>
      <c r="AJ1294">
        <v>0</v>
      </c>
      <c r="AK1294">
        <v>0</v>
      </c>
      <c r="AL1294">
        <v>0</v>
      </c>
      <c r="AM1294">
        <v>0</v>
      </c>
    </row>
    <row r="1295" spans="1:39" x14ac:dyDescent="0.3">
      <c r="A1295">
        <v>6969</v>
      </c>
      <c r="B1295">
        <v>1982</v>
      </c>
      <c r="C1295">
        <f>2014-marketing_campaign32[[#This Row],[Year_Birth]]</f>
        <v>32</v>
      </c>
      <c r="D1295" t="str">
        <f>IF(AND(marketing_campaign32[[#This Row],[Age]]&gt;17, marketing_campaign32[[#This Row],[Age]]&lt;40), "Adult", IF(AND(marketing_campaign32[[#This Row],[Age]]&gt;=40, marketing_campaign32[[#This Row],[Age]]&lt;59), "Middle Age", "Old Age"))</f>
        <v>Adult</v>
      </c>
      <c r="E1295">
        <v>2</v>
      </c>
      <c r="F1295">
        <v>2</v>
      </c>
      <c r="G1295">
        <v>50272</v>
      </c>
      <c r="H1295" t="s">
        <v>147</v>
      </c>
      <c r="I1295">
        <v>2</v>
      </c>
      <c r="J1295">
        <v>1</v>
      </c>
      <c r="K1295">
        <v>0</v>
      </c>
      <c r="L1295">
        <f t="shared" si="60"/>
        <v>1</v>
      </c>
      <c r="M1295">
        <f>marketing_campaign32[[#This Row],[TotalKids]]+marketing_campaign32[[#This Row],[Marital_Number]]</f>
        <v>3</v>
      </c>
      <c r="N1295" s="1">
        <v>41493</v>
      </c>
      <c r="O1295" s="22">
        <f>MAX($N$2:$N$2229)-marketing_campaign32[[#This Row],[Dt_Customer]]</f>
        <v>326</v>
      </c>
      <c r="P1295">
        <v>75</v>
      </c>
      <c r="Q1295">
        <v>99</v>
      </c>
      <c r="R1295">
        <v>13</v>
      </c>
      <c r="S1295">
        <v>66</v>
      </c>
      <c r="T1295">
        <v>43</v>
      </c>
      <c r="U1295">
        <v>8</v>
      </c>
      <c r="V1295">
        <v>4</v>
      </c>
      <c r="W1295">
        <f t="shared" si="61"/>
        <v>233</v>
      </c>
      <c r="X1295" s="27">
        <f>marketing_campaign32[[#This Row],[TotalSpend]]/marketing_campaign32[[#This Row],[Income]]</f>
        <v>4.6347867600254611E-3</v>
      </c>
      <c r="Y1295" s="27" t="str">
        <f>IF(marketing_campaign32[[#This Row],[TotalSpend]]&gt;1196, "High Spend", "Low Spend")</f>
        <v>Low Spend</v>
      </c>
      <c r="Z1295">
        <v>3</v>
      </c>
      <c r="AA1295">
        <v>4</v>
      </c>
      <c r="AB1295">
        <v>1</v>
      </c>
      <c r="AC1295">
        <v>5</v>
      </c>
      <c r="AD1295">
        <f t="shared" si="62"/>
        <v>10</v>
      </c>
      <c r="AE1295" s="30">
        <f>IFERROR(marketing_campaign32[[#This Row],[TotalSpend]]/marketing_campaign32[[#This Row],[TotalPurchase]], 0)</f>
        <v>23.3</v>
      </c>
      <c r="AF1295">
        <v>7</v>
      </c>
      <c r="AG1295">
        <v>0</v>
      </c>
      <c r="AH1295">
        <v>0</v>
      </c>
      <c r="AI1295">
        <v>0</v>
      </c>
      <c r="AJ1295">
        <v>0</v>
      </c>
      <c r="AK1295">
        <v>0</v>
      </c>
      <c r="AL1295">
        <v>0</v>
      </c>
      <c r="AM1295">
        <v>0</v>
      </c>
    </row>
    <row r="1296" spans="1:39" x14ac:dyDescent="0.3">
      <c r="A1296">
        <v>7408</v>
      </c>
      <c r="B1296">
        <v>1952</v>
      </c>
      <c r="C1296">
        <f>2014-marketing_campaign32[[#This Row],[Year_Birth]]</f>
        <v>62</v>
      </c>
      <c r="D1296" t="str">
        <f>IF(AND(marketing_campaign32[[#This Row],[Age]]&gt;17, marketing_campaign32[[#This Row],[Age]]&lt;40), "Adult", IF(AND(marketing_campaign32[[#This Row],[Age]]&gt;=40, marketing_campaign32[[#This Row],[Age]]&lt;59), "Middle Age", "Old Age"))</f>
        <v>Old Age</v>
      </c>
      <c r="E1296">
        <v>3</v>
      </c>
      <c r="F1296">
        <v>2</v>
      </c>
      <c r="G1296">
        <v>54549</v>
      </c>
      <c r="H1296" t="s">
        <v>147</v>
      </c>
      <c r="I1296">
        <v>2</v>
      </c>
      <c r="J1296">
        <v>0</v>
      </c>
      <c r="K1296">
        <v>1</v>
      </c>
      <c r="L1296">
        <f t="shared" si="60"/>
        <v>1</v>
      </c>
      <c r="M1296">
        <f>marketing_campaign32[[#This Row],[TotalKids]]+marketing_campaign32[[#This Row],[Marital_Number]]</f>
        <v>3</v>
      </c>
      <c r="N1296" s="1">
        <v>41701</v>
      </c>
      <c r="O1296" s="22">
        <f>MAX($N$2:$N$2229)-marketing_campaign32[[#This Row],[Dt_Customer]]</f>
        <v>118</v>
      </c>
      <c r="P1296">
        <v>8</v>
      </c>
      <c r="Q1296">
        <v>216</v>
      </c>
      <c r="R1296">
        <v>2</v>
      </c>
      <c r="S1296">
        <v>6</v>
      </c>
      <c r="T1296">
        <v>0</v>
      </c>
      <c r="U1296">
        <v>0</v>
      </c>
      <c r="V1296">
        <v>9</v>
      </c>
      <c r="W1296">
        <f t="shared" si="61"/>
        <v>233</v>
      </c>
      <c r="X1296" s="27">
        <f>marketing_campaign32[[#This Row],[TotalSpend]]/marketing_campaign32[[#This Row],[Income]]</f>
        <v>4.2713890263799516E-3</v>
      </c>
      <c r="Y1296" s="27" t="str">
        <f>IF(marketing_campaign32[[#This Row],[TotalSpend]]&gt;1196, "High Spend", "Low Spend")</f>
        <v>Low Spend</v>
      </c>
      <c r="Z1296">
        <v>2</v>
      </c>
      <c r="AA1296">
        <v>5</v>
      </c>
      <c r="AB1296">
        <v>1</v>
      </c>
      <c r="AC1296">
        <v>4</v>
      </c>
      <c r="AD1296">
        <f t="shared" si="62"/>
        <v>10</v>
      </c>
      <c r="AE1296" s="30">
        <f>IFERROR(marketing_campaign32[[#This Row],[TotalSpend]]/marketing_campaign32[[#This Row],[TotalPurchase]], 0)</f>
        <v>23.3</v>
      </c>
      <c r="AF1296">
        <v>7</v>
      </c>
      <c r="AG1296">
        <v>0</v>
      </c>
      <c r="AH1296">
        <v>0</v>
      </c>
      <c r="AI1296">
        <v>0</v>
      </c>
      <c r="AJ1296">
        <v>0</v>
      </c>
      <c r="AK1296">
        <v>0</v>
      </c>
      <c r="AL1296">
        <v>0</v>
      </c>
      <c r="AM1296">
        <v>0</v>
      </c>
    </row>
    <row r="1297" spans="1:39" x14ac:dyDescent="0.3">
      <c r="A1297">
        <v>11096</v>
      </c>
      <c r="B1297">
        <v>1952</v>
      </c>
      <c r="C1297">
        <f>2014-marketing_campaign32[[#This Row],[Year_Birth]]</f>
        <v>62</v>
      </c>
      <c r="D1297" t="str">
        <f>IF(AND(marketing_campaign32[[#This Row],[Age]]&gt;17, marketing_campaign32[[#This Row],[Age]]&lt;40), "Adult", IF(AND(marketing_campaign32[[#This Row],[Age]]&gt;=40, marketing_campaign32[[#This Row],[Age]]&lt;59), "Middle Age", "Old Age"))</f>
        <v>Old Age</v>
      </c>
      <c r="E1297">
        <v>3</v>
      </c>
      <c r="F1297">
        <v>2</v>
      </c>
      <c r="G1297">
        <v>57247</v>
      </c>
      <c r="H1297" t="s">
        <v>147</v>
      </c>
      <c r="I1297">
        <v>2</v>
      </c>
      <c r="J1297">
        <v>0</v>
      </c>
      <c r="K1297">
        <v>1</v>
      </c>
      <c r="L1297">
        <f t="shared" si="60"/>
        <v>1</v>
      </c>
      <c r="M1297">
        <f>marketing_campaign32[[#This Row],[TotalKids]]+marketing_campaign32[[#This Row],[Marital_Number]]</f>
        <v>3</v>
      </c>
      <c r="N1297" s="1">
        <v>41494</v>
      </c>
      <c r="O1297" s="22">
        <f>MAX($N$2:$N$2229)-marketing_campaign32[[#This Row],[Dt_Customer]]</f>
        <v>325</v>
      </c>
      <c r="P1297">
        <v>50</v>
      </c>
      <c r="Q1297">
        <v>99</v>
      </c>
      <c r="R1297">
        <v>4</v>
      </c>
      <c r="S1297">
        <v>32</v>
      </c>
      <c r="T1297">
        <v>37</v>
      </c>
      <c r="U1297">
        <v>54</v>
      </c>
      <c r="V1297">
        <v>6</v>
      </c>
      <c r="W1297">
        <f t="shared" si="61"/>
        <v>232</v>
      </c>
      <c r="X1297" s="27">
        <f>marketing_campaign32[[#This Row],[TotalSpend]]/marketing_campaign32[[#This Row],[Income]]</f>
        <v>4.0526141107830975E-3</v>
      </c>
      <c r="Y1297" s="27" t="str">
        <f>IF(marketing_campaign32[[#This Row],[TotalSpend]]&gt;1196, "High Spend", "Low Spend")</f>
        <v>Low Spend</v>
      </c>
      <c r="Z1297">
        <v>2</v>
      </c>
      <c r="AA1297">
        <v>2</v>
      </c>
      <c r="AB1297">
        <v>1</v>
      </c>
      <c r="AC1297">
        <v>7</v>
      </c>
      <c r="AD1297">
        <f t="shared" si="62"/>
        <v>10</v>
      </c>
      <c r="AE1297" s="30">
        <f>IFERROR(marketing_campaign32[[#This Row],[TotalSpend]]/marketing_campaign32[[#This Row],[TotalPurchase]], 0)</f>
        <v>23.2</v>
      </c>
      <c r="AF1297">
        <v>2</v>
      </c>
      <c r="AG1297">
        <v>0</v>
      </c>
      <c r="AH1297">
        <v>0</v>
      </c>
      <c r="AI1297">
        <v>0</v>
      </c>
      <c r="AJ1297">
        <v>0</v>
      </c>
      <c r="AK1297">
        <v>0</v>
      </c>
      <c r="AL1297">
        <v>0</v>
      </c>
      <c r="AM1297">
        <v>0</v>
      </c>
    </row>
    <row r="1298" spans="1:39" x14ac:dyDescent="0.3">
      <c r="A1298">
        <v>5633</v>
      </c>
      <c r="B1298">
        <v>1980</v>
      </c>
      <c r="C1298">
        <f>2014-marketing_campaign32[[#This Row],[Year_Birth]]</f>
        <v>34</v>
      </c>
      <c r="D1298" t="str">
        <f>IF(AND(marketing_campaign32[[#This Row],[Age]]&gt;17, marketing_campaign32[[#This Row],[Age]]&lt;40), "Adult", IF(AND(marketing_campaign32[[#This Row],[Age]]&gt;=40, marketing_campaign32[[#This Row],[Age]]&lt;59), "Middle Age", "Old Age"))</f>
        <v>Adult</v>
      </c>
      <c r="E1298">
        <v>2</v>
      </c>
      <c r="F1298">
        <v>2</v>
      </c>
      <c r="G1298">
        <v>50183</v>
      </c>
      <c r="H1298" t="s">
        <v>147</v>
      </c>
      <c r="I1298">
        <v>2</v>
      </c>
      <c r="J1298">
        <v>1</v>
      </c>
      <c r="K1298">
        <v>1</v>
      </c>
      <c r="L1298">
        <f t="shared" si="60"/>
        <v>2</v>
      </c>
      <c r="M1298">
        <f>marketing_campaign32[[#This Row],[TotalKids]]+marketing_campaign32[[#This Row],[Marital_Number]]</f>
        <v>4</v>
      </c>
      <c r="N1298" s="1">
        <v>41815</v>
      </c>
      <c r="O1298" s="22">
        <f>MAX($N$2:$N$2229)-marketing_campaign32[[#This Row],[Dt_Customer]]</f>
        <v>4</v>
      </c>
      <c r="P1298">
        <v>47</v>
      </c>
      <c r="Q1298">
        <v>97</v>
      </c>
      <c r="R1298">
        <v>12</v>
      </c>
      <c r="S1298">
        <v>84</v>
      </c>
      <c r="T1298">
        <v>13</v>
      </c>
      <c r="U1298">
        <v>10</v>
      </c>
      <c r="V1298">
        <v>15</v>
      </c>
      <c r="W1298">
        <f t="shared" si="61"/>
        <v>231</v>
      </c>
      <c r="X1298" s="27">
        <f>marketing_campaign32[[#This Row],[TotalSpend]]/marketing_campaign32[[#This Row],[Income]]</f>
        <v>4.6031524619891198E-3</v>
      </c>
      <c r="Y1298" s="27" t="str">
        <f>IF(marketing_campaign32[[#This Row],[TotalSpend]]&gt;1196, "High Spend", "Low Spend")</f>
        <v>Low Spend</v>
      </c>
      <c r="Z1298">
        <v>7</v>
      </c>
      <c r="AA1298">
        <v>3</v>
      </c>
      <c r="AB1298">
        <v>1</v>
      </c>
      <c r="AC1298">
        <v>6</v>
      </c>
      <c r="AD1298">
        <f t="shared" si="62"/>
        <v>10</v>
      </c>
      <c r="AE1298" s="30">
        <f>IFERROR(marketing_campaign32[[#This Row],[TotalSpend]]/marketing_campaign32[[#This Row],[TotalPurchase]], 0)</f>
        <v>23.1</v>
      </c>
      <c r="AF1298">
        <v>5</v>
      </c>
      <c r="AG1298">
        <v>0</v>
      </c>
      <c r="AH1298">
        <v>0</v>
      </c>
      <c r="AI1298">
        <v>0</v>
      </c>
      <c r="AJ1298">
        <v>0</v>
      </c>
      <c r="AK1298">
        <v>0</v>
      </c>
      <c r="AL1298">
        <v>0</v>
      </c>
      <c r="AM1298">
        <v>0</v>
      </c>
    </row>
    <row r="1299" spans="1:39" x14ac:dyDescent="0.3">
      <c r="A1299">
        <v>3066</v>
      </c>
      <c r="B1299">
        <v>1975</v>
      </c>
      <c r="C1299">
        <f>2014-marketing_campaign32[[#This Row],[Year_Birth]]</f>
        <v>39</v>
      </c>
      <c r="D1299" t="str">
        <f>IF(AND(marketing_campaign32[[#This Row],[Age]]&gt;17, marketing_campaign32[[#This Row],[Age]]&lt;40), "Adult", IF(AND(marketing_campaign32[[#This Row],[Age]]&gt;=40, marketing_campaign32[[#This Row],[Age]]&lt;59), "Middle Age", "Old Age"))</f>
        <v>Adult</v>
      </c>
      <c r="E1299">
        <v>3</v>
      </c>
      <c r="F1299">
        <v>2</v>
      </c>
      <c r="G1299">
        <v>61905</v>
      </c>
      <c r="H1299" t="s">
        <v>147</v>
      </c>
      <c r="I1299">
        <v>2</v>
      </c>
      <c r="J1299">
        <v>0</v>
      </c>
      <c r="K1299">
        <v>1</v>
      </c>
      <c r="L1299">
        <f t="shared" si="60"/>
        <v>1</v>
      </c>
      <c r="M1299">
        <f>marketing_campaign32[[#This Row],[TotalKids]]+marketing_campaign32[[#This Row],[Marital_Number]]</f>
        <v>3</v>
      </c>
      <c r="N1299" s="1">
        <v>41674</v>
      </c>
      <c r="O1299" s="22">
        <f>MAX($N$2:$N$2229)-marketing_campaign32[[#This Row],[Dt_Customer]]</f>
        <v>145</v>
      </c>
      <c r="P1299">
        <v>2</v>
      </c>
      <c r="Q1299">
        <v>167</v>
      </c>
      <c r="R1299">
        <v>0</v>
      </c>
      <c r="S1299">
        <v>43</v>
      </c>
      <c r="T1299">
        <v>6</v>
      </c>
      <c r="U1299">
        <v>2</v>
      </c>
      <c r="V1299">
        <v>13</v>
      </c>
      <c r="W1299">
        <f t="shared" si="61"/>
        <v>231</v>
      </c>
      <c r="X1299" s="27">
        <f>marketing_campaign32[[#This Row],[TotalSpend]]/marketing_campaign32[[#This Row],[Income]]</f>
        <v>3.7315241095226557E-3</v>
      </c>
      <c r="Y1299" s="27" t="str">
        <f>IF(marketing_campaign32[[#This Row],[TotalSpend]]&gt;1196, "High Spend", "Low Spend")</f>
        <v>Low Spend</v>
      </c>
      <c r="Z1299">
        <v>2</v>
      </c>
      <c r="AA1299">
        <v>4</v>
      </c>
      <c r="AB1299">
        <v>2</v>
      </c>
      <c r="AC1299">
        <v>4</v>
      </c>
      <c r="AD1299">
        <f t="shared" si="62"/>
        <v>10</v>
      </c>
      <c r="AE1299" s="30">
        <f>IFERROR(marketing_campaign32[[#This Row],[TotalSpend]]/marketing_campaign32[[#This Row],[TotalPurchase]], 0)</f>
        <v>23.1</v>
      </c>
      <c r="AF1299">
        <v>5</v>
      </c>
      <c r="AG1299">
        <v>0</v>
      </c>
      <c r="AH1299">
        <v>0</v>
      </c>
      <c r="AI1299">
        <v>0</v>
      </c>
      <c r="AJ1299">
        <v>0</v>
      </c>
      <c r="AK1299">
        <v>0</v>
      </c>
      <c r="AL1299">
        <v>0</v>
      </c>
      <c r="AM1299">
        <v>0</v>
      </c>
    </row>
    <row r="1300" spans="1:39" x14ac:dyDescent="0.3">
      <c r="A1300">
        <v>1404</v>
      </c>
      <c r="B1300">
        <v>1968</v>
      </c>
      <c r="C1300">
        <f>2014-marketing_campaign32[[#This Row],[Year_Birth]]</f>
        <v>46</v>
      </c>
      <c r="D1300" t="str">
        <f>IF(AND(marketing_campaign32[[#This Row],[Age]]&gt;17, marketing_campaign32[[#This Row],[Age]]&lt;40), "Adult", IF(AND(marketing_campaign32[[#This Row],[Age]]&gt;=40, marketing_campaign32[[#This Row],[Age]]&lt;59), "Middle Age", "Old Age"))</f>
        <v>Middle Age</v>
      </c>
      <c r="E1300">
        <v>2</v>
      </c>
      <c r="F1300">
        <v>2</v>
      </c>
      <c r="G1300">
        <v>34916</v>
      </c>
      <c r="H1300" t="s">
        <v>147</v>
      </c>
      <c r="I1300">
        <v>2</v>
      </c>
      <c r="J1300">
        <v>2</v>
      </c>
      <c r="K1300">
        <v>0</v>
      </c>
      <c r="L1300">
        <f t="shared" si="60"/>
        <v>2</v>
      </c>
      <c r="M1300">
        <f>marketing_campaign32[[#This Row],[TotalKids]]+marketing_campaign32[[#This Row],[Marital_Number]]</f>
        <v>4</v>
      </c>
      <c r="N1300" s="1">
        <v>41409</v>
      </c>
      <c r="O1300" s="22">
        <f>MAX($N$2:$N$2229)-marketing_campaign32[[#This Row],[Dt_Customer]]</f>
        <v>410</v>
      </c>
      <c r="P1300">
        <v>89</v>
      </c>
      <c r="Q1300">
        <v>51</v>
      </c>
      <c r="R1300">
        <v>23</v>
      </c>
      <c r="S1300">
        <v>82</v>
      </c>
      <c r="T1300">
        <v>33</v>
      </c>
      <c r="U1300">
        <v>0</v>
      </c>
      <c r="V1300">
        <v>42</v>
      </c>
      <c r="W1300">
        <f t="shared" si="61"/>
        <v>231</v>
      </c>
      <c r="X1300" s="27">
        <f>marketing_campaign32[[#This Row],[TotalSpend]]/marketing_campaign32[[#This Row],[Income]]</f>
        <v>6.6158781074578989E-3</v>
      </c>
      <c r="Y1300" s="27" t="str">
        <f>IF(marketing_campaign32[[#This Row],[TotalSpend]]&gt;1196, "High Spend", "Low Spend")</f>
        <v>Low Spend</v>
      </c>
      <c r="Z1300">
        <v>4</v>
      </c>
      <c r="AA1300">
        <v>5</v>
      </c>
      <c r="AB1300">
        <v>1</v>
      </c>
      <c r="AC1300">
        <v>3</v>
      </c>
      <c r="AD1300">
        <f t="shared" si="62"/>
        <v>9</v>
      </c>
      <c r="AE1300" s="30">
        <f>IFERROR(marketing_campaign32[[#This Row],[TotalSpend]]/marketing_campaign32[[#This Row],[TotalPurchase]], 0)</f>
        <v>25.666666666666668</v>
      </c>
      <c r="AF1300">
        <v>9</v>
      </c>
      <c r="AG1300">
        <v>0</v>
      </c>
      <c r="AH1300">
        <v>0</v>
      </c>
      <c r="AI1300">
        <v>0</v>
      </c>
      <c r="AJ1300">
        <v>0</v>
      </c>
      <c r="AK1300">
        <v>0</v>
      </c>
      <c r="AL1300">
        <v>0</v>
      </c>
      <c r="AM1300">
        <v>0</v>
      </c>
    </row>
    <row r="1301" spans="1:39" x14ac:dyDescent="0.3">
      <c r="A1301">
        <v>5232</v>
      </c>
      <c r="B1301">
        <v>1965</v>
      </c>
      <c r="C1301">
        <f>2014-marketing_campaign32[[#This Row],[Year_Birth]]</f>
        <v>49</v>
      </c>
      <c r="D1301" t="str">
        <f>IF(AND(marketing_campaign32[[#This Row],[Age]]&gt;17, marketing_campaign32[[#This Row],[Age]]&lt;40), "Adult", IF(AND(marketing_campaign32[[#This Row],[Age]]&gt;=40, marketing_campaign32[[#This Row],[Age]]&lt;59), "Middle Age", "Old Age"))</f>
        <v>Middle Age</v>
      </c>
      <c r="E1301">
        <v>2</v>
      </c>
      <c r="F1301">
        <v>2</v>
      </c>
      <c r="G1301">
        <v>69139</v>
      </c>
      <c r="H1301" t="s">
        <v>146</v>
      </c>
      <c r="I1301">
        <v>3</v>
      </c>
      <c r="J1301">
        <v>0</v>
      </c>
      <c r="K1301">
        <v>1</v>
      </c>
      <c r="L1301">
        <f t="shared" si="60"/>
        <v>1</v>
      </c>
      <c r="M1301">
        <f>marketing_campaign32[[#This Row],[TotalKids]]+marketing_campaign32[[#This Row],[Marital_Number]]</f>
        <v>3</v>
      </c>
      <c r="N1301" s="1">
        <v>41666</v>
      </c>
      <c r="O1301" s="22">
        <f>MAX($N$2:$N$2229)-marketing_campaign32[[#This Row],[Dt_Customer]]</f>
        <v>153</v>
      </c>
      <c r="P1301">
        <v>23</v>
      </c>
      <c r="Q1301">
        <v>86</v>
      </c>
      <c r="R1301">
        <v>12</v>
      </c>
      <c r="S1301">
        <v>75</v>
      </c>
      <c r="T1301">
        <v>33</v>
      </c>
      <c r="U1301">
        <v>15</v>
      </c>
      <c r="V1301">
        <v>6</v>
      </c>
      <c r="W1301">
        <f t="shared" si="61"/>
        <v>227</v>
      </c>
      <c r="X1301" s="27">
        <f>marketing_campaign32[[#This Row],[TotalSpend]]/marketing_campaign32[[#This Row],[Income]]</f>
        <v>3.2832410072462718E-3</v>
      </c>
      <c r="Y1301" s="27" t="str">
        <f>IF(marketing_campaign32[[#This Row],[TotalSpend]]&gt;1196, "High Spend", "Low Spend")</f>
        <v>Low Spend</v>
      </c>
      <c r="Z1301">
        <v>1</v>
      </c>
      <c r="AA1301">
        <v>4</v>
      </c>
      <c r="AB1301">
        <v>1</v>
      </c>
      <c r="AC1301">
        <v>5</v>
      </c>
      <c r="AD1301">
        <f t="shared" si="62"/>
        <v>10</v>
      </c>
      <c r="AE1301" s="30">
        <f>IFERROR(marketing_campaign32[[#This Row],[TotalSpend]]/marketing_campaign32[[#This Row],[TotalPurchase]], 0)</f>
        <v>22.7</v>
      </c>
      <c r="AF1301">
        <v>4</v>
      </c>
      <c r="AG1301">
        <v>0</v>
      </c>
      <c r="AH1301">
        <v>0</v>
      </c>
      <c r="AI1301">
        <v>0</v>
      </c>
      <c r="AJ1301">
        <v>0</v>
      </c>
      <c r="AK1301">
        <v>0</v>
      </c>
      <c r="AL1301">
        <v>0</v>
      </c>
      <c r="AM1301">
        <v>0</v>
      </c>
    </row>
    <row r="1302" spans="1:39" x14ac:dyDescent="0.3">
      <c r="A1302">
        <v>3011</v>
      </c>
      <c r="B1302">
        <v>1965</v>
      </c>
      <c r="C1302">
        <f>2014-marketing_campaign32[[#This Row],[Year_Birth]]</f>
        <v>49</v>
      </c>
      <c r="D1302" t="str">
        <f>IF(AND(marketing_campaign32[[#This Row],[Age]]&gt;17, marketing_campaign32[[#This Row],[Age]]&lt;40), "Adult", IF(AND(marketing_campaign32[[#This Row],[Age]]&gt;=40, marketing_campaign32[[#This Row],[Age]]&lt;59), "Middle Age", "Old Age"))</f>
        <v>Middle Age</v>
      </c>
      <c r="E1302">
        <v>2</v>
      </c>
      <c r="F1302">
        <v>2</v>
      </c>
      <c r="G1302">
        <v>69139</v>
      </c>
      <c r="H1302" t="s">
        <v>146</v>
      </c>
      <c r="I1302">
        <v>3</v>
      </c>
      <c r="J1302">
        <v>0</v>
      </c>
      <c r="K1302">
        <v>1</v>
      </c>
      <c r="L1302">
        <f t="shared" si="60"/>
        <v>1</v>
      </c>
      <c r="M1302">
        <f>marketing_campaign32[[#This Row],[TotalKids]]+marketing_campaign32[[#This Row],[Marital_Number]]</f>
        <v>3</v>
      </c>
      <c r="N1302" s="1">
        <v>41666</v>
      </c>
      <c r="O1302" s="22">
        <f>MAX($N$2:$N$2229)-marketing_campaign32[[#This Row],[Dt_Customer]]</f>
        <v>153</v>
      </c>
      <c r="P1302">
        <v>23</v>
      </c>
      <c r="Q1302">
        <v>86</v>
      </c>
      <c r="R1302">
        <v>12</v>
      </c>
      <c r="S1302">
        <v>75</v>
      </c>
      <c r="T1302">
        <v>33</v>
      </c>
      <c r="U1302">
        <v>15</v>
      </c>
      <c r="V1302">
        <v>6</v>
      </c>
      <c r="W1302">
        <f t="shared" si="61"/>
        <v>227</v>
      </c>
      <c r="X1302" s="27">
        <f>marketing_campaign32[[#This Row],[TotalSpend]]/marketing_campaign32[[#This Row],[Income]]</f>
        <v>3.2832410072462718E-3</v>
      </c>
      <c r="Y1302" s="27" t="str">
        <f>IF(marketing_campaign32[[#This Row],[TotalSpend]]&gt;1196, "High Spend", "Low Spend")</f>
        <v>Low Spend</v>
      </c>
      <c r="Z1302">
        <v>1</v>
      </c>
      <c r="AA1302">
        <v>4</v>
      </c>
      <c r="AB1302">
        <v>1</v>
      </c>
      <c r="AC1302">
        <v>5</v>
      </c>
      <c r="AD1302">
        <f t="shared" si="62"/>
        <v>10</v>
      </c>
      <c r="AE1302" s="30">
        <f>IFERROR(marketing_campaign32[[#This Row],[TotalSpend]]/marketing_campaign32[[#This Row],[TotalPurchase]], 0)</f>
        <v>22.7</v>
      </c>
      <c r="AF1302">
        <v>4</v>
      </c>
      <c r="AG1302">
        <v>0</v>
      </c>
      <c r="AH1302">
        <v>0</v>
      </c>
      <c r="AI1302">
        <v>0</v>
      </c>
      <c r="AJ1302">
        <v>0</v>
      </c>
      <c r="AK1302">
        <v>0</v>
      </c>
      <c r="AL1302">
        <v>0</v>
      </c>
      <c r="AM1302">
        <v>0</v>
      </c>
    </row>
    <row r="1303" spans="1:39" x14ac:dyDescent="0.3">
      <c r="A1303">
        <v>5253</v>
      </c>
      <c r="B1303">
        <v>1956</v>
      </c>
      <c r="C1303">
        <f>2014-marketing_campaign32[[#This Row],[Year_Birth]]</f>
        <v>58</v>
      </c>
      <c r="D1303" t="str">
        <f>IF(AND(marketing_campaign32[[#This Row],[Age]]&gt;17, marketing_campaign32[[#This Row],[Age]]&lt;40), "Adult", IF(AND(marketing_campaign32[[#This Row],[Age]]&gt;=40, marketing_campaign32[[#This Row],[Age]]&lt;59), "Middle Age", "Old Age"))</f>
        <v>Middle Age</v>
      </c>
      <c r="E1303">
        <v>3</v>
      </c>
      <c r="F1303">
        <v>2</v>
      </c>
      <c r="G1303">
        <v>54603</v>
      </c>
      <c r="H1303" t="s">
        <v>147</v>
      </c>
      <c r="I1303">
        <v>2</v>
      </c>
      <c r="J1303">
        <v>1</v>
      </c>
      <c r="K1303">
        <v>1</v>
      </c>
      <c r="L1303">
        <f t="shared" si="60"/>
        <v>2</v>
      </c>
      <c r="M1303">
        <f>marketing_campaign32[[#This Row],[TotalKids]]+marketing_campaign32[[#This Row],[Marital_Number]]</f>
        <v>4</v>
      </c>
      <c r="N1303" s="1">
        <v>41464</v>
      </c>
      <c r="O1303" s="22">
        <f>MAX($N$2:$N$2229)-marketing_campaign32[[#This Row],[Dt_Customer]]</f>
        <v>355</v>
      </c>
      <c r="P1303">
        <v>85</v>
      </c>
      <c r="Q1303">
        <v>145</v>
      </c>
      <c r="R1303">
        <v>13</v>
      </c>
      <c r="S1303">
        <v>46</v>
      </c>
      <c r="T1303">
        <v>17</v>
      </c>
      <c r="U1303">
        <v>2</v>
      </c>
      <c r="V1303">
        <v>4</v>
      </c>
      <c r="W1303">
        <f t="shared" si="61"/>
        <v>227</v>
      </c>
      <c r="X1303" s="27">
        <f>marketing_campaign32[[#This Row],[TotalSpend]]/marketing_campaign32[[#This Row],[Income]]</f>
        <v>4.1572807354907241E-3</v>
      </c>
      <c r="Y1303" s="27" t="str">
        <f>IF(marketing_campaign32[[#This Row],[TotalSpend]]&gt;1196, "High Spend", "Low Spend")</f>
        <v>Low Spend</v>
      </c>
      <c r="Z1303">
        <v>6</v>
      </c>
      <c r="AA1303">
        <v>4</v>
      </c>
      <c r="AB1303">
        <v>2</v>
      </c>
      <c r="AC1303">
        <v>4</v>
      </c>
      <c r="AD1303">
        <f t="shared" si="62"/>
        <v>10</v>
      </c>
      <c r="AE1303" s="30">
        <f>IFERROR(marketing_campaign32[[#This Row],[TotalSpend]]/marketing_campaign32[[#This Row],[TotalPurchase]], 0)</f>
        <v>22.7</v>
      </c>
      <c r="AF1303">
        <v>7</v>
      </c>
      <c r="AG1303">
        <v>0</v>
      </c>
      <c r="AH1303">
        <v>0</v>
      </c>
      <c r="AI1303">
        <v>0</v>
      </c>
      <c r="AJ1303">
        <v>0</v>
      </c>
      <c r="AK1303">
        <v>0</v>
      </c>
      <c r="AL1303">
        <v>0</v>
      </c>
      <c r="AM1303">
        <v>0</v>
      </c>
    </row>
    <row r="1304" spans="1:39" x14ac:dyDescent="0.3">
      <c r="A1304">
        <v>1604</v>
      </c>
      <c r="B1304">
        <v>1960</v>
      </c>
      <c r="C1304">
        <f>2014-marketing_campaign32[[#This Row],[Year_Birth]]</f>
        <v>54</v>
      </c>
      <c r="D1304" t="str">
        <f>IF(AND(marketing_campaign32[[#This Row],[Age]]&gt;17, marketing_campaign32[[#This Row],[Age]]&lt;40), "Adult", IF(AND(marketing_campaign32[[#This Row],[Age]]&gt;=40, marketing_campaign32[[#This Row],[Age]]&lt;59), "Middle Age", "Old Age"))</f>
        <v>Middle Age</v>
      </c>
      <c r="E1304">
        <v>3</v>
      </c>
      <c r="F1304">
        <v>2</v>
      </c>
      <c r="G1304">
        <v>47353</v>
      </c>
      <c r="H1304" t="s">
        <v>147</v>
      </c>
      <c r="I1304">
        <v>2</v>
      </c>
      <c r="J1304">
        <v>0</v>
      </c>
      <c r="K1304">
        <v>1</v>
      </c>
      <c r="L1304">
        <f t="shared" si="60"/>
        <v>1</v>
      </c>
      <c r="M1304">
        <f>marketing_campaign32[[#This Row],[TotalKids]]+marketing_campaign32[[#This Row],[Marital_Number]]</f>
        <v>3</v>
      </c>
      <c r="N1304" s="1">
        <v>41591</v>
      </c>
      <c r="O1304" s="22">
        <f>MAX($N$2:$N$2229)-marketing_campaign32[[#This Row],[Dt_Customer]]</f>
        <v>228</v>
      </c>
      <c r="P1304">
        <v>93</v>
      </c>
      <c r="Q1304">
        <v>184</v>
      </c>
      <c r="R1304">
        <v>2</v>
      </c>
      <c r="S1304">
        <v>19</v>
      </c>
      <c r="T1304">
        <v>8</v>
      </c>
      <c r="U1304">
        <v>8</v>
      </c>
      <c r="V1304">
        <v>4</v>
      </c>
      <c r="W1304">
        <f t="shared" si="61"/>
        <v>225</v>
      </c>
      <c r="X1304" s="27">
        <f>marketing_campaign32[[#This Row],[TotalSpend]]/marketing_campaign32[[#This Row],[Income]]</f>
        <v>4.7515468924883321E-3</v>
      </c>
      <c r="Y1304" s="27" t="str">
        <f>IF(marketing_campaign32[[#This Row],[TotalSpend]]&gt;1196, "High Spend", "Low Spend")</f>
        <v>Low Spend</v>
      </c>
      <c r="Z1304">
        <v>3</v>
      </c>
      <c r="AA1304">
        <v>2</v>
      </c>
      <c r="AB1304">
        <v>2</v>
      </c>
      <c r="AC1304">
        <v>6</v>
      </c>
      <c r="AD1304">
        <f t="shared" si="62"/>
        <v>10</v>
      </c>
      <c r="AE1304" s="30">
        <f>IFERROR(marketing_campaign32[[#This Row],[TotalSpend]]/marketing_campaign32[[#This Row],[TotalPurchase]], 0)</f>
        <v>22.5</v>
      </c>
      <c r="AF1304">
        <v>5</v>
      </c>
      <c r="AG1304">
        <v>0</v>
      </c>
      <c r="AH1304">
        <v>0</v>
      </c>
      <c r="AI1304">
        <v>0</v>
      </c>
      <c r="AJ1304">
        <v>0</v>
      </c>
      <c r="AK1304">
        <v>0</v>
      </c>
      <c r="AL1304">
        <v>0</v>
      </c>
      <c r="AM1304">
        <v>0</v>
      </c>
    </row>
    <row r="1305" spans="1:39" x14ac:dyDescent="0.3">
      <c r="A1305">
        <v>5534</v>
      </c>
      <c r="B1305">
        <v>1975</v>
      </c>
      <c r="C1305">
        <f>2014-marketing_campaign32[[#This Row],[Year_Birth]]</f>
        <v>39</v>
      </c>
      <c r="D1305" t="str">
        <f>IF(AND(marketing_campaign32[[#This Row],[Age]]&gt;17, marketing_campaign32[[#This Row],[Age]]&lt;40), "Adult", IF(AND(marketing_campaign32[[#This Row],[Age]]&gt;=40, marketing_campaign32[[#This Row],[Age]]&lt;59), "Middle Age", "Old Age"))</f>
        <v>Adult</v>
      </c>
      <c r="E1305">
        <v>3</v>
      </c>
      <c r="F1305">
        <v>2</v>
      </c>
      <c r="G1305">
        <v>47808</v>
      </c>
      <c r="H1305" t="s">
        <v>147</v>
      </c>
      <c r="I1305">
        <v>2</v>
      </c>
      <c r="J1305">
        <v>0</v>
      </c>
      <c r="K1305">
        <v>1</v>
      </c>
      <c r="L1305">
        <f t="shared" si="60"/>
        <v>1</v>
      </c>
      <c r="M1305">
        <f>marketing_campaign32[[#This Row],[TotalKids]]+marketing_campaign32[[#This Row],[Marital_Number]]</f>
        <v>3</v>
      </c>
      <c r="N1305" s="1">
        <v>41567</v>
      </c>
      <c r="O1305" s="22">
        <f>MAX($N$2:$N$2229)-marketing_campaign32[[#This Row],[Dt_Customer]]</f>
        <v>252</v>
      </c>
      <c r="P1305">
        <v>30</v>
      </c>
      <c r="Q1305">
        <v>123</v>
      </c>
      <c r="R1305">
        <v>1</v>
      </c>
      <c r="S1305">
        <v>26</v>
      </c>
      <c r="T1305">
        <v>2</v>
      </c>
      <c r="U1305">
        <v>0</v>
      </c>
      <c r="V1305">
        <v>72</v>
      </c>
      <c r="W1305">
        <f t="shared" si="61"/>
        <v>224</v>
      </c>
      <c r="X1305" s="27">
        <f>marketing_campaign32[[#This Row],[TotalSpend]]/marketing_campaign32[[#This Row],[Income]]</f>
        <v>4.6854082998661313E-3</v>
      </c>
      <c r="Y1305" s="27" t="str">
        <f>IF(marketing_campaign32[[#This Row],[TotalSpend]]&gt;1196, "High Spend", "Low Spend")</f>
        <v>Low Spend</v>
      </c>
      <c r="Z1305">
        <v>2</v>
      </c>
      <c r="AA1305">
        <v>3</v>
      </c>
      <c r="AB1305">
        <v>2</v>
      </c>
      <c r="AC1305">
        <v>3</v>
      </c>
      <c r="AD1305">
        <f t="shared" si="62"/>
        <v>8</v>
      </c>
      <c r="AE1305" s="30">
        <f>IFERROR(marketing_campaign32[[#This Row],[TotalSpend]]/marketing_campaign32[[#This Row],[TotalPurchase]], 0)</f>
        <v>28</v>
      </c>
      <c r="AF1305">
        <v>7</v>
      </c>
      <c r="AG1305">
        <v>0</v>
      </c>
      <c r="AH1305">
        <v>0</v>
      </c>
      <c r="AI1305">
        <v>1</v>
      </c>
      <c r="AJ1305">
        <v>0</v>
      </c>
      <c r="AK1305">
        <v>0</v>
      </c>
      <c r="AL1305">
        <v>0</v>
      </c>
      <c r="AM1305">
        <v>0</v>
      </c>
    </row>
    <row r="1306" spans="1:39" x14ac:dyDescent="0.3">
      <c r="A1306">
        <v>5474</v>
      </c>
      <c r="B1306">
        <v>1970</v>
      </c>
      <c r="C1306">
        <f>2014-marketing_campaign32[[#This Row],[Year_Birth]]</f>
        <v>44</v>
      </c>
      <c r="D1306" t="str">
        <f>IF(AND(marketing_campaign32[[#This Row],[Age]]&gt;17, marketing_campaign32[[#This Row],[Age]]&lt;40), "Adult", IF(AND(marketing_campaign32[[#This Row],[Age]]&gt;=40, marketing_campaign32[[#This Row],[Age]]&lt;59), "Middle Age", "Old Age"))</f>
        <v>Middle Age</v>
      </c>
      <c r="E1306">
        <v>2</v>
      </c>
      <c r="F1306">
        <v>1</v>
      </c>
      <c r="G1306">
        <v>43020</v>
      </c>
      <c r="H1306" t="s">
        <v>147</v>
      </c>
      <c r="I1306">
        <v>2</v>
      </c>
      <c r="J1306">
        <v>1</v>
      </c>
      <c r="K1306">
        <v>0</v>
      </c>
      <c r="L1306">
        <f t="shared" si="60"/>
        <v>1</v>
      </c>
      <c r="M1306">
        <f>marketing_campaign32[[#This Row],[TotalKids]]+marketing_campaign32[[#This Row],[Marital_Number]]</f>
        <v>2</v>
      </c>
      <c r="N1306" s="1">
        <v>41608</v>
      </c>
      <c r="O1306" s="22">
        <f>MAX($N$2:$N$2229)-marketing_campaign32[[#This Row],[Dt_Customer]]</f>
        <v>211</v>
      </c>
      <c r="P1306">
        <v>79</v>
      </c>
      <c r="Q1306">
        <v>45</v>
      </c>
      <c r="R1306">
        <v>7</v>
      </c>
      <c r="S1306">
        <v>99</v>
      </c>
      <c r="T1306">
        <v>4</v>
      </c>
      <c r="U1306">
        <v>25</v>
      </c>
      <c r="V1306">
        <v>43</v>
      </c>
      <c r="W1306">
        <f t="shared" si="61"/>
        <v>223</v>
      </c>
      <c r="X1306" s="27">
        <f>marketing_campaign32[[#This Row],[TotalSpend]]/marketing_campaign32[[#This Row],[Income]]</f>
        <v>5.1836355183635515E-3</v>
      </c>
      <c r="Y1306" s="27" t="str">
        <f>IF(marketing_campaign32[[#This Row],[TotalSpend]]&gt;1196, "High Spend", "Low Spend")</f>
        <v>Low Spend</v>
      </c>
      <c r="Z1306">
        <v>3</v>
      </c>
      <c r="AA1306">
        <v>4</v>
      </c>
      <c r="AB1306">
        <v>1</v>
      </c>
      <c r="AC1306">
        <v>4</v>
      </c>
      <c r="AD1306">
        <f t="shared" si="62"/>
        <v>9</v>
      </c>
      <c r="AE1306" s="30">
        <f>IFERROR(marketing_campaign32[[#This Row],[TotalSpend]]/marketing_campaign32[[#This Row],[TotalPurchase]], 0)</f>
        <v>24.777777777777779</v>
      </c>
      <c r="AF1306">
        <v>6</v>
      </c>
      <c r="AG1306">
        <v>0</v>
      </c>
      <c r="AH1306">
        <v>0</v>
      </c>
      <c r="AI1306">
        <v>0</v>
      </c>
      <c r="AJ1306">
        <v>0</v>
      </c>
      <c r="AK1306">
        <v>0</v>
      </c>
      <c r="AL1306">
        <v>0</v>
      </c>
      <c r="AM1306">
        <v>0</v>
      </c>
    </row>
    <row r="1307" spans="1:39" x14ac:dyDescent="0.3">
      <c r="A1307">
        <v>6940</v>
      </c>
      <c r="B1307">
        <v>1966</v>
      </c>
      <c r="C1307">
        <f>2014-marketing_campaign32[[#This Row],[Year_Birth]]</f>
        <v>48</v>
      </c>
      <c r="D1307" t="str">
        <f>IF(AND(marketing_campaign32[[#This Row],[Age]]&gt;17, marketing_campaign32[[#This Row],[Age]]&lt;40), "Adult", IF(AND(marketing_campaign32[[#This Row],[Age]]&gt;=40, marketing_campaign32[[#This Row],[Age]]&lt;59), "Middle Age", "Old Age"))</f>
        <v>Middle Age</v>
      </c>
      <c r="E1307">
        <v>3</v>
      </c>
      <c r="F1307">
        <v>1</v>
      </c>
      <c r="G1307">
        <v>46734</v>
      </c>
      <c r="H1307" t="s">
        <v>147</v>
      </c>
      <c r="I1307">
        <v>2</v>
      </c>
      <c r="J1307">
        <v>1</v>
      </c>
      <c r="K1307">
        <v>2</v>
      </c>
      <c r="L1307">
        <f t="shared" si="60"/>
        <v>3</v>
      </c>
      <c r="M1307">
        <f>marketing_campaign32[[#This Row],[TotalKids]]+marketing_campaign32[[#This Row],[Marital_Number]]</f>
        <v>4</v>
      </c>
      <c r="N1307" s="1">
        <v>41568</v>
      </c>
      <c r="O1307" s="22">
        <f>MAX($N$2:$N$2229)-marketing_campaign32[[#This Row],[Dt_Customer]]</f>
        <v>251</v>
      </c>
      <c r="P1307">
        <v>86</v>
      </c>
      <c r="Q1307">
        <v>100</v>
      </c>
      <c r="R1307">
        <v>1</v>
      </c>
      <c r="S1307">
        <v>39</v>
      </c>
      <c r="T1307">
        <v>6</v>
      </c>
      <c r="U1307">
        <v>1</v>
      </c>
      <c r="V1307">
        <v>76</v>
      </c>
      <c r="W1307">
        <f t="shared" si="61"/>
        <v>223</v>
      </c>
      <c r="X1307" s="27">
        <f>marketing_campaign32[[#This Row],[TotalSpend]]/marketing_campaign32[[#This Row],[Income]]</f>
        <v>4.7716865665254418E-3</v>
      </c>
      <c r="Y1307" s="27" t="str">
        <f>IF(marketing_campaign32[[#This Row],[TotalSpend]]&gt;1196, "High Spend", "Low Spend")</f>
        <v>Low Spend</v>
      </c>
      <c r="Z1307">
        <v>4</v>
      </c>
      <c r="AA1307">
        <v>3</v>
      </c>
      <c r="AB1307">
        <v>2</v>
      </c>
      <c r="AC1307">
        <v>3</v>
      </c>
      <c r="AD1307">
        <f t="shared" si="62"/>
        <v>8</v>
      </c>
      <c r="AE1307" s="30">
        <f>IFERROR(marketing_campaign32[[#This Row],[TotalSpend]]/marketing_campaign32[[#This Row],[TotalPurchase]], 0)</f>
        <v>27.875</v>
      </c>
      <c r="AF1307">
        <v>6</v>
      </c>
      <c r="AG1307">
        <v>0</v>
      </c>
      <c r="AH1307">
        <v>0</v>
      </c>
      <c r="AI1307">
        <v>1</v>
      </c>
      <c r="AJ1307">
        <v>0</v>
      </c>
      <c r="AK1307">
        <v>0</v>
      </c>
      <c r="AL1307">
        <v>0</v>
      </c>
      <c r="AM1307">
        <v>0</v>
      </c>
    </row>
    <row r="1308" spans="1:39" x14ac:dyDescent="0.3">
      <c r="A1308">
        <v>5642</v>
      </c>
      <c r="B1308">
        <v>1979</v>
      </c>
      <c r="C1308">
        <f>2014-marketing_campaign32[[#This Row],[Year_Birth]]</f>
        <v>35</v>
      </c>
      <c r="D1308" t="str">
        <f>IF(AND(marketing_campaign32[[#This Row],[Age]]&gt;17, marketing_campaign32[[#This Row],[Age]]&lt;40), "Adult", IF(AND(marketing_campaign32[[#This Row],[Age]]&gt;=40, marketing_campaign32[[#This Row],[Age]]&lt;59), "Middle Age", "Old Age"))</f>
        <v>Adult</v>
      </c>
      <c r="E1308">
        <v>3</v>
      </c>
      <c r="F1308">
        <v>2</v>
      </c>
      <c r="G1308">
        <v>62499</v>
      </c>
      <c r="H1308" t="s">
        <v>147</v>
      </c>
      <c r="I1308">
        <v>2</v>
      </c>
      <c r="J1308">
        <v>1</v>
      </c>
      <c r="K1308">
        <v>0</v>
      </c>
      <c r="L1308">
        <f t="shared" si="60"/>
        <v>1</v>
      </c>
      <c r="M1308">
        <f>marketing_campaign32[[#This Row],[TotalKids]]+marketing_campaign32[[#This Row],[Marital_Number]]</f>
        <v>3</v>
      </c>
      <c r="N1308" s="1">
        <v>41617</v>
      </c>
      <c r="O1308" s="22">
        <f>MAX($N$2:$N$2229)-marketing_campaign32[[#This Row],[Dt_Customer]]</f>
        <v>202</v>
      </c>
      <c r="P1308">
        <v>0</v>
      </c>
      <c r="Q1308">
        <v>140</v>
      </c>
      <c r="R1308">
        <v>4</v>
      </c>
      <c r="S1308">
        <v>61</v>
      </c>
      <c r="T1308">
        <v>0</v>
      </c>
      <c r="U1308">
        <v>13</v>
      </c>
      <c r="V1308">
        <v>4</v>
      </c>
      <c r="W1308">
        <f t="shared" si="61"/>
        <v>222</v>
      </c>
      <c r="X1308" s="27">
        <f>marketing_campaign32[[#This Row],[TotalSpend]]/marketing_campaign32[[#This Row],[Income]]</f>
        <v>3.5520568329093266E-3</v>
      </c>
      <c r="Y1308" s="27" t="str">
        <f>IF(marketing_campaign32[[#This Row],[TotalSpend]]&gt;1196, "High Spend", "Low Spend")</f>
        <v>Low Spend</v>
      </c>
      <c r="Z1308">
        <v>2</v>
      </c>
      <c r="AA1308">
        <v>3</v>
      </c>
      <c r="AB1308">
        <v>1</v>
      </c>
      <c r="AC1308">
        <v>6</v>
      </c>
      <c r="AD1308">
        <f t="shared" si="62"/>
        <v>10</v>
      </c>
      <c r="AE1308" s="30">
        <f>IFERROR(marketing_campaign32[[#This Row],[TotalSpend]]/marketing_campaign32[[#This Row],[TotalPurchase]], 0)</f>
        <v>22.2</v>
      </c>
      <c r="AF1308">
        <v>4</v>
      </c>
      <c r="AG1308">
        <v>0</v>
      </c>
      <c r="AH1308">
        <v>0</v>
      </c>
      <c r="AI1308">
        <v>0</v>
      </c>
      <c r="AJ1308">
        <v>0</v>
      </c>
      <c r="AK1308">
        <v>0</v>
      </c>
      <c r="AL1308">
        <v>0</v>
      </c>
      <c r="AM1308">
        <v>0</v>
      </c>
    </row>
    <row r="1309" spans="1:39" x14ac:dyDescent="0.3">
      <c r="A1309">
        <v>10341</v>
      </c>
      <c r="B1309">
        <v>1948</v>
      </c>
      <c r="C1309">
        <f>2014-marketing_campaign32[[#This Row],[Year_Birth]]</f>
        <v>66</v>
      </c>
      <c r="D1309" t="str">
        <f>IF(AND(marketing_campaign32[[#This Row],[Age]]&gt;17, marketing_campaign32[[#This Row],[Age]]&lt;40), "Adult", IF(AND(marketing_campaign32[[#This Row],[Age]]&gt;=40, marketing_campaign32[[#This Row],[Age]]&lt;59), "Middle Age", "Old Age"))</f>
        <v>Old Age</v>
      </c>
      <c r="E1309">
        <v>2</v>
      </c>
      <c r="F1309">
        <v>2</v>
      </c>
      <c r="G1309">
        <v>51315</v>
      </c>
      <c r="H1309" t="s">
        <v>147</v>
      </c>
      <c r="I1309">
        <v>2</v>
      </c>
      <c r="J1309">
        <v>0</v>
      </c>
      <c r="K1309">
        <v>0</v>
      </c>
      <c r="L1309">
        <f t="shared" si="60"/>
        <v>0</v>
      </c>
      <c r="M1309">
        <f>marketing_campaign32[[#This Row],[TotalKids]]+marketing_campaign32[[#This Row],[Marital_Number]]</f>
        <v>2</v>
      </c>
      <c r="N1309" s="1">
        <v>41693</v>
      </c>
      <c r="O1309" s="22">
        <f>MAX($N$2:$N$2229)-marketing_campaign32[[#This Row],[Dt_Customer]]</f>
        <v>126</v>
      </c>
      <c r="P1309">
        <v>45</v>
      </c>
      <c r="Q1309">
        <v>68</v>
      </c>
      <c r="R1309">
        <v>28</v>
      </c>
      <c r="S1309">
        <v>39</v>
      </c>
      <c r="T1309">
        <v>16</v>
      </c>
      <c r="U1309">
        <v>30</v>
      </c>
      <c r="V1309">
        <v>41</v>
      </c>
      <c r="W1309">
        <f t="shared" si="61"/>
        <v>222</v>
      </c>
      <c r="X1309" s="27">
        <f>marketing_campaign32[[#This Row],[TotalSpend]]/marketing_campaign32[[#This Row],[Income]]</f>
        <v>4.3262204033908212E-3</v>
      </c>
      <c r="Y1309" s="27" t="str">
        <f>IF(marketing_campaign32[[#This Row],[TotalSpend]]&gt;1196, "High Spend", "Low Spend")</f>
        <v>Low Spend</v>
      </c>
      <c r="Z1309">
        <v>1</v>
      </c>
      <c r="AA1309">
        <v>2</v>
      </c>
      <c r="AB1309">
        <v>2</v>
      </c>
      <c r="AC1309">
        <v>5</v>
      </c>
      <c r="AD1309">
        <f t="shared" si="62"/>
        <v>9</v>
      </c>
      <c r="AE1309" s="30">
        <f>IFERROR(marketing_campaign32[[#This Row],[TotalSpend]]/marketing_campaign32[[#This Row],[TotalPurchase]], 0)</f>
        <v>24.666666666666668</v>
      </c>
      <c r="AF1309">
        <v>2</v>
      </c>
      <c r="AG1309">
        <v>0</v>
      </c>
      <c r="AH1309">
        <v>0</v>
      </c>
      <c r="AI1309">
        <v>0</v>
      </c>
      <c r="AJ1309">
        <v>0</v>
      </c>
      <c r="AK1309">
        <v>0</v>
      </c>
      <c r="AL1309">
        <v>0</v>
      </c>
      <c r="AM1309">
        <v>0</v>
      </c>
    </row>
    <row r="1310" spans="1:39" x14ac:dyDescent="0.3">
      <c r="A1310">
        <v>10420</v>
      </c>
      <c r="B1310">
        <v>1955</v>
      </c>
      <c r="C1310">
        <f>2014-marketing_campaign32[[#This Row],[Year_Birth]]</f>
        <v>59</v>
      </c>
      <c r="D1310" t="str">
        <f>IF(AND(marketing_campaign32[[#This Row],[Age]]&gt;17, marketing_campaign32[[#This Row],[Age]]&lt;40), "Adult", IF(AND(marketing_campaign32[[#This Row],[Age]]&gt;=40, marketing_campaign32[[#This Row],[Age]]&lt;59), "Middle Age", "Old Age"))</f>
        <v>Old Age</v>
      </c>
      <c r="E1310">
        <v>3</v>
      </c>
      <c r="F1310">
        <v>1</v>
      </c>
      <c r="G1310">
        <v>46390</v>
      </c>
      <c r="H1310" t="s">
        <v>147</v>
      </c>
      <c r="I1310">
        <v>2</v>
      </c>
      <c r="J1310">
        <v>0</v>
      </c>
      <c r="K1310">
        <v>1</v>
      </c>
      <c r="L1310">
        <f t="shared" si="60"/>
        <v>1</v>
      </c>
      <c r="M1310">
        <f>marketing_campaign32[[#This Row],[TotalKids]]+marketing_campaign32[[#This Row],[Marital_Number]]</f>
        <v>2</v>
      </c>
      <c r="N1310" s="1">
        <v>41764</v>
      </c>
      <c r="O1310" s="22">
        <f>MAX($N$2:$N$2229)-marketing_campaign32[[#This Row],[Dt_Customer]]</f>
        <v>55</v>
      </c>
      <c r="P1310">
        <v>56</v>
      </c>
      <c r="Q1310">
        <v>95</v>
      </c>
      <c r="R1310">
        <v>14</v>
      </c>
      <c r="S1310">
        <v>64</v>
      </c>
      <c r="T1310">
        <v>2</v>
      </c>
      <c r="U1310">
        <v>9</v>
      </c>
      <c r="V1310">
        <v>38</v>
      </c>
      <c r="W1310">
        <f t="shared" si="61"/>
        <v>222</v>
      </c>
      <c r="X1310" s="27">
        <f>marketing_campaign32[[#This Row],[TotalSpend]]/marketing_campaign32[[#This Row],[Income]]</f>
        <v>4.7855141194222892E-3</v>
      </c>
      <c r="Y1310" s="27" t="str">
        <f>IF(marketing_campaign32[[#This Row],[TotalSpend]]&gt;1196, "High Spend", "Low Spend")</f>
        <v>Low Spend</v>
      </c>
      <c r="Z1310">
        <v>1</v>
      </c>
      <c r="AA1310">
        <v>4</v>
      </c>
      <c r="AB1310">
        <v>2</v>
      </c>
      <c r="AC1310">
        <v>3</v>
      </c>
      <c r="AD1310">
        <f t="shared" si="62"/>
        <v>9</v>
      </c>
      <c r="AE1310" s="30">
        <f>IFERROR(marketing_campaign32[[#This Row],[TotalSpend]]/marketing_campaign32[[#This Row],[TotalPurchase]], 0)</f>
        <v>24.666666666666668</v>
      </c>
      <c r="AF1310">
        <v>7</v>
      </c>
      <c r="AG1310">
        <v>0</v>
      </c>
      <c r="AH1310">
        <v>0</v>
      </c>
      <c r="AI1310">
        <v>0</v>
      </c>
      <c r="AJ1310">
        <v>0</v>
      </c>
      <c r="AK1310">
        <v>0</v>
      </c>
      <c r="AL1310">
        <v>0</v>
      </c>
      <c r="AM1310">
        <v>0</v>
      </c>
    </row>
    <row r="1311" spans="1:39" x14ac:dyDescent="0.3">
      <c r="A1311">
        <v>5892</v>
      </c>
      <c r="B1311">
        <v>1980</v>
      </c>
      <c r="C1311">
        <f>2014-marketing_campaign32[[#This Row],[Year_Birth]]</f>
        <v>34</v>
      </c>
      <c r="D1311" t="str">
        <f>IF(AND(marketing_campaign32[[#This Row],[Age]]&gt;17, marketing_campaign32[[#This Row],[Age]]&lt;40), "Adult", IF(AND(marketing_campaign32[[#This Row],[Age]]&gt;=40, marketing_campaign32[[#This Row],[Age]]&lt;59), "Middle Age", "Old Age"))</f>
        <v>Adult</v>
      </c>
      <c r="E1311">
        <v>2</v>
      </c>
      <c r="F1311">
        <v>2</v>
      </c>
      <c r="G1311">
        <v>34968</v>
      </c>
      <c r="H1311" t="s">
        <v>147</v>
      </c>
      <c r="I1311">
        <v>2</v>
      </c>
      <c r="J1311">
        <v>1</v>
      </c>
      <c r="K1311">
        <v>0</v>
      </c>
      <c r="L1311">
        <f t="shared" si="60"/>
        <v>1</v>
      </c>
      <c r="M1311">
        <f>marketing_campaign32[[#This Row],[TotalKids]]+marketing_campaign32[[#This Row],[Marital_Number]]</f>
        <v>3</v>
      </c>
      <c r="N1311" s="1">
        <v>41374</v>
      </c>
      <c r="O1311" s="22">
        <f>MAX($N$2:$N$2229)-marketing_campaign32[[#This Row],[Dt_Customer]]</f>
        <v>445</v>
      </c>
      <c r="P1311">
        <v>11</v>
      </c>
      <c r="Q1311">
        <v>158</v>
      </c>
      <c r="R1311">
        <v>6</v>
      </c>
      <c r="S1311">
        <v>45</v>
      </c>
      <c r="T1311">
        <v>8</v>
      </c>
      <c r="U1311">
        <v>2</v>
      </c>
      <c r="V1311">
        <v>2</v>
      </c>
      <c r="W1311">
        <f t="shared" si="61"/>
        <v>221</v>
      </c>
      <c r="X1311" s="27">
        <f>marketing_campaign32[[#This Row],[TotalSpend]]/marketing_campaign32[[#This Row],[Income]]</f>
        <v>6.3200640585678331E-3</v>
      </c>
      <c r="Y1311" s="27" t="str">
        <f>IF(marketing_campaign32[[#This Row],[TotalSpend]]&gt;1196, "High Spend", "Low Spend")</f>
        <v>Low Spend</v>
      </c>
      <c r="Z1311">
        <v>7</v>
      </c>
      <c r="AA1311">
        <v>3</v>
      </c>
      <c r="AB1311">
        <v>2</v>
      </c>
      <c r="AC1311">
        <v>5</v>
      </c>
      <c r="AD1311">
        <f t="shared" si="62"/>
        <v>10</v>
      </c>
      <c r="AE1311" s="30">
        <f>IFERROR(marketing_campaign32[[#This Row],[TotalSpend]]/marketing_campaign32[[#This Row],[TotalPurchase]], 0)</f>
        <v>22.1</v>
      </c>
      <c r="AF1311">
        <v>7</v>
      </c>
      <c r="AG1311">
        <v>0</v>
      </c>
      <c r="AH1311">
        <v>0</v>
      </c>
      <c r="AI1311">
        <v>0</v>
      </c>
      <c r="AJ1311">
        <v>0</v>
      </c>
      <c r="AK1311">
        <v>0</v>
      </c>
      <c r="AL1311">
        <v>0</v>
      </c>
      <c r="AM1311">
        <v>0</v>
      </c>
    </row>
    <row r="1312" spans="1:39" x14ac:dyDescent="0.3">
      <c r="A1312">
        <v>5866</v>
      </c>
      <c r="B1312">
        <v>1974</v>
      </c>
      <c r="C1312">
        <f>2014-marketing_campaign32[[#This Row],[Year_Birth]]</f>
        <v>40</v>
      </c>
      <c r="D1312" t="str">
        <f>IF(AND(marketing_campaign32[[#This Row],[Age]]&gt;17, marketing_campaign32[[#This Row],[Age]]&lt;40), "Adult", IF(AND(marketing_campaign32[[#This Row],[Age]]&gt;=40, marketing_campaign32[[#This Row],[Age]]&lt;59), "Middle Age", "Old Age"))</f>
        <v>Middle Age</v>
      </c>
      <c r="E1312">
        <v>2</v>
      </c>
      <c r="F1312">
        <v>2</v>
      </c>
      <c r="G1312">
        <v>48186</v>
      </c>
      <c r="H1312" t="s">
        <v>147</v>
      </c>
      <c r="I1312">
        <v>2</v>
      </c>
      <c r="J1312">
        <v>1</v>
      </c>
      <c r="K1312">
        <v>0</v>
      </c>
      <c r="L1312">
        <f t="shared" si="60"/>
        <v>1</v>
      </c>
      <c r="M1312">
        <f>marketing_campaign32[[#This Row],[TotalKids]]+marketing_campaign32[[#This Row],[Marital_Number]]</f>
        <v>3</v>
      </c>
      <c r="N1312" s="1">
        <v>41718</v>
      </c>
      <c r="O1312" s="22">
        <f>MAX($N$2:$N$2229)-marketing_campaign32[[#This Row],[Dt_Customer]]</f>
        <v>101</v>
      </c>
      <c r="P1312">
        <v>39</v>
      </c>
      <c r="Q1312">
        <v>97</v>
      </c>
      <c r="R1312">
        <v>3</v>
      </c>
      <c r="S1312">
        <v>66</v>
      </c>
      <c r="T1312">
        <v>12</v>
      </c>
      <c r="U1312">
        <v>7</v>
      </c>
      <c r="V1312">
        <v>34</v>
      </c>
      <c r="W1312">
        <f t="shared" si="61"/>
        <v>219</v>
      </c>
      <c r="X1312" s="27">
        <f>marketing_campaign32[[#This Row],[TotalSpend]]/marketing_campaign32[[#This Row],[Income]]</f>
        <v>4.5448885568422359E-3</v>
      </c>
      <c r="Y1312" s="27" t="str">
        <f>IF(marketing_campaign32[[#This Row],[TotalSpend]]&gt;1196, "High Spend", "Low Spend")</f>
        <v>Low Spend</v>
      </c>
      <c r="Z1312">
        <v>3</v>
      </c>
      <c r="AA1312">
        <v>4</v>
      </c>
      <c r="AB1312">
        <v>1</v>
      </c>
      <c r="AC1312">
        <v>4</v>
      </c>
      <c r="AD1312">
        <f t="shared" si="62"/>
        <v>9</v>
      </c>
      <c r="AE1312" s="30">
        <f>IFERROR(marketing_campaign32[[#This Row],[TotalSpend]]/marketing_campaign32[[#This Row],[TotalPurchase]], 0)</f>
        <v>24.333333333333332</v>
      </c>
      <c r="AF1312">
        <v>7</v>
      </c>
      <c r="AG1312">
        <v>0</v>
      </c>
      <c r="AH1312">
        <v>0</v>
      </c>
      <c r="AI1312">
        <v>0</v>
      </c>
      <c r="AJ1312">
        <v>0</v>
      </c>
      <c r="AK1312">
        <v>0</v>
      </c>
      <c r="AL1312">
        <v>0</v>
      </c>
      <c r="AM1312">
        <v>0</v>
      </c>
    </row>
    <row r="1313" spans="1:39" x14ac:dyDescent="0.3">
      <c r="A1313">
        <v>5922</v>
      </c>
      <c r="B1313">
        <v>1974</v>
      </c>
      <c r="C1313">
        <f>2014-marketing_campaign32[[#This Row],[Year_Birth]]</f>
        <v>40</v>
      </c>
      <c r="D1313" t="str">
        <f>IF(AND(marketing_campaign32[[#This Row],[Age]]&gt;17, marketing_campaign32[[#This Row],[Age]]&lt;40), "Adult", IF(AND(marketing_campaign32[[#This Row],[Age]]&gt;=40, marketing_campaign32[[#This Row],[Age]]&lt;59), "Middle Age", "Old Age"))</f>
        <v>Middle Age</v>
      </c>
      <c r="E1313">
        <v>3</v>
      </c>
      <c r="F1313">
        <v>2</v>
      </c>
      <c r="G1313">
        <v>40344</v>
      </c>
      <c r="H1313" t="s">
        <v>147</v>
      </c>
      <c r="I1313">
        <v>2</v>
      </c>
      <c r="J1313">
        <v>0</v>
      </c>
      <c r="K1313">
        <v>1</v>
      </c>
      <c r="L1313">
        <f t="shared" si="60"/>
        <v>1</v>
      </c>
      <c r="M1313">
        <f>marketing_campaign32[[#This Row],[TotalKids]]+marketing_campaign32[[#This Row],[Marital_Number]]</f>
        <v>3</v>
      </c>
      <c r="N1313" s="1">
        <v>41560</v>
      </c>
      <c r="O1313" s="22">
        <f>MAX($N$2:$N$2229)-marketing_campaign32[[#This Row],[Dt_Customer]]</f>
        <v>259</v>
      </c>
      <c r="P1313">
        <v>48</v>
      </c>
      <c r="Q1313">
        <v>210</v>
      </c>
      <c r="R1313">
        <v>0</v>
      </c>
      <c r="S1313">
        <v>6</v>
      </c>
      <c r="T1313">
        <v>0</v>
      </c>
      <c r="U1313">
        <v>0</v>
      </c>
      <c r="V1313">
        <v>2</v>
      </c>
      <c r="W1313">
        <f t="shared" si="61"/>
        <v>218</v>
      </c>
      <c r="X1313" s="27">
        <f>marketing_campaign32[[#This Row],[TotalSpend]]/marketing_campaign32[[#This Row],[Income]]</f>
        <v>5.4035296450525485E-3</v>
      </c>
      <c r="Y1313" s="27" t="str">
        <f>IF(marketing_campaign32[[#This Row],[TotalSpend]]&gt;1196, "High Spend", "Low Spend")</f>
        <v>Low Spend</v>
      </c>
      <c r="Z1313">
        <v>2</v>
      </c>
      <c r="AA1313">
        <v>4</v>
      </c>
      <c r="AB1313">
        <v>1</v>
      </c>
      <c r="AC1313">
        <v>5</v>
      </c>
      <c r="AD1313">
        <f t="shared" si="62"/>
        <v>10</v>
      </c>
      <c r="AE1313" s="30">
        <f>IFERROR(marketing_campaign32[[#This Row],[TotalSpend]]/marketing_campaign32[[#This Row],[TotalPurchase]], 0)</f>
        <v>21.8</v>
      </c>
      <c r="AF1313">
        <v>7</v>
      </c>
      <c r="AG1313">
        <v>0</v>
      </c>
      <c r="AH1313">
        <v>0</v>
      </c>
      <c r="AI1313">
        <v>0</v>
      </c>
      <c r="AJ1313">
        <v>0</v>
      </c>
      <c r="AK1313">
        <v>0</v>
      </c>
      <c r="AL1313">
        <v>0</v>
      </c>
      <c r="AM1313">
        <v>0</v>
      </c>
    </row>
    <row r="1314" spans="1:39" x14ac:dyDescent="0.3">
      <c r="A1314">
        <v>5286</v>
      </c>
      <c r="B1314">
        <v>1987</v>
      </c>
      <c r="C1314">
        <f>2014-marketing_campaign32[[#This Row],[Year_Birth]]</f>
        <v>27</v>
      </c>
      <c r="D1314" t="str">
        <f>IF(AND(marketing_campaign32[[#This Row],[Age]]&gt;17, marketing_campaign32[[#This Row],[Age]]&lt;40), "Adult", IF(AND(marketing_campaign32[[#This Row],[Age]]&gt;=40, marketing_campaign32[[#This Row],[Age]]&lt;59), "Middle Age", "Old Age"))</f>
        <v>Adult</v>
      </c>
      <c r="E1314">
        <v>3</v>
      </c>
      <c r="F1314">
        <v>1</v>
      </c>
      <c r="G1314">
        <v>41020</v>
      </c>
      <c r="H1314" t="s">
        <v>147</v>
      </c>
      <c r="I1314">
        <v>2</v>
      </c>
      <c r="J1314">
        <v>0</v>
      </c>
      <c r="K1314">
        <v>0</v>
      </c>
      <c r="L1314">
        <f t="shared" si="60"/>
        <v>0</v>
      </c>
      <c r="M1314">
        <f>marketing_campaign32[[#This Row],[TotalKids]]+marketing_campaign32[[#This Row],[Marital_Number]]</f>
        <v>1</v>
      </c>
      <c r="N1314" s="1">
        <v>41575</v>
      </c>
      <c r="O1314" s="22">
        <f>MAX($N$2:$N$2229)-marketing_campaign32[[#This Row],[Dt_Customer]]</f>
        <v>244</v>
      </c>
      <c r="P1314">
        <v>68</v>
      </c>
      <c r="Q1314">
        <v>112</v>
      </c>
      <c r="R1314">
        <v>1</v>
      </c>
      <c r="S1314">
        <v>54</v>
      </c>
      <c r="T1314">
        <v>7</v>
      </c>
      <c r="U1314">
        <v>7</v>
      </c>
      <c r="V1314">
        <v>36</v>
      </c>
      <c r="W1314">
        <f t="shared" si="61"/>
        <v>217</v>
      </c>
      <c r="X1314" s="27">
        <f>marketing_campaign32[[#This Row],[TotalSpend]]/marketing_campaign32[[#This Row],[Income]]</f>
        <v>5.2901023890784982E-3</v>
      </c>
      <c r="Y1314" s="27" t="str">
        <f>IF(marketing_campaign32[[#This Row],[TotalSpend]]&gt;1196, "High Spend", "Low Spend")</f>
        <v>Low Spend</v>
      </c>
      <c r="Z1314">
        <v>1</v>
      </c>
      <c r="AA1314">
        <v>3</v>
      </c>
      <c r="AB1314">
        <v>2</v>
      </c>
      <c r="AC1314">
        <v>4</v>
      </c>
      <c r="AD1314">
        <f t="shared" si="62"/>
        <v>9</v>
      </c>
      <c r="AE1314" s="30">
        <f>IFERROR(marketing_campaign32[[#This Row],[TotalSpend]]/marketing_campaign32[[#This Row],[TotalPurchase]], 0)</f>
        <v>24.111111111111111</v>
      </c>
      <c r="AF1314">
        <v>3</v>
      </c>
      <c r="AG1314">
        <v>0</v>
      </c>
      <c r="AH1314">
        <v>0</v>
      </c>
      <c r="AI1314">
        <v>0</v>
      </c>
      <c r="AJ1314">
        <v>0</v>
      </c>
      <c r="AK1314">
        <v>0</v>
      </c>
      <c r="AL1314">
        <v>0</v>
      </c>
      <c r="AM1314">
        <v>0</v>
      </c>
    </row>
    <row r="1315" spans="1:39" x14ac:dyDescent="0.3">
      <c r="A1315">
        <v>9925</v>
      </c>
      <c r="B1315">
        <v>1981</v>
      </c>
      <c r="C1315">
        <f>2014-marketing_campaign32[[#This Row],[Year_Birth]]</f>
        <v>33</v>
      </c>
      <c r="D1315" t="str">
        <f>IF(AND(marketing_campaign32[[#This Row],[Age]]&gt;17, marketing_campaign32[[#This Row],[Age]]&lt;40), "Adult", IF(AND(marketing_campaign32[[#This Row],[Age]]&gt;=40, marketing_campaign32[[#This Row],[Age]]&lt;59), "Middle Age", "Old Age"))</f>
        <v>Adult</v>
      </c>
      <c r="E1315">
        <v>3</v>
      </c>
      <c r="F1315">
        <v>2</v>
      </c>
      <c r="G1315">
        <v>39665</v>
      </c>
      <c r="H1315" t="s">
        <v>147</v>
      </c>
      <c r="I1315">
        <v>2</v>
      </c>
      <c r="J1315">
        <v>1</v>
      </c>
      <c r="K1315">
        <v>0</v>
      </c>
      <c r="L1315">
        <f t="shared" si="60"/>
        <v>1</v>
      </c>
      <c r="M1315">
        <f>marketing_campaign32[[#This Row],[TotalKids]]+marketing_campaign32[[#This Row],[Marital_Number]]</f>
        <v>3</v>
      </c>
      <c r="N1315" s="1">
        <v>41419</v>
      </c>
      <c r="O1315" s="22">
        <f>MAX($N$2:$N$2229)-marketing_campaign32[[#This Row],[Dt_Customer]]</f>
        <v>400</v>
      </c>
      <c r="P1315">
        <v>97</v>
      </c>
      <c r="Q1315">
        <v>127</v>
      </c>
      <c r="R1315">
        <v>1</v>
      </c>
      <c r="S1315">
        <v>56</v>
      </c>
      <c r="T1315">
        <v>0</v>
      </c>
      <c r="U1315">
        <v>1</v>
      </c>
      <c r="V1315">
        <v>31</v>
      </c>
      <c r="W1315">
        <f t="shared" si="61"/>
        <v>216</v>
      </c>
      <c r="X1315" s="27">
        <f>marketing_campaign32[[#This Row],[TotalSpend]]/marketing_campaign32[[#This Row],[Income]]</f>
        <v>5.4456069582755574E-3</v>
      </c>
      <c r="Y1315" s="27" t="str">
        <f>IF(marketing_campaign32[[#This Row],[TotalSpend]]&gt;1196, "High Spend", "Low Spend")</f>
        <v>Low Spend</v>
      </c>
      <c r="Z1315">
        <v>3</v>
      </c>
      <c r="AA1315">
        <v>4</v>
      </c>
      <c r="AB1315">
        <v>2</v>
      </c>
      <c r="AC1315">
        <v>3</v>
      </c>
      <c r="AD1315">
        <f t="shared" si="62"/>
        <v>9</v>
      </c>
      <c r="AE1315" s="30">
        <f>IFERROR(marketing_campaign32[[#This Row],[TotalSpend]]/marketing_campaign32[[#This Row],[TotalPurchase]], 0)</f>
        <v>24</v>
      </c>
      <c r="AF1315">
        <v>7</v>
      </c>
      <c r="AG1315">
        <v>0</v>
      </c>
      <c r="AH1315">
        <v>0</v>
      </c>
      <c r="AI1315">
        <v>1</v>
      </c>
      <c r="AJ1315">
        <v>0</v>
      </c>
      <c r="AK1315">
        <v>0</v>
      </c>
      <c r="AL1315">
        <v>0</v>
      </c>
      <c r="AM1315">
        <v>0</v>
      </c>
    </row>
    <row r="1316" spans="1:39" x14ac:dyDescent="0.3">
      <c r="A1316">
        <v>5966</v>
      </c>
      <c r="B1316">
        <v>1974</v>
      </c>
      <c r="C1316">
        <f>2014-marketing_campaign32[[#This Row],[Year_Birth]]</f>
        <v>40</v>
      </c>
      <c r="D1316" t="str">
        <f>IF(AND(marketing_campaign32[[#This Row],[Age]]&gt;17, marketing_campaign32[[#This Row],[Age]]&lt;40), "Adult", IF(AND(marketing_campaign32[[#This Row],[Age]]&gt;=40, marketing_campaign32[[#This Row],[Age]]&lt;59), "Middle Age", "Old Age"))</f>
        <v>Middle Age</v>
      </c>
      <c r="E1316">
        <v>3</v>
      </c>
      <c r="F1316">
        <v>2</v>
      </c>
      <c r="G1316">
        <v>45207</v>
      </c>
      <c r="H1316" t="s">
        <v>147</v>
      </c>
      <c r="I1316">
        <v>2</v>
      </c>
      <c r="J1316">
        <v>1</v>
      </c>
      <c r="K1316">
        <v>1</v>
      </c>
      <c r="L1316">
        <f t="shared" si="60"/>
        <v>2</v>
      </c>
      <c r="M1316">
        <f>marketing_campaign32[[#This Row],[TotalKids]]+marketing_campaign32[[#This Row],[Marital_Number]]</f>
        <v>4</v>
      </c>
      <c r="N1316" s="1">
        <v>41223</v>
      </c>
      <c r="O1316" s="22">
        <f>MAX($N$2:$N$2229)-marketing_campaign32[[#This Row],[Dt_Customer]]</f>
        <v>596</v>
      </c>
      <c r="P1316">
        <v>64</v>
      </c>
      <c r="Q1316">
        <v>203</v>
      </c>
      <c r="R1316">
        <v>0</v>
      </c>
      <c r="S1316">
        <v>10</v>
      </c>
      <c r="T1316">
        <v>0</v>
      </c>
      <c r="U1316">
        <v>0</v>
      </c>
      <c r="V1316">
        <v>2</v>
      </c>
      <c r="W1316">
        <f t="shared" si="61"/>
        <v>215</v>
      </c>
      <c r="X1316" s="27">
        <f>marketing_campaign32[[#This Row],[TotalSpend]]/marketing_campaign32[[#This Row],[Income]]</f>
        <v>4.7559006348574335E-3</v>
      </c>
      <c r="Y1316" s="27" t="str">
        <f>IF(marketing_campaign32[[#This Row],[TotalSpend]]&gt;1196, "High Spend", "Low Spend")</f>
        <v>Low Spend</v>
      </c>
      <c r="Z1316">
        <v>5</v>
      </c>
      <c r="AA1316">
        <v>3</v>
      </c>
      <c r="AB1316">
        <v>1</v>
      </c>
      <c r="AC1316">
        <v>6</v>
      </c>
      <c r="AD1316">
        <f t="shared" si="62"/>
        <v>10</v>
      </c>
      <c r="AE1316" s="30">
        <f>IFERROR(marketing_campaign32[[#This Row],[TotalSpend]]/marketing_campaign32[[#This Row],[TotalPurchase]], 0)</f>
        <v>21.5</v>
      </c>
      <c r="AF1316">
        <v>6</v>
      </c>
      <c r="AG1316">
        <v>0</v>
      </c>
      <c r="AH1316">
        <v>0</v>
      </c>
      <c r="AI1316">
        <v>0</v>
      </c>
      <c r="AJ1316">
        <v>1</v>
      </c>
      <c r="AK1316">
        <v>0</v>
      </c>
      <c r="AL1316">
        <v>0</v>
      </c>
      <c r="AM1316">
        <v>0</v>
      </c>
    </row>
    <row r="1317" spans="1:39" x14ac:dyDescent="0.3">
      <c r="A1317">
        <v>9860</v>
      </c>
      <c r="B1317">
        <v>1959</v>
      </c>
      <c r="C1317">
        <f>2014-marketing_campaign32[[#This Row],[Year_Birth]]</f>
        <v>55</v>
      </c>
      <c r="D1317" t="str">
        <f>IF(AND(marketing_campaign32[[#This Row],[Age]]&gt;17, marketing_campaign32[[#This Row],[Age]]&lt;40), "Adult", IF(AND(marketing_campaign32[[#This Row],[Age]]&gt;=40, marketing_campaign32[[#This Row],[Age]]&lt;59), "Middle Age", "Old Age"))</f>
        <v>Middle Age</v>
      </c>
      <c r="E1317">
        <v>2</v>
      </c>
      <c r="F1317">
        <v>2</v>
      </c>
      <c r="G1317">
        <v>44911</v>
      </c>
      <c r="H1317" t="s">
        <v>147</v>
      </c>
      <c r="I1317">
        <v>2</v>
      </c>
      <c r="J1317">
        <v>0</v>
      </c>
      <c r="K1317">
        <v>1</v>
      </c>
      <c r="L1317">
        <f t="shared" si="60"/>
        <v>1</v>
      </c>
      <c r="M1317">
        <f>marketing_campaign32[[#This Row],[TotalKids]]+marketing_campaign32[[#This Row],[Marital_Number]]</f>
        <v>3</v>
      </c>
      <c r="N1317" s="1">
        <v>41348</v>
      </c>
      <c r="O1317" s="22">
        <f>MAX($N$2:$N$2229)-marketing_campaign32[[#This Row],[Dt_Customer]]</f>
        <v>471</v>
      </c>
      <c r="P1317">
        <v>11</v>
      </c>
      <c r="Q1317">
        <v>159</v>
      </c>
      <c r="R1317">
        <v>0</v>
      </c>
      <c r="S1317">
        <v>22</v>
      </c>
      <c r="T1317">
        <v>2</v>
      </c>
      <c r="U1317">
        <v>1</v>
      </c>
      <c r="V1317">
        <v>31</v>
      </c>
      <c r="W1317">
        <f t="shared" si="61"/>
        <v>215</v>
      </c>
      <c r="X1317" s="27">
        <f>marketing_campaign32[[#This Row],[TotalSpend]]/marketing_campaign32[[#This Row],[Income]]</f>
        <v>4.787245886308477E-3</v>
      </c>
      <c r="Y1317" s="27" t="str">
        <f>IF(marketing_campaign32[[#This Row],[TotalSpend]]&gt;1196, "High Spend", "Low Spend")</f>
        <v>Low Spend</v>
      </c>
      <c r="Z1317">
        <v>3</v>
      </c>
      <c r="AA1317">
        <v>4</v>
      </c>
      <c r="AB1317">
        <v>1</v>
      </c>
      <c r="AC1317">
        <v>4</v>
      </c>
      <c r="AD1317">
        <f t="shared" si="62"/>
        <v>9</v>
      </c>
      <c r="AE1317" s="30">
        <f>IFERROR(marketing_campaign32[[#This Row],[TotalSpend]]/marketing_campaign32[[#This Row],[TotalPurchase]], 0)</f>
        <v>23.888888888888889</v>
      </c>
      <c r="AF1317">
        <v>7</v>
      </c>
      <c r="AG1317">
        <v>0</v>
      </c>
      <c r="AH1317">
        <v>0</v>
      </c>
      <c r="AI1317">
        <v>0</v>
      </c>
      <c r="AJ1317">
        <v>0</v>
      </c>
      <c r="AK1317">
        <v>0</v>
      </c>
      <c r="AL1317">
        <v>0</v>
      </c>
      <c r="AM1317">
        <v>0</v>
      </c>
    </row>
    <row r="1318" spans="1:39" x14ac:dyDescent="0.3">
      <c r="A1318">
        <v>7141</v>
      </c>
      <c r="B1318">
        <v>1986</v>
      </c>
      <c r="C1318">
        <f>2014-marketing_campaign32[[#This Row],[Year_Birth]]</f>
        <v>28</v>
      </c>
      <c r="D1318" t="str">
        <f>IF(AND(marketing_campaign32[[#This Row],[Age]]&gt;17, marketing_campaign32[[#This Row],[Age]]&lt;40), "Adult", IF(AND(marketing_campaign32[[#This Row],[Age]]&gt;=40, marketing_campaign32[[#This Row],[Age]]&lt;59), "Middle Age", "Old Age"))</f>
        <v>Adult</v>
      </c>
      <c r="E1318">
        <v>3</v>
      </c>
      <c r="F1318">
        <v>1</v>
      </c>
      <c r="G1318">
        <v>21888</v>
      </c>
      <c r="H1318" t="s">
        <v>148</v>
      </c>
      <c r="I1318">
        <v>1</v>
      </c>
      <c r="J1318">
        <v>1</v>
      </c>
      <c r="K1318">
        <v>0</v>
      </c>
      <c r="L1318">
        <f t="shared" si="60"/>
        <v>1</v>
      </c>
      <c r="M1318">
        <f>marketing_campaign32[[#This Row],[TotalKids]]+marketing_campaign32[[#This Row],[Marital_Number]]</f>
        <v>2</v>
      </c>
      <c r="N1318" s="1">
        <v>41272</v>
      </c>
      <c r="O1318" s="22">
        <f>MAX($N$2:$N$2229)-marketing_campaign32[[#This Row],[Dt_Customer]]</f>
        <v>547</v>
      </c>
      <c r="P1318">
        <v>15</v>
      </c>
      <c r="Q1318">
        <v>88</v>
      </c>
      <c r="R1318">
        <v>10</v>
      </c>
      <c r="S1318">
        <v>46</v>
      </c>
      <c r="T1318">
        <v>2</v>
      </c>
      <c r="U1318">
        <v>3</v>
      </c>
      <c r="V1318">
        <v>64</v>
      </c>
      <c r="W1318">
        <f t="shared" si="61"/>
        <v>213</v>
      </c>
      <c r="X1318" s="27">
        <f>marketing_campaign32[[#This Row],[TotalSpend]]/marketing_campaign32[[#This Row],[Income]]</f>
        <v>9.7313596491228078E-3</v>
      </c>
      <c r="Y1318" s="27" t="str">
        <f>IF(marketing_campaign32[[#This Row],[TotalSpend]]&gt;1196, "High Spend", "Low Spend")</f>
        <v>Low Spend</v>
      </c>
      <c r="Z1318">
        <v>4</v>
      </c>
      <c r="AA1318">
        <v>5</v>
      </c>
      <c r="AB1318">
        <v>1</v>
      </c>
      <c r="AC1318">
        <v>2</v>
      </c>
      <c r="AD1318">
        <f t="shared" si="62"/>
        <v>8</v>
      </c>
      <c r="AE1318" s="30">
        <f>IFERROR(marketing_campaign32[[#This Row],[TotalSpend]]/marketing_campaign32[[#This Row],[TotalPurchase]], 0)</f>
        <v>26.625</v>
      </c>
      <c r="AF1318">
        <v>10</v>
      </c>
      <c r="AG1318">
        <v>0</v>
      </c>
      <c r="AH1318">
        <v>0</v>
      </c>
      <c r="AI1318">
        <v>0</v>
      </c>
      <c r="AJ1318">
        <v>0</v>
      </c>
      <c r="AK1318">
        <v>0</v>
      </c>
      <c r="AL1318">
        <v>1</v>
      </c>
      <c r="AM1318">
        <v>0</v>
      </c>
    </row>
    <row r="1319" spans="1:39" x14ac:dyDescent="0.3">
      <c r="A1319">
        <v>5885</v>
      </c>
      <c r="B1319">
        <v>1973</v>
      </c>
      <c r="C1319">
        <f>2014-marketing_campaign32[[#This Row],[Year_Birth]]</f>
        <v>41</v>
      </c>
      <c r="D1319" t="str">
        <f>IF(AND(marketing_campaign32[[#This Row],[Age]]&gt;17, marketing_campaign32[[#This Row],[Age]]&lt;40), "Adult", IF(AND(marketing_campaign32[[#This Row],[Age]]&gt;=40, marketing_campaign32[[#This Row],[Age]]&lt;59), "Middle Age", "Old Age"))</f>
        <v>Middle Age</v>
      </c>
      <c r="E1319">
        <v>3</v>
      </c>
      <c r="F1319">
        <v>2</v>
      </c>
      <c r="G1319">
        <v>35688</v>
      </c>
      <c r="H1319" t="s">
        <v>147</v>
      </c>
      <c r="I1319">
        <v>2</v>
      </c>
      <c r="J1319">
        <v>2</v>
      </c>
      <c r="K1319">
        <v>1</v>
      </c>
      <c r="L1319">
        <f t="shared" si="60"/>
        <v>3</v>
      </c>
      <c r="M1319">
        <f>marketing_campaign32[[#This Row],[TotalKids]]+marketing_campaign32[[#This Row],[Marital_Number]]</f>
        <v>5</v>
      </c>
      <c r="N1319" s="1">
        <v>41143</v>
      </c>
      <c r="O1319" s="22">
        <f>MAX($N$2:$N$2229)-marketing_campaign32[[#This Row],[Dt_Customer]]</f>
        <v>676</v>
      </c>
      <c r="P1319">
        <v>94</v>
      </c>
      <c r="Q1319">
        <v>73</v>
      </c>
      <c r="R1319">
        <v>3</v>
      </c>
      <c r="S1319">
        <v>90</v>
      </c>
      <c r="T1319">
        <v>12</v>
      </c>
      <c r="U1319">
        <v>1</v>
      </c>
      <c r="V1319">
        <v>32</v>
      </c>
      <c r="W1319">
        <f t="shared" si="61"/>
        <v>211</v>
      </c>
      <c r="X1319" s="27">
        <f>marketing_campaign32[[#This Row],[TotalSpend]]/marketing_campaign32[[#This Row],[Income]]</f>
        <v>5.9123514906971528E-3</v>
      </c>
      <c r="Y1319" s="27" t="str">
        <f>IF(marketing_campaign32[[#This Row],[TotalSpend]]&gt;1196, "High Spend", "Low Spend")</f>
        <v>Low Spend</v>
      </c>
      <c r="Z1319">
        <v>7</v>
      </c>
      <c r="AA1319">
        <v>4</v>
      </c>
      <c r="AB1319">
        <v>1</v>
      </c>
      <c r="AC1319">
        <v>4</v>
      </c>
      <c r="AD1319">
        <f t="shared" si="62"/>
        <v>9</v>
      </c>
      <c r="AE1319" s="30">
        <f>IFERROR(marketing_campaign32[[#This Row],[TotalSpend]]/marketing_campaign32[[#This Row],[TotalPurchase]], 0)</f>
        <v>23.444444444444443</v>
      </c>
      <c r="AF1319">
        <v>8</v>
      </c>
      <c r="AG1319">
        <v>0</v>
      </c>
      <c r="AH1319">
        <v>0</v>
      </c>
      <c r="AI1319">
        <v>0</v>
      </c>
      <c r="AJ1319">
        <v>0</v>
      </c>
      <c r="AK1319">
        <v>0</v>
      </c>
      <c r="AL1319">
        <v>0</v>
      </c>
      <c r="AM1319">
        <v>0</v>
      </c>
    </row>
    <row r="1320" spans="1:39" x14ac:dyDescent="0.3">
      <c r="A1320">
        <v>3310</v>
      </c>
      <c r="B1320">
        <v>1973</v>
      </c>
      <c r="C1320">
        <f>2014-marketing_campaign32[[#This Row],[Year_Birth]]</f>
        <v>41</v>
      </c>
      <c r="D1320" t="str">
        <f>IF(AND(marketing_campaign32[[#This Row],[Age]]&gt;17, marketing_campaign32[[#This Row],[Age]]&lt;40), "Adult", IF(AND(marketing_campaign32[[#This Row],[Age]]&gt;=40, marketing_campaign32[[#This Row],[Age]]&lt;59), "Middle Age", "Old Age"))</f>
        <v>Middle Age</v>
      </c>
      <c r="E1320">
        <v>3</v>
      </c>
      <c r="F1320">
        <v>2</v>
      </c>
      <c r="G1320">
        <v>35688</v>
      </c>
      <c r="H1320" t="s">
        <v>147</v>
      </c>
      <c r="I1320">
        <v>2</v>
      </c>
      <c r="J1320">
        <v>2</v>
      </c>
      <c r="K1320">
        <v>1</v>
      </c>
      <c r="L1320">
        <f t="shared" si="60"/>
        <v>3</v>
      </c>
      <c r="M1320">
        <f>marketing_campaign32[[#This Row],[TotalKids]]+marketing_campaign32[[#This Row],[Marital_Number]]</f>
        <v>5</v>
      </c>
      <c r="N1320" s="1">
        <v>41143</v>
      </c>
      <c r="O1320" s="22">
        <f>MAX($N$2:$N$2229)-marketing_campaign32[[#This Row],[Dt_Customer]]</f>
        <v>676</v>
      </c>
      <c r="P1320">
        <v>94</v>
      </c>
      <c r="Q1320">
        <v>73</v>
      </c>
      <c r="R1320">
        <v>3</v>
      </c>
      <c r="S1320">
        <v>90</v>
      </c>
      <c r="T1320">
        <v>12</v>
      </c>
      <c r="U1320">
        <v>1</v>
      </c>
      <c r="V1320">
        <v>32</v>
      </c>
      <c r="W1320">
        <f t="shared" si="61"/>
        <v>211</v>
      </c>
      <c r="X1320" s="27">
        <f>marketing_campaign32[[#This Row],[TotalSpend]]/marketing_campaign32[[#This Row],[Income]]</f>
        <v>5.9123514906971528E-3</v>
      </c>
      <c r="Y1320" s="27" t="str">
        <f>IF(marketing_campaign32[[#This Row],[TotalSpend]]&gt;1196, "High Spend", "Low Spend")</f>
        <v>Low Spend</v>
      </c>
      <c r="Z1320">
        <v>7</v>
      </c>
      <c r="AA1320">
        <v>4</v>
      </c>
      <c r="AB1320">
        <v>1</v>
      </c>
      <c r="AC1320">
        <v>4</v>
      </c>
      <c r="AD1320">
        <f t="shared" si="62"/>
        <v>9</v>
      </c>
      <c r="AE1320" s="30">
        <f>IFERROR(marketing_campaign32[[#This Row],[TotalSpend]]/marketing_campaign32[[#This Row],[TotalPurchase]], 0)</f>
        <v>23.444444444444443</v>
      </c>
      <c r="AF1320">
        <v>8</v>
      </c>
      <c r="AG1320">
        <v>0</v>
      </c>
      <c r="AH1320">
        <v>0</v>
      </c>
      <c r="AI1320">
        <v>0</v>
      </c>
      <c r="AJ1320">
        <v>0</v>
      </c>
      <c r="AK1320">
        <v>0</v>
      </c>
      <c r="AL1320">
        <v>0</v>
      </c>
      <c r="AM1320">
        <v>0</v>
      </c>
    </row>
    <row r="1321" spans="1:39" x14ac:dyDescent="0.3">
      <c r="A1321">
        <v>10640</v>
      </c>
      <c r="B1321">
        <v>1974</v>
      </c>
      <c r="C1321">
        <f>2014-marketing_campaign32[[#This Row],[Year_Birth]]</f>
        <v>40</v>
      </c>
      <c r="D1321" t="str">
        <f>IF(AND(marketing_campaign32[[#This Row],[Age]]&gt;17, marketing_campaign32[[#This Row],[Age]]&lt;40), "Adult", IF(AND(marketing_campaign32[[#This Row],[Age]]&gt;=40, marketing_campaign32[[#This Row],[Age]]&lt;59), "Middle Age", "Old Age"))</f>
        <v>Middle Age</v>
      </c>
      <c r="E1321">
        <v>2</v>
      </c>
      <c r="F1321">
        <v>2</v>
      </c>
      <c r="G1321">
        <v>44392</v>
      </c>
      <c r="H1321" t="s">
        <v>147</v>
      </c>
      <c r="I1321">
        <v>2</v>
      </c>
      <c r="J1321">
        <v>1</v>
      </c>
      <c r="K1321">
        <v>1</v>
      </c>
      <c r="L1321">
        <f t="shared" si="60"/>
        <v>2</v>
      </c>
      <c r="M1321">
        <f>marketing_campaign32[[#This Row],[TotalKids]]+marketing_campaign32[[#This Row],[Marital_Number]]</f>
        <v>4</v>
      </c>
      <c r="N1321" s="1">
        <v>41522</v>
      </c>
      <c r="O1321" s="22">
        <f>MAX($N$2:$N$2229)-marketing_campaign32[[#This Row],[Dt_Customer]]</f>
        <v>297</v>
      </c>
      <c r="P1321">
        <v>71</v>
      </c>
      <c r="Q1321">
        <v>87</v>
      </c>
      <c r="R1321">
        <v>5</v>
      </c>
      <c r="S1321">
        <v>71</v>
      </c>
      <c r="T1321">
        <v>7</v>
      </c>
      <c r="U1321">
        <v>12</v>
      </c>
      <c r="V1321">
        <v>29</v>
      </c>
      <c r="W1321">
        <f t="shared" si="61"/>
        <v>211</v>
      </c>
      <c r="X1321" s="27">
        <f>marketing_campaign32[[#This Row],[TotalSpend]]/marketing_campaign32[[#This Row],[Income]]</f>
        <v>4.7531086682285097E-3</v>
      </c>
      <c r="Y1321" s="27" t="str">
        <f>IF(marketing_campaign32[[#This Row],[TotalSpend]]&gt;1196, "High Spend", "Low Spend")</f>
        <v>Low Spend</v>
      </c>
      <c r="Z1321">
        <v>5</v>
      </c>
      <c r="AA1321">
        <v>4</v>
      </c>
      <c r="AB1321">
        <v>1</v>
      </c>
      <c r="AC1321">
        <v>4</v>
      </c>
      <c r="AD1321">
        <f t="shared" si="62"/>
        <v>9</v>
      </c>
      <c r="AE1321" s="30">
        <f>IFERROR(marketing_campaign32[[#This Row],[TotalSpend]]/marketing_campaign32[[#This Row],[TotalPurchase]], 0)</f>
        <v>23.444444444444443</v>
      </c>
      <c r="AF1321">
        <v>7</v>
      </c>
      <c r="AG1321">
        <v>0</v>
      </c>
      <c r="AH1321">
        <v>0</v>
      </c>
      <c r="AI1321">
        <v>0</v>
      </c>
      <c r="AJ1321">
        <v>0</v>
      </c>
      <c r="AK1321">
        <v>0</v>
      </c>
      <c r="AL1321">
        <v>0</v>
      </c>
      <c r="AM1321">
        <v>0</v>
      </c>
    </row>
    <row r="1322" spans="1:39" x14ac:dyDescent="0.3">
      <c r="A1322">
        <v>7019</v>
      </c>
      <c r="B1322">
        <v>1963</v>
      </c>
      <c r="C1322">
        <f>2014-marketing_campaign32[[#This Row],[Year_Birth]]</f>
        <v>51</v>
      </c>
      <c r="D1322" t="str">
        <f>IF(AND(marketing_campaign32[[#This Row],[Age]]&gt;17, marketing_campaign32[[#This Row],[Age]]&lt;40), "Adult", IF(AND(marketing_campaign32[[#This Row],[Age]]&gt;=40, marketing_campaign32[[#This Row],[Age]]&lt;59), "Middle Age", "Old Age"))</f>
        <v>Middle Age</v>
      </c>
      <c r="E1322">
        <v>2</v>
      </c>
      <c r="F1322">
        <v>2</v>
      </c>
      <c r="G1322">
        <v>54414</v>
      </c>
      <c r="H1322" t="s">
        <v>147</v>
      </c>
      <c r="I1322">
        <v>2</v>
      </c>
      <c r="J1322">
        <v>1</v>
      </c>
      <c r="K1322">
        <v>1</v>
      </c>
      <c r="L1322">
        <f t="shared" si="60"/>
        <v>2</v>
      </c>
      <c r="M1322">
        <f>marketing_campaign32[[#This Row],[TotalKids]]+marketing_campaign32[[#This Row],[Marital_Number]]</f>
        <v>4</v>
      </c>
      <c r="N1322" s="1">
        <v>41297</v>
      </c>
      <c r="O1322" s="22">
        <f>MAX($N$2:$N$2229)-marketing_campaign32[[#This Row],[Dt_Customer]]</f>
        <v>522</v>
      </c>
      <c r="P1322">
        <v>49</v>
      </c>
      <c r="Q1322">
        <v>109</v>
      </c>
      <c r="R1322">
        <v>18</v>
      </c>
      <c r="S1322">
        <v>16</v>
      </c>
      <c r="T1322">
        <v>24</v>
      </c>
      <c r="U1322">
        <v>26</v>
      </c>
      <c r="V1322">
        <v>18</v>
      </c>
      <c r="W1322">
        <f t="shared" si="61"/>
        <v>211</v>
      </c>
      <c r="X1322" s="27">
        <f>marketing_campaign32[[#This Row],[TotalSpend]]/marketing_campaign32[[#This Row],[Income]]</f>
        <v>3.8776785386113867E-3</v>
      </c>
      <c r="Y1322" s="27" t="str">
        <f>IF(marketing_campaign32[[#This Row],[TotalSpend]]&gt;1196, "High Spend", "Low Spend")</f>
        <v>Low Spend</v>
      </c>
      <c r="Z1322">
        <v>4</v>
      </c>
      <c r="AA1322">
        <v>3</v>
      </c>
      <c r="AB1322">
        <v>1</v>
      </c>
      <c r="AC1322">
        <v>5</v>
      </c>
      <c r="AD1322">
        <f t="shared" si="62"/>
        <v>9</v>
      </c>
      <c r="AE1322" s="30">
        <f>IFERROR(marketing_campaign32[[#This Row],[TotalSpend]]/marketing_campaign32[[#This Row],[TotalPurchase]], 0)</f>
        <v>23.444444444444443</v>
      </c>
      <c r="AF1322">
        <v>4</v>
      </c>
      <c r="AG1322">
        <v>0</v>
      </c>
      <c r="AH1322">
        <v>0</v>
      </c>
      <c r="AI1322">
        <v>0</v>
      </c>
      <c r="AJ1322">
        <v>0</v>
      </c>
      <c r="AK1322">
        <v>0</v>
      </c>
      <c r="AL1322">
        <v>0</v>
      </c>
      <c r="AM1322">
        <v>0</v>
      </c>
    </row>
    <row r="1323" spans="1:39" x14ac:dyDescent="0.3">
      <c r="A1323">
        <v>2227</v>
      </c>
      <c r="B1323">
        <v>1958</v>
      </c>
      <c r="C1323">
        <f>2014-marketing_campaign32[[#This Row],[Year_Birth]]</f>
        <v>56</v>
      </c>
      <c r="D1323" t="str">
        <f>IF(AND(marketing_campaign32[[#This Row],[Age]]&gt;17, marketing_campaign32[[#This Row],[Age]]&lt;40), "Adult", IF(AND(marketing_campaign32[[#This Row],[Age]]&gt;=40, marketing_campaign32[[#This Row],[Age]]&lt;59), "Middle Age", "Old Age"))</f>
        <v>Middle Age</v>
      </c>
      <c r="E1323">
        <v>3</v>
      </c>
      <c r="F1323">
        <v>2</v>
      </c>
      <c r="G1323">
        <v>26490</v>
      </c>
      <c r="H1323" t="s">
        <v>148</v>
      </c>
      <c r="I1323">
        <v>1</v>
      </c>
      <c r="J1323">
        <v>0</v>
      </c>
      <c r="K1323">
        <v>0</v>
      </c>
      <c r="L1323">
        <f t="shared" si="60"/>
        <v>0</v>
      </c>
      <c r="M1323">
        <f>marketing_campaign32[[#This Row],[TotalKids]]+marketing_campaign32[[#This Row],[Marital_Number]]</f>
        <v>2</v>
      </c>
      <c r="N1323" s="1">
        <v>41174</v>
      </c>
      <c r="O1323" s="22">
        <f>MAX($N$2:$N$2229)-marketing_campaign32[[#This Row],[Dt_Customer]]</f>
        <v>645</v>
      </c>
      <c r="P1323">
        <v>92</v>
      </c>
      <c r="Q1323">
        <v>45</v>
      </c>
      <c r="R1323">
        <v>47</v>
      </c>
      <c r="S1323">
        <v>52</v>
      </c>
      <c r="T1323">
        <v>21</v>
      </c>
      <c r="U1323">
        <v>20</v>
      </c>
      <c r="V1323">
        <v>25</v>
      </c>
      <c r="W1323">
        <f t="shared" si="61"/>
        <v>210</v>
      </c>
      <c r="X1323" s="27">
        <f>marketing_campaign32[[#This Row],[TotalSpend]]/marketing_campaign32[[#This Row],[Income]]</f>
        <v>7.9275198187995465E-3</v>
      </c>
      <c r="Y1323" s="27" t="str">
        <f>IF(marketing_campaign32[[#This Row],[TotalSpend]]&gt;1196, "High Spend", "Low Spend")</f>
        <v>Low Spend</v>
      </c>
      <c r="Z1323">
        <v>2</v>
      </c>
      <c r="AA1323">
        <v>3</v>
      </c>
      <c r="AB1323">
        <v>1</v>
      </c>
      <c r="AC1323">
        <v>5</v>
      </c>
      <c r="AD1323">
        <f t="shared" si="62"/>
        <v>9</v>
      </c>
      <c r="AE1323" s="30">
        <f>IFERROR(marketing_campaign32[[#This Row],[TotalSpend]]/marketing_campaign32[[#This Row],[TotalPurchase]], 0)</f>
        <v>23.333333333333332</v>
      </c>
      <c r="AF1323">
        <v>6</v>
      </c>
      <c r="AG1323">
        <v>0</v>
      </c>
      <c r="AH1323">
        <v>0</v>
      </c>
      <c r="AI1323">
        <v>0</v>
      </c>
      <c r="AJ1323">
        <v>0</v>
      </c>
      <c r="AK1323">
        <v>0</v>
      </c>
      <c r="AL1323">
        <v>0</v>
      </c>
      <c r="AM1323">
        <v>0</v>
      </c>
    </row>
    <row r="1324" spans="1:39" x14ac:dyDescent="0.3">
      <c r="A1324">
        <v>946</v>
      </c>
      <c r="B1324">
        <v>1958</v>
      </c>
      <c r="C1324">
        <f>2014-marketing_campaign32[[#This Row],[Year_Birth]]</f>
        <v>56</v>
      </c>
      <c r="D1324" t="str">
        <f>IF(AND(marketing_campaign32[[#This Row],[Age]]&gt;17, marketing_campaign32[[#This Row],[Age]]&lt;40), "Adult", IF(AND(marketing_campaign32[[#This Row],[Age]]&gt;=40, marketing_campaign32[[#This Row],[Age]]&lt;59), "Middle Age", "Old Age"))</f>
        <v>Middle Age</v>
      </c>
      <c r="E1324">
        <v>3</v>
      </c>
      <c r="F1324">
        <v>2</v>
      </c>
      <c r="G1324">
        <v>26490</v>
      </c>
      <c r="H1324" t="s">
        <v>148</v>
      </c>
      <c r="I1324">
        <v>1</v>
      </c>
      <c r="J1324">
        <v>0</v>
      </c>
      <c r="K1324">
        <v>0</v>
      </c>
      <c r="L1324">
        <f t="shared" si="60"/>
        <v>0</v>
      </c>
      <c r="M1324">
        <f>marketing_campaign32[[#This Row],[TotalKids]]+marketing_campaign32[[#This Row],[Marital_Number]]</f>
        <v>2</v>
      </c>
      <c r="N1324" s="1">
        <v>41174</v>
      </c>
      <c r="O1324" s="22">
        <f>MAX($N$2:$N$2229)-marketing_campaign32[[#This Row],[Dt_Customer]]</f>
        <v>645</v>
      </c>
      <c r="P1324">
        <v>92</v>
      </c>
      <c r="Q1324">
        <v>45</v>
      </c>
      <c r="R1324">
        <v>47</v>
      </c>
      <c r="S1324">
        <v>52</v>
      </c>
      <c r="T1324">
        <v>21</v>
      </c>
      <c r="U1324">
        <v>20</v>
      </c>
      <c r="V1324">
        <v>25</v>
      </c>
      <c r="W1324">
        <f t="shared" si="61"/>
        <v>210</v>
      </c>
      <c r="X1324" s="27">
        <f>marketing_campaign32[[#This Row],[TotalSpend]]/marketing_campaign32[[#This Row],[Income]]</f>
        <v>7.9275198187995465E-3</v>
      </c>
      <c r="Y1324" s="27" t="str">
        <f>IF(marketing_campaign32[[#This Row],[TotalSpend]]&gt;1196, "High Spend", "Low Spend")</f>
        <v>Low Spend</v>
      </c>
      <c r="Z1324">
        <v>2</v>
      </c>
      <c r="AA1324">
        <v>3</v>
      </c>
      <c r="AB1324">
        <v>1</v>
      </c>
      <c r="AC1324">
        <v>5</v>
      </c>
      <c r="AD1324">
        <f t="shared" si="62"/>
        <v>9</v>
      </c>
      <c r="AE1324" s="30">
        <f>IFERROR(marketing_campaign32[[#This Row],[TotalSpend]]/marketing_campaign32[[#This Row],[TotalPurchase]], 0)</f>
        <v>23.333333333333332</v>
      </c>
      <c r="AF1324">
        <v>6</v>
      </c>
      <c r="AG1324">
        <v>0</v>
      </c>
      <c r="AH1324">
        <v>0</v>
      </c>
      <c r="AI1324">
        <v>0</v>
      </c>
      <c r="AJ1324">
        <v>0</v>
      </c>
      <c r="AK1324">
        <v>0</v>
      </c>
      <c r="AL1324">
        <v>0</v>
      </c>
      <c r="AM1324">
        <v>0</v>
      </c>
    </row>
    <row r="1325" spans="1:39" x14ac:dyDescent="0.3">
      <c r="A1325">
        <v>35</v>
      </c>
      <c r="B1325">
        <v>1987</v>
      </c>
      <c r="C1325">
        <f>2014-marketing_campaign32[[#This Row],[Year_Birth]]</f>
        <v>27</v>
      </c>
      <c r="D1325" t="str">
        <f>IF(AND(marketing_campaign32[[#This Row],[Age]]&gt;17, marketing_campaign32[[#This Row],[Age]]&lt;40), "Adult", IF(AND(marketing_campaign32[[#This Row],[Age]]&gt;=40, marketing_campaign32[[#This Row],[Age]]&lt;59), "Middle Age", "Old Age"))</f>
        <v>Adult</v>
      </c>
      <c r="E1325">
        <v>2</v>
      </c>
      <c r="F1325">
        <v>2</v>
      </c>
      <c r="G1325">
        <v>25545</v>
      </c>
      <c r="H1325" t="s">
        <v>148</v>
      </c>
      <c r="I1325">
        <v>1</v>
      </c>
      <c r="J1325">
        <v>1</v>
      </c>
      <c r="K1325">
        <v>0</v>
      </c>
      <c r="L1325">
        <f t="shared" si="60"/>
        <v>1</v>
      </c>
      <c r="M1325">
        <f>marketing_campaign32[[#This Row],[TotalKids]]+marketing_campaign32[[#This Row],[Marital_Number]]</f>
        <v>3</v>
      </c>
      <c r="N1325" s="1">
        <v>41160</v>
      </c>
      <c r="O1325" s="22">
        <f>MAX($N$2:$N$2229)-marketing_campaign32[[#This Row],[Dt_Customer]]</f>
        <v>659</v>
      </c>
      <c r="P1325">
        <v>35</v>
      </c>
      <c r="Q1325">
        <v>32</v>
      </c>
      <c r="R1325">
        <v>1</v>
      </c>
      <c r="S1325">
        <v>64</v>
      </c>
      <c r="T1325">
        <v>16</v>
      </c>
      <c r="U1325">
        <v>12</v>
      </c>
      <c r="V1325">
        <v>85</v>
      </c>
      <c r="W1325">
        <f t="shared" si="61"/>
        <v>210</v>
      </c>
      <c r="X1325" s="27">
        <f>marketing_campaign32[[#This Row],[TotalSpend]]/marketing_campaign32[[#This Row],[Income]]</f>
        <v>8.2207868467410444E-3</v>
      </c>
      <c r="Y1325" s="27" t="str">
        <f>IF(marketing_campaign32[[#This Row],[TotalSpend]]&gt;1196, "High Spend", "Low Spend")</f>
        <v>Low Spend</v>
      </c>
      <c r="Z1325">
        <v>3</v>
      </c>
      <c r="AA1325">
        <v>2</v>
      </c>
      <c r="AB1325">
        <v>2</v>
      </c>
      <c r="AC1325">
        <v>3</v>
      </c>
      <c r="AD1325">
        <f t="shared" si="62"/>
        <v>7</v>
      </c>
      <c r="AE1325" s="30">
        <f>IFERROR(marketing_campaign32[[#This Row],[TotalSpend]]/marketing_campaign32[[#This Row],[TotalPurchase]], 0)</f>
        <v>30</v>
      </c>
      <c r="AF1325">
        <v>6</v>
      </c>
      <c r="AG1325">
        <v>0</v>
      </c>
      <c r="AH1325">
        <v>0</v>
      </c>
      <c r="AI1325">
        <v>0</v>
      </c>
      <c r="AJ1325">
        <v>0</v>
      </c>
      <c r="AK1325">
        <v>0</v>
      </c>
      <c r="AL1325">
        <v>1</v>
      </c>
      <c r="AM1325">
        <v>0</v>
      </c>
    </row>
    <row r="1326" spans="1:39" x14ac:dyDescent="0.3">
      <c r="A1326">
        <v>5788</v>
      </c>
      <c r="B1326">
        <v>1972</v>
      </c>
      <c r="C1326">
        <f>2014-marketing_campaign32[[#This Row],[Year_Birth]]</f>
        <v>42</v>
      </c>
      <c r="D1326" t="str">
        <f>IF(AND(marketing_campaign32[[#This Row],[Age]]&gt;17, marketing_campaign32[[#This Row],[Age]]&lt;40), "Adult", IF(AND(marketing_campaign32[[#This Row],[Age]]&gt;=40, marketing_campaign32[[#This Row],[Age]]&lt;59), "Middle Age", "Old Age"))</f>
        <v>Middle Age</v>
      </c>
      <c r="E1326">
        <v>2</v>
      </c>
      <c r="F1326">
        <v>2</v>
      </c>
      <c r="G1326">
        <v>46053</v>
      </c>
      <c r="H1326" t="s">
        <v>147</v>
      </c>
      <c r="I1326">
        <v>2</v>
      </c>
      <c r="J1326">
        <v>1</v>
      </c>
      <c r="K1326">
        <v>0</v>
      </c>
      <c r="L1326">
        <f t="shared" si="60"/>
        <v>1</v>
      </c>
      <c r="M1326">
        <f>marketing_campaign32[[#This Row],[TotalKids]]+marketing_campaign32[[#This Row],[Marital_Number]]</f>
        <v>3</v>
      </c>
      <c r="N1326" s="1">
        <v>41322</v>
      </c>
      <c r="O1326" s="22">
        <f>MAX($N$2:$N$2229)-marketing_campaign32[[#This Row],[Dt_Customer]]</f>
        <v>497</v>
      </c>
      <c r="P1326">
        <v>46</v>
      </c>
      <c r="Q1326">
        <v>56</v>
      </c>
      <c r="R1326">
        <v>10</v>
      </c>
      <c r="S1326">
        <v>92</v>
      </c>
      <c r="T1326">
        <v>19</v>
      </c>
      <c r="U1326">
        <v>7</v>
      </c>
      <c r="V1326">
        <v>25</v>
      </c>
      <c r="W1326">
        <f t="shared" si="61"/>
        <v>209</v>
      </c>
      <c r="X1326" s="27">
        <f>marketing_campaign32[[#This Row],[TotalSpend]]/marketing_campaign32[[#This Row],[Income]]</f>
        <v>4.5382494082904477E-3</v>
      </c>
      <c r="Y1326" s="27" t="str">
        <f>IF(marketing_campaign32[[#This Row],[TotalSpend]]&gt;1196, "High Spend", "Low Spend")</f>
        <v>Low Spend</v>
      </c>
      <c r="Z1326">
        <v>3</v>
      </c>
      <c r="AA1326">
        <v>3</v>
      </c>
      <c r="AB1326">
        <v>2</v>
      </c>
      <c r="AC1326">
        <v>4</v>
      </c>
      <c r="AD1326">
        <f t="shared" si="62"/>
        <v>9</v>
      </c>
      <c r="AE1326" s="30">
        <f>IFERROR(marketing_campaign32[[#This Row],[TotalSpend]]/marketing_campaign32[[#This Row],[TotalPurchase]], 0)</f>
        <v>23.222222222222221</v>
      </c>
      <c r="AF1326">
        <v>5</v>
      </c>
      <c r="AG1326">
        <v>0</v>
      </c>
      <c r="AH1326">
        <v>0</v>
      </c>
      <c r="AI1326">
        <v>0</v>
      </c>
      <c r="AJ1326">
        <v>0</v>
      </c>
      <c r="AK1326">
        <v>0</v>
      </c>
      <c r="AL1326">
        <v>0</v>
      </c>
      <c r="AM1326">
        <v>0</v>
      </c>
    </row>
    <row r="1327" spans="1:39" x14ac:dyDescent="0.3">
      <c r="A1327">
        <v>455</v>
      </c>
      <c r="B1327">
        <v>1946</v>
      </c>
      <c r="C1327">
        <f>2014-marketing_campaign32[[#This Row],[Year_Birth]]</f>
        <v>68</v>
      </c>
      <c r="D1327" t="str">
        <f>IF(AND(marketing_campaign32[[#This Row],[Age]]&gt;17, marketing_campaign32[[#This Row],[Age]]&lt;40), "Adult", IF(AND(marketing_campaign32[[#This Row],[Age]]&gt;=40, marketing_campaign32[[#This Row],[Age]]&lt;59), "Middle Age", "Old Age"))</f>
        <v>Old Age</v>
      </c>
      <c r="E1327">
        <v>3</v>
      </c>
      <c r="F1327">
        <v>2</v>
      </c>
      <c r="G1327">
        <v>51012</v>
      </c>
      <c r="H1327" t="s">
        <v>147</v>
      </c>
      <c r="I1327">
        <v>2</v>
      </c>
      <c r="J1327">
        <v>0</v>
      </c>
      <c r="K1327">
        <v>0</v>
      </c>
      <c r="L1327">
        <f t="shared" si="60"/>
        <v>0</v>
      </c>
      <c r="M1327">
        <f>marketing_campaign32[[#This Row],[TotalKids]]+marketing_campaign32[[#This Row],[Marital_Number]]</f>
        <v>2</v>
      </c>
      <c r="N1327" s="1">
        <v>41382</v>
      </c>
      <c r="O1327" s="22">
        <f>MAX($N$2:$N$2229)-marketing_campaign32[[#This Row],[Dt_Customer]]</f>
        <v>437</v>
      </c>
      <c r="P1327">
        <v>86</v>
      </c>
      <c r="Q1327">
        <v>102</v>
      </c>
      <c r="R1327">
        <v>9</v>
      </c>
      <c r="S1327">
        <v>63</v>
      </c>
      <c r="T1327">
        <v>2</v>
      </c>
      <c r="U1327">
        <v>9</v>
      </c>
      <c r="V1327">
        <v>24</v>
      </c>
      <c r="W1327">
        <f t="shared" si="61"/>
        <v>209</v>
      </c>
      <c r="X1327" s="27">
        <f>marketing_campaign32[[#This Row],[TotalSpend]]/marketing_campaign32[[#This Row],[Income]]</f>
        <v>4.0970751979926296E-3</v>
      </c>
      <c r="Y1327" s="27" t="str">
        <f>IF(marketing_campaign32[[#This Row],[TotalSpend]]&gt;1196, "High Spend", "Low Spend")</f>
        <v>Low Spend</v>
      </c>
      <c r="Z1327">
        <v>1</v>
      </c>
      <c r="AA1327">
        <v>4</v>
      </c>
      <c r="AB1327">
        <v>1</v>
      </c>
      <c r="AC1327">
        <v>4</v>
      </c>
      <c r="AD1327">
        <f t="shared" si="62"/>
        <v>9</v>
      </c>
      <c r="AE1327" s="30">
        <f>IFERROR(marketing_campaign32[[#This Row],[TotalSpend]]/marketing_campaign32[[#This Row],[TotalPurchase]], 0)</f>
        <v>23.222222222222221</v>
      </c>
      <c r="AF1327">
        <v>6</v>
      </c>
      <c r="AG1327">
        <v>0</v>
      </c>
      <c r="AH1327">
        <v>0</v>
      </c>
      <c r="AI1327">
        <v>0</v>
      </c>
      <c r="AJ1327">
        <v>0</v>
      </c>
      <c r="AK1327">
        <v>0</v>
      </c>
      <c r="AL1327">
        <v>0</v>
      </c>
      <c r="AM1327">
        <v>0</v>
      </c>
    </row>
    <row r="1328" spans="1:39" x14ac:dyDescent="0.3">
      <c r="A1328">
        <v>7592</v>
      </c>
      <c r="B1328">
        <v>1946</v>
      </c>
      <c r="C1328">
        <f>2014-marketing_campaign32[[#This Row],[Year_Birth]]</f>
        <v>68</v>
      </c>
      <c r="D1328" t="str">
        <f>IF(AND(marketing_campaign32[[#This Row],[Age]]&gt;17, marketing_campaign32[[#This Row],[Age]]&lt;40), "Adult", IF(AND(marketing_campaign32[[#This Row],[Age]]&gt;=40, marketing_campaign32[[#This Row],[Age]]&lt;59), "Middle Age", "Old Age"))</f>
        <v>Old Age</v>
      </c>
      <c r="E1328">
        <v>3</v>
      </c>
      <c r="F1328">
        <v>2</v>
      </c>
      <c r="G1328">
        <v>51012</v>
      </c>
      <c r="H1328" t="s">
        <v>147</v>
      </c>
      <c r="I1328">
        <v>2</v>
      </c>
      <c r="J1328">
        <v>0</v>
      </c>
      <c r="K1328">
        <v>0</v>
      </c>
      <c r="L1328">
        <f t="shared" si="60"/>
        <v>0</v>
      </c>
      <c r="M1328">
        <f>marketing_campaign32[[#This Row],[TotalKids]]+marketing_campaign32[[#This Row],[Marital_Number]]</f>
        <v>2</v>
      </c>
      <c r="N1328" s="1">
        <v>41382</v>
      </c>
      <c r="O1328" s="22">
        <f>MAX($N$2:$N$2229)-marketing_campaign32[[#This Row],[Dt_Customer]]</f>
        <v>437</v>
      </c>
      <c r="P1328">
        <v>86</v>
      </c>
      <c r="Q1328">
        <v>102</v>
      </c>
      <c r="R1328">
        <v>9</v>
      </c>
      <c r="S1328">
        <v>63</v>
      </c>
      <c r="T1328">
        <v>2</v>
      </c>
      <c r="U1328">
        <v>9</v>
      </c>
      <c r="V1328">
        <v>24</v>
      </c>
      <c r="W1328">
        <f t="shared" si="61"/>
        <v>209</v>
      </c>
      <c r="X1328" s="27">
        <f>marketing_campaign32[[#This Row],[TotalSpend]]/marketing_campaign32[[#This Row],[Income]]</f>
        <v>4.0970751979926296E-3</v>
      </c>
      <c r="Y1328" s="27" t="str">
        <f>IF(marketing_campaign32[[#This Row],[TotalSpend]]&gt;1196, "High Spend", "Low Spend")</f>
        <v>Low Spend</v>
      </c>
      <c r="Z1328">
        <v>1</v>
      </c>
      <c r="AA1328">
        <v>4</v>
      </c>
      <c r="AB1328">
        <v>1</v>
      </c>
      <c r="AC1328">
        <v>4</v>
      </c>
      <c r="AD1328">
        <f t="shared" si="62"/>
        <v>9</v>
      </c>
      <c r="AE1328" s="30">
        <f>IFERROR(marketing_campaign32[[#This Row],[TotalSpend]]/marketing_campaign32[[#This Row],[TotalPurchase]], 0)</f>
        <v>23.222222222222221</v>
      </c>
      <c r="AF1328">
        <v>6</v>
      </c>
      <c r="AG1328">
        <v>0</v>
      </c>
      <c r="AH1328">
        <v>0</v>
      </c>
      <c r="AI1328">
        <v>0</v>
      </c>
      <c r="AJ1328">
        <v>0</v>
      </c>
      <c r="AK1328">
        <v>0</v>
      </c>
      <c r="AL1328">
        <v>0</v>
      </c>
      <c r="AM1328">
        <v>0</v>
      </c>
    </row>
    <row r="1329" spans="1:39" x14ac:dyDescent="0.3">
      <c r="A1329">
        <v>2678</v>
      </c>
      <c r="B1329">
        <v>1990</v>
      </c>
      <c r="C1329">
        <f>2014-marketing_campaign32[[#This Row],[Year_Birth]]</f>
        <v>24</v>
      </c>
      <c r="D1329" t="str">
        <f>IF(AND(marketing_campaign32[[#This Row],[Age]]&gt;17, marketing_campaign32[[#This Row],[Age]]&lt;40), "Adult", IF(AND(marketing_campaign32[[#This Row],[Age]]&gt;=40, marketing_campaign32[[#This Row],[Age]]&lt;59), "Middle Age", "Old Age"))</f>
        <v>Adult</v>
      </c>
      <c r="E1329">
        <v>2</v>
      </c>
      <c r="F1329">
        <v>1</v>
      </c>
      <c r="G1329">
        <v>34412</v>
      </c>
      <c r="H1329" t="s">
        <v>147</v>
      </c>
      <c r="I1329">
        <v>2</v>
      </c>
      <c r="J1329">
        <v>1</v>
      </c>
      <c r="K1329">
        <v>0</v>
      </c>
      <c r="L1329">
        <f t="shared" si="60"/>
        <v>1</v>
      </c>
      <c r="M1329">
        <f>marketing_campaign32[[#This Row],[TotalKids]]+marketing_campaign32[[#This Row],[Marital_Number]]</f>
        <v>2</v>
      </c>
      <c r="N1329" s="1">
        <v>41318</v>
      </c>
      <c r="O1329" s="22">
        <f>MAX($N$2:$N$2229)-marketing_campaign32[[#This Row],[Dt_Customer]]</f>
        <v>501</v>
      </c>
      <c r="P1329">
        <v>62</v>
      </c>
      <c r="Q1329">
        <v>52</v>
      </c>
      <c r="R1329">
        <v>12</v>
      </c>
      <c r="S1329">
        <v>50</v>
      </c>
      <c r="T1329">
        <v>4</v>
      </c>
      <c r="U1329">
        <v>36</v>
      </c>
      <c r="V1329">
        <v>55</v>
      </c>
      <c r="W1329">
        <f t="shared" si="61"/>
        <v>209</v>
      </c>
      <c r="X1329" s="27">
        <f>marketing_campaign32[[#This Row],[TotalSpend]]/marketing_campaign32[[#This Row],[Income]]</f>
        <v>6.0734627455538764E-3</v>
      </c>
      <c r="Y1329" s="27" t="str">
        <f>IF(marketing_campaign32[[#This Row],[TotalSpend]]&gt;1196, "High Spend", "Low Spend")</f>
        <v>Low Spend</v>
      </c>
      <c r="Z1329">
        <v>3</v>
      </c>
      <c r="AA1329">
        <v>5</v>
      </c>
      <c r="AB1329">
        <v>0</v>
      </c>
      <c r="AC1329">
        <v>3</v>
      </c>
      <c r="AD1329">
        <f t="shared" si="62"/>
        <v>8</v>
      </c>
      <c r="AE1329" s="30">
        <f>IFERROR(marketing_campaign32[[#This Row],[TotalSpend]]/marketing_campaign32[[#This Row],[TotalPurchase]], 0)</f>
        <v>26.125</v>
      </c>
      <c r="AF1329">
        <v>9</v>
      </c>
      <c r="AG1329">
        <v>0</v>
      </c>
      <c r="AH1329">
        <v>0</v>
      </c>
      <c r="AI1329">
        <v>0</v>
      </c>
      <c r="AJ1329">
        <v>0</v>
      </c>
      <c r="AK1329">
        <v>0</v>
      </c>
      <c r="AL1329">
        <v>0</v>
      </c>
      <c r="AM1329">
        <v>0</v>
      </c>
    </row>
    <row r="1330" spans="1:39" x14ac:dyDescent="0.3">
      <c r="A1330">
        <v>10339</v>
      </c>
      <c r="B1330">
        <v>1954</v>
      </c>
      <c r="C1330">
        <f>2014-marketing_campaign32[[#This Row],[Year_Birth]]</f>
        <v>60</v>
      </c>
      <c r="D1330" t="str">
        <f>IF(AND(marketing_campaign32[[#This Row],[Age]]&gt;17, marketing_campaign32[[#This Row],[Age]]&lt;40), "Adult", IF(AND(marketing_campaign32[[#This Row],[Age]]&gt;=40, marketing_campaign32[[#This Row],[Age]]&lt;59), "Middle Age", "Old Age"))</f>
        <v>Old Age</v>
      </c>
      <c r="E1330">
        <v>3</v>
      </c>
      <c r="F1330">
        <v>2</v>
      </c>
      <c r="G1330">
        <v>59240.303664921463</v>
      </c>
      <c r="H1330" t="s">
        <v>147</v>
      </c>
      <c r="I1330">
        <v>2</v>
      </c>
      <c r="J1330">
        <v>0</v>
      </c>
      <c r="K1330">
        <v>1</v>
      </c>
      <c r="L1330">
        <f t="shared" si="60"/>
        <v>1</v>
      </c>
      <c r="M1330">
        <f>marketing_campaign32[[#This Row],[TotalKids]]+marketing_campaign32[[#This Row],[Marital_Number]]</f>
        <v>3</v>
      </c>
      <c r="N1330" s="1">
        <v>41448</v>
      </c>
      <c r="O1330" s="22">
        <f>MAX($N$2:$N$2229)-marketing_campaign32[[#This Row],[Dt_Customer]]</f>
        <v>371</v>
      </c>
      <c r="P1330">
        <v>83</v>
      </c>
      <c r="Q1330">
        <v>161</v>
      </c>
      <c r="R1330">
        <v>0</v>
      </c>
      <c r="S1330">
        <v>22</v>
      </c>
      <c r="T1330">
        <v>0</v>
      </c>
      <c r="U1330">
        <v>0</v>
      </c>
      <c r="V1330">
        <v>24</v>
      </c>
      <c r="W1330">
        <f t="shared" si="61"/>
        <v>207</v>
      </c>
      <c r="X1330" s="27">
        <f>marketing_campaign32[[#This Row],[TotalSpend]]/marketing_campaign32[[#This Row],[Income]]</f>
        <v>3.4942427231778846E-3</v>
      </c>
      <c r="Y1330" s="27" t="str">
        <f>IF(marketing_campaign32[[#This Row],[TotalSpend]]&gt;1196, "High Spend", "Low Spend")</f>
        <v>Low Spend</v>
      </c>
      <c r="Z1330">
        <v>2</v>
      </c>
      <c r="AA1330">
        <v>4</v>
      </c>
      <c r="AB1330">
        <v>1</v>
      </c>
      <c r="AC1330">
        <v>4</v>
      </c>
      <c r="AD1330">
        <f t="shared" si="62"/>
        <v>9</v>
      </c>
      <c r="AE1330" s="30">
        <f>IFERROR(marketing_campaign32[[#This Row],[TotalSpend]]/marketing_campaign32[[#This Row],[TotalPurchase]], 0)</f>
        <v>23</v>
      </c>
      <c r="AF1330">
        <v>6</v>
      </c>
      <c r="AG1330">
        <v>0</v>
      </c>
      <c r="AH1330">
        <v>0</v>
      </c>
      <c r="AI1330">
        <v>0</v>
      </c>
      <c r="AJ1330">
        <v>0</v>
      </c>
      <c r="AK1330">
        <v>0</v>
      </c>
      <c r="AL1330">
        <v>0</v>
      </c>
      <c r="AM1330">
        <v>0</v>
      </c>
    </row>
    <row r="1331" spans="1:39" x14ac:dyDescent="0.3">
      <c r="A1331">
        <v>3921</v>
      </c>
      <c r="B1331">
        <v>1952</v>
      </c>
      <c r="C1331">
        <f>2014-marketing_campaign32[[#This Row],[Year_Birth]]</f>
        <v>62</v>
      </c>
      <c r="D1331" t="str">
        <f>IF(AND(marketing_campaign32[[#This Row],[Age]]&gt;17, marketing_campaign32[[#This Row],[Age]]&lt;40), "Adult", IF(AND(marketing_campaign32[[#This Row],[Age]]&gt;=40, marketing_campaign32[[#This Row],[Age]]&lt;59), "Middle Age", "Old Age"))</f>
        <v>Old Age</v>
      </c>
      <c r="E1331">
        <v>3</v>
      </c>
      <c r="F1331">
        <v>1</v>
      </c>
      <c r="G1331">
        <v>28457</v>
      </c>
      <c r="H1331" t="s">
        <v>148</v>
      </c>
      <c r="I1331">
        <v>1</v>
      </c>
      <c r="J1331">
        <v>0</v>
      </c>
      <c r="K1331">
        <v>0</v>
      </c>
      <c r="L1331">
        <f t="shared" si="60"/>
        <v>0</v>
      </c>
      <c r="M1331">
        <f>marketing_campaign32[[#This Row],[TotalKids]]+marketing_campaign32[[#This Row],[Marital_Number]]</f>
        <v>1</v>
      </c>
      <c r="N1331" s="1">
        <v>41210</v>
      </c>
      <c r="O1331" s="22">
        <f>MAX($N$2:$N$2229)-marketing_campaign32[[#This Row],[Dt_Customer]]</f>
        <v>609</v>
      </c>
      <c r="P1331">
        <v>96</v>
      </c>
      <c r="Q1331">
        <v>24</v>
      </c>
      <c r="R1331">
        <v>1</v>
      </c>
      <c r="S1331">
        <v>108</v>
      </c>
      <c r="T1331">
        <v>29</v>
      </c>
      <c r="U1331">
        <v>29</v>
      </c>
      <c r="V1331">
        <v>14</v>
      </c>
      <c r="W1331">
        <f t="shared" si="61"/>
        <v>205</v>
      </c>
      <c r="X1331" s="27">
        <f>marketing_campaign32[[#This Row],[TotalSpend]]/marketing_campaign32[[#This Row],[Income]]</f>
        <v>7.2038514249569523E-3</v>
      </c>
      <c r="Y1331" s="27" t="str">
        <f>IF(marketing_campaign32[[#This Row],[TotalSpend]]&gt;1196, "High Spend", "Low Spend")</f>
        <v>Low Spend</v>
      </c>
      <c r="Z1331">
        <v>1</v>
      </c>
      <c r="AA1331">
        <v>4</v>
      </c>
      <c r="AB1331">
        <v>1</v>
      </c>
      <c r="AC1331">
        <v>4</v>
      </c>
      <c r="AD1331">
        <f t="shared" si="62"/>
        <v>9</v>
      </c>
      <c r="AE1331" s="30">
        <f>IFERROR(marketing_campaign32[[#This Row],[TotalSpend]]/marketing_campaign32[[#This Row],[TotalPurchase]], 0)</f>
        <v>22.777777777777779</v>
      </c>
      <c r="AF1331">
        <v>8</v>
      </c>
      <c r="AG1331">
        <v>0</v>
      </c>
      <c r="AH1331">
        <v>0</v>
      </c>
      <c r="AI1331">
        <v>0</v>
      </c>
      <c r="AJ1331">
        <v>0</v>
      </c>
      <c r="AK1331">
        <v>0</v>
      </c>
      <c r="AL1331">
        <v>0</v>
      </c>
      <c r="AM1331">
        <v>0</v>
      </c>
    </row>
    <row r="1332" spans="1:39" x14ac:dyDescent="0.3">
      <c r="A1332">
        <v>8945</v>
      </c>
      <c r="B1332">
        <v>1970</v>
      </c>
      <c r="C1332">
        <f>2014-marketing_campaign32[[#This Row],[Year_Birth]]</f>
        <v>44</v>
      </c>
      <c r="D1332" t="str">
        <f>IF(AND(marketing_campaign32[[#This Row],[Age]]&gt;17, marketing_campaign32[[#This Row],[Age]]&lt;40), "Adult", IF(AND(marketing_campaign32[[#This Row],[Age]]&gt;=40, marketing_campaign32[[#This Row],[Age]]&lt;59), "Middle Age", "Old Age"))</f>
        <v>Middle Age</v>
      </c>
      <c r="E1332">
        <v>2</v>
      </c>
      <c r="F1332">
        <v>1</v>
      </c>
      <c r="G1332">
        <v>54137</v>
      </c>
      <c r="H1332" t="s">
        <v>147</v>
      </c>
      <c r="I1332">
        <v>2</v>
      </c>
      <c r="J1332">
        <v>0</v>
      </c>
      <c r="K1332">
        <v>1</v>
      </c>
      <c r="L1332">
        <f t="shared" si="60"/>
        <v>1</v>
      </c>
      <c r="M1332">
        <f>marketing_campaign32[[#This Row],[TotalKids]]+marketing_campaign32[[#This Row],[Marital_Number]]</f>
        <v>2</v>
      </c>
      <c r="N1332" s="1">
        <v>41502</v>
      </c>
      <c r="O1332" s="22">
        <f>MAX($N$2:$N$2229)-marketing_campaign32[[#This Row],[Dt_Customer]]</f>
        <v>317</v>
      </c>
      <c r="P1332">
        <v>46</v>
      </c>
      <c r="Q1332">
        <v>171</v>
      </c>
      <c r="R1332">
        <v>0</v>
      </c>
      <c r="S1332">
        <v>11</v>
      </c>
      <c r="T1332">
        <v>0</v>
      </c>
      <c r="U1332">
        <v>1</v>
      </c>
      <c r="V1332">
        <v>20</v>
      </c>
      <c r="W1332">
        <f t="shared" si="61"/>
        <v>203</v>
      </c>
      <c r="X1332" s="27">
        <f>marketing_campaign32[[#This Row],[TotalSpend]]/marketing_campaign32[[#This Row],[Income]]</f>
        <v>3.7497460147403808E-3</v>
      </c>
      <c r="Y1332" s="27" t="str">
        <f>IF(marketing_campaign32[[#This Row],[TotalSpend]]&gt;1196, "High Spend", "Low Spend")</f>
        <v>Low Spend</v>
      </c>
      <c r="Z1332">
        <v>2</v>
      </c>
      <c r="AA1332">
        <v>4</v>
      </c>
      <c r="AB1332">
        <v>1</v>
      </c>
      <c r="AC1332">
        <v>4</v>
      </c>
      <c r="AD1332">
        <f t="shared" si="62"/>
        <v>9</v>
      </c>
      <c r="AE1332" s="30">
        <f>IFERROR(marketing_campaign32[[#This Row],[TotalSpend]]/marketing_campaign32[[#This Row],[TotalPurchase]], 0)</f>
        <v>22.555555555555557</v>
      </c>
      <c r="AF1332">
        <v>6</v>
      </c>
      <c r="AG1332">
        <v>0</v>
      </c>
      <c r="AH1332">
        <v>0</v>
      </c>
      <c r="AI1332">
        <v>0</v>
      </c>
      <c r="AJ1332">
        <v>0</v>
      </c>
      <c r="AK1332">
        <v>0</v>
      </c>
      <c r="AL1332">
        <v>0</v>
      </c>
      <c r="AM1332">
        <v>0</v>
      </c>
    </row>
    <row r="1333" spans="1:39" x14ac:dyDescent="0.3">
      <c r="A1333">
        <v>10591</v>
      </c>
      <c r="B1333">
        <v>1969</v>
      </c>
      <c r="C1333">
        <f>2014-marketing_campaign32[[#This Row],[Year_Birth]]</f>
        <v>45</v>
      </c>
      <c r="D1333" t="str">
        <f>IF(AND(marketing_campaign32[[#This Row],[Age]]&gt;17, marketing_campaign32[[#This Row],[Age]]&lt;40), "Adult", IF(AND(marketing_campaign32[[#This Row],[Age]]&gt;=40, marketing_campaign32[[#This Row],[Age]]&lt;59), "Middle Age", "Old Age"))</f>
        <v>Middle Age</v>
      </c>
      <c r="E1333">
        <v>2</v>
      </c>
      <c r="F1333">
        <v>1</v>
      </c>
      <c r="G1333">
        <v>43638</v>
      </c>
      <c r="H1333" t="s">
        <v>147</v>
      </c>
      <c r="I1333">
        <v>2</v>
      </c>
      <c r="J1333">
        <v>0</v>
      </c>
      <c r="K1333">
        <v>1</v>
      </c>
      <c r="L1333">
        <f t="shared" si="60"/>
        <v>1</v>
      </c>
      <c r="M1333">
        <f>marketing_campaign32[[#This Row],[TotalKids]]+marketing_campaign32[[#This Row],[Marital_Number]]</f>
        <v>2</v>
      </c>
      <c r="N1333" s="1">
        <v>41127</v>
      </c>
      <c r="O1333" s="22">
        <f>MAX($N$2:$N$2229)-marketing_campaign32[[#This Row],[Dt_Customer]]</f>
        <v>692</v>
      </c>
      <c r="P1333">
        <v>37</v>
      </c>
      <c r="Q1333">
        <v>63</v>
      </c>
      <c r="R1333">
        <v>10</v>
      </c>
      <c r="S1333">
        <v>83</v>
      </c>
      <c r="T1333">
        <v>7</v>
      </c>
      <c r="U1333">
        <v>19</v>
      </c>
      <c r="V1333">
        <v>19</v>
      </c>
      <c r="W1333">
        <f t="shared" si="61"/>
        <v>201</v>
      </c>
      <c r="X1333" s="27">
        <f>marketing_campaign32[[#This Row],[TotalSpend]]/marketing_campaign32[[#This Row],[Income]]</f>
        <v>4.6060772721022965E-3</v>
      </c>
      <c r="Y1333" s="27" t="str">
        <f>IF(marketing_campaign32[[#This Row],[TotalSpend]]&gt;1196, "High Spend", "Low Spend")</f>
        <v>Low Spend</v>
      </c>
      <c r="Z1333">
        <v>2</v>
      </c>
      <c r="AA1333">
        <v>4</v>
      </c>
      <c r="AB1333">
        <v>1</v>
      </c>
      <c r="AC1333">
        <v>4</v>
      </c>
      <c r="AD1333">
        <f t="shared" si="62"/>
        <v>9</v>
      </c>
      <c r="AE1333" s="30">
        <f>IFERROR(marketing_campaign32[[#This Row],[TotalSpend]]/marketing_campaign32[[#This Row],[TotalPurchase]], 0)</f>
        <v>22.333333333333332</v>
      </c>
      <c r="AF1333">
        <v>7</v>
      </c>
      <c r="AG1333">
        <v>0</v>
      </c>
      <c r="AH1333">
        <v>0</v>
      </c>
      <c r="AI1333">
        <v>0</v>
      </c>
      <c r="AJ1333">
        <v>0</v>
      </c>
      <c r="AK1333">
        <v>0</v>
      </c>
      <c r="AL1333">
        <v>0</v>
      </c>
      <c r="AM1333">
        <v>0</v>
      </c>
    </row>
    <row r="1334" spans="1:39" x14ac:dyDescent="0.3">
      <c r="A1334">
        <v>9485</v>
      </c>
      <c r="B1334">
        <v>1986</v>
      </c>
      <c r="C1334">
        <f>2014-marketing_campaign32[[#This Row],[Year_Birth]]</f>
        <v>28</v>
      </c>
      <c r="D1334" t="str">
        <f>IF(AND(marketing_campaign32[[#This Row],[Age]]&gt;17, marketing_campaign32[[#This Row],[Age]]&lt;40), "Adult", IF(AND(marketing_campaign32[[#This Row],[Age]]&gt;=40, marketing_campaign32[[#This Row],[Age]]&lt;59), "Middle Age", "Old Age"))</f>
        <v>Adult</v>
      </c>
      <c r="E1334">
        <v>3</v>
      </c>
      <c r="F1334">
        <v>2</v>
      </c>
      <c r="G1334">
        <v>45921</v>
      </c>
      <c r="H1334" t="s">
        <v>147</v>
      </c>
      <c r="I1334">
        <v>2</v>
      </c>
      <c r="J1334">
        <v>0</v>
      </c>
      <c r="K1334">
        <v>0</v>
      </c>
      <c r="L1334">
        <f t="shared" si="60"/>
        <v>0</v>
      </c>
      <c r="M1334">
        <f>marketing_campaign32[[#This Row],[TotalKids]]+marketing_campaign32[[#This Row],[Marital_Number]]</f>
        <v>2</v>
      </c>
      <c r="N1334" s="1">
        <v>41708</v>
      </c>
      <c r="O1334" s="22">
        <f>MAX($N$2:$N$2229)-marketing_campaign32[[#This Row],[Dt_Customer]]</f>
        <v>111</v>
      </c>
      <c r="P1334">
        <v>23</v>
      </c>
      <c r="Q1334">
        <v>102</v>
      </c>
      <c r="R1334">
        <v>9</v>
      </c>
      <c r="S1334">
        <v>49</v>
      </c>
      <c r="T1334">
        <v>24</v>
      </c>
      <c r="U1334">
        <v>3</v>
      </c>
      <c r="V1334">
        <v>12</v>
      </c>
      <c r="W1334">
        <f t="shared" si="61"/>
        <v>199</v>
      </c>
      <c r="X1334" s="27">
        <f>marketing_campaign32[[#This Row],[TotalSpend]]/marketing_campaign32[[#This Row],[Income]]</f>
        <v>4.3335293220966445E-3</v>
      </c>
      <c r="Y1334" s="27" t="str">
        <f>IF(marketing_campaign32[[#This Row],[TotalSpend]]&gt;1196, "High Spend", "Low Spend")</f>
        <v>Low Spend</v>
      </c>
      <c r="Z1334">
        <v>1</v>
      </c>
      <c r="AA1334">
        <v>2</v>
      </c>
      <c r="AB1334">
        <v>1</v>
      </c>
      <c r="AC1334">
        <v>6</v>
      </c>
      <c r="AD1334">
        <f t="shared" si="62"/>
        <v>9</v>
      </c>
      <c r="AE1334" s="30">
        <f>IFERROR(marketing_campaign32[[#This Row],[TotalSpend]]/marketing_campaign32[[#This Row],[TotalPurchase]], 0)</f>
        <v>22.111111111111111</v>
      </c>
      <c r="AF1334">
        <v>4</v>
      </c>
      <c r="AG1334">
        <v>0</v>
      </c>
      <c r="AH1334">
        <v>0</v>
      </c>
      <c r="AI1334">
        <v>0</v>
      </c>
      <c r="AJ1334">
        <v>0</v>
      </c>
      <c r="AK1334">
        <v>0</v>
      </c>
      <c r="AL1334">
        <v>0</v>
      </c>
      <c r="AM1334">
        <v>0</v>
      </c>
    </row>
    <row r="1335" spans="1:39" x14ac:dyDescent="0.3">
      <c r="A1335">
        <v>5959</v>
      </c>
      <c r="B1335">
        <v>1968</v>
      </c>
      <c r="C1335">
        <f>2014-marketing_campaign32[[#This Row],[Year_Birth]]</f>
        <v>46</v>
      </c>
      <c r="D1335" t="str">
        <f>IF(AND(marketing_campaign32[[#This Row],[Age]]&gt;17, marketing_campaign32[[#This Row],[Age]]&lt;40), "Adult", IF(AND(marketing_campaign32[[#This Row],[Age]]&gt;=40, marketing_campaign32[[#This Row],[Age]]&lt;59), "Middle Age", "Old Age"))</f>
        <v>Middle Age</v>
      </c>
      <c r="E1335">
        <v>2</v>
      </c>
      <c r="F1335">
        <v>1</v>
      </c>
      <c r="G1335">
        <v>35893</v>
      </c>
      <c r="H1335" t="s">
        <v>147</v>
      </c>
      <c r="I1335">
        <v>2</v>
      </c>
      <c r="J1335">
        <v>1</v>
      </c>
      <c r="K1335">
        <v>1</v>
      </c>
      <c r="L1335">
        <f t="shared" si="60"/>
        <v>2</v>
      </c>
      <c r="M1335">
        <f>marketing_campaign32[[#This Row],[TotalKids]]+marketing_campaign32[[#This Row],[Marital_Number]]</f>
        <v>3</v>
      </c>
      <c r="N1335" s="1">
        <v>41197</v>
      </c>
      <c r="O1335" s="22">
        <f>MAX($N$2:$N$2229)-marketing_campaign32[[#This Row],[Dt_Customer]]</f>
        <v>622</v>
      </c>
      <c r="P1335">
        <v>80</v>
      </c>
      <c r="Q1335">
        <v>158</v>
      </c>
      <c r="R1335">
        <v>0</v>
      </c>
      <c r="S1335">
        <v>23</v>
      </c>
      <c r="T1335">
        <v>0</v>
      </c>
      <c r="U1335">
        <v>0</v>
      </c>
      <c r="V1335">
        <v>18</v>
      </c>
      <c r="W1335">
        <f t="shared" si="61"/>
        <v>199</v>
      </c>
      <c r="X1335" s="27">
        <f>marketing_campaign32[[#This Row],[TotalSpend]]/marketing_campaign32[[#This Row],[Income]]</f>
        <v>5.5442565402724769E-3</v>
      </c>
      <c r="Y1335" s="27" t="str">
        <f>IF(marketing_campaign32[[#This Row],[TotalSpend]]&gt;1196, "High Spend", "Low Spend")</f>
        <v>Low Spend</v>
      </c>
      <c r="Z1335">
        <v>6</v>
      </c>
      <c r="AA1335">
        <v>3</v>
      </c>
      <c r="AB1335">
        <v>1</v>
      </c>
      <c r="AC1335">
        <v>5</v>
      </c>
      <c r="AD1335">
        <f t="shared" si="62"/>
        <v>9</v>
      </c>
      <c r="AE1335" s="30">
        <f>IFERROR(marketing_campaign32[[#This Row],[TotalSpend]]/marketing_campaign32[[#This Row],[TotalPurchase]], 0)</f>
        <v>22.111111111111111</v>
      </c>
      <c r="AF1335">
        <v>8</v>
      </c>
      <c r="AG1335">
        <v>0</v>
      </c>
      <c r="AH1335">
        <v>0</v>
      </c>
      <c r="AI1335">
        <v>0</v>
      </c>
      <c r="AJ1335">
        <v>0</v>
      </c>
      <c r="AK1335">
        <v>0</v>
      </c>
      <c r="AL1335">
        <v>0</v>
      </c>
      <c r="AM1335">
        <v>0</v>
      </c>
    </row>
    <row r="1336" spans="1:39" x14ac:dyDescent="0.3">
      <c r="A1336">
        <v>7426</v>
      </c>
      <c r="B1336">
        <v>1971</v>
      </c>
      <c r="C1336">
        <f>2014-marketing_campaign32[[#This Row],[Year_Birth]]</f>
        <v>43</v>
      </c>
      <c r="D1336" t="str">
        <f>IF(AND(marketing_campaign32[[#This Row],[Age]]&gt;17, marketing_campaign32[[#This Row],[Age]]&lt;40), "Adult", IF(AND(marketing_campaign32[[#This Row],[Age]]&gt;=40, marketing_campaign32[[#This Row],[Age]]&lt;59), "Middle Age", "Old Age"))</f>
        <v>Middle Age</v>
      </c>
      <c r="E1336">
        <v>3</v>
      </c>
      <c r="F1336">
        <v>2</v>
      </c>
      <c r="G1336">
        <v>54690</v>
      </c>
      <c r="H1336" t="s">
        <v>147</v>
      </c>
      <c r="I1336">
        <v>2</v>
      </c>
      <c r="J1336">
        <v>1</v>
      </c>
      <c r="K1336">
        <v>1</v>
      </c>
      <c r="L1336">
        <f t="shared" si="60"/>
        <v>2</v>
      </c>
      <c r="M1336">
        <f>marketing_campaign32[[#This Row],[TotalKids]]+marketing_campaign32[[#This Row],[Marital_Number]]</f>
        <v>4</v>
      </c>
      <c r="N1336" s="1">
        <v>41585</v>
      </c>
      <c r="O1336" s="22">
        <f>MAX($N$2:$N$2229)-marketing_campaign32[[#This Row],[Dt_Customer]]</f>
        <v>234</v>
      </c>
      <c r="P1336">
        <v>76</v>
      </c>
      <c r="Q1336">
        <v>111</v>
      </c>
      <c r="R1336">
        <v>16</v>
      </c>
      <c r="S1336">
        <v>37</v>
      </c>
      <c r="T1336">
        <v>7</v>
      </c>
      <c r="U1336">
        <v>9</v>
      </c>
      <c r="V1336">
        <v>18</v>
      </c>
      <c r="W1336">
        <f t="shared" si="61"/>
        <v>198</v>
      </c>
      <c r="X1336" s="27">
        <f>marketing_campaign32[[#This Row],[TotalSpend]]/marketing_campaign32[[#This Row],[Income]]</f>
        <v>3.6204059243006032E-3</v>
      </c>
      <c r="Y1336" s="27" t="str">
        <f>IF(marketing_campaign32[[#This Row],[TotalSpend]]&gt;1196, "High Spend", "Low Spend")</f>
        <v>Low Spend</v>
      </c>
      <c r="Z1336">
        <v>3</v>
      </c>
      <c r="AA1336">
        <v>3</v>
      </c>
      <c r="AB1336">
        <v>1</v>
      </c>
      <c r="AC1336">
        <v>5</v>
      </c>
      <c r="AD1336">
        <f t="shared" si="62"/>
        <v>9</v>
      </c>
      <c r="AE1336" s="30">
        <f>IFERROR(marketing_campaign32[[#This Row],[TotalSpend]]/marketing_campaign32[[#This Row],[TotalPurchase]], 0)</f>
        <v>22</v>
      </c>
      <c r="AF1336">
        <v>3</v>
      </c>
      <c r="AG1336">
        <v>0</v>
      </c>
      <c r="AH1336">
        <v>0</v>
      </c>
      <c r="AI1336">
        <v>0</v>
      </c>
      <c r="AJ1336">
        <v>0</v>
      </c>
      <c r="AK1336">
        <v>0</v>
      </c>
      <c r="AL1336">
        <v>0</v>
      </c>
      <c r="AM1336">
        <v>0</v>
      </c>
    </row>
    <row r="1337" spans="1:39" x14ac:dyDescent="0.3">
      <c r="A1337">
        <v>8360</v>
      </c>
      <c r="B1337">
        <v>1971</v>
      </c>
      <c r="C1337">
        <f>2014-marketing_campaign32[[#This Row],[Year_Birth]]</f>
        <v>43</v>
      </c>
      <c r="D1337" t="str">
        <f>IF(AND(marketing_campaign32[[#This Row],[Age]]&gt;17, marketing_campaign32[[#This Row],[Age]]&lt;40), "Adult", IF(AND(marketing_campaign32[[#This Row],[Age]]&gt;=40, marketing_campaign32[[#This Row],[Age]]&lt;59), "Middle Age", "Old Age"))</f>
        <v>Middle Age</v>
      </c>
      <c r="E1337">
        <v>3</v>
      </c>
      <c r="F1337">
        <v>2</v>
      </c>
      <c r="G1337">
        <v>54690</v>
      </c>
      <c r="H1337" t="s">
        <v>147</v>
      </c>
      <c r="I1337">
        <v>2</v>
      </c>
      <c r="J1337">
        <v>1</v>
      </c>
      <c r="K1337">
        <v>1</v>
      </c>
      <c r="L1337">
        <f t="shared" si="60"/>
        <v>2</v>
      </c>
      <c r="M1337">
        <f>marketing_campaign32[[#This Row],[TotalKids]]+marketing_campaign32[[#This Row],[Marital_Number]]</f>
        <v>4</v>
      </c>
      <c r="N1337" s="1">
        <v>41585</v>
      </c>
      <c r="O1337" s="22">
        <f>MAX($N$2:$N$2229)-marketing_campaign32[[#This Row],[Dt_Customer]]</f>
        <v>234</v>
      </c>
      <c r="P1337">
        <v>76</v>
      </c>
      <c r="Q1337">
        <v>111</v>
      </c>
      <c r="R1337">
        <v>16</v>
      </c>
      <c r="S1337">
        <v>37</v>
      </c>
      <c r="T1337">
        <v>7</v>
      </c>
      <c r="U1337">
        <v>9</v>
      </c>
      <c r="V1337">
        <v>18</v>
      </c>
      <c r="W1337">
        <f t="shared" si="61"/>
        <v>198</v>
      </c>
      <c r="X1337" s="27">
        <f>marketing_campaign32[[#This Row],[TotalSpend]]/marketing_campaign32[[#This Row],[Income]]</f>
        <v>3.6204059243006032E-3</v>
      </c>
      <c r="Y1337" s="27" t="str">
        <f>IF(marketing_campaign32[[#This Row],[TotalSpend]]&gt;1196, "High Spend", "Low Spend")</f>
        <v>Low Spend</v>
      </c>
      <c r="Z1337">
        <v>3</v>
      </c>
      <c r="AA1337">
        <v>3</v>
      </c>
      <c r="AB1337">
        <v>1</v>
      </c>
      <c r="AC1337">
        <v>5</v>
      </c>
      <c r="AD1337">
        <f t="shared" si="62"/>
        <v>9</v>
      </c>
      <c r="AE1337" s="30">
        <f>IFERROR(marketing_campaign32[[#This Row],[TotalSpend]]/marketing_campaign32[[#This Row],[TotalPurchase]], 0)</f>
        <v>22</v>
      </c>
      <c r="AF1337">
        <v>3</v>
      </c>
      <c r="AG1337">
        <v>0</v>
      </c>
      <c r="AH1337">
        <v>0</v>
      </c>
      <c r="AI1337">
        <v>0</v>
      </c>
      <c r="AJ1337">
        <v>0</v>
      </c>
      <c r="AK1337">
        <v>0</v>
      </c>
      <c r="AL1337">
        <v>0</v>
      </c>
      <c r="AM1337">
        <v>0</v>
      </c>
    </row>
    <row r="1338" spans="1:39" x14ac:dyDescent="0.3">
      <c r="A1338">
        <v>3551</v>
      </c>
      <c r="B1338">
        <v>1954</v>
      </c>
      <c r="C1338">
        <f>2014-marketing_campaign32[[#This Row],[Year_Birth]]</f>
        <v>60</v>
      </c>
      <c r="D1338" t="str">
        <f>IF(AND(marketing_campaign32[[#This Row],[Age]]&gt;17, marketing_campaign32[[#This Row],[Age]]&lt;40), "Adult", IF(AND(marketing_campaign32[[#This Row],[Age]]&gt;=40, marketing_campaign32[[#This Row],[Age]]&lt;59), "Middle Age", "Old Age"))</f>
        <v>Old Age</v>
      </c>
      <c r="E1338">
        <v>3</v>
      </c>
      <c r="F1338">
        <v>2</v>
      </c>
      <c r="G1338">
        <v>60033</v>
      </c>
      <c r="H1338" t="s">
        <v>147</v>
      </c>
      <c r="I1338">
        <v>2</v>
      </c>
      <c r="J1338">
        <v>0</v>
      </c>
      <c r="K1338">
        <v>1</v>
      </c>
      <c r="L1338">
        <f t="shared" si="60"/>
        <v>1</v>
      </c>
      <c r="M1338">
        <f>marketing_campaign32[[#This Row],[TotalKids]]+marketing_campaign32[[#This Row],[Marital_Number]]</f>
        <v>3</v>
      </c>
      <c r="N1338" s="1">
        <v>41727</v>
      </c>
      <c r="O1338" s="22">
        <f>MAX($N$2:$N$2229)-marketing_campaign32[[#This Row],[Dt_Customer]]</f>
        <v>92</v>
      </c>
      <c r="P1338">
        <v>28</v>
      </c>
      <c r="Q1338">
        <v>62</v>
      </c>
      <c r="R1338">
        <v>1</v>
      </c>
      <c r="S1338">
        <v>57</v>
      </c>
      <c r="T1338">
        <v>19</v>
      </c>
      <c r="U1338">
        <v>11</v>
      </c>
      <c r="V1338">
        <v>48</v>
      </c>
      <c r="W1338">
        <f t="shared" si="61"/>
        <v>198</v>
      </c>
      <c r="X1338" s="27">
        <f>marketing_campaign32[[#This Row],[TotalSpend]]/marketing_campaign32[[#This Row],[Income]]</f>
        <v>3.2981859977012644E-3</v>
      </c>
      <c r="Y1338" s="27" t="str">
        <f>IF(marketing_campaign32[[#This Row],[TotalSpend]]&gt;1196, "High Spend", "Low Spend")</f>
        <v>Low Spend</v>
      </c>
      <c r="Z1338">
        <v>2</v>
      </c>
      <c r="AA1338">
        <v>2</v>
      </c>
      <c r="AB1338">
        <v>1</v>
      </c>
      <c r="AC1338">
        <v>5</v>
      </c>
      <c r="AD1338">
        <f t="shared" si="62"/>
        <v>8</v>
      </c>
      <c r="AE1338" s="30">
        <f>IFERROR(marketing_campaign32[[#This Row],[TotalSpend]]/marketing_campaign32[[#This Row],[TotalPurchase]], 0)</f>
        <v>24.75</v>
      </c>
      <c r="AF1338">
        <v>2</v>
      </c>
      <c r="AG1338">
        <v>0</v>
      </c>
      <c r="AH1338">
        <v>0</v>
      </c>
      <c r="AI1338">
        <v>0</v>
      </c>
      <c r="AJ1338">
        <v>0</v>
      </c>
      <c r="AK1338">
        <v>0</v>
      </c>
      <c r="AL1338">
        <v>0</v>
      </c>
      <c r="AM1338">
        <v>0</v>
      </c>
    </row>
    <row r="1339" spans="1:39" x14ac:dyDescent="0.3">
      <c r="A1339">
        <v>2895</v>
      </c>
      <c r="B1339">
        <v>1963</v>
      </c>
      <c r="C1339">
        <f>2014-marketing_campaign32[[#This Row],[Year_Birth]]</f>
        <v>51</v>
      </c>
      <c r="D1339" t="str">
        <f>IF(AND(marketing_campaign32[[#This Row],[Age]]&gt;17, marketing_campaign32[[#This Row],[Age]]&lt;40), "Adult", IF(AND(marketing_campaign32[[#This Row],[Age]]&gt;=40, marketing_campaign32[[#This Row],[Age]]&lt;59), "Middle Age", "Old Age"))</f>
        <v>Middle Age</v>
      </c>
      <c r="E1339">
        <v>2</v>
      </c>
      <c r="F1339">
        <v>1</v>
      </c>
      <c r="G1339">
        <v>49980</v>
      </c>
      <c r="H1339" t="s">
        <v>147</v>
      </c>
      <c r="I1339">
        <v>2</v>
      </c>
      <c r="J1339">
        <v>0</v>
      </c>
      <c r="K1339">
        <v>1</v>
      </c>
      <c r="L1339">
        <f t="shared" si="60"/>
        <v>1</v>
      </c>
      <c r="M1339">
        <f>marketing_campaign32[[#This Row],[TotalKids]]+marketing_campaign32[[#This Row],[Marital_Number]]</f>
        <v>2</v>
      </c>
      <c r="N1339" s="1">
        <v>41570</v>
      </c>
      <c r="O1339" s="22">
        <f>MAX($N$2:$N$2229)-marketing_campaign32[[#This Row],[Dt_Customer]]</f>
        <v>249</v>
      </c>
      <c r="P1339">
        <v>79</v>
      </c>
      <c r="Q1339">
        <v>104</v>
      </c>
      <c r="R1339">
        <v>1</v>
      </c>
      <c r="S1339">
        <v>54</v>
      </c>
      <c r="T1339">
        <v>13</v>
      </c>
      <c r="U1339">
        <v>9</v>
      </c>
      <c r="V1339">
        <v>14</v>
      </c>
      <c r="W1339">
        <f t="shared" si="61"/>
        <v>195</v>
      </c>
      <c r="X1339" s="27">
        <f>marketing_campaign32[[#This Row],[TotalSpend]]/marketing_campaign32[[#This Row],[Income]]</f>
        <v>3.9015606242496998E-3</v>
      </c>
      <c r="Y1339" s="27" t="str">
        <f>IF(marketing_campaign32[[#This Row],[TotalSpend]]&gt;1196, "High Spend", "Low Spend")</f>
        <v>Low Spend</v>
      </c>
      <c r="Z1339">
        <v>2</v>
      </c>
      <c r="AA1339">
        <v>3</v>
      </c>
      <c r="AB1339">
        <v>1</v>
      </c>
      <c r="AC1339">
        <v>5</v>
      </c>
      <c r="AD1339">
        <f t="shared" si="62"/>
        <v>9</v>
      </c>
      <c r="AE1339" s="30">
        <f>IFERROR(marketing_campaign32[[#This Row],[TotalSpend]]/marketing_campaign32[[#This Row],[TotalPurchase]], 0)</f>
        <v>21.666666666666668</v>
      </c>
      <c r="AF1339">
        <v>5</v>
      </c>
      <c r="AG1339">
        <v>0</v>
      </c>
      <c r="AH1339">
        <v>0</v>
      </c>
      <c r="AI1339">
        <v>0</v>
      </c>
      <c r="AJ1339">
        <v>0</v>
      </c>
      <c r="AK1339">
        <v>0</v>
      </c>
      <c r="AL1339">
        <v>0</v>
      </c>
      <c r="AM1339">
        <v>0</v>
      </c>
    </row>
    <row r="1340" spans="1:39" x14ac:dyDescent="0.3">
      <c r="A1340">
        <v>3602</v>
      </c>
      <c r="B1340">
        <v>1958</v>
      </c>
      <c r="C1340">
        <f>2014-marketing_campaign32[[#This Row],[Year_Birth]]</f>
        <v>56</v>
      </c>
      <c r="D1340" t="str">
        <f>IF(AND(marketing_campaign32[[#This Row],[Age]]&gt;17, marketing_campaign32[[#This Row],[Age]]&lt;40), "Adult", IF(AND(marketing_campaign32[[#This Row],[Age]]&gt;=40, marketing_campaign32[[#This Row],[Age]]&lt;59), "Middle Age", "Old Age"))</f>
        <v>Middle Age</v>
      </c>
      <c r="E1340">
        <v>3</v>
      </c>
      <c r="F1340">
        <v>2</v>
      </c>
      <c r="G1340">
        <v>51412</v>
      </c>
      <c r="H1340" t="s">
        <v>147</v>
      </c>
      <c r="I1340">
        <v>2</v>
      </c>
      <c r="J1340">
        <v>0</v>
      </c>
      <c r="K1340">
        <v>1</v>
      </c>
      <c r="L1340">
        <f t="shared" si="60"/>
        <v>1</v>
      </c>
      <c r="M1340">
        <f>marketing_campaign32[[#This Row],[TotalKids]]+marketing_campaign32[[#This Row],[Marital_Number]]</f>
        <v>3</v>
      </c>
      <c r="N1340" s="1">
        <v>41639</v>
      </c>
      <c r="O1340" s="22">
        <f>MAX($N$2:$N$2229)-marketing_campaign32[[#This Row],[Dt_Customer]]</f>
        <v>180</v>
      </c>
      <c r="P1340">
        <v>42</v>
      </c>
      <c r="Q1340">
        <v>140</v>
      </c>
      <c r="R1340">
        <v>3</v>
      </c>
      <c r="S1340">
        <v>29</v>
      </c>
      <c r="T1340">
        <v>4</v>
      </c>
      <c r="U1340">
        <v>5</v>
      </c>
      <c r="V1340">
        <v>14</v>
      </c>
      <c r="W1340">
        <f t="shared" si="61"/>
        <v>195</v>
      </c>
      <c r="X1340" s="27">
        <f>marketing_campaign32[[#This Row],[TotalSpend]]/marketing_campaign32[[#This Row],[Income]]</f>
        <v>3.7928888197308022E-3</v>
      </c>
      <c r="Y1340" s="27" t="str">
        <f>IF(marketing_campaign32[[#This Row],[TotalSpend]]&gt;1196, "High Spend", "Low Spend")</f>
        <v>Low Spend</v>
      </c>
      <c r="Z1340">
        <v>2</v>
      </c>
      <c r="AA1340">
        <v>3</v>
      </c>
      <c r="AB1340">
        <v>2</v>
      </c>
      <c r="AC1340">
        <v>4</v>
      </c>
      <c r="AD1340">
        <f t="shared" si="62"/>
        <v>9</v>
      </c>
      <c r="AE1340" s="30">
        <f>IFERROR(marketing_campaign32[[#This Row],[TotalSpend]]/marketing_campaign32[[#This Row],[TotalPurchase]], 0)</f>
        <v>21.666666666666668</v>
      </c>
      <c r="AF1340">
        <v>4</v>
      </c>
      <c r="AG1340">
        <v>0</v>
      </c>
      <c r="AH1340">
        <v>0</v>
      </c>
      <c r="AI1340">
        <v>0</v>
      </c>
      <c r="AJ1340">
        <v>0</v>
      </c>
      <c r="AK1340">
        <v>0</v>
      </c>
      <c r="AL1340">
        <v>0</v>
      </c>
      <c r="AM1340">
        <v>0</v>
      </c>
    </row>
    <row r="1341" spans="1:39" x14ac:dyDescent="0.3">
      <c r="A1341">
        <v>771</v>
      </c>
      <c r="B1341">
        <v>1967</v>
      </c>
      <c r="C1341">
        <f>2014-marketing_campaign32[[#This Row],[Year_Birth]]</f>
        <v>47</v>
      </c>
      <c r="D1341" t="str">
        <f>IF(AND(marketing_campaign32[[#This Row],[Age]]&gt;17, marketing_campaign32[[#This Row],[Age]]&lt;40), "Adult", IF(AND(marketing_campaign32[[#This Row],[Age]]&gt;=40, marketing_campaign32[[#This Row],[Age]]&lt;59), "Middle Age", "Old Age"))</f>
        <v>Middle Age</v>
      </c>
      <c r="E1341">
        <v>2</v>
      </c>
      <c r="F1341">
        <v>2</v>
      </c>
      <c r="G1341">
        <v>54178</v>
      </c>
      <c r="H1341" t="s">
        <v>147</v>
      </c>
      <c r="I1341">
        <v>2</v>
      </c>
      <c r="J1341">
        <v>0</v>
      </c>
      <c r="K1341">
        <v>1</v>
      </c>
      <c r="L1341">
        <f t="shared" si="60"/>
        <v>1</v>
      </c>
      <c r="M1341">
        <f>marketing_campaign32[[#This Row],[TotalKids]]+marketing_campaign32[[#This Row],[Marital_Number]]</f>
        <v>3</v>
      </c>
      <c r="N1341" s="1">
        <v>41660</v>
      </c>
      <c r="O1341" s="22">
        <f>MAX($N$2:$N$2229)-marketing_campaign32[[#This Row],[Dt_Customer]]</f>
        <v>159</v>
      </c>
      <c r="P1341">
        <v>79</v>
      </c>
      <c r="Q1341">
        <v>135</v>
      </c>
      <c r="R1341">
        <v>9</v>
      </c>
      <c r="S1341">
        <v>39</v>
      </c>
      <c r="T1341">
        <v>4</v>
      </c>
      <c r="U1341">
        <v>0</v>
      </c>
      <c r="V1341">
        <v>7</v>
      </c>
      <c r="W1341">
        <f t="shared" si="61"/>
        <v>194</v>
      </c>
      <c r="X1341" s="27">
        <f>marketing_campaign32[[#This Row],[TotalSpend]]/marketing_campaign32[[#This Row],[Income]]</f>
        <v>3.5807892502491786E-3</v>
      </c>
      <c r="Y1341" s="27" t="str">
        <f>IF(marketing_campaign32[[#This Row],[TotalSpend]]&gt;1196, "High Spend", "Low Spend")</f>
        <v>Low Spend</v>
      </c>
      <c r="Z1341">
        <v>1</v>
      </c>
      <c r="AA1341">
        <v>2</v>
      </c>
      <c r="AB1341">
        <v>2</v>
      </c>
      <c r="AC1341">
        <v>5</v>
      </c>
      <c r="AD1341">
        <f t="shared" si="62"/>
        <v>9</v>
      </c>
      <c r="AE1341" s="30">
        <f>IFERROR(marketing_campaign32[[#This Row],[TotalSpend]]/marketing_campaign32[[#This Row],[TotalPurchase]], 0)</f>
        <v>21.555555555555557</v>
      </c>
      <c r="AF1341">
        <v>2</v>
      </c>
      <c r="AG1341">
        <v>0</v>
      </c>
      <c r="AH1341">
        <v>0</v>
      </c>
      <c r="AI1341">
        <v>0</v>
      </c>
      <c r="AJ1341">
        <v>0</v>
      </c>
      <c r="AK1341">
        <v>0</v>
      </c>
      <c r="AL1341">
        <v>0</v>
      </c>
      <c r="AM1341">
        <v>0</v>
      </c>
    </row>
    <row r="1342" spans="1:39" x14ac:dyDescent="0.3">
      <c r="A1342">
        <v>3032</v>
      </c>
      <c r="B1342">
        <v>1984</v>
      </c>
      <c r="C1342">
        <f>2014-marketing_campaign32[[#This Row],[Year_Birth]]</f>
        <v>30</v>
      </c>
      <c r="D1342" t="str">
        <f>IF(AND(marketing_campaign32[[#This Row],[Age]]&gt;17, marketing_campaign32[[#This Row],[Age]]&lt;40), "Adult", IF(AND(marketing_campaign32[[#This Row],[Age]]&gt;=40, marketing_campaign32[[#This Row],[Age]]&lt;59), "Middle Age", "Old Age"))</f>
        <v>Adult</v>
      </c>
      <c r="E1342">
        <v>2</v>
      </c>
      <c r="F1342">
        <v>2</v>
      </c>
      <c r="G1342">
        <v>24570</v>
      </c>
      <c r="H1342" t="s">
        <v>148</v>
      </c>
      <c r="I1342">
        <v>1</v>
      </c>
      <c r="J1342">
        <v>1</v>
      </c>
      <c r="K1342">
        <v>0</v>
      </c>
      <c r="L1342">
        <f t="shared" si="60"/>
        <v>1</v>
      </c>
      <c r="M1342">
        <f>marketing_campaign32[[#This Row],[TotalKids]]+marketing_campaign32[[#This Row],[Marital_Number]]</f>
        <v>3</v>
      </c>
      <c r="N1342" s="1">
        <v>41332</v>
      </c>
      <c r="O1342" s="22">
        <f>MAX($N$2:$N$2229)-marketing_campaign32[[#This Row],[Dt_Customer]]</f>
        <v>487</v>
      </c>
      <c r="P1342">
        <v>97</v>
      </c>
      <c r="Q1342">
        <v>28</v>
      </c>
      <c r="R1342">
        <v>34</v>
      </c>
      <c r="S1342">
        <v>62</v>
      </c>
      <c r="T1342">
        <v>11</v>
      </c>
      <c r="U1342">
        <v>14</v>
      </c>
      <c r="V1342">
        <v>44</v>
      </c>
      <c r="W1342">
        <f t="shared" si="61"/>
        <v>193</v>
      </c>
      <c r="X1342" s="27">
        <f>marketing_campaign32[[#This Row],[TotalSpend]]/marketing_campaign32[[#This Row],[Income]]</f>
        <v>7.8551078551078544E-3</v>
      </c>
      <c r="Y1342" s="27" t="str">
        <f>IF(marketing_campaign32[[#This Row],[TotalSpend]]&gt;1196, "High Spend", "Low Spend")</f>
        <v>Low Spend</v>
      </c>
      <c r="Z1342">
        <v>3</v>
      </c>
      <c r="AA1342">
        <v>4</v>
      </c>
      <c r="AB1342">
        <v>0</v>
      </c>
      <c r="AC1342">
        <v>4</v>
      </c>
      <c r="AD1342">
        <f t="shared" si="62"/>
        <v>8</v>
      </c>
      <c r="AE1342" s="30">
        <f>IFERROR(marketing_campaign32[[#This Row],[TotalSpend]]/marketing_campaign32[[#This Row],[TotalPurchase]], 0)</f>
        <v>24.125</v>
      </c>
      <c r="AF1342">
        <v>9</v>
      </c>
      <c r="AG1342">
        <v>0</v>
      </c>
      <c r="AH1342">
        <v>0</v>
      </c>
      <c r="AI1342">
        <v>0</v>
      </c>
      <c r="AJ1342">
        <v>0</v>
      </c>
      <c r="AK1342">
        <v>0</v>
      </c>
      <c r="AL1342">
        <v>0</v>
      </c>
      <c r="AM1342">
        <v>0</v>
      </c>
    </row>
    <row r="1343" spans="1:39" x14ac:dyDescent="0.3">
      <c r="A1343">
        <v>5954</v>
      </c>
      <c r="B1343">
        <v>1972</v>
      </c>
      <c r="C1343">
        <f>2014-marketing_campaign32[[#This Row],[Year_Birth]]</f>
        <v>42</v>
      </c>
      <c r="D1343" t="str">
        <f>IF(AND(marketing_campaign32[[#This Row],[Age]]&gt;17, marketing_campaign32[[#This Row],[Age]]&lt;40), "Adult", IF(AND(marketing_campaign32[[#This Row],[Age]]&gt;=40, marketing_campaign32[[#This Row],[Age]]&lt;59), "Middle Age", "Old Age"))</f>
        <v>Middle Age</v>
      </c>
      <c r="E1343">
        <v>3</v>
      </c>
      <c r="F1343">
        <v>1</v>
      </c>
      <c r="G1343">
        <v>42618</v>
      </c>
      <c r="H1343" t="s">
        <v>147</v>
      </c>
      <c r="I1343">
        <v>2</v>
      </c>
      <c r="J1343">
        <v>1</v>
      </c>
      <c r="K1343">
        <v>0</v>
      </c>
      <c r="L1343">
        <f t="shared" si="60"/>
        <v>1</v>
      </c>
      <c r="M1343">
        <f>marketing_campaign32[[#This Row],[TotalKids]]+marketing_campaign32[[#This Row],[Marital_Number]]</f>
        <v>2</v>
      </c>
      <c r="N1343" s="1">
        <v>41556</v>
      </c>
      <c r="O1343" s="22">
        <f>MAX($N$2:$N$2229)-marketing_campaign32[[#This Row],[Dt_Customer]]</f>
        <v>263</v>
      </c>
      <c r="P1343">
        <v>92</v>
      </c>
      <c r="Q1343">
        <v>76</v>
      </c>
      <c r="R1343">
        <v>14</v>
      </c>
      <c r="S1343">
        <v>74</v>
      </c>
      <c r="T1343">
        <v>13</v>
      </c>
      <c r="U1343">
        <v>5</v>
      </c>
      <c r="V1343">
        <v>10</v>
      </c>
      <c r="W1343">
        <f t="shared" si="61"/>
        <v>192</v>
      </c>
      <c r="X1343" s="27">
        <f>marketing_campaign32[[#This Row],[TotalSpend]]/marketing_campaign32[[#This Row],[Income]]</f>
        <v>4.505138673799803E-3</v>
      </c>
      <c r="Y1343" s="27" t="str">
        <f>IF(marketing_campaign32[[#This Row],[TotalSpend]]&gt;1196, "High Spend", "Low Spend")</f>
        <v>Low Spend</v>
      </c>
      <c r="Z1343">
        <v>2</v>
      </c>
      <c r="AA1343">
        <v>5</v>
      </c>
      <c r="AB1343">
        <v>0</v>
      </c>
      <c r="AC1343">
        <v>4</v>
      </c>
      <c r="AD1343">
        <f t="shared" si="62"/>
        <v>9</v>
      </c>
      <c r="AE1343" s="30">
        <f>IFERROR(marketing_campaign32[[#This Row],[TotalSpend]]/marketing_campaign32[[#This Row],[TotalPurchase]], 0)</f>
        <v>21.333333333333332</v>
      </c>
      <c r="AF1343">
        <v>8</v>
      </c>
      <c r="AG1343">
        <v>0</v>
      </c>
      <c r="AH1343">
        <v>0</v>
      </c>
      <c r="AI1343">
        <v>0</v>
      </c>
      <c r="AJ1343">
        <v>0</v>
      </c>
      <c r="AK1343">
        <v>0</v>
      </c>
      <c r="AL1343">
        <v>0</v>
      </c>
      <c r="AM1343">
        <v>0</v>
      </c>
    </row>
    <row r="1344" spans="1:39" x14ac:dyDescent="0.3">
      <c r="A1344">
        <v>5063</v>
      </c>
      <c r="B1344">
        <v>1977</v>
      </c>
      <c r="C1344">
        <f>2014-marketing_campaign32[[#This Row],[Year_Birth]]</f>
        <v>37</v>
      </c>
      <c r="D1344" t="str">
        <f>IF(AND(marketing_campaign32[[#This Row],[Age]]&gt;17, marketing_campaign32[[#This Row],[Age]]&lt;40), "Adult", IF(AND(marketing_campaign32[[#This Row],[Age]]&gt;=40, marketing_campaign32[[#This Row],[Age]]&lt;59), "Middle Age", "Old Age"))</f>
        <v>Adult</v>
      </c>
      <c r="E1344">
        <v>2</v>
      </c>
      <c r="F1344">
        <v>1</v>
      </c>
      <c r="G1344">
        <v>28769</v>
      </c>
      <c r="H1344" t="s">
        <v>148</v>
      </c>
      <c r="I1344">
        <v>1</v>
      </c>
      <c r="J1344">
        <v>1</v>
      </c>
      <c r="K1344">
        <v>0</v>
      </c>
      <c r="L1344">
        <f t="shared" si="60"/>
        <v>1</v>
      </c>
      <c r="M1344">
        <f>marketing_campaign32[[#This Row],[TotalKids]]+marketing_campaign32[[#This Row],[Marital_Number]]</f>
        <v>2</v>
      </c>
      <c r="N1344" s="1">
        <v>41261</v>
      </c>
      <c r="O1344" s="22">
        <f>MAX($N$2:$N$2229)-marketing_campaign32[[#This Row],[Dt_Customer]]</f>
        <v>558</v>
      </c>
      <c r="P1344">
        <v>76</v>
      </c>
      <c r="Q1344">
        <v>41</v>
      </c>
      <c r="R1344">
        <v>5</v>
      </c>
      <c r="S1344">
        <v>129</v>
      </c>
      <c r="T1344">
        <v>10</v>
      </c>
      <c r="U1344">
        <v>3</v>
      </c>
      <c r="V1344">
        <v>3</v>
      </c>
      <c r="W1344">
        <f t="shared" si="61"/>
        <v>191</v>
      </c>
      <c r="X1344" s="27">
        <f>marketing_campaign32[[#This Row],[TotalSpend]]/marketing_campaign32[[#This Row],[Income]]</f>
        <v>6.6390906878932184E-3</v>
      </c>
      <c r="Y1344" s="27" t="str">
        <f>IF(marketing_campaign32[[#This Row],[TotalSpend]]&gt;1196, "High Spend", "Low Spend")</f>
        <v>Low Spend</v>
      </c>
      <c r="Z1344">
        <v>3</v>
      </c>
      <c r="AA1344">
        <v>4</v>
      </c>
      <c r="AB1344">
        <v>1</v>
      </c>
      <c r="AC1344">
        <v>4</v>
      </c>
      <c r="AD1344">
        <f t="shared" si="62"/>
        <v>9</v>
      </c>
      <c r="AE1344" s="30">
        <f>IFERROR(marketing_campaign32[[#This Row],[TotalSpend]]/marketing_campaign32[[#This Row],[TotalPurchase]], 0)</f>
        <v>21.222222222222221</v>
      </c>
      <c r="AF1344">
        <v>9</v>
      </c>
      <c r="AG1344">
        <v>0</v>
      </c>
      <c r="AH1344">
        <v>0</v>
      </c>
      <c r="AI1344">
        <v>0</v>
      </c>
      <c r="AJ1344">
        <v>0</v>
      </c>
      <c r="AK1344">
        <v>0</v>
      </c>
      <c r="AL1344">
        <v>0</v>
      </c>
      <c r="AM1344">
        <v>0</v>
      </c>
    </row>
    <row r="1345" spans="1:39" x14ac:dyDescent="0.3">
      <c r="A1345">
        <v>7698</v>
      </c>
      <c r="B1345">
        <v>1976</v>
      </c>
      <c r="C1345">
        <f>2014-marketing_campaign32[[#This Row],[Year_Birth]]</f>
        <v>38</v>
      </c>
      <c r="D1345" t="str">
        <f>IF(AND(marketing_campaign32[[#This Row],[Age]]&gt;17, marketing_campaign32[[#This Row],[Age]]&lt;40), "Adult", IF(AND(marketing_campaign32[[#This Row],[Age]]&gt;=40, marketing_campaign32[[#This Row],[Age]]&lt;59), "Middle Age", "Old Age"))</f>
        <v>Adult</v>
      </c>
      <c r="E1345">
        <v>3</v>
      </c>
      <c r="F1345">
        <v>2</v>
      </c>
      <c r="G1345">
        <v>51650</v>
      </c>
      <c r="H1345" t="s">
        <v>147</v>
      </c>
      <c r="I1345">
        <v>2</v>
      </c>
      <c r="J1345">
        <v>0</v>
      </c>
      <c r="K1345">
        <v>1</v>
      </c>
      <c r="L1345">
        <f t="shared" ref="L1345:L1408" si="63">J1345+K1345</f>
        <v>1</v>
      </c>
      <c r="M1345">
        <f>marketing_campaign32[[#This Row],[TotalKids]]+marketing_campaign32[[#This Row],[Marital_Number]]</f>
        <v>3</v>
      </c>
      <c r="N1345" s="1">
        <v>41770</v>
      </c>
      <c r="O1345" s="22">
        <f>MAX($N$2:$N$2229)-marketing_campaign32[[#This Row],[Dt_Customer]]</f>
        <v>49</v>
      </c>
      <c r="P1345">
        <v>81</v>
      </c>
      <c r="Q1345">
        <v>152</v>
      </c>
      <c r="R1345">
        <v>3</v>
      </c>
      <c r="S1345">
        <v>22</v>
      </c>
      <c r="T1345">
        <v>2</v>
      </c>
      <c r="U1345">
        <v>5</v>
      </c>
      <c r="V1345">
        <v>7</v>
      </c>
      <c r="W1345">
        <f t="shared" ref="W1345:W1408" si="64">Q1345+R1345+S1345+T1345+U1345+V1345</f>
        <v>191</v>
      </c>
      <c r="X1345" s="27">
        <f>marketing_campaign32[[#This Row],[TotalSpend]]/marketing_campaign32[[#This Row],[Income]]</f>
        <v>3.6979670861568247E-3</v>
      </c>
      <c r="Y1345" s="27" t="str">
        <f>IF(marketing_campaign32[[#This Row],[TotalSpend]]&gt;1196, "High Spend", "Low Spend")</f>
        <v>Low Spend</v>
      </c>
      <c r="Z1345">
        <v>1</v>
      </c>
      <c r="AA1345">
        <v>4</v>
      </c>
      <c r="AB1345">
        <v>1</v>
      </c>
      <c r="AC1345">
        <v>4</v>
      </c>
      <c r="AD1345">
        <f t="shared" ref="AD1345:AD1408" si="65">AA1345+AB1345+AC1345</f>
        <v>9</v>
      </c>
      <c r="AE1345" s="30">
        <f>IFERROR(marketing_campaign32[[#This Row],[TotalSpend]]/marketing_campaign32[[#This Row],[TotalPurchase]], 0)</f>
        <v>21.222222222222221</v>
      </c>
      <c r="AF1345">
        <v>5</v>
      </c>
      <c r="AG1345">
        <v>0</v>
      </c>
      <c r="AH1345">
        <v>0</v>
      </c>
      <c r="AI1345">
        <v>0</v>
      </c>
      <c r="AJ1345">
        <v>0</v>
      </c>
      <c r="AK1345">
        <v>0</v>
      </c>
      <c r="AL1345">
        <v>0</v>
      </c>
      <c r="AM1345">
        <v>0</v>
      </c>
    </row>
    <row r="1346" spans="1:39" x14ac:dyDescent="0.3">
      <c r="A1346">
        <v>6230</v>
      </c>
      <c r="B1346">
        <v>1971</v>
      </c>
      <c r="C1346">
        <f>2014-marketing_campaign32[[#This Row],[Year_Birth]]</f>
        <v>43</v>
      </c>
      <c r="D1346" t="str">
        <f>IF(AND(marketing_campaign32[[#This Row],[Age]]&gt;17, marketing_campaign32[[#This Row],[Age]]&lt;40), "Adult", IF(AND(marketing_campaign32[[#This Row],[Age]]&gt;=40, marketing_campaign32[[#This Row],[Age]]&lt;59), "Middle Age", "Old Age"))</f>
        <v>Middle Age</v>
      </c>
      <c r="E1346">
        <v>2</v>
      </c>
      <c r="F1346">
        <v>1</v>
      </c>
      <c r="G1346">
        <v>44421</v>
      </c>
      <c r="H1346" t="s">
        <v>147</v>
      </c>
      <c r="I1346">
        <v>2</v>
      </c>
      <c r="J1346">
        <v>1</v>
      </c>
      <c r="K1346">
        <v>1</v>
      </c>
      <c r="L1346">
        <f t="shared" si="63"/>
        <v>2</v>
      </c>
      <c r="M1346">
        <f>marketing_campaign32[[#This Row],[TotalKids]]+marketing_campaign32[[#This Row],[Marital_Number]]</f>
        <v>3</v>
      </c>
      <c r="N1346" s="1">
        <v>41320</v>
      </c>
      <c r="O1346" s="22">
        <f>MAX($N$2:$N$2229)-marketing_campaign32[[#This Row],[Dt_Customer]]</f>
        <v>499</v>
      </c>
      <c r="P1346">
        <v>53</v>
      </c>
      <c r="Q1346">
        <v>110</v>
      </c>
      <c r="R1346">
        <v>5</v>
      </c>
      <c r="S1346">
        <v>59</v>
      </c>
      <c r="T1346">
        <v>7</v>
      </c>
      <c r="U1346">
        <v>1</v>
      </c>
      <c r="V1346">
        <v>7</v>
      </c>
      <c r="W1346">
        <f t="shared" si="64"/>
        <v>189</v>
      </c>
      <c r="X1346" s="27">
        <f>marketing_campaign32[[#This Row],[TotalSpend]]/marketing_campaign32[[#This Row],[Income]]</f>
        <v>4.2547443776592151E-3</v>
      </c>
      <c r="Y1346" s="27" t="str">
        <f>IF(marketing_campaign32[[#This Row],[TotalSpend]]&gt;1196, "High Spend", "Low Spend")</f>
        <v>Low Spend</v>
      </c>
      <c r="Z1346">
        <v>5</v>
      </c>
      <c r="AA1346">
        <v>5</v>
      </c>
      <c r="AB1346">
        <v>0</v>
      </c>
      <c r="AC1346">
        <v>4</v>
      </c>
      <c r="AD1346">
        <f t="shared" si="65"/>
        <v>9</v>
      </c>
      <c r="AE1346" s="30">
        <f>IFERROR(marketing_campaign32[[#This Row],[TotalSpend]]/marketing_campaign32[[#This Row],[TotalPurchase]], 0)</f>
        <v>21</v>
      </c>
      <c r="AF1346">
        <v>8</v>
      </c>
      <c r="AG1346">
        <v>0</v>
      </c>
      <c r="AH1346">
        <v>0</v>
      </c>
      <c r="AI1346">
        <v>0</v>
      </c>
      <c r="AJ1346">
        <v>0</v>
      </c>
      <c r="AK1346">
        <v>0</v>
      </c>
      <c r="AL1346">
        <v>0</v>
      </c>
      <c r="AM1346">
        <v>0</v>
      </c>
    </row>
    <row r="1347" spans="1:39" x14ac:dyDescent="0.3">
      <c r="A1347">
        <v>4653</v>
      </c>
      <c r="B1347">
        <v>1978</v>
      </c>
      <c r="C1347">
        <f>2014-marketing_campaign32[[#This Row],[Year_Birth]]</f>
        <v>36</v>
      </c>
      <c r="D1347" t="str">
        <f>IF(AND(marketing_campaign32[[#This Row],[Age]]&gt;17, marketing_campaign32[[#This Row],[Age]]&lt;40), "Adult", IF(AND(marketing_campaign32[[#This Row],[Age]]&gt;=40, marketing_campaign32[[#This Row],[Age]]&lt;59), "Middle Age", "Old Age"))</f>
        <v>Adult</v>
      </c>
      <c r="E1347">
        <v>2</v>
      </c>
      <c r="F1347">
        <v>2</v>
      </c>
      <c r="G1347">
        <v>42011</v>
      </c>
      <c r="H1347" t="s">
        <v>147</v>
      </c>
      <c r="I1347">
        <v>2</v>
      </c>
      <c r="J1347">
        <v>1</v>
      </c>
      <c r="K1347">
        <v>0</v>
      </c>
      <c r="L1347">
        <f t="shared" si="63"/>
        <v>1</v>
      </c>
      <c r="M1347">
        <f>marketing_campaign32[[#This Row],[TotalKids]]+marketing_campaign32[[#This Row],[Marital_Number]]</f>
        <v>3</v>
      </c>
      <c r="N1347" s="1">
        <v>41359</v>
      </c>
      <c r="O1347" s="22">
        <f>MAX($N$2:$N$2229)-marketing_campaign32[[#This Row],[Dt_Customer]]</f>
        <v>460</v>
      </c>
      <c r="P1347">
        <v>46</v>
      </c>
      <c r="Q1347">
        <v>131</v>
      </c>
      <c r="R1347">
        <v>0</v>
      </c>
      <c r="S1347">
        <v>16</v>
      </c>
      <c r="T1347">
        <v>2</v>
      </c>
      <c r="U1347">
        <v>1</v>
      </c>
      <c r="V1347">
        <v>39</v>
      </c>
      <c r="W1347">
        <f t="shared" si="64"/>
        <v>189</v>
      </c>
      <c r="X1347" s="27">
        <f>marketing_campaign32[[#This Row],[TotalSpend]]/marketing_campaign32[[#This Row],[Income]]</f>
        <v>4.4988217371640764E-3</v>
      </c>
      <c r="Y1347" s="27" t="str">
        <f>IF(marketing_campaign32[[#This Row],[TotalSpend]]&gt;1196, "High Spend", "Low Spend")</f>
        <v>Low Spend</v>
      </c>
      <c r="Z1347">
        <v>4</v>
      </c>
      <c r="AA1347">
        <v>3</v>
      </c>
      <c r="AB1347">
        <v>1</v>
      </c>
      <c r="AC1347">
        <v>4</v>
      </c>
      <c r="AD1347">
        <f t="shared" si="65"/>
        <v>8</v>
      </c>
      <c r="AE1347" s="30">
        <f>IFERROR(marketing_campaign32[[#This Row],[TotalSpend]]/marketing_campaign32[[#This Row],[TotalPurchase]], 0)</f>
        <v>23.625</v>
      </c>
      <c r="AF1347">
        <v>8</v>
      </c>
      <c r="AG1347">
        <v>0</v>
      </c>
      <c r="AH1347">
        <v>0</v>
      </c>
      <c r="AI1347">
        <v>0</v>
      </c>
      <c r="AJ1347">
        <v>0</v>
      </c>
      <c r="AK1347">
        <v>0</v>
      </c>
      <c r="AL1347">
        <v>0</v>
      </c>
      <c r="AM1347">
        <v>0</v>
      </c>
    </row>
    <row r="1348" spans="1:39" x14ac:dyDescent="0.3">
      <c r="A1348">
        <v>2534</v>
      </c>
      <c r="B1348">
        <v>1953</v>
      </c>
      <c r="C1348">
        <f>2014-marketing_campaign32[[#This Row],[Year_Birth]]</f>
        <v>61</v>
      </c>
      <c r="D1348" t="str">
        <f>IF(AND(marketing_campaign32[[#This Row],[Age]]&gt;17, marketing_campaign32[[#This Row],[Age]]&lt;40), "Adult", IF(AND(marketing_campaign32[[#This Row],[Age]]&gt;=40, marketing_campaign32[[#This Row],[Age]]&lt;59), "Middle Age", "Old Age"))</f>
        <v>Old Age</v>
      </c>
      <c r="E1348">
        <v>2</v>
      </c>
      <c r="F1348">
        <v>2</v>
      </c>
      <c r="G1348">
        <v>37716</v>
      </c>
      <c r="H1348" t="s">
        <v>147</v>
      </c>
      <c r="I1348">
        <v>2</v>
      </c>
      <c r="J1348">
        <v>0</v>
      </c>
      <c r="K1348">
        <v>1</v>
      </c>
      <c r="L1348">
        <f t="shared" si="63"/>
        <v>1</v>
      </c>
      <c r="M1348">
        <f>marketing_campaign32[[#This Row],[TotalKids]]+marketing_campaign32[[#This Row],[Marital_Number]]</f>
        <v>3</v>
      </c>
      <c r="N1348" s="1">
        <v>41750</v>
      </c>
      <c r="O1348" s="22">
        <f>MAX($N$2:$N$2229)-marketing_campaign32[[#This Row],[Dt_Customer]]</f>
        <v>69</v>
      </c>
      <c r="P1348">
        <v>4</v>
      </c>
      <c r="Q1348">
        <v>97</v>
      </c>
      <c r="R1348">
        <v>1</v>
      </c>
      <c r="S1348">
        <v>41</v>
      </c>
      <c r="T1348">
        <v>6</v>
      </c>
      <c r="U1348">
        <v>2</v>
      </c>
      <c r="V1348">
        <v>41</v>
      </c>
      <c r="W1348">
        <f t="shared" si="64"/>
        <v>188</v>
      </c>
      <c r="X1348" s="27">
        <f>marketing_campaign32[[#This Row],[TotalSpend]]/marketing_campaign32[[#This Row],[Income]]</f>
        <v>4.9846219111252515E-3</v>
      </c>
      <c r="Y1348" s="27" t="str">
        <f>IF(marketing_campaign32[[#This Row],[TotalSpend]]&gt;1196, "High Spend", "Low Spend")</f>
        <v>Low Spend</v>
      </c>
      <c r="Z1348">
        <v>2</v>
      </c>
      <c r="AA1348">
        <v>4</v>
      </c>
      <c r="AB1348">
        <v>1</v>
      </c>
      <c r="AC1348">
        <v>3</v>
      </c>
      <c r="AD1348">
        <f t="shared" si="65"/>
        <v>8</v>
      </c>
      <c r="AE1348" s="30">
        <f>IFERROR(marketing_campaign32[[#This Row],[TotalSpend]]/marketing_campaign32[[#This Row],[TotalPurchase]], 0)</f>
        <v>23.5</v>
      </c>
      <c r="AF1348">
        <v>7</v>
      </c>
      <c r="AG1348">
        <v>0</v>
      </c>
      <c r="AH1348">
        <v>0</v>
      </c>
      <c r="AI1348">
        <v>0</v>
      </c>
      <c r="AJ1348">
        <v>0</v>
      </c>
      <c r="AK1348">
        <v>0</v>
      </c>
      <c r="AL1348">
        <v>0</v>
      </c>
      <c r="AM1348">
        <v>0</v>
      </c>
    </row>
    <row r="1349" spans="1:39" x14ac:dyDescent="0.3">
      <c r="A1349">
        <v>968</v>
      </c>
      <c r="B1349">
        <v>1968</v>
      </c>
      <c r="C1349">
        <f>2014-marketing_campaign32[[#This Row],[Year_Birth]]</f>
        <v>46</v>
      </c>
      <c r="D1349" t="str">
        <f>IF(AND(marketing_campaign32[[#This Row],[Age]]&gt;17, marketing_campaign32[[#This Row],[Age]]&lt;40), "Adult", IF(AND(marketing_campaign32[[#This Row],[Age]]&gt;=40, marketing_campaign32[[#This Row],[Age]]&lt;59), "Middle Age", "Old Age"))</f>
        <v>Middle Age</v>
      </c>
      <c r="E1349">
        <v>3</v>
      </c>
      <c r="F1349">
        <v>1</v>
      </c>
      <c r="G1349">
        <v>41335</v>
      </c>
      <c r="H1349" t="s">
        <v>147</v>
      </c>
      <c r="I1349">
        <v>2</v>
      </c>
      <c r="J1349">
        <v>1</v>
      </c>
      <c r="K1349">
        <v>0</v>
      </c>
      <c r="L1349">
        <f t="shared" si="63"/>
        <v>1</v>
      </c>
      <c r="M1349">
        <f>marketing_campaign32[[#This Row],[TotalKids]]+marketing_campaign32[[#This Row],[Marital_Number]]</f>
        <v>2</v>
      </c>
      <c r="N1349" s="1">
        <v>41634</v>
      </c>
      <c r="O1349" s="22">
        <f>MAX($N$2:$N$2229)-marketing_campaign32[[#This Row],[Dt_Customer]]</f>
        <v>185</v>
      </c>
      <c r="P1349">
        <v>24</v>
      </c>
      <c r="Q1349">
        <v>112</v>
      </c>
      <c r="R1349">
        <v>19</v>
      </c>
      <c r="S1349">
        <v>21</v>
      </c>
      <c r="T1349">
        <v>16</v>
      </c>
      <c r="U1349">
        <v>14</v>
      </c>
      <c r="V1349">
        <v>5</v>
      </c>
      <c r="W1349">
        <f t="shared" si="64"/>
        <v>187</v>
      </c>
      <c r="X1349" s="27">
        <f>marketing_campaign32[[#This Row],[TotalSpend]]/marketing_campaign32[[#This Row],[Income]]</f>
        <v>4.5240111285835246E-3</v>
      </c>
      <c r="Y1349" s="27" t="str">
        <f>IF(marketing_campaign32[[#This Row],[TotalSpend]]&gt;1196, "High Spend", "Low Spend")</f>
        <v>Low Spend</v>
      </c>
      <c r="Z1349">
        <v>3</v>
      </c>
      <c r="AA1349">
        <v>4</v>
      </c>
      <c r="AB1349">
        <v>1</v>
      </c>
      <c r="AC1349">
        <v>4</v>
      </c>
      <c r="AD1349">
        <f t="shared" si="65"/>
        <v>9</v>
      </c>
      <c r="AE1349" s="30">
        <f>IFERROR(marketing_campaign32[[#This Row],[TotalSpend]]/marketing_campaign32[[#This Row],[TotalPurchase]], 0)</f>
        <v>20.777777777777779</v>
      </c>
      <c r="AF1349">
        <v>7</v>
      </c>
      <c r="AG1349">
        <v>0</v>
      </c>
      <c r="AH1349">
        <v>0</v>
      </c>
      <c r="AI1349">
        <v>0</v>
      </c>
      <c r="AJ1349">
        <v>0</v>
      </c>
      <c r="AK1349">
        <v>0</v>
      </c>
      <c r="AL1349">
        <v>0</v>
      </c>
      <c r="AM1349">
        <v>0</v>
      </c>
    </row>
    <row r="1350" spans="1:39" x14ac:dyDescent="0.3">
      <c r="A1350">
        <v>4096</v>
      </c>
      <c r="B1350">
        <v>1968</v>
      </c>
      <c r="C1350">
        <f>2014-marketing_campaign32[[#This Row],[Year_Birth]]</f>
        <v>46</v>
      </c>
      <c r="D1350" t="str">
        <f>IF(AND(marketing_campaign32[[#This Row],[Age]]&gt;17, marketing_campaign32[[#This Row],[Age]]&lt;40), "Adult", IF(AND(marketing_campaign32[[#This Row],[Age]]&gt;=40, marketing_campaign32[[#This Row],[Age]]&lt;59), "Middle Age", "Old Age"))</f>
        <v>Middle Age</v>
      </c>
      <c r="E1350">
        <v>3</v>
      </c>
      <c r="F1350">
        <v>1</v>
      </c>
      <c r="G1350">
        <v>41335</v>
      </c>
      <c r="H1350" t="s">
        <v>147</v>
      </c>
      <c r="I1350">
        <v>2</v>
      </c>
      <c r="J1350">
        <v>1</v>
      </c>
      <c r="K1350">
        <v>0</v>
      </c>
      <c r="L1350">
        <f t="shared" si="63"/>
        <v>1</v>
      </c>
      <c r="M1350">
        <f>marketing_campaign32[[#This Row],[TotalKids]]+marketing_campaign32[[#This Row],[Marital_Number]]</f>
        <v>2</v>
      </c>
      <c r="N1350" s="1">
        <v>41634</v>
      </c>
      <c r="O1350" s="22">
        <f>MAX($N$2:$N$2229)-marketing_campaign32[[#This Row],[Dt_Customer]]</f>
        <v>185</v>
      </c>
      <c r="P1350">
        <v>24</v>
      </c>
      <c r="Q1350">
        <v>112</v>
      </c>
      <c r="R1350">
        <v>19</v>
      </c>
      <c r="S1350">
        <v>21</v>
      </c>
      <c r="T1350">
        <v>16</v>
      </c>
      <c r="U1350">
        <v>14</v>
      </c>
      <c r="V1350">
        <v>5</v>
      </c>
      <c r="W1350">
        <f t="shared" si="64"/>
        <v>187</v>
      </c>
      <c r="X1350" s="27">
        <f>marketing_campaign32[[#This Row],[TotalSpend]]/marketing_campaign32[[#This Row],[Income]]</f>
        <v>4.5240111285835246E-3</v>
      </c>
      <c r="Y1350" s="27" t="str">
        <f>IF(marketing_campaign32[[#This Row],[TotalSpend]]&gt;1196, "High Spend", "Low Spend")</f>
        <v>Low Spend</v>
      </c>
      <c r="Z1350">
        <v>3</v>
      </c>
      <c r="AA1350">
        <v>4</v>
      </c>
      <c r="AB1350">
        <v>1</v>
      </c>
      <c r="AC1350">
        <v>4</v>
      </c>
      <c r="AD1350">
        <f t="shared" si="65"/>
        <v>9</v>
      </c>
      <c r="AE1350" s="30">
        <f>IFERROR(marketing_campaign32[[#This Row],[TotalSpend]]/marketing_campaign32[[#This Row],[TotalPurchase]], 0)</f>
        <v>20.777777777777779</v>
      </c>
      <c r="AF1350">
        <v>7</v>
      </c>
      <c r="AG1350">
        <v>0</v>
      </c>
      <c r="AH1350">
        <v>0</v>
      </c>
      <c r="AI1350">
        <v>0</v>
      </c>
      <c r="AJ1350">
        <v>0</v>
      </c>
      <c r="AK1350">
        <v>0</v>
      </c>
      <c r="AL1350">
        <v>0</v>
      </c>
      <c r="AM1350">
        <v>0</v>
      </c>
    </row>
    <row r="1351" spans="1:39" x14ac:dyDescent="0.3">
      <c r="A1351">
        <v>7533</v>
      </c>
      <c r="B1351">
        <v>1964</v>
      </c>
      <c r="C1351">
        <f>2014-marketing_campaign32[[#This Row],[Year_Birth]]</f>
        <v>50</v>
      </c>
      <c r="D1351" t="str">
        <f>IF(AND(marketing_campaign32[[#This Row],[Age]]&gt;17, marketing_campaign32[[#This Row],[Age]]&lt;40), "Adult", IF(AND(marketing_campaign32[[#This Row],[Age]]&gt;=40, marketing_campaign32[[#This Row],[Age]]&lt;59), "Middle Age", "Old Age"))</f>
        <v>Middle Age</v>
      </c>
      <c r="E1351">
        <v>2</v>
      </c>
      <c r="F1351">
        <v>2</v>
      </c>
      <c r="G1351">
        <v>49096</v>
      </c>
      <c r="H1351" t="s">
        <v>147</v>
      </c>
      <c r="I1351">
        <v>2</v>
      </c>
      <c r="J1351">
        <v>1</v>
      </c>
      <c r="K1351">
        <v>1</v>
      </c>
      <c r="L1351">
        <f t="shared" si="63"/>
        <v>2</v>
      </c>
      <c r="M1351">
        <f>marketing_campaign32[[#This Row],[TotalKids]]+marketing_campaign32[[#This Row],[Marital_Number]]</f>
        <v>4</v>
      </c>
      <c r="N1351" s="1">
        <v>41541</v>
      </c>
      <c r="O1351" s="22">
        <f>MAX($N$2:$N$2229)-marketing_campaign32[[#This Row],[Dt_Customer]]</f>
        <v>278</v>
      </c>
      <c r="P1351">
        <v>15</v>
      </c>
      <c r="Q1351">
        <v>144</v>
      </c>
      <c r="R1351">
        <v>1</v>
      </c>
      <c r="S1351">
        <v>32</v>
      </c>
      <c r="T1351">
        <v>2</v>
      </c>
      <c r="U1351">
        <v>1</v>
      </c>
      <c r="V1351">
        <v>7</v>
      </c>
      <c r="W1351">
        <f t="shared" si="64"/>
        <v>187</v>
      </c>
      <c r="X1351" s="27">
        <f>marketing_campaign32[[#This Row],[TotalSpend]]/marketing_campaign32[[#This Row],[Income]]</f>
        <v>3.8088642659279779E-3</v>
      </c>
      <c r="Y1351" s="27" t="str">
        <f>IF(marketing_campaign32[[#This Row],[TotalSpend]]&gt;1196, "High Spend", "Low Spend")</f>
        <v>Low Spend</v>
      </c>
      <c r="Z1351">
        <v>4</v>
      </c>
      <c r="AA1351">
        <v>4</v>
      </c>
      <c r="AB1351">
        <v>1</v>
      </c>
      <c r="AC1351">
        <v>4</v>
      </c>
      <c r="AD1351">
        <f t="shared" si="65"/>
        <v>9</v>
      </c>
      <c r="AE1351" s="30">
        <f>IFERROR(marketing_campaign32[[#This Row],[TotalSpend]]/marketing_campaign32[[#This Row],[TotalPurchase]], 0)</f>
        <v>20.777777777777779</v>
      </c>
      <c r="AF1351">
        <v>7</v>
      </c>
      <c r="AG1351">
        <v>0</v>
      </c>
      <c r="AH1351">
        <v>0</v>
      </c>
      <c r="AI1351">
        <v>0</v>
      </c>
      <c r="AJ1351">
        <v>0</v>
      </c>
      <c r="AK1351">
        <v>0</v>
      </c>
      <c r="AL1351">
        <v>0</v>
      </c>
      <c r="AM1351">
        <v>0</v>
      </c>
    </row>
    <row r="1352" spans="1:39" x14ac:dyDescent="0.3">
      <c r="A1352">
        <v>7281</v>
      </c>
      <c r="B1352">
        <v>1959</v>
      </c>
      <c r="C1352">
        <f>2014-marketing_campaign32[[#This Row],[Year_Birth]]</f>
        <v>55</v>
      </c>
      <c r="D1352" t="str">
        <f>IF(AND(marketing_campaign32[[#This Row],[Age]]&gt;17, marketing_campaign32[[#This Row],[Age]]&lt;40), "Adult", IF(AND(marketing_campaign32[[#This Row],[Age]]&gt;=40, marketing_campaign32[[#This Row],[Age]]&lt;59), "Middle Age", "Old Age"))</f>
        <v>Middle Age</v>
      </c>
      <c r="E1352">
        <v>3</v>
      </c>
      <c r="F1352">
        <v>1</v>
      </c>
      <c r="G1352">
        <v>53408.685009487657</v>
      </c>
      <c r="H1352" t="s">
        <v>147</v>
      </c>
      <c r="I1352">
        <v>2</v>
      </c>
      <c r="J1352">
        <v>0</v>
      </c>
      <c r="K1352">
        <v>0</v>
      </c>
      <c r="L1352">
        <f t="shared" si="63"/>
        <v>0</v>
      </c>
      <c r="M1352">
        <f>marketing_campaign32[[#This Row],[TotalKids]]+marketing_campaign32[[#This Row],[Marital_Number]]</f>
        <v>1</v>
      </c>
      <c r="N1352" s="1">
        <v>41583</v>
      </c>
      <c r="O1352" s="22">
        <f>MAX($N$2:$N$2229)-marketing_campaign32[[#This Row],[Dt_Customer]]</f>
        <v>236</v>
      </c>
      <c r="P1352">
        <v>80</v>
      </c>
      <c r="Q1352">
        <v>81</v>
      </c>
      <c r="R1352">
        <v>11</v>
      </c>
      <c r="S1352">
        <v>50</v>
      </c>
      <c r="T1352">
        <v>3</v>
      </c>
      <c r="U1352">
        <v>2</v>
      </c>
      <c r="V1352">
        <v>39</v>
      </c>
      <c r="W1352">
        <f t="shared" si="64"/>
        <v>186</v>
      </c>
      <c r="X1352" s="27">
        <f>marketing_campaign32[[#This Row],[TotalSpend]]/marketing_campaign32[[#This Row],[Income]]</f>
        <v>3.4825796584761165E-3</v>
      </c>
      <c r="Y1352" s="27" t="str">
        <f>IF(marketing_campaign32[[#This Row],[TotalSpend]]&gt;1196, "High Spend", "Low Spend")</f>
        <v>Low Spend</v>
      </c>
      <c r="Z1352">
        <v>1</v>
      </c>
      <c r="AA1352">
        <v>1</v>
      </c>
      <c r="AB1352">
        <v>3</v>
      </c>
      <c r="AC1352">
        <v>4</v>
      </c>
      <c r="AD1352">
        <f t="shared" si="65"/>
        <v>8</v>
      </c>
      <c r="AE1352" s="30">
        <f>IFERROR(marketing_campaign32[[#This Row],[TotalSpend]]/marketing_campaign32[[#This Row],[TotalPurchase]], 0)</f>
        <v>23.25</v>
      </c>
      <c r="AF1352">
        <v>2</v>
      </c>
      <c r="AG1352">
        <v>0</v>
      </c>
      <c r="AH1352">
        <v>0</v>
      </c>
      <c r="AI1352">
        <v>0</v>
      </c>
      <c r="AJ1352">
        <v>0</v>
      </c>
      <c r="AK1352">
        <v>0</v>
      </c>
      <c r="AL1352">
        <v>0</v>
      </c>
      <c r="AM1352">
        <v>0</v>
      </c>
    </row>
    <row r="1353" spans="1:39" x14ac:dyDescent="0.3">
      <c r="A1353">
        <v>7414</v>
      </c>
      <c r="B1353">
        <v>1971</v>
      </c>
      <c r="C1353">
        <f>2014-marketing_campaign32[[#This Row],[Year_Birth]]</f>
        <v>43</v>
      </c>
      <c r="D1353" t="str">
        <f>IF(AND(marketing_campaign32[[#This Row],[Age]]&gt;17, marketing_campaign32[[#This Row],[Age]]&lt;40), "Adult", IF(AND(marketing_campaign32[[#This Row],[Age]]&gt;=40, marketing_campaign32[[#This Row],[Age]]&lt;59), "Middle Age", "Old Age"))</f>
        <v>Middle Age</v>
      </c>
      <c r="E1353">
        <v>2</v>
      </c>
      <c r="F1353">
        <v>2</v>
      </c>
      <c r="G1353">
        <v>43824</v>
      </c>
      <c r="H1353" t="s">
        <v>147</v>
      </c>
      <c r="I1353">
        <v>2</v>
      </c>
      <c r="J1353">
        <v>1</v>
      </c>
      <c r="K1353">
        <v>1</v>
      </c>
      <c r="L1353">
        <f t="shared" si="63"/>
        <v>2</v>
      </c>
      <c r="M1353">
        <f>marketing_campaign32[[#This Row],[TotalKids]]+marketing_campaign32[[#This Row],[Marital_Number]]</f>
        <v>4</v>
      </c>
      <c r="N1353" s="1">
        <v>41167</v>
      </c>
      <c r="O1353" s="22">
        <f>MAX($N$2:$N$2229)-marketing_campaign32[[#This Row],[Dt_Customer]]</f>
        <v>652</v>
      </c>
      <c r="P1353">
        <v>18</v>
      </c>
      <c r="Q1353">
        <v>96</v>
      </c>
      <c r="R1353">
        <v>1</v>
      </c>
      <c r="S1353">
        <v>42</v>
      </c>
      <c r="T1353">
        <v>12</v>
      </c>
      <c r="U1353">
        <v>3</v>
      </c>
      <c r="V1353">
        <v>32</v>
      </c>
      <c r="W1353">
        <f t="shared" si="64"/>
        <v>186</v>
      </c>
      <c r="X1353" s="27">
        <f>marketing_campaign32[[#This Row],[TotalSpend]]/marketing_campaign32[[#This Row],[Income]]</f>
        <v>4.244249726177437E-3</v>
      </c>
      <c r="Y1353" s="27" t="str">
        <f>IF(marketing_campaign32[[#This Row],[TotalSpend]]&gt;1196, "High Spend", "Low Spend")</f>
        <v>Low Spend</v>
      </c>
      <c r="Z1353">
        <v>4</v>
      </c>
      <c r="AA1353">
        <v>3</v>
      </c>
      <c r="AB1353">
        <v>1</v>
      </c>
      <c r="AC1353">
        <v>4</v>
      </c>
      <c r="AD1353">
        <f t="shared" si="65"/>
        <v>8</v>
      </c>
      <c r="AE1353" s="30">
        <f>IFERROR(marketing_campaign32[[#This Row],[TotalSpend]]/marketing_campaign32[[#This Row],[TotalPurchase]], 0)</f>
        <v>23.25</v>
      </c>
      <c r="AF1353">
        <v>8</v>
      </c>
      <c r="AG1353">
        <v>0</v>
      </c>
      <c r="AH1353">
        <v>0</v>
      </c>
      <c r="AI1353">
        <v>0</v>
      </c>
      <c r="AJ1353">
        <v>0</v>
      </c>
      <c r="AK1353">
        <v>0</v>
      </c>
      <c r="AL1353">
        <v>0</v>
      </c>
      <c r="AM1353">
        <v>0</v>
      </c>
    </row>
    <row r="1354" spans="1:39" x14ac:dyDescent="0.3">
      <c r="A1354">
        <v>2948</v>
      </c>
      <c r="B1354">
        <v>1954</v>
      </c>
      <c r="C1354">
        <f>2014-marketing_campaign32[[#This Row],[Year_Birth]]</f>
        <v>60</v>
      </c>
      <c r="D1354" t="str">
        <f>IF(AND(marketing_campaign32[[#This Row],[Age]]&gt;17, marketing_campaign32[[#This Row],[Age]]&lt;40), "Adult", IF(AND(marketing_campaign32[[#This Row],[Age]]&gt;=40, marketing_campaign32[[#This Row],[Age]]&lt;59), "Middle Age", "Old Age"))</f>
        <v>Old Age</v>
      </c>
      <c r="E1354">
        <v>3</v>
      </c>
      <c r="F1354">
        <v>1</v>
      </c>
      <c r="G1354">
        <v>62637</v>
      </c>
      <c r="H1354" t="s">
        <v>147</v>
      </c>
      <c r="I1354">
        <v>2</v>
      </c>
      <c r="J1354">
        <v>0</v>
      </c>
      <c r="K1354">
        <v>1</v>
      </c>
      <c r="L1354">
        <f t="shared" si="63"/>
        <v>1</v>
      </c>
      <c r="M1354">
        <f>marketing_campaign32[[#This Row],[TotalKids]]+marketing_campaign32[[#This Row],[Marital_Number]]</f>
        <v>2</v>
      </c>
      <c r="N1354" s="1">
        <v>41699</v>
      </c>
      <c r="O1354" s="22">
        <f>MAX($N$2:$N$2229)-marketing_campaign32[[#This Row],[Dt_Customer]]</f>
        <v>120</v>
      </c>
      <c r="P1354">
        <v>76</v>
      </c>
      <c r="Q1354">
        <v>104</v>
      </c>
      <c r="R1354">
        <v>12</v>
      </c>
      <c r="S1354">
        <v>48</v>
      </c>
      <c r="T1354">
        <v>4</v>
      </c>
      <c r="U1354">
        <v>12</v>
      </c>
      <c r="V1354">
        <v>5</v>
      </c>
      <c r="W1354">
        <f t="shared" si="64"/>
        <v>185</v>
      </c>
      <c r="X1354" s="27">
        <f>marketing_campaign32[[#This Row],[TotalSpend]]/marketing_campaign32[[#This Row],[Income]]</f>
        <v>2.9535258712901319E-3</v>
      </c>
      <c r="Y1354" s="27" t="str">
        <f>IF(marketing_campaign32[[#This Row],[TotalSpend]]&gt;1196, "High Spend", "Low Spend")</f>
        <v>Low Spend</v>
      </c>
      <c r="Z1354">
        <v>1</v>
      </c>
      <c r="AA1354">
        <v>2</v>
      </c>
      <c r="AB1354">
        <v>2</v>
      </c>
      <c r="AC1354">
        <v>5</v>
      </c>
      <c r="AD1354">
        <f t="shared" si="65"/>
        <v>9</v>
      </c>
      <c r="AE1354" s="30">
        <f>IFERROR(marketing_campaign32[[#This Row],[TotalSpend]]/marketing_campaign32[[#This Row],[TotalPurchase]], 0)</f>
        <v>20.555555555555557</v>
      </c>
      <c r="AF1354">
        <v>2</v>
      </c>
      <c r="AG1354">
        <v>0</v>
      </c>
      <c r="AH1354">
        <v>0</v>
      </c>
      <c r="AI1354">
        <v>0</v>
      </c>
      <c r="AJ1354">
        <v>0</v>
      </c>
      <c r="AK1354">
        <v>0</v>
      </c>
      <c r="AL1354">
        <v>0</v>
      </c>
      <c r="AM1354">
        <v>0</v>
      </c>
    </row>
    <row r="1355" spans="1:39" x14ac:dyDescent="0.3">
      <c r="A1355">
        <v>9076</v>
      </c>
      <c r="B1355">
        <v>1980</v>
      </c>
      <c r="C1355">
        <f>2014-marketing_campaign32[[#This Row],[Year_Birth]]</f>
        <v>34</v>
      </c>
      <c r="D1355" t="str">
        <f>IF(AND(marketing_campaign32[[#This Row],[Age]]&gt;17, marketing_campaign32[[#This Row],[Age]]&lt;40), "Adult", IF(AND(marketing_campaign32[[#This Row],[Age]]&gt;=40, marketing_campaign32[[#This Row],[Age]]&lt;59), "Middle Age", "Old Age"))</f>
        <v>Adult</v>
      </c>
      <c r="E1355">
        <v>3</v>
      </c>
      <c r="F1355">
        <v>2</v>
      </c>
      <c r="G1355">
        <v>30732</v>
      </c>
      <c r="H1355" t="s">
        <v>147</v>
      </c>
      <c r="I1355">
        <v>2</v>
      </c>
      <c r="J1355">
        <v>1</v>
      </c>
      <c r="K1355">
        <v>0</v>
      </c>
      <c r="L1355">
        <f t="shared" si="63"/>
        <v>1</v>
      </c>
      <c r="M1355">
        <f>marketing_campaign32[[#This Row],[TotalKids]]+marketing_campaign32[[#This Row],[Marital_Number]]</f>
        <v>3</v>
      </c>
      <c r="N1355" s="1">
        <v>41279</v>
      </c>
      <c r="O1355" s="22">
        <f>MAX($N$2:$N$2229)-marketing_campaign32[[#This Row],[Dt_Customer]]</f>
        <v>540</v>
      </c>
      <c r="P1355">
        <v>44</v>
      </c>
      <c r="Q1355">
        <v>155</v>
      </c>
      <c r="R1355">
        <v>1</v>
      </c>
      <c r="S1355">
        <v>25</v>
      </c>
      <c r="T1355">
        <v>0</v>
      </c>
      <c r="U1355">
        <v>1</v>
      </c>
      <c r="V1355">
        <v>3</v>
      </c>
      <c r="W1355">
        <f t="shared" si="64"/>
        <v>185</v>
      </c>
      <c r="X1355" s="27">
        <f>marketing_campaign32[[#This Row],[TotalSpend]]/marketing_campaign32[[#This Row],[Income]]</f>
        <v>6.0197839385656643E-3</v>
      </c>
      <c r="Y1355" s="27" t="str">
        <f>IF(marketing_campaign32[[#This Row],[TotalSpend]]&gt;1196, "High Spend", "Low Spend")</f>
        <v>Low Spend</v>
      </c>
      <c r="Z1355">
        <v>4</v>
      </c>
      <c r="AA1355">
        <v>4</v>
      </c>
      <c r="AB1355">
        <v>1</v>
      </c>
      <c r="AC1355">
        <v>4</v>
      </c>
      <c r="AD1355">
        <f t="shared" si="65"/>
        <v>9</v>
      </c>
      <c r="AE1355" s="30">
        <f>IFERROR(marketing_campaign32[[#This Row],[TotalSpend]]/marketing_campaign32[[#This Row],[TotalPurchase]], 0)</f>
        <v>20.555555555555557</v>
      </c>
      <c r="AF1355">
        <v>8</v>
      </c>
      <c r="AG1355">
        <v>0</v>
      </c>
      <c r="AH1355">
        <v>0</v>
      </c>
      <c r="AI1355">
        <v>0</v>
      </c>
      <c r="AJ1355">
        <v>0</v>
      </c>
      <c r="AK1355">
        <v>0</v>
      </c>
      <c r="AL1355">
        <v>0</v>
      </c>
      <c r="AM1355">
        <v>0</v>
      </c>
    </row>
    <row r="1356" spans="1:39" x14ac:dyDescent="0.3">
      <c r="A1356">
        <v>6289</v>
      </c>
      <c r="B1356">
        <v>1951</v>
      </c>
      <c r="C1356">
        <f>2014-marketing_campaign32[[#This Row],[Year_Birth]]</f>
        <v>63</v>
      </c>
      <c r="D1356" t="str">
        <f>IF(AND(marketing_campaign32[[#This Row],[Age]]&gt;17, marketing_campaign32[[#This Row],[Age]]&lt;40), "Adult", IF(AND(marketing_campaign32[[#This Row],[Age]]&gt;=40, marketing_campaign32[[#This Row],[Age]]&lt;59), "Middle Age", "Old Age"))</f>
        <v>Old Age</v>
      </c>
      <c r="E1356">
        <v>3</v>
      </c>
      <c r="F1356">
        <v>2</v>
      </c>
      <c r="G1356">
        <v>59385</v>
      </c>
      <c r="H1356" t="s">
        <v>147</v>
      </c>
      <c r="I1356">
        <v>2</v>
      </c>
      <c r="J1356">
        <v>1</v>
      </c>
      <c r="K1356">
        <v>1</v>
      </c>
      <c r="L1356">
        <f t="shared" si="63"/>
        <v>2</v>
      </c>
      <c r="M1356">
        <f>marketing_campaign32[[#This Row],[TotalKids]]+marketing_campaign32[[#This Row],[Marital_Number]]</f>
        <v>4</v>
      </c>
      <c r="N1356" s="1">
        <v>41392</v>
      </c>
      <c r="O1356" s="22">
        <f>MAX($N$2:$N$2229)-marketing_campaign32[[#This Row],[Dt_Customer]]</f>
        <v>427</v>
      </c>
      <c r="P1356">
        <v>85</v>
      </c>
      <c r="Q1356">
        <v>135</v>
      </c>
      <c r="R1356">
        <v>0</v>
      </c>
      <c r="S1356">
        <v>10</v>
      </c>
      <c r="T1356">
        <v>0</v>
      </c>
      <c r="U1356">
        <v>4</v>
      </c>
      <c r="V1356">
        <v>36</v>
      </c>
      <c r="W1356">
        <f t="shared" si="64"/>
        <v>185</v>
      </c>
      <c r="X1356" s="27">
        <f>marketing_campaign32[[#This Row],[TotalSpend]]/marketing_campaign32[[#This Row],[Income]]</f>
        <v>3.1152647975077881E-3</v>
      </c>
      <c r="Y1356" s="27" t="str">
        <f>IF(marketing_campaign32[[#This Row],[TotalSpend]]&gt;1196, "High Spend", "Low Spend")</f>
        <v>Low Spend</v>
      </c>
      <c r="Z1356">
        <v>2</v>
      </c>
      <c r="AA1356">
        <v>3</v>
      </c>
      <c r="AB1356">
        <v>1</v>
      </c>
      <c r="AC1356">
        <v>4</v>
      </c>
      <c r="AD1356">
        <f t="shared" si="65"/>
        <v>8</v>
      </c>
      <c r="AE1356" s="30">
        <f>IFERROR(marketing_campaign32[[#This Row],[TotalSpend]]/marketing_campaign32[[#This Row],[TotalPurchase]], 0)</f>
        <v>23.125</v>
      </c>
      <c r="AF1356">
        <v>5</v>
      </c>
      <c r="AG1356">
        <v>0</v>
      </c>
      <c r="AH1356">
        <v>0</v>
      </c>
      <c r="AI1356">
        <v>0</v>
      </c>
      <c r="AJ1356">
        <v>0</v>
      </c>
      <c r="AK1356">
        <v>0</v>
      </c>
      <c r="AL1356">
        <v>0</v>
      </c>
      <c r="AM1356">
        <v>0</v>
      </c>
    </row>
    <row r="1357" spans="1:39" x14ac:dyDescent="0.3">
      <c r="A1357">
        <v>48</v>
      </c>
      <c r="B1357">
        <v>1964</v>
      </c>
      <c r="C1357">
        <f>2014-marketing_campaign32[[#This Row],[Year_Birth]]</f>
        <v>50</v>
      </c>
      <c r="D1357" t="str">
        <f>IF(AND(marketing_campaign32[[#This Row],[Age]]&gt;17, marketing_campaign32[[#This Row],[Age]]&lt;40), "Adult", IF(AND(marketing_campaign32[[#This Row],[Age]]&gt;=40, marketing_campaign32[[#This Row],[Age]]&lt;59), "Middle Age", "Old Age"))</f>
        <v>Middle Age</v>
      </c>
      <c r="E1357">
        <v>2</v>
      </c>
      <c r="F1357">
        <v>2</v>
      </c>
      <c r="G1357">
        <v>55761</v>
      </c>
      <c r="H1357" t="s">
        <v>147</v>
      </c>
      <c r="I1357">
        <v>2</v>
      </c>
      <c r="J1357">
        <v>0</v>
      </c>
      <c r="K1357">
        <v>1</v>
      </c>
      <c r="L1357">
        <f t="shared" si="63"/>
        <v>1</v>
      </c>
      <c r="M1357">
        <f>marketing_campaign32[[#This Row],[TotalKids]]+marketing_campaign32[[#This Row],[Marital_Number]]</f>
        <v>3</v>
      </c>
      <c r="N1357" s="1">
        <v>41753</v>
      </c>
      <c r="O1357" s="22">
        <f>MAX($N$2:$N$2229)-marketing_campaign32[[#This Row],[Dt_Customer]]</f>
        <v>66</v>
      </c>
      <c r="P1357">
        <v>97</v>
      </c>
      <c r="Q1357">
        <v>136</v>
      </c>
      <c r="R1357">
        <v>1</v>
      </c>
      <c r="S1357">
        <v>12</v>
      </c>
      <c r="T1357">
        <v>0</v>
      </c>
      <c r="U1357">
        <v>3</v>
      </c>
      <c r="V1357">
        <v>32</v>
      </c>
      <c r="W1357">
        <f t="shared" si="64"/>
        <v>184</v>
      </c>
      <c r="X1357" s="27">
        <f>marketing_campaign32[[#This Row],[TotalSpend]]/marketing_campaign32[[#This Row],[Income]]</f>
        <v>3.2997973494019116E-3</v>
      </c>
      <c r="Y1357" s="27" t="str">
        <f>IF(marketing_campaign32[[#This Row],[TotalSpend]]&gt;1196, "High Spend", "Low Spend")</f>
        <v>Low Spend</v>
      </c>
      <c r="Z1357">
        <v>2</v>
      </c>
      <c r="AA1357">
        <v>4</v>
      </c>
      <c r="AB1357">
        <v>1</v>
      </c>
      <c r="AC1357">
        <v>3</v>
      </c>
      <c r="AD1357">
        <f t="shared" si="65"/>
        <v>8</v>
      </c>
      <c r="AE1357" s="30">
        <f>IFERROR(marketing_campaign32[[#This Row],[TotalSpend]]/marketing_campaign32[[#This Row],[TotalPurchase]], 0)</f>
        <v>23</v>
      </c>
      <c r="AF1357">
        <v>6</v>
      </c>
      <c r="AG1357">
        <v>0</v>
      </c>
      <c r="AH1357">
        <v>0</v>
      </c>
      <c r="AI1357">
        <v>0</v>
      </c>
      <c r="AJ1357">
        <v>1</v>
      </c>
      <c r="AK1357">
        <v>0</v>
      </c>
      <c r="AL1357">
        <v>0</v>
      </c>
      <c r="AM1357">
        <v>0</v>
      </c>
    </row>
    <row r="1358" spans="1:39" x14ac:dyDescent="0.3">
      <c r="A1358">
        <v>9703</v>
      </c>
      <c r="B1358">
        <v>1970</v>
      </c>
      <c r="C1358">
        <f>2014-marketing_campaign32[[#This Row],[Year_Birth]]</f>
        <v>44</v>
      </c>
      <c r="D1358" t="str">
        <f>IF(AND(marketing_campaign32[[#This Row],[Age]]&gt;17, marketing_campaign32[[#This Row],[Age]]&lt;40), "Adult", IF(AND(marketing_campaign32[[#This Row],[Age]]&gt;=40, marketing_campaign32[[#This Row],[Age]]&lt;59), "Middle Age", "Old Age"))</f>
        <v>Middle Age</v>
      </c>
      <c r="E1358">
        <v>3</v>
      </c>
      <c r="F1358">
        <v>2</v>
      </c>
      <c r="G1358">
        <v>38097</v>
      </c>
      <c r="H1358" t="s">
        <v>147</v>
      </c>
      <c r="I1358">
        <v>2</v>
      </c>
      <c r="J1358">
        <v>1</v>
      </c>
      <c r="K1358">
        <v>1</v>
      </c>
      <c r="L1358">
        <f t="shared" si="63"/>
        <v>2</v>
      </c>
      <c r="M1358">
        <f>marketing_campaign32[[#This Row],[TotalKids]]+marketing_campaign32[[#This Row],[Marital_Number]]</f>
        <v>4</v>
      </c>
      <c r="N1358" s="1">
        <v>41197</v>
      </c>
      <c r="O1358" s="22">
        <f>MAX($N$2:$N$2229)-marketing_campaign32[[#This Row],[Dt_Customer]]</f>
        <v>622</v>
      </c>
      <c r="P1358">
        <v>70</v>
      </c>
      <c r="Q1358">
        <v>77</v>
      </c>
      <c r="R1358">
        <v>2</v>
      </c>
      <c r="S1358">
        <v>35</v>
      </c>
      <c r="T1358">
        <v>0</v>
      </c>
      <c r="U1358">
        <v>1</v>
      </c>
      <c r="V1358">
        <v>69</v>
      </c>
      <c r="W1358">
        <f t="shared" si="64"/>
        <v>184</v>
      </c>
      <c r="X1358" s="27">
        <f>marketing_campaign32[[#This Row],[TotalSpend]]/marketing_campaign32[[#This Row],[Income]]</f>
        <v>4.8297766228311938E-3</v>
      </c>
      <c r="Y1358" s="27" t="str">
        <f>IF(marketing_campaign32[[#This Row],[TotalSpend]]&gt;1196, "High Spend", "Low Spend")</f>
        <v>Low Spend</v>
      </c>
      <c r="Z1358">
        <v>4</v>
      </c>
      <c r="AA1358">
        <v>3</v>
      </c>
      <c r="AB1358">
        <v>2</v>
      </c>
      <c r="AC1358">
        <v>2</v>
      </c>
      <c r="AD1358">
        <f t="shared" si="65"/>
        <v>7</v>
      </c>
      <c r="AE1358" s="30">
        <f>IFERROR(marketing_campaign32[[#This Row],[TotalSpend]]/marketing_campaign32[[#This Row],[TotalPurchase]], 0)</f>
        <v>26.285714285714285</v>
      </c>
      <c r="AF1358">
        <v>7</v>
      </c>
      <c r="AG1358">
        <v>0</v>
      </c>
      <c r="AH1358">
        <v>0</v>
      </c>
      <c r="AI1358">
        <v>1</v>
      </c>
      <c r="AJ1358">
        <v>0</v>
      </c>
      <c r="AK1358">
        <v>0</v>
      </c>
      <c r="AL1358">
        <v>1</v>
      </c>
      <c r="AM1358">
        <v>0</v>
      </c>
    </row>
    <row r="1359" spans="1:39" x14ac:dyDescent="0.3">
      <c r="A1359">
        <v>5429</v>
      </c>
      <c r="B1359">
        <v>1948</v>
      </c>
      <c r="C1359">
        <f>2014-marketing_campaign32[[#This Row],[Year_Birth]]</f>
        <v>66</v>
      </c>
      <c r="D1359" t="str">
        <f>IF(AND(marketing_campaign32[[#This Row],[Age]]&gt;17, marketing_campaign32[[#This Row],[Age]]&lt;40), "Adult", IF(AND(marketing_campaign32[[#This Row],[Age]]&gt;=40, marketing_campaign32[[#This Row],[Age]]&lt;59), "Middle Age", "Old Age"))</f>
        <v>Old Age</v>
      </c>
      <c r="E1359">
        <v>3</v>
      </c>
      <c r="F1359">
        <v>2</v>
      </c>
      <c r="G1359">
        <v>45579</v>
      </c>
      <c r="H1359" t="s">
        <v>147</v>
      </c>
      <c r="I1359">
        <v>2</v>
      </c>
      <c r="J1359">
        <v>0</v>
      </c>
      <c r="K1359">
        <v>1</v>
      </c>
      <c r="L1359">
        <f t="shared" si="63"/>
        <v>1</v>
      </c>
      <c r="M1359">
        <f>marketing_campaign32[[#This Row],[TotalKids]]+marketing_campaign32[[#This Row],[Marital_Number]]</f>
        <v>3</v>
      </c>
      <c r="N1359" s="1">
        <v>41506</v>
      </c>
      <c r="O1359" s="22">
        <f>MAX($N$2:$N$2229)-marketing_campaign32[[#This Row],[Dt_Customer]]</f>
        <v>313</v>
      </c>
      <c r="P1359">
        <v>10</v>
      </c>
      <c r="Q1359">
        <v>145</v>
      </c>
      <c r="R1359">
        <v>1</v>
      </c>
      <c r="S1359">
        <v>33</v>
      </c>
      <c r="T1359">
        <v>2</v>
      </c>
      <c r="U1359">
        <v>1</v>
      </c>
      <c r="V1359">
        <v>1</v>
      </c>
      <c r="W1359">
        <f t="shared" si="64"/>
        <v>183</v>
      </c>
      <c r="X1359" s="27">
        <f>marketing_campaign32[[#This Row],[TotalSpend]]/marketing_campaign32[[#This Row],[Income]]</f>
        <v>4.0150069110774702E-3</v>
      </c>
      <c r="Y1359" s="27" t="str">
        <f>IF(marketing_campaign32[[#This Row],[TotalSpend]]&gt;1196, "High Spend", "Low Spend")</f>
        <v>Low Spend</v>
      </c>
      <c r="Z1359">
        <v>1</v>
      </c>
      <c r="AA1359">
        <v>4</v>
      </c>
      <c r="AB1359">
        <v>1</v>
      </c>
      <c r="AC1359">
        <v>4</v>
      </c>
      <c r="AD1359">
        <f t="shared" si="65"/>
        <v>9</v>
      </c>
      <c r="AE1359" s="30">
        <f>IFERROR(marketing_campaign32[[#This Row],[TotalSpend]]/marketing_campaign32[[#This Row],[TotalPurchase]], 0)</f>
        <v>20.333333333333332</v>
      </c>
      <c r="AF1359">
        <v>6</v>
      </c>
      <c r="AG1359">
        <v>0</v>
      </c>
      <c r="AH1359">
        <v>0</v>
      </c>
      <c r="AI1359">
        <v>0</v>
      </c>
      <c r="AJ1359">
        <v>0</v>
      </c>
      <c r="AK1359">
        <v>0</v>
      </c>
      <c r="AL1359">
        <v>0</v>
      </c>
      <c r="AM1359">
        <v>0</v>
      </c>
    </row>
    <row r="1360" spans="1:39" x14ac:dyDescent="0.3">
      <c r="A1360">
        <v>20</v>
      </c>
      <c r="B1360">
        <v>1965</v>
      </c>
      <c r="C1360">
        <f>2014-marketing_campaign32[[#This Row],[Year_Birth]]</f>
        <v>49</v>
      </c>
      <c r="D1360" t="str">
        <f>IF(AND(marketing_campaign32[[#This Row],[Age]]&gt;17, marketing_campaign32[[#This Row],[Age]]&lt;40), "Adult", IF(AND(marketing_campaign32[[#This Row],[Age]]&gt;=40, marketing_campaign32[[#This Row],[Age]]&lt;59), "Middle Age", "Old Age"))</f>
        <v>Middle Age</v>
      </c>
      <c r="E1360">
        <v>3</v>
      </c>
      <c r="F1360">
        <v>2</v>
      </c>
      <c r="G1360">
        <v>46891</v>
      </c>
      <c r="H1360" t="s">
        <v>147</v>
      </c>
      <c r="I1360">
        <v>2</v>
      </c>
      <c r="J1360">
        <v>0</v>
      </c>
      <c r="K1360">
        <v>1</v>
      </c>
      <c r="L1360">
        <f t="shared" si="63"/>
        <v>1</v>
      </c>
      <c r="M1360">
        <f>marketing_campaign32[[#This Row],[TotalKids]]+marketing_campaign32[[#This Row],[Marital_Number]]</f>
        <v>3</v>
      </c>
      <c r="N1360" s="1">
        <v>41518</v>
      </c>
      <c r="O1360" s="22">
        <f>MAX($N$2:$N$2229)-marketing_campaign32[[#This Row],[Dt_Customer]]</f>
        <v>301</v>
      </c>
      <c r="P1360">
        <v>91</v>
      </c>
      <c r="Q1360">
        <v>43</v>
      </c>
      <c r="R1360">
        <v>12</v>
      </c>
      <c r="S1360">
        <v>23</v>
      </c>
      <c r="T1360">
        <v>29</v>
      </c>
      <c r="U1360">
        <v>15</v>
      </c>
      <c r="V1360">
        <v>61</v>
      </c>
      <c r="W1360">
        <f t="shared" si="64"/>
        <v>183</v>
      </c>
      <c r="X1360" s="27">
        <f>marketing_campaign32[[#This Row],[TotalSpend]]/marketing_campaign32[[#This Row],[Income]]</f>
        <v>3.9026678893604315E-3</v>
      </c>
      <c r="Y1360" s="27" t="str">
        <f>IF(marketing_campaign32[[#This Row],[TotalSpend]]&gt;1196, "High Spend", "Low Spend")</f>
        <v>Low Spend</v>
      </c>
      <c r="Z1360">
        <v>1</v>
      </c>
      <c r="AA1360">
        <v>2</v>
      </c>
      <c r="AB1360">
        <v>1</v>
      </c>
      <c r="AC1360">
        <v>4</v>
      </c>
      <c r="AD1360">
        <f t="shared" si="65"/>
        <v>7</v>
      </c>
      <c r="AE1360" s="30">
        <f>IFERROR(marketing_campaign32[[#This Row],[TotalSpend]]/marketing_campaign32[[#This Row],[TotalPurchase]], 0)</f>
        <v>26.142857142857142</v>
      </c>
      <c r="AF1360">
        <v>4</v>
      </c>
      <c r="AG1360">
        <v>0</v>
      </c>
      <c r="AH1360">
        <v>0</v>
      </c>
      <c r="AI1360">
        <v>0</v>
      </c>
      <c r="AJ1360">
        <v>0</v>
      </c>
      <c r="AK1360">
        <v>0</v>
      </c>
      <c r="AL1360">
        <v>0</v>
      </c>
      <c r="AM1360">
        <v>0</v>
      </c>
    </row>
    <row r="1361" spans="1:39" x14ac:dyDescent="0.3">
      <c r="A1361">
        <v>2246</v>
      </c>
      <c r="B1361">
        <v>1965</v>
      </c>
      <c r="C1361">
        <f>2014-marketing_campaign32[[#This Row],[Year_Birth]]</f>
        <v>49</v>
      </c>
      <c r="D1361" t="str">
        <f>IF(AND(marketing_campaign32[[#This Row],[Age]]&gt;17, marketing_campaign32[[#This Row],[Age]]&lt;40), "Adult", IF(AND(marketing_campaign32[[#This Row],[Age]]&gt;=40, marketing_campaign32[[#This Row],[Age]]&lt;59), "Middle Age", "Old Age"))</f>
        <v>Middle Age</v>
      </c>
      <c r="E1361">
        <v>3</v>
      </c>
      <c r="F1361">
        <v>2</v>
      </c>
      <c r="G1361">
        <v>46891</v>
      </c>
      <c r="H1361" t="s">
        <v>147</v>
      </c>
      <c r="I1361">
        <v>2</v>
      </c>
      <c r="J1361">
        <v>0</v>
      </c>
      <c r="K1361">
        <v>1</v>
      </c>
      <c r="L1361">
        <f t="shared" si="63"/>
        <v>1</v>
      </c>
      <c r="M1361">
        <f>marketing_campaign32[[#This Row],[TotalKids]]+marketing_campaign32[[#This Row],[Marital_Number]]</f>
        <v>3</v>
      </c>
      <c r="N1361" s="1">
        <v>41518</v>
      </c>
      <c r="O1361" s="22">
        <f>MAX($N$2:$N$2229)-marketing_campaign32[[#This Row],[Dt_Customer]]</f>
        <v>301</v>
      </c>
      <c r="P1361">
        <v>91</v>
      </c>
      <c r="Q1361">
        <v>43</v>
      </c>
      <c r="R1361">
        <v>12</v>
      </c>
      <c r="S1361">
        <v>23</v>
      </c>
      <c r="T1361">
        <v>29</v>
      </c>
      <c r="U1361">
        <v>15</v>
      </c>
      <c r="V1361">
        <v>61</v>
      </c>
      <c r="W1361">
        <f t="shared" si="64"/>
        <v>183</v>
      </c>
      <c r="X1361" s="27">
        <f>marketing_campaign32[[#This Row],[TotalSpend]]/marketing_campaign32[[#This Row],[Income]]</f>
        <v>3.9026678893604315E-3</v>
      </c>
      <c r="Y1361" s="27" t="str">
        <f>IF(marketing_campaign32[[#This Row],[TotalSpend]]&gt;1196, "High Spend", "Low Spend")</f>
        <v>Low Spend</v>
      </c>
      <c r="Z1361">
        <v>1</v>
      </c>
      <c r="AA1361">
        <v>2</v>
      </c>
      <c r="AB1361">
        <v>1</v>
      </c>
      <c r="AC1361">
        <v>4</v>
      </c>
      <c r="AD1361">
        <f t="shared" si="65"/>
        <v>7</v>
      </c>
      <c r="AE1361" s="30">
        <f>IFERROR(marketing_campaign32[[#This Row],[TotalSpend]]/marketing_campaign32[[#This Row],[TotalPurchase]], 0)</f>
        <v>26.142857142857142</v>
      </c>
      <c r="AF1361">
        <v>4</v>
      </c>
      <c r="AG1361">
        <v>0</v>
      </c>
      <c r="AH1361">
        <v>0</v>
      </c>
      <c r="AI1361">
        <v>0</v>
      </c>
      <c r="AJ1361">
        <v>0</v>
      </c>
      <c r="AK1361">
        <v>0</v>
      </c>
      <c r="AL1361">
        <v>0</v>
      </c>
      <c r="AM1361">
        <v>0</v>
      </c>
    </row>
    <row r="1362" spans="1:39" x14ac:dyDescent="0.3">
      <c r="A1362">
        <v>738</v>
      </c>
      <c r="B1362">
        <v>1981</v>
      </c>
      <c r="C1362">
        <f>2014-marketing_campaign32[[#This Row],[Year_Birth]]</f>
        <v>33</v>
      </c>
      <c r="D1362" t="str">
        <f>IF(AND(marketing_campaign32[[#This Row],[Age]]&gt;17, marketing_campaign32[[#This Row],[Age]]&lt;40), "Adult", IF(AND(marketing_campaign32[[#This Row],[Age]]&gt;=40, marketing_campaign32[[#This Row],[Age]]&lt;59), "Middle Age", "Old Age"))</f>
        <v>Adult</v>
      </c>
      <c r="E1362">
        <v>3</v>
      </c>
      <c r="F1362">
        <v>1</v>
      </c>
      <c r="G1362">
        <v>42395</v>
      </c>
      <c r="H1362" t="s">
        <v>147</v>
      </c>
      <c r="I1362">
        <v>2</v>
      </c>
      <c r="J1362">
        <v>1</v>
      </c>
      <c r="K1362">
        <v>1</v>
      </c>
      <c r="L1362">
        <f t="shared" si="63"/>
        <v>2</v>
      </c>
      <c r="M1362">
        <f>marketing_campaign32[[#This Row],[TotalKids]]+marketing_campaign32[[#This Row],[Marital_Number]]</f>
        <v>3</v>
      </c>
      <c r="N1362" s="1">
        <v>41733</v>
      </c>
      <c r="O1362" s="22">
        <f>MAX($N$2:$N$2229)-marketing_campaign32[[#This Row],[Dt_Customer]]</f>
        <v>86</v>
      </c>
      <c r="P1362">
        <v>35</v>
      </c>
      <c r="Q1362">
        <v>48</v>
      </c>
      <c r="R1362">
        <v>13</v>
      </c>
      <c r="S1362">
        <v>57</v>
      </c>
      <c r="T1362">
        <v>24</v>
      </c>
      <c r="U1362">
        <v>15</v>
      </c>
      <c r="V1362">
        <v>25</v>
      </c>
      <c r="W1362">
        <f t="shared" si="64"/>
        <v>182</v>
      </c>
      <c r="X1362" s="27">
        <f>marketing_campaign32[[#This Row],[TotalSpend]]/marketing_campaign32[[#This Row],[Income]]</f>
        <v>4.2929590753626604E-3</v>
      </c>
      <c r="Y1362" s="27" t="str">
        <f>IF(marketing_campaign32[[#This Row],[TotalSpend]]&gt;1196, "High Spend", "Low Spend")</f>
        <v>Low Spend</v>
      </c>
      <c r="Z1362">
        <v>4</v>
      </c>
      <c r="AA1362">
        <v>3</v>
      </c>
      <c r="AB1362">
        <v>1</v>
      </c>
      <c r="AC1362">
        <v>4</v>
      </c>
      <c r="AD1362">
        <f t="shared" si="65"/>
        <v>8</v>
      </c>
      <c r="AE1362" s="30">
        <f>IFERROR(marketing_campaign32[[#This Row],[TotalSpend]]/marketing_campaign32[[#This Row],[TotalPurchase]], 0)</f>
        <v>22.75</v>
      </c>
      <c r="AF1362">
        <v>7</v>
      </c>
      <c r="AG1362">
        <v>0</v>
      </c>
      <c r="AH1362">
        <v>0</v>
      </c>
      <c r="AI1362">
        <v>0</v>
      </c>
      <c r="AJ1362">
        <v>0</v>
      </c>
      <c r="AK1362">
        <v>0</v>
      </c>
      <c r="AL1362">
        <v>0</v>
      </c>
      <c r="AM1362">
        <v>0</v>
      </c>
    </row>
    <row r="1363" spans="1:39" x14ac:dyDescent="0.3">
      <c r="A1363">
        <v>8159</v>
      </c>
      <c r="B1363">
        <v>1968</v>
      </c>
      <c r="C1363">
        <f>2014-marketing_campaign32[[#This Row],[Year_Birth]]</f>
        <v>46</v>
      </c>
      <c r="D1363" t="str">
        <f>IF(AND(marketing_campaign32[[#This Row],[Age]]&gt;17, marketing_campaign32[[#This Row],[Age]]&lt;40), "Adult", IF(AND(marketing_campaign32[[#This Row],[Age]]&gt;=40, marketing_campaign32[[#This Row],[Age]]&lt;59), "Middle Age", "Old Age"))</f>
        <v>Middle Age</v>
      </c>
      <c r="E1363">
        <v>2</v>
      </c>
      <c r="F1363">
        <v>2</v>
      </c>
      <c r="G1363">
        <v>51287</v>
      </c>
      <c r="H1363" t="s">
        <v>147</v>
      </c>
      <c r="I1363">
        <v>2</v>
      </c>
      <c r="J1363">
        <v>1</v>
      </c>
      <c r="K1363">
        <v>1</v>
      </c>
      <c r="L1363">
        <f t="shared" si="63"/>
        <v>2</v>
      </c>
      <c r="M1363">
        <f>marketing_campaign32[[#This Row],[TotalKids]]+marketing_campaign32[[#This Row],[Marital_Number]]</f>
        <v>4</v>
      </c>
      <c r="N1363" s="1">
        <v>41730</v>
      </c>
      <c r="O1363" s="22">
        <f>MAX($N$2:$N$2229)-marketing_campaign32[[#This Row],[Dt_Customer]]</f>
        <v>89</v>
      </c>
      <c r="P1363">
        <v>10</v>
      </c>
      <c r="Q1363">
        <v>117</v>
      </c>
      <c r="R1363">
        <v>0</v>
      </c>
      <c r="S1363">
        <v>22</v>
      </c>
      <c r="T1363">
        <v>13</v>
      </c>
      <c r="U1363">
        <v>0</v>
      </c>
      <c r="V1363">
        <v>30</v>
      </c>
      <c r="W1363">
        <f t="shared" si="64"/>
        <v>182</v>
      </c>
      <c r="X1363" s="27">
        <f>marketing_campaign32[[#This Row],[TotalSpend]]/marketing_campaign32[[#This Row],[Income]]</f>
        <v>3.5486575545459862E-3</v>
      </c>
      <c r="Y1363" s="27" t="str">
        <f>IF(marketing_campaign32[[#This Row],[TotalSpend]]&gt;1196, "High Spend", "Low Spend")</f>
        <v>Low Spend</v>
      </c>
      <c r="Z1363">
        <v>3</v>
      </c>
      <c r="AA1363">
        <v>4</v>
      </c>
      <c r="AB1363">
        <v>1</v>
      </c>
      <c r="AC1363">
        <v>3</v>
      </c>
      <c r="AD1363">
        <f t="shared" si="65"/>
        <v>8</v>
      </c>
      <c r="AE1363" s="30">
        <f>IFERROR(marketing_campaign32[[#This Row],[TotalSpend]]/marketing_campaign32[[#This Row],[TotalPurchase]], 0)</f>
        <v>22.75</v>
      </c>
      <c r="AF1363">
        <v>7</v>
      </c>
      <c r="AG1363">
        <v>0</v>
      </c>
      <c r="AH1363">
        <v>0</v>
      </c>
      <c r="AI1363">
        <v>0</v>
      </c>
      <c r="AJ1363">
        <v>0</v>
      </c>
      <c r="AK1363">
        <v>0</v>
      </c>
      <c r="AL1363">
        <v>0</v>
      </c>
      <c r="AM1363">
        <v>0</v>
      </c>
    </row>
    <row r="1364" spans="1:39" x14ac:dyDescent="0.3">
      <c r="A1364">
        <v>4042</v>
      </c>
      <c r="B1364">
        <v>1971</v>
      </c>
      <c r="C1364">
        <f>2014-marketing_campaign32[[#This Row],[Year_Birth]]</f>
        <v>43</v>
      </c>
      <c r="D1364" t="str">
        <f>IF(AND(marketing_campaign32[[#This Row],[Age]]&gt;17, marketing_campaign32[[#This Row],[Age]]&lt;40), "Adult", IF(AND(marketing_campaign32[[#This Row],[Age]]&gt;=40, marketing_campaign32[[#This Row],[Age]]&lt;59), "Middle Age", "Old Age"))</f>
        <v>Middle Age</v>
      </c>
      <c r="E1364">
        <v>2</v>
      </c>
      <c r="F1364">
        <v>1</v>
      </c>
      <c r="G1364">
        <v>43300</v>
      </c>
      <c r="H1364" t="s">
        <v>147</v>
      </c>
      <c r="I1364">
        <v>2</v>
      </c>
      <c r="J1364">
        <v>0</v>
      </c>
      <c r="K1364">
        <v>1</v>
      </c>
      <c r="L1364">
        <f t="shared" si="63"/>
        <v>1</v>
      </c>
      <c r="M1364">
        <f>marketing_campaign32[[#This Row],[TotalKids]]+marketing_campaign32[[#This Row],[Marital_Number]]</f>
        <v>2</v>
      </c>
      <c r="N1364" s="1">
        <v>41195</v>
      </c>
      <c r="O1364" s="22">
        <f>MAX($N$2:$N$2229)-marketing_campaign32[[#This Row],[Dt_Customer]]</f>
        <v>624</v>
      </c>
      <c r="P1364">
        <v>87</v>
      </c>
      <c r="Q1364">
        <v>91</v>
      </c>
      <c r="R1364">
        <v>3</v>
      </c>
      <c r="S1364">
        <v>52</v>
      </c>
      <c r="T1364">
        <v>2</v>
      </c>
      <c r="U1364">
        <v>1</v>
      </c>
      <c r="V1364">
        <v>31</v>
      </c>
      <c r="W1364">
        <f t="shared" si="64"/>
        <v>180</v>
      </c>
      <c r="X1364" s="27">
        <f>marketing_campaign32[[#This Row],[TotalSpend]]/marketing_campaign32[[#This Row],[Income]]</f>
        <v>4.1570438799076216E-3</v>
      </c>
      <c r="Y1364" s="27" t="str">
        <f>IF(marketing_campaign32[[#This Row],[TotalSpend]]&gt;1196, "High Spend", "Low Spend")</f>
        <v>Low Spend</v>
      </c>
      <c r="Z1364">
        <v>3</v>
      </c>
      <c r="AA1364">
        <v>4</v>
      </c>
      <c r="AB1364">
        <v>0</v>
      </c>
      <c r="AC1364">
        <v>4</v>
      </c>
      <c r="AD1364">
        <f t="shared" si="65"/>
        <v>8</v>
      </c>
      <c r="AE1364" s="30">
        <f>IFERROR(marketing_campaign32[[#This Row],[TotalSpend]]/marketing_campaign32[[#This Row],[TotalPurchase]], 0)</f>
        <v>22.5</v>
      </c>
      <c r="AF1364">
        <v>8</v>
      </c>
      <c r="AG1364">
        <v>0</v>
      </c>
      <c r="AH1364">
        <v>0</v>
      </c>
      <c r="AI1364">
        <v>0</v>
      </c>
      <c r="AJ1364">
        <v>0</v>
      </c>
      <c r="AK1364">
        <v>0</v>
      </c>
      <c r="AL1364">
        <v>1</v>
      </c>
      <c r="AM1364">
        <v>0</v>
      </c>
    </row>
    <row r="1365" spans="1:39" x14ac:dyDescent="0.3">
      <c r="A1365">
        <v>2715</v>
      </c>
      <c r="B1365">
        <v>1966</v>
      </c>
      <c r="C1365">
        <f>2014-marketing_campaign32[[#This Row],[Year_Birth]]</f>
        <v>48</v>
      </c>
      <c r="D1365" t="str">
        <f>IF(AND(marketing_campaign32[[#This Row],[Age]]&gt;17, marketing_campaign32[[#This Row],[Age]]&lt;40), "Adult", IF(AND(marketing_campaign32[[#This Row],[Age]]&gt;=40, marketing_campaign32[[#This Row],[Age]]&lt;59), "Middle Age", "Old Age"))</f>
        <v>Middle Age</v>
      </c>
      <c r="E1365">
        <v>3</v>
      </c>
      <c r="F1365">
        <v>1</v>
      </c>
      <c r="G1365">
        <v>29435</v>
      </c>
      <c r="H1365" t="s">
        <v>148</v>
      </c>
      <c r="I1365">
        <v>1</v>
      </c>
      <c r="J1365">
        <v>1</v>
      </c>
      <c r="K1365">
        <v>1</v>
      </c>
      <c r="L1365">
        <f t="shared" si="63"/>
        <v>2</v>
      </c>
      <c r="M1365">
        <f>marketing_campaign32[[#This Row],[TotalKids]]+marketing_campaign32[[#This Row],[Marital_Number]]</f>
        <v>3</v>
      </c>
      <c r="N1365" s="1">
        <v>41127</v>
      </c>
      <c r="O1365" s="22">
        <f>MAX($N$2:$N$2229)-marketing_campaign32[[#This Row],[Dt_Customer]]</f>
        <v>692</v>
      </c>
      <c r="P1365">
        <v>11</v>
      </c>
      <c r="Q1365">
        <v>70</v>
      </c>
      <c r="R1365">
        <v>3</v>
      </c>
      <c r="S1365">
        <v>37</v>
      </c>
      <c r="T1365">
        <v>4</v>
      </c>
      <c r="U1365">
        <v>2</v>
      </c>
      <c r="V1365">
        <v>64</v>
      </c>
      <c r="W1365">
        <f t="shared" si="64"/>
        <v>180</v>
      </c>
      <c r="X1365" s="27">
        <f>marketing_campaign32[[#This Row],[TotalSpend]]/marketing_campaign32[[#This Row],[Income]]</f>
        <v>6.1151690164769831E-3</v>
      </c>
      <c r="Y1365" s="27" t="str">
        <f>IF(marketing_campaign32[[#This Row],[TotalSpend]]&gt;1196, "High Spend", "Low Spend")</f>
        <v>Low Spend</v>
      </c>
      <c r="Z1365">
        <v>4</v>
      </c>
      <c r="AA1365">
        <v>3</v>
      </c>
      <c r="AB1365">
        <v>2</v>
      </c>
      <c r="AC1365">
        <v>2</v>
      </c>
      <c r="AD1365">
        <f t="shared" si="65"/>
        <v>7</v>
      </c>
      <c r="AE1365" s="30">
        <f>IFERROR(marketing_campaign32[[#This Row],[TotalSpend]]/marketing_campaign32[[#This Row],[TotalPurchase]], 0)</f>
        <v>25.714285714285715</v>
      </c>
      <c r="AF1365">
        <v>9</v>
      </c>
      <c r="AG1365">
        <v>0</v>
      </c>
      <c r="AH1365">
        <v>0</v>
      </c>
      <c r="AI1365">
        <v>0</v>
      </c>
      <c r="AJ1365">
        <v>0</v>
      </c>
      <c r="AK1365">
        <v>0</v>
      </c>
      <c r="AL1365">
        <v>1</v>
      </c>
      <c r="AM1365">
        <v>0</v>
      </c>
    </row>
    <row r="1366" spans="1:39" x14ac:dyDescent="0.3">
      <c r="A1366">
        <v>1048</v>
      </c>
      <c r="B1366">
        <v>1972</v>
      </c>
      <c r="C1366">
        <f>2014-marketing_campaign32[[#This Row],[Year_Birth]]</f>
        <v>42</v>
      </c>
      <c r="D1366" t="str">
        <f>IF(AND(marketing_campaign32[[#This Row],[Age]]&gt;17, marketing_campaign32[[#This Row],[Age]]&lt;40), "Adult", IF(AND(marketing_campaign32[[#This Row],[Age]]&gt;=40, marketing_campaign32[[#This Row],[Age]]&lt;59), "Middle Age", "Old Age"))</f>
        <v>Middle Age</v>
      </c>
      <c r="E1366">
        <v>3</v>
      </c>
      <c r="F1366">
        <v>2</v>
      </c>
      <c r="G1366">
        <v>35641</v>
      </c>
      <c r="H1366" t="s">
        <v>147</v>
      </c>
      <c r="I1366">
        <v>2</v>
      </c>
      <c r="J1366">
        <v>1</v>
      </c>
      <c r="K1366">
        <v>0</v>
      </c>
      <c r="L1366">
        <f t="shared" si="63"/>
        <v>1</v>
      </c>
      <c r="M1366">
        <f>marketing_campaign32[[#This Row],[TotalKids]]+marketing_campaign32[[#This Row],[Marital_Number]]</f>
        <v>3</v>
      </c>
      <c r="N1366" s="1">
        <v>41469</v>
      </c>
      <c r="O1366" s="22">
        <f>MAX($N$2:$N$2229)-marketing_campaign32[[#This Row],[Dt_Customer]]</f>
        <v>350</v>
      </c>
      <c r="P1366">
        <v>11</v>
      </c>
      <c r="Q1366">
        <v>63</v>
      </c>
      <c r="R1366">
        <v>3</v>
      </c>
      <c r="S1366">
        <v>67</v>
      </c>
      <c r="T1366">
        <v>8</v>
      </c>
      <c r="U1366">
        <v>9</v>
      </c>
      <c r="V1366">
        <v>28</v>
      </c>
      <c r="W1366">
        <f t="shared" si="64"/>
        <v>178</v>
      </c>
      <c r="X1366" s="27">
        <f>marketing_campaign32[[#This Row],[TotalSpend]]/marketing_campaign32[[#This Row],[Income]]</f>
        <v>4.9942481973008612E-3</v>
      </c>
      <c r="Y1366" s="27" t="str">
        <f>IF(marketing_campaign32[[#This Row],[TotalSpend]]&gt;1196, "High Spend", "Low Spend")</f>
        <v>Low Spend</v>
      </c>
      <c r="Z1366">
        <v>2</v>
      </c>
      <c r="AA1366">
        <v>3</v>
      </c>
      <c r="AB1366">
        <v>1</v>
      </c>
      <c r="AC1366">
        <v>4</v>
      </c>
      <c r="AD1366">
        <f t="shared" si="65"/>
        <v>8</v>
      </c>
      <c r="AE1366" s="30">
        <f>IFERROR(marketing_campaign32[[#This Row],[TotalSpend]]/marketing_campaign32[[#This Row],[TotalPurchase]], 0)</f>
        <v>22.25</v>
      </c>
      <c r="AF1366">
        <v>7</v>
      </c>
      <c r="AG1366">
        <v>0</v>
      </c>
      <c r="AH1366">
        <v>0</v>
      </c>
      <c r="AI1366">
        <v>0</v>
      </c>
      <c r="AJ1366">
        <v>0</v>
      </c>
      <c r="AK1366">
        <v>0</v>
      </c>
      <c r="AL1366">
        <v>1</v>
      </c>
      <c r="AM1366">
        <v>0</v>
      </c>
    </row>
    <row r="1367" spans="1:39" x14ac:dyDescent="0.3">
      <c r="A1367">
        <v>10749</v>
      </c>
      <c r="B1367">
        <v>1991</v>
      </c>
      <c r="C1367">
        <f>2014-marketing_campaign32[[#This Row],[Year_Birth]]</f>
        <v>23</v>
      </c>
      <c r="D1367" t="str">
        <f>IF(AND(marketing_campaign32[[#This Row],[Age]]&gt;17, marketing_campaign32[[#This Row],[Age]]&lt;40), "Adult", IF(AND(marketing_campaign32[[#This Row],[Age]]&gt;=40, marketing_campaign32[[#This Row],[Age]]&lt;59), "Middle Age", "Old Age"))</f>
        <v>Adult</v>
      </c>
      <c r="E1367">
        <v>2</v>
      </c>
      <c r="F1367">
        <v>1</v>
      </c>
      <c r="G1367">
        <v>8028</v>
      </c>
      <c r="H1367" t="s">
        <v>148</v>
      </c>
      <c r="I1367">
        <v>1</v>
      </c>
      <c r="J1367">
        <v>0</v>
      </c>
      <c r="K1367">
        <v>0</v>
      </c>
      <c r="L1367">
        <f t="shared" si="63"/>
        <v>0</v>
      </c>
      <c r="M1367">
        <f>marketing_campaign32[[#This Row],[TotalKids]]+marketing_campaign32[[#This Row],[Marital_Number]]</f>
        <v>1</v>
      </c>
      <c r="N1367" s="1">
        <v>41170</v>
      </c>
      <c r="O1367" s="22">
        <f>MAX($N$2:$N$2229)-marketing_campaign32[[#This Row],[Dt_Customer]]</f>
        <v>649</v>
      </c>
      <c r="P1367">
        <v>62</v>
      </c>
      <c r="Q1367">
        <v>73</v>
      </c>
      <c r="R1367">
        <v>18</v>
      </c>
      <c r="S1367">
        <v>66</v>
      </c>
      <c r="T1367">
        <v>7</v>
      </c>
      <c r="U1367">
        <v>12</v>
      </c>
      <c r="V1367">
        <v>2</v>
      </c>
      <c r="W1367">
        <f t="shared" si="64"/>
        <v>178</v>
      </c>
      <c r="X1367" s="27">
        <f>marketing_campaign32[[#This Row],[TotalSpend]]/marketing_campaign32[[#This Row],[Income]]</f>
        <v>2.2172396611858495E-2</v>
      </c>
      <c r="Y1367" s="27" t="str">
        <f>IF(marketing_campaign32[[#This Row],[TotalSpend]]&gt;1196, "High Spend", "Low Spend")</f>
        <v>Low Spend</v>
      </c>
      <c r="Z1367">
        <v>15</v>
      </c>
      <c r="AA1367">
        <v>0</v>
      </c>
      <c r="AB1367">
        <v>1</v>
      </c>
      <c r="AC1367">
        <v>0</v>
      </c>
      <c r="AD1367">
        <f t="shared" si="65"/>
        <v>1</v>
      </c>
      <c r="AE1367" s="30">
        <f>IFERROR(marketing_campaign32[[#This Row],[TotalSpend]]/marketing_campaign32[[#This Row],[TotalPurchase]], 0)</f>
        <v>178</v>
      </c>
      <c r="AF1367">
        <v>19</v>
      </c>
      <c r="AG1367">
        <v>0</v>
      </c>
      <c r="AH1367">
        <v>0</v>
      </c>
      <c r="AI1367">
        <v>0</v>
      </c>
      <c r="AJ1367">
        <v>0</v>
      </c>
      <c r="AK1367">
        <v>0</v>
      </c>
      <c r="AL1367">
        <v>0</v>
      </c>
      <c r="AM1367">
        <v>0</v>
      </c>
    </row>
    <row r="1368" spans="1:39" x14ac:dyDescent="0.3">
      <c r="A1368">
        <v>8181</v>
      </c>
      <c r="B1368">
        <v>1978</v>
      </c>
      <c r="C1368">
        <f>2014-marketing_campaign32[[#This Row],[Year_Birth]]</f>
        <v>36</v>
      </c>
      <c r="D1368" t="str">
        <f>IF(AND(marketing_campaign32[[#This Row],[Age]]&gt;17, marketing_campaign32[[#This Row],[Age]]&lt;40), "Adult", IF(AND(marketing_campaign32[[#This Row],[Age]]&gt;=40, marketing_campaign32[[#This Row],[Age]]&lt;59), "Middle Age", "Old Age"))</f>
        <v>Adult</v>
      </c>
      <c r="E1368">
        <v>3</v>
      </c>
      <c r="F1368">
        <v>1</v>
      </c>
      <c r="G1368">
        <v>38593</v>
      </c>
      <c r="H1368" t="s">
        <v>147</v>
      </c>
      <c r="I1368">
        <v>2</v>
      </c>
      <c r="J1368">
        <v>1</v>
      </c>
      <c r="K1368">
        <v>0</v>
      </c>
      <c r="L1368">
        <f t="shared" si="63"/>
        <v>1</v>
      </c>
      <c r="M1368">
        <f>marketing_campaign32[[#This Row],[TotalKids]]+marketing_campaign32[[#This Row],[Marital_Number]]</f>
        <v>2</v>
      </c>
      <c r="N1368" s="1">
        <v>41530</v>
      </c>
      <c r="O1368" s="22">
        <f>MAX($N$2:$N$2229)-marketing_campaign32[[#This Row],[Dt_Customer]]</f>
        <v>289</v>
      </c>
      <c r="P1368">
        <v>42</v>
      </c>
      <c r="Q1368">
        <v>51</v>
      </c>
      <c r="R1368">
        <v>12</v>
      </c>
      <c r="S1368">
        <v>49</v>
      </c>
      <c r="T1368">
        <v>17</v>
      </c>
      <c r="U1368">
        <v>24</v>
      </c>
      <c r="V1368">
        <v>24</v>
      </c>
      <c r="W1368">
        <f t="shared" si="64"/>
        <v>177</v>
      </c>
      <c r="X1368" s="27">
        <f>marketing_campaign32[[#This Row],[TotalSpend]]/marketing_campaign32[[#This Row],[Income]]</f>
        <v>4.5863239447568212E-3</v>
      </c>
      <c r="Y1368" s="27" t="str">
        <f>IF(marketing_campaign32[[#This Row],[TotalSpend]]&gt;1196, "High Spend", "Low Spend")</f>
        <v>Low Spend</v>
      </c>
      <c r="Z1368">
        <v>3</v>
      </c>
      <c r="AA1368">
        <v>4</v>
      </c>
      <c r="AB1368">
        <v>1</v>
      </c>
      <c r="AC1368">
        <v>3</v>
      </c>
      <c r="AD1368">
        <f t="shared" si="65"/>
        <v>8</v>
      </c>
      <c r="AE1368" s="30">
        <f>IFERROR(marketing_campaign32[[#This Row],[TotalSpend]]/marketing_campaign32[[#This Row],[TotalPurchase]], 0)</f>
        <v>22.125</v>
      </c>
      <c r="AF1368">
        <v>8</v>
      </c>
      <c r="AG1368">
        <v>0</v>
      </c>
      <c r="AH1368">
        <v>0</v>
      </c>
      <c r="AI1368">
        <v>0</v>
      </c>
      <c r="AJ1368">
        <v>0</v>
      </c>
      <c r="AK1368">
        <v>0</v>
      </c>
      <c r="AL1368">
        <v>0</v>
      </c>
      <c r="AM1368">
        <v>0</v>
      </c>
    </row>
    <row r="1369" spans="1:39" x14ac:dyDescent="0.3">
      <c r="A1369">
        <v>7514</v>
      </c>
      <c r="B1369">
        <v>1956</v>
      </c>
      <c r="C1369">
        <f>2014-marketing_campaign32[[#This Row],[Year_Birth]]</f>
        <v>58</v>
      </c>
      <c r="D1369" t="str">
        <f>IF(AND(marketing_campaign32[[#This Row],[Age]]&gt;17, marketing_campaign32[[#This Row],[Age]]&lt;40), "Adult", IF(AND(marketing_campaign32[[#This Row],[Age]]&gt;=40, marketing_campaign32[[#This Row],[Age]]&lt;59), "Middle Age", "Old Age"))</f>
        <v>Middle Age</v>
      </c>
      <c r="E1369">
        <v>3</v>
      </c>
      <c r="F1369">
        <v>2</v>
      </c>
      <c r="G1369">
        <v>54342</v>
      </c>
      <c r="H1369" t="s">
        <v>147</v>
      </c>
      <c r="I1369">
        <v>2</v>
      </c>
      <c r="J1369">
        <v>1</v>
      </c>
      <c r="K1369">
        <v>1</v>
      </c>
      <c r="L1369">
        <f t="shared" si="63"/>
        <v>2</v>
      </c>
      <c r="M1369">
        <f>marketing_campaign32[[#This Row],[TotalKids]]+marketing_campaign32[[#This Row],[Marital_Number]]</f>
        <v>4</v>
      </c>
      <c r="N1369" s="1">
        <v>41458</v>
      </c>
      <c r="O1369" s="22">
        <f>MAX($N$2:$N$2229)-marketing_campaign32[[#This Row],[Dt_Customer]]</f>
        <v>361</v>
      </c>
      <c r="P1369">
        <v>74</v>
      </c>
      <c r="Q1369">
        <v>84</v>
      </c>
      <c r="R1369">
        <v>10</v>
      </c>
      <c r="S1369">
        <v>34</v>
      </c>
      <c r="T1369">
        <v>11</v>
      </c>
      <c r="U1369">
        <v>10</v>
      </c>
      <c r="V1369">
        <v>28</v>
      </c>
      <c r="W1369">
        <f t="shared" si="64"/>
        <v>177</v>
      </c>
      <c r="X1369" s="27">
        <f>marketing_campaign32[[#This Row],[TotalSpend]]/marketing_campaign32[[#This Row],[Income]]</f>
        <v>3.2571491663906369E-3</v>
      </c>
      <c r="Y1369" s="27" t="str">
        <f>IF(marketing_campaign32[[#This Row],[TotalSpend]]&gt;1196, "High Spend", "Low Spend")</f>
        <v>Low Spend</v>
      </c>
      <c r="Z1369">
        <v>4</v>
      </c>
      <c r="AA1369">
        <v>3</v>
      </c>
      <c r="AB1369">
        <v>1</v>
      </c>
      <c r="AC1369">
        <v>4</v>
      </c>
      <c r="AD1369">
        <f t="shared" si="65"/>
        <v>8</v>
      </c>
      <c r="AE1369" s="30">
        <f>IFERROR(marketing_campaign32[[#This Row],[TotalSpend]]/marketing_campaign32[[#This Row],[TotalPurchase]], 0)</f>
        <v>22.125</v>
      </c>
      <c r="AF1369">
        <v>6</v>
      </c>
      <c r="AG1369">
        <v>0</v>
      </c>
      <c r="AH1369">
        <v>0</v>
      </c>
      <c r="AI1369">
        <v>0</v>
      </c>
      <c r="AJ1369">
        <v>0</v>
      </c>
      <c r="AK1369">
        <v>0</v>
      </c>
      <c r="AL1369">
        <v>0</v>
      </c>
      <c r="AM1369">
        <v>0</v>
      </c>
    </row>
    <row r="1370" spans="1:39" x14ac:dyDescent="0.3">
      <c r="A1370">
        <v>4442</v>
      </c>
      <c r="B1370">
        <v>1961</v>
      </c>
      <c r="C1370">
        <f>2014-marketing_campaign32[[#This Row],[Year_Birth]]</f>
        <v>53</v>
      </c>
      <c r="D1370" t="str">
        <f>IF(AND(marketing_campaign32[[#This Row],[Age]]&gt;17, marketing_campaign32[[#This Row],[Age]]&lt;40), "Adult", IF(AND(marketing_campaign32[[#This Row],[Age]]&gt;=40, marketing_campaign32[[#This Row],[Age]]&lt;59), "Middle Age", "Old Age"))</f>
        <v>Middle Age</v>
      </c>
      <c r="E1370">
        <v>2</v>
      </c>
      <c r="F1370">
        <v>1</v>
      </c>
      <c r="G1370">
        <v>46524</v>
      </c>
      <c r="H1370" t="s">
        <v>147</v>
      </c>
      <c r="I1370">
        <v>2</v>
      </c>
      <c r="J1370">
        <v>0</v>
      </c>
      <c r="K1370">
        <v>1</v>
      </c>
      <c r="L1370">
        <f t="shared" si="63"/>
        <v>1</v>
      </c>
      <c r="M1370">
        <f>marketing_campaign32[[#This Row],[TotalKids]]+marketing_campaign32[[#This Row],[Marital_Number]]</f>
        <v>2</v>
      </c>
      <c r="N1370" s="1">
        <v>41369</v>
      </c>
      <c r="O1370" s="22">
        <f>MAX($N$2:$N$2229)-marketing_campaign32[[#This Row],[Dt_Customer]]</f>
        <v>450</v>
      </c>
      <c r="P1370">
        <v>70</v>
      </c>
      <c r="Q1370">
        <v>31</v>
      </c>
      <c r="R1370">
        <v>19</v>
      </c>
      <c r="S1370">
        <v>35</v>
      </c>
      <c r="T1370">
        <v>26</v>
      </c>
      <c r="U1370">
        <v>14</v>
      </c>
      <c r="V1370">
        <v>52</v>
      </c>
      <c r="W1370">
        <f t="shared" si="64"/>
        <v>177</v>
      </c>
      <c r="X1370" s="27">
        <f>marketing_campaign32[[#This Row],[TotalSpend]]/marketing_campaign32[[#This Row],[Income]]</f>
        <v>3.8044880061903533E-3</v>
      </c>
      <c r="Y1370" s="27" t="str">
        <f>IF(marketing_campaign32[[#This Row],[TotalSpend]]&gt;1196, "High Spend", "Low Spend")</f>
        <v>Low Spend</v>
      </c>
      <c r="Z1370">
        <v>2</v>
      </c>
      <c r="AA1370">
        <v>1</v>
      </c>
      <c r="AB1370">
        <v>1</v>
      </c>
      <c r="AC1370">
        <v>5</v>
      </c>
      <c r="AD1370">
        <f t="shared" si="65"/>
        <v>7</v>
      </c>
      <c r="AE1370" s="30">
        <f>IFERROR(marketing_campaign32[[#This Row],[TotalSpend]]/marketing_campaign32[[#This Row],[TotalPurchase]], 0)</f>
        <v>25.285714285714285</v>
      </c>
      <c r="AF1370">
        <v>3</v>
      </c>
      <c r="AG1370">
        <v>0</v>
      </c>
      <c r="AH1370">
        <v>0</v>
      </c>
      <c r="AI1370">
        <v>0</v>
      </c>
      <c r="AJ1370">
        <v>0</v>
      </c>
      <c r="AK1370">
        <v>0</v>
      </c>
      <c r="AL1370">
        <v>0</v>
      </c>
      <c r="AM1370">
        <v>0</v>
      </c>
    </row>
    <row r="1371" spans="1:39" x14ac:dyDescent="0.3">
      <c r="A1371">
        <v>4643</v>
      </c>
      <c r="B1371">
        <v>1973</v>
      </c>
      <c r="C1371">
        <f>2014-marketing_campaign32[[#This Row],[Year_Birth]]</f>
        <v>41</v>
      </c>
      <c r="D1371" t="str">
        <f>IF(AND(marketing_campaign32[[#This Row],[Age]]&gt;17, marketing_campaign32[[#This Row],[Age]]&lt;40), "Adult", IF(AND(marketing_campaign32[[#This Row],[Age]]&gt;=40, marketing_campaign32[[#This Row],[Age]]&lt;59), "Middle Age", "Old Age"))</f>
        <v>Middle Age</v>
      </c>
      <c r="E1371">
        <v>2</v>
      </c>
      <c r="F1371">
        <v>2</v>
      </c>
      <c r="G1371">
        <v>27803</v>
      </c>
      <c r="H1371" t="s">
        <v>148</v>
      </c>
      <c r="I1371">
        <v>1</v>
      </c>
      <c r="J1371">
        <v>1</v>
      </c>
      <c r="K1371">
        <v>0</v>
      </c>
      <c r="L1371">
        <f t="shared" si="63"/>
        <v>1</v>
      </c>
      <c r="M1371">
        <f>marketing_campaign32[[#This Row],[TotalKids]]+marketing_campaign32[[#This Row],[Marital_Number]]</f>
        <v>3</v>
      </c>
      <c r="N1371" s="1">
        <v>41147</v>
      </c>
      <c r="O1371" s="22">
        <f>MAX($N$2:$N$2229)-marketing_campaign32[[#This Row],[Dt_Customer]]</f>
        <v>672</v>
      </c>
      <c r="P1371">
        <v>40</v>
      </c>
      <c r="Q1371">
        <v>8</v>
      </c>
      <c r="R1371">
        <v>26</v>
      </c>
      <c r="S1371">
        <v>46</v>
      </c>
      <c r="T1371">
        <v>38</v>
      </c>
      <c r="U1371">
        <v>9</v>
      </c>
      <c r="V1371">
        <v>49</v>
      </c>
      <c r="W1371">
        <f t="shared" si="64"/>
        <v>176</v>
      </c>
      <c r="X1371" s="27">
        <f>marketing_campaign32[[#This Row],[TotalSpend]]/marketing_campaign32[[#This Row],[Income]]</f>
        <v>6.3302521310649928E-3</v>
      </c>
      <c r="Y1371" s="27" t="str">
        <f>IF(marketing_campaign32[[#This Row],[TotalSpend]]&gt;1196, "High Spend", "Low Spend")</f>
        <v>Low Spend</v>
      </c>
      <c r="Z1371">
        <v>2</v>
      </c>
      <c r="AA1371">
        <v>3</v>
      </c>
      <c r="AB1371">
        <v>0</v>
      </c>
      <c r="AC1371">
        <v>4</v>
      </c>
      <c r="AD1371">
        <f t="shared" si="65"/>
        <v>7</v>
      </c>
      <c r="AE1371" s="30">
        <f>IFERROR(marketing_campaign32[[#This Row],[TotalSpend]]/marketing_campaign32[[#This Row],[TotalPurchase]], 0)</f>
        <v>25.142857142857142</v>
      </c>
      <c r="AF1371">
        <v>8</v>
      </c>
      <c r="AG1371">
        <v>0</v>
      </c>
      <c r="AH1371">
        <v>0</v>
      </c>
      <c r="AI1371">
        <v>0</v>
      </c>
      <c r="AJ1371">
        <v>0</v>
      </c>
      <c r="AK1371">
        <v>0</v>
      </c>
      <c r="AL1371">
        <v>0</v>
      </c>
      <c r="AM1371">
        <v>0</v>
      </c>
    </row>
    <row r="1372" spans="1:39" x14ac:dyDescent="0.3">
      <c r="A1372">
        <v>4864</v>
      </c>
      <c r="B1372">
        <v>1977</v>
      </c>
      <c r="C1372">
        <f>2014-marketing_campaign32[[#This Row],[Year_Birth]]</f>
        <v>37</v>
      </c>
      <c r="D1372" t="str">
        <f>IF(AND(marketing_campaign32[[#This Row],[Age]]&gt;17, marketing_campaign32[[#This Row],[Age]]&lt;40), "Adult", IF(AND(marketing_campaign32[[#This Row],[Age]]&gt;=40, marketing_campaign32[[#This Row],[Age]]&lt;59), "Middle Age", "Old Age"))</f>
        <v>Adult</v>
      </c>
      <c r="E1372">
        <v>2</v>
      </c>
      <c r="F1372">
        <v>2</v>
      </c>
      <c r="G1372">
        <v>34380</v>
      </c>
      <c r="H1372" t="s">
        <v>147</v>
      </c>
      <c r="I1372">
        <v>2</v>
      </c>
      <c r="J1372">
        <v>1</v>
      </c>
      <c r="K1372">
        <v>0</v>
      </c>
      <c r="L1372">
        <f t="shared" si="63"/>
        <v>1</v>
      </c>
      <c r="M1372">
        <f>marketing_campaign32[[#This Row],[TotalKids]]+marketing_campaign32[[#This Row],[Marital_Number]]</f>
        <v>3</v>
      </c>
      <c r="N1372" s="1">
        <v>41396</v>
      </c>
      <c r="O1372" s="22">
        <f>MAX($N$2:$N$2229)-marketing_campaign32[[#This Row],[Dt_Customer]]</f>
        <v>423</v>
      </c>
      <c r="P1372">
        <v>68</v>
      </c>
      <c r="Q1372">
        <v>72</v>
      </c>
      <c r="R1372">
        <v>7</v>
      </c>
      <c r="S1372">
        <v>58</v>
      </c>
      <c r="T1372">
        <v>13</v>
      </c>
      <c r="U1372">
        <v>1</v>
      </c>
      <c r="V1372">
        <v>24</v>
      </c>
      <c r="W1372">
        <f t="shared" si="64"/>
        <v>175</v>
      </c>
      <c r="X1372" s="27">
        <f>marketing_campaign32[[#This Row],[TotalSpend]]/marketing_campaign32[[#This Row],[Income]]</f>
        <v>5.0901687027341477E-3</v>
      </c>
      <c r="Y1372" s="27" t="str">
        <f>IF(marketing_campaign32[[#This Row],[TotalSpend]]&gt;1196, "High Spend", "Low Spend")</f>
        <v>Low Spend</v>
      </c>
      <c r="Z1372">
        <v>4</v>
      </c>
      <c r="AA1372">
        <v>4</v>
      </c>
      <c r="AB1372">
        <v>1</v>
      </c>
      <c r="AC1372">
        <v>3</v>
      </c>
      <c r="AD1372">
        <f t="shared" si="65"/>
        <v>8</v>
      </c>
      <c r="AE1372" s="30">
        <f>IFERROR(marketing_campaign32[[#This Row],[TotalSpend]]/marketing_campaign32[[#This Row],[TotalPurchase]], 0)</f>
        <v>21.875</v>
      </c>
      <c r="AF1372">
        <v>8</v>
      </c>
      <c r="AG1372">
        <v>0</v>
      </c>
      <c r="AH1372">
        <v>0</v>
      </c>
      <c r="AI1372">
        <v>0</v>
      </c>
      <c r="AJ1372">
        <v>0</v>
      </c>
      <c r="AK1372">
        <v>0</v>
      </c>
      <c r="AL1372">
        <v>0</v>
      </c>
      <c r="AM1372">
        <v>0</v>
      </c>
    </row>
    <row r="1373" spans="1:39" x14ac:dyDescent="0.3">
      <c r="A1373">
        <v>837</v>
      </c>
      <c r="B1373">
        <v>1977</v>
      </c>
      <c r="C1373">
        <f>2014-marketing_campaign32[[#This Row],[Year_Birth]]</f>
        <v>37</v>
      </c>
      <c r="D1373" t="str">
        <f>IF(AND(marketing_campaign32[[#This Row],[Age]]&gt;17, marketing_campaign32[[#This Row],[Age]]&lt;40), "Adult", IF(AND(marketing_campaign32[[#This Row],[Age]]&gt;=40, marketing_campaign32[[#This Row],[Age]]&lt;59), "Middle Age", "Old Age"))</f>
        <v>Adult</v>
      </c>
      <c r="E1373">
        <v>2</v>
      </c>
      <c r="F1373">
        <v>2</v>
      </c>
      <c r="G1373">
        <v>54809</v>
      </c>
      <c r="H1373" t="s">
        <v>147</v>
      </c>
      <c r="I1373">
        <v>2</v>
      </c>
      <c r="J1373">
        <v>1</v>
      </c>
      <c r="K1373">
        <v>1</v>
      </c>
      <c r="L1373">
        <f t="shared" si="63"/>
        <v>2</v>
      </c>
      <c r="M1373">
        <f>marketing_campaign32[[#This Row],[TotalKids]]+marketing_campaign32[[#This Row],[Marital_Number]]</f>
        <v>4</v>
      </c>
      <c r="N1373" s="1">
        <v>41528</v>
      </c>
      <c r="O1373" s="22">
        <f>MAX($N$2:$N$2229)-marketing_campaign32[[#This Row],[Dt_Customer]]</f>
        <v>291</v>
      </c>
      <c r="P1373">
        <v>0</v>
      </c>
      <c r="Q1373">
        <v>63</v>
      </c>
      <c r="R1373">
        <v>6</v>
      </c>
      <c r="S1373">
        <v>57</v>
      </c>
      <c r="T1373">
        <v>13</v>
      </c>
      <c r="U1373">
        <v>13</v>
      </c>
      <c r="V1373">
        <v>22</v>
      </c>
      <c r="W1373">
        <f t="shared" si="64"/>
        <v>174</v>
      </c>
      <c r="X1373" s="27">
        <f>marketing_campaign32[[#This Row],[TotalSpend]]/marketing_campaign32[[#This Row],[Income]]</f>
        <v>3.1746610958054335E-3</v>
      </c>
      <c r="Y1373" s="27" t="str">
        <f>IF(marketing_campaign32[[#This Row],[TotalSpend]]&gt;1196, "High Spend", "Low Spend")</f>
        <v>Low Spend</v>
      </c>
      <c r="Z1373">
        <v>4</v>
      </c>
      <c r="AA1373">
        <v>2</v>
      </c>
      <c r="AB1373">
        <v>1</v>
      </c>
      <c r="AC1373">
        <v>5</v>
      </c>
      <c r="AD1373">
        <f t="shared" si="65"/>
        <v>8</v>
      </c>
      <c r="AE1373" s="30">
        <f>IFERROR(marketing_campaign32[[#This Row],[TotalSpend]]/marketing_campaign32[[#This Row],[TotalPurchase]], 0)</f>
        <v>21.75</v>
      </c>
      <c r="AF1373">
        <v>4</v>
      </c>
      <c r="AG1373">
        <v>0</v>
      </c>
      <c r="AH1373">
        <v>0</v>
      </c>
      <c r="AI1373">
        <v>0</v>
      </c>
      <c r="AJ1373">
        <v>0</v>
      </c>
      <c r="AK1373">
        <v>0</v>
      </c>
      <c r="AL1373">
        <v>0</v>
      </c>
      <c r="AM1373">
        <v>0</v>
      </c>
    </row>
    <row r="1374" spans="1:39" x14ac:dyDescent="0.3">
      <c r="A1374">
        <v>10521</v>
      </c>
      <c r="B1374">
        <v>1977</v>
      </c>
      <c r="C1374">
        <f>2014-marketing_campaign32[[#This Row],[Year_Birth]]</f>
        <v>37</v>
      </c>
      <c r="D1374" t="str">
        <f>IF(AND(marketing_campaign32[[#This Row],[Age]]&gt;17, marketing_campaign32[[#This Row],[Age]]&lt;40), "Adult", IF(AND(marketing_campaign32[[#This Row],[Age]]&gt;=40, marketing_campaign32[[#This Row],[Age]]&lt;59), "Middle Age", "Old Age"))</f>
        <v>Adult</v>
      </c>
      <c r="E1374">
        <v>2</v>
      </c>
      <c r="F1374">
        <v>2</v>
      </c>
      <c r="G1374">
        <v>54809</v>
      </c>
      <c r="H1374" t="s">
        <v>147</v>
      </c>
      <c r="I1374">
        <v>2</v>
      </c>
      <c r="J1374">
        <v>1</v>
      </c>
      <c r="K1374">
        <v>1</v>
      </c>
      <c r="L1374">
        <f t="shared" si="63"/>
        <v>2</v>
      </c>
      <c r="M1374">
        <f>marketing_campaign32[[#This Row],[TotalKids]]+marketing_campaign32[[#This Row],[Marital_Number]]</f>
        <v>4</v>
      </c>
      <c r="N1374" s="1">
        <v>41528</v>
      </c>
      <c r="O1374" s="22">
        <f>MAX($N$2:$N$2229)-marketing_campaign32[[#This Row],[Dt_Customer]]</f>
        <v>291</v>
      </c>
      <c r="P1374">
        <v>0</v>
      </c>
      <c r="Q1374">
        <v>63</v>
      </c>
      <c r="R1374">
        <v>6</v>
      </c>
      <c r="S1374">
        <v>57</v>
      </c>
      <c r="T1374">
        <v>13</v>
      </c>
      <c r="U1374">
        <v>13</v>
      </c>
      <c r="V1374">
        <v>22</v>
      </c>
      <c r="W1374">
        <f t="shared" si="64"/>
        <v>174</v>
      </c>
      <c r="X1374" s="27">
        <f>marketing_campaign32[[#This Row],[TotalSpend]]/marketing_campaign32[[#This Row],[Income]]</f>
        <v>3.1746610958054335E-3</v>
      </c>
      <c r="Y1374" s="27" t="str">
        <f>IF(marketing_campaign32[[#This Row],[TotalSpend]]&gt;1196, "High Spend", "Low Spend")</f>
        <v>Low Spend</v>
      </c>
      <c r="Z1374">
        <v>4</v>
      </c>
      <c r="AA1374">
        <v>2</v>
      </c>
      <c r="AB1374">
        <v>1</v>
      </c>
      <c r="AC1374">
        <v>5</v>
      </c>
      <c r="AD1374">
        <f t="shared" si="65"/>
        <v>8</v>
      </c>
      <c r="AE1374" s="30">
        <f>IFERROR(marketing_campaign32[[#This Row],[TotalSpend]]/marketing_campaign32[[#This Row],[TotalPurchase]], 0)</f>
        <v>21.75</v>
      </c>
      <c r="AF1374">
        <v>4</v>
      </c>
      <c r="AG1374">
        <v>0</v>
      </c>
      <c r="AH1374">
        <v>0</v>
      </c>
      <c r="AI1374">
        <v>0</v>
      </c>
      <c r="AJ1374">
        <v>0</v>
      </c>
      <c r="AK1374">
        <v>0</v>
      </c>
      <c r="AL1374">
        <v>1</v>
      </c>
      <c r="AM1374">
        <v>0</v>
      </c>
    </row>
    <row r="1375" spans="1:39" x14ac:dyDescent="0.3">
      <c r="A1375">
        <v>8726</v>
      </c>
      <c r="B1375">
        <v>1964</v>
      </c>
      <c r="C1375">
        <f>2014-marketing_campaign32[[#This Row],[Year_Birth]]</f>
        <v>50</v>
      </c>
      <c r="D1375" t="str">
        <f>IF(AND(marketing_campaign32[[#This Row],[Age]]&gt;17, marketing_campaign32[[#This Row],[Age]]&lt;40), "Adult", IF(AND(marketing_campaign32[[#This Row],[Age]]&gt;=40, marketing_campaign32[[#This Row],[Age]]&lt;59), "Middle Age", "Old Age"))</f>
        <v>Middle Age</v>
      </c>
      <c r="E1375">
        <v>3</v>
      </c>
      <c r="F1375">
        <v>1</v>
      </c>
      <c r="G1375">
        <v>41713</v>
      </c>
      <c r="H1375" t="s">
        <v>147</v>
      </c>
      <c r="I1375">
        <v>2</v>
      </c>
      <c r="J1375">
        <v>1</v>
      </c>
      <c r="K1375">
        <v>1</v>
      </c>
      <c r="L1375">
        <f t="shared" si="63"/>
        <v>2</v>
      </c>
      <c r="M1375">
        <f>marketing_campaign32[[#This Row],[TotalKids]]+marketing_campaign32[[#This Row],[Marital_Number]]</f>
        <v>3</v>
      </c>
      <c r="N1375" s="1">
        <v>41758</v>
      </c>
      <c r="O1375" s="22">
        <f>MAX($N$2:$N$2229)-marketing_campaign32[[#This Row],[Dt_Customer]]</f>
        <v>61</v>
      </c>
      <c r="P1375">
        <v>57</v>
      </c>
      <c r="Q1375">
        <v>77</v>
      </c>
      <c r="R1375">
        <v>8</v>
      </c>
      <c r="S1375">
        <v>44</v>
      </c>
      <c r="T1375">
        <v>10</v>
      </c>
      <c r="U1375">
        <v>10</v>
      </c>
      <c r="V1375">
        <v>25</v>
      </c>
      <c r="W1375">
        <f t="shared" si="64"/>
        <v>174</v>
      </c>
      <c r="X1375" s="27">
        <f>marketing_campaign32[[#This Row],[TotalSpend]]/marketing_campaign32[[#This Row],[Income]]</f>
        <v>4.1713614460719677E-3</v>
      </c>
      <c r="Y1375" s="27" t="str">
        <f>IF(marketing_campaign32[[#This Row],[TotalSpend]]&gt;1196, "High Spend", "Low Spend")</f>
        <v>Low Spend</v>
      </c>
      <c r="Z1375">
        <v>5</v>
      </c>
      <c r="AA1375">
        <v>3</v>
      </c>
      <c r="AB1375">
        <v>1</v>
      </c>
      <c r="AC1375">
        <v>4</v>
      </c>
      <c r="AD1375">
        <f t="shared" si="65"/>
        <v>8</v>
      </c>
      <c r="AE1375" s="30">
        <f>IFERROR(marketing_campaign32[[#This Row],[TotalSpend]]/marketing_campaign32[[#This Row],[TotalPurchase]], 0)</f>
        <v>21.75</v>
      </c>
      <c r="AF1375">
        <v>6</v>
      </c>
      <c r="AG1375">
        <v>0</v>
      </c>
      <c r="AH1375">
        <v>0</v>
      </c>
      <c r="AI1375">
        <v>0</v>
      </c>
      <c r="AJ1375">
        <v>0</v>
      </c>
      <c r="AK1375">
        <v>0</v>
      </c>
      <c r="AL1375">
        <v>0</v>
      </c>
      <c r="AM1375">
        <v>0</v>
      </c>
    </row>
    <row r="1376" spans="1:39" x14ac:dyDescent="0.3">
      <c r="A1376">
        <v>8212</v>
      </c>
      <c r="B1376">
        <v>1971</v>
      </c>
      <c r="C1376">
        <f>2014-marketing_campaign32[[#This Row],[Year_Birth]]</f>
        <v>43</v>
      </c>
      <c r="D1376" t="str">
        <f>IF(AND(marketing_campaign32[[#This Row],[Age]]&gt;17, marketing_campaign32[[#This Row],[Age]]&lt;40), "Adult", IF(AND(marketing_campaign32[[#This Row],[Age]]&gt;=40, marketing_campaign32[[#This Row],[Age]]&lt;59), "Middle Age", "Old Age"))</f>
        <v>Middle Age</v>
      </c>
      <c r="E1376">
        <v>3</v>
      </c>
      <c r="F1376">
        <v>2</v>
      </c>
      <c r="G1376">
        <v>39791</v>
      </c>
      <c r="H1376" t="s">
        <v>147</v>
      </c>
      <c r="I1376">
        <v>2</v>
      </c>
      <c r="J1376">
        <v>0</v>
      </c>
      <c r="K1376">
        <v>1</v>
      </c>
      <c r="L1376">
        <f t="shared" si="63"/>
        <v>1</v>
      </c>
      <c r="M1376">
        <f>marketing_campaign32[[#This Row],[TotalKids]]+marketing_campaign32[[#This Row],[Marital_Number]]</f>
        <v>3</v>
      </c>
      <c r="N1376" s="1">
        <v>41361</v>
      </c>
      <c r="O1376" s="22">
        <f>MAX($N$2:$N$2229)-marketing_campaign32[[#This Row],[Dt_Customer]]</f>
        <v>458</v>
      </c>
      <c r="P1376">
        <v>89</v>
      </c>
      <c r="Q1376">
        <v>85</v>
      </c>
      <c r="R1376">
        <v>15</v>
      </c>
      <c r="S1376">
        <v>27</v>
      </c>
      <c r="T1376">
        <v>13</v>
      </c>
      <c r="U1376">
        <v>13</v>
      </c>
      <c r="V1376">
        <v>21</v>
      </c>
      <c r="W1376">
        <f t="shared" si="64"/>
        <v>174</v>
      </c>
      <c r="X1376" s="27">
        <f>marketing_campaign32[[#This Row],[TotalSpend]]/marketing_campaign32[[#This Row],[Income]]</f>
        <v>4.3728481314870195E-3</v>
      </c>
      <c r="Y1376" s="27" t="str">
        <f>IF(marketing_campaign32[[#This Row],[TotalSpend]]&gt;1196, "High Spend", "Low Spend")</f>
        <v>Low Spend</v>
      </c>
      <c r="Z1376">
        <v>2</v>
      </c>
      <c r="AA1376">
        <v>3</v>
      </c>
      <c r="AB1376">
        <v>1</v>
      </c>
      <c r="AC1376">
        <v>4</v>
      </c>
      <c r="AD1376">
        <f t="shared" si="65"/>
        <v>8</v>
      </c>
      <c r="AE1376" s="30">
        <f>IFERROR(marketing_campaign32[[#This Row],[TotalSpend]]/marketing_campaign32[[#This Row],[TotalPurchase]], 0)</f>
        <v>21.75</v>
      </c>
      <c r="AF1376">
        <v>7</v>
      </c>
      <c r="AG1376">
        <v>0</v>
      </c>
      <c r="AH1376">
        <v>0</v>
      </c>
      <c r="AI1376">
        <v>0</v>
      </c>
      <c r="AJ1376">
        <v>0</v>
      </c>
      <c r="AK1376">
        <v>0</v>
      </c>
      <c r="AL1376">
        <v>0</v>
      </c>
      <c r="AM1376">
        <v>0</v>
      </c>
    </row>
    <row r="1377" spans="1:39" x14ac:dyDescent="0.3">
      <c r="A1377">
        <v>1087</v>
      </c>
      <c r="B1377">
        <v>1975</v>
      </c>
      <c r="C1377">
        <f>2014-marketing_campaign32[[#This Row],[Year_Birth]]</f>
        <v>39</v>
      </c>
      <c r="D1377" t="str">
        <f>IF(AND(marketing_campaign32[[#This Row],[Age]]&gt;17, marketing_campaign32[[#This Row],[Age]]&lt;40), "Adult", IF(AND(marketing_campaign32[[#This Row],[Age]]&gt;=40, marketing_campaign32[[#This Row],[Age]]&lt;59), "Middle Age", "Old Age"))</f>
        <v>Adult</v>
      </c>
      <c r="E1377">
        <v>3</v>
      </c>
      <c r="F1377">
        <v>2</v>
      </c>
      <c r="G1377">
        <v>22669</v>
      </c>
      <c r="H1377" t="s">
        <v>148</v>
      </c>
      <c r="I1377">
        <v>1</v>
      </c>
      <c r="J1377">
        <v>1</v>
      </c>
      <c r="K1377">
        <v>0</v>
      </c>
      <c r="L1377">
        <f t="shared" si="63"/>
        <v>1</v>
      </c>
      <c r="M1377">
        <f>marketing_campaign32[[#This Row],[TotalKids]]+marketing_campaign32[[#This Row],[Marital_Number]]</f>
        <v>3</v>
      </c>
      <c r="N1377" s="1">
        <v>41416</v>
      </c>
      <c r="O1377" s="22">
        <f>MAX($N$2:$N$2229)-marketing_campaign32[[#This Row],[Dt_Customer]]</f>
        <v>403</v>
      </c>
      <c r="P1377">
        <v>30</v>
      </c>
      <c r="Q1377">
        <v>16</v>
      </c>
      <c r="R1377">
        <v>14</v>
      </c>
      <c r="S1377">
        <v>36</v>
      </c>
      <c r="T1377">
        <v>37</v>
      </c>
      <c r="U1377">
        <v>22</v>
      </c>
      <c r="V1377">
        <v>48</v>
      </c>
      <c r="W1377">
        <f t="shared" si="64"/>
        <v>173</v>
      </c>
      <c r="X1377" s="27">
        <f>marketing_campaign32[[#This Row],[TotalSpend]]/marketing_campaign32[[#This Row],[Income]]</f>
        <v>7.6315673386563145E-3</v>
      </c>
      <c r="Y1377" s="27" t="str">
        <f>IF(marketing_campaign32[[#This Row],[TotalSpend]]&gt;1196, "High Spend", "Low Spend")</f>
        <v>Low Spend</v>
      </c>
      <c r="Z1377">
        <v>3</v>
      </c>
      <c r="AA1377">
        <v>4</v>
      </c>
      <c r="AB1377">
        <v>1</v>
      </c>
      <c r="AC1377">
        <v>2</v>
      </c>
      <c r="AD1377">
        <f t="shared" si="65"/>
        <v>7</v>
      </c>
      <c r="AE1377" s="30">
        <f>IFERROR(marketing_campaign32[[#This Row],[TotalSpend]]/marketing_campaign32[[#This Row],[TotalPurchase]], 0)</f>
        <v>24.714285714285715</v>
      </c>
      <c r="AF1377">
        <v>9</v>
      </c>
      <c r="AG1377">
        <v>0</v>
      </c>
      <c r="AH1377">
        <v>0</v>
      </c>
      <c r="AI1377">
        <v>0</v>
      </c>
      <c r="AJ1377">
        <v>0</v>
      </c>
      <c r="AK1377">
        <v>0</v>
      </c>
      <c r="AL1377">
        <v>1</v>
      </c>
      <c r="AM1377">
        <v>0</v>
      </c>
    </row>
    <row r="1378" spans="1:39" x14ac:dyDescent="0.3">
      <c r="A1378">
        <v>8779</v>
      </c>
      <c r="B1378">
        <v>1985</v>
      </c>
      <c r="C1378">
        <f>2014-marketing_campaign32[[#This Row],[Year_Birth]]</f>
        <v>29</v>
      </c>
      <c r="D1378" t="str">
        <f>IF(AND(marketing_campaign32[[#This Row],[Age]]&gt;17, marketing_campaign32[[#This Row],[Age]]&lt;40), "Adult", IF(AND(marketing_campaign32[[#This Row],[Age]]&gt;=40, marketing_campaign32[[#This Row],[Age]]&lt;59), "Middle Age", "Old Age"))</f>
        <v>Adult</v>
      </c>
      <c r="E1378">
        <v>3</v>
      </c>
      <c r="F1378">
        <v>2</v>
      </c>
      <c r="G1378">
        <v>36145</v>
      </c>
      <c r="H1378" t="s">
        <v>147</v>
      </c>
      <c r="I1378">
        <v>2</v>
      </c>
      <c r="J1378">
        <v>1</v>
      </c>
      <c r="K1378">
        <v>0</v>
      </c>
      <c r="L1378">
        <f t="shared" si="63"/>
        <v>1</v>
      </c>
      <c r="M1378">
        <f>marketing_campaign32[[#This Row],[TotalKids]]+marketing_campaign32[[#This Row],[Marital_Number]]</f>
        <v>3</v>
      </c>
      <c r="N1378" s="1">
        <v>41441</v>
      </c>
      <c r="O1378" s="22">
        <f>MAX($N$2:$N$2229)-marketing_campaign32[[#This Row],[Dt_Customer]]</f>
        <v>378</v>
      </c>
      <c r="P1378">
        <v>13</v>
      </c>
      <c r="Q1378">
        <v>56</v>
      </c>
      <c r="R1378">
        <v>4</v>
      </c>
      <c r="S1378">
        <v>76</v>
      </c>
      <c r="T1378">
        <v>17</v>
      </c>
      <c r="U1378">
        <v>1</v>
      </c>
      <c r="V1378">
        <v>18</v>
      </c>
      <c r="W1378">
        <f t="shared" si="64"/>
        <v>172</v>
      </c>
      <c r="X1378" s="27">
        <f>marketing_campaign32[[#This Row],[TotalSpend]]/marketing_campaign32[[#This Row],[Income]]</f>
        <v>4.7586111495365891E-3</v>
      </c>
      <c r="Y1378" s="27" t="str">
        <f>IF(marketing_campaign32[[#This Row],[TotalSpend]]&gt;1196, "High Spend", "Low Spend")</f>
        <v>Low Spend</v>
      </c>
      <c r="Z1378">
        <v>4</v>
      </c>
      <c r="AA1378">
        <v>4</v>
      </c>
      <c r="AB1378">
        <v>1</v>
      </c>
      <c r="AC1378">
        <v>3</v>
      </c>
      <c r="AD1378">
        <f t="shared" si="65"/>
        <v>8</v>
      </c>
      <c r="AE1378" s="30">
        <f>IFERROR(marketing_campaign32[[#This Row],[TotalSpend]]/marketing_campaign32[[#This Row],[TotalPurchase]], 0)</f>
        <v>21.5</v>
      </c>
      <c r="AF1378">
        <v>9</v>
      </c>
      <c r="AG1378">
        <v>0</v>
      </c>
      <c r="AH1378">
        <v>0</v>
      </c>
      <c r="AI1378">
        <v>1</v>
      </c>
      <c r="AJ1378">
        <v>0</v>
      </c>
      <c r="AK1378">
        <v>0</v>
      </c>
      <c r="AL1378">
        <v>1</v>
      </c>
      <c r="AM1378">
        <v>0</v>
      </c>
    </row>
    <row r="1379" spans="1:39" x14ac:dyDescent="0.3">
      <c r="A1379">
        <v>9405</v>
      </c>
      <c r="B1379">
        <v>1954</v>
      </c>
      <c r="C1379">
        <f>2014-marketing_campaign32[[#This Row],[Year_Birth]]</f>
        <v>60</v>
      </c>
      <c r="D1379" t="str">
        <f>IF(AND(marketing_campaign32[[#This Row],[Age]]&gt;17, marketing_campaign32[[#This Row],[Age]]&lt;40), "Adult", IF(AND(marketing_campaign32[[#This Row],[Age]]&gt;=40, marketing_campaign32[[#This Row],[Age]]&lt;59), "Middle Age", "Old Age"))</f>
        <v>Old Age</v>
      </c>
      <c r="E1379">
        <v>3</v>
      </c>
      <c r="F1379">
        <v>2</v>
      </c>
      <c r="G1379">
        <v>52869</v>
      </c>
      <c r="H1379" t="s">
        <v>147</v>
      </c>
      <c r="I1379">
        <v>2</v>
      </c>
      <c r="J1379">
        <v>1</v>
      </c>
      <c r="K1379">
        <v>1</v>
      </c>
      <c r="L1379">
        <f t="shared" si="63"/>
        <v>2</v>
      </c>
      <c r="M1379">
        <f>marketing_campaign32[[#This Row],[TotalKids]]+marketing_campaign32[[#This Row],[Marital_Number]]</f>
        <v>4</v>
      </c>
      <c r="N1379" s="1">
        <v>41197</v>
      </c>
      <c r="O1379" s="22">
        <f>MAX($N$2:$N$2229)-marketing_campaign32[[#This Row],[Dt_Customer]]</f>
        <v>622</v>
      </c>
      <c r="P1379">
        <v>40</v>
      </c>
      <c r="Q1379">
        <v>84</v>
      </c>
      <c r="R1379">
        <v>3</v>
      </c>
      <c r="S1379">
        <v>61</v>
      </c>
      <c r="T1379">
        <v>2</v>
      </c>
      <c r="U1379">
        <v>1</v>
      </c>
      <c r="V1379">
        <v>21</v>
      </c>
      <c r="W1379">
        <f t="shared" si="64"/>
        <v>172</v>
      </c>
      <c r="X1379" s="27">
        <f>marketing_campaign32[[#This Row],[TotalSpend]]/marketing_campaign32[[#This Row],[Income]]</f>
        <v>3.2533242542889026E-3</v>
      </c>
      <c r="Y1379" s="27" t="str">
        <f>IF(marketing_campaign32[[#This Row],[TotalSpend]]&gt;1196, "High Spend", "Low Spend")</f>
        <v>Low Spend</v>
      </c>
      <c r="Z1379">
        <v>3</v>
      </c>
      <c r="AA1379">
        <v>3</v>
      </c>
      <c r="AB1379">
        <v>1</v>
      </c>
      <c r="AC1379">
        <v>4</v>
      </c>
      <c r="AD1379">
        <f t="shared" si="65"/>
        <v>8</v>
      </c>
      <c r="AE1379" s="30">
        <f>IFERROR(marketing_campaign32[[#This Row],[TotalSpend]]/marketing_campaign32[[#This Row],[TotalPurchase]], 0)</f>
        <v>21.5</v>
      </c>
      <c r="AF1379">
        <v>7</v>
      </c>
      <c r="AG1379">
        <v>0</v>
      </c>
      <c r="AH1379">
        <v>0</v>
      </c>
      <c r="AI1379">
        <v>0</v>
      </c>
      <c r="AJ1379">
        <v>0</v>
      </c>
      <c r="AK1379">
        <v>0</v>
      </c>
      <c r="AL1379">
        <v>1</v>
      </c>
      <c r="AM1379">
        <v>0</v>
      </c>
    </row>
    <row r="1380" spans="1:39" x14ac:dyDescent="0.3">
      <c r="A1380">
        <v>5320</v>
      </c>
      <c r="B1380">
        <v>1973</v>
      </c>
      <c r="C1380">
        <f>2014-marketing_campaign32[[#This Row],[Year_Birth]]</f>
        <v>41</v>
      </c>
      <c r="D1380" t="str">
        <f>IF(AND(marketing_campaign32[[#This Row],[Age]]&gt;17, marketing_campaign32[[#This Row],[Age]]&lt;40), "Adult", IF(AND(marketing_campaign32[[#This Row],[Age]]&gt;=40, marketing_campaign32[[#This Row],[Age]]&lt;59), "Middle Age", "Old Age"))</f>
        <v>Middle Age</v>
      </c>
      <c r="E1380">
        <v>3</v>
      </c>
      <c r="F1380">
        <v>1</v>
      </c>
      <c r="G1380">
        <v>44051</v>
      </c>
      <c r="H1380" t="s">
        <v>147</v>
      </c>
      <c r="I1380">
        <v>2</v>
      </c>
      <c r="J1380">
        <v>1</v>
      </c>
      <c r="K1380">
        <v>1</v>
      </c>
      <c r="L1380">
        <f t="shared" si="63"/>
        <v>2</v>
      </c>
      <c r="M1380">
        <f>marketing_campaign32[[#This Row],[TotalKids]]+marketing_campaign32[[#This Row],[Marital_Number]]</f>
        <v>3</v>
      </c>
      <c r="N1380" s="1">
        <v>41303</v>
      </c>
      <c r="O1380" s="22">
        <f>MAX($N$2:$N$2229)-marketing_campaign32[[#This Row],[Dt_Customer]]</f>
        <v>516</v>
      </c>
      <c r="P1380">
        <v>20</v>
      </c>
      <c r="Q1380">
        <v>79</v>
      </c>
      <c r="R1380">
        <v>7</v>
      </c>
      <c r="S1380">
        <v>58</v>
      </c>
      <c r="T1380">
        <v>6</v>
      </c>
      <c r="U1380">
        <v>3</v>
      </c>
      <c r="V1380">
        <v>18</v>
      </c>
      <c r="W1380">
        <f t="shared" si="64"/>
        <v>171</v>
      </c>
      <c r="X1380" s="27">
        <f>marketing_campaign32[[#This Row],[TotalSpend]]/marketing_campaign32[[#This Row],[Income]]</f>
        <v>3.8818642028557808E-3</v>
      </c>
      <c r="Y1380" s="27" t="str">
        <f>IF(marketing_campaign32[[#This Row],[TotalSpend]]&gt;1196, "High Spend", "Low Spend")</f>
        <v>Low Spend</v>
      </c>
      <c r="Z1380">
        <v>4</v>
      </c>
      <c r="AA1380">
        <v>3</v>
      </c>
      <c r="AB1380">
        <v>1</v>
      </c>
      <c r="AC1380">
        <v>4</v>
      </c>
      <c r="AD1380">
        <f t="shared" si="65"/>
        <v>8</v>
      </c>
      <c r="AE1380" s="30">
        <f>IFERROR(marketing_campaign32[[#This Row],[TotalSpend]]/marketing_campaign32[[#This Row],[TotalPurchase]], 0)</f>
        <v>21.375</v>
      </c>
      <c r="AF1380">
        <v>6</v>
      </c>
      <c r="AG1380">
        <v>0</v>
      </c>
      <c r="AH1380">
        <v>0</v>
      </c>
      <c r="AI1380">
        <v>0</v>
      </c>
      <c r="AJ1380">
        <v>0</v>
      </c>
      <c r="AK1380">
        <v>0</v>
      </c>
      <c r="AL1380">
        <v>1</v>
      </c>
      <c r="AM1380">
        <v>0</v>
      </c>
    </row>
    <row r="1381" spans="1:39" x14ac:dyDescent="0.3">
      <c r="A1381">
        <v>839</v>
      </c>
      <c r="B1381">
        <v>1975</v>
      </c>
      <c r="C1381">
        <f>2014-marketing_campaign32[[#This Row],[Year_Birth]]</f>
        <v>39</v>
      </c>
      <c r="D1381" t="str">
        <f>IF(AND(marketing_campaign32[[#This Row],[Age]]&gt;17, marketing_campaign32[[#This Row],[Age]]&lt;40), "Adult", IF(AND(marketing_campaign32[[#This Row],[Age]]&gt;=40, marketing_campaign32[[#This Row],[Age]]&lt;59), "Middle Age", "Old Age"))</f>
        <v>Adult</v>
      </c>
      <c r="E1381">
        <v>3</v>
      </c>
      <c r="F1381">
        <v>2</v>
      </c>
      <c r="G1381">
        <v>45503</v>
      </c>
      <c r="H1381" t="s">
        <v>147</v>
      </c>
      <c r="I1381">
        <v>2</v>
      </c>
      <c r="J1381">
        <v>1</v>
      </c>
      <c r="K1381">
        <v>0</v>
      </c>
      <c r="L1381">
        <f t="shared" si="63"/>
        <v>1</v>
      </c>
      <c r="M1381">
        <f>marketing_campaign32[[#This Row],[TotalKids]]+marketing_campaign32[[#This Row],[Marital_Number]]</f>
        <v>3</v>
      </c>
      <c r="N1381" s="1">
        <v>41542</v>
      </c>
      <c r="O1381" s="22">
        <f>MAX($N$2:$N$2229)-marketing_campaign32[[#This Row],[Dt_Customer]]</f>
        <v>277</v>
      </c>
      <c r="P1381">
        <v>54</v>
      </c>
      <c r="Q1381">
        <v>97</v>
      </c>
      <c r="R1381">
        <v>4</v>
      </c>
      <c r="S1381">
        <v>44</v>
      </c>
      <c r="T1381">
        <v>6</v>
      </c>
      <c r="U1381">
        <v>1</v>
      </c>
      <c r="V1381">
        <v>18</v>
      </c>
      <c r="W1381">
        <f t="shared" si="64"/>
        <v>170</v>
      </c>
      <c r="X1381" s="27">
        <f>marketing_campaign32[[#This Row],[TotalSpend]]/marketing_campaign32[[#This Row],[Income]]</f>
        <v>3.7360174054457949E-3</v>
      </c>
      <c r="Y1381" s="27" t="str">
        <f>IF(marketing_campaign32[[#This Row],[TotalSpend]]&gt;1196, "High Spend", "Low Spend")</f>
        <v>Low Spend</v>
      </c>
      <c r="Z1381">
        <v>1</v>
      </c>
      <c r="AA1381">
        <v>3</v>
      </c>
      <c r="AB1381">
        <v>1</v>
      </c>
      <c r="AC1381">
        <v>4</v>
      </c>
      <c r="AD1381">
        <f t="shared" si="65"/>
        <v>8</v>
      </c>
      <c r="AE1381" s="30">
        <f>IFERROR(marketing_campaign32[[#This Row],[TotalSpend]]/marketing_campaign32[[#This Row],[TotalPurchase]], 0)</f>
        <v>21.25</v>
      </c>
      <c r="AF1381">
        <v>5</v>
      </c>
      <c r="AG1381">
        <v>0</v>
      </c>
      <c r="AH1381">
        <v>0</v>
      </c>
      <c r="AI1381">
        <v>0</v>
      </c>
      <c r="AJ1381">
        <v>0</v>
      </c>
      <c r="AK1381">
        <v>0</v>
      </c>
      <c r="AL1381">
        <v>0</v>
      </c>
      <c r="AM1381">
        <v>0</v>
      </c>
    </row>
    <row r="1382" spans="1:39" x14ac:dyDescent="0.3">
      <c r="A1382">
        <v>236</v>
      </c>
      <c r="B1382">
        <v>1951</v>
      </c>
      <c r="C1382">
        <f>2014-marketing_campaign32[[#This Row],[Year_Birth]]</f>
        <v>63</v>
      </c>
      <c r="D1382" t="str">
        <f>IF(AND(marketing_campaign32[[#This Row],[Age]]&gt;17, marketing_campaign32[[#This Row],[Age]]&lt;40), "Adult", IF(AND(marketing_campaign32[[#This Row],[Age]]&gt;=40, marketing_campaign32[[#This Row],[Age]]&lt;59), "Middle Age", "Old Age"))</f>
        <v>Old Age</v>
      </c>
      <c r="E1382">
        <v>2</v>
      </c>
      <c r="F1382">
        <v>2</v>
      </c>
      <c r="G1382">
        <v>34838</v>
      </c>
      <c r="H1382" t="s">
        <v>147</v>
      </c>
      <c r="I1382">
        <v>2</v>
      </c>
      <c r="J1382">
        <v>1</v>
      </c>
      <c r="K1382">
        <v>1</v>
      </c>
      <c r="L1382">
        <f t="shared" si="63"/>
        <v>2</v>
      </c>
      <c r="M1382">
        <f>marketing_campaign32[[#This Row],[TotalKids]]+marketing_campaign32[[#This Row],[Marital_Number]]</f>
        <v>4</v>
      </c>
      <c r="N1382" s="1">
        <v>41293</v>
      </c>
      <c r="O1382" s="22">
        <f>MAX($N$2:$N$2229)-marketing_campaign32[[#This Row],[Dt_Customer]]</f>
        <v>526</v>
      </c>
      <c r="P1382">
        <v>62</v>
      </c>
      <c r="Q1382">
        <v>28</v>
      </c>
      <c r="R1382">
        <v>23</v>
      </c>
      <c r="S1382">
        <v>29</v>
      </c>
      <c r="T1382">
        <v>29</v>
      </c>
      <c r="U1382">
        <v>14</v>
      </c>
      <c r="V1382">
        <v>47</v>
      </c>
      <c r="W1382">
        <f t="shared" si="64"/>
        <v>170</v>
      </c>
      <c r="X1382" s="27">
        <f>marketing_campaign32[[#This Row],[TotalSpend]]/marketing_campaign32[[#This Row],[Income]]</f>
        <v>4.8797290315173089E-3</v>
      </c>
      <c r="Y1382" s="27" t="str">
        <f>IF(marketing_campaign32[[#This Row],[TotalSpend]]&gt;1196, "High Spend", "Low Spend")</f>
        <v>Low Spend</v>
      </c>
      <c r="Z1382">
        <v>3</v>
      </c>
      <c r="AA1382">
        <v>2</v>
      </c>
      <c r="AB1382">
        <v>1</v>
      </c>
      <c r="AC1382">
        <v>4</v>
      </c>
      <c r="AD1382">
        <f t="shared" si="65"/>
        <v>7</v>
      </c>
      <c r="AE1382" s="30">
        <f>IFERROR(marketing_campaign32[[#This Row],[TotalSpend]]/marketing_campaign32[[#This Row],[TotalPurchase]], 0)</f>
        <v>24.285714285714285</v>
      </c>
      <c r="AF1382">
        <v>6</v>
      </c>
      <c r="AG1382">
        <v>0</v>
      </c>
      <c r="AH1382">
        <v>0</v>
      </c>
      <c r="AI1382">
        <v>0</v>
      </c>
      <c r="AJ1382">
        <v>0</v>
      </c>
      <c r="AK1382">
        <v>0</v>
      </c>
      <c r="AL1382">
        <v>0</v>
      </c>
      <c r="AM1382">
        <v>0</v>
      </c>
    </row>
    <row r="1383" spans="1:39" x14ac:dyDescent="0.3">
      <c r="A1383">
        <v>4764</v>
      </c>
      <c r="B1383">
        <v>1952</v>
      </c>
      <c r="C1383">
        <f>2014-marketing_campaign32[[#This Row],[Year_Birth]]</f>
        <v>62</v>
      </c>
      <c r="D1383" t="str">
        <f>IF(AND(marketing_campaign32[[#This Row],[Age]]&gt;17, marketing_campaign32[[#This Row],[Age]]&lt;40), "Adult", IF(AND(marketing_campaign32[[#This Row],[Age]]&gt;=40, marketing_campaign32[[#This Row],[Age]]&lt;59), "Middle Age", "Old Age"))</f>
        <v>Old Age</v>
      </c>
      <c r="E1383">
        <v>3</v>
      </c>
      <c r="F1383">
        <v>2</v>
      </c>
      <c r="G1383">
        <v>40442</v>
      </c>
      <c r="H1383" t="s">
        <v>147</v>
      </c>
      <c r="I1383">
        <v>2</v>
      </c>
      <c r="J1383">
        <v>1</v>
      </c>
      <c r="K1383">
        <v>1</v>
      </c>
      <c r="L1383">
        <f t="shared" si="63"/>
        <v>2</v>
      </c>
      <c r="M1383">
        <f>marketing_campaign32[[#This Row],[TotalKids]]+marketing_campaign32[[#This Row],[Marital_Number]]</f>
        <v>4</v>
      </c>
      <c r="N1383" s="1">
        <v>41140</v>
      </c>
      <c r="O1383" s="22">
        <f>MAX($N$2:$N$2229)-marketing_campaign32[[#This Row],[Dt_Customer]]</f>
        <v>679</v>
      </c>
      <c r="P1383">
        <v>52</v>
      </c>
      <c r="Q1383">
        <v>45</v>
      </c>
      <c r="R1383">
        <v>12</v>
      </c>
      <c r="S1383">
        <v>52</v>
      </c>
      <c r="T1383">
        <v>25</v>
      </c>
      <c r="U1383">
        <v>22</v>
      </c>
      <c r="V1383">
        <v>13</v>
      </c>
      <c r="W1383">
        <f t="shared" si="64"/>
        <v>169</v>
      </c>
      <c r="X1383" s="27">
        <f>marketing_campaign32[[#This Row],[TotalSpend]]/marketing_campaign32[[#This Row],[Income]]</f>
        <v>4.1788239948568322E-3</v>
      </c>
      <c r="Y1383" s="27" t="str">
        <f>IF(marketing_campaign32[[#This Row],[TotalSpend]]&gt;1196, "High Spend", "Low Spend")</f>
        <v>Low Spend</v>
      </c>
      <c r="Z1383">
        <v>4</v>
      </c>
      <c r="AA1383">
        <v>3</v>
      </c>
      <c r="AB1383">
        <v>1</v>
      </c>
      <c r="AC1383">
        <v>4</v>
      </c>
      <c r="AD1383">
        <f t="shared" si="65"/>
        <v>8</v>
      </c>
      <c r="AE1383" s="30">
        <f>IFERROR(marketing_campaign32[[#This Row],[TotalSpend]]/marketing_campaign32[[#This Row],[TotalPurchase]], 0)</f>
        <v>21.125</v>
      </c>
      <c r="AF1383">
        <v>7</v>
      </c>
      <c r="AG1383">
        <v>0</v>
      </c>
      <c r="AH1383">
        <v>0</v>
      </c>
      <c r="AI1383">
        <v>0</v>
      </c>
      <c r="AJ1383">
        <v>0</v>
      </c>
      <c r="AK1383">
        <v>0</v>
      </c>
      <c r="AL1383">
        <v>1</v>
      </c>
      <c r="AM1383">
        <v>0</v>
      </c>
    </row>
    <row r="1384" spans="1:39" x14ac:dyDescent="0.3">
      <c r="A1384">
        <v>6177</v>
      </c>
      <c r="B1384">
        <v>1985</v>
      </c>
      <c r="C1384">
        <f>2014-marketing_campaign32[[#This Row],[Year_Birth]]</f>
        <v>29</v>
      </c>
      <c r="D1384" t="str">
        <f>IF(AND(marketing_campaign32[[#This Row],[Age]]&gt;17, marketing_campaign32[[#This Row],[Age]]&lt;40), "Adult", IF(AND(marketing_campaign32[[#This Row],[Age]]&gt;=40, marketing_campaign32[[#This Row],[Age]]&lt;59), "Middle Age", "Old Age"))</f>
        <v>Adult</v>
      </c>
      <c r="E1384">
        <v>3</v>
      </c>
      <c r="F1384">
        <v>2</v>
      </c>
      <c r="G1384">
        <v>33454</v>
      </c>
      <c r="H1384" t="s">
        <v>147</v>
      </c>
      <c r="I1384">
        <v>2</v>
      </c>
      <c r="J1384">
        <v>1</v>
      </c>
      <c r="K1384">
        <v>0</v>
      </c>
      <c r="L1384">
        <f t="shared" si="63"/>
        <v>1</v>
      </c>
      <c r="M1384">
        <f>marketing_campaign32[[#This Row],[TotalKids]]+marketing_campaign32[[#This Row],[Marital_Number]]</f>
        <v>3</v>
      </c>
      <c r="N1384" s="1">
        <v>41402</v>
      </c>
      <c r="O1384" s="22">
        <f>MAX($N$2:$N$2229)-marketing_campaign32[[#This Row],[Dt_Customer]]</f>
        <v>417</v>
      </c>
      <c r="P1384">
        <v>32</v>
      </c>
      <c r="Q1384">
        <v>76</v>
      </c>
      <c r="R1384">
        <v>10</v>
      </c>
      <c r="S1384">
        <v>56</v>
      </c>
      <c r="T1384">
        <v>3</v>
      </c>
      <c r="U1384">
        <v>1</v>
      </c>
      <c r="V1384">
        <v>23</v>
      </c>
      <c r="W1384">
        <f t="shared" si="64"/>
        <v>169</v>
      </c>
      <c r="X1384" s="27">
        <f>marketing_campaign32[[#This Row],[TotalSpend]]/marketing_campaign32[[#This Row],[Income]]</f>
        <v>5.0517127996652115E-3</v>
      </c>
      <c r="Y1384" s="27" t="str">
        <f>IF(marketing_campaign32[[#This Row],[TotalSpend]]&gt;1196, "High Spend", "Low Spend")</f>
        <v>Low Spend</v>
      </c>
      <c r="Z1384">
        <v>2</v>
      </c>
      <c r="AA1384">
        <v>4</v>
      </c>
      <c r="AB1384">
        <v>0</v>
      </c>
      <c r="AC1384">
        <v>4</v>
      </c>
      <c r="AD1384">
        <f t="shared" si="65"/>
        <v>8</v>
      </c>
      <c r="AE1384" s="30">
        <f>IFERROR(marketing_campaign32[[#This Row],[TotalSpend]]/marketing_campaign32[[#This Row],[TotalPurchase]], 0)</f>
        <v>21.125</v>
      </c>
      <c r="AF1384">
        <v>8</v>
      </c>
      <c r="AG1384">
        <v>0</v>
      </c>
      <c r="AH1384">
        <v>0</v>
      </c>
      <c r="AI1384">
        <v>0</v>
      </c>
      <c r="AJ1384">
        <v>0</v>
      </c>
      <c r="AK1384">
        <v>0</v>
      </c>
      <c r="AL1384">
        <v>0</v>
      </c>
      <c r="AM1384">
        <v>0</v>
      </c>
    </row>
    <row r="1385" spans="1:39" x14ac:dyDescent="0.3">
      <c r="A1385">
        <v>3524</v>
      </c>
      <c r="B1385">
        <v>1971</v>
      </c>
      <c r="C1385">
        <f>2014-marketing_campaign32[[#This Row],[Year_Birth]]</f>
        <v>43</v>
      </c>
      <c r="D1385" t="str">
        <f>IF(AND(marketing_campaign32[[#This Row],[Age]]&gt;17, marketing_campaign32[[#This Row],[Age]]&lt;40), "Adult", IF(AND(marketing_campaign32[[#This Row],[Age]]&gt;=40, marketing_campaign32[[#This Row],[Age]]&lt;59), "Middle Age", "Old Age"))</f>
        <v>Middle Age</v>
      </c>
      <c r="E1385">
        <v>3</v>
      </c>
      <c r="F1385">
        <v>1</v>
      </c>
      <c r="G1385">
        <v>39763</v>
      </c>
      <c r="H1385" t="s">
        <v>147</v>
      </c>
      <c r="I1385">
        <v>2</v>
      </c>
      <c r="J1385">
        <v>1</v>
      </c>
      <c r="K1385">
        <v>0</v>
      </c>
      <c r="L1385">
        <f t="shared" si="63"/>
        <v>1</v>
      </c>
      <c r="M1385">
        <f>marketing_campaign32[[#This Row],[TotalKids]]+marketing_campaign32[[#This Row],[Marital_Number]]</f>
        <v>2</v>
      </c>
      <c r="N1385" s="1">
        <v>41490</v>
      </c>
      <c r="O1385" s="22">
        <f>MAX($N$2:$N$2229)-marketing_campaign32[[#This Row],[Dt_Customer]]</f>
        <v>329</v>
      </c>
      <c r="P1385">
        <v>9</v>
      </c>
      <c r="Q1385">
        <v>80</v>
      </c>
      <c r="R1385">
        <v>1</v>
      </c>
      <c r="S1385">
        <v>60</v>
      </c>
      <c r="T1385">
        <v>4</v>
      </c>
      <c r="U1385">
        <v>6</v>
      </c>
      <c r="V1385">
        <v>16</v>
      </c>
      <c r="W1385">
        <f t="shared" si="64"/>
        <v>167</v>
      </c>
      <c r="X1385" s="27">
        <f>marketing_campaign32[[#This Row],[TotalSpend]]/marketing_campaign32[[#This Row],[Income]]</f>
        <v>4.19988431456379E-3</v>
      </c>
      <c r="Y1385" s="27" t="str">
        <f>IF(marketing_campaign32[[#This Row],[TotalSpend]]&gt;1196, "High Spend", "Low Spend")</f>
        <v>Low Spend</v>
      </c>
      <c r="Z1385">
        <v>2</v>
      </c>
      <c r="AA1385">
        <v>5</v>
      </c>
      <c r="AB1385">
        <v>1</v>
      </c>
      <c r="AC1385">
        <v>2</v>
      </c>
      <c r="AD1385">
        <f t="shared" si="65"/>
        <v>8</v>
      </c>
      <c r="AE1385" s="30">
        <f>IFERROR(marketing_campaign32[[#This Row],[TotalSpend]]/marketing_campaign32[[#This Row],[TotalPurchase]], 0)</f>
        <v>20.875</v>
      </c>
      <c r="AF1385">
        <v>9</v>
      </c>
      <c r="AG1385">
        <v>0</v>
      </c>
      <c r="AH1385">
        <v>0</v>
      </c>
      <c r="AI1385">
        <v>0</v>
      </c>
      <c r="AJ1385">
        <v>0</v>
      </c>
      <c r="AK1385">
        <v>0</v>
      </c>
      <c r="AL1385">
        <v>1</v>
      </c>
      <c r="AM1385">
        <v>0</v>
      </c>
    </row>
    <row r="1386" spans="1:39" x14ac:dyDescent="0.3">
      <c r="A1386">
        <v>5636</v>
      </c>
      <c r="B1386">
        <v>1963</v>
      </c>
      <c r="C1386">
        <f>2014-marketing_campaign32[[#This Row],[Year_Birth]]</f>
        <v>51</v>
      </c>
      <c r="D1386" t="str">
        <f>IF(AND(marketing_campaign32[[#This Row],[Age]]&gt;17, marketing_campaign32[[#This Row],[Age]]&lt;40), "Adult", IF(AND(marketing_campaign32[[#This Row],[Age]]&gt;=40, marketing_campaign32[[#This Row],[Age]]&lt;59), "Middle Age", "Old Age"))</f>
        <v>Middle Age</v>
      </c>
      <c r="E1386">
        <v>2</v>
      </c>
      <c r="F1386">
        <v>1</v>
      </c>
      <c r="G1386">
        <v>30983</v>
      </c>
      <c r="H1386" t="s">
        <v>147</v>
      </c>
      <c r="I1386">
        <v>2</v>
      </c>
      <c r="J1386">
        <v>0</v>
      </c>
      <c r="K1386">
        <v>0</v>
      </c>
      <c r="L1386">
        <f t="shared" si="63"/>
        <v>0</v>
      </c>
      <c r="M1386">
        <f>marketing_campaign32[[#This Row],[TotalKids]]+marketing_campaign32[[#This Row],[Marital_Number]]</f>
        <v>1</v>
      </c>
      <c r="N1386" s="1">
        <v>41222</v>
      </c>
      <c r="O1386" s="22">
        <f>MAX($N$2:$N$2229)-marketing_campaign32[[#This Row],[Dt_Customer]]</f>
        <v>597</v>
      </c>
      <c r="P1386">
        <v>50</v>
      </c>
      <c r="Q1386">
        <v>51</v>
      </c>
      <c r="R1386">
        <v>4</v>
      </c>
      <c r="S1386">
        <v>50</v>
      </c>
      <c r="T1386">
        <v>12</v>
      </c>
      <c r="U1386">
        <v>1</v>
      </c>
      <c r="V1386">
        <v>49</v>
      </c>
      <c r="W1386">
        <f t="shared" si="64"/>
        <v>167</v>
      </c>
      <c r="X1386" s="27">
        <f>marketing_campaign32[[#This Row],[TotalSpend]]/marketing_campaign32[[#This Row],[Income]]</f>
        <v>5.3900526094955298E-3</v>
      </c>
      <c r="Y1386" s="27" t="str">
        <f>IF(marketing_campaign32[[#This Row],[TotalSpend]]&gt;1196, "High Spend", "Low Spend")</f>
        <v>Low Spend</v>
      </c>
      <c r="Z1386">
        <v>1</v>
      </c>
      <c r="AA1386">
        <v>4</v>
      </c>
      <c r="AB1386">
        <v>0</v>
      </c>
      <c r="AC1386">
        <v>3</v>
      </c>
      <c r="AD1386">
        <f t="shared" si="65"/>
        <v>7</v>
      </c>
      <c r="AE1386" s="30">
        <f>IFERROR(marketing_campaign32[[#This Row],[TotalSpend]]/marketing_campaign32[[#This Row],[TotalPurchase]], 0)</f>
        <v>23.857142857142858</v>
      </c>
      <c r="AF1386">
        <v>8</v>
      </c>
      <c r="AG1386">
        <v>0</v>
      </c>
      <c r="AH1386">
        <v>0</v>
      </c>
      <c r="AI1386">
        <v>0</v>
      </c>
      <c r="AJ1386">
        <v>0</v>
      </c>
      <c r="AK1386">
        <v>0</v>
      </c>
      <c r="AL1386">
        <v>1</v>
      </c>
      <c r="AM1386">
        <v>0</v>
      </c>
    </row>
    <row r="1387" spans="1:39" x14ac:dyDescent="0.3">
      <c r="A1387">
        <v>3332</v>
      </c>
      <c r="B1387">
        <v>1985</v>
      </c>
      <c r="C1387">
        <f>2014-marketing_campaign32[[#This Row],[Year_Birth]]</f>
        <v>29</v>
      </c>
      <c r="D1387" t="str">
        <f>IF(AND(marketing_campaign32[[#This Row],[Age]]&gt;17, marketing_campaign32[[#This Row],[Age]]&lt;40), "Adult", IF(AND(marketing_campaign32[[#This Row],[Age]]&gt;=40, marketing_campaign32[[#This Row],[Age]]&lt;59), "Middle Age", "Old Age"))</f>
        <v>Adult</v>
      </c>
      <c r="E1387">
        <v>2</v>
      </c>
      <c r="F1387">
        <v>1</v>
      </c>
      <c r="G1387">
        <v>29760</v>
      </c>
      <c r="H1387" t="s">
        <v>148</v>
      </c>
      <c r="I1387">
        <v>1</v>
      </c>
      <c r="J1387">
        <v>1</v>
      </c>
      <c r="K1387">
        <v>0</v>
      </c>
      <c r="L1387">
        <f t="shared" si="63"/>
        <v>1</v>
      </c>
      <c r="M1387">
        <f>marketing_campaign32[[#This Row],[TotalKids]]+marketing_campaign32[[#This Row],[Marital_Number]]</f>
        <v>2</v>
      </c>
      <c r="N1387" s="1">
        <v>41150</v>
      </c>
      <c r="O1387" s="22">
        <f>MAX($N$2:$N$2229)-marketing_campaign32[[#This Row],[Dt_Customer]]</f>
        <v>669</v>
      </c>
      <c r="P1387">
        <v>87</v>
      </c>
      <c r="Q1387">
        <v>64</v>
      </c>
      <c r="R1387">
        <v>4</v>
      </c>
      <c r="S1387">
        <v>68</v>
      </c>
      <c r="T1387">
        <v>7</v>
      </c>
      <c r="U1387">
        <v>5</v>
      </c>
      <c r="V1387">
        <v>17</v>
      </c>
      <c r="W1387">
        <f t="shared" si="64"/>
        <v>165</v>
      </c>
      <c r="X1387" s="27">
        <f>marketing_campaign32[[#This Row],[TotalSpend]]/marketing_campaign32[[#This Row],[Income]]</f>
        <v>5.5443548387096777E-3</v>
      </c>
      <c r="Y1387" s="27" t="str">
        <f>IF(marketing_campaign32[[#This Row],[TotalSpend]]&gt;1196, "High Spend", "Low Spend")</f>
        <v>Low Spend</v>
      </c>
      <c r="Z1387">
        <v>4</v>
      </c>
      <c r="AA1387">
        <v>3</v>
      </c>
      <c r="AB1387">
        <v>1</v>
      </c>
      <c r="AC1387">
        <v>4</v>
      </c>
      <c r="AD1387">
        <f t="shared" si="65"/>
        <v>8</v>
      </c>
      <c r="AE1387" s="30">
        <f>IFERROR(marketing_campaign32[[#This Row],[TotalSpend]]/marketing_campaign32[[#This Row],[TotalPurchase]], 0)</f>
        <v>20.625</v>
      </c>
      <c r="AF1387">
        <v>8</v>
      </c>
      <c r="AG1387">
        <v>0</v>
      </c>
      <c r="AH1387">
        <v>0</v>
      </c>
      <c r="AI1387">
        <v>0</v>
      </c>
      <c r="AJ1387">
        <v>0</v>
      </c>
      <c r="AK1387">
        <v>0</v>
      </c>
      <c r="AL1387">
        <v>0</v>
      </c>
      <c r="AM1387">
        <v>0</v>
      </c>
    </row>
    <row r="1388" spans="1:39" x14ac:dyDescent="0.3">
      <c r="A1388">
        <v>7433</v>
      </c>
      <c r="B1388">
        <v>1985</v>
      </c>
      <c r="C1388">
        <f>2014-marketing_campaign32[[#This Row],[Year_Birth]]</f>
        <v>29</v>
      </c>
      <c r="D1388" t="str">
        <f>IF(AND(marketing_campaign32[[#This Row],[Age]]&gt;17, marketing_campaign32[[#This Row],[Age]]&lt;40), "Adult", IF(AND(marketing_campaign32[[#This Row],[Age]]&gt;=40, marketing_campaign32[[#This Row],[Age]]&lt;59), "Middle Age", "Old Age"))</f>
        <v>Adult</v>
      </c>
      <c r="E1388">
        <v>2</v>
      </c>
      <c r="F1388">
        <v>1</v>
      </c>
      <c r="G1388">
        <v>29760</v>
      </c>
      <c r="H1388" t="s">
        <v>148</v>
      </c>
      <c r="I1388">
        <v>1</v>
      </c>
      <c r="J1388">
        <v>1</v>
      </c>
      <c r="K1388">
        <v>0</v>
      </c>
      <c r="L1388">
        <f t="shared" si="63"/>
        <v>1</v>
      </c>
      <c r="M1388">
        <f>marketing_campaign32[[#This Row],[TotalKids]]+marketing_campaign32[[#This Row],[Marital_Number]]</f>
        <v>2</v>
      </c>
      <c r="N1388" s="1">
        <v>41150</v>
      </c>
      <c r="O1388" s="22">
        <f>MAX($N$2:$N$2229)-marketing_campaign32[[#This Row],[Dt_Customer]]</f>
        <v>669</v>
      </c>
      <c r="P1388">
        <v>87</v>
      </c>
      <c r="Q1388">
        <v>64</v>
      </c>
      <c r="R1388">
        <v>4</v>
      </c>
      <c r="S1388">
        <v>68</v>
      </c>
      <c r="T1388">
        <v>7</v>
      </c>
      <c r="U1388">
        <v>5</v>
      </c>
      <c r="V1388">
        <v>17</v>
      </c>
      <c r="W1388">
        <f t="shared" si="64"/>
        <v>165</v>
      </c>
      <c r="X1388" s="27">
        <f>marketing_campaign32[[#This Row],[TotalSpend]]/marketing_campaign32[[#This Row],[Income]]</f>
        <v>5.5443548387096777E-3</v>
      </c>
      <c r="Y1388" s="27" t="str">
        <f>IF(marketing_campaign32[[#This Row],[TotalSpend]]&gt;1196, "High Spend", "Low Spend")</f>
        <v>Low Spend</v>
      </c>
      <c r="Z1388">
        <v>4</v>
      </c>
      <c r="AA1388">
        <v>3</v>
      </c>
      <c r="AB1388">
        <v>1</v>
      </c>
      <c r="AC1388">
        <v>4</v>
      </c>
      <c r="AD1388">
        <f t="shared" si="65"/>
        <v>8</v>
      </c>
      <c r="AE1388" s="30">
        <f>IFERROR(marketing_campaign32[[#This Row],[TotalSpend]]/marketing_campaign32[[#This Row],[TotalPurchase]], 0)</f>
        <v>20.625</v>
      </c>
      <c r="AF1388">
        <v>8</v>
      </c>
      <c r="AG1388">
        <v>0</v>
      </c>
      <c r="AH1388">
        <v>0</v>
      </c>
      <c r="AI1388">
        <v>0</v>
      </c>
      <c r="AJ1388">
        <v>0</v>
      </c>
      <c r="AK1388">
        <v>0</v>
      </c>
      <c r="AL1388">
        <v>0</v>
      </c>
      <c r="AM1388">
        <v>0</v>
      </c>
    </row>
    <row r="1389" spans="1:39" x14ac:dyDescent="0.3">
      <c r="A1389">
        <v>3657</v>
      </c>
      <c r="B1389">
        <v>1986</v>
      </c>
      <c r="C1389">
        <f>2014-marketing_campaign32[[#This Row],[Year_Birth]]</f>
        <v>28</v>
      </c>
      <c r="D1389" t="str">
        <f>IF(AND(marketing_campaign32[[#This Row],[Age]]&gt;17, marketing_campaign32[[#This Row],[Age]]&lt;40), "Adult", IF(AND(marketing_campaign32[[#This Row],[Age]]&gt;=40, marketing_campaign32[[#This Row],[Age]]&lt;59), "Middle Age", "Old Age"))</f>
        <v>Adult</v>
      </c>
      <c r="E1389">
        <v>2</v>
      </c>
      <c r="F1389">
        <v>1</v>
      </c>
      <c r="G1389">
        <v>39146</v>
      </c>
      <c r="H1389" t="s">
        <v>147</v>
      </c>
      <c r="I1389">
        <v>2</v>
      </c>
      <c r="J1389">
        <v>1</v>
      </c>
      <c r="K1389">
        <v>0</v>
      </c>
      <c r="L1389">
        <f t="shared" si="63"/>
        <v>1</v>
      </c>
      <c r="M1389">
        <f>marketing_campaign32[[#This Row],[TotalKids]]+marketing_campaign32[[#This Row],[Marital_Number]]</f>
        <v>2</v>
      </c>
      <c r="N1389" s="1">
        <v>41319</v>
      </c>
      <c r="O1389" s="22">
        <f>MAX($N$2:$N$2229)-marketing_campaign32[[#This Row],[Dt_Customer]]</f>
        <v>500</v>
      </c>
      <c r="P1389">
        <v>1</v>
      </c>
      <c r="Q1389">
        <v>94</v>
      </c>
      <c r="R1389">
        <v>1</v>
      </c>
      <c r="S1389">
        <v>33</v>
      </c>
      <c r="T1389">
        <v>13</v>
      </c>
      <c r="U1389">
        <v>12</v>
      </c>
      <c r="V1389">
        <v>12</v>
      </c>
      <c r="W1389">
        <f t="shared" si="64"/>
        <v>165</v>
      </c>
      <c r="X1389" s="27">
        <f>marketing_campaign32[[#This Row],[TotalSpend]]/marketing_campaign32[[#This Row],[Income]]</f>
        <v>4.2149900372962755E-3</v>
      </c>
      <c r="Y1389" s="27" t="str">
        <f>IF(marketing_campaign32[[#This Row],[TotalSpend]]&gt;1196, "High Spend", "Low Spend")</f>
        <v>Low Spend</v>
      </c>
      <c r="Z1389">
        <v>3</v>
      </c>
      <c r="AA1389">
        <v>4</v>
      </c>
      <c r="AB1389">
        <v>0</v>
      </c>
      <c r="AC1389">
        <v>4</v>
      </c>
      <c r="AD1389">
        <f t="shared" si="65"/>
        <v>8</v>
      </c>
      <c r="AE1389" s="30">
        <f>IFERROR(marketing_campaign32[[#This Row],[TotalSpend]]/marketing_campaign32[[#This Row],[TotalPurchase]], 0)</f>
        <v>20.625</v>
      </c>
      <c r="AF1389">
        <v>8</v>
      </c>
      <c r="AG1389">
        <v>0</v>
      </c>
      <c r="AH1389">
        <v>0</v>
      </c>
      <c r="AI1389">
        <v>0</v>
      </c>
      <c r="AJ1389">
        <v>0</v>
      </c>
      <c r="AK1389">
        <v>0</v>
      </c>
      <c r="AL1389">
        <v>0</v>
      </c>
      <c r="AM1389">
        <v>0</v>
      </c>
    </row>
    <row r="1390" spans="1:39" x14ac:dyDescent="0.3">
      <c r="A1390">
        <v>2564</v>
      </c>
      <c r="B1390">
        <v>1953</v>
      </c>
      <c r="C1390">
        <f>2014-marketing_campaign32[[#This Row],[Year_Birth]]</f>
        <v>61</v>
      </c>
      <c r="D1390" t="str">
        <f>IF(AND(marketing_campaign32[[#This Row],[Age]]&gt;17, marketing_campaign32[[#This Row],[Age]]&lt;40), "Adult", IF(AND(marketing_campaign32[[#This Row],[Age]]&gt;=40, marketing_campaign32[[#This Row],[Age]]&lt;59), "Middle Age", "Old Age"))</f>
        <v>Old Age</v>
      </c>
      <c r="E1390">
        <v>2</v>
      </c>
      <c r="F1390">
        <v>2</v>
      </c>
      <c r="G1390">
        <v>61278</v>
      </c>
      <c r="H1390" t="s">
        <v>147</v>
      </c>
      <c r="I1390">
        <v>2</v>
      </c>
      <c r="J1390">
        <v>0</v>
      </c>
      <c r="K1390">
        <v>1</v>
      </c>
      <c r="L1390">
        <f t="shared" si="63"/>
        <v>1</v>
      </c>
      <c r="M1390">
        <f>marketing_campaign32[[#This Row],[TotalKids]]+marketing_campaign32[[#This Row],[Marital_Number]]</f>
        <v>3</v>
      </c>
      <c r="N1390" s="1">
        <v>41643</v>
      </c>
      <c r="O1390" s="22">
        <f>MAX($N$2:$N$2229)-marketing_campaign32[[#This Row],[Dt_Customer]]</f>
        <v>176</v>
      </c>
      <c r="P1390">
        <v>87</v>
      </c>
      <c r="Q1390">
        <v>111</v>
      </c>
      <c r="R1390">
        <v>3</v>
      </c>
      <c r="S1390">
        <v>28</v>
      </c>
      <c r="T1390">
        <v>2</v>
      </c>
      <c r="U1390">
        <v>6</v>
      </c>
      <c r="V1390">
        <v>15</v>
      </c>
      <c r="W1390">
        <f t="shared" si="64"/>
        <v>165</v>
      </c>
      <c r="X1390" s="27">
        <f>marketing_campaign32[[#This Row],[TotalSpend]]/marketing_campaign32[[#This Row],[Income]]</f>
        <v>2.6926466268481345E-3</v>
      </c>
      <c r="Y1390" s="27" t="str">
        <f>IF(marketing_campaign32[[#This Row],[TotalSpend]]&gt;1196, "High Spend", "Low Spend")</f>
        <v>Low Spend</v>
      </c>
      <c r="Z1390">
        <v>2</v>
      </c>
      <c r="AA1390">
        <v>3</v>
      </c>
      <c r="AB1390">
        <v>1</v>
      </c>
      <c r="AC1390">
        <v>4</v>
      </c>
      <c r="AD1390">
        <f t="shared" si="65"/>
        <v>8</v>
      </c>
      <c r="AE1390" s="30">
        <f>IFERROR(marketing_campaign32[[#This Row],[TotalSpend]]/marketing_campaign32[[#This Row],[TotalPurchase]], 0)</f>
        <v>20.625</v>
      </c>
      <c r="AF1390">
        <v>6</v>
      </c>
      <c r="AG1390">
        <v>0</v>
      </c>
      <c r="AH1390">
        <v>0</v>
      </c>
      <c r="AI1390">
        <v>0</v>
      </c>
      <c r="AJ1390">
        <v>0</v>
      </c>
      <c r="AK1390">
        <v>0</v>
      </c>
      <c r="AL1390">
        <v>0</v>
      </c>
      <c r="AM1390">
        <v>0</v>
      </c>
    </row>
    <row r="1391" spans="1:39" x14ac:dyDescent="0.3">
      <c r="A1391">
        <v>7617</v>
      </c>
      <c r="B1391">
        <v>1974</v>
      </c>
      <c r="C1391">
        <f>2014-marketing_campaign32[[#This Row],[Year_Birth]]</f>
        <v>40</v>
      </c>
      <c r="D1391" t="str">
        <f>IF(AND(marketing_campaign32[[#This Row],[Age]]&gt;17, marketing_campaign32[[#This Row],[Age]]&lt;40), "Adult", IF(AND(marketing_campaign32[[#This Row],[Age]]&gt;=40, marketing_campaign32[[#This Row],[Age]]&lt;59), "Middle Age", "Old Age"))</f>
        <v>Middle Age</v>
      </c>
      <c r="E1391">
        <v>2</v>
      </c>
      <c r="F1391">
        <v>1</v>
      </c>
      <c r="G1391">
        <v>42373</v>
      </c>
      <c r="H1391" t="s">
        <v>147</v>
      </c>
      <c r="I1391">
        <v>2</v>
      </c>
      <c r="J1391">
        <v>1</v>
      </c>
      <c r="K1391">
        <v>1</v>
      </c>
      <c r="L1391">
        <f t="shared" si="63"/>
        <v>2</v>
      </c>
      <c r="M1391">
        <f>marketing_campaign32[[#This Row],[TotalKids]]+marketing_campaign32[[#This Row],[Marital_Number]]</f>
        <v>3</v>
      </c>
      <c r="N1391" s="1">
        <v>41501</v>
      </c>
      <c r="O1391" s="22">
        <f>MAX($N$2:$N$2229)-marketing_campaign32[[#This Row],[Dt_Customer]]</f>
        <v>318</v>
      </c>
      <c r="P1391">
        <v>83</v>
      </c>
      <c r="Q1391">
        <v>67</v>
      </c>
      <c r="R1391">
        <v>5</v>
      </c>
      <c r="S1391">
        <v>61</v>
      </c>
      <c r="T1391">
        <v>3</v>
      </c>
      <c r="U1391">
        <v>8</v>
      </c>
      <c r="V1391">
        <v>19</v>
      </c>
      <c r="W1391">
        <f t="shared" si="64"/>
        <v>163</v>
      </c>
      <c r="X1391" s="27">
        <f>marketing_campaign32[[#This Row],[TotalSpend]]/marketing_campaign32[[#This Row],[Income]]</f>
        <v>3.8467892289901586E-3</v>
      </c>
      <c r="Y1391" s="27" t="str">
        <f>IF(marketing_campaign32[[#This Row],[TotalSpend]]&gt;1196, "High Spend", "Low Spend")</f>
        <v>Low Spend</v>
      </c>
      <c r="Z1391">
        <v>5</v>
      </c>
      <c r="AA1391">
        <v>2</v>
      </c>
      <c r="AB1391">
        <v>1</v>
      </c>
      <c r="AC1391">
        <v>5</v>
      </c>
      <c r="AD1391">
        <f t="shared" si="65"/>
        <v>8</v>
      </c>
      <c r="AE1391" s="30">
        <f>IFERROR(marketing_campaign32[[#This Row],[TotalSpend]]/marketing_campaign32[[#This Row],[TotalPurchase]], 0)</f>
        <v>20.375</v>
      </c>
      <c r="AF1391">
        <v>5</v>
      </c>
      <c r="AG1391">
        <v>0</v>
      </c>
      <c r="AH1391">
        <v>0</v>
      </c>
      <c r="AI1391">
        <v>0</v>
      </c>
      <c r="AJ1391">
        <v>0</v>
      </c>
      <c r="AK1391">
        <v>0</v>
      </c>
      <c r="AL1391">
        <v>0</v>
      </c>
      <c r="AM1391">
        <v>0</v>
      </c>
    </row>
    <row r="1392" spans="1:39" x14ac:dyDescent="0.3">
      <c r="A1392">
        <v>9970</v>
      </c>
      <c r="B1392">
        <v>1977</v>
      </c>
      <c r="C1392">
        <f>2014-marketing_campaign32[[#This Row],[Year_Birth]]</f>
        <v>37</v>
      </c>
      <c r="D1392" t="str">
        <f>IF(AND(marketing_campaign32[[#This Row],[Age]]&gt;17, marketing_campaign32[[#This Row],[Age]]&lt;40), "Adult", IF(AND(marketing_campaign32[[#This Row],[Age]]&gt;=40, marketing_campaign32[[#This Row],[Age]]&lt;59), "Middle Age", "Old Age"))</f>
        <v>Adult</v>
      </c>
      <c r="E1392">
        <v>2</v>
      </c>
      <c r="F1392">
        <v>2</v>
      </c>
      <c r="G1392">
        <v>55375</v>
      </c>
      <c r="H1392" t="s">
        <v>147</v>
      </c>
      <c r="I1392">
        <v>2</v>
      </c>
      <c r="J1392">
        <v>0</v>
      </c>
      <c r="K1392">
        <v>1</v>
      </c>
      <c r="L1392">
        <f t="shared" si="63"/>
        <v>1</v>
      </c>
      <c r="M1392">
        <f>marketing_campaign32[[#This Row],[TotalKids]]+marketing_campaign32[[#This Row],[Marital_Number]]</f>
        <v>3</v>
      </c>
      <c r="N1392" s="1">
        <v>41564</v>
      </c>
      <c r="O1392" s="22">
        <f>MAX($N$2:$N$2229)-marketing_campaign32[[#This Row],[Dt_Customer]]</f>
        <v>255</v>
      </c>
      <c r="P1392">
        <v>3</v>
      </c>
      <c r="Q1392">
        <v>42</v>
      </c>
      <c r="R1392">
        <v>11</v>
      </c>
      <c r="S1392">
        <v>57</v>
      </c>
      <c r="T1392">
        <v>10</v>
      </c>
      <c r="U1392">
        <v>28</v>
      </c>
      <c r="V1392">
        <v>14</v>
      </c>
      <c r="W1392">
        <f t="shared" si="64"/>
        <v>162</v>
      </c>
      <c r="X1392" s="27">
        <f>marketing_campaign32[[#This Row],[TotalSpend]]/marketing_campaign32[[#This Row],[Income]]</f>
        <v>2.9255079006772007E-3</v>
      </c>
      <c r="Y1392" s="27" t="str">
        <f>IF(marketing_campaign32[[#This Row],[TotalSpend]]&gt;1196, "High Spend", "Low Spend")</f>
        <v>Low Spend</v>
      </c>
      <c r="Z1392">
        <v>1</v>
      </c>
      <c r="AA1392">
        <v>1</v>
      </c>
      <c r="AB1392">
        <v>1</v>
      </c>
      <c r="AC1392">
        <v>6</v>
      </c>
      <c r="AD1392">
        <f t="shared" si="65"/>
        <v>8</v>
      </c>
      <c r="AE1392" s="30">
        <f>IFERROR(marketing_campaign32[[#This Row],[TotalSpend]]/marketing_campaign32[[#This Row],[TotalPurchase]], 0)</f>
        <v>20.25</v>
      </c>
      <c r="AF1392">
        <v>2</v>
      </c>
      <c r="AG1392">
        <v>0</v>
      </c>
      <c r="AH1392">
        <v>0</v>
      </c>
      <c r="AI1392">
        <v>0</v>
      </c>
      <c r="AJ1392">
        <v>0</v>
      </c>
      <c r="AK1392">
        <v>0</v>
      </c>
      <c r="AL1392">
        <v>0</v>
      </c>
      <c r="AM1392">
        <v>0</v>
      </c>
    </row>
    <row r="1393" spans="1:39" x14ac:dyDescent="0.3">
      <c r="A1393">
        <v>9460</v>
      </c>
      <c r="B1393">
        <v>1963</v>
      </c>
      <c r="C1393">
        <f>2014-marketing_campaign32[[#This Row],[Year_Birth]]</f>
        <v>51</v>
      </c>
      <c r="D1393" t="str">
        <f>IF(AND(marketing_campaign32[[#This Row],[Age]]&gt;17, marketing_campaign32[[#This Row],[Age]]&lt;40), "Adult", IF(AND(marketing_campaign32[[#This Row],[Age]]&gt;=40, marketing_campaign32[[#This Row],[Age]]&lt;59), "Middle Age", "Old Age"))</f>
        <v>Middle Age</v>
      </c>
      <c r="E1393">
        <v>2</v>
      </c>
      <c r="F1393">
        <v>2</v>
      </c>
      <c r="G1393">
        <v>22419</v>
      </c>
      <c r="H1393" t="s">
        <v>148</v>
      </c>
      <c r="I1393">
        <v>1</v>
      </c>
      <c r="J1393">
        <v>0</v>
      </c>
      <c r="K1393">
        <v>0</v>
      </c>
      <c r="L1393">
        <f t="shared" si="63"/>
        <v>0</v>
      </c>
      <c r="M1393">
        <f>marketing_campaign32[[#This Row],[TotalKids]]+marketing_campaign32[[#This Row],[Marital_Number]]</f>
        <v>2</v>
      </c>
      <c r="N1393" s="1">
        <v>41382</v>
      </c>
      <c r="O1393" s="22">
        <f>MAX($N$2:$N$2229)-marketing_campaign32[[#This Row],[Dt_Customer]]</f>
        <v>437</v>
      </c>
      <c r="P1393">
        <v>74</v>
      </c>
      <c r="Q1393">
        <v>30</v>
      </c>
      <c r="R1393">
        <v>3</v>
      </c>
      <c r="S1393">
        <v>47</v>
      </c>
      <c r="T1393">
        <v>19</v>
      </c>
      <c r="U1393">
        <v>21</v>
      </c>
      <c r="V1393">
        <v>42</v>
      </c>
      <c r="W1393">
        <f t="shared" si="64"/>
        <v>162</v>
      </c>
      <c r="X1393" s="27">
        <f>marketing_campaign32[[#This Row],[TotalSpend]]/marketing_campaign32[[#This Row],[Income]]</f>
        <v>7.2260136491368926E-3</v>
      </c>
      <c r="Y1393" s="27" t="str">
        <f>IF(marketing_campaign32[[#This Row],[TotalSpend]]&gt;1196, "High Spend", "Low Spend")</f>
        <v>Low Spend</v>
      </c>
      <c r="Z1393">
        <v>1</v>
      </c>
      <c r="AA1393">
        <v>3</v>
      </c>
      <c r="AB1393">
        <v>2</v>
      </c>
      <c r="AC1393">
        <v>2</v>
      </c>
      <c r="AD1393">
        <f t="shared" si="65"/>
        <v>7</v>
      </c>
      <c r="AE1393" s="30">
        <f>IFERROR(marketing_campaign32[[#This Row],[TotalSpend]]/marketing_campaign32[[#This Row],[TotalPurchase]], 0)</f>
        <v>23.142857142857142</v>
      </c>
      <c r="AF1393">
        <v>8</v>
      </c>
      <c r="AG1393">
        <v>0</v>
      </c>
      <c r="AH1393">
        <v>0</v>
      </c>
      <c r="AI1393">
        <v>0</v>
      </c>
      <c r="AJ1393">
        <v>0</v>
      </c>
      <c r="AK1393">
        <v>0</v>
      </c>
      <c r="AL1393">
        <v>0</v>
      </c>
      <c r="AM1393">
        <v>0</v>
      </c>
    </row>
    <row r="1394" spans="1:39" x14ac:dyDescent="0.3">
      <c r="A1394">
        <v>3855</v>
      </c>
      <c r="B1394">
        <v>1963</v>
      </c>
      <c r="C1394">
        <f>2014-marketing_campaign32[[#This Row],[Year_Birth]]</f>
        <v>51</v>
      </c>
      <c r="D1394" t="str">
        <f>IF(AND(marketing_campaign32[[#This Row],[Age]]&gt;17, marketing_campaign32[[#This Row],[Age]]&lt;40), "Adult", IF(AND(marketing_campaign32[[#This Row],[Age]]&gt;=40, marketing_campaign32[[#This Row],[Age]]&lt;59), "Middle Age", "Old Age"))</f>
        <v>Middle Age</v>
      </c>
      <c r="E1394">
        <v>2</v>
      </c>
      <c r="F1394">
        <v>2</v>
      </c>
      <c r="G1394">
        <v>22419</v>
      </c>
      <c r="H1394" t="s">
        <v>148</v>
      </c>
      <c r="I1394">
        <v>1</v>
      </c>
      <c r="J1394">
        <v>0</v>
      </c>
      <c r="K1394">
        <v>0</v>
      </c>
      <c r="L1394">
        <f t="shared" si="63"/>
        <v>0</v>
      </c>
      <c r="M1394">
        <f>marketing_campaign32[[#This Row],[TotalKids]]+marketing_campaign32[[#This Row],[Marital_Number]]</f>
        <v>2</v>
      </c>
      <c r="N1394" s="1">
        <v>41382</v>
      </c>
      <c r="O1394" s="22">
        <f>MAX($N$2:$N$2229)-marketing_campaign32[[#This Row],[Dt_Customer]]</f>
        <v>437</v>
      </c>
      <c r="P1394">
        <v>74</v>
      </c>
      <c r="Q1394">
        <v>30</v>
      </c>
      <c r="R1394">
        <v>3</v>
      </c>
      <c r="S1394">
        <v>47</v>
      </c>
      <c r="T1394">
        <v>19</v>
      </c>
      <c r="U1394">
        <v>21</v>
      </c>
      <c r="V1394">
        <v>42</v>
      </c>
      <c r="W1394">
        <f t="shared" si="64"/>
        <v>162</v>
      </c>
      <c r="X1394" s="27">
        <f>marketing_campaign32[[#This Row],[TotalSpend]]/marketing_campaign32[[#This Row],[Income]]</f>
        <v>7.2260136491368926E-3</v>
      </c>
      <c r="Y1394" s="27" t="str">
        <f>IF(marketing_campaign32[[#This Row],[TotalSpend]]&gt;1196, "High Spend", "Low Spend")</f>
        <v>Low Spend</v>
      </c>
      <c r="Z1394">
        <v>1</v>
      </c>
      <c r="AA1394">
        <v>3</v>
      </c>
      <c r="AB1394">
        <v>2</v>
      </c>
      <c r="AC1394">
        <v>2</v>
      </c>
      <c r="AD1394">
        <f t="shared" si="65"/>
        <v>7</v>
      </c>
      <c r="AE1394" s="30">
        <f>IFERROR(marketing_campaign32[[#This Row],[TotalSpend]]/marketing_campaign32[[#This Row],[TotalPurchase]], 0)</f>
        <v>23.142857142857142</v>
      </c>
      <c r="AF1394">
        <v>8</v>
      </c>
      <c r="AG1394">
        <v>0</v>
      </c>
      <c r="AH1394">
        <v>0</v>
      </c>
      <c r="AI1394">
        <v>0</v>
      </c>
      <c r="AJ1394">
        <v>0</v>
      </c>
      <c r="AK1394">
        <v>0</v>
      </c>
      <c r="AL1394">
        <v>0</v>
      </c>
      <c r="AM1394">
        <v>0</v>
      </c>
    </row>
    <row r="1395" spans="1:39" x14ac:dyDescent="0.3">
      <c r="A1395">
        <v>5015</v>
      </c>
      <c r="B1395">
        <v>1976</v>
      </c>
      <c r="C1395">
        <f>2014-marketing_campaign32[[#This Row],[Year_Birth]]</f>
        <v>38</v>
      </c>
      <c r="D1395" t="str">
        <f>IF(AND(marketing_campaign32[[#This Row],[Age]]&gt;17, marketing_campaign32[[#This Row],[Age]]&lt;40), "Adult", IF(AND(marketing_campaign32[[#This Row],[Age]]&gt;=40, marketing_campaign32[[#This Row],[Age]]&lt;59), "Middle Age", "Old Age"))</f>
        <v>Adult</v>
      </c>
      <c r="E1395">
        <v>3</v>
      </c>
      <c r="F1395">
        <v>2</v>
      </c>
      <c r="G1395">
        <v>34529</v>
      </c>
      <c r="H1395" t="s">
        <v>147</v>
      </c>
      <c r="I1395">
        <v>2</v>
      </c>
      <c r="J1395">
        <v>1</v>
      </c>
      <c r="K1395">
        <v>0</v>
      </c>
      <c r="L1395">
        <f t="shared" si="63"/>
        <v>1</v>
      </c>
      <c r="M1395">
        <f>marketing_campaign32[[#This Row],[TotalKids]]+marketing_campaign32[[#This Row],[Marital_Number]]</f>
        <v>3</v>
      </c>
      <c r="N1395" s="1">
        <v>41166</v>
      </c>
      <c r="O1395" s="22">
        <f>MAX($N$2:$N$2229)-marketing_campaign32[[#This Row],[Dt_Customer]]</f>
        <v>653</v>
      </c>
      <c r="P1395">
        <v>94</v>
      </c>
      <c r="Q1395">
        <v>68</v>
      </c>
      <c r="R1395">
        <v>6</v>
      </c>
      <c r="S1395">
        <v>38</v>
      </c>
      <c r="T1395">
        <v>3</v>
      </c>
      <c r="U1395">
        <v>6</v>
      </c>
      <c r="V1395">
        <v>41</v>
      </c>
      <c r="W1395">
        <f t="shared" si="64"/>
        <v>162</v>
      </c>
      <c r="X1395" s="27">
        <f>marketing_campaign32[[#This Row],[TotalSpend]]/marketing_campaign32[[#This Row],[Income]]</f>
        <v>4.6917084190101072E-3</v>
      </c>
      <c r="Y1395" s="27" t="str">
        <f>IF(marketing_campaign32[[#This Row],[TotalSpend]]&gt;1196, "High Spend", "Low Spend")</f>
        <v>Low Spend</v>
      </c>
      <c r="Z1395">
        <v>2</v>
      </c>
      <c r="AA1395">
        <v>2</v>
      </c>
      <c r="AB1395">
        <v>2</v>
      </c>
      <c r="AC1395">
        <v>3</v>
      </c>
      <c r="AD1395">
        <f t="shared" si="65"/>
        <v>7</v>
      </c>
      <c r="AE1395" s="30">
        <f>IFERROR(marketing_campaign32[[#This Row],[TotalSpend]]/marketing_campaign32[[#This Row],[TotalPurchase]], 0)</f>
        <v>23.142857142857142</v>
      </c>
      <c r="AF1395">
        <v>7</v>
      </c>
      <c r="AG1395">
        <v>0</v>
      </c>
      <c r="AH1395">
        <v>0</v>
      </c>
      <c r="AI1395">
        <v>0</v>
      </c>
      <c r="AJ1395">
        <v>0</v>
      </c>
      <c r="AK1395">
        <v>0</v>
      </c>
      <c r="AL1395">
        <v>0</v>
      </c>
      <c r="AM1395">
        <v>0</v>
      </c>
    </row>
    <row r="1396" spans="1:39" x14ac:dyDescent="0.3">
      <c r="A1396">
        <v>3517</v>
      </c>
      <c r="B1396">
        <v>1952</v>
      </c>
      <c r="C1396">
        <f>2014-marketing_campaign32[[#This Row],[Year_Birth]]</f>
        <v>62</v>
      </c>
      <c r="D1396" t="str">
        <f>IF(AND(marketing_campaign32[[#This Row],[Age]]&gt;17, marketing_campaign32[[#This Row],[Age]]&lt;40), "Adult", IF(AND(marketing_campaign32[[#This Row],[Age]]&gt;=40, marketing_campaign32[[#This Row],[Age]]&lt;59), "Middle Age", "Old Age"))</f>
        <v>Old Age</v>
      </c>
      <c r="E1396">
        <v>2</v>
      </c>
      <c r="F1396">
        <v>1</v>
      </c>
      <c r="G1396">
        <v>40887</v>
      </c>
      <c r="H1396" t="s">
        <v>147</v>
      </c>
      <c r="I1396">
        <v>2</v>
      </c>
      <c r="J1396">
        <v>1</v>
      </c>
      <c r="K1396">
        <v>1</v>
      </c>
      <c r="L1396">
        <f t="shared" si="63"/>
        <v>2</v>
      </c>
      <c r="M1396">
        <f>marketing_campaign32[[#This Row],[TotalKids]]+marketing_campaign32[[#This Row],[Marital_Number]]</f>
        <v>3</v>
      </c>
      <c r="N1396" s="1">
        <v>41400</v>
      </c>
      <c r="O1396" s="22">
        <f>MAX($N$2:$N$2229)-marketing_campaign32[[#This Row],[Dt_Customer]]</f>
        <v>419</v>
      </c>
      <c r="P1396">
        <v>32</v>
      </c>
      <c r="Q1396">
        <v>50</v>
      </c>
      <c r="R1396">
        <v>4</v>
      </c>
      <c r="S1396">
        <v>44</v>
      </c>
      <c r="T1396">
        <v>10</v>
      </c>
      <c r="U1396">
        <v>10</v>
      </c>
      <c r="V1396">
        <v>43</v>
      </c>
      <c r="W1396">
        <f t="shared" si="64"/>
        <v>161</v>
      </c>
      <c r="X1396" s="27">
        <f>marketing_campaign32[[#This Row],[TotalSpend]]/marketing_campaign32[[#This Row],[Income]]</f>
        <v>3.9376819037835985E-3</v>
      </c>
      <c r="Y1396" s="27" t="str">
        <f>IF(marketing_campaign32[[#This Row],[TotalSpend]]&gt;1196, "High Spend", "Low Spend")</f>
        <v>Low Spend</v>
      </c>
      <c r="Z1396">
        <v>3</v>
      </c>
      <c r="AA1396">
        <v>3</v>
      </c>
      <c r="AB1396">
        <v>1</v>
      </c>
      <c r="AC1396">
        <v>3</v>
      </c>
      <c r="AD1396">
        <f t="shared" si="65"/>
        <v>7</v>
      </c>
      <c r="AE1396" s="30">
        <f>IFERROR(marketing_campaign32[[#This Row],[TotalSpend]]/marketing_campaign32[[#This Row],[TotalPurchase]], 0)</f>
        <v>23</v>
      </c>
      <c r="AF1396">
        <v>9</v>
      </c>
      <c r="AG1396">
        <v>0</v>
      </c>
      <c r="AH1396">
        <v>0</v>
      </c>
      <c r="AI1396">
        <v>0</v>
      </c>
      <c r="AJ1396">
        <v>0</v>
      </c>
      <c r="AK1396">
        <v>0</v>
      </c>
      <c r="AL1396">
        <v>1</v>
      </c>
      <c r="AM1396">
        <v>0</v>
      </c>
    </row>
    <row r="1397" spans="1:39" x14ac:dyDescent="0.3">
      <c r="A1397">
        <v>7786</v>
      </c>
      <c r="B1397">
        <v>1986</v>
      </c>
      <c r="C1397">
        <f>2014-marketing_campaign32[[#This Row],[Year_Birth]]</f>
        <v>28</v>
      </c>
      <c r="D1397" t="str">
        <f>IF(AND(marketing_campaign32[[#This Row],[Age]]&gt;17, marketing_campaign32[[#This Row],[Age]]&lt;40), "Adult", IF(AND(marketing_campaign32[[#This Row],[Age]]&gt;=40, marketing_campaign32[[#This Row],[Age]]&lt;59), "Middle Age", "Old Age"))</f>
        <v>Adult</v>
      </c>
      <c r="E1397">
        <v>3</v>
      </c>
      <c r="F1397">
        <v>1</v>
      </c>
      <c r="G1397">
        <v>29999</v>
      </c>
      <c r="H1397" t="s">
        <v>148</v>
      </c>
      <c r="I1397">
        <v>1</v>
      </c>
      <c r="J1397">
        <v>1</v>
      </c>
      <c r="K1397">
        <v>0</v>
      </c>
      <c r="L1397">
        <f t="shared" si="63"/>
        <v>1</v>
      </c>
      <c r="M1397">
        <f>marketing_campaign32[[#This Row],[TotalKids]]+marketing_campaign32[[#This Row],[Marital_Number]]</f>
        <v>2</v>
      </c>
      <c r="N1397" s="1">
        <v>41318</v>
      </c>
      <c r="O1397" s="22">
        <f>MAX($N$2:$N$2229)-marketing_campaign32[[#This Row],[Dt_Customer]]</f>
        <v>501</v>
      </c>
      <c r="P1397">
        <v>22</v>
      </c>
      <c r="Q1397">
        <v>68</v>
      </c>
      <c r="R1397">
        <v>7</v>
      </c>
      <c r="S1397">
        <v>59</v>
      </c>
      <c r="T1397">
        <v>10</v>
      </c>
      <c r="U1397">
        <v>5</v>
      </c>
      <c r="V1397">
        <v>11</v>
      </c>
      <c r="W1397">
        <f t="shared" si="64"/>
        <v>160</v>
      </c>
      <c r="X1397" s="27">
        <f>marketing_campaign32[[#This Row],[TotalSpend]]/marketing_campaign32[[#This Row],[Income]]</f>
        <v>5.3335111170372349E-3</v>
      </c>
      <c r="Y1397" s="27" t="str">
        <f>IF(marketing_campaign32[[#This Row],[TotalSpend]]&gt;1196, "High Spend", "Low Spend")</f>
        <v>Low Spend</v>
      </c>
      <c r="Z1397">
        <v>4</v>
      </c>
      <c r="AA1397">
        <v>3</v>
      </c>
      <c r="AB1397">
        <v>1</v>
      </c>
      <c r="AC1397">
        <v>4</v>
      </c>
      <c r="AD1397">
        <f t="shared" si="65"/>
        <v>8</v>
      </c>
      <c r="AE1397" s="30">
        <f>IFERROR(marketing_campaign32[[#This Row],[TotalSpend]]/marketing_campaign32[[#This Row],[TotalPurchase]], 0)</f>
        <v>20</v>
      </c>
      <c r="AF1397">
        <v>8</v>
      </c>
      <c r="AG1397">
        <v>0</v>
      </c>
      <c r="AH1397">
        <v>0</v>
      </c>
      <c r="AI1397">
        <v>0</v>
      </c>
      <c r="AJ1397">
        <v>0</v>
      </c>
      <c r="AK1397">
        <v>0</v>
      </c>
      <c r="AL1397">
        <v>0</v>
      </c>
      <c r="AM1397">
        <v>0</v>
      </c>
    </row>
    <row r="1398" spans="1:39" x14ac:dyDescent="0.3">
      <c r="A1398">
        <v>3515</v>
      </c>
      <c r="B1398">
        <v>1952</v>
      </c>
      <c r="C1398">
        <f>2014-marketing_campaign32[[#This Row],[Year_Birth]]</f>
        <v>62</v>
      </c>
      <c r="D1398" t="str">
        <f>IF(AND(marketing_campaign32[[#This Row],[Age]]&gt;17, marketing_campaign32[[#This Row],[Age]]&lt;40), "Adult", IF(AND(marketing_campaign32[[#This Row],[Age]]&gt;=40, marketing_campaign32[[#This Row],[Age]]&lt;59), "Middle Age", "Old Age"))</f>
        <v>Old Age</v>
      </c>
      <c r="E1398">
        <v>2</v>
      </c>
      <c r="F1398">
        <v>1</v>
      </c>
      <c r="G1398">
        <v>62307</v>
      </c>
      <c r="H1398" t="s">
        <v>147</v>
      </c>
      <c r="I1398">
        <v>2</v>
      </c>
      <c r="J1398">
        <v>0</v>
      </c>
      <c r="K1398">
        <v>1</v>
      </c>
      <c r="L1398">
        <f t="shared" si="63"/>
        <v>1</v>
      </c>
      <c r="M1398">
        <f>marketing_campaign32[[#This Row],[TotalKids]]+marketing_campaign32[[#This Row],[Marital_Number]]</f>
        <v>2</v>
      </c>
      <c r="N1398" s="1">
        <v>41687</v>
      </c>
      <c r="O1398" s="22">
        <f>MAX($N$2:$N$2229)-marketing_campaign32[[#This Row],[Dt_Customer]]</f>
        <v>132</v>
      </c>
      <c r="P1398">
        <v>94</v>
      </c>
      <c r="Q1398">
        <v>87</v>
      </c>
      <c r="R1398">
        <v>13</v>
      </c>
      <c r="S1398">
        <v>34</v>
      </c>
      <c r="T1398">
        <v>10</v>
      </c>
      <c r="U1398">
        <v>6</v>
      </c>
      <c r="V1398">
        <v>10</v>
      </c>
      <c r="W1398">
        <f t="shared" si="64"/>
        <v>160</v>
      </c>
      <c r="X1398" s="27">
        <f>marketing_campaign32[[#This Row],[TotalSpend]]/marketing_campaign32[[#This Row],[Income]]</f>
        <v>2.567929767120869E-3</v>
      </c>
      <c r="Y1398" s="27" t="str">
        <f>IF(marketing_campaign32[[#This Row],[TotalSpend]]&gt;1196, "High Spend", "Low Spend")</f>
        <v>Low Spend</v>
      </c>
      <c r="Z1398">
        <v>1</v>
      </c>
      <c r="AA1398">
        <v>4</v>
      </c>
      <c r="AB1398">
        <v>0</v>
      </c>
      <c r="AC1398">
        <v>4</v>
      </c>
      <c r="AD1398">
        <f t="shared" si="65"/>
        <v>8</v>
      </c>
      <c r="AE1398" s="30">
        <f>IFERROR(marketing_campaign32[[#This Row],[TotalSpend]]/marketing_campaign32[[#This Row],[TotalPurchase]], 0)</f>
        <v>20</v>
      </c>
      <c r="AF1398">
        <v>5</v>
      </c>
      <c r="AG1398">
        <v>0</v>
      </c>
      <c r="AH1398">
        <v>0</v>
      </c>
      <c r="AI1398">
        <v>0</v>
      </c>
      <c r="AJ1398">
        <v>0</v>
      </c>
      <c r="AK1398">
        <v>0</v>
      </c>
      <c r="AL1398">
        <v>0</v>
      </c>
      <c r="AM1398">
        <v>0</v>
      </c>
    </row>
    <row r="1399" spans="1:39" x14ac:dyDescent="0.3">
      <c r="A1399">
        <v>9576</v>
      </c>
      <c r="B1399">
        <v>1982</v>
      </c>
      <c r="C1399">
        <f>2014-marketing_campaign32[[#This Row],[Year_Birth]]</f>
        <v>32</v>
      </c>
      <c r="D1399" t="str">
        <f>IF(AND(marketing_campaign32[[#This Row],[Age]]&gt;17, marketing_campaign32[[#This Row],[Age]]&lt;40), "Adult", IF(AND(marketing_campaign32[[#This Row],[Age]]&gt;=40, marketing_campaign32[[#This Row],[Age]]&lt;59), "Middle Age", "Old Age"))</f>
        <v>Adult</v>
      </c>
      <c r="E1399">
        <v>3</v>
      </c>
      <c r="F1399">
        <v>2</v>
      </c>
      <c r="G1399">
        <v>32313</v>
      </c>
      <c r="H1399" t="s">
        <v>147</v>
      </c>
      <c r="I1399">
        <v>2</v>
      </c>
      <c r="J1399">
        <v>1</v>
      </c>
      <c r="K1399">
        <v>0</v>
      </c>
      <c r="L1399">
        <f t="shared" si="63"/>
        <v>1</v>
      </c>
      <c r="M1399">
        <f>marketing_campaign32[[#This Row],[TotalKids]]+marketing_campaign32[[#This Row],[Marital_Number]]</f>
        <v>3</v>
      </c>
      <c r="N1399" s="1">
        <v>41316</v>
      </c>
      <c r="O1399" s="22">
        <f>MAX($N$2:$N$2229)-marketing_campaign32[[#This Row],[Dt_Customer]]</f>
        <v>503</v>
      </c>
      <c r="P1399">
        <v>60</v>
      </c>
      <c r="Q1399">
        <v>86</v>
      </c>
      <c r="R1399">
        <v>4</v>
      </c>
      <c r="S1399">
        <v>56</v>
      </c>
      <c r="T1399">
        <v>2</v>
      </c>
      <c r="U1399">
        <v>4</v>
      </c>
      <c r="V1399">
        <v>7</v>
      </c>
      <c r="W1399">
        <f t="shared" si="64"/>
        <v>159</v>
      </c>
      <c r="X1399" s="27">
        <f>marketing_campaign32[[#This Row],[TotalSpend]]/marketing_campaign32[[#This Row],[Income]]</f>
        <v>4.9206201838269429E-3</v>
      </c>
      <c r="Y1399" s="27" t="str">
        <f>IF(marketing_campaign32[[#This Row],[TotalSpend]]&gt;1196, "High Spend", "Low Spend")</f>
        <v>Low Spend</v>
      </c>
      <c r="Z1399">
        <v>3</v>
      </c>
      <c r="AA1399">
        <v>4</v>
      </c>
      <c r="AB1399">
        <v>0</v>
      </c>
      <c r="AC1399">
        <v>4</v>
      </c>
      <c r="AD1399">
        <f t="shared" si="65"/>
        <v>8</v>
      </c>
      <c r="AE1399" s="30">
        <f>IFERROR(marketing_campaign32[[#This Row],[TotalSpend]]/marketing_campaign32[[#This Row],[TotalPurchase]], 0)</f>
        <v>19.875</v>
      </c>
      <c r="AF1399">
        <v>9</v>
      </c>
      <c r="AG1399">
        <v>0</v>
      </c>
      <c r="AH1399">
        <v>0</v>
      </c>
      <c r="AI1399">
        <v>0</v>
      </c>
      <c r="AJ1399">
        <v>0</v>
      </c>
      <c r="AK1399">
        <v>0</v>
      </c>
      <c r="AL1399">
        <v>0</v>
      </c>
      <c r="AM1399">
        <v>0</v>
      </c>
    </row>
    <row r="1400" spans="1:39" x14ac:dyDescent="0.3">
      <c r="A1400">
        <v>4268</v>
      </c>
      <c r="B1400">
        <v>1959</v>
      </c>
      <c r="C1400">
        <f>2014-marketing_campaign32[[#This Row],[Year_Birth]]</f>
        <v>55</v>
      </c>
      <c r="D1400" t="str">
        <f>IF(AND(marketing_campaign32[[#This Row],[Age]]&gt;17, marketing_campaign32[[#This Row],[Age]]&lt;40), "Adult", IF(AND(marketing_campaign32[[#This Row],[Age]]&gt;=40, marketing_campaign32[[#This Row],[Age]]&lt;59), "Middle Age", "Old Age"))</f>
        <v>Middle Age</v>
      </c>
      <c r="E1400">
        <v>2</v>
      </c>
      <c r="F1400">
        <v>2</v>
      </c>
      <c r="G1400">
        <v>53154</v>
      </c>
      <c r="H1400" t="s">
        <v>147</v>
      </c>
      <c r="I1400">
        <v>2</v>
      </c>
      <c r="J1400">
        <v>0</v>
      </c>
      <c r="K1400">
        <v>1</v>
      </c>
      <c r="L1400">
        <f t="shared" si="63"/>
        <v>1</v>
      </c>
      <c r="M1400">
        <f>marketing_campaign32[[#This Row],[TotalKids]]+marketing_campaign32[[#This Row],[Marital_Number]]</f>
        <v>3</v>
      </c>
      <c r="N1400" s="1">
        <v>41799</v>
      </c>
      <c r="O1400" s="22">
        <f>MAX($N$2:$N$2229)-marketing_campaign32[[#This Row],[Dt_Customer]]</f>
        <v>20</v>
      </c>
      <c r="P1400">
        <v>50</v>
      </c>
      <c r="Q1400">
        <v>129</v>
      </c>
      <c r="R1400">
        <v>0</v>
      </c>
      <c r="S1400">
        <v>21</v>
      </c>
      <c r="T1400">
        <v>0</v>
      </c>
      <c r="U1400">
        <v>1</v>
      </c>
      <c r="V1400">
        <v>7</v>
      </c>
      <c r="W1400">
        <f t="shared" si="64"/>
        <v>158</v>
      </c>
      <c r="X1400" s="27">
        <f>marketing_campaign32[[#This Row],[TotalSpend]]/marketing_campaign32[[#This Row],[Income]]</f>
        <v>2.9724950144862099E-3</v>
      </c>
      <c r="Y1400" s="27" t="str">
        <f>IF(marketing_campaign32[[#This Row],[TotalSpend]]&gt;1196, "High Spend", "Low Spend")</f>
        <v>Low Spend</v>
      </c>
      <c r="Z1400">
        <v>1</v>
      </c>
      <c r="AA1400">
        <v>3</v>
      </c>
      <c r="AB1400">
        <v>1</v>
      </c>
      <c r="AC1400">
        <v>4</v>
      </c>
      <c r="AD1400">
        <f t="shared" si="65"/>
        <v>8</v>
      </c>
      <c r="AE1400" s="30">
        <f>IFERROR(marketing_campaign32[[#This Row],[TotalSpend]]/marketing_campaign32[[#This Row],[TotalPurchase]], 0)</f>
        <v>19.75</v>
      </c>
      <c r="AF1400">
        <v>4</v>
      </c>
      <c r="AG1400">
        <v>0</v>
      </c>
      <c r="AH1400">
        <v>0</v>
      </c>
      <c r="AI1400">
        <v>0</v>
      </c>
      <c r="AJ1400">
        <v>0</v>
      </c>
      <c r="AK1400">
        <v>0</v>
      </c>
      <c r="AL1400">
        <v>0</v>
      </c>
      <c r="AM1400">
        <v>0</v>
      </c>
    </row>
    <row r="1401" spans="1:39" x14ac:dyDescent="0.3">
      <c r="A1401">
        <v>6663</v>
      </c>
      <c r="B1401">
        <v>1940</v>
      </c>
      <c r="C1401">
        <f>2014-marketing_campaign32[[#This Row],[Year_Birth]]</f>
        <v>74</v>
      </c>
      <c r="D1401" t="str">
        <f>IF(AND(marketing_campaign32[[#This Row],[Age]]&gt;17, marketing_campaign32[[#This Row],[Age]]&lt;40), "Adult", IF(AND(marketing_campaign32[[#This Row],[Age]]&gt;=40, marketing_campaign32[[#This Row],[Age]]&lt;59), "Middle Age", "Old Age"))</f>
        <v>Old Age</v>
      </c>
      <c r="E1401">
        <v>3</v>
      </c>
      <c r="F1401">
        <v>1</v>
      </c>
      <c r="G1401">
        <v>51141</v>
      </c>
      <c r="H1401" t="s">
        <v>147</v>
      </c>
      <c r="I1401">
        <v>2</v>
      </c>
      <c r="J1401">
        <v>0</v>
      </c>
      <c r="K1401">
        <v>0</v>
      </c>
      <c r="L1401">
        <f t="shared" si="63"/>
        <v>0</v>
      </c>
      <c r="M1401">
        <f>marketing_campaign32[[#This Row],[TotalKids]]+marketing_campaign32[[#This Row],[Marital_Number]]</f>
        <v>1</v>
      </c>
      <c r="N1401" s="1">
        <v>41463</v>
      </c>
      <c r="O1401" s="22">
        <f>MAX($N$2:$N$2229)-marketing_campaign32[[#This Row],[Dt_Customer]]</f>
        <v>356</v>
      </c>
      <c r="P1401">
        <v>96</v>
      </c>
      <c r="Q1401">
        <v>144</v>
      </c>
      <c r="R1401">
        <v>0</v>
      </c>
      <c r="S1401">
        <v>7</v>
      </c>
      <c r="T1401">
        <v>0</v>
      </c>
      <c r="U1401">
        <v>0</v>
      </c>
      <c r="V1401">
        <v>6</v>
      </c>
      <c r="W1401">
        <f t="shared" si="64"/>
        <v>157</v>
      </c>
      <c r="X1401" s="27">
        <f>marketing_campaign32[[#This Row],[TotalSpend]]/marketing_campaign32[[#This Row],[Income]]</f>
        <v>3.0699438806437106E-3</v>
      </c>
      <c r="Y1401" s="27" t="str">
        <f>IF(marketing_campaign32[[#This Row],[TotalSpend]]&gt;1196, "High Spend", "Low Spend")</f>
        <v>Low Spend</v>
      </c>
      <c r="Z1401">
        <v>1</v>
      </c>
      <c r="AA1401">
        <v>3</v>
      </c>
      <c r="AB1401">
        <v>1</v>
      </c>
      <c r="AC1401">
        <v>4</v>
      </c>
      <c r="AD1401">
        <f t="shared" si="65"/>
        <v>8</v>
      </c>
      <c r="AE1401" s="30">
        <f>IFERROR(marketing_campaign32[[#This Row],[TotalSpend]]/marketing_campaign32[[#This Row],[TotalPurchase]], 0)</f>
        <v>19.625</v>
      </c>
      <c r="AF1401">
        <v>5</v>
      </c>
      <c r="AG1401">
        <v>0</v>
      </c>
      <c r="AH1401">
        <v>0</v>
      </c>
      <c r="AI1401">
        <v>0</v>
      </c>
      <c r="AJ1401">
        <v>0</v>
      </c>
      <c r="AK1401">
        <v>0</v>
      </c>
      <c r="AL1401">
        <v>0</v>
      </c>
      <c r="AM1401">
        <v>0</v>
      </c>
    </row>
    <row r="1402" spans="1:39" x14ac:dyDescent="0.3">
      <c r="A1402">
        <v>7495</v>
      </c>
      <c r="B1402">
        <v>1948</v>
      </c>
      <c r="C1402">
        <f>2014-marketing_campaign32[[#This Row],[Year_Birth]]</f>
        <v>66</v>
      </c>
      <c r="D1402" t="str">
        <f>IF(AND(marketing_campaign32[[#This Row],[Age]]&gt;17, marketing_campaign32[[#This Row],[Age]]&lt;40), "Adult", IF(AND(marketing_campaign32[[#This Row],[Age]]&gt;=40, marketing_campaign32[[#This Row],[Age]]&lt;59), "Middle Age", "Old Age"))</f>
        <v>Old Age</v>
      </c>
      <c r="E1402">
        <v>3</v>
      </c>
      <c r="F1402">
        <v>2</v>
      </c>
      <c r="G1402">
        <v>56223</v>
      </c>
      <c r="H1402" t="s">
        <v>147</v>
      </c>
      <c r="I1402">
        <v>2</v>
      </c>
      <c r="J1402">
        <v>0</v>
      </c>
      <c r="K1402">
        <v>1</v>
      </c>
      <c r="L1402">
        <f t="shared" si="63"/>
        <v>1</v>
      </c>
      <c r="M1402">
        <f>marketing_campaign32[[#This Row],[TotalKids]]+marketing_campaign32[[#This Row],[Marital_Number]]</f>
        <v>3</v>
      </c>
      <c r="N1402" s="1">
        <v>41628</v>
      </c>
      <c r="O1402" s="22">
        <f>MAX($N$2:$N$2229)-marketing_campaign32[[#This Row],[Dt_Customer]]</f>
        <v>191</v>
      </c>
      <c r="P1402">
        <v>72</v>
      </c>
      <c r="Q1402">
        <v>77</v>
      </c>
      <c r="R1402">
        <v>28</v>
      </c>
      <c r="S1402">
        <v>31</v>
      </c>
      <c r="T1402">
        <v>16</v>
      </c>
      <c r="U1402">
        <v>0</v>
      </c>
      <c r="V1402">
        <v>4</v>
      </c>
      <c r="W1402">
        <f t="shared" si="64"/>
        <v>156</v>
      </c>
      <c r="X1402" s="27">
        <f>marketing_campaign32[[#This Row],[TotalSpend]]/marketing_campaign32[[#This Row],[Income]]</f>
        <v>2.7746651726161891E-3</v>
      </c>
      <c r="Y1402" s="27" t="str">
        <f>IF(marketing_campaign32[[#This Row],[TotalSpend]]&gt;1196, "High Spend", "Low Spend")</f>
        <v>Low Spend</v>
      </c>
      <c r="Z1402">
        <v>2</v>
      </c>
      <c r="AA1402">
        <v>2</v>
      </c>
      <c r="AB1402">
        <v>1</v>
      </c>
      <c r="AC1402">
        <v>5</v>
      </c>
      <c r="AD1402">
        <f t="shared" si="65"/>
        <v>8</v>
      </c>
      <c r="AE1402" s="30">
        <f>IFERROR(marketing_campaign32[[#This Row],[TotalSpend]]/marketing_campaign32[[#This Row],[TotalPurchase]], 0)</f>
        <v>19.5</v>
      </c>
      <c r="AF1402">
        <v>4</v>
      </c>
      <c r="AG1402">
        <v>0</v>
      </c>
      <c r="AH1402">
        <v>0</v>
      </c>
      <c r="AI1402">
        <v>0</v>
      </c>
      <c r="AJ1402">
        <v>0</v>
      </c>
      <c r="AK1402">
        <v>0</v>
      </c>
      <c r="AL1402">
        <v>0</v>
      </c>
      <c r="AM1402">
        <v>0</v>
      </c>
    </row>
    <row r="1403" spans="1:39" x14ac:dyDescent="0.3">
      <c r="A1403">
        <v>10602</v>
      </c>
      <c r="B1403">
        <v>1983</v>
      </c>
      <c r="C1403">
        <f>2014-marketing_campaign32[[#This Row],[Year_Birth]]</f>
        <v>31</v>
      </c>
      <c r="D1403" t="str">
        <f>IF(AND(marketing_campaign32[[#This Row],[Age]]&gt;17, marketing_campaign32[[#This Row],[Age]]&lt;40), "Adult", IF(AND(marketing_campaign32[[#This Row],[Age]]&gt;=40, marketing_campaign32[[#This Row],[Age]]&lt;59), "Middle Age", "Old Age"))</f>
        <v>Adult</v>
      </c>
      <c r="E1403">
        <v>2</v>
      </c>
      <c r="F1403">
        <v>2</v>
      </c>
      <c r="G1403">
        <v>39922</v>
      </c>
      <c r="H1403" t="s">
        <v>147</v>
      </c>
      <c r="I1403">
        <v>2</v>
      </c>
      <c r="J1403">
        <v>1</v>
      </c>
      <c r="K1403">
        <v>0</v>
      </c>
      <c r="L1403">
        <f t="shared" si="63"/>
        <v>1</v>
      </c>
      <c r="M1403">
        <f>marketing_campaign32[[#This Row],[TotalKids]]+marketing_campaign32[[#This Row],[Marital_Number]]</f>
        <v>3</v>
      </c>
      <c r="N1403" s="1">
        <v>41319</v>
      </c>
      <c r="O1403" s="22">
        <f>MAX($N$2:$N$2229)-marketing_campaign32[[#This Row],[Dt_Customer]]</f>
        <v>500</v>
      </c>
      <c r="P1403">
        <v>30</v>
      </c>
      <c r="Q1403">
        <v>29</v>
      </c>
      <c r="R1403">
        <v>12</v>
      </c>
      <c r="S1403">
        <v>59</v>
      </c>
      <c r="T1403">
        <v>19</v>
      </c>
      <c r="U1403">
        <v>1</v>
      </c>
      <c r="V1403">
        <v>36</v>
      </c>
      <c r="W1403">
        <f t="shared" si="64"/>
        <v>156</v>
      </c>
      <c r="X1403" s="27">
        <f>marketing_campaign32[[#This Row],[TotalSpend]]/marketing_campaign32[[#This Row],[Income]]</f>
        <v>3.9076198587245127E-3</v>
      </c>
      <c r="Y1403" s="27" t="str">
        <f>IF(marketing_campaign32[[#This Row],[TotalSpend]]&gt;1196, "High Spend", "Low Spend")</f>
        <v>Low Spend</v>
      </c>
      <c r="Z1403">
        <v>2</v>
      </c>
      <c r="AA1403">
        <v>3</v>
      </c>
      <c r="AB1403">
        <v>0</v>
      </c>
      <c r="AC1403">
        <v>4</v>
      </c>
      <c r="AD1403">
        <f t="shared" si="65"/>
        <v>7</v>
      </c>
      <c r="AE1403" s="30">
        <f>IFERROR(marketing_campaign32[[#This Row],[TotalSpend]]/marketing_campaign32[[#This Row],[TotalPurchase]], 0)</f>
        <v>22.285714285714285</v>
      </c>
      <c r="AF1403">
        <v>8</v>
      </c>
      <c r="AG1403">
        <v>0</v>
      </c>
      <c r="AH1403">
        <v>0</v>
      </c>
      <c r="AI1403">
        <v>0</v>
      </c>
      <c r="AJ1403">
        <v>0</v>
      </c>
      <c r="AK1403">
        <v>0</v>
      </c>
      <c r="AL1403">
        <v>0</v>
      </c>
      <c r="AM1403">
        <v>0</v>
      </c>
    </row>
    <row r="1404" spans="1:39" x14ac:dyDescent="0.3">
      <c r="A1404">
        <v>3220</v>
      </c>
      <c r="B1404">
        <v>1983</v>
      </c>
      <c r="C1404">
        <f>2014-marketing_campaign32[[#This Row],[Year_Birth]]</f>
        <v>31</v>
      </c>
      <c r="D1404" t="str">
        <f>IF(AND(marketing_campaign32[[#This Row],[Age]]&gt;17, marketing_campaign32[[#This Row],[Age]]&lt;40), "Adult", IF(AND(marketing_campaign32[[#This Row],[Age]]&gt;=40, marketing_campaign32[[#This Row],[Age]]&lt;59), "Middle Age", "Old Age"))</f>
        <v>Adult</v>
      </c>
      <c r="E1404">
        <v>2</v>
      </c>
      <c r="F1404">
        <v>2</v>
      </c>
      <c r="G1404">
        <v>39922</v>
      </c>
      <c r="H1404" t="s">
        <v>147</v>
      </c>
      <c r="I1404">
        <v>2</v>
      </c>
      <c r="J1404">
        <v>1</v>
      </c>
      <c r="K1404">
        <v>0</v>
      </c>
      <c r="L1404">
        <f t="shared" si="63"/>
        <v>1</v>
      </c>
      <c r="M1404">
        <f>marketing_campaign32[[#This Row],[TotalKids]]+marketing_campaign32[[#This Row],[Marital_Number]]</f>
        <v>3</v>
      </c>
      <c r="N1404" s="1">
        <v>41319</v>
      </c>
      <c r="O1404" s="22">
        <f>MAX($N$2:$N$2229)-marketing_campaign32[[#This Row],[Dt_Customer]]</f>
        <v>500</v>
      </c>
      <c r="P1404">
        <v>30</v>
      </c>
      <c r="Q1404">
        <v>29</v>
      </c>
      <c r="R1404">
        <v>12</v>
      </c>
      <c r="S1404">
        <v>59</v>
      </c>
      <c r="T1404">
        <v>19</v>
      </c>
      <c r="U1404">
        <v>1</v>
      </c>
      <c r="V1404">
        <v>36</v>
      </c>
      <c r="W1404">
        <f t="shared" si="64"/>
        <v>156</v>
      </c>
      <c r="X1404" s="27">
        <f>marketing_campaign32[[#This Row],[TotalSpend]]/marketing_campaign32[[#This Row],[Income]]</f>
        <v>3.9076198587245127E-3</v>
      </c>
      <c r="Y1404" s="27" t="str">
        <f>IF(marketing_campaign32[[#This Row],[TotalSpend]]&gt;1196, "High Spend", "Low Spend")</f>
        <v>Low Spend</v>
      </c>
      <c r="Z1404">
        <v>2</v>
      </c>
      <c r="AA1404">
        <v>3</v>
      </c>
      <c r="AB1404">
        <v>0</v>
      </c>
      <c r="AC1404">
        <v>4</v>
      </c>
      <c r="AD1404">
        <f t="shared" si="65"/>
        <v>7</v>
      </c>
      <c r="AE1404" s="30">
        <f>IFERROR(marketing_campaign32[[#This Row],[TotalSpend]]/marketing_campaign32[[#This Row],[TotalPurchase]], 0)</f>
        <v>22.285714285714285</v>
      </c>
      <c r="AF1404">
        <v>8</v>
      </c>
      <c r="AG1404">
        <v>0</v>
      </c>
      <c r="AH1404">
        <v>0</v>
      </c>
      <c r="AI1404">
        <v>0</v>
      </c>
      <c r="AJ1404">
        <v>0</v>
      </c>
      <c r="AK1404">
        <v>0</v>
      </c>
      <c r="AL1404">
        <v>0</v>
      </c>
      <c r="AM1404">
        <v>0</v>
      </c>
    </row>
    <row r="1405" spans="1:39" x14ac:dyDescent="0.3">
      <c r="A1405">
        <v>5424</v>
      </c>
      <c r="B1405">
        <v>1983</v>
      </c>
      <c r="C1405">
        <f>2014-marketing_campaign32[[#This Row],[Year_Birth]]</f>
        <v>31</v>
      </c>
      <c r="D1405" t="str">
        <f>IF(AND(marketing_campaign32[[#This Row],[Age]]&gt;17, marketing_campaign32[[#This Row],[Age]]&lt;40), "Adult", IF(AND(marketing_campaign32[[#This Row],[Age]]&gt;=40, marketing_campaign32[[#This Row],[Age]]&lt;59), "Middle Age", "Old Age"))</f>
        <v>Adult</v>
      </c>
      <c r="E1405">
        <v>2</v>
      </c>
      <c r="F1405">
        <v>2</v>
      </c>
      <c r="G1405">
        <v>39922</v>
      </c>
      <c r="H1405" t="s">
        <v>147</v>
      </c>
      <c r="I1405">
        <v>2</v>
      </c>
      <c r="J1405">
        <v>1</v>
      </c>
      <c r="K1405">
        <v>0</v>
      </c>
      <c r="L1405">
        <f t="shared" si="63"/>
        <v>1</v>
      </c>
      <c r="M1405">
        <f>marketing_campaign32[[#This Row],[TotalKids]]+marketing_campaign32[[#This Row],[Marital_Number]]</f>
        <v>3</v>
      </c>
      <c r="N1405" s="1">
        <v>41319</v>
      </c>
      <c r="O1405" s="22">
        <f>MAX($N$2:$N$2229)-marketing_campaign32[[#This Row],[Dt_Customer]]</f>
        <v>500</v>
      </c>
      <c r="P1405">
        <v>30</v>
      </c>
      <c r="Q1405">
        <v>29</v>
      </c>
      <c r="R1405">
        <v>12</v>
      </c>
      <c r="S1405">
        <v>59</v>
      </c>
      <c r="T1405">
        <v>19</v>
      </c>
      <c r="U1405">
        <v>1</v>
      </c>
      <c r="V1405">
        <v>36</v>
      </c>
      <c r="W1405">
        <f t="shared" si="64"/>
        <v>156</v>
      </c>
      <c r="X1405" s="27">
        <f>marketing_campaign32[[#This Row],[TotalSpend]]/marketing_campaign32[[#This Row],[Income]]</f>
        <v>3.9076198587245127E-3</v>
      </c>
      <c r="Y1405" s="27" t="str">
        <f>IF(marketing_campaign32[[#This Row],[TotalSpend]]&gt;1196, "High Spend", "Low Spend")</f>
        <v>Low Spend</v>
      </c>
      <c r="Z1405">
        <v>2</v>
      </c>
      <c r="AA1405">
        <v>3</v>
      </c>
      <c r="AB1405">
        <v>0</v>
      </c>
      <c r="AC1405">
        <v>4</v>
      </c>
      <c r="AD1405">
        <f t="shared" si="65"/>
        <v>7</v>
      </c>
      <c r="AE1405" s="30">
        <f>IFERROR(marketing_campaign32[[#This Row],[TotalSpend]]/marketing_campaign32[[#This Row],[TotalPurchase]], 0)</f>
        <v>22.285714285714285</v>
      </c>
      <c r="AF1405">
        <v>8</v>
      </c>
      <c r="AG1405">
        <v>0</v>
      </c>
      <c r="AH1405">
        <v>0</v>
      </c>
      <c r="AI1405">
        <v>0</v>
      </c>
      <c r="AJ1405">
        <v>0</v>
      </c>
      <c r="AK1405">
        <v>0</v>
      </c>
      <c r="AL1405">
        <v>0</v>
      </c>
      <c r="AM1405">
        <v>0</v>
      </c>
    </row>
    <row r="1406" spans="1:39" x14ac:dyDescent="0.3">
      <c r="A1406">
        <v>4088</v>
      </c>
      <c r="B1406">
        <v>1962</v>
      </c>
      <c r="C1406">
        <f>2014-marketing_campaign32[[#This Row],[Year_Birth]]</f>
        <v>52</v>
      </c>
      <c r="D1406" t="str">
        <f>IF(AND(marketing_campaign32[[#This Row],[Age]]&gt;17, marketing_campaign32[[#This Row],[Age]]&lt;40), "Adult", IF(AND(marketing_campaign32[[#This Row],[Age]]&gt;=40, marketing_campaign32[[#This Row],[Age]]&lt;59), "Middle Age", "Old Age"))</f>
        <v>Middle Age</v>
      </c>
      <c r="E1406">
        <v>3</v>
      </c>
      <c r="F1406">
        <v>2</v>
      </c>
      <c r="G1406">
        <v>31497</v>
      </c>
      <c r="H1406" t="s">
        <v>147</v>
      </c>
      <c r="I1406">
        <v>2</v>
      </c>
      <c r="J1406">
        <v>0</v>
      </c>
      <c r="K1406">
        <v>1</v>
      </c>
      <c r="L1406">
        <f t="shared" si="63"/>
        <v>1</v>
      </c>
      <c r="M1406">
        <f>marketing_campaign32[[#This Row],[TotalKids]]+marketing_campaign32[[#This Row],[Marital_Number]]</f>
        <v>3</v>
      </c>
      <c r="N1406" s="1">
        <v>41249</v>
      </c>
      <c r="O1406" s="22">
        <f>MAX($N$2:$N$2229)-marketing_campaign32[[#This Row],[Dt_Customer]]</f>
        <v>570</v>
      </c>
      <c r="P1406">
        <v>22</v>
      </c>
      <c r="Q1406">
        <v>108</v>
      </c>
      <c r="R1406">
        <v>1</v>
      </c>
      <c r="S1406">
        <v>28</v>
      </c>
      <c r="T1406">
        <v>13</v>
      </c>
      <c r="U1406">
        <v>1</v>
      </c>
      <c r="V1406">
        <v>4</v>
      </c>
      <c r="W1406">
        <f t="shared" si="64"/>
        <v>155</v>
      </c>
      <c r="X1406" s="27">
        <f>marketing_campaign32[[#This Row],[TotalSpend]]/marketing_campaign32[[#This Row],[Income]]</f>
        <v>4.9211035971679839E-3</v>
      </c>
      <c r="Y1406" s="27" t="str">
        <f>IF(marketing_campaign32[[#This Row],[TotalSpend]]&gt;1196, "High Spend", "Low Spend")</f>
        <v>Low Spend</v>
      </c>
      <c r="Z1406">
        <v>2</v>
      </c>
      <c r="AA1406">
        <v>3</v>
      </c>
      <c r="AB1406">
        <v>1</v>
      </c>
      <c r="AC1406">
        <v>4</v>
      </c>
      <c r="AD1406">
        <f t="shared" si="65"/>
        <v>8</v>
      </c>
      <c r="AE1406" s="30">
        <f>IFERROR(marketing_campaign32[[#This Row],[TotalSpend]]/marketing_campaign32[[#This Row],[TotalPurchase]], 0)</f>
        <v>19.375</v>
      </c>
      <c r="AF1406">
        <v>8</v>
      </c>
      <c r="AG1406">
        <v>0</v>
      </c>
      <c r="AH1406">
        <v>0</v>
      </c>
      <c r="AI1406">
        <v>0</v>
      </c>
      <c r="AJ1406">
        <v>0</v>
      </c>
      <c r="AK1406">
        <v>0</v>
      </c>
      <c r="AL1406">
        <v>0</v>
      </c>
      <c r="AM1406">
        <v>0</v>
      </c>
    </row>
    <row r="1407" spans="1:39" x14ac:dyDescent="0.3">
      <c r="A1407">
        <v>4971</v>
      </c>
      <c r="B1407">
        <v>1962</v>
      </c>
      <c r="C1407">
        <f>2014-marketing_campaign32[[#This Row],[Year_Birth]]</f>
        <v>52</v>
      </c>
      <c r="D1407" t="str">
        <f>IF(AND(marketing_campaign32[[#This Row],[Age]]&gt;17, marketing_campaign32[[#This Row],[Age]]&lt;40), "Adult", IF(AND(marketing_campaign32[[#This Row],[Age]]&gt;=40, marketing_campaign32[[#This Row],[Age]]&lt;59), "Middle Age", "Old Age"))</f>
        <v>Middle Age</v>
      </c>
      <c r="E1407">
        <v>3</v>
      </c>
      <c r="F1407">
        <v>2</v>
      </c>
      <c r="G1407">
        <v>31497</v>
      </c>
      <c r="H1407" t="s">
        <v>147</v>
      </c>
      <c r="I1407">
        <v>2</v>
      </c>
      <c r="J1407">
        <v>0</v>
      </c>
      <c r="K1407">
        <v>1</v>
      </c>
      <c r="L1407">
        <f t="shared" si="63"/>
        <v>1</v>
      </c>
      <c r="M1407">
        <f>marketing_campaign32[[#This Row],[TotalKids]]+marketing_campaign32[[#This Row],[Marital_Number]]</f>
        <v>3</v>
      </c>
      <c r="N1407" s="1">
        <v>41249</v>
      </c>
      <c r="O1407" s="22">
        <f>MAX($N$2:$N$2229)-marketing_campaign32[[#This Row],[Dt_Customer]]</f>
        <v>570</v>
      </c>
      <c r="P1407">
        <v>22</v>
      </c>
      <c r="Q1407">
        <v>108</v>
      </c>
      <c r="R1407">
        <v>1</v>
      </c>
      <c r="S1407">
        <v>28</v>
      </c>
      <c r="T1407">
        <v>13</v>
      </c>
      <c r="U1407">
        <v>1</v>
      </c>
      <c r="V1407">
        <v>4</v>
      </c>
      <c r="W1407">
        <f t="shared" si="64"/>
        <v>155</v>
      </c>
      <c r="X1407" s="27">
        <f>marketing_campaign32[[#This Row],[TotalSpend]]/marketing_campaign32[[#This Row],[Income]]</f>
        <v>4.9211035971679839E-3</v>
      </c>
      <c r="Y1407" s="27" t="str">
        <f>IF(marketing_campaign32[[#This Row],[TotalSpend]]&gt;1196, "High Spend", "Low Spend")</f>
        <v>Low Spend</v>
      </c>
      <c r="Z1407">
        <v>2</v>
      </c>
      <c r="AA1407">
        <v>3</v>
      </c>
      <c r="AB1407">
        <v>1</v>
      </c>
      <c r="AC1407">
        <v>4</v>
      </c>
      <c r="AD1407">
        <f t="shared" si="65"/>
        <v>8</v>
      </c>
      <c r="AE1407" s="30">
        <f>IFERROR(marketing_campaign32[[#This Row],[TotalSpend]]/marketing_campaign32[[#This Row],[TotalPurchase]], 0)</f>
        <v>19.375</v>
      </c>
      <c r="AF1407">
        <v>8</v>
      </c>
      <c r="AG1407">
        <v>0</v>
      </c>
      <c r="AH1407">
        <v>0</v>
      </c>
      <c r="AI1407">
        <v>0</v>
      </c>
      <c r="AJ1407">
        <v>0</v>
      </c>
      <c r="AK1407">
        <v>0</v>
      </c>
      <c r="AL1407">
        <v>0</v>
      </c>
      <c r="AM1407">
        <v>0</v>
      </c>
    </row>
    <row r="1408" spans="1:39" x14ac:dyDescent="0.3">
      <c r="A1408">
        <v>8799</v>
      </c>
      <c r="B1408">
        <v>1984</v>
      </c>
      <c r="C1408">
        <f>2014-marketing_campaign32[[#This Row],[Year_Birth]]</f>
        <v>30</v>
      </c>
      <c r="D1408" t="str">
        <f>IF(AND(marketing_campaign32[[#This Row],[Age]]&gt;17, marketing_campaign32[[#This Row],[Age]]&lt;40), "Adult", IF(AND(marketing_campaign32[[#This Row],[Age]]&gt;=40, marketing_campaign32[[#This Row],[Age]]&lt;59), "Middle Age", "Old Age"))</f>
        <v>Adult</v>
      </c>
      <c r="E1408">
        <v>3</v>
      </c>
      <c r="F1408">
        <v>2</v>
      </c>
      <c r="G1408">
        <v>38175</v>
      </c>
      <c r="H1408" t="s">
        <v>147</v>
      </c>
      <c r="I1408">
        <v>2</v>
      </c>
      <c r="J1408">
        <v>1</v>
      </c>
      <c r="K1408">
        <v>0</v>
      </c>
      <c r="L1408">
        <f t="shared" si="63"/>
        <v>1</v>
      </c>
      <c r="M1408">
        <f>marketing_campaign32[[#This Row],[TotalKids]]+marketing_campaign32[[#This Row],[Marital_Number]]</f>
        <v>3</v>
      </c>
      <c r="N1408" s="1">
        <v>41540</v>
      </c>
      <c r="O1408" s="22">
        <f>MAX($N$2:$N$2229)-marketing_campaign32[[#This Row],[Dt_Customer]]</f>
        <v>279</v>
      </c>
      <c r="P1408">
        <v>6</v>
      </c>
      <c r="Q1408">
        <v>70</v>
      </c>
      <c r="R1408">
        <v>6</v>
      </c>
      <c r="S1408">
        <v>69</v>
      </c>
      <c r="T1408">
        <v>2</v>
      </c>
      <c r="U1408">
        <v>3</v>
      </c>
      <c r="V1408">
        <v>3</v>
      </c>
      <c r="W1408">
        <f t="shared" si="64"/>
        <v>153</v>
      </c>
      <c r="X1408" s="27">
        <f>marketing_campaign32[[#This Row],[TotalSpend]]/marketing_campaign32[[#This Row],[Income]]</f>
        <v>4.0078585461689586E-3</v>
      </c>
      <c r="Y1408" s="27" t="str">
        <f>IF(marketing_campaign32[[#This Row],[TotalSpend]]&gt;1196, "High Spend", "Low Spend")</f>
        <v>Low Spend</v>
      </c>
      <c r="Z1408">
        <v>3</v>
      </c>
      <c r="AA1408">
        <v>3</v>
      </c>
      <c r="AB1408">
        <v>1</v>
      </c>
      <c r="AC1408">
        <v>4</v>
      </c>
      <c r="AD1408">
        <f t="shared" si="65"/>
        <v>8</v>
      </c>
      <c r="AE1408" s="30">
        <f>IFERROR(marketing_campaign32[[#This Row],[TotalSpend]]/marketing_campaign32[[#This Row],[TotalPurchase]], 0)</f>
        <v>19.125</v>
      </c>
      <c r="AF1408">
        <v>7</v>
      </c>
      <c r="AG1408">
        <v>0</v>
      </c>
      <c r="AH1408">
        <v>0</v>
      </c>
      <c r="AI1408">
        <v>0</v>
      </c>
      <c r="AJ1408">
        <v>0</v>
      </c>
      <c r="AK1408">
        <v>0</v>
      </c>
      <c r="AL1408">
        <v>0</v>
      </c>
      <c r="AM1408">
        <v>0</v>
      </c>
    </row>
    <row r="1409" spans="1:39" x14ac:dyDescent="0.3">
      <c r="A1409">
        <v>286</v>
      </c>
      <c r="B1409">
        <v>1952</v>
      </c>
      <c r="C1409">
        <f>2014-marketing_campaign32[[#This Row],[Year_Birth]]</f>
        <v>62</v>
      </c>
      <c r="D1409" t="str">
        <f>IF(AND(marketing_campaign32[[#This Row],[Age]]&gt;17, marketing_campaign32[[#This Row],[Age]]&lt;40), "Adult", IF(AND(marketing_campaign32[[#This Row],[Age]]&gt;=40, marketing_campaign32[[#This Row],[Age]]&lt;59), "Middle Age", "Old Age"))</f>
        <v>Old Age</v>
      </c>
      <c r="E1409">
        <v>2</v>
      </c>
      <c r="F1409">
        <v>1</v>
      </c>
      <c r="G1409">
        <v>44213</v>
      </c>
      <c r="H1409" t="s">
        <v>147</v>
      </c>
      <c r="I1409">
        <v>2</v>
      </c>
      <c r="J1409">
        <v>1</v>
      </c>
      <c r="K1409">
        <v>1</v>
      </c>
      <c r="L1409">
        <f t="shared" ref="L1409:L1472" si="66">J1409+K1409</f>
        <v>2</v>
      </c>
      <c r="M1409">
        <f>marketing_campaign32[[#This Row],[TotalKids]]+marketing_campaign32[[#This Row],[Marital_Number]]</f>
        <v>3</v>
      </c>
      <c r="N1409" s="1">
        <v>41607</v>
      </c>
      <c r="O1409" s="22">
        <f>MAX($N$2:$N$2229)-marketing_campaign32[[#This Row],[Dt_Customer]]</f>
        <v>212</v>
      </c>
      <c r="P1409">
        <v>48</v>
      </c>
      <c r="Q1409">
        <v>95</v>
      </c>
      <c r="R1409">
        <v>11</v>
      </c>
      <c r="S1409">
        <v>35</v>
      </c>
      <c r="T1409">
        <v>0</v>
      </c>
      <c r="U1409">
        <v>4</v>
      </c>
      <c r="V1409">
        <v>7</v>
      </c>
      <c r="W1409">
        <f t="shared" ref="W1409:W1472" si="67">Q1409+R1409+S1409+T1409+U1409+V1409</f>
        <v>152</v>
      </c>
      <c r="X1409" s="27">
        <f>marketing_campaign32[[#This Row],[TotalSpend]]/marketing_campaign32[[#This Row],[Income]]</f>
        <v>3.4379028792436614E-3</v>
      </c>
      <c r="Y1409" s="27" t="str">
        <f>IF(marketing_campaign32[[#This Row],[TotalSpend]]&gt;1196, "High Spend", "Low Spend")</f>
        <v>Low Spend</v>
      </c>
      <c r="Z1409">
        <v>4</v>
      </c>
      <c r="AA1409">
        <v>2</v>
      </c>
      <c r="AB1409">
        <v>1</v>
      </c>
      <c r="AC1409">
        <v>5</v>
      </c>
      <c r="AD1409">
        <f t="shared" ref="AD1409:AD1472" si="68">AA1409+AB1409+AC1409</f>
        <v>8</v>
      </c>
      <c r="AE1409" s="30">
        <f>IFERROR(marketing_campaign32[[#This Row],[TotalSpend]]/marketing_campaign32[[#This Row],[TotalPurchase]], 0)</f>
        <v>19</v>
      </c>
      <c r="AF1409">
        <v>6</v>
      </c>
      <c r="AG1409">
        <v>0</v>
      </c>
      <c r="AH1409">
        <v>0</v>
      </c>
      <c r="AI1409">
        <v>0</v>
      </c>
      <c r="AJ1409">
        <v>0</v>
      </c>
      <c r="AK1409">
        <v>0</v>
      </c>
      <c r="AL1409">
        <v>0</v>
      </c>
      <c r="AM1409">
        <v>0</v>
      </c>
    </row>
    <row r="1410" spans="1:39" x14ac:dyDescent="0.3">
      <c r="A1410">
        <v>8876</v>
      </c>
      <c r="B1410">
        <v>1963</v>
      </c>
      <c r="C1410">
        <f>2014-marketing_campaign32[[#This Row],[Year_Birth]]</f>
        <v>51</v>
      </c>
      <c r="D1410" t="str">
        <f>IF(AND(marketing_campaign32[[#This Row],[Age]]&gt;17, marketing_campaign32[[#This Row],[Age]]&lt;40), "Adult", IF(AND(marketing_campaign32[[#This Row],[Age]]&gt;=40, marketing_campaign32[[#This Row],[Age]]&lt;59), "Middle Age", "Old Age"))</f>
        <v>Middle Age</v>
      </c>
      <c r="E1410">
        <v>3</v>
      </c>
      <c r="F1410">
        <v>2</v>
      </c>
      <c r="G1410">
        <v>33629</v>
      </c>
      <c r="H1410" t="s">
        <v>147</v>
      </c>
      <c r="I1410">
        <v>2</v>
      </c>
      <c r="J1410">
        <v>1</v>
      </c>
      <c r="K1410">
        <v>1</v>
      </c>
      <c r="L1410">
        <f t="shared" si="66"/>
        <v>2</v>
      </c>
      <c r="M1410">
        <f>marketing_campaign32[[#This Row],[TotalKids]]+marketing_campaign32[[#This Row],[Marital_Number]]</f>
        <v>4</v>
      </c>
      <c r="N1410" s="1">
        <v>41129</v>
      </c>
      <c r="O1410" s="22">
        <f>MAX($N$2:$N$2229)-marketing_campaign32[[#This Row],[Dt_Customer]]</f>
        <v>690</v>
      </c>
      <c r="P1410">
        <v>49</v>
      </c>
      <c r="Q1410">
        <v>132</v>
      </c>
      <c r="R1410">
        <v>0</v>
      </c>
      <c r="S1410">
        <v>16</v>
      </c>
      <c r="T1410">
        <v>0</v>
      </c>
      <c r="U1410">
        <v>0</v>
      </c>
      <c r="V1410">
        <v>4</v>
      </c>
      <c r="W1410">
        <f t="shared" si="67"/>
        <v>152</v>
      </c>
      <c r="X1410" s="27">
        <f>marketing_campaign32[[#This Row],[TotalSpend]]/marketing_campaign32[[#This Row],[Income]]</f>
        <v>4.5199084123821705E-3</v>
      </c>
      <c r="Y1410" s="27" t="str">
        <f>IF(marketing_campaign32[[#This Row],[TotalSpend]]&gt;1196, "High Spend", "Low Spend")</f>
        <v>Low Spend</v>
      </c>
      <c r="Z1410">
        <v>5</v>
      </c>
      <c r="AA1410">
        <v>3</v>
      </c>
      <c r="AB1410">
        <v>1</v>
      </c>
      <c r="AC1410">
        <v>4</v>
      </c>
      <c r="AD1410">
        <f t="shared" si="68"/>
        <v>8</v>
      </c>
      <c r="AE1410" s="30">
        <f>IFERROR(marketing_campaign32[[#This Row],[TotalSpend]]/marketing_campaign32[[#This Row],[TotalPurchase]], 0)</f>
        <v>19</v>
      </c>
      <c r="AF1410">
        <v>9</v>
      </c>
      <c r="AG1410">
        <v>0</v>
      </c>
      <c r="AH1410">
        <v>0</v>
      </c>
      <c r="AI1410">
        <v>0</v>
      </c>
      <c r="AJ1410">
        <v>0</v>
      </c>
      <c r="AK1410">
        <v>0</v>
      </c>
      <c r="AL1410">
        <v>0</v>
      </c>
      <c r="AM1410">
        <v>0</v>
      </c>
    </row>
    <row r="1411" spans="1:39" x14ac:dyDescent="0.3">
      <c r="A1411">
        <v>10010</v>
      </c>
      <c r="B1411">
        <v>1953</v>
      </c>
      <c r="C1411">
        <f>2014-marketing_campaign32[[#This Row],[Year_Birth]]</f>
        <v>61</v>
      </c>
      <c r="D1411" t="str">
        <f>IF(AND(marketing_campaign32[[#This Row],[Age]]&gt;17, marketing_campaign32[[#This Row],[Age]]&lt;40), "Adult", IF(AND(marketing_campaign32[[#This Row],[Age]]&gt;=40, marketing_campaign32[[#This Row],[Age]]&lt;59), "Middle Age", "Old Age"))</f>
        <v>Old Age</v>
      </c>
      <c r="E1411">
        <v>3</v>
      </c>
      <c r="F1411">
        <v>1</v>
      </c>
      <c r="G1411">
        <v>36957</v>
      </c>
      <c r="H1411" t="s">
        <v>147</v>
      </c>
      <c r="I1411">
        <v>2</v>
      </c>
      <c r="J1411">
        <v>1</v>
      </c>
      <c r="K1411">
        <v>1</v>
      </c>
      <c r="L1411">
        <f t="shared" si="66"/>
        <v>2</v>
      </c>
      <c r="M1411">
        <f>marketing_campaign32[[#This Row],[TotalKids]]+marketing_campaign32[[#This Row],[Marital_Number]]</f>
        <v>3</v>
      </c>
      <c r="N1411" s="1">
        <v>41158</v>
      </c>
      <c r="O1411" s="22">
        <f>MAX($N$2:$N$2229)-marketing_campaign32[[#This Row],[Dt_Customer]]</f>
        <v>661</v>
      </c>
      <c r="P1411">
        <v>43</v>
      </c>
      <c r="Q1411">
        <v>100</v>
      </c>
      <c r="R1411">
        <v>2</v>
      </c>
      <c r="S1411">
        <v>16</v>
      </c>
      <c r="T1411">
        <v>2</v>
      </c>
      <c r="U1411">
        <v>1</v>
      </c>
      <c r="V1411">
        <v>31</v>
      </c>
      <c r="W1411">
        <f t="shared" si="67"/>
        <v>152</v>
      </c>
      <c r="X1411" s="27">
        <f>marketing_campaign32[[#This Row],[TotalSpend]]/marketing_campaign32[[#This Row],[Income]]</f>
        <v>4.112887950861812E-3</v>
      </c>
      <c r="Y1411" s="27" t="str">
        <f>IF(marketing_campaign32[[#This Row],[TotalSpend]]&gt;1196, "High Spend", "Low Spend")</f>
        <v>Low Spend</v>
      </c>
      <c r="Z1411">
        <v>4</v>
      </c>
      <c r="AA1411">
        <v>3</v>
      </c>
      <c r="AB1411">
        <v>2</v>
      </c>
      <c r="AC1411">
        <v>2</v>
      </c>
      <c r="AD1411">
        <f t="shared" si="68"/>
        <v>7</v>
      </c>
      <c r="AE1411" s="30">
        <f>IFERROR(marketing_campaign32[[#This Row],[TotalSpend]]/marketing_campaign32[[#This Row],[TotalPurchase]], 0)</f>
        <v>21.714285714285715</v>
      </c>
      <c r="AF1411">
        <v>9</v>
      </c>
      <c r="AG1411">
        <v>0</v>
      </c>
      <c r="AH1411">
        <v>0</v>
      </c>
      <c r="AI1411">
        <v>0</v>
      </c>
      <c r="AJ1411">
        <v>0</v>
      </c>
      <c r="AK1411">
        <v>0</v>
      </c>
      <c r="AL1411">
        <v>1</v>
      </c>
      <c r="AM1411">
        <v>0</v>
      </c>
    </row>
    <row r="1412" spans="1:39" x14ac:dyDescent="0.3">
      <c r="A1412">
        <v>273</v>
      </c>
      <c r="B1412">
        <v>1970</v>
      </c>
      <c r="C1412">
        <f>2014-marketing_campaign32[[#This Row],[Year_Birth]]</f>
        <v>44</v>
      </c>
      <c r="D1412" t="str">
        <f>IF(AND(marketing_campaign32[[#This Row],[Age]]&gt;17, marketing_campaign32[[#This Row],[Age]]&lt;40), "Adult", IF(AND(marketing_campaign32[[#This Row],[Age]]&gt;=40, marketing_campaign32[[#This Row],[Age]]&lt;59), "Middle Age", "Old Age"))</f>
        <v>Middle Age</v>
      </c>
      <c r="E1412">
        <v>3</v>
      </c>
      <c r="F1412">
        <v>2</v>
      </c>
      <c r="G1412">
        <v>36138</v>
      </c>
      <c r="H1412" t="s">
        <v>147</v>
      </c>
      <c r="I1412">
        <v>2</v>
      </c>
      <c r="J1412">
        <v>1</v>
      </c>
      <c r="K1412">
        <v>1</v>
      </c>
      <c r="L1412">
        <f t="shared" si="66"/>
        <v>2</v>
      </c>
      <c r="M1412">
        <f>marketing_campaign32[[#This Row],[TotalKids]]+marketing_campaign32[[#This Row],[Marital_Number]]</f>
        <v>4</v>
      </c>
      <c r="N1412" s="1">
        <v>41471</v>
      </c>
      <c r="O1412" s="22">
        <f>MAX($N$2:$N$2229)-marketing_campaign32[[#This Row],[Dt_Customer]]</f>
        <v>348</v>
      </c>
      <c r="P1412">
        <v>48</v>
      </c>
      <c r="Q1412">
        <v>130</v>
      </c>
      <c r="R1412">
        <v>0</v>
      </c>
      <c r="S1412">
        <v>16</v>
      </c>
      <c r="T1412">
        <v>0</v>
      </c>
      <c r="U1412">
        <v>0</v>
      </c>
      <c r="V1412">
        <v>5</v>
      </c>
      <c r="W1412">
        <f t="shared" si="67"/>
        <v>151</v>
      </c>
      <c r="X1412" s="27">
        <f>marketing_campaign32[[#This Row],[TotalSpend]]/marketing_campaign32[[#This Row],[Income]]</f>
        <v>4.1784271404062207E-3</v>
      </c>
      <c r="Y1412" s="27" t="str">
        <f>IF(marketing_campaign32[[#This Row],[TotalSpend]]&gt;1196, "High Spend", "Low Spend")</f>
        <v>Low Spend</v>
      </c>
      <c r="Z1412">
        <v>5</v>
      </c>
      <c r="AA1412">
        <v>3</v>
      </c>
      <c r="AB1412">
        <v>1</v>
      </c>
      <c r="AC1412">
        <v>4</v>
      </c>
      <c r="AD1412">
        <f t="shared" si="68"/>
        <v>8</v>
      </c>
      <c r="AE1412" s="30">
        <f>IFERROR(marketing_campaign32[[#This Row],[TotalSpend]]/marketing_campaign32[[#This Row],[TotalPurchase]], 0)</f>
        <v>18.875</v>
      </c>
      <c r="AF1412">
        <v>7</v>
      </c>
      <c r="AG1412">
        <v>0</v>
      </c>
      <c r="AH1412">
        <v>0</v>
      </c>
      <c r="AI1412">
        <v>0</v>
      </c>
      <c r="AJ1412">
        <v>1</v>
      </c>
      <c r="AK1412">
        <v>0</v>
      </c>
      <c r="AL1412">
        <v>0</v>
      </c>
      <c r="AM1412">
        <v>0</v>
      </c>
    </row>
    <row r="1413" spans="1:39" x14ac:dyDescent="0.3">
      <c r="A1413">
        <v>2456</v>
      </c>
      <c r="B1413">
        <v>1975</v>
      </c>
      <c r="C1413">
        <f>2014-marketing_campaign32[[#This Row],[Year_Birth]]</f>
        <v>39</v>
      </c>
      <c r="D1413" t="str">
        <f>IF(AND(marketing_campaign32[[#This Row],[Age]]&gt;17, marketing_campaign32[[#This Row],[Age]]&lt;40), "Adult", IF(AND(marketing_campaign32[[#This Row],[Age]]&gt;=40, marketing_campaign32[[#This Row],[Age]]&lt;59), "Middle Age", "Old Age"))</f>
        <v>Adult</v>
      </c>
      <c r="E1413">
        <v>3</v>
      </c>
      <c r="F1413">
        <v>2</v>
      </c>
      <c r="G1413">
        <v>40233</v>
      </c>
      <c r="H1413" t="s">
        <v>147</v>
      </c>
      <c r="I1413">
        <v>2</v>
      </c>
      <c r="J1413">
        <v>0</v>
      </c>
      <c r="K1413">
        <v>1</v>
      </c>
      <c r="L1413">
        <f t="shared" si="66"/>
        <v>1</v>
      </c>
      <c r="M1413">
        <f>marketing_campaign32[[#This Row],[TotalKids]]+marketing_campaign32[[#This Row],[Marital_Number]]</f>
        <v>3</v>
      </c>
      <c r="N1413" s="1">
        <v>41561</v>
      </c>
      <c r="O1413" s="22">
        <f>MAX($N$2:$N$2229)-marketing_campaign32[[#This Row],[Dt_Customer]]</f>
        <v>258</v>
      </c>
      <c r="P1413">
        <v>84</v>
      </c>
      <c r="Q1413">
        <v>80</v>
      </c>
      <c r="R1413">
        <v>4</v>
      </c>
      <c r="S1413">
        <v>46</v>
      </c>
      <c r="T1413">
        <v>0</v>
      </c>
      <c r="U1413">
        <v>17</v>
      </c>
      <c r="V1413">
        <v>2</v>
      </c>
      <c r="W1413">
        <f t="shared" si="67"/>
        <v>149</v>
      </c>
      <c r="X1413" s="27">
        <f>marketing_campaign32[[#This Row],[TotalSpend]]/marketing_campaign32[[#This Row],[Income]]</f>
        <v>3.7034275346108916E-3</v>
      </c>
      <c r="Y1413" s="27" t="str">
        <f>IF(marketing_campaign32[[#This Row],[TotalSpend]]&gt;1196, "High Spend", "Low Spend")</f>
        <v>Low Spend</v>
      </c>
      <c r="Z1413">
        <v>5</v>
      </c>
      <c r="AA1413">
        <v>2</v>
      </c>
      <c r="AB1413">
        <v>1</v>
      </c>
      <c r="AC1413">
        <v>5</v>
      </c>
      <c r="AD1413">
        <f t="shared" si="68"/>
        <v>8</v>
      </c>
      <c r="AE1413" s="30">
        <f>IFERROR(marketing_campaign32[[#This Row],[TotalSpend]]/marketing_campaign32[[#This Row],[TotalPurchase]], 0)</f>
        <v>18.625</v>
      </c>
      <c r="AF1413">
        <v>6</v>
      </c>
      <c r="AG1413">
        <v>0</v>
      </c>
      <c r="AH1413">
        <v>0</v>
      </c>
      <c r="AI1413">
        <v>0</v>
      </c>
      <c r="AJ1413">
        <v>0</v>
      </c>
      <c r="AK1413">
        <v>0</v>
      </c>
      <c r="AL1413">
        <v>0</v>
      </c>
      <c r="AM1413">
        <v>0</v>
      </c>
    </row>
    <row r="1414" spans="1:39" x14ac:dyDescent="0.3">
      <c r="A1414">
        <v>5180</v>
      </c>
      <c r="B1414">
        <v>1968</v>
      </c>
      <c r="C1414">
        <f>2014-marketing_campaign32[[#This Row],[Year_Birth]]</f>
        <v>46</v>
      </c>
      <c r="D1414" t="str">
        <f>IF(AND(marketing_campaign32[[#This Row],[Age]]&gt;17, marketing_campaign32[[#This Row],[Age]]&lt;40), "Adult", IF(AND(marketing_campaign32[[#This Row],[Age]]&gt;=40, marketing_campaign32[[#This Row],[Age]]&lt;59), "Middle Age", "Old Age"))</f>
        <v>Middle Age</v>
      </c>
      <c r="E1414">
        <v>3</v>
      </c>
      <c r="F1414">
        <v>1</v>
      </c>
      <c r="G1414">
        <v>50616</v>
      </c>
      <c r="H1414" t="s">
        <v>147</v>
      </c>
      <c r="I1414">
        <v>2</v>
      </c>
      <c r="J1414">
        <v>0</v>
      </c>
      <c r="K1414">
        <v>1</v>
      </c>
      <c r="L1414">
        <f t="shared" si="66"/>
        <v>1</v>
      </c>
      <c r="M1414">
        <f>marketing_campaign32[[#This Row],[TotalKids]]+marketing_campaign32[[#This Row],[Marital_Number]]</f>
        <v>2</v>
      </c>
      <c r="N1414" s="1">
        <v>41747</v>
      </c>
      <c r="O1414" s="22">
        <f>MAX($N$2:$N$2229)-marketing_campaign32[[#This Row],[Dt_Customer]]</f>
        <v>72</v>
      </c>
      <c r="P1414">
        <v>56</v>
      </c>
      <c r="Q1414">
        <v>128</v>
      </c>
      <c r="R1414">
        <v>0</v>
      </c>
      <c r="S1414">
        <v>16</v>
      </c>
      <c r="T1414">
        <v>0</v>
      </c>
      <c r="U1414">
        <v>1</v>
      </c>
      <c r="V1414">
        <v>4</v>
      </c>
      <c r="W1414">
        <f t="shared" si="67"/>
        <v>149</v>
      </c>
      <c r="X1414" s="27">
        <f>marketing_campaign32[[#This Row],[TotalSpend]]/marketing_campaign32[[#This Row],[Income]]</f>
        <v>2.9437332068911015E-3</v>
      </c>
      <c r="Y1414" s="27" t="str">
        <f>IF(marketing_campaign32[[#This Row],[TotalSpend]]&gt;1196, "High Spend", "Low Spend")</f>
        <v>Low Spend</v>
      </c>
      <c r="Z1414">
        <v>2</v>
      </c>
      <c r="AA1414">
        <v>4</v>
      </c>
      <c r="AB1414">
        <v>0</v>
      </c>
      <c r="AC1414">
        <v>4</v>
      </c>
      <c r="AD1414">
        <f t="shared" si="68"/>
        <v>8</v>
      </c>
      <c r="AE1414" s="30">
        <f>IFERROR(marketing_campaign32[[#This Row],[TotalSpend]]/marketing_campaign32[[#This Row],[TotalPurchase]], 0)</f>
        <v>18.625</v>
      </c>
      <c r="AF1414">
        <v>7</v>
      </c>
      <c r="AG1414">
        <v>0</v>
      </c>
      <c r="AH1414">
        <v>0</v>
      </c>
      <c r="AI1414">
        <v>0</v>
      </c>
      <c r="AJ1414">
        <v>0</v>
      </c>
      <c r="AK1414">
        <v>0</v>
      </c>
      <c r="AL1414">
        <v>0</v>
      </c>
      <c r="AM1414">
        <v>0</v>
      </c>
    </row>
    <row r="1415" spans="1:39" x14ac:dyDescent="0.3">
      <c r="A1415">
        <v>1349</v>
      </c>
      <c r="B1415">
        <v>1970</v>
      </c>
      <c r="C1415">
        <f>2014-marketing_campaign32[[#This Row],[Year_Birth]]</f>
        <v>44</v>
      </c>
      <c r="D1415" t="str">
        <f>IF(AND(marketing_campaign32[[#This Row],[Age]]&gt;17, marketing_campaign32[[#This Row],[Age]]&lt;40), "Adult", IF(AND(marketing_campaign32[[#This Row],[Age]]&gt;=40, marketing_campaign32[[#This Row],[Age]]&lt;59), "Middle Age", "Old Age"))</f>
        <v>Middle Age</v>
      </c>
      <c r="E1415">
        <v>2</v>
      </c>
      <c r="F1415">
        <v>2</v>
      </c>
      <c r="G1415">
        <v>50447</v>
      </c>
      <c r="H1415" t="s">
        <v>147</v>
      </c>
      <c r="I1415">
        <v>2</v>
      </c>
      <c r="J1415">
        <v>2</v>
      </c>
      <c r="K1415">
        <v>0</v>
      </c>
      <c r="L1415">
        <f t="shared" si="66"/>
        <v>2</v>
      </c>
      <c r="M1415">
        <f>marketing_campaign32[[#This Row],[TotalKids]]+marketing_campaign32[[#This Row],[Marital_Number]]</f>
        <v>4</v>
      </c>
      <c r="N1415" s="1">
        <v>41750</v>
      </c>
      <c r="O1415" s="22">
        <f>MAX($N$2:$N$2229)-marketing_campaign32[[#This Row],[Dt_Customer]]</f>
        <v>69</v>
      </c>
      <c r="P1415">
        <v>4</v>
      </c>
      <c r="Q1415">
        <v>85</v>
      </c>
      <c r="R1415">
        <v>7</v>
      </c>
      <c r="S1415">
        <v>24</v>
      </c>
      <c r="T1415">
        <v>2</v>
      </c>
      <c r="U1415">
        <v>3</v>
      </c>
      <c r="V1415">
        <v>27</v>
      </c>
      <c r="W1415">
        <f t="shared" si="67"/>
        <v>148</v>
      </c>
      <c r="X1415" s="27">
        <f>marketing_campaign32[[#This Row],[TotalSpend]]/marketing_campaign32[[#This Row],[Income]]</f>
        <v>2.9337720776260235E-3</v>
      </c>
      <c r="Y1415" s="27" t="str">
        <f>IF(marketing_campaign32[[#This Row],[TotalSpend]]&gt;1196, "High Spend", "Low Spend")</f>
        <v>Low Spend</v>
      </c>
      <c r="Z1415">
        <v>1</v>
      </c>
      <c r="AA1415">
        <v>3</v>
      </c>
      <c r="AB1415">
        <v>1</v>
      </c>
      <c r="AC1415">
        <v>3</v>
      </c>
      <c r="AD1415">
        <f t="shared" si="68"/>
        <v>7</v>
      </c>
      <c r="AE1415" s="30">
        <f>IFERROR(marketing_campaign32[[#This Row],[TotalSpend]]/marketing_campaign32[[#This Row],[TotalPurchase]], 0)</f>
        <v>21.142857142857142</v>
      </c>
      <c r="AF1415">
        <v>6</v>
      </c>
      <c r="AG1415">
        <v>0</v>
      </c>
      <c r="AH1415">
        <v>0</v>
      </c>
      <c r="AI1415">
        <v>0</v>
      </c>
      <c r="AJ1415">
        <v>0</v>
      </c>
      <c r="AK1415">
        <v>0</v>
      </c>
      <c r="AL1415">
        <v>0</v>
      </c>
      <c r="AM1415">
        <v>0</v>
      </c>
    </row>
    <row r="1416" spans="1:39" x14ac:dyDescent="0.3">
      <c r="A1416">
        <v>2130</v>
      </c>
      <c r="B1416">
        <v>1982</v>
      </c>
      <c r="C1416">
        <f>2014-marketing_campaign32[[#This Row],[Year_Birth]]</f>
        <v>32</v>
      </c>
      <c r="D1416" t="str">
        <f>IF(AND(marketing_campaign32[[#This Row],[Age]]&gt;17, marketing_campaign32[[#This Row],[Age]]&lt;40), "Adult", IF(AND(marketing_campaign32[[#This Row],[Age]]&gt;=40, marketing_campaign32[[#This Row],[Age]]&lt;59), "Middle Age", "Old Age"))</f>
        <v>Adult</v>
      </c>
      <c r="E1416">
        <v>2</v>
      </c>
      <c r="F1416">
        <v>2</v>
      </c>
      <c r="G1416">
        <v>45203</v>
      </c>
      <c r="H1416" t="s">
        <v>147</v>
      </c>
      <c r="I1416">
        <v>2</v>
      </c>
      <c r="J1416">
        <v>2</v>
      </c>
      <c r="K1416">
        <v>0</v>
      </c>
      <c r="L1416">
        <f t="shared" si="66"/>
        <v>2</v>
      </c>
      <c r="M1416">
        <f>marketing_campaign32[[#This Row],[TotalKids]]+marketing_campaign32[[#This Row],[Marital_Number]]</f>
        <v>4</v>
      </c>
      <c r="N1416" s="1">
        <v>41721</v>
      </c>
      <c r="O1416" s="22">
        <f>MAX($N$2:$N$2229)-marketing_campaign32[[#This Row],[Dt_Customer]]</f>
        <v>98</v>
      </c>
      <c r="P1416">
        <v>4</v>
      </c>
      <c r="Q1416">
        <v>35</v>
      </c>
      <c r="R1416">
        <v>3</v>
      </c>
      <c r="S1416">
        <v>67</v>
      </c>
      <c r="T1416">
        <v>10</v>
      </c>
      <c r="U1416">
        <v>8</v>
      </c>
      <c r="V1416">
        <v>24</v>
      </c>
      <c r="W1416">
        <f t="shared" si="67"/>
        <v>147</v>
      </c>
      <c r="X1416" s="27">
        <f>marketing_campaign32[[#This Row],[TotalSpend]]/marketing_campaign32[[#This Row],[Income]]</f>
        <v>3.2519965489016217E-3</v>
      </c>
      <c r="Y1416" s="27" t="str">
        <f>IF(marketing_campaign32[[#This Row],[TotalSpend]]&gt;1196, "High Spend", "Low Spend")</f>
        <v>Low Spend</v>
      </c>
      <c r="Z1416">
        <v>1</v>
      </c>
      <c r="AA1416">
        <v>3</v>
      </c>
      <c r="AB1416">
        <v>1</v>
      </c>
      <c r="AC1416">
        <v>3</v>
      </c>
      <c r="AD1416">
        <f t="shared" si="68"/>
        <v>7</v>
      </c>
      <c r="AE1416" s="30">
        <f>IFERROR(marketing_campaign32[[#This Row],[TotalSpend]]/marketing_campaign32[[#This Row],[TotalPurchase]], 0)</f>
        <v>21</v>
      </c>
      <c r="AF1416">
        <v>6</v>
      </c>
      <c r="AG1416">
        <v>0</v>
      </c>
      <c r="AH1416">
        <v>0</v>
      </c>
      <c r="AI1416">
        <v>0</v>
      </c>
      <c r="AJ1416">
        <v>0</v>
      </c>
      <c r="AK1416">
        <v>0</v>
      </c>
      <c r="AL1416">
        <v>1</v>
      </c>
      <c r="AM1416">
        <v>0</v>
      </c>
    </row>
    <row r="1417" spans="1:39" x14ac:dyDescent="0.3">
      <c r="A1417">
        <v>898</v>
      </c>
      <c r="B1417">
        <v>1986</v>
      </c>
      <c r="C1417">
        <f>2014-marketing_campaign32[[#This Row],[Year_Birth]]</f>
        <v>28</v>
      </c>
      <c r="D1417" t="str">
        <f>IF(AND(marketing_campaign32[[#This Row],[Age]]&gt;17, marketing_campaign32[[#This Row],[Age]]&lt;40), "Adult", IF(AND(marketing_campaign32[[#This Row],[Age]]&gt;=40, marketing_campaign32[[#This Row],[Age]]&lt;59), "Middle Age", "Old Age"))</f>
        <v>Adult</v>
      </c>
      <c r="E1417">
        <v>2</v>
      </c>
      <c r="F1417">
        <v>2</v>
      </c>
      <c r="G1417">
        <v>23477</v>
      </c>
      <c r="H1417" t="s">
        <v>148</v>
      </c>
      <c r="I1417">
        <v>1</v>
      </c>
      <c r="J1417">
        <v>1</v>
      </c>
      <c r="K1417">
        <v>0</v>
      </c>
      <c r="L1417">
        <f t="shared" si="66"/>
        <v>1</v>
      </c>
      <c r="M1417">
        <f>marketing_campaign32[[#This Row],[TotalKids]]+marketing_campaign32[[#This Row],[Marital_Number]]</f>
        <v>3</v>
      </c>
      <c r="N1417" s="1">
        <v>41568</v>
      </c>
      <c r="O1417" s="22">
        <f>MAX($N$2:$N$2229)-marketing_campaign32[[#This Row],[Dt_Customer]]</f>
        <v>251</v>
      </c>
      <c r="P1417">
        <v>39</v>
      </c>
      <c r="Q1417">
        <v>38</v>
      </c>
      <c r="R1417">
        <v>15</v>
      </c>
      <c r="S1417">
        <v>54</v>
      </c>
      <c r="T1417">
        <v>3</v>
      </c>
      <c r="U1417">
        <v>8</v>
      </c>
      <c r="V1417">
        <v>29</v>
      </c>
      <c r="W1417">
        <f t="shared" si="67"/>
        <v>147</v>
      </c>
      <c r="X1417" s="27">
        <f>marketing_campaign32[[#This Row],[TotalSpend]]/marketing_campaign32[[#This Row],[Income]]</f>
        <v>6.2614473740256419E-3</v>
      </c>
      <c r="Y1417" s="27" t="str">
        <f>IF(marketing_campaign32[[#This Row],[TotalSpend]]&gt;1196, "High Spend", "Low Spend")</f>
        <v>Low Spend</v>
      </c>
      <c r="Z1417">
        <v>3</v>
      </c>
      <c r="AA1417">
        <v>3</v>
      </c>
      <c r="AB1417">
        <v>0</v>
      </c>
      <c r="AC1417">
        <v>4</v>
      </c>
      <c r="AD1417">
        <f t="shared" si="68"/>
        <v>7</v>
      </c>
      <c r="AE1417" s="30">
        <f>IFERROR(marketing_campaign32[[#This Row],[TotalSpend]]/marketing_campaign32[[#This Row],[TotalPurchase]], 0)</f>
        <v>21</v>
      </c>
      <c r="AF1417">
        <v>8</v>
      </c>
      <c r="AG1417">
        <v>0</v>
      </c>
      <c r="AH1417">
        <v>0</v>
      </c>
      <c r="AI1417">
        <v>0</v>
      </c>
      <c r="AJ1417">
        <v>0</v>
      </c>
      <c r="AK1417">
        <v>0</v>
      </c>
      <c r="AL1417">
        <v>0</v>
      </c>
      <c r="AM1417">
        <v>0</v>
      </c>
    </row>
    <row r="1418" spans="1:39" x14ac:dyDescent="0.3">
      <c r="A1418">
        <v>10827</v>
      </c>
      <c r="B1418">
        <v>1967</v>
      </c>
      <c r="C1418">
        <f>2014-marketing_campaign32[[#This Row],[Year_Birth]]</f>
        <v>47</v>
      </c>
      <c r="D1418" t="str">
        <f>IF(AND(marketing_campaign32[[#This Row],[Age]]&gt;17, marketing_campaign32[[#This Row],[Age]]&lt;40), "Adult", IF(AND(marketing_campaign32[[#This Row],[Age]]&gt;=40, marketing_campaign32[[#This Row],[Age]]&lt;59), "Middle Age", "Old Age"))</f>
        <v>Middle Age</v>
      </c>
      <c r="E1418">
        <v>3</v>
      </c>
      <c r="F1418">
        <v>2</v>
      </c>
      <c r="G1418">
        <v>36947</v>
      </c>
      <c r="H1418" t="s">
        <v>147</v>
      </c>
      <c r="I1418">
        <v>2</v>
      </c>
      <c r="J1418">
        <v>1</v>
      </c>
      <c r="K1418">
        <v>1</v>
      </c>
      <c r="L1418">
        <f t="shared" si="66"/>
        <v>2</v>
      </c>
      <c r="M1418">
        <f>marketing_campaign32[[#This Row],[TotalKids]]+marketing_campaign32[[#This Row],[Marital_Number]]</f>
        <v>4</v>
      </c>
      <c r="N1418" s="1">
        <v>41128</v>
      </c>
      <c r="O1418" s="22">
        <f>MAX($N$2:$N$2229)-marketing_campaign32[[#This Row],[Dt_Customer]]</f>
        <v>691</v>
      </c>
      <c r="P1418">
        <v>49</v>
      </c>
      <c r="Q1418">
        <v>88</v>
      </c>
      <c r="R1418">
        <v>3</v>
      </c>
      <c r="S1418">
        <v>21</v>
      </c>
      <c r="T1418">
        <v>4</v>
      </c>
      <c r="U1418">
        <v>1</v>
      </c>
      <c r="V1418">
        <v>29</v>
      </c>
      <c r="W1418">
        <f t="shared" si="67"/>
        <v>146</v>
      </c>
      <c r="X1418" s="27">
        <f>marketing_campaign32[[#This Row],[TotalSpend]]/marketing_campaign32[[#This Row],[Income]]</f>
        <v>3.9516063550491245E-3</v>
      </c>
      <c r="Y1418" s="27" t="str">
        <f>IF(marketing_campaign32[[#This Row],[TotalSpend]]&gt;1196, "High Spend", "Low Spend")</f>
        <v>Low Spend</v>
      </c>
      <c r="Z1418">
        <v>4</v>
      </c>
      <c r="AA1418">
        <v>3</v>
      </c>
      <c r="AB1418">
        <v>0</v>
      </c>
      <c r="AC1418">
        <v>4</v>
      </c>
      <c r="AD1418">
        <f t="shared" si="68"/>
        <v>7</v>
      </c>
      <c r="AE1418" s="30">
        <f>IFERROR(marketing_campaign32[[#This Row],[TotalSpend]]/marketing_campaign32[[#This Row],[TotalPurchase]], 0)</f>
        <v>20.857142857142858</v>
      </c>
      <c r="AF1418">
        <v>9</v>
      </c>
      <c r="AG1418">
        <v>0</v>
      </c>
      <c r="AH1418">
        <v>0</v>
      </c>
      <c r="AI1418">
        <v>0</v>
      </c>
      <c r="AJ1418">
        <v>0</v>
      </c>
      <c r="AK1418">
        <v>0</v>
      </c>
      <c r="AL1418">
        <v>0</v>
      </c>
      <c r="AM1418">
        <v>0</v>
      </c>
    </row>
    <row r="1419" spans="1:39" x14ac:dyDescent="0.3">
      <c r="A1419">
        <v>749</v>
      </c>
      <c r="B1419">
        <v>1981</v>
      </c>
      <c r="C1419">
        <f>2014-marketing_campaign32[[#This Row],[Year_Birth]]</f>
        <v>33</v>
      </c>
      <c r="D1419" t="str">
        <f>IF(AND(marketing_campaign32[[#This Row],[Age]]&gt;17, marketing_campaign32[[#This Row],[Age]]&lt;40), "Adult", IF(AND(marketing_campaign32[[#This Row],[Age]]&gt;=40, marketing_campaign32[[#This Row],[Age]]&lt;59), "Middle Age", "Old Age"))</f>
        <v>Adult</v>
      </c>
      <c r="E1419">
        <v>2</v>
      </c>
      <c r="F1419">
        <v>2</v>
      </c>
      <c r="G1419">
        <v>42162</v>
      </c>
      <c r="H1419" t="s">
        <v>147</v>
      </c>
      <c r="I1419">
        <v>2</v>
      </c>
      <c r="J1419">
        <v>1</v>
      </c>
      <c r="K1419">
        <v>0</v>
      </c>
      <c r="L1419">
        <f t="shared" si="66"/>
        <v>1</v>
      </c>
      <c r="M1419">
        <f>marketing_campaign32[[#This Row],[TotalKids]]+marketing_campaign32[[#This Row],[Marital_Number]]</f>
        <v>3</v>
      </c>
      <c r="N1419" s="1">
        <v>41597</v>
      </c>
      <c r="O1419" s="22">
        <f>MAX($N$2:$N$2229)-marketing_campaign32[[#This Row],[Dt_Customer]]</f>
        <v>222</v>
      </c>
      <c r="P1419">
        <v>31</v>
      </c>
      <c r="Q1419">
        <v>46</v>
      </c>
      <c r="R1419">
        <v>7</v>
      </c>
      <c r="S1419">
        <v>59</v>
      </c>
      <c r="T1419">
        <v>2</v>
      </c>
      <c r="U1419">
        <v>4</v>
      </c>
      <c r="V1419">
        <v>27</v>
      </c>
      <c r="W1419">
        <f t="shared" si="67"/>
        <v>145</v>
      </c>
      <c r="X1419" s="27">
        <f>marketing_campaign32[[#This Row],[TotalSpend]]/marketing_campaign32[[#This Row],[Income]]</f>
        <v>3.4391157914709929E-3</v>
      </c>
      <c r="Y1419" s="27" t="str">
        <f>IF(marketing_campaign32[[#This Row],[TotalSpend]]&gt;1196, "High Spend", "Low Spend")</f>
        <v>Low Spend</v>
      </c>
      <c r="Z1419">
        <v>2</v>
      </c>
      <c r="AA1419">
        <v>3</v>
      </c>
      <c r="AB1419">
        <v>1</v>
      </c>
      <c r="AC1419">
        <v>3</v>
      </c>
      <c r="AD1419">
        <f t="shared" si="68"/>
        <v>7</v>
      </c>
      <c r="AE1419" s="30">
        <f>IFERROR(marketing_campaign32[[#This Row],[TotalSpend]]/marketing_campaign32[[#This Row],[TotalPurchase]], 0)</f>
        <v>20.714285714285715</v>
      </c>
      <c r="AF1419">
        <v>6</v>
      </c>
      <c r="AG1419">
        <v>0</v>
      </c>
      <c r="AH1419">
        <v>0</v>
      </c>
      <c r="AI1419">
        <v>1</v>
      </c>
      <c r="AJ1419">
        <v>0</v>
      </c>
      <c r="AK1419">
        <v>0</v>
      </c>
      <c r="AL1419">
        <v>1</v>
      </c>
      <c r="AM1419">
        <v>0</v>
      </c>
    </row>
    <row r="1420" spans="1:39" x14ac:dyDescent="0.3">
      <c r="A1420">
        <v>263</v>
      </c>
      <c r="B1420">
        <v>1945</v>
      </c>
      <c r="C1420">
        <f>2014-marketing_campaign32[[#This Row],[Year_Birth]]</f>
        <v>69</v>
      </c>
      <c r="D1420" t="str">
        <f>IF(AND(marketing_campaign32[[#This Row],[Age]]&gt;17, marketing_campaign32[[#This Row],[Age]]&lt;40), "Adult", IF(AND(marketing_campaign32[[#This Row],[Age]]&gt;=40, marketing_campaign32[[#This Row],[Age]]&lt;59), "Middle Age", "Old Age"))</f>
        <v>Old Age</v>
      </c>
      <c r="E1420">
        <v>3</v>
      </c>
      <c r="F1420">
        <v>1</v>
      </c>
      <c r="G1420">
        <v>45576</v>
      </c>
      <c r="H1420" t="s">
        <v>147</v>
      </c>
      <c r="I1420">
        <v>2</v>
      </c>
      <c r="J1420">
        <v>0</v>
      </c>
      <c r="K1420">
        <v>0</v>
      </c>
      <c r="L1420">
        <f t="shared" si="66"/>
        <v>0</v>
      </c>
      <c r="M1420">
        <f>marketing_campaign32[[#This Row],[TotalKids]]+marketing_campaign32[[#This Row],[Marital_Number]]</f>
        <v>1</v>
      </c>
      <c r="N1420" s="1">
        <v>41787</v>
      </c>
      <c r="O1420" s="22">
        <f>MAX($N$2:$N$2229)-marketing_campaign32[[#This Row],[Dt_Customer]]</f>
        <v>32</v>
      </c>
      <c r="P1420">
        <v>9</v>
      </c>
      <c r="Q1420">
        <v>56</v>
      </c>
      <c r="R1420">
        <v>19</v>
      </c>
      <c r="S1420">
        <v>29</v>
      </c>
      <c r="T1420">
        <v>2</v>
      </c>
      <c r="U1420">
        <v>14</v>
      </c>
      <c r="V1420">
        <v>25</v>
      </c>
      <c r="W1420">
        <f t="shared" si="67"/>
        <v>145</v>
      </c>
      <c r="X1420" s="27">
        <f>marketing_campaign32[[#This Row],[TotalSpend]]/marketing_campaign32[[#This Row],[Income]]</f>
        <v>3.1814990345796035E-3</v>
      </c>
      <c r="Y1420" s="27" t="str">
        <f>IF(marketing_campaign32[[#This Row],[TotalSpend]]&gt;1196, "High Spend", "Low Spend")</f>
        <v>Low Spend</v>
      </c>
      <c r="Z1420">
        <v>1</v>
      </c>
      <c r="AA1420">
        <v>3</v>
      </c>
      <c r="AB1420">
        <v>1</v>
      </c>
      <c r="AC1420">
        <v>3</v>
      </c>
      <c r="AD1420">
        <f t="shared" si="68"/>
        <v>7</v>
      </c>
      <c r="AE1420" s="30">
        <f>IFERROR(marketing_campaign32[[#This Row],[TotalSpend]]/marketing_campaign32[[#This Row],[TotalPurchase]], 0)</f>
        <v>20.714285714285715</v>
      </c>
      <c r="AF1420">
        <v>8</v>
      </c>
      <c r="AG1420">
        <v>0</v>
      </c>
      <c r="AH1420">
        <v>0</v>
      </c>
      <c r="AI1420">
        <v>0</v>
      </c>
      <c r="AJ1420">
        <v>0</v>
      </c>
      <c r="AK1420">
        <v>0</v>
      </c>
      <c r="AL1420">
        <v>1</v>
      </c>
      <c r="AM1420">
        <v>0</v>
      </c>
    </row>
    <row r="1421" spans="1:39" x14ac:dyDescent="0.3">
      <c r="A1421">
        <v>3629</v>
      </c>
      <c r="B1421">
        <v>1978</v>
      </c>
      <c r="C1421">
        <f>2014-marketing_campaign32[[#This Row],[Year_Birth]]</f>
        <v>36</v>
      </c>
      <c r="D1421" t="str">
        <f>IF(AND(marketing_campaign32[[#This Row],[Age]]&gt;17, marketing_campaign32[[#This Row],[Age]]&lt;40), "Adult", IF(AND(marketing_campaign32[[#This Row],[Age]]&gt;=40, marketing_campaign32[[#This Row],[Age]]&lt;59), "Middle Age", "Old Age"))</f>
        <v>Adult</v>
      </c>
      <c r="E1421">
        <v>2</v>
      </c>
      <c r="F1421">
        <v>1</v>
      </c>
      <c r="G1421">
        <v>38557</v>
      </c>
      <c r="H1421" t="s">
        <v>147</v>
      </c>
      <c r="I1421">
        <v>2</v>
      </c>
      <c r="J1421">
        <v>1</v>
      </c>
      <c r="K1421">
        <v>0</v>
      </c>
      <c r="L1421">
        <f t="shared" si="66"/>
        <v>1</v>
      </c>
      <c r="M1421">
        <f>marketing_campaign32[[#This Row],[TotalKids]]+marketing_campaign32[[#This Row],[Marital_Number]]</f>
        <v>2</v>
      </c>
      <c r="N1421" s="1">
        <v>41262</v>
      </c>
      <c r="O1421" s="22">
        <f>MAX($N$2:$N$2229)-marketing_campaign32[[#This Row],[Dt_Customer]]</f>
        <v>557</v>
      </c>
      <c r="P1421">
        <v>17</v>
      </c>
      <c r="Q1421">
        <v>76</v>
      </c>
      <c r="R1421">
        <v>3</v>
      </c>
      <c r="S1421">
        <v>31</v>
      </c>
      <c r="T1421">
        <v>4</v>
      </c>
      <c r="U1421">
        <v>4</v>
      </c>
      <c r="V1421">
        <v>27</v>
      </c>
      <c r="W1421">
        <f t="shared" si="67"/>
        <v>145</v>
      </c>
      <c r="X1421" s="27">
        <f>marketing_campaign32[[#This Row],[TotalSpend]]/marketing_campaign32[[#This Row],[Income]]</f>
        <v>3.7606660269211816E-3</v>
      </c>
      <c r="Y1421" s="27" t="str">
        <f>IF(marketing_campaign32[[#This Row],[TotalSpend]]&gt;1196, "High Spend", "Low Spend")</f>
        <v>Low Spend</v>
      </c>
      <c r="Z1421">
        <v>2</v>
      </c>
      <c r="AA1421">
        <v>3</v>
      </c>
      <c r="AB1421">
        <v>1</v>
      </c>
      <c r="AC1421">
        <v>3</v>
      </c>
      <c r="AD1421">
        <f t="shared" si="68"/>
        <v>7</v>
      </c>
      <c r="AE1421" s="30">
        <f>IFERROR(marketing_campaign32[[#This Row],[TotalSpend]]/marketing_campaign32[[#This Row],[TotalPurchase]], 0)</f>
        <v>20.714285714285715</v>
      </c>
      <c r="AF1421">
        <v>7</v>
      </c>
      <c r="AG1421">
        <v>0</v>
      </c>
      <c r="AH1421">
        <v>0</v>
      </c>
      <c r="AI1421">
        <v>0</v>
      </c>
      <c r="AJ1421">
        <v>0</v>
      </c>
      <c r="AK1421">
        <v>0</v>
      </c>
      <c r="AL1421">
        <v>0</v>
      </c>
      <c r="AM1421">
        <v>0</v>
      </c>
    </row>
    <row r="1422" spans="1:39" x14ac:dyDescent="0.3">
      <c r="A1422">
        <v>5283</v>
      </c>
      <c r="B1422">
        <v>1976</v>
      </c>
      <c r="C1422">
        <f>2014-marketing_campaign32[[#This Row],[Year_Birth]]</f>
        <v>38</v>
      </c>
      <c r="D1422" t="str">
        <f>IF(AND(marketing_campaign32[[#This Row],[Age]]&gt;17, marketing_campaign32[[#This Row],[Age]]&lt;40), "Adult", IF(AND(marketing_campaign32[[#This Row],[Age]]&gt;=40, marketing_campaign32[[#This Row],[Age]]&lt;59), "Middle Age", "Old Age"))</f>
        <v>Adult</v>
      </c>
      <c r="E1422">
        <v>3</v>
      </c>
      <c r="F1422">
        <v>1</v>
      </c>
      <c r="G1422">
        <v>42473</v>
      </c>
      <c r="H1422" t="s">
        <v>147</v>
      </c>
      <c r="I1422">
        <v>2</v>
      </c>
      <c r="J1422">
        <v>1</v>
      </c>
      <c r="K1422">
        <v>1</v>
      </c>
      <c r="L1422">
        <f t="shared" si="66"/>
        <v>2</v>
      </c>
      <c r="M1422">
        <f>marketing_campaign32[[#This Row],[TotalKids]]+marketing_campaign32[[#This Row],[Marital_Number]]</f>
        <v>3</v>
      </c>
      <c r="N1422" s="1">
        <v>41687</v>
      </c>
      <c r="O1422" s="22">
        <f>MAX($N$2:$N$2229)-marketing_campaign32[[#This Row],[Dt_Customer]]</f>
        <v>132</v>
      </c>
      <c r="P1422">
        <v>72</v>
      </c>
      <c r="Q1422">
        <v>93</v>
      </c>
      <c r="R1422">
        <v>1</v>
      </c>
      <c r="S1422">
        <v>21</v>
      </c>
      <c r="T1422">
        <v>0</v>
      </c>
      <c r="U1422">
        <v>4</v>
      </c>
      <c r="V1422">
        <v>25</v>
      </c>
      <c r="W1422">
        <f t="shared" si="67"/>
        <v>144</v>
      </c>
      <c r="X1422" s="27">
        <f>marketing_campaign32[[#This Row],[TotalSpend]]/marketing_campaign32[[#This Row],[Income]]</f>
        <v>3.3903891884255882E-3</v>
      </c>
      <c r="Y1422" s="27" t="str">
        <f>IF(marketing_campaign32[[#This Row],[TotalSpend]]&gt;1196, "High Spend", "Low Spend")</f>
        <v>Low Spend</v>
      </c>
      <c r="Z1422">
        <v>3</v>
      </c>
      <c r="AA1422">
        <v>2</v>
      </c>
      <c r="AB1422">
        <v>1</v>
      </c>
      <c r="AC1422">
        <v>4</v>
      </c>
      <c r="AD1422">
        <f t="shared" si="68"/>
        <v>7</v>
      </c>
      <c r="AE1422" s="30">
        <f>IFERROR(marketing_campaign32[[#This Row],[TotalSpend]]/marketing_campaign32[[#This Row],[TotalPurchase]], 0)</f>
        <v>20.571428571428573</v>
      </c>
      <c r="AF1422">
        <v>5</v>
      </c>
      <c r="AG1422">
        <v>0</v>
      </c>
      <c r="AH1422">
        <v>0</v>
      </c>
      <c r="AI1422">
        <v>0</v>
      </c>
      <c r="AJ1422">
        <v>0</v>
      </c>
      <c r="AK1422">
        <v>0</v>
      </c>
      <c r="AL1422">
        <v>0</v>
      </c>
      <c r="AM1422">
        <v>0</v>
      </c>
    </row>
    <row r="1423" spans="1:39" x14ac:dyDescent="0.3">
      <c r="A1423">
        <v>1158</v>
      </c>
      <c r="B1423">
        <v>1966</v>
      </c>
      <c r="C1423">
        <f>2014-marketing_campaign32[[#This Row],[Year_Birth]]</f>
        <v>48</v>
      </c>
      <c r="D1423" t="str">
        <f>IF(AND(marketing_campaign32[[#This Row],[Age]]&gt;17, marketing_campaign32[[#This Row],[Age]]&lt;40), "Adult", IF(AND(marketing_campaign32[[#This Row],[Age]]&gt;=40, marketing_campaign32[[#This Row],[Age]]&lt;59), "Middle Age", "Old Age"))</f>
        <v>Middle Age</v>
      </c>
      <c r="E1423">
        <v>2</v>
      </c>
      <c r="F1423">
        <v>1</v>
      </c>
      <c r="G1423">
        <v>48877</v>
      </c>
      <c r="H1423" t="s">
        <v>147</v>
      </c>
      <c r="I1423">
        <v>2</v>
      </c>
      <c r="J1423">
        <v>0</v>
      </c>
      <c r="K1423">
        <v>1</v>
      </c>
      <c r="L1423">
        <f t="shared" si="66"/>
        <v>1</v>
      </c>
      <c r="M1423">
        <f>marketing_campaign32[[#This Row],[TotalKids]]+marketing_campaign32[[#This Row],[Marital_Number]]</f>
        <v>2</v>
      </c>
      <c r="N1423" s="1">
        <v>41644</v>
      </c>
      <c r="O1423" s="22">
        <f>MAX($N$2:$N$2229)-marketing_campaign32[[#This Row],[Dt_Customer]]</f>
        <v>175</v>
      </c>
      <c r="P1423">
        <v>27</v>
      </c>
      <c r="Q1423">
        <v>102</v>
      </c>
      <c r="R1423">
        <v>1</v>
      </c>
      <c r="S1423">
        <v>15</v>
      </c>
      <c r="T1423">
        <v>2</v>
      </c>
      <c r="U1423">
        <v>0</v>
      </c>
      <c r="V1423">
        <v>24</v>
      </c>
      <c r="W1423">
        <f t="shared" si="67"/>
        <v>144</v>
      </c>
      <c r="X1423" s="27">
        <f>marketing_campaign32[[#This Row],[TotalSpend]]/marketing_campaign32[[#This Row],[Income]]</f>
        <v>2.9461710006751644E-3</v>
      </c>
      <c r="Y1423" s="27" t="str">
        <f>IF(marketing_campaign32[[#This Row],[TotalSpend]]&gt;1196, "High Spend", "Low Spend")</f>
        <v>Low Spend</v>
      </c>
      <c r="Z1423">
        <v>1</v>
      </c>
      <c r="AA1423">
        <v>3</v>
      </c>
      <c r="AB1423">
        <v>0</v>
      </c>
      <c r="AC1423">
        <v>4</v>
      </c>
      <c r="AD1423">
        <f t="shared" si="68"/>
        <v>7</v>
      </c>
      <c r="AE1423" s="30">
        <f>IFERROR(marketing_campaign32[[#This Row],[TotalSpend]]/marketing_campaign32[[#This Row],[TotalPurchase]], 0)</f>
        <v>20.571428571428573</v>
      </c>
      <c r="AF1423">
        <v>7</v>
      </c>
      <c r="AG1423">
        <v>0</v>
      </c>
      <c r="AH1423">
        <v>0</v>
      </c>
      <c r="AI1423">
        <v>0</v>
      </c>
      <c r="AJ1423">
        <v>0</v>
      </c>
      <c r="AK1423">
        <v>0</v>
      </c>
      <c r="AL1423">
        <v>0</v>
      </c>
      <c r="AM1423">
        <v>0</v>
      </c>
    </row>
    <row r="1424" spans="1:39" x14ac:dyDescent="0.3">
      <c r="A1424">
        <v>5123</v>
      </c>
      <c r="B1424">
        <v>1951</v>
      </c>
      <c r="C1424">
        <f>2014-marketing_campaign32[[#This Row],[Year_Birth]]</f>
        <v>63</v>
      </c>
      <c r="D1424" t="str">
        <f>IF(AND(marketing_campaign32[[#This Row],[Age]]&gt;17, marketing_campaign32[[#This Row],[Age]]&lt;40), "Adult", IF(AND(marketing_campaign32[[#This Row],[Age]]&gt;=40, marketing_campaign32[[#This Row],[Age]]&lt;59), "Middle Age", "Old Age"))</f>
        <v>Old Age</v>
      </c>
      <c r="E1424">
        <v>3</v>
      </c>
      <c r="F1424">
        <v>2</v>
      </c>
      <c r="G1424">
        <v>27450</v>
      </c>
      <c r="H1424" t="s">
        <v>148</v>
      </c>
      <c r="I1424">
        <v>1</v>
      </c>
      <c r="J1424">
        <v>0</v>
      </c>
      <c r="K1424">
        <v>0</v>
      </c>
      <c r="L1424">
        <f t="shared" si="66"/>
        <v>0</v>
      </c>
      <c r="M1424">
        <f>marketing_campaign32[[#This Row],[TotalKids]]+marketing_campaign32[[#This Row],[Marital_Number]]</f>
        <v>2</v>
      </c>
      <c r="N1424" s="1">
        <v>41379</v>
      </c>
      <c r="O1424" s="22">
        <f>MAX($N$2:$N$2229)-marketing_campaign32[[#This Row],[Dt_Customer]]</f>
        <v>440</v>
      </c>
      <c r="P1424">
        <v>57</v>
      </c>
      <c r="Q1424">
        <v>37</v>
      </c>
      <c r="R1424">
        <v>12</v>
      </c>
      <c r="S1424">
        <v>23</v>
      </c>
      <c r="T1424">
        <v>8</v>
      </c>
      <c r="U1424">
        <v>11</v>
      </c>
      <c r="V1424">
        <v>52</v>
      </c>
      <c r="W1424">
        <f t="shared" si="67"/>
        <v>143</v>
      </c>
      <c r="X1424" s="27">
        <f>marketing_campaign32[[#This Row],[TotalSpend]]/marketing_campaign32[[#This Row],[Income]]</f>
        <v>5.2094717668488165E-3</v>
      </c>
      <c r="Y1424" s="27" t="str">
        <f>IF(marketing_campaign32[[#This Row],[TotalSpend]]&gt;1196, "High Spend", "Low Spend")</f>
        <v>Low Spend</v>
      </c>
      <c r="Z1424">
        <v>1</v>
      </c>
      <c r="AA1424">
        <v>2</v>
      </c>
      <c r="AB1424">
        <v>1</v>
      </c>
      <c r="AC1424">
        <v>3</v>
      </c>
      <c r="AD1424">
        <f t="shared" si="68"/>
        <v>6</v>
      </c>
      <c r="AE1424" s="30">
        <f>IFERROR(marketing_campaign32[[#This Row],[TotalSpend]]/marketing_campaign32[[#This Row],[TotalPurchase]], 0)</f>
        <v>23.833333333333332</v>
      </c>
      <c r="AF1424">
        <v>7</v>
      </c>
      <c r="AG1424">
        <v>0</v>
      </c>
      <c r="AH1424">
        <v>0</v>
      </c>
      <c r="AI1424">
        <v>0</v>
      </c>
      <c r="AJ1424">
        <v>0</v>
      </c>
      <c r="AK1424">
        <v>0</v>
      </c>
      <c r="AL1424">
        <v>0</v>
      </c>
      <c r="AM1424">
        <v>0</v>
      </c>
    </row>
    <row r="1425" spans="1:39" x14ac:dyDescent="0.3">
      <c r="A1425">
        <v>1839</v>
      </c>
      <c r="B1425">
        <v>1974</v>
      </c>
      <c r="C1425">
        <f>2014-marketing_campaign32[[#This Row],[Year_Birth]]</f>
        <v>40</v>
      </c>
      <c r="D1425" t="str">
        <f>IF(AND(marketing_campaign32[[#This Row],[Age]]&gt;17, marketing_campaign32[[#This Row],[Age]]&lt;40), "Adult", IF(AND(marketing_campaign32[[#This Row],[Age]]&gt;=40, marketing_campaign32[[#This Row],[Age]]&lt;59), "Middle Age", "Old Age"))</f>
        <v>Middle Age</v>
      </c>
      <c r="E1425">
        <v>2</v>
      </c>
      <c r="F1425">
        <v>1</v>
      </c>
      <c r="G1425">
        <v>43322</v>
      </c>
      <c r="H1425" t="s">
        <v>147</v>
      </c>
      <c r="I1425">
        <v>2</v>
      </c>
      <c r="J1425">
        <v>0</v>
      </c>
      <c r="K1425">
        <v>0</v>
      </c>
      <c r="L1425">
        <f t="shared" si="66"/>
        <v>0</v>
      </c>
      <c r="M1425">
        <f>marketing_campaign32[[#This Row],[TotalKids]]+marketing_campaign32[[#This Row],[Marital_Number]]</f>
        <v>1</v>
      </c>
      <c r="N1425" s="1">
        <v>41750</v>
      </c>
      <c r="O1425" s="22">
        <f>MAX($N$2:$N$2229)-marketing_campaign32[[#This Row],[Dt_Customer]]</f>
        <v>69</v>
      </c>
      <c r="P1425">
        <v>25</v>
      </c>
      <c r="Q1425">
        <v>56</v>
      </c>
      <c r="R1425">
        <v>7</v>
      </c>
      <c r="S1425">
        <v>48</v>
      </c>
      <c r="T1425">
        <v>10</v>
      </c>
      <c r="U1425">
        <v>2</v>
      </c>
      <c r="V1425">
        <v>18</v>
      </c>
      <c r="W1425">
        <f t="shared" si="67"/>
        <v>141</v>
      </c>
      <c r="X1425" s="27">
        <f>marketing_campaign32[[#This Row],[TotalSpend]]/marketing_campaign32[[#This Row],[Income]]</f>
        <v>3.2546973823923179E-3</v>
      </c>
      <c r="Y1425" s="27" t="str">
        <f>IF(marketing_campaign32[[#This Row],[TotalSpend]]&gt;1196, "High Spend", "Low Spend")</f>
        <v>Low Spend</v>
      </c>
      <c r="Z1425">
        <v>1</v>
      </c>
      <c r="AA1425">
        <v>3</v>
      </c>
      <c r="AB1425">
        <v>0</v>
      </c>
      <c r="AC1425">
        <v>4</v>
      </c>
      <c r="AD1425">
        <f t="shared" si="68"/>
        <v>7</v>
      </c>
      <c r="AE1425" s="30">
        <f>IFERROR(marketing_campaign32[[#This Row],[TotalSpend]]/marketing_campaign32[[#This Row],[TotalPurchase]], 0)</f>
        <v>20.142857142857142</v>
      </c>
      <c r="AF1425">
        <v>7</v>
      </c>
      <c r="AG1425">
        <v>0</v>
      </c>
      <c r="AH1425">
        <v>0</v>
      </c>
      <c r="AI1425">
        <v>0</v>
      </c>
      <c r="AJ1425">
        <v>0</v>
      </c>
      <c r="AK1425">
        <v>0</v>
      </c>
      <c r="AL1425">
        <v>0</v>
      </c>
      <c r="AM1425">
        <v>0</v>
      </c>
    </row>
    <row r="1426" spans="1:39" x14ac:dyDescent="0.3">
      <c r="A1426">
        <v>1506</v>
      </c>
      <c r="B1426">
        <v>1975</v>
      </c>
      <c r="C1426">
        <f>2014-marketing_campaign32[[#This Row],[Year_Birth]]</f>
        <v>39</v>
      </c>
      <c r="D1426" t="str">
        <f>IF(AND(marketing_campaign32[[#This Row],[Age]]&gt;17, marketing_campaign32[[#This Row],[Age]]&lt;40), "Adult", IF(AND(marketing_campaign32[[#This Row],[Age]]&gt;=40, marketing_campaign32[[#This Row],[Age]]&lt;59), "Middle Age", "Old Age"))</f>
        <v>Adult</v>
      </c>
      <c r="E1426">
        <v>2</v>
      </c>
      <c r="F1426">
        <v>1</v>
      </c>
      <c r="G1426">
        <v>42160</v>
      </c>
      <c r="H1426" t="s">
        <v>147</v>
      </c>
      <c r="I1426">
        <v>2</v>
      </c>
      <c r="J1426">
        <v>1</v>
      </c>
      <c r="K1426">
        <v>1</v>
      </c>
      <c r="L1426">
        <f t="shared" si="66"/>
        <v>2</v>
      </c>
      <c r="M1426">
        <f>marketing_campaign32[[#This Row],[TotalKids]]+marketing_campaign32[[#This Row],[Marital_Number]]</f>
        <v>3</v>
      </c>
      <c r="N1426" s="1">
        <v>41453</v>
      </c>
      <c r="O1426" s="22">
        <f>MAX($N$2:$N$2229)-marketing_campaign32[[#This Row],[Dt_Customer]]</f>
        <v>366</v>
      </c>
      <c r="P1426">
        <v>26</v>
      </c>
      <c r="Q1426">
        <v>48</v>
      </c>
      <c r="R1426">
        <v>9</v>
      </c>
      <c r="S1426">
        <v>45</v>
      </c>
      <c r="T1426">
        <v>3</v>
      </c>
      <c r="U1426">
        <v>15</v>
      </c>
      <c r="V1426">
        <v>20</v>
      </c>
      <c r="W1426">
        <f t="shared" si="67"/>
        <v>140</v>
      </c>
      <c r="X1426" s="27">
        <f>marketing_campaign32[[#This Row],[TotalSpend]]/marketing_campaign32[[#This Row],[Income]]</f>
        <v>3.3206831119544592E-3</v>
      </c>
      <c r="Y1426" s="27" t="str">
        <f>IF(marketing_campaign32[[#This Row],[TotalSpend]]&gt;1196, "High Spend", "Low Spend")</f>
        <v>Low Spend</v>
      </c>
      <c r="Z1426">
        <v>4</v>
      </c>
      <c r="AA1426">
        <v>2</v>
      </c>
      <c r="AB1426">
        <v>1</v>
      </c>
      <c r="AC1426">
        <v>4</v>
      </c>
      <c r="AD1426">
        <f t="shared" si="68"/>
        <v>7</v>
      </c>
      <c r="AE1426" s="30">
        <f>IFERROR(marketing_campaign32[[#This Row],[TotalSpend]]/marketing_campaign32[[#This Row],[TotalPurchase]], 0)</f>
        <v>20</v>
      </c>
      <c r="AF1426">
        <v>6</v>
      </c>
      <c r="AG1426">
        <v>0</v>
      </c>
      <c r="AH1426">
        <v>0</v>
      </c>
      <c r="AI1426">
        <v>0</v>
      </c>
      <c r="AJ1426">
        <v>0</v>
      </c>
      <c r="AK1426">
        <v>0</v>
      </c>
      <c r="AL1426">
        <v>1</v>
      </c>
      <c r="AM1426">
        <v>0</v>
      </c>
    </row>
    <row r="1427" spans="1:39" x14ac:dyDescent="0.3">
      <c r="A1427">
        <v>4470</v>
      </c>
      <c r="B1427">
        <v>1962</v>
      </c>
      <c r="C1427">
        <f>2014-marketing_campaign32[[#This Row],[Year_Birth]]</f>
        <v>52</v>
      </c>
      <c r="D1427" t="str">
        <f>IF(AND(marketing_campaign32[[#This Row],[Age]]&gt;17, marketing_campaign32[[#This Row],[Age]]&lt;40), "Adult", IF(AND(marketing_campaign32[[#This Row],[Age]]&gt;=40, marketing_campaign32[[#This Row],[Age]]&lt;59), "Middle Age", "Old Age"))</f>
        <v>Middle Age</v>
      </c>
      <c r="E1427">
        <v>3</v>
      </c>
      <c r="F1427">
        <v>2</v>
      </c>
      <c r="G1427">
        <v>58646</v>
      </c>
      <c r="H1427" t="s">
        <v>147</v>
      </c>
      <c r="I1427">
        <v>2</v>
      </c>
      <c r="J1427">
        <v>0</v>
      </c>
      <c r="K1427">
        <v>1</v>
      </c>
      <c r="L1427">
        <f t="shared" si="66"/>
        <v>1</v>
      </c>
      <c r="M1427">
        <f>marketing_campaign32[[#This Row],[TotalKids]]+marketing_campaign32[[#This Row],[Marital_Number]]</f>
        <v>3</v>
      </c>
      <c r="N1427" s="1">
        <v>41435</v>
      </c>
      <c r="O1427" s="22">
        <f>MAX($N$2:$N$2229)-marketing_campaign32[[#This Row],[Dt_Customer]]</f>
        <v>384</v>
      </c>
      <c r="P1427">
        <v>3</v>
      </c>
      <c r="Q1427">
        <v>62</v>
      </c>
      <c r="R1427">
        <v>1</v>
      </c>
      <c r="S1427">
        <v>44</v>
      </c>
      <c r="T1427">
        <v>6</v>
      </c>
      <c r="U1427">
        <v>5</v>
      </c>
      <c r="V1427">
        <v>22</v>
      </c>
      <c r="W1427">
        <f t="shared" si="67"/>
        <v>140</v>
      </c>
      <c r="X1427" s="27">
        <f>marketing_campaign32[[#This Row],[TotalSpend]]/marketing_campaign32[[#This Row],[Income]]</f>
        <v>2.3872045834328003E-3</v>
      </c>
      <c r="Y1427" s="27" t="str">
        <f>IF(marketing_campaign32[[#This Row],[TotalSpend]]&gt;1196, "High Spend", "Low Spend")</f>
        <v>Low Spend</v>
      </c>
      <c r="Z1427">
        <v>1</v>
      </c>
      <c r="AA1427">
        <v>2</v>
      </c>
      <c r="AB1427">
        <v>1</v>
      </c>
      <c r="AC1427">
        <v>4</v>
      </c>
      <c r="AD1427">
        <f t="shared" si="68"/>
        <v>7</v>
      </c>
      <c r="AE1427" s="30">
        <f>IFERROR(marketing_campaign32[[#This Row],[TotalSpend]]/marketing_campaign32[[#This Row],[TotalPurchase]], 0)</f>
        <v>20</v>
      </c>
      <c r="AF1427">
        <v>4</v>
      </c>
      <c r="AG1427">
        <v>0</v>
      </c>
      <c r="AH1427">
        <v>0</v>
      </c>
      <c r="AI1427">
        <v>0</v>
      </c>
      <c r="AJ1427">
        <v>0</v>
      </c>
      <c r="AK1427">
        <v>0</v>
      </c>
      <c r="AL1427">
        <v>0</v>
      </c>
      <c r="AM1427">
        <v>0</v>
      </c>
    </row>
    <row r="1428" spans="1:39" x14ac:dyDescent="0.3">
      <c r="A1428">
        <v>6183</v>
      </c>
      <c r="B1428">
        <v>1962</v>
      </c>
      <c r="C1428">
        <f>2014-marketing_campaign32[[#This Row],[Year_Birth]]</f>
        <v>52</v>
      </c>
      <c r="D1428" t="str">
        <f>IF(AND(marketing_campaign32[[#This Row],[Age]]&gt;17, marketing_campaign32[[#This Row],[Age]]&lt;40), "Adult", IF(AND(marketing_campaign32[[#This Row],[Age]]&gt;=40, marketing_campaign32[[#This Row],[Age]]&lt;59), "Middle Age", "Old Age"))</f>
        <v>Middle Age</v>
      </c>
      <c r="E1428">
        <v>3</v>
      </c>
      <c r="F1428">
        <v>2</v>
      </c>
      <c r="G1428">
        <v>58646</v>
      </c>
      <c r="H1428" t="s">
        <v>147</v>
      </c>
      <c r="I1428">
        <v>2</v>
      </c>
      <c r="J1428">
        <v>0</v>
      </c>
      <c r="K1428">
        <v>1</v>
      </c>
      <c r="L1428">
        <f t="shared" si="66"/>
        <v>1</v>
      </c>
      <c r="M1428">
        <f>marketing_campaign32[[#This Row],[TotalKids]]+marketing_campaign32[[#This Row],[Marital_Number]]</f>
        <v>3</v>
      </c>
      <c r="N1428" s="1">
        <v>41435</v>
      </c>
      <c r="O1428" s="22">
        <f>MAX($N$2:$N$2229)-marketing_campaign32[[#This Row],[Dt_Customer]]</f>
        <v>384</v>
      </c>
      <c r="P1428">
        <v>3</v>
      </c>
      <c r="Q1428">
        <v>62</v>
      </c>
      <c r="R1428">
        <v>1</v>
      </c>
      <c r="S1428">
        <v>44</v>
      </c>
      <c r="T1428">
        <v>6</v>
      </c>
      <c r="U1428">
        <v>5</v>
      </c>
      <c r="V1428">
        <v>22</v>
      </c>
      <c r="W1428">
        <f t="shared" si="67"/>
        <v>140</v>
      </c>
      <c r="X1428" s="27">
        <f>marketing_campaign32[[#This Row],[TotalSpend]]/marketing_campaign32[[#This Row],[Income]]</f>
        <v>2.3872045834328003E-3</v>
      </c>
      <c r="Y1428" s="27" t="str">
        <f>IF(marketing_campaign32[[#This Row],[TotalSpend]]&gt;1196, "High Spend", "Low Spend")</f>
        <v>Low Spend</v>
      </c>
      <c r="Z1428">
        <v>1</v>
      </c>
      <c r="AA1428">
        <v>2</v>
      </c>
      <c r="AB1428">
        <v>1</v>
      </c>
      <c r="AC1428">
        <v>4</v>
      </c>
      <c r="AD1428">
        <f t="shared" si="68"/>
        <v>7</v>
      </c>
      <c r="AE1428" s="30">
        <f>IFERROR(marketing_campaign32[[#This Row],[TotalSpend]]/marketing_campaign32[[#This Row],[TotalPurchase]], 0)</f>
        <v>20</v>
      </c>
      <c r="AF1428">
        <v>4</v>
      </c>
      <c r="AG1428">
        <v>0</v>
      </c>
      <c r="AH1428">
        <v>0</v>
      </c>
      <c r="AI1428">
        <v>0</v>
      </c>
      <c r="AJ1428">
        <v>0</v>
      </c>
      <c r="AK1428">
        <v>0</v>
      </c>
      <c r="AL1428">
        <v>0</v>
      </c>
      <c r="AM1428">
        <v>0</v>
      </c>
    </row>
    <row r="1429" spans="1:39" x14ac:dyDescent="0.3">
      <c r="A1429">
        <v>11191</v>
      </c>
      <c r="B1429">
        <v>1986</v>
      </c>
      <c r="C1429">
        <f>2014-marketing_campaign32[[#This Row],[Year_Birth]]</f>
        <v>28</v>
      </c>
      <c r="D1429" t="str">
        <f>IF(AND(marketing_campaign32[[#This Row],[Age]]&gt;17, marketing_campaign32[[#This Row],[Age]]&lt;40), "Adult", IF(AND(marketing_campaign32[[#This Row],[Age]]&gt;=40, marketing_campaign32[[#This Row],[Age]]&lt;59), "Middle Age", "Old Age"))</f>
        <v>Adult</v>
      </c>
      <c r="E1429">
        <v>2</v>
      </c>
      <c r="F1429">
        <v>1</v>
      </c>
      <c r="G1429">
        <v>41411</v>
      </c>
      <c r="H1429" t="s">
        <v>147</v>
      </c>
      <c r="I1429">
        <v>2</v>
      </c>
      <c r="J1429">
        <v>0</v>
      </c>
      <c r="K1429">
        <v>0</v>
      </c>
      <c r="L1429">
        <f t="shared" si="66"/>
        <v>0</v>
      </c>
      <c r="M1429">
        <f>marketing_campaign32[[#This Row],[TotalKids]]+marketing_campaign32[[#This Row],[Marital_Number]]</f>
        <v>1</v>
      </c>
      <c r="N1429" s="1">
        <v>41615</v>
      </c>
      <c r="O1429" s="22">
        <f>MAX($N$2:$N$2229)-marketing_campaign32[[#This Row],[Dt_Customer]]</f>
        <v>204</v>
      </c>
      <c r="P1429">
        <v>11</v>
      </c>
      <c r="Q1429">
        <v>37</v>
      </c>
      <c r="R1429">
        <v>32</v>
      </c>
      <c r="S1429">
        <v>38</v>
      </c>
      <c r="T1429">
        <v>11</v>
      </c>
      <c r="U1429">
        <v>3</v>
      </c>
      <c r="V1429">
        <v>18</v>
      </c>
      <c r="W1429">
        <f t="shared" si="67"/>
        <v>139</v>
      </c>
      <c r="X1429" s="27">
        <f>marketing_campaign32[[#This Row],[TotalSpend]]/marketing_campaign32[[#This Row],[Income]]</f>
        <v>3.3565960735070393E-3</v>
      </c>
      <c r="Y1429" s="27" t="str">
        <f>IF(marketing_campaign32[[#This Row],[TotalSpend]]&gt;1196, "High Spend", "Low Spend")</f>
        <v>Low Spend</v>
      </c>
      <c r="Z1429">
        <v>1</v>
      </c>
      <c r="AA1429">
        <v>2</v>
      </c>
      <c r="AB1429">
        <v>1</v>
      </c>
      <c r="AC1429">
        <v>4</v>
      </c>
      <c r="AD1429">
        <f t="shared" si="68"/>
        <v>7</v>
      </c>
      <c r="AE1429" s="30">
        <f>IFERROR(marketing_campaign32[[#This Row],[TotalSpend]]/marketing_campaign32[[#This Row],[TotalPurchase]], 0)</f>
        <v>19.857142857142858</v>
      </c>
      <c r="AF1429">
        <v>6</v>
      </c>
      <c r="AG1429">
        <v>0</v>
      </c>
      <c r="AH1429">
        <v>0</v>
      </c>
      <c r="AI1429">
        <v>0</v>
      </c>
      <c r="AJ1429">
        <v>0</v>
      </c>
      <c r="AK1429">
        <v>0</v>
      </c>
      <c r="AL1429">
        <v>0</v>
      </c>
      <c r="AM1429">
        <v>0</v>
      </c>
    </row>
    <row r="1430" spans="1:39" x14ac:dyDescent="0.3">
      <c r="A1430">
        <v>2245</v>
      </c>
      <c r="B1430">
        <v>1969</v>
      </c>
      <c r="C1430">
        <f>2014-marketing_campaign32[[#This Row],[Year_Birth]]</f>
        <v>45</v>
      </c>
      <c r="D1430" t="str">
        <f>IF(AND(marketing_campaign32[[#This Row],[Age]]&gt;17, marketing_campaign32[[#This Row],[Age]]&lt;40), "Adult", IF(AND(marketing_campaign32[[#This Row],[Age]]&gt;=40, marketing_campaign32[[#This Row],[Age]]&lt;59), "Middle Age", "Old Age"))</f>
        <v>Middle Age</v>
      </c>
      <c r="E1430">
        <v>3</v>
      </c>
      <c r="F1430">
        <v>2</v>
      </c>
      <c r="G1430">
        <v>43641</v>
      </c>
      <c r="H1430" t="s">
        <v>147</v>
      </c>
      <c r="I1430">
        <v>2</v>
      </c>
      <c r="J1430">
        <v>1</v>
      </c>
      <c r="K1430">
        <v>1</v>
      </c>
      <c r="L1430">
        <f t="shared" si="66"/>
        <v>2</v>
      </c>
      <c r="M1430">
        <f>marketing_campaign32[[#This Row],[TotalKids]]+marketing_campaign32[[#This Row],[Marital_Number]]</f>
        <v>4</v>
      </c>
      <c r="N1430" s="1">
        <v>41386</v>
      </c>
      <c r="O1430" s="22">
        <f>MAX($N$2:$N$2229)-marketing_campaign32[[#This Row],[Dt_Customer]]</f>
        <v>433</v>
      </c>
      <c r="P1430">
        <v>50</v>
      </c>
      <c r="Q1430">
        <v>57</v>
      </c>
      <c r="R1430">
        <v>2</v>
      </c>
      <c r="S1430">
        <v>51</v>
      </c>
      <c r="T1430">
        <v>4</v>
      </c>
      <c r="U1430">
        <v>2</v>
      </c>
      <c r="V1430">
        <v>23</v>
      </c>
      <c r="W1430">
        <f t="shared" si="67"/>
        <v>139</v>
      </c>
      <c r="X1430" s="27">
        <f>marketing_campaign32[[#This Row],[TotalSpend]]/marketing_campaign32[[#This Row],[Income]]</f>
        <v>3.1850782521023807E-3</v>
      </c>
      <c r="Y1430" s="27" t="str">
        <f>IF(marketing_campaign32[[#This Row],[TotalSpend]]&gt;1196, "High Spend", "Low Spend")</f>
        <v>Low Spend</v>
      </c>
      <c r="Z1430">
        <v>3</v>
      </c>
      <c r="AA1430">
        <v>2</v>
      </c>
      <c r="AB1430">
        <v>1</v>
      </c>
      <c r="AC1430">
        <v>4</v>
      </c>
      <c r="AD1430">
        <f t="shared" si="68"/>
        <v>7</v>
      </c>
      <c r="AE1430" s="30">
        <f>IFERROR(marketing_campaign32[[#This Row],[TotalSpend]]/marketing_campaign32[[#This Row],[TotalPurchase]], 0)</f>
        <v>19.857142857142858</v>
      </c>
      <c r="AF1430">
        <v>6</v>
      </c>
      <c r="AG1430">
        <v>0</v>
      </c>
      <c r="AH1430">
        <v>0</v>
      </c>
      <c r="AI1430">
        <v>0</v>
      </c>
      <c r="AJ1430">
        <v>0</v>
      </c>
      <c r="AK1430">
        <v>0</v>
      </c>
      <c r="AL1430">
        <v>0</v>
      </c>
      <c r="AM1430">
        <v>0</v>
      </c>
    </row>
    <row r="1431" spans="1:39" x14ac:dyDescent="0.3">
      <c r="A1431">
        <v>11025</v>
      </c>
      <c r="B1431">
        <v>1961</v>
      </c>
      <c r="C1431">
        <f>2014-marketing_campaign32[[#This Row],[Year_Birth]]</f>
        <v>53</v>
      </c>
      <c r="D1431" t="str">
        <f>IF(AND(marketing_campaign32[[#This Row],[Age]]&gt;17, marketing_campaign32[[#This Row],[Age]]&lt;40), "Adult", IF(AND(marketing_campaign32[[#This Row],[Age]]&gt;=40, marketing_campaign32[[#This Row],[Age]]&lt;59), "Middle Age", "Old Age"))</f>
        <v>Middle Age</v>
      </c>
      <c r="E1431">
        <v>2</v>
      </c>
      <c r="F1431">
        <v>2</v>
      </c>
      <c r="G1431">
        <v>36443</v>
      </c>
      <c r="H1431" t="s">
        <v>147</v>
      </c>
      <c r="I1431">
        <v>2</v>
      </c>
      <c r="J1431">
        <v>1</v>
      </c>
      <c r="K1431">
        <v>1</v>
      </c>
      <c r="L1431">
        <f t="shared" si="66"/>
        <v>2</v>
      </c>
      <c r="M1431">
        <f>marketing_campaign32[[#This Row],[TotalKids]]+marketing_campaign32[[#This Row],[Marital_Number]]</f>
        <v>4</v>
      </c>
      <c r="N1431" s="1">
        <v>41308</v>
      </c>
      <c r="O1431" s="22">
        <f>MAX($N$2:$N$2229)-marketing_campaign32[[#This Row],[Dt_Customer]]</f>
        <v>511</v>
      </c>
      <c r="P1431">
        <v>9</v>
      </c>
      <c r="Q1431">
        <v>65</v>
      </c>
      <c r="R1431">
        <v>0</v>
      </c>
      <c r="S1431">
        <v>46</v>
      </c>
      <c r="T1431">
        <v>4</v>
      </c>
      <c r="U1431">
        <v>3</v>
      </c>
      <c r="V1431">
        <v>20</v>
      </c>
      <c r="W1431">
        <f t="shared" si="67"/>
        <v>138</v>
      </c>
      <c r="X1431" s="27">
        <f>marketing_campaign32[[#This Row],[TotalSpend]]/marketing_campaign32[[#This Row],[Income]]</f>
        <v>3.7867354498806356E-3</v>
      </c>
      <c r="Y1431" s="27" t="str">
        <f>IF(marketing_campaign32[[#This Row],[TotalSpend]]&gt;1196, "High Spend", "Low Spend")</f>
        <v>Low Spend</v>
      </c>
      <c r="Z1431">
        <v>4</v>
      </c>
      <c r="AA1431">
        <v>3</v>
      </c>
      <c r="AB1431">
        <v>1</v>
      </c>
      <c r="AC1431">
        <v>3</v>
      </c>
      <c r="AD1431">
        <f t="shared" si="68"/>
        <v>7</v>
      </c>
      <c r="AE1431" s="30">
        <f>IFERROR(marketing_campaign32[[#This Row],[TotalSpend]]/marketing_campaign32[[#This Row],[TotalPurchase]], 0)</f>
        <v>19.714285714285715</v>
      </c>
      <c r="AF1431">
        <v>8</v>
      </c>
      <c r="AG1431">
        <v>0</v>
      </c>
      <c r="AH1431">
        <v>0</v>
      </c>
      <c r="AI1431">
        <v>0</v>
      </c>
      <c r="AJ1431">
        <v>0</v>
      </c>
      <c r="AK1431">
        <v>0</v>
      </c>
      <c r="AL1431">
        <v>0</v>
      </c>
      <c r="AM1431">
        <v>0</v>
      </c>
    </row>
    <row r="1432" spans="1:39" x14ac:dyDescent="0.3">
      <c r="A1432">
        <v>7485</v>
      </c>
      <c r="B1432">
        <v>1950</v>
      </c>
      <c r="C1432">
        <f>2014-marketing_campaign32[[#This Row],[Year_Birth]]</f>
        <v>64</v>
      </c>
      <c r="D1432" t="str">
        <f>IF(AND(marketing_campaign32[[#This Row],[Age]]&gt;17, marketing_campaign32[[#This Row],[Age]]&lt;40), "Adult", IF(AND(marketing_campaign32[[#This Row],[Age]]&gt;=40, marketing_campaign32[[#This Row],[Age]]&lt;59), "Middle Age", "Old Age"))</f>
        <v>Old Age</v>
      </c>
      <c r="E1432">
        <v>3</v>
      </c>
      <c r="F1432">
        <v>1</v>
      </c>
      <c r="G1432">
        <v>56551</v>
      </c>
      <c r="H1432" t="s">
        <v>147</v>
      </c>
      <c r="I1432">
        <v>2</v>
      </c>
      <c r="J1432">
        <v>1</v>
      </c>
      <c r="K1432">
        <v>1</v>
      </c>
      <c r="L1432">
        <f t="shared" si="66"/>
        <v>2</v>
      </c>
      <c r="M1432">
        <f>marketing_campaign32[[#This Row],[TotalKids]]+marketing_campaign32[[#This Row],[Marital_Number]]</f>
        <v>3</v>
      </c>
      <c r="N1432" s="1">
        <v>41766</v>
      </c>
      <c r="O1432" s="22">
        <f>MAX($N$2:$N$2229)-marketing_campaign32[[#This Row],[Dt_Customer]]</f>
        <v>53</v>
      </c>
      <c r="P1432">
        <v>48</v>
      </c>
      <c r="Q1432">
        <v>67</v>
      </c>
      <c r="R1432">
        <v>4</v>
      </c>
      <c r="S1432">
        <v>32</v>
      </c>
      <c r="T1432">
        <v>17</v>
      </c>
      <c r="U1432">
        <v>2</v>
      </c>
      <c r="V1432">
        <v>16</v>
      </c>
      <c r="W1432">
        <f t="shared" si="67"/>
        <v>138</v>
      </c>
      <c r="X1432" s="27">
        <f>marketing_campaign32[[#This Row],[TotalSpend]]/marketing_campaign32[[#This Row],[Income]]</f>
        <v>2.4402751498647239E-3</v>
      </c>
      <c r="Y1432" s="27" t="str">
        <f>IF(marketing_campaign32[[#This Row],[TotalSpend]]&gt;1196, "High Spend", "Low Spend")</f>
        <v>Low Spend</v>
      </c>
      <c r="Z1432">
        <v>3</v>
      </c>
      <c r="AA1432">
        <v>2</v>
      </c>
      <c r="AB1432">
        <v>1</v>
      </c>
      <c r="AC1432">
        <v>4</v>
      </c>
      <c r="AD1432">
        <f t="shared" si="68"/>
        <v>7</v>
      </c>
      <c r="AE1432" s="30">
        <f>IFERROR(marketing_campaign32[[#This Row],[TotalSpend]]/marketing_campaign32[[#This Row],[TotalPurchase]], 0)</f>
        <v>19.714285714285715</v>
      </c>
      <c r="AF1432">
        <v>4</v>
      </c>
      <c r="AG1432">
        <v>0</v>
      </c>
      <c r="AH1432">
        <v>0</v>
      </c>
      <c r="AI1432">
        <v>0</v>
      </c>
      <c r="AJ1432">
        <v>0</v>
      </c>
      <c r="AK1432">
        <v>0</v>
      </c>
      <c r="AL1432">
        <v>0</v>
      </c>
      <c r="AM1432">
        <v>0</v>
      </c>
    </row>
    <row r="1433" spans="1:39" x14ac:dyDescent="0.3">
      <c r="A1433">
        <v>7530</v>
      </c>
      <c r="B1433">
        <v>1950</v>
      </c>
      <c r="C1433">
        <f>2014-marketing_campaign32[[#This Row],[Year_Birth]]</f>
        <v>64</v>
      </c>
      <c r="D1433" t="str">
        <f>IF(AND(marketing_campaign32[[#This Row],[Age]]&gt;17, marketing_campaign32[[#This Row],[Age]]&lt;40), "Adult", IF(AND(marketing_campaign32[[#This Row],[Age]]&gt;=40, marketing_campaign32[[#This Row],[Age]]&lt;59), "Middle Age", "Old Age"))</f>
        <v>Old Age</v>
      </c>
      <c r="E1433">
        <v>3</v>
      </c>
      <c r="F1433">
        <v>1</v>
      </c>
      <c r="G1433">
        <v>56551</v>
      </c>
      <c r="H1433" t="s">
        <v>147</v>
      </c>
      <c r="I1433">
        <v>2</v>
      </c>
      <c r="J1433">
        <v>1</v>
      </c>
      <c r="K1433">
        <v>1</v>
      </c>
      <c r="L1433">
        <f t="shared" si="66"/>
        <v>2</v>
      </c>
      <c r="M1433">
        <f>marketing_campaign32[[#This Row],[TotalKids]]+marketing_campaign32[[#This Row],[Marital_Number]]</f>
        <v>3</v>
      </c>
      <c r="N1433" s="1">
        <v>41766</v>
      </c>
      <c r="O1433" s="22">
        <f>MAX($N$2:$N$2229)-marketing_campaign32[[#This Row],[Dt_Customer]]</f>
        <v>53</v>
      </c>
      <c r="P1433">
        <v>48</v>
      </c>
      <c r="Q1433">
        <v>67</v>
      </c>
      <c r="R1433">
        <v>4</v>
      </c>
      <c r="S1433">
        <v>32</v>
      </c>
      <c r="T1433">
        <v>17</v>
      </c>
      <c r="U1433">
        <v>2</v>
      </c>
      <c r="V1433">
        <v>16</v>
      </c>
      <c r="W1433">
        <f t="shared" si="67"/>
        <v>138</v>
      </c>
      <c r="X1433" s="27">
        <f>marketing_campaign32[[#This Row],[TotalSpend]]/marketing_campaign32[[#This Row],[Income]]</f>
        <v>2.4402751498647239E-3</v>
      </c>
      <c r="Y1433" s="27" t="str">
        <f>IF(marketing_campaign32[[#This Row],[TotalSpend]]&gt;1196, "High Spend", "Low Spend")</f>
        <v>Low Spend</v>
      </c>
      <c r="Z1433">
        <v>3</v>
      </c>
      <c r="AA1433">
        <v>2</v>
      </c>
      <c r="AB1433">
        <v>1</v>
      </c>
      <c r="AC1433">
        <v>4</v>
      </c>
      <c r="AD1433">
        <f t="shared" si="68"/>
        <v>7</v>
      </c>
      <c r="AE1433" s="30">
        <f>IFERROR(marketing_campaign32[[#This Row],[TotalSpend]]/marketing_campaign32[[#This Row],[TotalPurchase]], 0)</f>
        <v>19.714285714285715</v>
      </c>
      <c r="AF1433">
        <v>4</v>
      </c>
      <c r="AG1433">
        <v>0</v>
      </c>
      <c r="AH1433">
        <v>0</v>
      </c>
      <c r="AI1433">
        <v>0</v>
      </c>
      <c r="AJ1433">
        <v>0</v>
      </c>
      <c r="AK1433">
        <v>0</v>
      </c>
      <c r="AL1433">
        <v>0</v>
      </c>
      <c r="AM1433">
        <v>0</v>
      </c>
    </row>
    <row r="1434" spans="1:39" x14ac:dyDescent="0.3">
      <c r="A1434">
        <v>4436</v>
      </c>
      <c r="B1434">
        <v>1976</v>
      </c>
      <c r="C1434">
        <f>2014-marketing_campaign32[[#This Row],[Year_Birth]]</f>
        <v>38</v>
      </c>
      <c r="D1434" t="str">
        <f>IF(AND(marketing_campaign32[[#This Row],[Age]]&gt;17, marketing_campaign32[[#This Row],[Age]]&lt;40), "Adult", IF(AND(marketing_campaign32[[#This Row],[Age]]&gt;=40, marketing_campaign32[[#This Row],[Age]]&lt;59), "Middle Age", "Old Age"))</f>
        <v>Adult</v>
      </c>
      <c r="E1434">
        <v>2</v>
      </c>
      <c r="F1434">
        <v>1</v>
      </c>
      <c r="G1434">
        <v>20180</v>
      </c>
      <c r="H1434" t="s">
        <v>148</v>
      </c>
      <c r="I1434">
        <v>1</v>
      </c>
      <c r="J1434">
        <v>0</v>
      </c>
      <c r="K1434">
        <v>0</v>
      </c>
      <c r="L1434">
        <f t="shared" si="66"/>
        <v>0</v>
      </c>
      <c r="M1434">
        <f>marketing_campaign32[[#This Row],[TotalKids]]+marketing_campaign32[[#This Row],[Marital_Number]]</f>
        <v>1</v>
      </c>
      <c r="N1434" s="1">
        <v>41325</v>
      </c>
      <c r="O1434" s="22">
        <f>MAX($N$2:$N$2229)-marketing_campaign32[[#This Row],[Dt_Customer]]</f>
        <v>494</v>
      </c>
      <c r="P1434">
        <v>27</v>
      </c>
      <c r="Q1434">
        <v>18</v>
      </c>
      <c r="R1434">
        <v>42</v>
      </c>
      <c r="S1434">
        <v>24</v>
      </c>
      <c r="T1434">
        <v>15</v>
      </c>
      <c r="U1434">
        <v>20</v>
      </c>
      <c r="V1434">
        <v>18</v>
      </c>
      <c r="W1434">
        <f t="shared" si="67"/>
        <v>137</v>
      </c>
      <c r="X1434" s="27">
        <f>marketing_campaign32[[#This Row],[TotalSpend]]/marketing_campaign32[[#This Row],[Income]]</f>
        <v>6.7888999008919723E-3</v>
      </c>
      <c r="Y1434" s="27" t="str">
        <f>IF(marketing_campaign32[[#This Row],[TotalSpend]]&gt;1196, "High Spend", "Low Spend")</f>
        <v>Low Spend</v>
      </c>
      <c r="Z1434">
        <v>1</v>
      </c>
      <c r="AA1434">
        <v>2</v>
      </c>
      <c r="AB1434">
        <v>1</v>
      </c>
      <c r="AC1434">
        <v>4</v>
      </c>
      <c r="AD1434">
        <f t="shared" si="68"/>
        <v>7</v>
      </c>
      <c r="AE1434" s="30">
        <f>IFERROR(marketing_campaign32[[#This Row],[TotalSpend]]/marketing_campaign32[[#This Row],[TotalPurchase]], 0)</f>
        <v>19.571428571428573</v>
      </c>
      <c r="AF1434">
        <v>7</v>
      </c>
      <c r="AG1434">
        <v>0</v>
      </c>
      <c r="AH1434">
        <v>0</v>
      </c>
      <c r="AI1434">
        <v>0</v>
      </c>
      <c r="AJ1434">
        <v>0</v>
      </c>
      <c r="AK1434">
        <v>0</v>
      </c>
      <c r="AL1434">
        <v>0</v>
      </c>
      <c r="AM1434">
        <v>0</v>
      </c>
    </row>
    <row r="1435" spans="1:39" x14ac:dyDescent="0.3">
      <c r="A1435">
        <v>2929</v>
      </c>
      <c r="B1435">
        <v>1976</v>
      </c>
      <c r="C1435">
        <f>2014-marketing_campaign32[[#This Row],[Year_Birth]]</f>
        <v>38</v>
      </c>
      <c r="D1435" t="str">
        <f>IF(AND(marketing_campaign32[[#This Row],[Age]]&gt;17, marketing_campaign32[[#This Row],[Age]]&lt;40), "Adult", IF(AND(marketing_campaign32[[#This Row],[Age]]&gt;=40, marketing_campaign32[[#This Row],[Age]]&lt;59), "Middle Age", "Old Age"))</f>
        <v>Adult</v>
      </c>
      <c r="E1435">
        <v>2</v>
      </c>
      <c r="F1435">
        <v>1</v>
      </c>
      <c r="G1435">
        <v>20180</v>
      </c>
      <c r="H1435" t="s">
        <v>148</v>
      </c>
      <c r="I1435">
        <v>1</v>
      </c>
      <c r="J1435">
        <v>0</v>
      </c>
      <c r="K1435">
        <v>0</v>
      </c>
      <c r="L1435">
        <f t="shared" si="66"/>
        <v>0</v>
      </c>
      <c r="M1435">
        <f>marketing_campaign32[[#This Row],[TotalKids]]+marketing_campaign32[[#This Row],[Marital_Number]]</f>
        <v>1</v>
      </c>
      <c r="N1435" s="1">
        <v>41325</v>
      </c>
      <c r="O1435" s="22">
        <f>MAX($N$2:$N$2229)-marketing_campaign32[[#This Row],[Dt_Customer]]</f>
        <v>494</v>
      </c>
      <c r="P1435">
        <v>27</v>
      </c>
      <c r="Q1435">
        <v>18</v>
      </c>
      <c r="R1435">
        <v>42</v>
      </c>
      <c r="S1435">
        <v>24</v>
      </c>
      <c r="T1435">
        <v>15</v>
      </c>
      <c r="U1435">
        <v>20</v>
      </c>
      <c r="V1435">
        <v>18</v>
      </c>
      <c r="W1435">
        <f t="shared" si="67"/>
        <v>137</v>
      </c>
      <c r="X1435" s="27">
        <f>marketing_campaign32[[#This Row],[TotalSpend]]/marketing_campaign32[[#This Row],[Income]]</f>
        <v>6.7888999008919723E-3</v>
      </c>
      <c r="Y1435" s="27" t="str">
        <f>IF(marketing_campaign32[[#This Row],[TotalSpend]]&gt;1196, "High Spend", "Low Spend")</f>
        <v>Low Spend</v>
      </c>
      <c r="Z1435">
        <v>1</v>
      </c>
      <c r="AA1435">
        <v>2</v>
      </c>
      <c r="AB1435">
        <v>1</v>
      </c>
      <c r="AC1435">
        <v>4</v>
      </c>
      <c r="AD1435">
        <f t="shared" si="68"/>
        <v>7</v>
      </c>
      <c r="AE1435" s="30">
        <f>IFERROR(marketing_campaign32[[#This Row],[TotalSpend]]/marketing_campaign32[[#This Row],[TotalPurchase]], 0)</f>
        <v>19.571428571428573</v>
      </c>
      <c r="AF1435">
        <v>7</v>
      </c>
      <c r="AG1435">
        <v>0</v>
      </c>
      <c r="AH1435">
        <v>0</v>
      </c>
      <c r="AI1435">
        <v>0</v>
      </c>
      <c r="AJ1435">
        <v>0</v>
      </c>
      <c r="AK1435">
        <v>0</v>
      </c>
      <c r="AL1435">
        <v>0</v>
      </c>
      <c r="AM1435">
        <v>0</v>
      </c>
    </row>
    <row r="1436" spans="1:39" x14ac:dyDescent="0.3">
      <c r="A1436">
        <v>3386</v>
      </c>
      <c r="B1436">
        <v>1992</v>
      </c>
      <c r="C1436">
        <f>2014-marketing_campaign32[[#This Row],[Year_Birth]]</f>
        <v>22</v>
      </c>
      <c r="D1436" t="str">
        <f>IF(AND(marketing_campaign32[[#This Row],[Age]]&gt;17, marketing_campaign32[[#This Row],[Age]]&lt;40), "Adult", IF(AND(marketing_campaign32[[#This Row],[Age]]&gt;=40, marketing_campaign32[[#This Row],[Age]]&lt;59), "Middle Age", "Old Age"))</f>
        <v>Adult</v>
      </c>
      <c r="E1436">
        <v>2</v>
      </c>
      <c r="F1436">
        <v>2</v>
      </c>
      <c r="G1436">
        <v>34935</v>
      </c>
      <c r="H1436" t="s">
        <v>147</v>
      </c>
      <c r="I1436">
        <v>2</v>
      </c>
      <c r="J1436">
        <v>0</v>
      </c>
      <c r="K1436">
        <v>0</v>
      </c>
      <c r="L1436">
        <f t="shared" si="66"/>
        <v>0</v>
      </c>
      <c r="M1436">
        <f>marketing_campaign32[[#This Row],[TotalKids]]+marketing_campaign32[[#This Row],[Marital_Number]]</f>
        <v>2</v>
      </c>
      <c r="N1436" s="1">
        <v>41446</v>
      </c>
      <c r="O1436" s="22">
        <f>MAX($N$2:$N$2229)-marketing_campaign32[[#This Row],[Dt_Customer]]</f>
        <v>373</v>
      </c>
      <c r="P1436">
        <v>71</v>
      </c>
      <c r="Q1436">
        <v>34</v>
      </c>
      <c r="R1436">
        <v>4</v>
      </c>
      <c r="S1436">
        <v>66</v>
      </c>
      <c r="T1436">
        <v>3</v>
      </c>
      <c r="U1436">
        <v>10</v>
      </c>
      <c r="V1436">
        <v>20</v>
      </c>
      <c r="W1436">
        <f t="shared" si="67"/>
        <v>137</v>
      </c>
      <c r="X1436" s="27">
        <f>marketing_campaign32[[#This Row],[TotalSpend]]/marketing_campaign32[[#This Row],[Income]]</f>
        <v>3.9215686274509803E-3</v>
      </c>
      <c r="Y1436" s="27" t="str">
        <f>IF(marketing_campaign32[[#This Row],[TotalSpend]]&gt;1196, "High Spend", "Low Spend")</f>
        <v>Low Spend</v>
      </c>
      <c r="Z1436">
        <v>1</v>
      </c>
      <c r="AA1436">
        <v>2</v>
      </c>
      <c r="AB1436">
        <v>1</v>
      </c>
      <c r="AC1436">
        <v>4</v>
      </c>
      <c r="AD1436">
        <f t="shared" si="68"/>
        <v>7</v>
      </c>
      <c r="AE1436" s="30">
        <f>IFERROR(marketing_campaign32[[#This Row],[TotalSpend]]/marketing_campaign32[[#This Row],[TotalPurchase]], 0)</f>
        <v>19.571428571428573</v>
      </c>
      <c r="AF1436">
        <v>7</v>
      </c>
      <c r="AG1436">
        <v>0</v>
      </c>
      <c r="AH1436">
        <v>0</v>
      </c>
      <c r="AI1436">
        <v>0</v>
      </c>
      <c r="AJ1436">
        <v>0</v>
      </c>
      <c r="AK1436">
        <v>0</v>
      </c>
      <c r="AL1436">
        <v>0</v>
      </c>
      <c r="AM1436">
        <v>0</v>
      </c>
    </row>
    <row r="1437" spans="1:39" x14ac:dyDescent="0.3">
      <c r="A1437">
        <v>8175</v>
      </c>
      <c r="B1437">
        <v>1992</v>
      </c>
      <c r="C1437">
        <f>2014-marketing_campaign32[[#This Row],[Year_Birth]]</f>
        <v>22</v>
      </c>
      <c r="D1437" t="str">
        <f>IF(AND(marketing_campaign32[[#This Row],[Age]]&gt;17, marketing_campaign32[[#This Row],[Age]]&lt;40), "Adult", IF(AND(marketing_campaign32[[#This Row],[Age]]&gt;=40, marketing_campaign32[[#This Row],[Age]]&lt;59), "Middle Age", "Old Age"))</f>
        <v>Adult</v>
      </c>
      <c r="E1437">
        <v>2</v>
      </c>
      <c r="F1437">
        <v>2</v>
      </c>
      <c r="G1437">
        <v>34935</v>
      </c>
      <c r="H1437" t="s">
        <v>147</v>
      </c>
      <c r="I1437">
        <v>2</v>
      </c>
      <c r="J1437">
        <v>0</v>
      </c>
      <c r="K1437">
        <v>0</v>
      </c>
      <c r="L1437">
        <f t="shared" si="66"/>
        <v>0</v>
      </c>
      <c r="M1437">
        <f>marketing_campaign32[[#This Row],[TotalKids]]+marketing_campaign32[[#This Row],[Marital_Number]]</f>
        <v>2</v>
      </c>
      <c r="N1437" s="1">
        <v>41446</v>
      </c>
      <c r="O1437" s="22">
        <f>MAX($N$2:$N$2229)-marketing_campaign32[[#This Row],[Dt_Customer]]</f>
        <v>373</v>
      </c>
      <c r="P1437">
        <v>71</v>
      </c>
      <c r="Q1437">
        <v>34</v>
      </c>
      <c r="R1437">
        <v>4</v>
      </c>
      <c r="S1437">
        <v>66</v>
      </c>
      <c r="T1437">
        <v>3</v>
      </c>
      <c r="U1437">
        <v>10</v>
      </c>
      <c r="V1437">
        <v>20</v>
      </c>
      <c r="W1437">
        <f t="shared" si="67"/>
        <v>137</v>
      </c>
      <c r="X1437" s="27">
        <f>marketing_campaign32[[#This Row],[TotalSpend]]/marketing_campaign32[[#This Row],[Income]]</f>
        <v>3.9215686274509803E-3</v>
      </c>
      <c r="Y1437" s="27" t="str">
        <f>IF(marketing_campaign32[[#This Row],[TotalSpend]]&gt;1196, "High Spend", "Low Spend")</f>
        <v>Low Spend</v>
      </c>
      <c r="Z1437">
        <v>1</v>
      </c>
      <c r="AA1437">
        <v>2</v>
      </c>
      <c r="AB1437">
        <v>1</v>
      </c>
      <c r="AC1437">
        <v>4</v>
      </c>
      <c r="AD1437">
        <f t="shared" si="68"/>
        <v>7</v>
      </c>
      <c r="AE1437" s="30">
        <f>IFERROR(marketing_campaign32[[#This Row],[TotalSpend]]/marketing_campaign32[[#This Row],[TotalPurchase]], 0)</f>
        <v>19.571428571428573</v>
      </c>
      <c r="AF1437">
        <v>7</v>
      </c>
      <c r="AG1437">
        <v>0</v>
      </c>
      <c r="AH1437">
        <v>0</v>
      </c>
      <c r="AI1437">
        <v>0</v>
      </c>
      <c r="AJ1437">
        <v>0</v>
      </c>
      <c r="AK1437">
        <v>0</v>
      </c>
      <c r="AL1437">
        <v>0</v>
      </c>
      <c r="AM1437">
        <v>0</v>
      </c>
    </row>
    <row r="1438" spans="1:39" x14ac:dyDescent="0.3">
      <c r="A1438">
        <v>7254</v>
      </c>
      <c r="B1438">
        <v>1969</v>
      </c>
      <c r="C1438">
        <f>2014-marketing_campaign32[[#This Row],[Year_Birth]]</f>
        <v>45</v>
      </c>
      <c r="D1438" t="str">
        <f>IF(AND(marketing_campaign32[[#This Row],[Age]]&gt;17, marketing_campaign32[[#This Row],[Age]]&lt;40), "Adult", IF(AND(marketing_campaign32[[#This Row],[Age]]&gt;=40, marketing_campaign32[[#This Row],[Age]]&lt;59), "Middle Age", "Old Age"))</f>
        <v>Middle Age</v>
      </c>
      <c r="E1438">
        <v>2</v>
      </c>
      <c r="F1438">
        <v>2</v>
      </c>
      <c r="G1438">
        <v>38361</v>
      </c>
      <c r="H1438" t="s">
        <v>147</v>
      </c>
      <c r="I1438">
        <v>2</v>
      </c>
      <c r="J1438">
        <v>1</v>
      </c>
      <c r="K1438">
        <v>0</v>
      </c>
      <c r="L1438">
        <f t="shared" si="66"/>
        <v>1</v>
      </c>
      <c r="M1438">
        <f>marketing_campaign32[[#This Row],[TotalKids]]+marketing_campaign32[[#This Row],[Marital_Number]]</f>
        <v>3</v>
      </c>
      <c r="N1438" s="1">
        <v>41635</v>
      </c>
      <c r="O1438" s="22">
        <f>MAX($N$2:$N$2229)-marketing_campaign32[[#This Row],[Dt_Customer]]</f>
        <v>184</v>
      </c>
      <c r="P1438">
        <v>74</v>
      </c>
      <c r="Q1438">
        <v>39</v>
      </c>
      <c r="R1438">
        <v>0</v>
      </c>
      <c r="S1438">
        <v>56</v>
      </c>
      <c r="T1438">
        <v>20</v>
      </c>
      <c r="U1438">
        <v>8</v>
      </c>
      <c r="V1438">
        <v>14</v>
      </c>
      <c r="W1438">
        <f t="shared" si="67"/>
        <v>137</v>
      </c>
      <c r="X1438" s="27">
        <f>marketing_campaign32[[#This Row],[TotalSpend]]/marketing_campaign32[[#This Row],[Income]]</f>
        <v>3.5713354709209877E-3</v>
      </c>
      <c r="Y1438" s="27" t="str">
        <f>IF(marketing_campaign32[[#This Row],[TotalSpend]]&gt;1196, "High Spend", "Low Spend")</f>
        <v>Low Spend</v>
      </c>
      <c r="Z1438">
        <v>3</v>
      </c>
      <c r="AA1438">
        <v>3</v>
      </c>
      <c r="AB1438">
        <v>1</v>
      </c>
      <c r="AC1438">
        <v>3</v>
      </c>
      <c r="AD1438">
        <f t="shared" si="68"/>
        <v>7</v>
      </c>
      <c r="AE1438" s="30">
        <f>IFERROR(marketing_campaign32[[#This Row],[TotalSpend]]/marketing_campaign32[[#This Row],[TotalPurchase]], 0)</f>
        <v>19.571428571428573</v>
      </c>
      <c r="AF1438">
        <v>7</v>
      </c>
      <c r="AG1438">
        <v>0</v>
      </c>
      <c r="AH1438">
        <v>0</v>
      </c>
      <c r="AI1438">
        <v>0</v>
      </c>
      <c r="AJ1438">
        <v>0</v>
      </c>
      <c r="AK1438">
        <v>0</v>
      </c>
      <c r="AL1438">
        <v>0</v>
      </c>
      <c r="AM1438">
        <v>0</v>
      </c>
    </row>
    <row r="1439" spans="1:39" x14ac:dyDescent="0.3">
      <c r="A1439">
        <v>8775</v>
      </c>
      <c r="B1439">
        <v>1969</v>
      </c>
      <c r="C1439">
        <f>2014-marketing_campaign32[[#This Row],[Year_Birth]]</f>
        <v>45</v>
      </c>
      <c r="D1439" t="str">
        <f>IF(AND(marketing_campaign32[[#This Row],[Age]]&gt;17, marketing_campaign32[[#This Row],[Age]]&lt;40), "Adult", IF(AND(marketing_campaign32[[#This Row],[Age]]&gt;=40, marketing_campaign32[[#This Row],[Age]]&lt;59), "Middle Age", "Old Age"))</f>
        <v>Middle Age</v>
      </c>
      <c r="E1439">
        <v>2</v>
      </c>
      <c r="F1439">
        <v>2</v>
      </c>
      <c r="G1439">
        <v>38361</v>
      </c>
      <c r="H1439" t="s">
        <v>147</v>
      </c>
      <c r="I1439">
        <v>2</v>
      </c>
      <c r="J1439">
        <v>1</v>
      </c>
      <c r="K1439">
        <v>0</v>
      </c>
      <c r="L1439">
        <f t="shared" si="66"/>
        <v>1</v>
      </c>
      <c r="M1439">
        <f>marketing_campaign32[[#This Row],[TotalKids]]+marketing_campaign32[[#This Row],[Marital_Number]]</f>
        <v>3</v>
      </c>
      <c r="N1439" s="1">
        <v>41635</v>
      </c>
      <c r="O1439" s="22">
        <f>MAX($N$2:$N$2229)-marketing_campaign32[[#This Row],[Dt_Customer]]</f>
        <v>184</v>
      </c>
      <c r="P1439">
        <v>74</v>
      </c>
      <c r="Q1439">
        <v>39</v>
      </c>
      <c r="R1439">
        <v>0</v>
      </c>
      <c r="S1439">
        <v>56</v>
      </c>
      <c r="T1439">
        <v>20</v>
      </c>
      <c r="U1439">
        <v>8</v>
      </c>
      <c r="V1439">
        <v>14</v>
      </c>
      <c r="W1439">
        <f t="shared" si="67"/>
        <v>137</v>
      </c>
      <c r="X1439" s="27">
        <f>marketing_campaign32[[#This Row],[TotalSpend]]/marketing_campaign32[[#This Row],[Income]]</f>
        <v>3.5713354709209877E-3</v>
      </c>
      <c r="Y1439" s="27" t="str">
        <f>IF(marketing_campaign32[[#This Row],[TotalSpend]]&gt;1196, "High Spend", "Low Spend")</f>
        <v>Low Spend</v>
      </c>
      <c r="Z1439">
        <v>3</v>
      </c>
      <c r="AA1439">
        <v>3</v>
      </c>
      <c r="AB1439">
        <v>1</v>
      </c>
      <c r="AC1439">
        <v>3</v>
      </c>
      <c r="AD1439">
        <f t="shared" si="68"/>
        <v>7</v>
      </c>
      <c r="AE1439" s="30">
        <f>IFERROR(marketing_campaign32[[#This Row],[TotalSpend]]/marketing_campaign32[[#This Row],[TotalPurchase]], 0)</f>
        <v>19.571428571428573</v>
      </c>
      <c r="AF1439">
        <v>7</v>
      </c>
      <c r="AG1439">
        <v>0</v>
      </c>
      <c r="AH1439">
        <v>0</v>
      </c>
      <c r="AI1439">
        <v>0</v>
      </c>
      <c r="AJ1439">
        <v>0</v>
      </c>
      <c r="AK1439">
        <v>0</v>
      </c>
      <c r="AL1439">
        <v>0</v>
      </c>
      <c r="AM1439">
        <v>0</v>
      </c>
    </row>
    <row r="1440" spans="1:39" x14ac:dyDescent="0.3">
      <c r="A1440">
        <v>4303</v>
      </c>
      <c r="B1440">
        <v>1957</v>
      </c>
      <c r="C1440">
        <f>2014-marketing_campaign32[[#This Row],[Year_Birth]]</f>
        <v>57</v>
      </c>
      <c r="D1440" t="str">
        <f>IF(AND(marketing_campaign32[[#This Row],[Age]]&gt;17, marketing_campaign32[[#This Row],[Age]]&lt;40), "Adult", IF(AND(marketing_campaign32[[#This Row],[Age]]&gt;=40, marketing_campaign32[[#This Row],[Age]]&lt;59), "Middle Age", "Old Age"))</f>
        <v>Middle Age</v>
      </c>
      <c r="E1440">
        <v>3</v>
      </c>
      <c r="F1440">
        <v>2</v>
      </c>
      <c r="G1440">
        <v>6835</v>
      </c>
      <c r="H1440" t="s">
        <v>148</v>
      </c>
      <c r="I1440">
        <v>1</v>
      </c>
      <c r="J1440">
        <v>0</v>
      </c>
      <c r="K1440">
        <v>1</v>
      </c>
      <c r="L1440">
        <f t="shared" si="66"/>
        <v>1</v>
      </c>
      <c r="M1440">
        <f>marketing_campaign32[[#This Row],[TotalKids]]+marketing_campaign32[[#This Row],[Marital_Number]]</f>
        <v>3</v>
      </c>
      <c r="N1440" s="1">
        <v>41251</v>
      </c>
      <c r="O1440" s="22">
        <f>MAX($N$2:$N$2229)-marketing_campaign32[[#This Row],[Dt_Customer]]</f>
        <v>568</v>
      </c>
      <c r="P1440">
        <v>76</v>
      </c>
      <c r="Q1440">
        <v>107</v>
      </c>
      <c r="R1440">
        <v>2</v>
      </c>
      <c r="S1440">
        <v>12</v>
      </c>
      <c r="T1440">
        <v>2</v>
      </c>
      <c r="U1440">
        <v>2</v>
      </c>
      <c r="V1440">
        <v>12</v>
      </c>
      <c r="W1440">
        <f t="shared" si="67"/>
        <v>137</v>
      </c>
      <c r="X1440" s="27">
        <f>marketing_campaign32[[#This Row],[TotalSpend]]/marketing_campaign32[[#This Row],[Income]]</f>
        <v>2.0043891733723482E-2</v>
      </c>
      <c r="Y1440" s="27" t="str">
        <f>IF(marketing_campaign32[[#This Row],[TotalSpend]]&gt;1196, "High Spend", "Low Spend")</f>
        <v>Low Spend</v>
      </c>
      <c r="Z1440">
        <v>0</v>
      </c>
      <c r="AA1440">
        <v>0</v>
      </c>
      <c r="AB1440">
        <v>0</v>
      </c>
      <c r="AC1440">
        <v>1</v>
      </c>
      <c r="AD1440">
        <f t="shared" si="68"/>
        <v>1</v>
      </c>
      <c r="AE1440" s="30">
        <f>IFERROR(marketing_campaign32[[#This Row],[TotalSpend]]/marketing_campaign32[[#This Row],[TotalPurchase]], 0)</f>
        <v>137</v>
      </c>
      <c r="AF1440">
        <v>20</v>
      </c>
      <c r="AG1440">
        <v>0</v>
      </c>
      <c r="AH1440">
        <v>0</v>
      </c>
      <c r="AI1440">
        <v>0</v>
      </c>
      <c r="AJ1440">
        <v>0</v>
      </c>
      <c r="AK1440">
        <v>0</v>
      </c>
      <c r="AL1440">
        <v>0</v>
      </c>
      <c r="AM1440">
        <v>0</v>
      </c>
    </row>
    <row r="1441" spans="1:39" x14ac:dyDescent="0.3">
      <c r="A1441">
        <v>5025</v>
      </c>
      <c r="B1441">
        <v>1979</v>
      </c>
      <c r="C1441">
        <f>2014-marketing_campaign32[[#This Row],[Year_Birth]]</f>
        <v>35</v>
      </c>
      <c r="D1441" t="str">
        <f>IF(AND(marketing_campaign32[[#This Row],[Age]]&gt;17, marketing_campaign32[[#This Row],[Age]]&lt;40), "Adult", IF(AND(marketing_campaign32[[#This Row],[Age]]&gt;=40, marketing_campaign32[[#This Row],[Age]]&lt;59), "Middle Age", "Old Age"))</f>
        <v>Adult</v>
      </c>
      <c r="E1441">
        <v>2</v>
      </c>
      <c r="F1441">
        <v>1</v>
      </c>
      <c r="G1441">
        <v>48526</v>
      </c>
      <c r="H1441" t="s">
        <v>147</v>
      </c>
      <c r="I1441">
        <v>2</v>
      </c>
      <c r="J1441">
        <v>1</v>
      </c>
      <c r="K1441">
        <v>0</v>
      </c>
      <c r="L1441">
        <f t="shared" si="66"/>
        <v>1</v>
      </c>
      <c r="M1441">
        <f>marketing_campaign32[[#This Row],[TotalKids]]+marketing_campaign32[[#This Row],[Marital_Number]]</f>
        <v>2</v>
      </c>
      <c r="N1441" s="1">
        <v>41632</v>
      </c>
      <c r="O1441" s="22">
        <f>MAX($N$2:$N$2229)-marketing_campaign32[[#This Row],[Dt_Customer]]</f>
        <v>187</v>
      </c>
      <c r="P1441">
        <v>32</v>
      </c>
      <c r="Q1441">
        <v>23</v>
      </c>
      <c r="R1441">
        <v>17</v>
      </c>
      <c r="S1441">
        <v>23</v>
      </c>
      <c r="T1441">
        <v>43</v>
      </c>
      <c r="U1441">
        <v>20</v>
      </c>
      <c r="V1441">
        <v>9</v>
      </c>
      <c r="W1441">
        <f t="shared" si="67"/>
        <v>135</v>
      </c>
      <c r="X1441" s="27">
        <f>marketing_campaign32[[#This Row],[TotalSpend]]/marketing_campaign32[[#This Row],[Income]]</f>
        <v>2.7820137658162635E-3</v>
      </c>
      <c r="Y1441" s="27" t="str">
        <f>IF(marketing_campaign32[[#This Row],[TotalSpend]]&gt;1196, "High Spend", "Low Spend")</f>
        <v>Low Spend</v>
      </c>
      <c r="Z1441">
        <v>1</v>
      </c>
      <c r="AA1441">
        <v>2</v>
      </c>
      <c r="AB1441">
        <v>1</v>
      </c>
      <c r="AC1441">
        <v>4</v>
      </c>
      <c r="AD1441">
        <f t="shared" si="68"/>
        <v>7</v>
      </c>
      <c r="AE1441" s="30">
        <f>IFERROR(marketing_campaign32[[#This Row],[TotalSpend]]/marketing_campaign32[[#This Row],[TotalPurchase]], 0)</f>
        <v>19.285714285714285</v>
      </c>
      <c r="AF1441">
        <v>3</v>
      </c>
      <c r="AG1441">
        <v>0</v>
      </c>
      <c r="AH1441">
        <v>0</v>
      </c>
      <c r="AI1441">
        <v>0</v>
      </c>
      <c r="AJ1441">
        <v>0</v>
      </c>
      <c r="AK1441">
        <v>0</v>
      </c>
      <c r="AL1441">
        <v>0</v>
      </c>
      <c r="AM1441">
        <v>0</v>
      </c>
    </row>
    <row r="1442" spans="1:39" x14ac:dyDescent="0.3">
      <c r="A1442">
        <v>8594</v>
      </c>
      <c r="B1442">
        <v>1958</v>
      </c>
      <c r="C1442">
        <f>2014-marketing_campaign32[[#This Row],[Year_Birth]]</f>
        <v>56</v>
      </c>
      <c r="D1442" t="str">
        <f>IF(AND(marketing_campaign32[[#This Row],[Age]]&gt;17, marketing_campaign32[[#This Row],[Age]]&lt;40), "Adult", IF(AND(marketing_campaign32[[#This Row],[Age]]&gt;=40, marketing_campaign32[[#This Row],[Age]]&lt;59), "Middle Age", "Old Age"))</f>
        <v>Middle Age</v>
      </c>
      <c r="E1442">
        <v>3</v>
      </c>
      <c r="F1442">
        <v>1</v>
      </c>
      <c r="G1442">
        <v>50520</v>
      </c>
      <c r="H1442" t="s">
        <v>147</v>
      </c>
      <c r="I1442">
        <v>2</v>
      </c>
      <c r="J1442">
        <v>0</v>
      </c>
      <c r="K1442">
        <v>1</v>
      </c>
      <c r="L1442">
        <f t="shared" si="66"/>
        <v>1</v>
      </c>
      <c r="M1442">
        <f>marketing_campaign32[[#This Row],[TotalKids]]+marketing_campaign32[[#This Row],[Marital_Number]]</f>
        <v>2</v>
      </c>
      <c r="N1442" s="1">
        <v>41667</v>
      </c>
      <c r="O1442" s="22">
        <f>MAX($N$2:$N$2229)-marketing_campaign32[[#This Row],[Dt_Customer]]</f>
        <v>152</v>
      </c>
      <c r="P1442">
        <v>25</v>
      </c>
      <c r="Q1442">
        <v>112</v>
      </c>
      <c r="R1442">
        <v>0</v>
      </c>
      <c r="S1442">
        <v>6</v>
      </c>
      <c r="T1442">
        <v>2</v>
      </c>
      <c r="U1442">
        <v>1</v>
      </c>
      <c r="V1442">
        <v>14</v>
      </c>
      <c r="W1442">
        <f t="shared" si="67"/>
        <v>135</v>
      </c>
      <c r="X1442" s="27">
        <f>marketing_campaign32[[#This Row],[TotalSpend]]/marketing_campaign32[[#This Row],[Income]]</f>
        <v>2.6722090261282658E-3</v>
      </c>
      <c r="Y1442" s="27" t="str">
        <f>IF(marketing_campaign32[[#This Row],[TotalSpend]]&gt;1196, "High Spend", "Low Spend")</f>
        <v>Low Spend</v>
      </c>
      <c r="Z1442">
        <v>2</v>
      </c>
      <c r="AA1442">
        <v>3</v>
      </c>
      <c r="AB1442">
        <v>1</v>
      </c>
      <c r="AC1442">
        <v>3</v>
      </c>
      <c r="AD1442">
        <f t="shared" si="68"/>
        <v>7</v>
      </c>
      <c r="AE1442" s="30">
        <f>IFERROR(marketing_campaign32[[#This Row],[TotalSpend]]/marketing_campaign32[[#This Row],[TotalPurchase]], 0)</f>
        <v>19.285714285714285</v>
      </c>
      <c r="AF1442">
        <v>6</v>
      </c>
      <c r="AG1442">
        <v>0</v>
      </c>
      <c r="AH1442">
        <v>0</v>
      </c>
      <c r="AI1442">
        <v>0</v>
      </c>
      <c r="AJ1442">
        <v>0</v>
      </c>
      <c r="AK1442">
        <v>0</v>
      </c>
      <c r="AL1442">
        <v>0</v>
      </c>
      <c r="AM1442">
        <v>0</v>
      </c>
    </row>
    <row r="1443" spans="1:39" x14ac:dyDescent="0.3">
      <c r="A1443">
        <v>4368</v>
      </c>
      <c r="B1443">
        <v>1980</v>
      </c>
      <c r="C1443">
        <f>2014-marketing_campaign32[[#This Row],[Year_Birth]]</f>
        <v>34</v>
      </c>
      <c r="D1443" t="str">
        <f>IF(AND(marketing_campaign32[[#This Row],[Age]]&gt;17, marketing_campaign32[[#This Row],[Age]]&lt;40), "Adult", IF(AND(marketing_campaign32[[#This Row],[Age]]&gt;=40, marketing_campaign32[[#This Row],[Age]]&lt;59), "Middle Age", "Old Age"))</f>
        <v>Adult</v>
      </c>
      <c r="E1443">
        <v>2</v>
      </c>
      <c r="F1443">
        <v>2</v>
      </c>
      <c r="G1443">
        <v>47850</v>
      </c>
      <c r="H1443" t="s">
        <v>147</v>
      </c>
      <c r="I1443">
        <v>2</v>
      </c>
      <c r="J1443">
        <v>1</v>
      </c>
      <c r="K1443">
        <v>0</v>
      </c>
      <c r="L1443">
        <f t="shared" si="66"/>
        <v>1</v>
      </c>
      <c r="M1443">
        <f>marketing_campaign32[[#This Row],[TotalKids]]+marketing_campaign32[[#This Row],[Marital_Number]]</f>
        <v>3</v>
      </c>
      <c r="N1443" s="1">
        <v>41611</v>
      </c>
      <c r="O1443" s="22">
        <f>MAX($N$2:$N$2229)-marketing_campaign32[[#This Row],[Dt_Customer]]</f>
        <v>208</v>
      </c>
      <c r="P1443">
        <v>72</v>
      </c>
      <c r="Q1443">
        <v>42</v>
      </c>
      <c r="R1443">
        <v>7</v>
      </c>
      <c r="S1443">
        <v>43</v>
      </c>
      <c r="T1443">
        <v>20</v>
      </c>
      <c r="U1443">
        <v>12</v>
      </c>
      <c r="V1443">
        <v>10</v>
      </c>
      <c r="W1443">
        <f t="shared" si="67"/>
        <v>134</v>
      </c>
      <c r="X1443" s="27">
        <f>marketing_campaign32[[#This Row],[TotalSpend]]/marketing_campaign32[[#This Row],[Income]]</f>
        <v>2.800417972831766E-3</v>
      </c>
      <c r="Y1443" s="27" t="str">
        <f>IF(marketing_campaign32[[#This Row],[TotalSpend]]&gt;1196, "High Spend", "Low Spend")</f>
        <v>Low Spend</v>
      </c>
      <c r="Z1443">
        <v>1</v>
      </c>
      <c r="AA1443">
        <v>3</v>
      </c>
      <c r="AB1443">
        <v>0</v>
      </c>
      <c r="AC1443">
        <v>4</v>
      </c>
      <c r="AD1443">
        <f t="shared" si="68"/>
        <v>7</v>
      </c>
      <c r="AE1443" s="30">
        <f>IFERROR(marketing_campaign32[[#This Row],[TotalSpend]]/marketing_campaign32[[#This Row],[TotalPurchase]], 0)</f>
        <v>19.142857142857142</v>
      </c>
      <c r="AF1443">
        <v>6</v>
      </c>
      <c r="AG1443">
        <v>0</v>
      </c>
      <c r="AH1443">
        <v>0</v>
      </c>
      <c r="AI1443">
        <v>0</v>
      </c>
      <c r="AJ1443">
        <v>0</v>
      </c>
      <c r="AK1443">
        <v>0</v>
      </c>
      <c r="AL1443">
        <v>0</v>
      </c>
      <c r="AM1443">
        <v>0</v>
      </c>
    </row>
    <row r="1444" spans="1:39" x14ac:dyDescent="0.3">
      <c r="A1444">
        <v>3697</v>
      </c>
      <c r="B1444">
        <v>1954</v>
      </c>
      <c r="C1444">
        <f>2014-marketing_campaign32[[#This Row],[Year_Birth]]</f>
        <v>60</v>
      </c>
      <c r="D1444" t="str">
        <f>IF(AND(marketing_campaign32[[#This Row],[Age]]&gt;17, marketing_campaign32[[#This Row],[Age]]&lt;40), "Adult", IF(AND(marketing_campaign32[[#This Row],[Age]]&gt;=40, marketing_campaign32[[#This Row],[Age]]&lt;59), "Middle Age", "Old Age"))</f>
        <v>Old Age</v>
      </c>
      <c r="E1444">
        <v>2</v>
      </c>
      <c r="F1444">
        <v>2</v>
      </c>
      <c r="G1444">
        <v>39898</v>
      </c>
      <c r="H1444" t="s">
        <v>147</v>
      </c>
      <c r="I1444">
        <v>2</v>
      </c>
      <c r="J1444">
        <v>0</v>
      </c>
      <c r="K1444">
        <v>1</v>
      </c>
      <c r="L1444">
        <f t="shared" si="66"/>
        <v>1</v>
      </c>
      <c r="M1444">
        <f>marketing_campaign32[[#This Row],[TotalKids]]+marketing_campaign32[[#This Row],[Marital_Number]]</f>
        <v>3</v>
      </c>
      <c r="N1444" s="1">
        <v>41317</v>
      </c>
      <c r="O1444" s="22">
        <f>MAX($N$2:$N$2229)-marketing_campaign32[[#This Row],[Dt_Customer]]</f>
        <v>502</v>
      </c>
      <c r="P1444">
        <v>20</v>
      </c>
      <c r="Q1444">
        <v>69</v>
      </c>
      <c r="R1444">
        <v>8</v>
      </c>
      <c r="S1444">
        <v>26</v>
      </c>
      <c r="T1444">
        <v>12</v>
      </c>
      <c r="U1444">
        <v>7</v>
      </c>
      <c r="V1444">
        <v>12</v>
      </c>
      <c r="W1444">
        <f t="shared" si="67"/>
        <v>134</v>
      </c>
      <c r="X1444" s="27">
        <f>marketing_campaign32[[#This Row],[TotalSpend]]/marketing_campaign32[[#This Row],[Income]]</f>
        <v>3.3585643390646146E-3</v>
      </c>
      <c r="Y1444" s="27" t="str">
        <f>IF(marketing_campaign32[[#This Row],[TotalSpend]]&gt;1196, "High Spend", "Low Spend")</f>
        <v>Low Spend</v>
      </c>
      <c r="Z1444">
        <v>2</v>
      </c>
      <c r="AA1444">
        <v>3</v>
      </c>
      <c r="AB1444">
        <v>0</v>
      </c>
      <c r="AC1444">
        <v>4</v>
      </c>
      <c r="AD1444">
        <f t="shared" si="68"/>
        <v>7</v>
      </c>
      <c r="AE1444" s="30">
        <f>IFERROR(marketing_campaign32[[#This Row],[TotalSpend]]/marketing_campaign32[[#This Row],[TotalPurchase]], 0)</f>
        <v>19.142857142857142</v>
      </c>
      <c r="AF1444">
        <v>7</v>
      </c>
      <c r="AG1444">
        <v>0</v>
      </c>
      <c r="AH1444">
        <v>0</v>
      </c>
      <c r="AI1444">
        <v>0</v>
      </c>
      <c r="AJ1444">
        <v>0</v>
      </c>
      <c r="AK1444">
        <v>0</v>
      </c>
      <c r="AL1444">
        <v>0</v>
      </c>
      <c r="AM1444">
        <v>0</v>
      </c>
    </row>
    <row r="1445" spans="1:39" x14ac:dyDescent="0.3">
      <c r="A1445">
        <v>9955</v>
      </c>
      <c r="B1445">
        <v>1954</v>
      </c>
      <c r="C1445">
        <f>2014-marketing_campaign32[[#This Row],[Year_Birth]]</f>
        <v>60</v>
      </c>
      <c r="D1445" t="str">
        <f>IF(AND(marketing_campaign32[[#This Row],[Age]]&gt;17, marketing_campaign32[[#This Row],[Age]]&lt;40), "Adult", IF(AND(marketing_campaign32[[#This Row],[Age]]&gt;=40, marketing_campaign32[[#This Row],[Age]]&lt;59), "Middle Age", "Old Age"))</f>
        <v>Old Age</v>
      </c>
      <c r="E1445">
        <v>2</v>
      </c>
      <c r="F1445">
        <v>2</v>
      </c>
      <c r="G1445">
        <v>39898</v>
      </c>
      <c r="H1445" t="s">
        <v>147</v>
      </c>
      <c r="I1445">
        <v>2</v>
      </c>
      <c r="J1445">
        <v>0</v>
      </c>
      <c r="K1445">
        <v>1</v>
      </c>
      <c r="L1445">
        <f t="shared" si="66"/>
        <v>1</v>
      </c>
      <c r="M1445">
        <f>marketing_campaign32[[#This Row],[TotalKids]]+marketing_campaign32[[#This Row],[Marital_Number]]</f>
        <v>3</v>
      </c>
      <c r="N1445" s="1">
        <v>41317</v>
      </c>
      <c r="O1445" s="22">
        <f>MAX($N$2:$N$2229)-marketing_campaign32[[#This Row],[Dt_Customer]]</f>
        <v>502</v>
      </c>
      <c r="P1445">
        <v>20</v>
      </c>
      <c r="Q1445">
        <v>69</v>
      </c>
      <c r="R1445">
        <v>8</v>
      </c>
      <c r="S1445">
        <v>26</v>
      </c>
      <c r="T1445">
        <v>12</v>
      </c>
      <c r="U1445">
        <v>7</v>
      </c>
      <c r="V1445">
        <v>12</v>
      </c>
      <c r="W1445">
        <f t="shared" si="67"/>
        <v>134</v>
      </c>
      <c r="X1445" s="27">
        <f>marketing_campaign32[[#This Row],[TotalSpend]]/marketing_campaign32[[#This Row],[Income]]</f>
        <v>3.3585643390646146E-3</v>
      </c>
      <c r="Y1445" s="27" t="str">
        <f>IF(marketing_campaign32[[#This Row],[TotalSpend]]&gt;1196, "High Spend", "Low Spend")</f>
        <v>Low Spend</v>
      </c>
      <c r="Z1445">
        <v>2</v>
      </c>
      <c r="AA1445">
        <v>3</v>
      </c>
      <c r="AB1445">
        <v>0</v>
      </c>
      <c r="AC1445">
        <v>4</v>
      </c>
      <c r="AD1445">
        <f t="shared" si="68"/>
        <v>7</v>
      </c>
      <c r="AE1445" s="30">
        <f>IFERROR(marketing_campaign32[[#This Row],[TotalSpend]]/marketing_campaign32[[#This Row],[TotalPurchase]], 0)</f>
        <v>19.142857142857142</v>
      </c>
      <c r="AF1445">
        <v>7</v>
      </c>
      <c r="AG1445">
        <v>0</v>
      </c>
      <c r="AH1445">
        <v>0</v>
      </c>
      <c r="AI1445">
        <v>0</v>
      </c>
      <c r="AJ1445">
        <v>0</v>
      </c>
      <c r="AK1445">
        <v>0</v>
      </c>
      <c r="AL1445">
        <v>0</v>
      </c>
      <c r="AM1445">
        <v>0</v>
      </c>
    </row>
    <row r="1446" spans="1:39" x14ac:dyDescent="0.3">
      <c r="A1446">
        <v>1833</v>
      </c>
      <c r="B1446">
        <v>1974</v>
      </c>
      <c r="C1446">
        <f>2014-marketing_campaign32[[#This Row],[Year_Birth]]</f>
        <v>40</v>
      </c>
      <c r="D1446" t="str">
        <f>IF(AND(marketing_campaign32[[#This Row],[Age]]&gt;17, marketing_campaign32[[#This Row],[Age]]&lt;40), "Adult", IF(AND(marketing_campaign32[[#This Row],[Age]]&gt;=40, marketing_campaign32[[#This Row],[Age]]&lt;59), "Middle Age", "Old Age"))</f>
        <v>Middle Age</v>
      </c>
      <c r="E1446">
        <v>3</v>
      </c>
      <c r="F1446">
        <v>1</v>
      </c>
      <c r="G1446">
        <v>39190</v>
      </c>
      <c r="H1446" t="s">
        <v>147</v>
      </c>
      <c r="I1446">
        <v>2</v>
      </c>
      <c r="J1446">
        <v>1</v>
      </c>
      <c r="K1446">
        <v>0</v>
      </c>
      <c r="L1446">
        <f t="shared" si="66"/>
        <v>1</v>
      </c>
      <c r="M1446">
        <f>marketing_campaign32[[#This Row],[TotalKids]]+marketing_campaign32[[#This Row],[Marital_Number]]</f>
        <v>2</v>
      </c>
      <c r="N1446" s="1">
        <v>41755</v>
      </c>
      <c r="O1446" s="22">
        <f>MAX($N$2:$N$2229)-marketing_campaign32[[#This Row],[Dt_Customer]]</f>
        <v>64</v>
      </c>
      <c r="P1446">
        <v>91</v>
      </c>
      <c r="Q1446">
        <v>68</v>
      </c>
      <c r="R1446">
        <v>8</v>
      </c>
      <c r="S1446">
        <v>18</v>
      </c>
      <c r="T1446">
        <v>19</v>
      </c>
      <c r="U1446">
        <v>8</v>
      </c>
      <c r="V1446">
        <v>12</v>
      </c>
      <c r="W1446">
        <f t="shared" si="67"/>
        <v>133</v>
      </c>
      <c r="X1446" s="27">
        <f>marketing_campaign32[[#This Row],[TotalSpend]]/marketing_campaign32[[#This Row],[Income]]</f>
        <v>3.3937228884919624E-3</v>
      </c>
      <c r="Y1446" s="27" t="str">
        <f>IF(marketing_campaign32[[#This Row],[TotalSpend]]&gt;1196, "High Spend", "Low Spend")</f>
        <v>Low Spend</v>
      </c>
      <c r="Z1446">
        <v>2</v>
      </c>
      <c r="AA1446">
        <v>2</v>
      </c>
      <c r="AB1446">
        <v>1</v>
      </c>
      <c r="AC1446">
        <v>4</v>
      </c>
      <c r="AD1446">
        <f t="shared" si="68"/>
        <v>7</v>
      </c>
      <c r="AE1446" s="30">
        <f>IFERROR(marketing_campaign32[[#This Row],[TotalSpend]]/marketing_campaign32[[#This Row],[TotalPurchase]], 0)</f>
        <v>19</v>
      </c>
      <c r="AF1446">
        <v>5</v>
      </c>
      <c r="AG1446">
        <v>0</v>
      </c>
      <c r="AH1446">
        <v>0</v>
      </c>
      <c r="AI1446">
        <v>0</v>
      </c>
      <c r="AJ1446">
        <v>0</v>
      </c>
      <c r="AK1446">
        <v>0</v>
      </c>
      <c r="AL1446">
        <v>0</v>
      </c>
      <c r="AM1446">
        <v>0</v>
      </c>
    </row>
    <row r="1447" spans="1:39" x14ac:dyDescent="0.3">
      <c r="A1447">
        <v>945</v>
      </c>
      <c r="B1447">
        <v>1965</v>
      </c>
      <c r="C1447">
        <f>2014-marketing_campaign32[[#This Row],[Year_Birth]]</f>
        <v>49</v>
      </c>
      <c r="D1447" t="str">
        <f>IF(AND(marketing_campaign32[[#This Row],[Age]]&gt;17, marketing_campaign32[[#This Row],[Age]]&lt;40), "Adult", IF(AND(marketing_campaign32[[#This Row],[Age]]&gt;=40, marketing_campaign32[[#This Row],[Age]]&lt;59), "Middle Age", "Old Age"))</f>
        <v>Middle Age</v>
      </c>
      <c r="E1447">
        <v>2</v>
      </c>
      <c r="F1447">
        <v>2</v>
      </c>
      <c r="G1447">
        <v>36317</v>
      </c>
      <c r="H1447" t="s">
        <v>147</v>
      </c>
      <c r="I1447">
        <v>2</v>
      </c>
      <c r="J1447">
        <v>0</v>
      </c>
      <c r="K1447">
        <v>1</v>
      </c>
      <c r="L1447">
        <f t="shared" si="66"/>
        <v>1</v>
      </c>
      <c r="M1447">
        <f>marketing_campaign32[[#This Row],[TotalKids]]+marketing_campaign32[[#This Row],[Marital_Number]]</f>
        <v>3</v>
      </c>
      <c r="N1447" s="1">
        <v>41416</v>
      </c>
      <c r="O1447" s="22">
        <f>MAX($N$2:$N$2229)-marketing_campaign32[[#This Row],[Dt_Customer]]</f>
        <v>403</v>
      </c>
      <c r="P1447">
        <v>53</v>
      </c>
      <c r="Q1447">
        <v>87</v>
      </c>
      <c r="R1447">
        <v>3</v>
      </c>
      <c r="S1447">
        <v>25</v>
      </c>
      <c r="T1447">
        <v>3</v>
      </c>
      <c r="U1447">
        <v>2</v>
      </c>
      <c r="V1447">
        <v>13</v>
      </c>
      <c r="W1447">
        <f t="shared" si="67"/>
        <v>133</v>
      </c>
      <c r="X1447" s="27">
        <f>marketing_campaign32[[#This Row],[TotalSpend]]/marketing_campaign32[[#This Row],[Income]]</f>
        <v>3.6621967673541316E-3</v>
      </c>
      <c r="Y1447" s="27" t="str">
        <f>IF(marketing_campaign32[[#This Row],[TotalSpend]]&gt;1196, "High Spend", "Low Spend")</f>
        <v>Low Spend</v>
      </c>
      <c r="Z1447">
        <v>2</v>
      </c>
      <c r="AA1447">
        <v>3</v>
      </c>
      <c r="AB1447">
        <v>0</v>
      </c>
      <c r="AC1447">
        <v>4</v>
      </c>
      <c r="AD1447">
        <f t="shared" si="68"/>
        <v>7</v>
      </c>
      <c r="AE1447" s="30">
        <f>IFERROR(marketing_campaign32[[#This Row],[TotalSpend]]/marketing_campaign32[[#This Row],[TotalPurchase]], 0)</f>
        <v>19</v>
      </c>
      <c r="AF1447">
        <v>7</v>
      </c>
      <c r="AG1447">
        <v>0</v>
      </c>
      <c r="AH1447">
        <v>0</v>
      </c>
      <c r="AI1447">
        <v>0</v>
      </c>
      <c r="AJ1447">
        <v>0</v>
      </c>
      <c r="AK1447">
        <v>0</v>
      </c>
      <c r="AL1447">
        <v>0</v>
      </c>
      <c r="AM1447">
        <v>0</v>
      </c>
    </row>
    <row r="1448" spans="1:39" x14ac:dyDescent="0.3">
      <c r="A1448">
        <v>2278</v>
      </c>
      <c r="B1448">
        <v>1985</v>
      </c>
      <c r="C1448">
        <f>2014-marketing_campaign32[[#This Row],[Year_Birth]]</f>
        <v>29</v>
      </c>
      <c r="D1448" t="str">
        <f>IF(AND(marketing_campaign32[[#This Row],[Age]]&gt;17, marketing_campaign32[[#This Row],[Age]]&lt;40), "Adult", IF(AND(marketing_campaign32[[#This Row],[Age]]&gt;=40, marketing_campaign32[[#This Row],[Age]]&lt;59), "Middle Age", "Old Age"))</f>
        <v>Adult</v>
      </c>
      <c r="E1448">
        <v>3</v>
      </c>
      <c r="F1448">
        <v>1</v>
      </c>
      <c r="G1448">
        <v>33812</v>
      </c>
      <c r="H1448" t="s">
        <v>147</v>
      </c>
      <c r="I1448">
        <v>2</v>
      </c>
      <c r="J1448">
        <v>1</v>
      </c>
      <c r="K1448">
        <v>0</v>
      </c>
      <c r="L1448">
        <f t="shared" si="66"/>
        <v>1</v>
      </c>
      <c r="M1448">
        <f>marketing_campaign32[[#This Row],[TotalKids]]+marketing_campaign32[[#This Row],[Marital_Number]]</f>
        <v>2</v>
      </c>
      <c r="N1448" s="1">
        <v>41216</v>
      </c>
      <c r="O1448" s="22">
        <f>MAX($N$2:$N$2229)-marketing_campaign32[[#This Row],[Dt_Customer]]</f>
        <v>603</v>
      </c>
      <c r="P1448">
        <v>86</v>
      </c>
      <c r="Q1448">
        <v>4</v>
      </c>
      <c r="R1448">
        <v>17</v>
      </c>
      <c r="S1448">
        <v>19</v>
      </c>
      <c r="T1448">
        <v>30</v>
      </c>
      <c r="U1448">
        <v>24</v>
      </c>
      <c r="V1448">
        <v>39</v>
      </c>
      <c r="W1448">
        <f t="shared" si="67"/>
        <v>133</v>
      </c>
      <c r="X1448" s="27">
        <f>marketing_campaign32[[#This Row],[TotalSpend]]/marketing_campaign32[[#This Row],[Income]]</f>
        <v>3.9335147284987578E-3</v>
      </c>
      <c r="Y1448" s="27" t="str">
        <f>IF(marketing_campaign32[[#This Row],[TotalSpend]]&gt;1196, "High Spend", "Low Spend")</f>
        <v>Low Spend</v>
      </c>
      <c r="Z1448">
        <v>2</v>
      </c>
      <c r="AA1448">
        <v>2</v>
      </c>
      <c r="AB1448">
        <v>1</v>
      </c>
      <c r="AC1448">
        <v>3</v>
      </c>
      <c r="AD1448">
        <f t="shared" si="68"/>
        <v>6</v>
      </c>
      <c r="AE1448" s="30">
        <f>IFERROR(marketing_campaign32[[#This Row],[TotalSpend]]/marketing_campaign32[[#This Row],[TotalPurchase]], 0)</f>
        <v>22.166666666666668</v>
      </c>
      <c r="AF1448">
        <v>6</v>
      </c>
      <c r="AG1448">
        <v>0</v>
      </c>
      <c r="AH1448">
        <v>0</v>
      </c>
      <c r="AI1448">
        <v>0</v>
      </c>
      <c r="AJ1448">
        <v>0</v>
      </c>
      <c r="AK1448">
        <v>0</v>
      </c>
      <c r="AL1448">
        <v>0</v>
      </c>
      <c r="AM1448">
        <v>0</v>
      </c>
    </row>
    <row r="1449" spans="1:39" x14ac:dyDescent="0.3">
      <c r="A1449">
        <v>3969</v>
      </c>
      <c r="B1449">
        <v>1974</v>
      </c>
      <c r="C1449">
        <f>2014-marketing_campaign32[[#This Row],[Year_Birth]]</f>
        <v>40</v>
      </c>
      <c r="D1449" t="str">
        <f>IF(AND(marketing_campaign32[[#This Row],[Age]]&gt;17, marketing_campaign32[[#This Row],[Age]]&lt;40), "Adult", IF(AND(marketing_campaign32[[#This Row],[Age]]&gt;=40, marketing_campaign32[[#This Row],[Age]]&lt;59), "Middle Age", "Old Age"))</f>
        <v>Middle Age</v>
      </c>
      <c r="E1449">
        <v>3</v>
      </c>
      <c r="F1449">
        <v>2</v>
      </c>
      <c r="G1449">
        <v>43018</v>
      </c>
      <c r="H1449" t="s">
        <v>147</v>
      </c>
      <c r="I1449">
        <v>2</v>
      </c>
      <c r="J1449">
        <v>0</v>
      </c>
      <c r="K1449">
        <v>1</v>
      </c>
      <c r="L1449">
        <f t="shared" si="66"/>
        <v>1</v>
      </c>
      <c r="M1449">
        <f>marketing_campaign32[[#This Row],[TotalKids]]+marketing_campaign32[[#This Row],[Marital_Number]]</f>
        <v>3</v>
      </c>
      <c r="N1449" s="1">
        <v>41579</v>
      </c>
      <c r="O1449" s="22">
        <f>MAX($N$2:$N$2229)-marketing_campaign32[[#This Row],[Dt_Customer]]</f>
        <v>240</v>
      </c>
      <c r="P1449">
        <v>46</v>
      </c>
      <c r="Q1449">
        <v>35</v>
      </c>
      <c r="R1449">
        <v>4</v>
      </c>
      <c r="S1449">
        <v>17</v>
      </c>
      <c r="T1449">
        <v>7</v>
      </c>
      <c r="U1449">
        <v>6</v>
      </c>
      <c r="V1449">
        <v>64</v>
      </c>
      <c r="W1449">
        <f t="shared" si="67"/>
        <v>133</v>
      </c>
      <c r="X1449" s="27">
        <f>marketing_campaign32[[#This Row],[TotalSpend]]/marketing_campaign32[[#This Row],[Income]]</f>
        <v>3.0917290436561439E-3</v>
      </c>
      <c r="Y1449" s="27" t="str">
        <f>IF(marketing_campaign32[[#This Row],[TotalSpend]]&gt;1196, "High Spend", "Low Spend")</f>
        <v>Low Spend</v>
      </c>
      <c r="Z1449">
        <v>1</v>
      </c>
      <c r="AA1449">
        <v>2</v>
      </c>
      <c r="AB1449">
        <v>2</v>
      </c>
      <c r="AC1449">
        <v>2</v>
      </c>
      <c r="AD1449">
        <f t="shared" si="68"/>
        <v>6</v>
      </c>
      <c r="AE1449" s="30">
        <f>IFERROR(marketing_campaign32[[#This Row],[TotalSpend]]/marketing_campaign32[[#This Row],[TotalPurchase]], 0)</f>
        <v>22.166666666666668</v>
      </c>
      <c r="AF1449">
        <v>5</v>
      </c>
      <c r="AG1449">
        <v>0</v>
      </c>
      <c r="AH1449">
        <v>0</v>
      </c>
      <c r="AI1449">
        <v>0</v>
      </c>
      <c r="AJ1449">
        <v>0</v>
      </c>
      <c r="AK1449">
        <v>0</v>
      </c>
      <c r="AL1449">
        <v>0</v>
      </c>
      <c r="AM1449">
        <v>0</v>
      </c>
    </row>
    <row r="1450" spans="1:39" x14ac:dyDescent="0.3">
      <c r="A1450">
        <v>7532</v>
      </c>
      <c r="B1450">
        <v>1980</v>
      </c>
      <c r="C1450">
        <f>2014-marketing_campaign32[[#This Row],[Year_Birth]]</f>
        <v>34</v>
      </c>
      <c r="D1450" t="str">
        <f>IF(AND(marketing_campaign32[[#This Row],[Age]]&gt;17, marketing_campaign32[[#This Row],[Age]]&lt;40), "Adult", IF(AND(marketing_campaign32[[#This Row],[Age]]&gt;=40, marketing_campaign32[[#This Row],[Age]]&lt;59), "Middle Age", "Old Age"))</f>
        <v>Adult</v>
      </c>
      <c r="E1450">
        <v>2</v>
      </c>
      <c r="F1450">
        <v>2</v>
      </c>
      <c r="G1450">
        <v>43586</v>
      </c>
      <c r="H1450" t="s">
        <v>147</v>
      </c>
      <c r="I1450">
        <v>2</v>
      </c>
      <c r="J1450">
        <v>0</v>
      </c>
      <c r="K1450">
        <v>1</v>
      </c>
      <c r="L1450">
        <f t="shared" si="66"/>
        <v>1</v>
      </c>
      <c r="M1450">
        <f>marketing_campaign32[[#This Row],[TotalKids]]+marketing_campaign32[[#This Row],[Marital_Number]]</f>
        <v>3</v>
      </c>
      <c r="N1450" s="1">
        <v>41151</v>
      </c>
      <c r="O1450" s="22">
        <f>MAX($N$2:$N$2229)-marketing_campaign32[[#This Row],[Dt_Customer]]</f>
        <v>668</v>
      </c>
      <c r="P1450">
        <v>26</v>
      </c>
      <c r="Q1450">
        <v>99</v>
      </c>
      <c r="R1450">
        <v>2</v>
      </c>
      <c r="S1450">
        <v>11</v>
      </c>
      <c r="T1450">
        <v>4</v>
      </c>
      <c r="U1450">
        <v>0</v>
      </c>
      <c r="V1450">
        <v>16</v>
      </c>
      <c r="W1450">
        <f t="shared" si="67"/>
        <v>132</v>
      </c>
      <c r="X1450" s="27">
        <f>marketing_campaign32[[#This Row],[TotalSpend]]/marketing_campaign32[[#This Row],[Income]]</f>
        <v>3.0284953884274768E-3</v>
      </c>
      <c r="Y1450" s="27" t="str">
        <f>IF(marketing_campaign32[[#This Row],[TotalSpend]]&gt;1196, "High Spend", "Low Spend")</f>
        <v>Low Spend</v>
      </c>
      <c r="Z1450">
        <v>3</v>
      </c>
      <c r="AA1450">
        <v>3</v>
      </c>
      <c r="AB1450">
        <v>0</v>
      </c>
      <c r="AC1450">
        <v>4</v>
      </c>
      <c r="AD1450">
        <f t="shared" si="68"/>
        <v>7</v>
      </c>
      <c r="AE1450" s="30">
        <f>IFERROR(marketing_campaign32[[#This Row],[TotalSpend]]/marketing_campaign32[[#This Row],[TotalPurchase]], 0)</f>
        <v>18.857142857142858</v>
      </c>
      <c r="AF1450">
        <v>8</v>
      </c>
      <c r="AG1450">
        <v>0</v>
      </c>
      <c r="AH1450">
        <v>0</v>
      </c>
      <c r="AI1450">
        <v>0</v>
      </c>
      <c r="AJ1450">
        <v>0</v>
      </c>
      <c r="AK1450">
        <v>0</v>
      </c>
      <c r="AL1450">
        <v>0</v>
      </c>
      <c r="AM1450">
        <v>0</v>
      </c>
    </row>
    <row r="1451" spans="1:39" x14ac:dyDescent="0.3">
      <c r="A1451">
        <v>9422</v>
      </c>
      <c r="B1451">
        <v>1989</v>
      </c>
      <c r="C1451">
        <f>2014-marketing_campaign32[[#This Row],[Year_Birth]]</f>
        <v>25</v>
      </c>
      <c r="D1451" t="str">
        <f>IF(AND(marketing_campaign32[[#This Row],[Age]]&gt;17, marketing_campaign32[[#This Row],[Age]]&lt;40), "Adult", IF(AND(marketing_campaign32[[#This Row],[Age]]&gt;=40, marketing_campaign32[[#This Row],[Age]]&lt;59), "Middle Age", "Old Age"))</f>
        <v>Adult</v>
      </c>
      <c r="E1451">
        <v>2</v>
      </c>
      <c r="F1451">
        <v>2</v>
      </c>
      <c r="G1451">
        <v>38360</v>
      </c>
      <c r="H1451" t="s">
        <v>147</v>
      </c>
      <c r="I1451">
        <v>2</v>
      </c>
      <c r="J1451">
        <v>1</v>
      </c>
      <c r="K1451">
        <v>0</v>
      </c>
      <c r="L1451">
        <f t="shared" si="66"/>
        <v>1</v>
      </c>
      <c r="M1451">
        <f>marketing_campaign32[[#This Row],[TotalKids]]+marketing_campaign32[[#This Row],[Marital_Number]]</f>
        <v>3</v>
      </c>
      <c r="N1451" s="1">
        <v>41425</v>
      </c>
      <c r="O1451" s="22">
        <f>MAX($N$2:$N$2229)-marketing_campaign32[[#This Row],[Dt_Customer]]</f>
        <v>394</v>
      </c>
      <c r="P1451">
        <v>26</v>
      </c>
      <c r="Q1451">
        <v>36</v>
      </c>
      <c r="R1451">
        <v>2</v>
      </c>
      <c r="S1451">
        <v>42</v>
      </c>
      <c r="T1451">
        <v>20</v>
      </c>
      <c r="U1451">
        <v>21</v>
      </c>
      <c r="V1451">
        <v>10</v>
      </c>
      <c r="W1451">
        <f t="shared" si="67"/>
        <v>131</v>
      </c>
      <c r="X1451" s="27">
        <f>marketing_campaign32[[#This Row],[TotalSpend]]/marketing_campaign32[[#This Row],[Income]]</f>
        <v>3.4150156412930135E-3</v>
      </c>
      <c r="Y1451" s="27" t="str">
        <f>IF(marketing_campaign32[[#This Row],[TotalSpend]]&gt;1196, "High Spend", "Low Spend")</f>
        <v>Low Spend</v>
      </c>
      <c r="Z1451">
        <v>2</v>
      </c>
      <c r="AA1451">
        <v>2</v>
      </c>
      <c r="AB1451">
        <v>1</v>
      </c>
      <c r="AC1451">
        <v>4</v>
      </c>
      <c r="AD1451">
        <f t="shared" si="68"/>
        <v>7</v>
      </c>
      <c r="AE1451" s="30">
        <f>IFERROR(marketing_campaign32[[#This Row],[TotalSpend]]/marketing_campaign32[[#This Row],[TotalPurchase]], 0)</f>
        <v>18.714285714285715</v>
      </c>
      <c r="AF1451">
        <v>3</v>
      </c>
      <c r="AG1451">
        <v>0</v>
      </c>
      <c r="AH1451">
        <v>0</v>
      </c>
      <c r="AI1451">
        <v>0</v>
      </c>
      <c r="AJ1451">
        <v>0</v>
      </c>
      <c r="AK1451">
        <v>0</v>
      </c>
      <c r="AL1451">
        <v>0</v>
      </c>
      <c r="AM1451">
        <v>0</v>
      </c>
    </row>
    <row r="1452" spans="1:39" x14ac:dyDescent="0.3">
      <c r="A1452">
        <v>7275</v>
      </c>
      <c r="B1452">
        <v>1971</v>
      </c>
      <c r="C1452">
        <f>2014-marketing_campaign32[[#This Row],[Year_Birth]]</f>
        <v>43</v>
      </c>
      <c r="D1452" t="str">
        <f>IF(AND(marketing_campaign32[[#This Row],[Age]]&gt;17, marketing_campaign32[[#This Row],[Age]]&lt;40), "Adult", IF(AND(marketing_campaign32[[#This Row],[Age]]&gt;=40, marketing_campaign32[[#This Row],[Age]]&lt;59), "Middle Age", "Old Age"))</f>
        <v>Middle Age</v>
      </c>
      <c r="E1452">
        <v>3</v>
      </c>
      <c r="F1452">
        <v>1</v>
      </c>
      <c r="G1452">
        <v>33316</v>
      </c>
      <c r="H1452" t="s">
        <v>147</v>
      </c>
      <c r="I1452">
        <v>2</v>
      </c>
      <c r="J1452">
        <v>1</v>
      </c>
      <c r="K1452">
        <v>1</v>
      </c>
      <c r="L1452">
        <f t="shared" si="66"/>
        <v>2</v>
      </c>
      <c r="M1452">
        <f>marketing_campaign32[[#This Row],[TotalKids]]+marketing_campaign32[[#This Row],[Marital_Number]]</f>
        <v>3</v>
      </c>
      <c r="N1452" s="1">
        <v>41551</v>
      </c>
      <c r="O1452" s="22">
        <f>MAX($N$2:$N$2229)-marketing_campaign32[[#This Row],[Dt_Customer]]</f>
        <v>268</v>
      </c>
      <c r="P1452">
        <v>34</v>
      </c>
      <c r="Q1452">
        <v>79</v>
      </c>
      <c r="R1452">
        <v>1</v>
      </c>
      <c r="S1452">
        <v>31</v>
      </c>
      <c r="T1452">
        <v>4</v>
      </c>
      <c r="U1452">
        <v>4</v>
      </c>
      <c r="V1452">
        <v>12</v>
      </c>
      <c r="W1452">
        <f t="shared" si="67"/>
        <v>131</v>
      </c>
      <c r="X1452" s="27">
        <f>marketing_campaign32[[#This Row],[TotalSpend]]/marketing_campaign32[[#This Row],[Income]]</f>
        <v>3.9320446632248769E-3</v>
      </c>
      <c r="Y1452" s="27" t="str">
        <f>IF(marketing_campaign32[[#This Row],[TotalSpend]]&gt;1196, "High Spend", "Low Spend")</f>
        <v>Low Spend</v>
      </c>
      <c r="Z1452">
        <v>3</v>
      </c>
      <c r="AA1452">
        <v>2</v>
      </c>
      <c r="AB1452">
        <v>1</v>
      </c>
      <c r="AC1452">
        <v>4</v>
      </c>
      <c r="AD1452">
        <f t="shared" si="68"/>
        <v>7</v>
      </c>
      <c r="AE1452" s="30">
        <f>IFERROR(marketing_campaign32[[#This Row],[TotalSpend]]/marketing_campaign32[[#This Row],[TotalPurchase]], 0)</f>
        <v>18.714285714285715</v>
      </c>
      <c r="AF1452">
        <v>6</v>
      </c>
      <c r="AG1452">
        <v>0</v>
      </c>
      <c r="AH1452">
        <v>0</v>
      </c>
      <c r="AI1452">
        <v>0</v>
      </c>
      <c r="AJ1452">
        <v>0</v>
      </c>
      <c r="AK1452">
        <v>0</v>
      </c>
      <c r="AL1452">
        <v>0</v>
      </c>
      <c r="AM1452">
        <v>0</v>
      </c>
    </row>
    <row r="1453" spans="1:39" x14ac:dyDescent="0.3">
      <c r="A1453">
        <v>8334</v>
      </c>
      <c r="B1453">
        <v>1971</v>
      </c>
      <c r="C1453">
        <f>2014-marketing_campaign32[[#This Row],[Year_Birth]]</f>
        <v>43</v>
      </c>
      <c r="D1453" t="str">
        <f>IF(AND(marketing_campaign32[[#This Row],[Age]]&gt;17, marketing_campaign32[[#This Row],[Age]]&lt;40), "Adult", IF(AND(marketing_campaign32[[#This Row],[Age]]&gt;=40, marketing_campaign32[[#This Row],[Age]]&lt;59), "Middle Age", "Old Age"))</f>
        <v>Middle Age</v>
      </c>
      <c r="E1453">
        <v>3</v>
      </c>
      <c r="F1453">
        <v>1</v>
      </c>
      <c r="G1453">
        <v>33316</v>
      </c>
      <c r="H1453" t="s">
        <v>147</v>
      </c>
      <c r="I1453">
        <v>2</v>
      </c>
      <c r="J1453">
        <v>1</v>
      </c>
      <c r="K1453">
        <v>1</v>
      </c>
      <c r="L1453">
        <f t="shared" si="66"/>
        <v>2</v>
      </c>
      <c r="M1453">
        <f>marketing_campaign32[[#This Row],[TotalKids]]+marketing_campaign32[[#This Row],[Marital_Number]]</f>
        <v>3</v>
      </c>
      <c r="N1453" s="1">
        <v>41551</v>
      </c>
      <c r="O1453" s="22">
        <f>MAX($N$2:$N$2229)-marketing_campaign32[[#This Row],[Dt_Customer]]</f>
        <v>268</v>
      </c>
      <c r="P1453">
        <v>34</v>
      </c>
      <c r="Q1453">
        <v>79</v>
      </c>
      <c r="R1453">
        <v>1</v>
      </c>
      <c r="S1453">
        <v>31</v>
      </c>
      <c r="T1453">
        <v>4</v>
      </c>
      <c r="U1453">
        <v>4</v>
      </c>
      <c r="V1453">
        <v>12</v>
      </c>
      <c r="W1453">
        <f t="shared" si="67"/>
        <v>131</v>
      </c>
      <c r="X1453" s="27">
        <f>marketing_campaign32[[#This Row],[TotalSpend]]/marketing_campaign32[[#This Row],[Income]]</f>
        <v>3.9320446632248769E-3</v>
      </c>
      <c r="Y1453" s="27" t="str">
        <f>IF(marketing_campaign32[[#This Row],[TotalSpend]]&gt;1196, "High Spend", "Low Spend")</f>
        <v>Low Spend</v>
      </c>
      <c r="Z1453">
        <v>3</v>
      </c>
      <c r="AA1453">
        <v>2</v>
      </c>
      <c r="AB1453">
        <v>1</v>
      </c>
      <c r="AC1453">
        <v>4</v>
      </c>
      <c r="AD1453">
        <f t="shared" si="68"/>
        <v>7</v>
      </c>
      <c r="AE1453" s="30">
        <f>IFERROR(marketing_campaign32[[#This Row],[TotalSpend]]/marketing_campaign32[[#This Row],[TotalPurchase]], 0)</f>
        <v>18.714285714285715</v>
      </c>
      <c r="AF1453">
        <v>6</v>
      </c>
      <c r="AG1453">
        <v>0</v>
      </c>
      <c r="AH1453">
        <v>0</v>
      </c>
      <c r="AI1453">
        <v>0</v>
      </c>
      <c r="AJ1453">
        <v>0</v>
      </c>
      <c r="AK1453">
        <v>0</v>
      </c>
      <c r="AL1453">
        <v>0</v>
      </c>
      <c r="AM1453">
        <v>0</v>
      </c>
    </row>
    <row r="1454" spans="1:39" x14ac:dyDescent="0.3">
      <c r="A1454">
        <v>5048</v>
      </c>
      <c r="B1454">
        <v>1971</v>
      </c>
      <c r="C1454">
        <f>2014-marketing_campaign32[[#This Row],[Year_Birth]]</f>
        <v>43</v>
      </c>
      <c r="D1454" t="str">
        <f>IF(AND(marketing_campaign32[[#This Row],[Age]]&gt;17, marketing_campaign32[[#This Row],[Age]]&lt;40), "Adult", IF(AND(marketing_campaign32[[#This Row],[Age]]&gt;=40, marketing_campaign32[[#This Row],[Age]]&lt;59), "Middle Age", "Old Age"))</f>
        <v>Middle Age</v>
      </c>
      <c r="E1454">
        <v>3</v>
      </c>
      <c r="F1454">
        <v>1</v>
      </c>
      <c r="G1454">
        <v>42767</v>
      </c>
      <c r="H1454" t="s">
        <v>147</v>
      </c>
      <c r="I1454">
        <v>2</v>
      </c>
      <c r="J1454">
        <v>2</v>
      </c>
      <c r="K1454">
        <v>0</v>
      </c>
      <c r="L1454">
        <f t="shared" si="66"/>
        <v>2</v>
      </c>
      <c r="M1454">
        <f>marketing_campaign32[[#This Row],[TotalKids]]+marketing_campaign32[[#This Row],[Marital_Number]]</f>
        <v>3</v>
      </c>
      <c r="N1454" s="1">
        <v>41405</v>
      </c>
      <c r="O1454" s="22">
        <f>MAX($N$2:$N$2229)-marketing_campaign32[[#This Row],[Dt_Customer]]</f>
        <v>414</v>
      </c>
      <c r="P1454">
        <v>53</v>
      </c>
      <c r="Q1454">
        <v>20</v>
      </c>
      <c r="R1454">
        <v>6</v>
      </c>
      <c r="S1454">
        <v>43</v>
      </c>
      <c r="T1454">
        <v>19</v>
      </c>
      <c r="U1454">
        <v>5</v>
      </c>
      <c r="V1454">
        <v>38</v>
      </c>
      <c r="W1454">
        <f t="shared" si="67"/>
        <v>131</v>
      </c>
      <c r="X1454" s="27">
        <f>marketing_campaign32[[#This Row],[TotalSpend]]/marketing_campaign32[[#This Row],[Income]]</f>
        <v>3.0631094067856057E-3</v>
      </c>
      <c r="Y1454" s="27" t="str">
        <f>IF(marketing_campaign32[[#This Row],[TotalSpend]]&gt;1196, "High Spend", "Low Spend")</f>
        <v>Low Spend</v>
      </c>
      <c r="Z1454">
        <v>1</v>
      </c>
      <c r="AA1454">
        <v>3</v>
      </c>
      <c r="AB1454">
        <v>1</v>
      </c>
      <c r="AC1454">
        <v>2</v>
      </c>
      <c r="AD1454">
        <f t="shared" si="68"/>
        <v>6</v>
      </c>
      <c r="AE1454" s="30">
        <f>IFERROR(marketing_campaign32[[#This Row],[TotalSpend]]/marketing_campaign32[[#This Row],[TotalPurchase]], 0)</f>
        <v>21.833333333333332</v>
      </c>
      <c r="AF1454">
        <v>8</v>
      </c>
      <c r="AG1454">
        <v>0</v>
      </c>
      <c r="AH1454">
        <v>0</v>
      </c>
      <c r="AI1454">
        <v>0</v>
      </c>
      <c r="AJ1454">
        <v>0</v>
      </c>
      <c r="AK1454">
        <v>0</v>
      </c>
      <c r="AL1454">
        <v>0</v>
      </c>
      <c r="AM1454">
        <v>0</v>
      </c>
    </row>
    <row r="1455" spans="1:39" x14ac:dyDescent="0.3">
      <c r="A1455">
        <v>4174</v>
      </c>
      <c r="B1455">
        <v>1956</v>
      </c>
      <c r="C1455">
        <f>2014-marketing_campaign32[[#This Row],[Year_Birth]]</f>
        <v>58</v>
      </c>
      <c r="D1455" t="str">
        <f>IF(AND(marketing_campaign32[[#This Row],[Age]]&gt;17, marketing_campaign32[[#This Row],[Age]]&lt;40), "Adult", IF(AND(marketing_campaign32[[#This Row],[Age]]&gt;=40, marketing_campaign32[[#This Row],[Age]]&lt;59), "Middle Age", "Old Age"))</f>
        <v>Middle Age</v>
      </c>
      <c r="E1455">
        <v>3</v>
      </c>
      <c r="F1455">
        <v>2</v>
      </c>
      <c r="G1455">
        <v>55249</v>
      </c>
      <c r="H1455" t="s">
        <v>147</v>
      </c>
      <c r="I1455">
        <v>2</v>
      </c>
      <c r="J1455">
        <v>0</v>
      </c>
      <c r="K1455">
        <v>1</v>
      </c>
      <c r="L1455">
        <f t="shared" si="66"/>
        <v>1</v>
      </c>
      <c r="M1455">
        <f>marketing_campaign32[[#This Row],[TotalKids]]+marketing_campaign32[[#This Row],[Marital_Number]]</f>
        <v>3</v>
      </c>
      <c r="N1455" s="1">
        <v>41746</v>
      </c>
      <c r="O1455" s="22">
        <f>MAX($N$2:$N$2229)-marketing_campaign32[[#This Row],[Dt_Customer]]</f>
        <v>73</v>
      </c>
      <c r="P1455">
        <v>81</v>
      </c>
      <c r="Q1455">
        <v>97</v>
      </c>
      <c r="R1455">
        <v>1</v>
      </c>
      <c r="S1455">
        <v>19</v>
      </c>
      <c r="T1455">
        <v>2</v>
      </c>
      <c r="U1455">
        <v>0</v>
      </c>
      <c r="V1455">
        <v>11</v>
      </c>
      <c r="W1455">
        <f t="shared" si="67"/>
        <v>130</v>
      </c>
      <c r="X1455" s="27">
        <f>marketing_campaign32[[#This Row],[TotalSpend]]/marketing_campaign32[[#This Row],[Income]]</f>
        <v>2.3529837644120258E-3</v>
      </c>
      <c r="Y1455" s="27" t="str">
        <f>IF(marketing_campaign32[[#This Row],[TotalSpend]]&gt;1196, "High Spend", "Low Spend")</f>
        <v>Low Spend</v>
      </c>
      <c r="Z1455">
        <v>1</v>
      </c>
      <c r="AA1455">
        <v>2</v>
      </c>
      <c r="AB1455">
        <v>1</v>
      </c>
      <c r="AC1455">
        <v>4</v>
      </c>
      <c r="AD1455">
        <f t="shared" si="68"/>
        <v>7</v>
      </c>
      <c r="AE1455" s="30">
        <f>IFERROR(marketing_campaign32[[#This Row],[TotalSpend]]/marketing_campaign32[[#This Row],[TotalPurchase]], 0)</f>
        <v>18.571428571428573</v>
      </c>
      <c r="AF1455">
        <v>3</v>
      </c>
      <c r="AG1455">
        <v>0</v>
      </c>
      <c r="AH1455">
        <v>0</v>
      </c>
      <c r="AI1455">
        <v>0</v>
      </c>
      <c r="AJ1455">
        <v>0</v>
      </c>
      <c r="AK1455">
        <v>0</v>
      </c>
      <c r="AL1455">
        <v>0</v>
      </c>
      <c r="AM1455">
        <v>0</v>
      </c>
    </row>
    <row r="1456" spans="1:39" x14ac:dyDescent="0.3">
      <c r="A1456">
        <v>9635</v>
      </c>
      <c r="B1456">
        <v>1983</v>
      </c>
      <c r="C1456">
        <f>2014-marketing_campaign32[[#This Row],[Year_Birth]]</f>
        <v>31</v>
      </c>
      <c r="D1456" t="str">
        <f>IF(AND(marketing_campaign32[[#This Row],[Age]]&gt;17, marketing_campaign32[[#This Row],[Age]]&lt;40), "Adult", IF(AND(marketing_campaign32[[#This Row],[Age]]&gt;=40, marketing_campaign32[[#This Row],[Age]]&lt;59), "Middle Age", "Old Age"))</f>
        <v>Adult</v>
      </c>
      <c r="E1456">
        <v>3</v>
      </c>
      <c r="F1456">
        <v>2</v>
      </c>
      <c r="G1456">
        <v>35876</v>
      </c>
      <c r="H1456" t="s">
        <v>147</v>
      </c>
      <c r="I1456">
        <v>2</v>
      </c>
      <c r="J1456">
        <v>0</v>
      </c>
      <c r="K1456">
        <v>0</v>
      </c>
      <c r="L1456">
        <f t="shared" si="66"/>
        <v>0</v>
      </c>
      <c r="M1456">
        <f>marketing_campaign32[[#This Row],[TotalKids]]+marketing_campaign32[[#This Row],[Marital_Number]]</f>
        <v>2</v>
      </c>
      <c r="N1456" s="1">
        <v>41749</v>
      </c>
      <c r="O1456" s="22">
        <f>MAX($N$2:$N$2229)-marketing_campaign32[[#This Row],[Dt_Customer]]</f>
        <v>70</v>
      </c>
      <c r="P1456">
        <v>13</v>
      </c>
      <c r="Q1456">
        <v>66</v>
      </c>
      <c r="R1456">
        <v>2</v>
      </c>
      <c r="S1456">
        <v>40</v>
      </c>
      <c r="T1456">
        <v>4</v>
      </c>
      <c r="U1456">
        <v>3</v>
      </c>
      <c r="V1456">
        <v>14</v>
      </c>
      <c r="W1456">
        <f t="shared" si="67"/>
        <v>129</v>
      </c>
      <c r="X1456" s="27">
        <f>marketing_campaign32[[#This Row],[TotalSpend]]/marketing_campaign32[[#This Row],[Income]]</f>
        <v>3.5957185862414984E-3</v>
      </c>
      <c r="Y1456" s="27" t="str">
        <f>IF(marketing_campaign32[[#This Row],[TotalSpend]]&gt;1196, "High Spend", "Low Spend")</f>
        <v>Low Spend</v>
      </c>
      <c r="Z1456">
        <v>1</v>
      </c>
      <c r="AA1456">
        <v>3</v>
      </c>
      <c r="AB1456">
        <v>1</v>
      </c>
      <c r="AC1456">
        <v>3</v>
      </c>
      <c r="AD1456">
        <f t="shared" si="68"/>
        <v>7</v>
      </c>
      <c r="AE1456" s="30">
        <f>IFERROR(marketing_campaign32[[#This Row],[TotalSpend]]/marketing_campaign32[[#This Row],[TotalPurchase]], 0)</f>
        <v>18.428571428571427</v>
      </c>
      <c r="AF1456">
        <v>6</v>
      </c>
      <c r="AG1456">
        <v>0</v>
      </c>
      <c r="AH1456">
        <v>0</v>
      </c>
      <c r="AI1456">
        <v>0</v>
      </c>
      <c r="AJ1456">
        <v>0</v>
      </c>
      <c r="AK1456">
        <v>0</v>
      </c>
      <c r="AL1456">
        <v>0</v>
      </c>
      <c r="AM1456">
        <v>0</v>
      </c>
    </row>
    <row r="1457" spans="1:39" x14ac:dyDescent="0.3">
      <c r="A1457">
        <v>1177</v>
      </c>
      <c r="B1457">
        <v>1966</v>
      </c>
      <c r="C1457">
        <f>2014-marketing_campaign32[[#This Row],[Year_Birth]]</f>
        <v>48</v>
      </c>
      <c r="D1457" t="str">
        <f>IF(AND(marketing_campaign32[[#This Row],[Age]]&gt;17, marketing_campaign32[[#This Row],[Age]]&lt;40), "Adult", IF(AND(marketing_campaign32[[#This Row],[Age]]&gt;=40, marketing_campaign32[[#This Row],[Age]]&lt;59), "Middle Age", "Old Age"))</f>
        <v>Middle Age</v>
      </c>
      <c r="E1457">
        <v>3</v>
      </c>
      <c r="F1457">
        <v>2</v>
      </c>
      <c r="G1457">
        <v>49618</v>
      </c>
      <c r="H1457" t="s">
        <v>147</v>
      </c>
      <c r="I1457">
        <v>2</v>
      </c>
      <c r="J1457">
        <v>1</v>
      </c>
      <c r="K1457">
        <v>1</v>
      </c>
      <c r="L1457">
        <f t="shared" si="66"/>
        <v>2</v>
      </c>
      <c r="M1457">
        <f>marketing_campaign32[[#This Row],[TotalKids]]+marketing_campaign32[[#This Row],[Marital_Number]]</f>
        <v>4</v>
      </c>
      <c r="N1457" s="1">
        <v>41300</v>
      </c>
      <c r="O1457" s="22">
        <f>MAX($N$2:$N$2229)-marketing_campaign32[[#This Row],[Dt_Customer]]</f>
        <v>519</v>
      </c>
      <c r="P1457">
        <v>77</v>
      </c>
      <c r="Q1457">
        <v>80</v>
      </c>
      <c r="R1457">
        <v>3</v>
      </c>
      <c r="S1457">
        <v>26</v>
      </c>
      <c r="T1457">
        <v>4</v>
      </c>
      <c r="U1457">
        <v>2</v>
      </c>
      <c r="V1457">
        <v>14</v>
      </c>
      <c r="W1457">
        <f t="shared" si="67"/>
        <v>129</v>
      </c>
      <c r="X1457" s="27">
        <f>marketing_campaign32[[#This Row],[TotalSpend]]/marketing_campaign32[[#This Row],[Income]]</f>
        <v>2.5998629529606189E-3</v>
      </c>
      <c r="Y1457" s="27" t="str">
        <f>IF(marketing_campaign32[[#This Row],[TotalSpend]]&gt;1196, "High Spend", "Low Spend")</f>
        <v>Low Spend</v>
      </c>
      <c r="Z1457">
        <v>4</v>
      </c>
      <c r="AA1457">
        <v>3</v>
      </c>
      <c r="AB1457">
        <v>1</v>
      </c>
      <c r="AC1457">
        <v>3</v>
      </c>
      <c r="AD1457">
        <f t="shared" si="68"/>
        <v>7</v>
      </c>
      <c r="AE1457" s="30">
        <f>IFERROR(marketing_campaign32[[#This Row],[TotalSpend]]/marketing_campaign32[[#This Row],[TotalPurchase]], 0)</f>
        <v>18.428571428571427</v>
      </c>
      <c r="AF1457">
        <v>7</v>
      </c>
      <c r="AG1457">
        <v>0</v>
      </c>
      <c r="AH1457">
        <v>0</v>
      </c>
      <c r="AI1457">
        <v>0</v>
      </c>
      <c r="AJ1457">
        <v>0</v>
      </c>
      <c r="AK1457">
        <v>0</v>
      </c>
      <c r="AL1457">
        <v>0</v>
      </c>
      <c r="AM1457">
        <v>0</v>
      </c>
    </row>
    <row r="1458" spans="1:39" x14ac:dyDescent="0.3">
      <c r="A1458">
        <v>6673</v>
      </c>
      <c r="B1458">
        <v>1965</v>
      </c>
      <c r="C1458">
        <f>2014-marketing_campaign32[[#This Row],[Year_Birth]]</f>
        <v>49</v>
      </c>
      <c r="D1458" t="str">
        <f>IF(AND(marketing_campaign32[[#This Row],[Age]]&gt;17, marketing_campaign32[[#This Row],[Age]]&lt;40), "Adult", IF(AND(marketing_campaign32[[#This Row],[Age]]&gt;=40, marketing_campaign32[[#This Row],[Age]]&lt;59), "Middle Age", "Old Age"))</f>
        <v>Middle Age</v>
      </c>
      <c r="E1458">
        <v>2</v>
      </c>
      <c r="F1458">
        <v>1</v>
      </c>
      <c r="G1458">
        <v>23478</v>
      </c>
      <c r="H1458" t="s">
        <v>148</v>
      </c>
      <c r="I1458">
        <v>1</v>
      </c>
      <c r="J1458">
        <v>0</v>
      </c>
      <c r="K1458">
        <v>0</v>
      </c>
      <c r="L1458">
        <f t="shared" si="66"/>
        <v>0</v>
      </c>
      <c r="M1458">
        <f>marketing_campaign32[[#This Row],[TotalKids]]+marketing_campaign32[[#This Row],[Marital_Number]]</f>
        <v>1</v>
      </c>
      <c r="N1458" s="1">
        <v>41352</v>
      </c>
      <c r="O1458" s="22">
        <f>MAX($N$2:$N$2229)-marketing_campaign32[[#This Row],[Dt_Customer]]</f>
        <v>467</v>
      </c>
      <c r="P1458">
        <v>51</v>
      </c>
      <c r="Q1458">
        <v>28</v>
      </c>
      <c r="R1458">
        <v>6</v>
      </c>
      <c r="S1458">
        <v>27</v>
      </c>
      <c r="T1458">
        <v>12</v>
      </c>
      <c r="U1458">
        <v>17</v>
      </c>
      <c r="V1458">
        <v>39</v>
      </c>
      <c r="W1458">
        <f t="shared" si="67"/>
        <v>129</v>
      </c>
      <c r="X1458" s="27">
        <f>marketing_campaign32[[#This Row],[TotalSpend]]/marketing_campaign32[[#This Row],[Income]]</f>
        <v>5.4945054945054949E-3</v>
      </c>
      <c r="Y1458" s="27" t="str">
        <f>IF(marketing_campaign32[[#This Row],[TotalSpend]]&gt;1196, "High Spend", "Low Spend")</f>
        <v>Low Spend</v>
      </c>
      <c r="Z1458">
        <v>1</v>
      </c>
      <c r="AA1458">
        <v>3</v>
      </c>
      <c r="AB1458">
        <v>0</v>
      </c>
      <c r="AC1458">
        <v>3</v>
      </c>
      <c r="AD1458">
        <f t="shared" si="68"/>
        <v>6</v>
      </c>
      <c r="AE1458" s="30">
        <f>IFERROR(marketing_campaign32[[#This Row],[TotalSpend]]/marketing_campaign32[[#This Row],[TotalPurchase]], 0)</f>
        <v>21.5</v>
      </c>
      <c r="AF1458">
        <v>8</v>
      </c>
      <c r="AG1458">
        <v>0</v>
      </c>
      <c r="AH1458">
        <v>0</v>
      </c>
      <c r="AI1458">
        <v>0</v>
      </c>
      <c r="AJ1458">
        <v>0</v>
      </c>
      <c r="AK1458">
        <v>0</v>
      </c>
      <c r="AL1458">
        <v>0</v>
      </c>
      <c r="AM1458">
        <v>0</v>
      </c>
    </row>
    <row r="1459" spans="1:39" x14ac:dyDescent="0.3">
      <c r="A1459">
        <v>3270</v>
      </c>
      <c r="B1459">
        <v>1978</v>
      </c>
      <c r="C1459">
        <f>2014-marketing_campaign32[[#This Row],[Year_Birth]]</f>
        <v>36</v>
      </c>
      <c r="D1459" t="str">
        <f>IF(AND(marketing_campaign32[[#This Row],[Age]]&gt;17, marketing_campaign32[[#This Row],[Age]]&lt;40), "Adult", IF(AND(marketing_campaign32[[#This Row],[Age]]&gt;=40, marketing_campaign32[[#This Row],[Age]]&lt;59), "Middle Age", "Old Age"))</f>
        <v>Adult</v>
      </c>
      <c r="E1459">
        <v>3</v>
      </c>
      <c r="F1459">
        <v>2</v>
      </c>
      <c r="G1459">
        <v>17117</v>
      </c>
      <c r="H1459" t="s">
        <v>148</v>
      </c>
      <c r="I1459">
        <v>1</v>
      </c>
      <c r="J1459">
        <v>1</v>
      </c>
      <c r="K1459">
        <v>0</v>
      </c>
      <c r="L1459">
        <f t="shared" si="66"/>
        <v>1</v>
      </c>
      <c r="M1459">
        <f>marketing_campaign32[[#This Row],[TotalKids]]+marketing_campaign32[[#This Row],[Marital_Number]]</f>
        <v>3</v>
      </c>
      <c r="N1459" s="1">
        <v>41291</v>
      </c>
      <c r="O1459" s="22">
        <f>MAX($N$2:$N$2229)-marketing_campaign32[[#This Row],[Dt_Customer]]</f>
        <v>528</v>
      </c>
      <c r="P1459">
        <v>96</v>
      </c>
      <c r="Q1459">
        <v>12</v>
      </c>
      <c r="R1459">
        <v>23</v>
      </c>
      <c r="S1459">
        <v>38</v>
      </c>
      <c r="T1459">
        <v>30</v>
      </c>
      <c r="U1459">
        <v>18</v>
      </c>
      <c r="V1459">
        <v>7</v>
      </c>
      <c r="W1459">
        <f t="shared" si="67"/>
        <v>128</v>
      </c>
      <c r="X1459" s="27">
        <f>marketing_campaign32[[#This Row],[TotalSpend]]/marketing_campaign32[[#This Row],[Income]]</f>
        <v>7.4779459017351169E-3</v>
      </c>
      <c r="Y1459" s="27" t="str">
        <f>IF(marketing_campaign32[[#This Row],[TotalSpend]]&gt;1196, "High Spend", "Low Spend")</f>
        <v>Low Spend</v>
      </c>
      <c r="Z1459">
        <v>4</v>
      </c>
      <c r="AA1459">
        <v>3</v>
      </c>
      <c r="AB1459">
        <v>1</v>
      </c>
      <c r="AC1459">
        <v>3</v>
      </c>
      <c r="AD1459">
        <f t="shared" si="68"/>
        <v>7</v>
      </c>
      <c r="AE1459" s="30">
        <f>IFERROR(marketing_campaign32[[#This Row],[TotalSpend]]/marketing_campaign32[[#This Row],[TotalPurchase]], 0)</f>
        <v>18.285714285714285</v>
      </c>
      <c r="AF1459">
        <v>9</v>
      </c>
      <c r="AG1459">
        <v>0</v>
      </c>
      <c r="AH1459">
        <v>0</v>
      </c>
      <c r="AI1459">
        <v>0</v>
      </c>
      <c r="AJ1459">
        <v>0</v>
      </c>
      <c r="AK1459">
        <v>0</v>
      </c>
      <c r="AL1459">
        <v>0</v>
      </c>
      <c r="AM1459">
        <v>0</v>
      </c>
    </row>
    <row r="1460" spans="1:39" x14ac:dyDescent="0.3">
      <c r="A1460">
        <v>4050</v>
      </c>
      <c r="B1460">
        <v>1966</v>
      </c>
      <c r="C1460">
        <f>2014-marketing_campaign32[[#This Row],[Year_Birth]]</f>
        <v>48</v>
      </c>
      <c r="D1460" t="str">
        <f>IF(AND(marketing_campaign32[[#This Row],[Age]]&gt;17, marketing_campaign32[[#This Row],[Age]]&lt;40), "Adult", IF(AND(marketing_campaign32[[#This Row],[Age]]&gt;=40, marketing_campaign32[[#This Row],[Age]]&lt;59), "Middle Age", "Old Age"))</f>
        <v>Middle Age</v>
      </c>
      <c r="E1460">
        <v>3</v>
      </c>
      <c r="F1460">
        <v>2</v>
      </c>
      <c r="G1460">
        <v>49605</v>
      </c>
      <c r="H1460" t="s">
        <v>147</v>
      </c>
      <c r="I1460">
        <v>2</v>
      </c>
      <c r="J1460">
        <v>0</v>
      </c>
      <c r="K1460">
        <v>0</v>
      </c>
      <c r="L1460">
        <f t="shared" si="66"/>
        <v>0</v>
      </c>
      <c r="M1460">
        <f>marketing_campaign32[[#This Row],[TotalKids]]+marketing_campaign32[[#This Row],[Marital_Number]]</f>
        <v>2</v>
      </c>
      <c r="N1460" s="1">
        <v>41811</v>
      </c>
      <c r="O1460" s="22">
        <f>MAX($N$2:$N$2229)-marketing_campaign32[[#This Row],[Dt_Customer]]</f>
        <v>8</v>
      </c>
      <c r="P1460">
        <v>65</v>
      </c>
      <c r="Q1460">
        <v>42</v>
      </c>
      <c r="R1460">
        <v>16</v>
      </c>
      <c r="S1460">
        <v>29</v>
      </c>
      <c r="T1460">
        <v>12</v>
      </c>
      <c r="U1460">
        <v>20</v>
      </c>
      <c r="V1460">
        <v>8</v>
      </c>
      <c r="W1460">
        <f t="shared" si="67"/>
        <v>127</v>
      </c>
      <c r="X1460" s="27">
        <f>marketing_campaign32[[#This Row],[TotalSpend]]/marketing_campaign32[[#This Row],[Income]]</f>
        <v>2.5602257836911603E-3</v>
      </c>
      <c r="Y1460" s="27" t="str">
        <f>IF(marketing_campaign32[[#This Row],[TotalSpend]]&gt;1196, "High Spend", "Low Spend")</f>
        <v>Low Spend</v>
      </c>
      <c r="Z1460">
        <v>1</v>
      </c>
      <c r="AA1460">
        <v>2</v>
      </c>
      <c r="AB1460">
        <v>1</v>
      </c>
      <c r="AC1460">
        <v>4</v>
      </c>
      <c r="AD1460">
        <f t="shared" si="68"/>
        <v>7</v>
      </c>
      <c r="AE1460" s="30">
        <f>IFERROR(marketing_campaign32[[#This Row],[TotalSpend]]/marketing_campaign32[[#This Row],[TotalPurchase]], 0)</f>
        <v>18.142857142857142</v>
      </c>
      <c r="AF1460">
        <v>3</v>
      </c>
      <c r="AG1460">
        <v>0</v>
      </c>
      <c r="AH1460">
        <v>0</v>
      </c>
      <c r="AI1460">
        <v>0</v>
      </c>
      <c r="AJ1460">
        <v>0</v>
      </c>
      <c r="AK1460">
        <v>0</v>
      </c>
      <c r="AL1460">
        <v>0</v>
      </c>
      <c r="AM1460">
        <v>0</v>
      </c>
    </row>
    <row r="1461" spans="1:39" x14ac:dyDescent="0.3">
      <c r="A1461">
        <v>9239</v>
      </c>
      <c r="B1461">
        <v>1961</v>
      </c>
      <c r="C1461">
        <f>2014-marketing_campaign32[[#This Row],[Year_Birth]]</f>
        <v>53</v>
      </c>
      <c r="D1461" t="str">
        <f>IF(AND(marketing_campaign32[[#This Row],[Age]]&gt;17, marketing_campaign32[[#This Row],[Age]]&lt;40), "Adult", IF(AND(marketing_campaign32[[#This Row],[Age]]&gt;=40, marketing_campaign32[[#This Row],[Age]]&lt;59), "Middle Age", "Old Age"))</f>
        <v>Middle Age</v>
      </c>
      <c r="E1461">
        <v>3</v>
      </c>
      <c r="F1461">
        <v>2</v>
      </c>
      <c r="G1461">
        <v>61923</v>
      </c>
      <c r="H1461" t="s">
        <v>147</v>
      </c>
      <c r="I1461">
        <v>2</v>
      </c>
      <c r="J1461">
        <v>0</v>
      </c>
      <c r="K1461">
        <v>2</v>
      </c>
      <c r="L1461">
        <f t="shared" si="66"/>
        <v>2</v>
      </c>
      <c r="M1461">
        <f>marketing_campaign32[[#This Row],[TotalKids]]+marketing_campaign32[[#This Row],[Marital_Number]]</f>
        <v>4</v>
      </c>
      <c r="N1461" s="1">
        <v>41481</v>
      </c>
      <c r="O1461" s="22">
        <f>MAX($N$2:$N$2229)-marketing_campaign32[[#This Row],[Dt_Customer]]</f>
        <v>338</v>
      </c>
      <c r="P1461">
        <v>94</v>
      </c>
      <c r="Q1461">
        <v>92</v>
      </c>
      <c r="R1461">
        <v>4</v>
      </c>
      <c r="S1461">
        <v>18</v>
      </c>
      <c r="T1461">
        <v>3</v>
      </c>
      <c r="U1461">
        <v>3</v>
      </c>
      <c r="V1461">
        <v>6</v>
      </c>
      <c r="W1461">
        <f t="shared" si="67"/>
        <v>126</v>
      </c>
      <c r="X1461" s="27">
        <f>marketing_campaign32[[#This Row],[TotalSpend]]/marketing_campaign32[[#This Row],[Income]]</f>
        <v>2.0347851363790516E-3</v>
      </c>
      <c r="Y1461" s="27" t="str">
        <f>IF(marketing_campaign32[[#This Row],[TotalSpend]]&gt;1196, "High Spend", "Low Spend")</f>
        <v>Low Spend</v>
      </c>
      <c r="Z1461">
        <v>1</v>
      </c>
      <c r="AA1461">
        <v>2</v>
      </c>
      <c r="AB1461">
        <v>1</v>
      </c>
      <c r="AC1461">
        <v>4</v>
      </c>
      <c r="AD1461">
        <f t="shared" si="68"/>
        <v>7</v>
      </c>
      <c r="AE1461" s="30">
        <f>IFERROR(marketing_campaign32[[#This Row],[TotalSpend]]/marketing_campaign32[[#This Row],[TotalPurchase]], 0)</f>
        <v>18</v>
      </c>
      <c r="AF1461">
        <v>3</v>
      </c>
      <c r="AG1461">
        <v>0</v>
      </c>
      <c r="AH1461">
        <v>0</v>
      </c>
      <c r="AI1461">
        <v>0</v>
      </c>
      <c r="AJ1461">
        <v>0</v>
      </c>
      <c r="AK1461">
        <v>0</v>
      </c>
      <c r="AL1461">
        <v>0</v>
      </c>
      <c r="AM1461">
        <v>0</v>
      </c>
    </row>
    <row r="1462" spans="1:39" x14ac:dyDescent="0.3">
      <c r="A1462">
        <v>4713</v>
      </c>
      <c r="B1462">
        <v>1979</v>
      </c>
      <c r="C1462">
        <f>2014-marketing_campaign32[[#This Row],[Year_Birth]]</f>
        <v>35</v>
      </c>
      <c r="D1462" t="str">
        <f>IF(AND(marketing_campaign32[[#This Row],[Age]]&gt;17, marketing_campaign32[[#This Row],[Age]]&lt;40), "Adult", IF(AND(marketing_campaign32[[#This Row],[Age]]&gt;=40, marketing_campaign32[[#This Row],[Age]]&lt;59), "Middle Age", "Old Age"))</f>
        <v>Adult</v>
      </c>
      <c r="E1462">
        <v>3</v>
      </c>
      <c r="F1462">
        <v>2</v>
      </c>
      <c r="G1462">
        <v>31605</v>
      </c>
      <c r="H1462" t="s">
        <v>147</v>
      </c>
      <c r="I1462">
        <v>2</v>
      </c>
      <c r="J1462">
        <v>1</v>
      </c>
      <c r="K1462">
        <v>0</v>
      </c>
      <c r="L1462">
        <f t="shared" si="66"/>
        <v>1</v>
      </c>
      <c r="M1462">
        <f>marketing_campaign32[[#This Row],[TotalKids]]+marketing_campaign32[[#This Row],[Marital_Number]]</f>
        <v>3</v>
      </c>
      <c r="N1462" s="1">
        <v>41235</v>
      </c>
      <c r="O1462" s="22">
        <f>MAX($N$2:$N$2229)-marketing_campaign32[[#This Row],[Dt_Customer]]</f>
        <v>584</v>
      </c>
      <c r="P1462">
        <v>15</v>
      </c>
      <c r="Q1462">
        <v>74</v>
      </c>
      <c r="R1462">
        <v>0</v>
      </c>
      <c r="S1462">
        <v>42</v>
      </c>
      <c r="T1462">
        <v>2</v>
      </c>
      <c r="U1462">
        <v>1</v>
      </c>
      <c r="V1462">
        <v>6</v>
      </c>
      <c r="W1462">
        <f t="shared" si="67"/>
        <v>125</v>
      </c>
      <c r="X1462" s="27">
        <f>marketing_campaign32[[#This Row],[TotalSpend]]/marketing_campaign32[[#This Row],[Income]]</f>
        <v>3.9550704002531247E-3</v>
      </c>
      <c r="Y1462" s="27" t="str">
        <f>IF(marketing_campaign32[[#This Row],[TotalSpend]]&gt;1196, "High Spend", "Low Spend")</f>
        <v>Low Spend</v>
      </c>
      <c r="Z1462">
        <v>2</v>
      </c>
      <c r="AA1462">
        <v>2</v>
      </c>
      <c r="AB1462">
        <v>1</v>
      </c>
      <c r="AC1462">
        <v>4</v>
      </c>
      <c r="AD1462">
        <f t="shared" si="68"/>
        <v>7</v>
      </c>
      <c r="AE1462" s="30">
        <f>IFERROR(marketing_campaign32[[#This Row],[TotalSpend]]/marketing_campaign32[[#This Row],[TotalPurchase]], 0)</f>
        <v>17.857142857142858</v>
      </c>
      <c r="AF1462">
        <v>7</v>
      </c>
      <c r="AG1462">
        <v>0</v>
      </c>
      <c r="AH1462">
        <v>0</v>
      </c>
      <c r="AI1462">
        <v>0</v>
      </c>
      <c r="AJ1462">
        <v>0</v>
      </c>
      <c r="AK1462">
        <v>0</v>
      </c>
      <c r="AL1462">
        <v>0</v>
      </c>
      <c r="AM1462">
        <v>0</v>
      </c>
    </row>
    <row r="1463" spans="1:39" x14ac:dyDescent="0.3">
      <c r="A1463">
        <v>574</v>
      </c>
      <c r="B1463">
        <v>1964</v>
      </c>
      <c r="C1463">
        <f>2014-marketing_campaign32[[#This Row],[Year_Birth]]</f>
        <v>50</v>
      </c>
      <c r="D1463" t="str">
        <f>IF(AND(marketing_campaign32[[#This Row],[Age]]&gt;17, marketing_campaign32[[#This Row],[Age]]&lt;40), "Adult", IF(AND(marketing_campaign32[[#This Row],[Age]]&gt;=40, marketing_campaign32[[#This Row],[Age]]&lt;59), "Middle Age", "Old Age"))</f>
        <v>Middle Age</v>
      </c>
      <c r="E1463">
        <v>2</v>
      </c>
      <c r="F1463">
        <v>2</v>
      </c>
      <c r="G1463">
        <v>42523</v>
      </c>
      <c r="H1463" t="s">
        <v>147</v>
      </c>
      <c r="I1463">
        <v>2</v>
      </c>
      <c r="J1463">
        <v>0</v>
      </c>
      <c r="K1463">
        <v>0</v>
      </c>
      <c r="L1463">
        <f t="shared" si="66"/>
        <v>0</v>
      </c>
      <c r="M1463">
        <f>marketing_campaign32[[#This Row],[TotalKids]]+marketing_campaign32[[#This Row],[Marital_Number]]</f>
        <v>2</v>
      </c>
      <c r="N1463" s="1">
        <v>41752</v>
      </c>
      <c r="O1463" s="22">
        <f>MAX($N$2:$N$2229)-marketing_campaign32[[#This Row],[Dt_Customer]]</f>
        <v>67</v>
      </c>
      <c r="P1463">
        <v>96</v>
      </c>
      <c r="Q1463">
        <v>14</v>
      </c>
      <c r="R1463">
        <v>36</v>
      </c>
      <c r="S1463">
        <v>11</v>
      </c>
      <c r="T1463">
        <v>3</v>
      </c>
      <c r="U1463">
        <v>26</v>
      </c>
      <c r="V1463">
        <v>35</v>
      </c>
      <c r="W1463">
        <f t="shared" si="67"/>
        <v>125</v>
      </c>
      <c r="X1463" s="27">
        <f>marketing_campaign32[[#This Row],[TotalSpend]]/marketing_campaign32[[#This Row],[Income]]</f>
        <v>2.939585636008748E-3</v>
      </c>
      <c r="Y1463" s="27" t="str">
        <f>IF(marketing_campaign32[[#This Row],[TotalSpend]]&gt;1196, "High Spend", "Low Spend")</f>
        <v>Low Spend</v>
      </c>
      <c r="Z1463">
        <v>1</v>
      </c>
      <c r="AA1463">
        <v>1</v>
      </c>
      <c r="AB1463">
        <v>1</v>
      </c>
      <c r="AC1463">
        <v>4</v>
      </c>
      <c r="AD1463">
        <f t="shared" si="68"/>
        <v>6</v>
      </c>
      <c r="AE1463" s="30">
        <f>IFERROR(marketing_campaign32[[#This Row],[TotalSpend]]/marketing_campaign32[[#This Row],[TotalPurchase]], 0)</f>
        <v>20.833333333333332</v>
      </c>
      <c r="AF1463">
        <v>2</v>
      </c>
      <c r="AG1463">
        <v>0</v>
      </c>
      <c r="AH1463">
        <v>0</v>
      </c>
      <c r="AI1463">
        <v>0</v>
      </c>
      <c r="AJ1463">
        <v>0</v>
      </c>
      <c r="AK1463">
        <v>0</v>
      </c>
      <c r="AL1463">
        <v>0</v>
      </c>
      <c r="AM1463">
        <v>0</v>
      </c>
    </row>
    <row r="1464" spans="1:39" x14ac:dyDescent="0.3">
      <c r="A1464">
        <v>3266</v>
      </c>
      <c r="B1464">
        <v>1964</v>
      </c>
      <c r="C1464">
        <f>2014-marketing_campaign32[[#This Row],[Year_Birth]]</f>
        <v>50</v>
      </c>
      <c r="D1464" t="str">
        <f>IF(AND(marketing_campaign32[[#This Row],[Age]]&gt;17, marketing_campaign32[[#This Row],[Age]]&lt;40), "Adult", IF(AND(marketing_campaign32[[#This Row],[Age]]&gt;=40, marketing_campaign32[[#This Row],[Age]]&lt;59), "Middle Age", "Old Age"))</f>
        <v>Middle Age</v>
      </c>
      <c r="E1464">
        <v>2</v>
      </c>
      <c r="F1464">
        <v>2</v>
      </c>
      <c r="G1464">
        <v>42523</v>
      </c>
      <c r="H1464" t="s">
        <v>147</v>
      </c>
      <c r="I1464">
        <v>2</v>
      </c>
      <c r="J1464">
        <v>0</v>
      </c>
      <c r="K1464">
        <v>0</v>
      </c>
      <c r="L1464">
        <f t="shared" si="66"/>
        <v>0</v>
      </c>
      <c r="M1464">
        <f>marketing_campaign32[[#This Row],[TotalKids]]+marketing_campaign32[[#This Row],[Marital_Number]]</f>
        <v>2</v>
      </c>
      <c r="N1464" s="1">
        <v>41752</v>
      </c>
      <c r="O1464" s="22">
        <f>MAX($N$2:$N$2229)-marketing_campaign32[[#This Row],[Dt_Customer]]</f>
        <v>67</v>
      </c>
      <c r="P1464">
        <v>96</v>
      </c>
      <c r="Q1464">
        <v>14</v>
      </c>
      <c r="R1464">
        <v>36</v>
      </c>
      <c r="S1464">
        <v>11</v>
      </c>
      <c r="T1464">
        <v>3</v>
      </c>
      <c r="U1464">
        <v>26</v>
      </c>
      <c r="V1464">
        <v>35</v>
      </c>
      <c r="W1464">
        <f t="shared" si="67"/>
        <v>125</v>
      </c>
      <c r="X1464" s="27">
        <f>marketing_campaign32[[#This Row],[TotalSpend]]/marketing_campaign32[[#This Row],[Income]]</f>
        <v>2.939585636008748E-3</v>
      </c>
      <c r="Y1464" s="27" t="str">
        <f>IF(marketing_campaign32[[#This Row],[TotalSpend]]&gt;1196, "High Spend", "Low Spend")</f>
        <v>Low Spend</v>
      </c>
      <c r="Z1464">
        <v>1</v>
      </c>
      <c r="AA1464">
        <v>1</v>
      </c>
      <c r="AB1464">
        <v>1</v>
      </c>
      <c r="AC1464">
        <v>4</v>
      </c>
      <c r="AD1464">
        <f t="shared" si="68"/>
        <v>6</v>
      </c>
      <c r="AE1464" s="30">
        <f>IFERROR(marketing_campaign32[[#This Row],[TotalSpend]]/marketing_campaign32[[#This Row],[TotalPurchase]], 0)</f>
        <v>20.833333333333332</v>
      </c>
      <c r="AF1464">
        <v>2</v>
      </c>
      <c r="AG1464">
        <v>0</v>
      </c>
      <c r="AH1464">
        <v>0</v>
      </c>
      <c r="AI1464">
        <v>0</v>
      </c>
      <c r="AJ1464">
        <v>0</v>
      </c>
      <c r="AK1464">
        <v>0</v>
      </c>
      <c r="AL1464">
        <v>0</v>
      </c>
      <c r="AM1464">
        <v>0</v>
      </c>
    </row>
    <row r="1465" spans="1:39" x14ac:dyDescent="0.3">
      <c r="A1465">
        <v>538</v>
      </c>
      <c r="B1465">
        <v>1989</v>
      </c>
      <c r="C1465">
        <f>2014-marketing_campaign32[[#This Row],[Year_Birth]]</f>
        <v>25</v>
      </c>
      <c r="D1465" t="str">
        <f>IF(AND(marketing_campaign32[[#This Row],[Age]]&gt;17, marketing_campaign32[[#This Row],[Age]]&lt;40), "Adult", IF(AND(marketing_campaign32[[#This Row],[Age]]&gt;=40, marketing_campaign32[[#This Row],[Age]]&lt;59), "Middle Age", "Old Age"))</f>
        <v>Adult</v>
      </c>
      <c r="E1465">
        <v>2</v>
      </c>
      <c r="F1465">
        <v>1</v>
      </c>
      <c r="G1465">
        <v>46107</v>
      </c>
      <c r="H1465" t="s">
        <v>147</v>
      </c>
      <c r="I1465">
        <v>2</v>
      </c>
      <c r="J1465">
        <v>1</v>
      </c>
      <c r="K1465">
        <v>0</v>
      </c>
      <c r="L1465">
        <f t="shared" si="66"/>
        <v>1</v>
      </c>
      <c r="M1465">
        <f>marketing_campaign32[[#This Row],[TotalKids]]+marketing_campaign32[[#This Row],[Marital_Number]]</f>
        <v>2</v>
      </c>
      <c r="N1465" s="1">
        <v>41680</v>
      </c>
      <c r="O1465" s="22">
        <f>MAX($N$2:$N$2229)-marketing_campaign32[[#This Row],[Dt_Customer]]</f>
        <v>139</v>
      </c>
      <c r="P1465">
        <v>78</v>
      </c>
      <c r="Q1465">
        <v>31</v>
      </c>
      <c r="R1465">
        <v>9</v>
      </c>
      <c r="S1465">
        <v>27</v>
      </c>
      <c r="T1465">
        <v>16</v>
      </c>
      <c r="U1465">
        <v>9</v>
      </c>
      <c r="V1465">
        <v>33</v>
      </c>
      <c r="W1465">
        <f t="shared" si="67"/>
        <v>125</v>
      </c>
      <c r="X1465" s="27">
        <f>marketing_campaign32[[#This Row],[TotalSpend]]/marketing_campaign32[[#This Row],[Income]]</f>
        <v>2.7110850846942982E-3</v>
      </c>
      <c r="Y1465" s="27" t="str">
        <f>IF(marketing_campaign32[[#This Row],[TotalSpend]]&gt;1196, "High Spend", "Low Spend")</f>
        <v>Low Spend</v>
      </c>
      <c r="Z1465">
        <v>1</v>
      </c>
      <c r="AA1465">
        <v>1</v>
      </c>
      <c r="AB1465">
        <v>1</v>
      </c>
      <c r="AC1465">
        <v>4</v>
      </c>
      <c r="AD1465">
        <f t="shared" si="68"/>
        <v>6</v>
      </c>
      <c r="AE1465" s="30">
        <f>IFERROR(marketing_campaign32[[#This Row],[TotalSpend]]/marketing_campaign32[[#This Row],[TotalPurchase]], 0)</f>
        <v>20.833333333333332</v>
      </c>
      <c r="AF1465">
        <v>3</v>
      </c>
      <c r="AG1465">
        <v>0</v>
      </c>
      <c r="AH1465">
        <v>0</v>
      </c>
      <c r="AI1465">
        <v>0</v>
      </c>
      <c r="AJ1465">
        <v>0</v>
      </c>
      <c r="AK1465">
        <v>0</v>
      </c>
      <c r="AL1465">
        <v>0</v>
      </c>
      <c r="AM1465">
        <v>0</v>
      </c>
    </row>
    <row r="1466" spans="1:39" x14ac:dyDescent="0.3">
      <c r="A1466">
        <v>7244</v>
      </c>
      <c r="B1466">
        <v>1951</v>
      </c>
      <c r="C1466">
        <f>2014-marketing_campaign32[[#This Row],[Year_Birth]]</f>
        <v>63</v>
      </c>
      <c r="D1466" t="str">
        <f>IF(AND(marketing_campaign32[[#This Row],[Age]]&gt;17, marketing_campaign32[[#This Row],[Age]]&lt;40), "Adult", IF(AND(marketing_campaign32[[#This Row],[Age]]&gt;=40, marketing_campaign32[[#This Row],[Age]]&lt;59), "Middle Age", "Old Age"))</f>
        <v>Old Age</v>
      </c>
      <c r="E1466">
        <v>2</v>
      </c>
      <c r="F1466">
        <v>1</v>
      </c>
      <c r="G1466">
        <v>58280.873493975902</v>
      </c>
      <c r="H1466" t="s">
        <v>147</v>
      </c>
      <c r="I1466">
        <v>2</v>
      </c>
      <c r="J1466">
        <v>2</v>
      </c>
      <c r="K1466">
        <v>1</v>
      </c>
      <c r="L1466">
        <f t="shared" si="66"/>
        <v>3</v>
      </c>
      <c r="M1466">
        <f>marketing_campaign32[[#This Row],[TotalKids]]+marketing_campaign32[[#This Row],[Marital_Number]]</f>
        <v>4</v>
      </c>
      <c r="N1466" s="1">
        <v>41640</v>
      </c>
      <c r="O1466" s="22">
        <f>MAX($N$2:$N$2229)-marketing_campaign32[[#This Row],[Dt_Customer]]</f>
        <v>179</v>
      </c>
      <c r="P1466">
        <v>96</v>
      </c>
      <c r="Q1466">
        <v>48</v>
      </c>
      <c r="R1466">
        <v>5</v>
      </c>
      <c r="S1466">
        <v>48</v>
      </c>
      <c r="T1466">
        <v>6</v>
      </c>
      <c r="U1466">
        <v>10</v>
      </c>
      <c r="V1466">
        <v>7</v>
      </c>
      <c r="W1466">
        <f t="shared" si="67"/>
        <v>124</v>
      </c>
      <c r="X1466" s="27">
        <f>marketing_campaign32[[#This Row],[TotalSpend]]/marketing_campaign32[[#This Row],[Income]]</f>
        <v>2.127627685827616E-3</v>
      </c>
      <c r="Y1466" s="27" t="str">
        <f>IF(marketing_campaign32[[#This Row],[TotalSpend]]&gt;1196, "High Spend", "Low Spend")</f>
        <v>Low Spend</v>
      </c>
      <c r="Z1466">
        <v>3</v>
      </c>
      <c r="AA1466">
        <v>2</v>
      </c>
      <c r="AB1466">
        <v>1</v>
      </c>
      <c r="AC1466">
        <v>4</v>
      </c>
      <c r="AD1466">
        <f t="shared" si="68"/>
        <v>7</v>
      </c>
      <c r="AE1466" s="30">
        <f>IFERROR(marketing_campaign32[[#This Row],[TotalSpend]]/marketing_campaign32[[#This Row],[TotalPurchase]], 0)</f>
        <v>17.714285714285715</v>
      </c>
      <c r="AF1466">
        <v>6</v>
      </c>
      <c r="AG1466">
        <v>0</v>
      </c>
      <c r="AH1466">
        <v>0</v>
      </c>
      <c r="AI1466">
        <v>0</v>
      </c>
      <c r="AJ1466">
        <v>0</v>
      </c>
      <c r="AK1466">
        <v>0</v>
      </c>
      <c r="AL1466">
        <v>0</v>
      </c>
      <c r="AM1466">
        <v>0</v>
      </c>
    </row>
    <row r="1467" spans="1:39" x14ac:dyDescent="0.3">
      <c r="A1467">
        <v>8832</v>
      </c>
      <c r="B1467">
        <v>1976</v>
      </c>
      <c r="C1467">
        <f>2014-marketing_campaign32[[#This Row],[Year_Birth]]</f>
        <v>38</v>
      </c>
      <c r="D1467" t="str">
        <f>IF(AND(marketing_campaign32[[#This Row],[Age]]&gt;17, marketing_campaign32[[#This Row],[Age]]&lt;40), "Adult", IF(AND(marketing_campaign32[[#This Row],[Age]]&gt;=40, marketing_campaign32[[#This Row],[Age]]&lt;59), "Middle Age", "Old Age"))</f>
        <v>Adult</v>
      </c>
      <c r="E1467">
        <v>3</v>
      </c>
      <c r="F1467">
        <v>2</v>
      </c>
      <c r="G1467">
        <v>37509</v>
      </c>
      <c r="H1467" t="s">
        <v>147</v>
      </c>
      <c r="I1467">
        <v>2</v>
      </c>
      <c r="J1467">
        <v>1</v>
      </c>
      <c r="K1467">
        <v>0</v>
      </c>
      <c r="L1467">
        <f t="shared" si="66"/>
        <v>1</v>
      </c>
      <c r="M1467">
        <f>marketing_campaign32[[#This Row],[TotalKids]]+marketing_campaign32[[#This Row],[Marital_Number]]</f>
        <v>3</v>
      </c>
      <c r="N1467" s="1">
        <v>41164</v>
      </c>
      <c r="O1467" s="22">
        <f>MAX($N$2:$N$2229)-marketing_campaign32[[#This Row],[Dt_Customer]]</f>
        <v>655</v>
      </c>
      <c r="P1467">
        <v>24</v>
      </c>
      <c r="Q1467">
        <v>37</v>
      </c>
      <c r="R1467">
        <v>5</v>
      </c>
      <c r="S1467">
        <v>56</v>
      </c>
      <c r="T1467">
        <v>12</v>
      </c>
      <c r="U1467">
        <v>8</v>
      </c>
      <c r="V1467">
        <v>5</v>
      </c>
      <c r="W1467">
        <f t="shared" si="67"/>
        <v>123</v>
      </c>
      <c r="X1467" s="27">
        <f>marketing_campaign32[[#This Row],[TotalSpend]]/marketing_campaign32[[#This Row],[Income]]</f>
        <v>3.2792129888826681E-3</v>
      </c>
      <c r="Y1467" s="27" t="str">
        <f>IF(marketing_campaign32[[#This Row],[TotalSpend]]&gt;1196, "High Spend", "Low Spend")</f>
        <v>Low Spend</v>
      </c>
      <c r="Z1467">
        <v>2</v>
      </c>
      <c r="AA1467">
        <v>3</v>
      </c>
      <c r="AB1467">
        <v>0</v>
      </c>
      <c r="AC1467">
        <v>4</v>
      </c>
      <c r="AD1467">
        <f t="shared" si="68"/>
        <v>7</v>
      </c>
      <c r="AE1467" s="30">
        <f>IFERROR(marketing_campaign32[[#This Row],[TotalSpend]]/marketing_campaign32[[#This Row],[TotalPurchase]], 0)</f>
        <v>17.571428571428573</v>
      </c>
      <c r="AF1467">
        <v>7</v>
      </c>
      <c r="AG1467">
        <v>0</v>
      </c>
      <c r="AH1467">
        <v>0</v>
      </c>
      <c r="AI1467">
        <v>0</v>
      </c>
      <c r="AJ1467">
        <v>0</v>
      </c>
      <c r="AK1467">
        <v>0</v>
      </c>
      <c r="AL1467">
        <v>0</v>
      </c>
      <c r="AM1467">
        <v>0</v>
      </c>
    </row>
    <row r="1468" spans="1:39" x14ac:dyDescent="0.3">
      <c r="A1468">
        <v>9909</v>
      </c>
      <c r="B1468">
        <v>1996</v>
      </c>
      <c r="C1468">
        <f>2014-marketing_campaign32[[#This Row],[Year_Birth]]</f>
        <v>18</v>
      </c>
      <c r="D1468" t="str">
        <f>IF(AND(marketing_campaign32[[#This Row],[Age]]&gt;17, marketing_campaign32[[#This Row],[Age]]&lt;40), "Adult", IF(AND(marketing_campaign32[[#This Row],[Age]]&gt;=40, marketing_campaign32[[#This Row],[Age]]&lt;59), "Middle Age", "Old Age"))</f>
        <v>Adult</v>
      </c>
      <c r="E1468">
        <v>3</v>
      </c>
      <c r="F1468">
        <v>2</v>
      </c>
      <c r="G1468">
        <v>7500</v>
      </c>
      <c r="H1468" t="s">
        <v>148</v>
      </c>
      <c r="I1468">
        <v>1</v>
      </c>
      <c r="J1468">
        <v>0</v>
      </c>
      <c r="K1468">
        <v>0</v>
      </c>
      <c r="L1468">
        <f t="shared" si="66"/>
        <v>0</v>
      </c>
      <c r="M1468">
        <f>marketing_campaign32[[#This Row],[TotalKids]]+marketing_campaign32[[#This Row],[Marital_Number]]</f>
        <v>2</v>
      </c>
      <c r="N1468" s="1">
        <v>41222</v>
      </c>
      <c r="O1468" s="22">
        <f>MAX($N$2:$N$2229)-marketing_campaign32[[#This Row],[Dt_Customer]]</f>
        <v>597</v>
      </c>
      <c r="P1468">
        <v>24</v>
      </c>
      <c r="Q1468">
        <v>3</v>
      </c>
      <c r="R1468">
        <v>18</v>
      </c>
      <c r="S1468">
        <v>14</v>
      </c>
      <c r="T1468">
        <v>15</v>
      </c>
      <c r="U1468">
        <v>22</v>
      </c>
      <c r="V1468">
        <v>50</v>
      </c>
      <c r="W1468">
        <f t="shared" si="67"/>
        <v>122</v>
      </c>
      <c r="X1468" s="27">
        <f>marketing_campaign32[[#This Row],[TotalSpend]]/marketing_campaign32[[#This Row],[Income]]</f>
        <v>1.6266666666666665E-2</v>
      </c>
      <c r="Y1468" s="27" t="str">
        <f>IF(marketing_campaign32[[#This Row],[TotalSpend]]&gt;1196, "High Spend", "Low Spend")</f>
        <v>Low Spend</v>
      </c>
      <c r="Z1468">
        <v>3</v>
      </c>
      <c r="AA1468">
        <v>3</v>
      </c>
      <c r="AB1468">
        <v>1</v>
      </c>
      <c r="AC1468">
        <v>3</v>
      </c>
      <c r="AD1468">
        <f t="shared" si="68"/>
        <v>7</v>
      </c>
      <c r="AE1468" s="30">
        <f>IFERROR(marketing_campaign32[[#This Row],[TotalSpend]]/marketing_campaign32[[#This Row],[TotalPurchase]], 0)</f>
        <v>17.428571428571427</v>
      </c>
      <c r="AF1468">
        <v>9</v>
      </c>
      <c r="AG1468">
        <v>0</v>
      </c>
      <c r="AH1468">
        <v>0</v>
      </c>
      <c r="AI1468">
        <v>0</v>
      </c>
      <c r="AJ1468">
        <v>0</v>
      </c>
      <c r="AK1468">
        <v>0</v>
      </c>
      <c r="AL1468">
        <v>1</v>
      </c>
      <c r="AM1468">
        <v>0</v>
      </c>
    </row>
    <row r="1469" spans="1:39" x14ac:dyDescent="0.3">
      <c r="A1469">
        <v>5939</v>
      </c>
      <c r="B1469">
        <v>1971</v>
      </c>
      <c r="C1469">
        <f>2014-marketing_campaign32[[#This Row],[Year_Birth]]</f>
        <v>43</v>
      </c>
      <c r="D1469" t="str">
        <f>IF(AND(marketing_campaign32[[#This Row],[Age]]&gt;17, marketing_campaign32[[#This Row],[Age]]&lt;40), "Adult", IF(AND(marketing_campaign32[[#This Row],[Age]]&gt;=40, marketing_campaign32[[#This Row],[Age]]&lt;59), "Middle Age", "Old Age"))</f>
        <v>Middle Age</v>
      </c>
      <c r="E1469">
        <v>2</v>
      </c>
      <c r="F1469">
        <v>2</v>
      </c>
      <c r="G1469">
        <v>38232</v>
      </c>
      <c r="H1469" t="s">
        <v>147</v>
      </c>
      <c r="I1469">
        <v>2</v>
      </c>
      <c r="J1469">
        <v>1</v>
      </c>
      <c r="K1469">
        <v>1</v>
      </c>
      <c r="L1469">
        <f t="shared" si="66"/>
        <v>2</v>
      </c>
      <c r="M1469">
        <f>marketing_campaign32[[#This Row],[TotalKids]]+marketing_campaign32[[#This Row],[Marital_Number]]</f>
        <v>4</v>
      </c>
      <c r="N1469" s="1">
        <v>41656</v>
      </c>
      <c r="O1469" s="22">
        <f>MAX($N$2:$N$2229)-marketing_campaign32[[#This Row],[Dt_Customer]]</f>
        <v>163</v>
      </c>
      <c r="P1469">
        <v>84</v>
      </c>
      <c r="Q1469">
        <v>43</v>
      </c>
      <c r="R1469">
        <v>5</v>
      </c>
      <c r="S1469">
        <v>28</v>
      </c>
      <c r="T1469">
        <v>7</v>
      </c>
      <c r="U1469">
        <v>6</v>
      </c>
      <c r="V1469">
        <v>33</v>
      </c>
      <c r="W1469">
        <f t="shared" si="67"/>
        <v>122</v>
      </c>
      <c r="X1469" s="27">
        <f>marketing_campaign32[[#This Row],[TotalSpend]]/marketing_campaign32[[#This Row],[Income]]</f>
        <v>3.1910441514961291E-3</v>
      </c>
      <c r="Y1469" s="27" t="str">
        <f>IF(marketing_campaign32[[#This Row],[TotalSpend]]&gt;1196, "High Spend", "Low Spend")</f>
        <v>Low Spend</v>
      </c>
      <c r="Z1469">
        <v>4</v>
      </c>
      <c r="AA1469">
        <v>3</v>
      </c>
      <c r="AB1469">
        <v>1</v>
      </c>
      <c r="AC1469">
        <v>3</v>
      </c>
      <c r="AD1469">
        <f t="shared" si="68"/>
        <v>7</v>
      </c>
      <c r="AE1469" s="30">
        <f>IFERROR(marketing_campaign32[[#This Row],[TotalSpend]]/marketing_campaign32[[#This Row],[TotalPurchase]], 0)</f>
        <v>17.428571428571427</v>
      </c>
      <c r="AF1469">
        <v>5</v>
      </c>
      <c r="AG1469">
        <v>0</v>
      </c>
      <c r="AH1469">
        <v>0</v>
      </c>
      <c r="AI1469">
        <v>0</v>
      </c>
      <c r="AJ1469">
        <v>0</v>
      </c>
      <c r="AK1469">
        <v>0</v>
      </c>
      <c r="AL1469">
        <v>0</v>
      </c>
      <c r="AM1469">
        <v>0</v>
      </c>
    </row>
    <row r="1470" spans="1:39" x14ac:dyDescent="0.3">
      <c r="A1470">
        <v>5985</v>
      </c>
      <c r="B1470">
        <v>1965</v>
      </c>
      <c r="C1470">
        <f>2014-marketing_campaign32[[#This Row],[Year_Birth]]</f>
        <v>49</v>
      </c>
      <c r="D1470" t="str">
        <f>IF(AND(marketing_campaign32[[#This Row],[Age]]&gt;17, marketing_campaign32[[#This Row],[Age]]&lt;40), "Adult", IF(AND(marketing_campaign32[[#This Row],[Age]]&gt;=40, marketing_campaign32[[#This Row],[Age]]&lt;59), "Middle Age", "Old Age"))</f>
        <v>Middle Age</v>
      </c>
      <c r="E1470">
        <v>3</v>
      </c>
      <c r="F1470">
        <v>1</v>
      </c>
      <c r="G1470">
        <v>33168</v>
      </c>
      <c r="H1470" t="s">
        <v>147</v>
      </c>
      <c r="I1470">
        <v>2</v>
      </c>
      <c r="J1470">
        <v>0</v>
      </c>
      <c r="K1470">
        <v>1</v>
      </c>
      <c r="L1470">
        <f t="shared" si="66"/>
        <v>1</v>
      </c>
      <c r="M1470">
        <f>marketing_campaign32[[#This Row],[TotalKids]]+marketing_campaign32[[#This Row],[Marital_Number]]</f>
        <v>2</v>
      </c>
      <c r="N1470" s="1">
        <v>41195</v>
      </c>
      <c r="O1470" s="22">
        <f>MAX($N$2:$N$2229)-marketing_campaign32[[#This Row],[Dt_Customer]]</f>
        <v>624</v>
      </c>
      <c r="P1470">
        <v>0</v>
      </c>
      <c r="Q1470">
        <v>80</v>
      </c>
      <c r="R1470">
        <v>1</v>
      </c>
      <c r="S1470">
        <v>37</v>
      </c>
      <c r="T1470">
        <v>0</v>
      </c>
      <c r="U1470">
        <v>1</v>
      </c>
      <c r="V1470">
        <v>3</v>
      </c>
      <c r="W1470">
        <f t="shared" si="67"/>
        <v>122</v>
      </c>
      <c r="X1470" s="27">
        <f>marketing_campaign32[[#This Row],[TotalSpend]]/marketing_campaign32[[#This Row],[Income]]</f>
        <v>3.6782440906898213E-3</v>
      </c>
      <c r="Y1470" s="27" t="str">
        <f>IF(marketing_campaign32[[#This Row],[TotalSpend]]&gt;1196, "High Spend", "Low Spend")</f>
        <v>Low Spend</v>
      </c>
      <c r="Z1470">
        <v>3</v>
      </c>
      <c r="AA1470">
        <v>2</v>
      </c>
      <c r="AB1470">
        <v>1</v>
      </c>
      <c r="AC1470">
        <v>4</v>
      </c>
      <c r="AD1470">
        <f t="shared" si="68"/>
        <v>7</v>
      </c>
      <c r="AE1470" s="30">
        <f>IFERROR(marketing_campaign32[[#This Row],[TotalSpend]]/marketing_campaign32[[#This Row],[TotalPurchase]], 0)</f>
        <v>17.428571428571427</v>
      </c>
      <c r="AF1470">
        <v>7</v>
      </c>
      <c r="AG1470">
        <v>0</v>
      </c>
      <c r="AH1470">
        <v>0</v>
      </c>
      <c r="AI1470">
        <v>0</v>
      </c>
      <c r="AJ1470">
        <v>0</v>
      </c>
      <c r="AK1470">
        <v>0</v>
      </c>
      <c r="AL1470">
        <v>0</v>
      </c>
      <c r="AM1470">
        <v>0</v>
      </c>
    </row>
    <row r="1471" spans="1:39" x14ac:dyDescent="0.3">
      <c r="A1471">
        <v>8286</v>
      </c>
      <c r="B1471">
        <v>1965</v>
      </c>
      <c r="C1471">
        <f>2014-marketing_campaign32[[#This Row],[Year_Birth]]</f>
        <v>49</v>
      </c>
      <c r="D1471" t="str">
        <f>IF(AND(marketing_campaign32[[#This Row],[Age]]&gt;17, marketing_campaign32[[#This Row],[Age]]&lt;40), "Adult", IF(AND(marketing_campaign32[[#This Row],[Age]]&gt;=40, marketing_campaign32[[#This Row],[Age]]&lt;59), "Middle Age", "Old Age"))</f>
        <v>Middle Age</v>
      </c>
      <c r="E1471">
        <v>3</v>
      </c>
      <c r="F1471">
        <v>2</v>
      </c>
      <c r="G1471">
        <v>51717</v>
      </c>
      <c r="H1471" t="s">
        <v>147</v>
      </c>
      <c r="I1471">
        <v>2</v>
      </c>
      <c r="J1471">
        <v>0</v>
      </c>
      <c r="K1471">
        <v>1</v>
      </c>
      <c r="L1471">
        <f t="shared" si="66"/>
        <v>1</v>
      </c>
      <c r="M1471">
        <f>marketing_campaign32[[#This Row],[TotalKids]]+marketing_campaign32[[#This Row],[Marital_Number]]</f>
        <v>3</v>
      </c>
      <c r="N1471" s="1">
        <v>41506</v>
      </c>
      <c r="O1471" s="22">
        <f>MAX($N$2:$N$2229)-marketing_campaign32[[#This Row],[Dt_Customer]]</f>
        <v>313</v>
      </c>
      <c r="P1471">
        <v>55</v>
      </c>
      <c r="Q1471">
        <v>98</v>
      </c>
      <c r="R1471">
        <v>1</v>
      </c>
      <c r="S1471">
        <v>17</v>
      </c>
      <c r="T1471">
        <v>0</v>
      </c>
      <c r="U1471">
        <v>1</v>
      </c>
      <c r="V1471">
        <v>5</v>
      </c>
      <c r="W1471">
        <f t="shared" si="67"/>
        <v>122</v>
      </c>
      <c r="X1471" s="27">
        <f>marketing_campaign32[[#This Row],[TotalSpend]]/marketing_campaign32[[#This Row],[Income]]</f>
        <v>2.3589922075913142E-3</v>
      </c>
      <c r="Y1471" s="27" t="str">
        <f>IF(marketing_campaign32[[#This Row],[TotalSpend]]&gt;1196, "High Spend", "Low Spend")</f>
        <v>Low Spend</v>
      </c>
      <c r="Z1471">
        <v>1</v>
      </c>
      <c r="AA1471">
        <v>3</v>
      </c>
      <c r="AB1471">
        <v>0</v>
      </c>
      <c r="AC1471">
        <v>4</v>
      </c>
      <c r="AD1471">
        <f t="shared" si="68"/>
        <v>7</v>
      </c>
      <c r="AE1471" s="30">
        <f>IFERROR(marketing_campaign32[[#This Row],[TotalSpend]]/marketing_campaign32[[#This Row],[TotalPurchase]], 0)</f>
        <v>17.428571428571427</v>
      </c>
      <c r="AF1471">
        <v>7</v>
      </c>
      <c r="AG1471">
        <v>0</v>
      </c>
      <c r="AH1471">
        <v>0</v>
      </c>
      <c r="AI1471">
        <v>0</v>
      </c>
      <c r="AJ1471">
        <v>1</v>
      </c>
      <c r="AK1471">
        <v>0</v>
      </c>
      <c r="AL1471">
        <v>0</v>
      </c>
      <c r="AM1471">
        <v>0</v>
      </c>
    </row>
    <row r="1472" spans="1:39" x14ac:dyDescent="0.3">
      <c r="A1472">
        <v>5455</v>
      </c>
      <c r="B1472">
        <v>1971</v>
      </c>
      <c r="C1472">
        <f>2014-marketing_campaign32[[#This Row],[Year_Birth]]</f>
        <v>43</v>
      </c>
      <c r="D1472" t="str">
        <f>IF(AND(marketing_campaign32[[#This Row],[Age]]&gt;17, marketing_campaign32[[#This Row],[Age]]&lt;40), "Adult", IF(AND(marketing_campaign32[[#This Row],[Age]]&gt;=40, marketing_campaign32[[#This Row],[Age]]&lt;59), "Middle Age", "Old Age"))</f>
        <v>Middle Age</v>
      </c>
      <c r="E1472">
        <v>3</v>
      </c>
      <c r="F1472">
        <v>2</v>
      </c>
      <c r="G1472">
        <v>32011</v>
      </c>
      <c r="H1472" t="s">
        <v>147</v>
      </c>
      <c r="I1472">
        <v>2</v>
      </c>
      <c r="J1472">
        <v>1</v>
      </c>
      <c r="K1472">
        <v>0</v>
      </c>
      <c r="L1472">
        <f t="shared" si="66"/>
        <v>1</v>
      </c>
      <c r="M1472">
        <f>marketing_campaign32[[#This Row],[TotalKids]]+marketing_campaign32[[#This Row],[Marital_Number]]</f>
        <v>3</v>
      </c>
      <c r="N1472" s="1">
        <v>41508</v>
      </c>
      <c r="O1472" s="22">
        <f>MAX($N$2:$N$2229)-marketing_campaign32[[#This Row],[Dt_Customer]]</f>
        <v>311</v>
      </c>
      <c r="P1472">
        <v>89</v>
      </c>
      <c r="Q1472">
        <v>99</v>
      </c>
      <c r="R1472">
        <v>0</v>
      </c>
      <c r="S1472">
        <v>15</v>
      </c>
      <c r="T1472">
        <v>2</v>
      </c>
      <c r="U1472">
        <v>1</v>
      </c>
      <c r="V1472">
        <v>5</v>
      </c>
      <c r="W1472">
        <f t="shared" si="67"/>
        <v>122</v>
      </c>
      <c r="X1472" s="27">
        <f>marketing_campaign32[[#This Row],[TotalSpend]]/marketing_campaign32[[#This Row],[Income]]</f>
        <v>3.8111899034706819E-3</v>
      </c>
      <c r="Y1472" s="27" t="str">
        <f>IF(marketing_campaign32[[#This Row],[TotalSpend]]&gt;1196, "High Spend", "Low Spend")</f>
        <v>Low Spend</v>
      </c>
      <c r="Z1472">
        <v>3</v>
      </c>
      <c r="AA1472">
        <v>2</v>
      </c>
      <c r="AB1472">
        <v>1</v>
      </c>
      <c r="AC1472">
        <v>4</v>
      </c>
      <c r="AD1472">
        <f t="shared" si="68"/>
        <v>7</v>
      </c>
      <c r="AE1472" s="30">
        <f>IFERROR(marketing_campaign32[[#This Row],[TotalSpend]]/marketing_campaign32[[#This Row],[TotalPurchase]], 0)</f>
        <v>17.428571428571427</v>
      </c>
      <c r="AF1472">
        <v>7</v>
      </c>
      <c r="AG1472">
        <v>0</v>
      </c>
      <c r="AH1472">
        <v>0</v>
      </c>
      <c r="AI1472">
        <v>0</v>
      </c>
      <c r="AJ1472">
        <v>0</v>
      </c>
      <c r="AK1472">
        <v>0</v>
      </c>
      <c r="AL1472">
        <v>0</v>
      </c>
      <c r="AM1472">
        <v>0</v>
      </c>
    </row>
    <row r="1473" spans="1:39" x14ac:dyDescent="0.3">
      <c r="A1473">
        <v>4754</v>
      </c>
      <c r="B1473">
        <v>1966</v>
      </c>
      <c r="C1473">
        <f>2014-marketing_campaign32[[#This Row],[Year_Birth]]</f>
        <v>48</v>
      </c>
      <c r="D1473" t="str">
        <f>IF(AND(marketing_campaign32[[#This Row],[Age]]&gt;17, marketing_campaign32[[#This Row],[Age]]&lt;40), "Adult", IF(AND(marketing_campaign32[[#This Row],[Age]]&gt;=40, marketing_campaign32[[#This Row],[Age]]&lt;59), "Middle Age", "Old Age"))</f>
        <v>Middle Age</v>
      </c>
      <c r="E1473">
        <v>3</v>
      </c>
      <c r="F1473">
        <v>2</v>
      </c>
      <c r="G1473">
        <v>33585</v>
      </c>
      <c r="H1473" t="s">
        <v>147</v>
      </c>
      <c r="I1473">
        <v>2</v>
      </c>
      <c r="J1473">
        <v>0</v>
      </c>
      <c r="K1473">
        <v>1</v>
      </c>
      <c r="L1473">
        <f t="shared" ref="L1473:L1536" si="69">J1473+K1473</f>
        <v>1</v>
      </c>
      <c r="M1473">
        <f>marketing_campaign32[[#This Row],[TotalKids]]+marketing_campaign32[[#This Row],[Marital_Number]]</f>
        <v>3</v>
      </c>
      <c r="N1473" s="1">
        <v>41542</v>
      </c>
      <c r="O1473" s="22">
        <f>MAX($N$2:$N$2229)-marketing_campaign32[[#This Row],[Dt_Customer]]</f>
        <v>277</v>
      </c>
      <c r="P1473">
        <v>91</v>
      </c>
      <c r="Q1473">
        <v>30</v>
      </c>
      <c r="R1473">
        <v>11</v>
      </c>
      <c r="S1473">
        <v>33</v>
      </c>
      <c r="T1473">
        <v>13</v>
      </c>
      <c r="U1473">
        <v>6</v>
      </c>
      <c r="V1473">
        <v>29</v>
      </c>
      <c r="W1473">
        <f t="shared" ref="W1473:W1536" si="70">Q1473+R1473+S1473+T1473+U1473+V1473</f>
        <v>122</v>
      </c>
      <c r="X1473" s="27">
        <f>marketing_campaign32[[#This Row],[TotalSpend]]/marketing_campaign32[[#This Row],[Income]]</f>
        <v>3.6325740658031858E-3</v>
      </c>
      <c r="Y1473" s="27" t="str">
        <f>IF(marketing_campaign32[[#This Row],[TotalSpend]]&gt;1196, "High Spend", "Low Spend")</f>
        <v>Low Spend</v>
      </c>
      <c r="Z1473">
        <v>1</v>
      </c>
      <c r="AA1473">
        <v>2</v>
      </c>
      <c r="AB1473">
        <v>0</v>
      </c>
      <c r="AC1473">
        <v>4</v>
      </c>
      <c r="AD1473">
        <f t="shared" ref="AD1473:AD1536" si="71">AA1473+AB1473+AC1473</f>
        <v>6</v>
      </c>
      <c r="AE1473" s="30">
        <f>IFERROR(marketing_campaign32[[#This Row],[TotalSpend]]/marketing_campaign32[[#This Row],[TotalPurchase]], 0)</f>
        <v>20.333333333333332</v>
      </c>
      <c r="AF1473">
        <v>4</v>
      </c>
      <c r="AG1473">
        <v>0</v>
      </c>
      <c r="AH1473">
        <v>0</v>
      </c>
      <c r="AI1473">
        <v>0</v>
      </c>
      <c r="AJ1473">
        <v>0</v>
      </c>
      <c r="AK1473">
        <v>0</v>
      </c>
      <c r="AL1473">
        <v>0</v>
      </c>
      <c r="AM1473">
        <v>0</v>
      </c>
    </row>
    <row r="1474" spans="1:39" x14ac:dyDescent="0.3">
      <c r="A1474">
        <v>8182</v>
      </c>
      <c r="B1474">
        <v>1984</v>
      </c>
      <c r="C1474">
        <f>2014-marketing_campaign32[[#This Row],[Year_Birth]]</f>
        <v>30</v>
      </c>
      <c r="D1474" t="str">
        <f>IF(AND(marketing_campaign32[[#This Row],[Age]]&gt;17, marketing_campaign32[[#This Row],[Age]]&lt;40), "Adult", IF(AND(marketing_campaign32[[#This Row],[Age]]&gt;=40, marketing_campaign32[[#This Row],[Age]]&lt;59), "Middle Age", "Old Age"))</f>
        <v>Adult</v>
      </c>
      <c r="E1474">
        <v>2</v>
      </c>
      <c r="F1474">
        <v>2</v>
      </c>
      <c r="G1474">
        <v>23228</v>
      </c>
      <c r="H1474" t="s">
        <v>148</v>
      </c>
      <c r="I1474">
        <v>1</v>
      </c>
      <c r="J1474">
        <v>1</v>
      </c>
      <c r="K1474">
        <v>0</v>
      </c>
      <c r="L1474">
        <f t="shared" si="69"/>
        <v>1</v>
      </c>
      <c r="M1474">
        <f>marketing_campaign32[[#This Row],[TotalKids]]+marketing_campaign32[[#This Row],[Marital_Number]]</f>
        <v>3</v>
      </c>
      <c r="N1474" s="1">
        <v>41644</v>
      </c>
      <c r="O1474" s="22">
        <f>MAX($N$2:$N$2229)-marketing_campaign32[[#This Row],[Dt_Customer]]</f>
        <v>175</v>
      </c>
      <c r="P1474">
        <v>91</v>
      </c>
      <c r="Q1474">
        <v>53</v>
      </c>
      <c r="R1474">
        <v>3</v>
      </c>
      <c r="S1474">
        <v>49</v>
      </c>
      <c r="T1474">
        <v>7</v>
      </c>
      <c r="U1474">
        <v>4</v>
      </c>
      <c r="V1474">
        <v>5</v>
      </c>
      <c r="W1474">
        <f t="shared" si="70"/>
        <v>121</v>
      </c>
      <c r="X1474" s="27">
        <f>marketing_campaign32[[#This Row],[TotalSpend]]/marketing_campaign32[[#This Row],[Income]]</f>
        <v>5.2092302393662825E-3</v>
      </c>
      <c r="Y1474" s="27" t="str">
        <f>IF(marketing_campaign32[[#This Row],[TotalSpend]]&gt;1196, "High Spend", "Low Spend")</f>
        <v>Low Spend</v>
      </c>
      <c r="Z1474">
        <v>4</v>
      </c>
      <c r="AA1474">
        <v>3</v>
      </c>
      <c r="AB1474">
        <v>0</v>
      </c>
      <c r="AC1474">
        <v>4</v>
      </c>
      <c r="AD1474">
        <f t="shared" si="71"/>
        <v>7</v>
      </c>
      <c r="AE1474" s="30">
        <f>IFERROR(marketing_campaign32[[#This Row],[TotalSpend]]/marketing_campaign32[[#This Row],[TotalPurchase]], 0)</f>
        <v>17.285714285714285</v>
      </c>
      <c r="AF1474">
        <v>8</v>
      </c>
      <c r="AG1474">
        <v>0</v>
      </c>
      <c r="AH1474">
        <v>0</v>
      </c>
      <c r="AI1474">
        <v>0</v>
      </c>
      <c r="AJ1474">
        <v>0</v>
      </c>
      <c r="AK1474">
        <v>0</v>
      </c>
      <c r="AL1474">
        <v>0</v>
      </c>
      <c r="AM1474">
        <v>0</v>
      </c>
    </row>
    <row r="1475" spans="1:39" x14ac:dyDescent="0.3">
      <c r="A1475">
        <v>6466</v>
      </c>
      <c r="B1475">
        <v>1965</v>
      </c>
      <c r="C1475">
        <f>2014-marketing_campaign32[[#This Row],[Year_Birth]]</f>
        <v>49</v>
      </c>
      <c r="D1475" t="str">
        <f>IF(AND(marketing_campaign32[[#This Row],[Age]]&gt;17, marketing_campaign32[[#This Row],[Age]]&lt;40), "Adult", IF(AND(marketing_campaign32[[#This Row],[Age]]&gt;=40, marketing_campaign32[[#This Row],[Age]]&lt;59), "Middle Age", "Old Age"))</f>
        <v>Middle Age</v>
      </c>
      <c r="E1475">
        <v>3</v>
      </c>
      <c r="F1475">
        <v>2</v>
      </c>
      <c r="G1475">
        <v>57236</v>
      </c>
      <c r="H1475" t="s">
        <v>147</v>
      </c>
      <c r="I1475">
        <v>2</v>
      </c>
      <c r="J1475">
        <v>1</v>
      </c>
      <c r="K1475">
        <v>1</v>
      </c>
      <c r="L1475">
        <f t="shared" si="69"/>
        <v>2</v>
      </c>
      <c r="M1475">
        <f>marketing_campaign32[[#This Row],[TotalKids]]+marketing_campaign32[[#This Row],[Marital_Number]]</f>
        <v>4</v>
      </c>
      <c r="N1475" s="1">
        <v>41710</v>
      </c>
      <c r="O1475" s="22">
        <f>MAX($N$2:$N$2229)-marketing_campaign32[[#This Row],[Dt_Customer]]</f>
        <v>109</v>
      </c>
      <c r="P1475">
        <v>22</v>
      </c>
      <c r="Q1475">
        <v>105</v>
      </c>
      <c r="R1475">
        <v>0</v>
      </c>
      <c r="S1475">
        <v>9</v>
      </c>
      <c r="T1475">
        <v>2</v>
      </c>
      <c r="U1475">
        <v>1</v>
      </c>
      <c r="V1475">
        <v>4</v>
      </c>
      <c r="W1475">
        <f t="shared" si="70"/>
        <v>121</v>
      </c>
      <c r="X1475" s="27">
        <f>marketing_campaign32[[#This Row],[TotalSpend]]/marketing_campaign32[[#This Row],[Income]]</f>
        <v>2.1140540918303165E-3</v>
      </c>
      <c r="Y1475" s="27" t="str">
        <f>IF(marketing_campaign32[[#This Row],[TotalSpend]]&gt;1196, "High Spend", "Low Spend")</f>
        <v>Low Spend</v>
      </c>
      <c r="Z1475">
        <v>3</v>
      </c>
      <c r="AA1475">
        <v>2</v>
      </c>
      <c r="AB1475">
        <v>1</v>
      </c>
      <c r="AC1475">
        <v>4</v>
      </c>
      <c r="AD1475">
        <f t="shared" si="71"/>
        <v>7</v>
      </c>
      <c r="AE1475" s="30">
        <f>IFERROR(marketing_campaign32[[#This Row],[TotalSpend]]/marketing_campaign32[[#This Row],[TotalPurchase]], 0)</f>
        <v>17.285714285714285</v>
      </c>
      <c r="AF1475">
        <v>3</v>
      </c>
      <c r="AG1475">
        <v>0</v>
      </c>
      <c r="AH1475">
        <v>0</v>
      </c>
      <c r="AI1475">
        <v>0</v>
      </c>
      <c r="AJ1475">
        <v>0</v>
      </c>
      <c r="AK1475">
        <v>0</v>
      </c>
      <c r="AL1475">
        <v>0</v>
      </c>
      <c r="AM1475">
        <v>0</v>
      </c>
    </row>
    <row r="1476" spans="1:39" x14ac:dyDescent="0.3">
      <c r="A1476">
        <v>6379</v>
      </c>
      <c r="B1476">
        <v>1949</v>
      </c>
      <c r="C1476">
        <f>2014-marketing_campaign32[[#This Row],[Year_Birth]]</f>
        <v>65</v>
      </c>
      <c r="D1476" t="str">
        <f>IF(AND(marketing_campaign32[[#This Row],[Age]]&gt;17, marketing_campaign32[[#This Row],[Age]]&lt;40), "Adult", IF(AND(marketing_campaign32[[#This Row],[Age]]&gt;=40, marketing_campaign32[[#This Row],[Age]]&lt;59), "Middle Age", "Old Age"))</f>
        <v>Old Age</v>
      </c>
      <c r="E1476">
        <v>3</v>
      </c>
      <c r="F1476">
        <v>1</v>
      </c>
      <c r="G1476">
        <v>47570</v>
      </c>
      <c r="H1476" t="s">
        <v>147</v>
      </c>
      <c r="I1476">
        <v>2</v>
      </c>
      <c r="J1476">
        <v>1</v>
      </c>
      <c r="K1476">
        <v>1</v>
      </c>
      <c r="L1476">
        <f t="shared" si="69"/>
        <v>2</v>
      </c>
      <c r="M1476">
        <f>marketing_campaign32[[#This Row],[TotalKids]]+marketing_campaign32[[#This Row],[Marital_Number]]</f>
        <v>3</v>
      </c>
      <c r="N1476" s="1">
        <v>41423</v>
      </c>
      <c r="O1476" s="22">
        <f>MAX($N$2:$N$2229)-marketing_campaign32[[#This Row],[Dt_Customer]]</f>
        <v>396</v>
      </c>
      <c r="P1476">
        <v>3</v>
      </c>
      <c r="Q1476">
        <v>67</v>
      </c>
      <c r="R1476">
        <v>1</v>
      </c>
      <c r="S1476">
        <v>20</v>
      </c>
      <c r="T1476">
        <v>0</v>
      </c>
      <c r="U1476">
        <v>2</v>
      </c>
      <c r="V1476">
        <v>31</v>
      </c>
      <c r="W1476">
        <f t="shared" si="70"/>
        <v>121</v>
      </c>
      <c r="X1476" s="27">
        <f>marketing_campaign32[[#This Row],[TotalSpend]]/marketing_campaign32[[#This Row],[Income]]</f>
        <v>2.5436199285263821E-3</v>
      </c>
      <c r="Y1476" s="27" t="str">
        <f>IF(marketing_campaign32[[#This Row],[TotalSpend]]&gt;1196, "High Spend", "Low Spend")</f>
        <v>Low Spend</v>
      </c>
      <c r="Z1476">
        <v>3</v>
      </c>
      <c r="AA1476">
        <v>2</v>
      </c>
      <c r="AB1476">
        <v>2</v>
      </c>
      <c r="AC1476">
        <v>2</v>
      </c>
      <c r="AD1476">
        <f t="shared" si="71"/>
        <v>6</v>
      </c>
      <c r="AE1476" s="30">
        <f>IFERROR(marketing_campaign32[[#This Row],[TotalSpend]]/marketing_campaign32[[#This Row],[TotalPurchase]], 0)</f>
        <v>20.166666666666668</v>
      </c>
      <c r="AF1476">
        <v>7</v>
      </c>
      <c r="AG1476">
        <v>0</v>
      </c>
      <c r="AH1476">
        <v>0</v>
      </c>
      <c r="AI1476">
        <v>0</v>
      </c>
      <c r="AJ1476">
        <v>0</v>
      </c>
      <c r="AK1476">
        <v>0</v>
      </c>
      <c r="AL1476">
        <v>1</v>
      </c>
      <c r="AM1476">
        <v>0</v>
      </c>
    </row>
    <row r="1477" spans="1:39" x14ac:dyDescent="0.3">
      <c r="A1477">
        <v>2815</v>
      </c>
      <c r="B1477">
        <v>1975</v>
      </c>
      <c r="C1477">
        <f>2014-marketing_campaign32[[#This Row],[Year_Birth]]</f>
        <v>39</v>
      </c>
      <c r="D1477" t="str">
        <f>IF(AND(marketing_campaign32[[#This Row],[Age]]&gt;17, marketing_campaign32[[#This Row],[Age]]&lt;40), "Adult", IF(AND(marketing_campaign32[[#This Row],[Age]]&gt;=40, marketing_campaign32[[#This Row],[Age]]&lt;59), "Middle Age", "Old Age"))</f>
        <v>Adult</v>
      </c>
      <c r="E1477">
        <v>2</v>
      </c>
      <c r="F1477">
        <v>2</v>
      </c>
      <c r="G1477">
        <v>33183</v>
      </c>
      <c r="H1477" t="s">
        <v>147</v>
      </c>
      <c r="I1477">
        <v>2</v>
      </c>
      <c r="J1477">
        <v>1</v>
      </c>
      <c r="K1477">
        <v>0</v>
      </c>
      <c r="L1477">
        <f t="shared" si="69"/>
        <v>1</v>
      </c>
      <c r="M1477">
        <f>marketing_campaign32[[#This Row],[TotalKids]]+marketing_campaign32[[#This Row],[Marital_Number]]</f>
        <v>3</v>
      </c>
      <c r="N1477" s="1">
        <v>41694</v>
      </c>
      <c r="O1477" s="22">
        <f>MAX($N$2:$N$2229)-marketing_campaign32[[#This Row],[Dt_Customer]]</f>
        <v>125</v>
      </c>
      <c r="P1477">
        <v>46</v>
      </c>
      <c r="Q1477">
        <v>7</v>
      </c>
      <c r="R1477">
        <v>5</v>
      </c>
      <c r="S1477">
        <v>39</v>
      </c>
      <c r="T1477">
        <v>17</v>
      </c>
      <c r="U1477">
        <v>15</v>
      </c>
      <c r="V1477">
        <v>37</v>
      </c>
      <c r="W1477">
        <f t="shared" si="70"/>
        <v>120</v>
      </c>
      <c r="X1477" s="27">
        <f>marketing_campaign32[[#This Row],[TotalSpend]]/marketing_campaign32[[#This Row],[Income]]</f>
        <v>3.6163095560980021E-3</v>
      </c>
      <c r="Y1477" s="27" t="str">
        <f>IF(marketing_campaign32[[#This Row],[TotalSpend]]&gt;1196, "High Spend", "Low Spend")</f>
        <v>Low Spend</v>
      </c>
      <c r="Z1477">
        <v>2</v>
      </c>
      <c r="AA1477">
        <v>4</v>
      </c>
      <c r="AB1477">
        <v>0</v>
      </c>
      <c r="AC1477">
        <v>3</v>
      </c>
      <c r="AD1477">
        <f t="shared" si="71"/>
        <v>7</v>
      </c>
      <c r="AE1477" s="30">
        <f>IFERROR(marketing_campaign32[[#This Row],[TotalSpend]]/marketing_campaign32[[#This Row],[TotalPurchase]], 0)</f>
        <v>17.142857142857142</v>
      </c>
      <c r="AF1477">
        <v>7</v>
      </c>
      <c r="AG1477">
        <v>0</v>
      </c>
      <c r="AH1477">
        <v>0</v>
      </c>
      <c r="AI1477">
        <v>0</v>
      </c>
      <c r="AJ1477">
        <v>0</v>
      </c>
      <c r="AK1477">
        <v>0</v>
      </c>
      <c r="AL1477">
        <v>0</v>
      </c>
      <c r="AM1477">
        <v>0</v>
      </c>
    </row>
    <row r="1478" spans="1:39" x14ac:dyDescent="0.3">
      <c r="A1478">
        <v>10703</v>
      </c>
      <c r="B1478">
        <v>1975</v>
      </c>
      <c r="C1478">
        <f>2014-marketing_campaign32[[#This Row],[Year_Birth]]</f>
        <v>39</v>
      </c>
      <c r="D1478" t="str">
        <f>IF(AND(marketing_campaign32[[#This Row],[Age]]&gt;17, marketing_campaign32[[#This Row],[Age]]&lt;40), "Adult", IF(AND(marketing_campaign32[[#This Row],[Age]]&gt;=40, marketing_campaign32[[#This Row],[Age]]&lt;59), "Middle Age", "Old Age"))</f>
        <v>Adult</v>
      </c>
      <c r="E1478">
        <v>3</v>
      </c>
      <c r="F1478">
        <v>1</v>
      </c>
      <c r="G1478">
        <v>46098</v>
      </c>
      <c r="H1478" t="s">
        <v>147</v>
      </c>
      <c r="I1478">
        <v>2</v>
      </c>
      <c r="J1478">
        <v>1</v>
      </c>
      <c r="K1478">
        <v>1</v>
      </c>
      <c r="L1478">
        <f t="shared" si="69"/>
        <v>2</v>
      </c>
      <c r="M1478">
        <f>marketing_campaign32[[#This Row],[TotalKids]]+marketing_campaign32[[#This Row],[Marital_Number]]</f>
        <v>3</v>
      </c>
      <c r="N1478" s="1">
        <v>41139</v>
      </c>
      <c r="O1478" s="22">
        <f>MAX($N$2:$N$2229)-marketing_campaign32[[#This Row],[Dt_Customer]]</f>
        <v>680</v>
      </c>
      <c r="P1478">
        <v>86</v>
      </c>
      <c r="Q1478">
        <v>57</v>
      </c>
      <c r="R1478">
        <v>0</v>
      </c>
      <c r="S1478">
        <v>27</v>
      </c>
      <c r="T1478">
        <v>0</v>
      </c>
      <c r="U1478">
        <v>0</v>
      </c>
      <c r="V1478">
        <v>36</v>
      </c>
      <c r="W1478">
        <f t="shared" si="70"/>
        <v>120</v>
      </c>
      <c r="X1478" s="27">
        <f>marketing_campaign32[[#This Row],[TotalSpend]]/marketing_campaign32[[#This Row],[Income]]</f>
        <v>2.6031498112716388E-3</v>
      </c>
      <c r="Y1478" s="27" t="str">
        <f>IF(marketing_campaign32[[#This Row],[TotalSpend]]&gt;1196, "High Spend", "Low Spend")</f>
        <v>Low Spend</v>
      </c>
      <c r="Z1478">
        <v>4</v>
      </c>
      <c r="AA1478">
        <v>3</v>
      </c>
      <c r="AB1478">
        <v>2</v>
      </c>
      <c r="AC1478">
        <v>2</v>
      </c>
      <c r="AD1478">
        <f t="shared" si="71"/>
        <v>7</v>
      </c>
      <c r="AE1478" s="30">
        <f>IFERROR(marketing_campaign32[[#This Row],[TotalSpend]]/marketing_campaign32[[#This Row],[TotalPurchase]], 0)</f>
        <v>17.142857142857142</v>
      </c>
      <c r="AF1478">
        <v>8</v>
      </c>
      <c r="AG1478">
        <v>0</v>
      </c>
      <c r="AH1478">
        <v>0</v>
      </c>
      <c r="AI1478">
        <v>0</v>
      </c>
      <c r="AJ1478">
        <v>0</v>
      </c>
      <c r="AK1478">
        <v>0</v>
      </c>
      <c r="AL1478">
        <v>0</v>
      </c>
      <c r="AM1478">
        <v>0</v>
      </c>
    </row>
    <row r="1479" spans="1:39" x14ac:dyDescent="0.3">
      <c r="A1479">
        <v>9</v>
      </c>
      <c r="B1479">
        <v>1975</v>
      </c>
      <c r="C1479">
        <f>2014-marketing_campaign32[[#This Row],[Year_Birth]]</f>
        <v>39</v>
      </c>
      <c r="D1479" t="str">
        <f>IF(AND(marketing_campaign32[[#This Row],[Age]]&gt;17, marketing_campaign32[[#This Row],[Age]]&lt;40), "Adult", IF(AND(marketing_campaign32[[#This Row],[Age]]&gt;=40, marketing_campaign32[[#This Row],[Age]]&lt;59), "Middle Age", "Old Age"))</f>
        <v>Adult</v>
      </c>
      <c r="E1479">
        <v>3</v>
      </c>
      <c r="F1479">
        <v>1</v>
      </c>
      <c r="G1479">
        <v>46098</v>
      </c>
      <c r="H1479" t="s">
        <v>147</v>
      </c>
      <c r="I1479">
        <v>2</v>
      </c>
      <c r="J1479">
        <v>1</v>
      </c>
      <c r="K1479">
        <v>1</v>
      </c>
      <c r="L1479">
        <f t="shared" si="69"/>
        <v>2</v>
      </c>
      <c r="M1479">
        <f>marketing_campaign32[[#This Row],[TotalKids]]+marketing_campaign32[[#This Row],[Marital_Number]]</f>
        <v>3</v>
      </c>
      <c r="N1479" s="1">
        <v>41139</v>
      </c>
      <c r="O1479" s="22">
        <f>MAX($N$2:$N$2229)-marketing_campaign32[[#This Row],[Dt_Customer]]</f>
        <v>680</v>
      </c>
      <c r="P1479">
        <v>86</v>
      </c>
      <c r="Q1479">
        <v>57</v>
      </c>
      <c r="R1479">
        <v>0</v>
      </c>
      <c r="S1479">
        <v>27</v>
      </c>
      <c r="T1479">
        <v>0</v>
      </c>
      <c r="U1479">
        <v>0</v>
      </c>
      <c r="V1479">
        <v>36</v>
      </c>
      <c r="W1479">
        <f t="shared" si="70"/>
        <v>120</v>
      </c>
      <c r="X1479" s="27">
        <f>marketing_campaign32[[#This Row],[TotalSpend]]/marketing_campaign32[[#This Row],[Income]]</f>
        <v>2.6031498112716388E-3</v>
      </c>
      <c r="Y1479" s="27" t="str">
        <f>IF(marketing_campaign32[[#This Row],[TotalSpend]]&gt;1196, "High Spend", "Low Spend")</f>
        <v>Low Spend</v>
      </c>
      <c r="Z1479">
        <v>4</v>
      </c>
      <c r="AA1479">
        <v>3</v>
      </c>
      <c r="AB1479">
        <v>2</v>
      </c>
      <c r="AC1479">
        <v>2</v>
      </c>
      <c r="AD1479">
        <f t="shared" si="71"/>
        <v>7</v>
      </c>
      <c r="AE1479" s="30">
        <f>IFERROR(marketing_campaign32[[#This Row],[TotalSpend]]/marketing_campaign32[[#This Row],[TotalPurchase]], 0)</f>
        <v>17.142857142857142</v>
      </c>
      <c r="AF1479">
        <v>8</v>
      </c>
      <c r="AG1479">
        <v>0</v>
      </c>
      <c r="AH1479">
        <v>0</v>
      </c>
      <c r="AI1479">
        <v>0</v>
      </c>
      <c r="AJ1479">
        <v>0</v>
      </c>
      <c r="AK1479">
        <v>0</v>
      </c>
      <c r="AL1479">
        <v>0</v>
      </c>
      <c r="AM1479">
        <v>0</v>
      </c>
    </row>
    <row r="1480" spans="1:39" x14ac:dyDescent="0.3">
      <c r="A1480">
        <v>2804</v>
      </c>
      <c r="B1480">
        <v>1975</v>
      </c>
      <c r="C1480">
        <f>2014-marketing_campaign32[[#This Row],[Year_Birth]]</f>
        <v>39</v>
      </c>
      <c r="D1480" t="str">
        <f>IF(AND(marketing_campaign32[[#This Row],[Age]]&gt;17, marketing_campaign32[[#This Row],[Age]]&lt;40), "Adult", IF(AND(marketing_campaign32[[#This Row],[Age]]&gt;=40, marketing_campaign32[[#This Row],[Age]]&lt;59), "Middle Age", "Old Age"))</f>
        <v>Adult</v>
      </c>
      <c r="E1480">
        <v>3</v>
      </c>
      <c r="F1480">
        <v>1</v>
      </c>
      <c r="G1480">
        <v>46098</v>
      </c>
      <c r="H1480" t="s">
        <v>147</v>
      </c>
      <c r="I1480">
        <v>2</v>
      </c>
      <c r="J1480">
        <v>1</v>
      </c>
      <c r="K1480">
        <v>1</v>
      </c>
      <c r="L1480">
        <f t="shared" si="69"/>
        <v>2</v>
      </c>
      <c r="M1480">
        <f>marketing_campaign32[[#This Row],[TotalKids]]+marketing_campaign32[[#This Row],[Marital_Number]]</f>
        <v>3</v>
      </c>
      <c r="N1480" s="1">
        <v>41139</v>
      </c>
      <c r="O1480" s="22">
        <f>MAX($N$2:$N$2229)-marketing_campaign32[[#This Row],[Dt_Customer]]</f>
        <v>680</v>
      </c>
      <c r="P1480">
        <v>86</v>
      </c>
      <c r="Q1480">
        <v>57</v>
      </c>
      <c r="R1480">
        <v>0</v>
      </c>
      <c r="S1480">
        <v>27</v>
      </c>
      <c r="T1480">
        <v>0</v>
      </c>
      <c r="U1480">
        <v>0</v>
      </c>
      <c r="V1480">
        <v>36</v>
      </c>
      <c r="W1480">
        <f t="shared" si="70"/>
        <v>120</v>
      </c>
      <c r="X1480" s="27">
        <f>marketing_campaign32[[#This Row],[TotalSpend]]/marketing_campaign32[[#This Row],[Income]]</f>
        <v>2.6031498112716388E-3</v>
      </c>
      <c r="Y1480" s="27" t="str">
        <f>IF(marketing_campaign32[[#This Row],[TotalSpend]]&gt;1196, "High Spend", "Low Spend")</f>
        <v>Low Spend</v>
      </c>
      <c r="Z1480">
        <v>4</v>
      </c>
      <c r="AA1480">
        <v>3</v>
      </c>
      <c r="AB1480">
        <v>2</v>
      </c>
      <c r="AC1480">
        <v>2</v>
      </c>
      <c r="AD1480">
        <f t="shared" si="71"/>
        <v>7</v>
      </c>
      <c r="AE1480" s="30">
        <f>IFERROR(marketing_campaign32[[#This Row],[TotalSpend]]/marketing_campaign32[[#This Row],[TotalPurchase]], 0)</f>
        <v>17.142857142857142</v>
      </c>
      <c r="AF1480">
        <v>8</v>
      </c>
      <c r="AG1480">
        <v>0</v>
      </c>
      <c r="AH1480">
        <v>0</v>
      </c>
      <c r="AI1480">
        <v>0</v>
      </c>
      <c r="AJ1480">
        <v>0</v>
      </c>
      <c r="AK1480">
        <v>0</v>
      </c>
      <c r="AL1480">
        <v>1</v>
      </c>
      <c r="AM1480">
        <v>0</v>
      </c>
    </row>
    <row r="1481" spans="1:39" x14ac:dyDescent="0.3">
      <c r="A1481">
        <v>5710</v>
      </c>
      <c r="B1481">
        <v>1970</v>
      </c>
      <c r="C1481">
        <f>2014-marketing_campaign32[[#This Row],[Year_Birth]]</f>
        <v>44</v>
      </c>
      <c r="D1481" t="str">
        <f>IF(AND(marketing_campaign32[[#This Row],[Age]]&gt;17, marketing_campaign32[[#This Row],[Age]]&lt;40), "Adult", IF(AND(marketing_campaign32[[#This Row],[Age]]&gt;=40, marketing_campaign32[[#This Row],[Age]]&lt;59), "Middle Age", "Old Age"))</f>
        <v>Middle Age</v>
      </c>
      <c r="E1481">
        <v>2</v>
      </c>
      <c r="F1481">
        <v>2</v>
      </c>
      <c r="G1481">
        <v>40548</v>
      </c>
      <c r="H1481" t="s">
        <v>147</v>
      </c>
      <c r="I1481">
        <v>2</v>
      </c>
      <c r="J1481">
        <v>0</v>
      </c>
      <c r="K1481">
        <v>1</v>
      </c>
      <c r="L1481">
        <f t="shared" si="69"/>
        <v>1</v>
      </c>
      <c r="M1481">
        <f>marketing_campaign32[[#This Row],[TotalKids]]+marketing_campaign32[[#This Row],[Marital_Number]]</f>
        <v>3</v>
      </c>
      <c r="N1481" s="1">
        <v>41192</v>
      </c>
      <c r="O1481" s="22">
        <f>MAX($N$2:$N$2229)-marketing_campaign32[[#This Row],[Dt_Customer]]</f>
        <v>627</v>
      </c>
      <c r="P1481">
        <v>31</v>
      </c>
      <c r="Q1481">
        <v>110</v>
      </c>
      <c r="R1481">
        <v>0</v>
      </c>
      <c r="S1481">
        <v>5</v>
      </c>
      <c r="T1481">
        <v>2</v>
      </c>
      <c r="U1481">
        <v>0</v>
      </c>
      <c r="V1481">
        <v>3</v>
      </c>
      <c r="W1481">
        <f t="shared" si="70"/>
        <v>120</v>
      </c>
      <c r="X1481" s="27">
        <f>marketing_campaign32[[#This Row],[TotalSpend]]/marketing_campaign32[[#This Row],[Income]]</f>
        <v>2.9594554601953238E-3</v>
      </c>
      <c r="Y1481" s="27" t="str">
        <f>IF(marketing_campaign32[[#This Row],[TotalSpend]]&gt;1196, "High Spend", "Low Spend")</f>
        <v>Low Spend</v>
      </c>
      <c r="Z1481">
        <v>2</v>
      </c>
      <c r="AA1481">
        <v>2</v>
      </c>
      <c r="AB1481">
        <v>1</v>
      </c>
      <c r="AC1481">
        <v>4</v>
      </c>
      <c r="AD1481">
        <f t="shared" si="71"/>
        <v>7</v>
      </c>
      <c r="AE1481" s="30">
        <f>IFERROR(marketing_campaign32[[#This Row],[TotalSpend]]/marketing_campaign32[[#This Row],[TotalPurchase]], 0)</f>
        <v>17.142857142857142</v>
      </c>
      <c r="AF1481">
        <v>5</v>
      </c>
      <c r="AG1481">
        <v>0</v>
      </c>
      <c r="AH1481">
        <v>0</v>
      </c>
      <c r="AI1481">
        <v>0</v>
      </c>
      <c r="AJ1481">
        <v>1</v>
      </c>
      <c r="AK1481">
        <v>0</v>
      </c>
      <c r="AL1481">
        <v>0</v>
      </c>
      <c r="AM1481">
        <v>0</v>
      </c>
    </row>
    <row r="1482" spans="1:39" x14ac:dyDescent="0.3">
      <c r="A1482">
        <v>4136</v>
      </c>
      <c r="B1482">
        <v>1992</v>
      </c>
      <c r="C1482">
        <f>2014-marketing_campaign32[[#This Row],[Year_Birth]]</f>
        <v>22</v>
      </c>
      <c r="D1482" t="str">
        <f>IF(AND(marketing_campaign32[[#This Row],[Age]]&gt;17, marketing_campaign32[[#This Row],[Age]]&lt;40), "Adult", IF(AND(marketing_campaign32[[#This Row],[Age]]&gt;=40, marketing_campaign32[[#This Row],[Age]]&lt;59), "Middle Age", "Old Age"))</f>
        <v>Adult</v>
      </c>
      <c r="E1482">
        <v>1</v>
      </c>
      <c r="F1482">
        <v>1</v>
      </c>
      <c r="G1482">
        <v>7500</v>
      </c>
      <c r="H1482" t="s">
        <v>148</v>
      </c>
      <c r="I1482">
        <v>1</v>
      </c>
      <c r="J1482">
        <v>1</v>
      </c>
      <c r="K1482">
        <v>0</v>
      </c>
      <c r="L1482">
        <f t="shared" si="69"/>
        <v>1</v>
      </c>
      <c r="M1482">
        <f>marketing_campaign32[[#This Row],[TotalKids]]+marketing_campaign32[[#This Row],[Marital_Number]]</f>
        <v>2</v>
      </c>
      <c r="N1482" s="1">
        <v>41246</v>
      </c>
      <c r="O1482" s="22">
        <f>MAX($N$2:$N$2229)-marketing_campaign32[[#This Row],[Dt_Customer]]</f>
        <v>573</v>
      </c>
      <c r="P1482">
        <v>63</v>
      </c>
      <c r="Q1482">
        <v>10</v>
      </c>
      <c r="R1482">
        <v>17</v>
      </c>
      <c r="S1482">
        <v>18</v>
      </c>
      <c r="T1482">
        <v>8</v>
      </c>
      <c r="U1482">
        <v>26</v>
      </c>
      <c r="V1482">
        <v>40</v>
      </c>
      <c r="W1482">
        <f t="shared" si="70"/>
        <v>119</v>
      </c>
      <c r="X1482" s="27">
        <f>marketing_campaign32[[#This Row],[TotalSpend]]/marketing_campaign32[[#This Row],[Income]]</f>
        <v>1.5866666666666668E-2</v>
      </c>
      <c r="Y1482" s="27" t="str">
        <f>IF(marketing_campaign32[[#This Row],[TotalSpend]]&gt;1196, "High Spend", "Low Spend")</f>
        <v>Low Spend</v>
      </c>
      <c r="Z1482">
        <v>4</v>
      </c>
      <c r="AA1482">
        <v>3</v>
      </c>
      <c r="AB1482">
        <v>2</v>
      </c>
      <c r="AC1482">
        <v>2</v>
      </c>
      <c r="AD1482">
        <f t="shared" si="71"/>
        <v>7</v>
      </c>
      <c r="AE1482" s="30">
        <f>IFERROR(marketing_campaign32[[#This Row],[TotalSpend]]/marketing_campaign32[[#This Row],[TotalPurchase]], 0)</f>
        <v>17</v>
      </c>
      <c r="AF1482">
        <v>9</v>
      </c>
      <c r="AG1482">
        <v>0</v>
      </c>
      <c r="AH1482">
        <v>0</v>
      </c>
      <c r="AI1482">
        <v>0</v>
      </c>
      <c r="AJ1482">
        <v>0</v>
      </c>
      <c r="AK1482">
        <v>0</v>
      </c>
      <c r="AL1482">
        <v>0</v>
      </c>
      <c r="AM1482">
        <v>0</v>
      </c>
    </row>
    <row r="1483" spans="1:39" x14ac:dyDescent="0.3">
      <c r="A1483">
        <v>8008</v>
      </c>
      <c r="B1483">
        <v>1983</v>
      </c>
      <c r="C1483">
        <f>2014-marketing_campaign32[[#This Row],[Year_Birth]]</f>
        <v>31</v>
      </c>
      <c r="D1483" t="str">
        <f>IF(AND(marketing_campaign32[[#This Row],[Age]]&gt;17, marketing_campaign32[[#This Row],[Age]]&lt;40), "Adult", IF(AND(marketing_campaign32[[#This Row],[Age]]&gt;=40, marketing_campaign32[[#This Row],[Age]]&lt;59), "Middle Age", "Old Age"))</f>
        <v>Adult</v>
      </c>
      <c r="E1483">
        <v>2</v>
      </c>
      <c r="F1483">
        <v>2</v>
      </c>
      <c r="G1483">
        <v>36075</v>
      </c>
      <c r="H1483" t="s">
        <v>147</v>
      </c>
      <c r="I1483">
        <v>2</v>
      </c>
      <c r="J1483">
        <v>1</v>
      </c>
      <c r="K1483">
        <v>0</v>
      </c>
      <c r="L1483">
        <f t="shared" si="69"/>
        <v>1</v>
      </c>
      <c r="M1483">
        <f>marketing_campaign32[[#This Row],[TotalKids]]+marketing_campaign32[[#This Row],[Marital_Number]]</f>
        <v>3</v>
      </c>
      <c r="N1483" s="1">
        <v>41617</v>
      </c>
      <c r="O1483" s="22">
        <f>MAX($N$2:$N$2229)-marketing_campaign32[[#This Row],[Dt_Customer]]</f>
        <v>202</v>
      </c>
      <c r="P1483">
        <v>54</v>
      </c>
      <c r="Q1483">
        <v>46</v>
      </c>
      <c r="R1483">
        <v>0</v>
      </c>
      <c r="S1483">
        <v>30</v>
      </c>
      <c r="T1483">
        <v>12</v>
      </c>
      <c r="U1483">
        <v>1</v>
      </c>
      <c r="V1483">
        <v>30</v>
      </c>
      <c r="W1483">
        <f t="shared" si="70"/>
        <v>119</v>
      </c>
      <c r="X1483" s="27">
        <f>marketing_campaign32[[#This Row],[TotalSpend]]/marketing_campaign32[[#This Row],[Income]]</f>
        <v>3.2986832986832988E-3</v>
      </c>
      <c r="Y1483" s="27" t="str">
        <f>IF(marketing_campaign32[[#This Row],[TotalSpend]]&gt;1196, "High Spend", "Low Spend")</f>
        <v>Low Spend</v>
      </c>
      <c r="Z1483">
        <v>1</v>
      </c>
      <c r="AA1483">
        <v>2</v>
      </c>
      <c r="AB1483">
        <v>0</v>
      </c>
      <c r="AC1483">
        <v>4</v>
      </c>
      <c r="AD1483">
        <f t="shared" si="71"/>
        <v>6</v>
      </c>
      <c r="AE1483" s="30">
        <f>IFERROR(marketing_campaign32[[#This Row],[TotalSpend]]/marketing_campaign32[[#This Row],[TotalPurchase]], 0)</f>
        <v>19.833333333333332</v>
      </c>
      <c r="AF1483">
        <v>6</v>
      </c>
      <c r="AG1483">
        <v>0</v>
      </c>
      <c r="AH1483">
        <v>0</v>
      </c>
      <c r="AI1483">
        <v>0</v>
      </c>
      <c r="AJ1483">
        <v>0</v>
      </c>
      <c r="AK1483">
        <v>0</v>
      </c>
      <c r="AL1483">
        <v>0</v>
      </c>
      <c r="AM1483">
        <v>0</v>
      </c>
    </row>
    <row r="1484" spans="1:39" x14ac:dyDescent="0.3">
      <c r="A1484">
        <v>641</v>
      </c>
      <c r="B1484">
        <v>1967</v>
      </c>
      <c r="C1484">
        <f>2014-marketing_campaign32[[#This Row],[Year_Birth]]</f>
        <v>47</v>
      </c>
      <c r="D1484" t="str">
        <f>IF(AND(marketing_campaign32[[#This Row],[Age]]&gt;17, marketing_campaign32[[#This Row],[Age]]&lt;40), "Adult", IF(AND(marketing_campaign32[[#This Row],[Age]]&gt;=40, marketing_campaign32[[#This Row],[Age]]&lt;59), "Middle Age", "Old Age"))</f>
        <v>Middle Age</v>
      </c>
      <c r="E1484">
        <v>2</v>
      </c>
      <c r="F1484">
        <v>1</v>
      </c>
      <c r="G1484">
        <v>52074</v>
      </c>
      <c r="H1484" t="s">
        <v>147</v>
      </c>
      <c r="I1484">
        <v>2</v>
      </c>
      <c r="J1484">
        <v>0</v>
      </c>
      <c r="K1484">
        <v>1</v>
      </c>
      <c r="L1484">
        <f t="shared" si="69"/>
        <v>1</v>
      </c>
      <c r="M1484">
        <f>marketing_campaign32[[#This Row],[TotalKids]]+marketing_campaign32[[#This Row],[Marital_Number]]</f>
        <v>2</v>
      </c>
      <c r="N1484" s="1">
        <v>41733</v>
      </c>
      <c r="O1484" s="22">
        <f>MAX($N$2:$N$2229)-marketing_campaign32[[#This Row],[Dt_Customer]]</f>
        <v>86</v>
      </c>
      <c r="P1484">
        <v>77</v>
      </c>
      <c r="Q1484">
        <v>59</v>
      </c>
      <c r="R1484">
        <v>0</v>
      </c>
      <c r="S1484">
        <v>12</v>
      </c>
      <c r="T1484">
        <v>0</v>
      </c>
      <c r="U1484">
        <v>0</v>
      </c>
      <c r="V1484">
        <v>48</v>
      </c>
      <c r="W1484">
        <f t="shared" si="70"/>
        <v>119</v>
      </c>
      <c r="X1484" s="27">
        <f>marketing_campaign32[[#This Row],[TotalSpend]]/marketing_campaign32[[#This Row],[Income]]</f>
        <v>2.2852095095441103E-3</v>
      </c>
      <c r="Y1484" s="27" t="str">
        <f>IF(marketing_campaign32[[#This Row],[TotalSpend]]&gt;1196, "High Spend", "Low Spend")</f>
        <v>Low Spend</v>
      </c>
      <c r="Z1484">
        <v>1</v>
      </c>
      <c r="AA1484">
        <v>2</v>
      </c>
      <c r="AB1484">
        <v>2</v>
      </c>
      <c r="AC1484">
        <v>2</v>
      </c>
      <c r="AD1484">
        <f t="shared" si="71"/>
        <v>6</v>
      </c>
      <c r="AE1484" s="30">
        <f>IFERROR(marketing_campaign32[[#This Row],[TotalSpend]]/marketing_campaign32[[#This Row],[TotalPurchase]], 0)</f>
        <v>19.833333333333332</v>
      </c>
      <c r="AF1484">
        <v>4</v>
      </c>
      <c r="AG1484">
        <v>0</v>
      </c>
      <c r="AH1484">
        <v>0</v>
      </c>
      <c r="AI1484">
        <v>1</v>
      </c>
      <c r="AJ1484">
        <v>0</v>
      </c>
      <c r="AK1484">
        <v>0</v>
      </c>
      <c r="AL1484">
        <v>0</v>
      </c>
      <c r="AM1484">
        <v>0</v>
      </c>
    </row>
    <row r="1485" spans="1:39" x14ac:dyDescent="0.3">
      <c r="A1485">
        <v>10352</v>
      </c>
      <c r="B1485">
        <v>1963</v>
      </c>
      <c r="C1485">
        <f>2014-marketing_campaign32[[#This Row],[Year_Birth]]</f>
        <v>51</v>
      </c>
      <c r="D1485" t="str">
        <f>IF(AND(marketing_campaign32[[#This Row],[Age]]&gt;17, marketing_campaign32[[#This Row],[Age]]&lt;40), "Adult", IF(AND(marketing_campaign32[[#This Row],[Age]]&gt;=40, marketing_campaign32[[#This Row],[Age]]&lt;59), "Middle Age", "Old Age"))</f>
        <v>Middle Age</v>
      </c>
      <c r="E1485">
        <v>2</v>
      </c>
      <c r="F1485">
        <v>1</v>
      </c>
      <c r="G1485">
        <v>34213</v>
      </c>
      <c r="H1485" t="s">
        <v>147</v>
      </c>
      <c r="I1485">
        <v>2</v>
      </c>
      <c r="J1485">
        <v>1</v>
      </c>
      <c r="K1485">
        <v>1</v>
      </c>
      <c r="L1485">
        <f t="shared" si="69"/>
        <v>2</v>
      </c>
      <c r="M1485">
        <f>marketing_campaign32[[#This Row],[TotalKids]]+marketing_campaign32[[#This Row],[Marital_Number]]</f>
        <v>3</v>
      </c>
      <c r="N1485" s="1">
        <v>41159</v>
      </c>
      <c r="O1485" s="22">
        <f>MAX($N$2:$N$2229)-marketing_campaign32[[#This Row],[Dt_Customer]]</f>
        <v>660</v>
      </c>
      <c r="P1485">
        <v>2</v>
      </c>
      <c r="Q1485">
        <v>50</v>
      </c>
      <c r="R1485">
        <v>4</v>
      </c>
      <c r="S1485">
        <v>28</v>
      </c>
      <c r="T1485">
        <v>6</v>
      </c>
      <c r="U1485">
        <v>3</v>
      </c>
      <c r="V1485">
        <v>26</v>
      </c>
      <c r="W1485">
        <f t="shared" si="70"/>
        <v>117</v>
      </c>
      <c r="X1485" s="27">
        <f>marketing_campaign32[[#This Row],[TotalSpend]]/marketing_campaign32[[#This Row],[Income]]</f>
        <v>3.4197527255721508E-3</v>
      </c>
      <c r="Y1485" s="27" t="str">
        <f>IF(marketing_campaign32[[#This Row],[TotalSpend]]&gt;1196, "High Spend", "Low Spend")</f>
        <v>Low Spend</v>
      </c>
      <c r="Z1485">
        <v>3</v>
      </c>
      <c r="AA1485">
        <v>3</v>
      </c>
      <c r="AB1485">
        <v>1</v>
      </c>
      <c r="AC1485">
        <v>2</v>
      </c>
      <c r="AD1485">
        <f t="shared" si="71"/>
        <v>6</v>
      </c>
      <c r="AE1485" s="30">
        <f>IFERROR(marketing_campaign32[[#This Row],[TotalSpend]]/marketing_campaign32[[#This Row],[TotalPurchase]], 0)</f>
        <v>19.5</v>
      </c>
      <c r="AF1485">
        <v>9</v>
      </c>
      <c r="AG1485">
        <v>0</v>
      </c>
      <c r="AH1485">
        <v>0</v>
      </c>
      <c r="AI1485">
        <v>0</v>
      </c>
      <c r="AJ1485">
        <v>0</v>
      </c>
      <c r="AK1485">
        <v>0</v>
      </c>
      <c r="AL1485">
        <v>1</v>
      </c>
      <c r="AM1485">
        <v>0</v>
      </c>
    </row>
    <row r="1486" spans="1:39" x14ac:dyDescent="0.3">
      <c r="A1486">
        <v>5723</v>
      </c>
      <c r="B1486">
        <v>1976</v>
      </c>
      <c r="C1486">
        <f>2014-marketing_campaign32[[#This Row],[Year_Birth]]</f>
        <v>38</v>
      </c>
      <c r="D1486" t="str">
        <f>IF(AND(marketing_campaign32[[#This Row],[Age]]&gt;17, marketing_campaign32[[#This Row],[Age]]&lt;40), "Adult", IF(AND(marketing_campaign32[[#This Row],[Age]]&gt;=40, marketing_campaign32[[#This Row],[Age]]&lt;59), "Middle Age", "Old Age"))</f>
        <v>Adult</v>
      </c>
      <c r="E1486">
        <v>3</v>
      </c>
      <c r="F1486">
        <v>2</v>
      </c>
      <c r="G1486">
        <v>49187</v>
      </c>
      <c r="H1486" t="s">
        <v>147</v>
      </c>
      <c r="I1486">
        <v>2</v>
      </c>
      <c r="J1486">
        <v>0</v>
      </c>
      <c r="K1486">
        <v>1</v>
      </c>
      <c r="L1486">
        <f t="shared" si="69"/>
        <v>1</v>
      </c>
      <c r="M1486">
        <f>marketing_campaign32[[#This Row],[TotalKids]]+marketing_campaign32[[#This Row],[Marital_Number]]</f>
        <v>3</v>
      </c>
      <c r="N1486" s="1">
        <v>41650</v>
      </c>
      <c r="O1486" s="22">
        <f>MAX($N$2:$N$2229)-marketing_campaign32[[#This Row],[Dt_Customer]]</f>
        <v>169</v>
      </c>
      <c r="P1486">
        <v>63</v>
      </c>
      <c r="Q1486">
        <v>81</v>
      </c>
      <c r="R1486">
        <v>1</v>
      </c>
      <c r="S1486">
        <v>31</v>
      </c>
      <c r="T1486">
        <v>2</v>
      </c>
      <c r="U1486">
        <v>1</v>
      </c>
      <c r="V1486">
        <v>0</v>
      </c>
      <c r="W1486">
        <f t="shared" si="70"/>
        <v>116</v>
      </c>
      <c r="X1486" s="27">
        <f>marketing_campaign32[[#This Row],[TotalSpend]]/marketing_campaign32[[#This Row],[Income]]</f>
        <v>2.3583467176286417E-3</v>
      </c>
      <c r="Y1486" s="27" t="str">
        <f>IF(marketing_campaign32[[#This Row],[TotalSpend]]&gt;1196, "High Spend", "Low Spend")</f>
        <v>Low Spend</v>
      </c>
      <c r="Z1486">
        <v>1</v>
      </c>
      <c r="AA1486">
        <v>1</v>
      </c>
      <c r="AB1486">
        <v>1</v>
      </c>
      <c r="AC1486">
        <v>5</v>
      </c>
      <c r="AD1486">
        <f t="shared" si="71"/>
        <v>7</v>
      </c>
      <c r="AE1486" s="30">
        <f>IFERROR(marketing_campaign32[[#This Row],[TotalSpend]]/marketing_campaign32[[#This Row],[TotalPurchase]], 0)</f>
        <v>16.571428571428573</v>
      </c>
      <c r="AF1486">
        <v>2</v>
      </c>
      <c r="AG1486">
        <v>0</v>
      </c>
      <c r="AH1486">
        <v>0</v>
      </c>
      <c r="AI1486">
        <v>0</v>
      </c>
      <c r="AJ1486">
        <v>0</v>
      </c>
      <c r="AK1486">
        <v>0</v>
      </c>
      <c r="AL1486">
        <v>0</v>
      </c>
      <c r="AM1486">
        <v>0</v>
      </c>
    </row>
    <row r="1487" spans="1:39" x14ac:dyDescent="0.3">
      <c r="A1487">
        <v>3783</v>
      </c>
      <c r="B1487">
        <v>1959</v>
      </c>
      <c r="C1487">
        <f>2014-marketing_campaign32[[#This Row],[Year_Birth]]</f>
        <v>55</v>
      </c>
      <c r="D1487" t="str">
        <f>IF(AND(marketing_campaign32[[#This Row],[Age]]&gt;17, marketing_campaign32[[#This Row],[Age]]&lt;40), "Adult", IF(AND(marketing_campaign32[[#This Row],[Age]]&gt;=40, marketing_campaign32[[#This Row],[Age]]&lt;59), "Middle Age", "Old Age"))</f>
        <v>Middle Age</v>
      </c>
      <c r="E1487">
        <v>3</v>
      </c>
      <c r="F1487">
        <v>2</v>
      </c>
      <c r="G1487">
        <v>52854</v>
      </c>
      <c r="H1487" t="s">
        <v>147</v>
      </c>
      <c r="I1487">
        <v>2</v>
      </c>
      <c r="J1487">
        <v>1</v>
      </c>
      <c r="K1487">
        <v>1</v>
      </c>
      <c r="L1487">
        <f t="shared" si="69"/>
        <v>2</v>
      </c>
      <c r="M1487">
        <f>marketing_campaign32[[#This Row],[TotalKids]]+marketing_campaign32[[#This Row],[Marital_Number]]</f>
        <v>4</v>
      </c>
      <c r="N1487" s="1">
        <v>41722</v>
      </c>
      <c r="O1487" s="22">
        <f>MAX($N$2:$N$2229)-marketing_campaign32[[#This Row],[Dt_Customer]]</f>
        <v>97</v>
      </c>
      <c r="P1487">
        <v>43</v>
      </c>
      <c r="Q1487">
        <v>105</v>
      </c>
      <c r="R1487">
        <v>0</v>
      </c>
      <c r="S1487">
        <v>10</v>
      </c>
      <c r="T1487">
        <v>0</v>
      </c>
      <c r="U1487">
        <v>1</v>
      </c>
      <c r="V1487">
        <v>0</v>
      </c>
      <c r="W1487">
        <f t="shared" si="70"/>
        <v>116</v>
      </c>
      <c r="X1487" s="27">
        <f>marketing_campaign32[[#This Row],[TotalSpend]]/marketing_campaign32[[#This Row],[Income]]</f>
        <v>2.1947250917622131E-3</v>
      </c>
      <c r="Y1487" s="27" t="str">
        <f>IF(marketing_campaign32[[#This Row],[TotalSpend]]&gt;1196, "High Spend", "Low Spend")</f>
        <v>Low Spend</v>
      </c>
      <c r="Z1487">
        <v>2</v>
      </c>
      <c r="AA1487">
        <v>2</v>
      </c>
      <c r="AB1487">
        <v>1</v>
      </c>
      <c r="AC1487">
        <v>4</v>
      </c>
      <c r="AD1487">
        <f t="shared" si="71"/>
        <v>7</v>
      </c>
      <c r="AE1487" s="30">
        <f>IFERROR(marketing_campaign32[[#This Row],[TotalSpend]]/marketing_campaign32[[#This Row],[TotalPurchase]], 0)</f>
        <v>16.571428571428573</v>
      </c>
      <c r="AF1487">
        <v>5</v>
      </c>
      <c r="AG1487">
        <v>0</v>
      </c>
      <c r="AH1487">
        <v>0</v>
      </c>
      <c r="AI1487">
        <v>0</v>
      </c>
      <c r="AJ1487">
        <v>0</v>
      </c>
      <c r="AK1487">
        <v>0</v>
      </c>
      <c r="AL1487">
        <v>0</v>
      </c>
      <c r="AM1487">
        <v>0</v>
      </c>
    </row>
    <row r="1488" spans="1:39" x14ac:dyDescent="0.3">
      <c r="A1488">
        <v>4023</v>
      </c>
      <c r="B1488">
        <v>1970</v>
      </c>
      <c r="C1488">
        <f>2014-marketing_campaign32[[#This Row],[Year_Birth]]</f>
        <v>44</v>
      </c>
      <c r="D1488" t="str">
        <f>IF(AND(marketing_campaign32[[#This Row],[Age]]&gt;17, marketing_campaign32[[#This Row],[Age]]&lt;40), "Adult", IF(AND(marketing_campaign32[[#This Row],[Age]]&gt;=40, marketing_campaign32[[#This Row],[Age]]&lt;59), "Middle Age", "Old Age"))</f>
        <v>Middle Age</v>
      </c>
      <c r="E1488">
        <v>2</v>
      </c>
      <c r="F1488">
        <v>2</v>
      </c>
      <c r="G1488">
        <v>22979</v>
      </c>
      <c r="H1488" t="s">
        <v>148</v>
      </c>
      <c r="I1488">
        <v>1</v>
      </c>
      <c r="J1488">
        <v>1</v>
      </c>
      <c r="K1488">
        <v>0</v>
      </c>
      <c r="L1488">
        <f t="shared" si="69"/>
        <v>1</v>
      </c>
      <c r="M1488">
        <f>marketing_campaign32[[#This Row],[TotalKids]]+marketing_campaign32[[#This Row],[Marital_Number]]</f>
        <v>3</v>
      </c>
      <c r="N1488" s="1">
        <v>41158</v>
      </c>
      <c r="O1488" s="22">
        <f>MAX($N$2:$N$2229)-marketing_campaign32[[#This Row],[Dt_Customer]]</f>
        <v>661</v>
      </c>
      <c r="P1488">
        <v>29</v>
      </c>
      <c r="Q1488">
        <v>16</v>
      </c>
      <c r="R1488">
        <v>17</v>
      </c>
      <c r="S1488">
        <v>19</v>
      </c>
      <c r="T1488">
        <v>20</v>
      </c>
      <c r="U1488">
        <v>21</v>
      </c>
      <c r="V1488">
        <v>22</v>
      </c>
      <c r="W1488">
        <f t="shared" si="70"/>
        <v>115</v>
      </c>
      <c r="X1488" s="27">
        <f>marketing_campaign32[[#This Row],[TotalSpend]]/marketing_campaign32[[#This Row],[Income]]</f>
        <v>5.0045693894425342E-3</v>
      </c>
      <c r="Y1488" s="27" t="str">
        <f>IF(marketing_campaign32[[#This Row],[TotalSpend]]&gt;1196, "High Spend", "Low Spend")</f>
        <v>Low Spend</v>
      </c>
      <c r="Z1488">
        <v>3</v>
      </c>
      <c r="AA1488">
        <v>3</v>
      </c>
      <c r="AB1488">
        <v>2</v>
      </c>
      <c r="AC1488">
        <v>2</v>
      </c>
      <c r="AD1488">
        <f t="shared" si="71"/>
        <v>7</v>
      </c>
      <c r="AE1488" s="30">
        <f>IFERROR(marketing_campaign32[[#This Row],[TotalSpend]]/marketing_campaign32[[#This Row],[TotalPurchase]], 0)</f>
        <v>16.428571428571427</v>
      </c>
      <c r="AF1488">
        <v>8</v>
      </c>
      <c r="AG1488">
        <v>0</v>
      </c>
      <c r="AH1488">
        <v>0</v>
      </c>
      <c r="AI1488">
        <v>0</v>
      </c>
      <c r="AJ1488">
        <v>0</v>
      </c>
      <c r="AK1488">
        <v>0</v>
      </c>
      <c r="AL1488">
        <v>1</v>
      </c>
      <c r="AM1488">
        <v>0</v>
      </c>
    </row>
    <row r="1489" spans="1:39" x14ac:dyDescent="0.3">
      <c r="A1489">
        <v>1755</v>
      </c>
      <c r="B1489">
        <v>1988</v>
      </c>
      <c r="C1489">
        <f>2014-marketing_campaign32[[#This Row],[Year_Birth]]</f>
        <v>26</v>
      </c>
      <c r="D1489" t="str">
        <f>IF(AND(marketing_campaign32[[#This Row],[Age]]&gt;17, marketing_campaign32[[#This Row],[Age]]&lt;40), "Adult", IF(AND(marketing_campaign32[[#This Row],[Age]]&gt;=40, marketing_campaign32[[#This Row],[Age]]&lt;59), "Middle Age", "Old Age"))</f>
        <v>Adult</v>
      </c>
      <c r="E1489">
        <v>3</v>
      </c>
      <c r="F1489">
        <v>2</v>
      </c>
      <c r="G1489">
        <v>45204</v>
      </c>
      <c r="H1489" t="s">
        <v>147</v>
      </c>
      <c r="I1489">
        <v>2</v>
      </c>
      <c r="J1489">
        <v>1</v>
      </c>
      <c r="K1489">
        <v>0</v>
      </c>
      <c r="L1489">
        <f t="shared" si="69"/>
        <v>1</v>
      </c>
      <c r="M1489">
        <f>marketing_campaign32[[#This Row],[TotalKids]]+marketing_campaign32[[#This Row],[Marital_Number]]</f>
        <v>3</v>
      </c>
      <c r="N1489" s="1">
        <v>41740</v>
      </c>
      <c r="O1489" s="22">
        <f>MAX($N$2:$N$2229)-marketing_campaign32[[#This Row],[Dt_Customer]]</f>
        <v>79</v>
      </c>
      <c r="P1489">
        <v>93</v>
      </c>
      <c r="Q1489">
        <v>30</v>
      </c>
      <c r="R1489">
        <v>11</v>
      </c>
      <c r="S1489">
        <v>25</v>
      </c>
      <c r="T1489">
        <v>29</v>
      </c>
      <c r="U1489">
        <v>1</v>
      </c>
      <c r="V1489">
        <v>18</v>
      </c>
      <c r="W1489">
        <f t="shared" si="70"/>
        <v>114</v>
      </c>
      <c r="X1489" s="27">
        <f>marketing_campaign32[[#This Row],[TotalSpend]]/marketing_campaign32[[#This Row],[Income]]</f>
        <v>2.52190071675073E-3</v>
      </c>
      <c r="Y1489" s="27" t="str">
        <f>IF(marketing_campaign32[[#This Row],[TotalSpend]]&gt;1196, "High Spend", "Low Spend")</f>
        <v>Low Spend</v>
      </c>
      <c r="Z1489">
        <v>1</v>
      </c>
      <c r="AA1489">
        <v>1</v>
      </c>
      <c r="AB1489">
        <v>1</v>
      </c>
      <c r="AC1489">
        <v>4</v>
      </c>
      <c r="AD1489">
        <f t="shared" si="71"/>
        <v>6</v>
      </c>
      <c r="AE1489" s="30">
        <f>IFERROR(marketing_campaign32[[#This Row],[TotalSpend]]/marketing_campaign32[[#This Row],[TotalPurchase]], 0)</f>
        <v>19</v>
      </c>
      <c r="AF1489">
        <v>3</v>
      </c>
      <c r="AG1489">
        <v>0</v>
      </c>
      <c r="AH1489">
        <v>0</v>
      </c>
      <c r="AI1489">
        <v>0</v>
      </c>
      <c r="AJ1489">
        <v>0</v>
      </c>
      <c r="AK1489">
        <v>0</v>
      </c>
      <c r="AL1489">
        <v>0</v>
      </c>
      <c r="AM1489">
        <v>0</v>
      </c>
    </row>
    <row r="1490" spans="1:39" x14ac:dyDescent="0.3">
      <c r="A1490">
        <v>9739</v>
      </c>
      <c r="B1490">
        <v>1963</v>
      </c>
      <c r="C1490">
        <f>2014-marketing_campaign32[[#This Row],[Year_Birth]]</f>
        <v>51</v>
      </c>
      <c r="D1490" t="str">
        <f>IF(AND(marketing_campaign32[[#This Row],[Age]]&gt;17, marketing_campaign32[[#This Row],[Age]]&lt;40), "Adult", IF(AND(marketing_campaign32[[#This Row],[Age]]&gt;=40, marketing_campaign32[[#This Row],[Age]]&lt;59), "Middle Age", "Old Age"))</f>
        <v>Middle Age</v>
      </c>
      <c r="E1490">
        <v>2</v>
      </c>
      <c r="F1490">
        <v>1</v>
      </c>
      <c r="G1490">
        <v>34377</v>
      </c>
      <c r="H1490" t="s">
        <v>147</v>
      </c>
      <c r="I1490">
        <v>2</v>
      </c>
      <c r="J1490">
        <v>0</v>
      </c>
      <c r="K1490">
        <v>1</v>
      </c>
      <c r="L1490">
        <f t="shared" si="69"/>
        <v>1</v>
      </c>
      <c r="M1490">
        <f>marketing_campaign32[[#This Row],[TotalKids]]+marketing_campaign32[[#This Row],[Marital_Number]]</f>
        <v>2</v>
      </c>
      <c r="N1490" s="1">
        <v>41293</v>
      </c>
      <c r="O1490" s="22">
        <f>MAX($N$2:$N$2229)-marketing_campaign32[[#This Row],[Dt_Customer]]</f>
        <v>526</v>
      </c>
      <c r="P1490">
        <v>55</v>
      </c>
      <c r="Q1490">
        <v>62</v>
      </c>
      <c r="R1490">
        <v>0</v>
      </c>
      <c r="S1490">
        <v>22</v>
      </c>
      <c r="T1490">
        <v>3</v>
      </c>
      <c r="U1490">
        <v>1</v>
      </c>
      <c r="V1490">
        <v>26</v>
      </c>
      <c r="W1490">
        <f t="shared" si="70"/>
        <v>114</v>
      </c>
      <c r="X1490" s="27">
        <f>marketing_campaign32[[#This Row],[TotalSpend]]/marketing_campaign32[[#This Row],[Income]]</f>
        <v>3.3161706955231697E-3</v>
      </c>
      <c r="Y1490" s="27" t="str">
        <f>IF(marketing_campaign32[[#This Row],[TotalSpend]]&gt;1196, "High Spend", "Low Spend")</f>
        <v>Low Spend</v>
      </c>
      <c r="Z1490">
        <v>2</v>
      </c>
      <c r="AA1490">
        <v>2</v>
      </c>
      <c r="AB1490">
        <v>2</v>
      </c>
      <c r="AC1490">
        <v>2</v>
      </c>
      <c r="AD1490">
        <f t="shared" si="71"/>
        <v>6</v>
      </c>
      <c r="AE1490" s="30">
        <f>IFERROR(marketing_campaign32[[#This Row],[TotalSpend]]/marketing_campaign32[[#This Row],[TotalPurchase]], 0)</f>
        <v>19</v>
      </c>
      <c r="AF1490">
        <v>7</v>
      </c>
      <c r="AG1490">
        <v>0</v>
      </c>
      <c r="AH1490">
        <v>0</v>
      </c>
      <c r="AI1490">
        <v>0</v>
      </c>
      <c r="AJ1490">
        <v>0</v>
      </c>
      <c r="AK1490">
        <v>0</v>
      </c>
      <c r="AL1490">
        <v>0</v>
      </c>
      <c r="AM1490">
        <v>0</v>
      </c>
    </row>
    <row r="1491" spans="1:39" x14ac:dyDescent="0.3">
      <c r="A1491">
        <v>2286</v>
      </c>
      <c r="B1491">
        <v>1962</v>
      </c>
      <c r="C1491">
        <f>2014-marketing_campaign32[[#This Row],[Year_Birth]]</f>
        <v>52</v>
      </c>
      <c r="D1491" t="str">
        <f>IF(AND(marketing_campaign32[[#This Row],[Age]]&gt;17, marketing_campaign32[[#This Row],[Age]]&lt;40), "Adult", IF(AND(marketing_campaign32[[#This Row],[Age]]&gt;=40, marketing_campaign32[[#This Row],[Age]]&lt;59), "Middle Age", "Old Age"))</f>
        <v>Middle Age</v>
      </c>
      <c r="E1491">
        <v>2</v>
      </c>
      <c r="F1491">
        <v>1</v>
      </c>
      <c r="G1491">
        <v>50785</v>
      </c>
      <c r="H1491" t="s">
        <v>147</v>
      </c>
      <c r="I1491">
        <v>2</v>
      </c>
      <c r="J1491">
        <v>1</v>
      </c>
      <c r="K1491">
        <v>1</v>
      </c>
      <c r="L1491">
        <f t="shared" si="69"/>
        <v>2</v>
      </c>
      <c r="M1491">
        <f>marketing_campaign32[[#This Row],[TotalKids]]+marketing_campaign32[[#This Row],[Marital_Number]]</f>
        <v>3</v>
      </c>
      <c r="N1491" s="1">
        <v>41527</v>
      </c>
      <c r="O1491" s="22">
        <f>MAX($N$2:$N$2229)-marketing_campaign32[[#This Row],[Dt_Customer]]</f>
        <v>292</v>
      </c>
      <c r="P1491">
        <v>27</v>
      </c>
      <c r="Q1491">
        <v>64</v>
      </c>
      <c r="R1491">
        <v>1</v>
      </c>
      <c r="S1491">
        <v>21</v>
      </c>
      <c r="T1491">
        <v>0</v>
      </c>
      <c r="U1491">
        <v>1</v>
      </c>
      <c r="V1491">
        <v>27</v>
      </c>
      <c r="W1491">
        <f t="shared" si="70"/>
        <v>114</v>
      </c>
      <c r="X1491" s="27">
        <f>marketing_campaign32[[#This Row],[TotalSpend]]/marketing_campaign32[[#This Row],[Income]]</f>
        <v>2.2447573102293986E-3</v>
      </c>
      <c r="Y1491" s="27" t="str">
        <f>IF(marketing_campaign32[[#This Row],[TotalSpend]]&gt;1196, "High Spend", "Low Spend")</f>
        <v>Low Spend</v>
      </c>
      <c r="Z1491">
        <v>2</v>
      </c>
      <c r="AA1491">
        <v>2</v>
      </c>
      <c r="AB1491">
        <v>1</v>
      </c>
      <c r="AC1491">
        <v>3</v>
      </c>
      <c r="AD1491">
        <f t="shared" si="71"/>
        <v>6</v>
      </c>
      <c r="AE1491" s="30">
        <f>IFERROR(marketing_campaign32[[#This Row],[TotalSpend]]/marketing_campaign32[[#This Row],[TotalPurchase]], 0)</f>
        <v>19</v>
      </c>
      <c r="AF1491">
        <v>6</v>
      </c>
      <c r="AG1491">
        <v>0</v>
      </c>
      <c r="AH1491">
        <v>0</v>
      </c>
      <c r="AI1491">
        <v>0</v>
      </c>
      <c r="AJ1491">
        <v>0</v>
      </c>
      <c r="AK1491">
        <v>0</v>
      </c>
      <c r="AL1491">
        <v>0</v>
      </c>
      <c r="AM1491">
        <v>0</v>
      </c>
    </row>
    <row r="1492" spans="1:39" x14ac:dyDescent="0.3">
      <c r="A1492">
        <v>2066</v>
      </c>
      <c r="B1492">
        <v>1949</v>
      </c>
      <c r="C1492">
        <f>2014-marketing_campaign32[[#This Row],[Year_Birth]]</f>
        <v>65</v>
      </c>
      <c r="D1492" t="str">
        <f>IF(AND(marketing_campaign32[[#This Row],[Age]]&gt;17, marketing_campaign32[[#This Row],[Age]]&lt;40), "Adult", IF(AND(marketing_campaign32[[#This Row],[Age]]&gt;=40, marketing_campaign32[[#This Row],[Age]]&lt;59), "Middle Age", "Old Age"))</f>
        <v>Old Age</v>
      </c>
      <c r="E1492">
        <v>2</v>
      </c>
      <c r="F1492">
        <v>2</v>
      </c>
      <c r="G1492">
        <v>38823</v>
      </c>
      <c r="H1492" t="s">
        <v>147</v>
      </c>
      <c r="I1492">
        <v>2</v>
      </c>
      <c r="J1492">
        <v>0</v>
      </c>
      <c r="K1492">
        <v>1</v>
      </c>
      <c r="L1492">
        <f t="shared" si="69"/>
        <v>1</v>
      </c>
      <c r="M1492">
        <f>marketing_campaign32[[#This Row],[TotalKids]]+marketing_campaign32[[#This Row],[Marital_Number]]</f>
        <v>3</v>
      </c>
      <c r="N1492" s="1">
        <v>41151</v>
      </c>
      <c r="O1492" s="22">
        <f>MAX($N$2:$N$2229)-marketing_campaign32[[#This Row],[Dt_Customer]]</f>
        <v>668</v>
      </c>
      <c r="P1492">
        <v>56</v>
      </c>
      <c r="Q1492">
        <v>70</v>
      </c>
      <c r="R1492">
        <v>0</v>
      </c>
      <c r="S1492">
        <v>11</v>
      </c>
      <c r="T1492">
        <v>2</v>
      </c>
      <c r="U1492">
        <v>8</v>
      </c>
      <c r="V1492">
        <v>23</v>
      </c>
      <c r="W1492">
        <f t="shared" si="70"/>
        <v>114</v>
      </c>
      <c r="X1492" s="27">
        <f>marketing_campaign32[[#This Row],[TotalSpend]]/marketing_campaign32[[#This Row],[Income]]</f>
        <v>2.936403678231976E-3</v>
      </c>
      <c r="Y1492" s="27" t="str">
        <f>IF(marketing_campaign32[[#This Row],[TotalSpend]]&gt;1196, "High Spend", "Low Spend")</f>
        <v>Low Spend</v>
      </c>
      <c r="Z1492">
        <v>1</v>
      </c>
      <c r="AA1492">
        <v>2</v>
      </c>
      <c r="AB1492">
        <v>1</v>
      </c>
      <c r="AC1492">
        <v>3</v>
      </c>
      <c r="AD1492">
        <f t="shared" si="71"/>
        <v>6</v>
      </c>
      <c r="AE1492" s="30">
        <f>IFERROR(marketing_campaign32[[#This Row],[TotalSpend]]/marketing_campaign32[[#This Row],[TotalPurchase]], 0)</f>
        <v>19</v>
      </c>
      <c r="AF1492">
        <v>6</v>
      </c>
      <c r="AG1492">
        <v>0</v>
      </c>
      <c r="AH1492">
        <v>0</v>
      </c>
      <c r="AI1492">
        <v>0</v>
      </c>
      <c r="AJ1492">
        <v>0</v>
      </c>
      <c r="AK1492">
        <v>0</v>
      </c>
      <c r="AL1492">
        <v>0</v>
      </c>
      <c r="AM1492">
        <v>0</v>
      </c>
    </row>
    <row r="1493" spans="1:39" x14ac:dyDescent="0.3">
      <c r="A1493">
        <v>1388</v>
      </c>
      <c r="B1493">
        <v>1975</v>
      </c>
      <c r="C1493">
        <f>2014-marketing_campaign32[[#This Row],[Year_Birth]]</f>
        <v>39</v>
      </c>
      <c r="D1493" t="str">
        <f>IF(AND(marketing_campaign32[[#This Row],[Age]]&gt;17, marketing_campaign32[[#This Row],[Age]]&lt;40), "Adult", IF(AND(marketing_campaign32[[#This Row],[Age]]&gt;=40, marketing_campaign32[[#This Row],[Age]]&lt;59), "Middle Age", "Old Age"))</f>
        <v>Adult</v>
      </c>
      <c r="E1493">
        <v>2</v>
      </c>
      <c r="F1493">
        <v>1</v>
      </c>
      <c r="G1493">
        <v>33249</v>
      </c>
      <c r="H1493" t="s">
        <v>147</v>
      </c>
      <c r="I1493">
        <v>2</v>
      </c>
      <c r="J1493">
        <v>1</v>
      </c>
      <c r="K1493">
        <v>0</v>
      </c>
      <c r="L1493">
        <f t="shared" si="69"/>
        <v>1</v>
      </c>
      <c r="M1493">
        <f>marketing_campaign32[[#This Row],[TotalKids]]+marketing_campaign32[[#This Row],[Marital_Number]]</f>
        <v>2</v>
      </c>
      <c r="N1493" s="1">
        <v>41325</v>
      </c>
      <c r="O1493" s="22">
        <f>MAX($N$2:$N$2229)-marketing_campaign32[[#This Row],[Dt_Customer]]</f>
        <v>494</v>
      </c>
      <c r="P1493">
        <v>11</v>
      </c>
      <c r="Q1493">
        <v>6</v>
      </c>
      <c r="R1493">
        <v>10</v>
      </c>
      <c r="S1493">
        <v>21</v>
      </c>
      <c r="T1493">
        <v>19</v>
      </c>
      <c r="U1493">
        <v>14</v>
      </c>
      <c r="V1493">
        <v>42</v>
      </c>
      <c r="W1493">
        <f t="shared" si="70"/>
        <v>112</v>
      </c>
      <c r="X1493" s="27">
        <f>marketing_campaign32[[#This Row],[TotalSpend]]/marketing_campaign32[[#This Row],[Income]]</f>
        <v>3.3685223615747841E-3</v>
      </c>
      <c r="Y1493" s="27" t="str">
        <f>IF(marketing_campaign32[[#This Row],[TotalSpend]]&gt;1196, "High Spend", "Low Spend")</f>
        <v>Low Spend</v>
      </c>
      <c r="Z1493">
        <v>2</v>
      </c>
      <c r="AA1493">
        <v>2</v>
      </c>
      <c r="AB1493">
        <v>1</v>
      </c>
      <c r="AC1493">
        <v>3</v>
      </c>
      <c r="AD1493">
        <f t="shared" si="71"/>
        <v>6</v>
      </c>
      <c r="AE1493" s="30">
        <f>IFERROR(marketing_campaign32[[#This Row],[TotalSpend]]/marketing_campaign32[[#This Row],[TotalPurchase]], 0)</f>
        <v>18.666666666666668</v>
      </c>
      <c r="AF1493">
        <v>6</v>
      </c>
      <c r="AG1493">
        <v>0</v>
      </c>
      <c r="AH1493">
        <v>0</v>
      </c>
      <c r="AI1493">
        <v>0</v>
      </c>
      <c r="AJ1493">
        <v>0</v>
      </c>
      <c r="AK1493">
        <v>0</v>
      </c>
      <c r="AL1493">
        <v>0</v>
      </c>
      <c r="AM1493">
        <v>0</v>
      </c>
    </row>
    <row r="1494" spans="1:39" x14ac:dyDescent="0.3">
      <c r="A1494">
        <v>979</v>
      </c>
      <c r="B1494">
        <v>1975</v>
      </c>
      <c r="C1494">
        <f>2014-marketing_campaign32[[#This Row],[Year_Birth]]</f>
        <v>39</v>
      </c>
      <c r="D1494" t="str">
        <f>IF(AND(marketing_campaign32[[#This Row],[Age]]&gt;17, marketing_campaign32[[#This Row],[Age]]&lt;40), "Adult", IF(AND(marketing_campaign32[[#This Row],[Age]]&gt;=40, marketing_campaign32[[#This Row],[Age]]&lt;59), "Middle Age", "Old Age"))</f>
        <v>Adult</v>
      </c>
      <c r="E1494">
        <v>2</v>
      </c>
      <c r="F1494">
        <v>1</v>
      </c>
      <c r="G1494">
        <v>33249</v>
      </c>
      <c r="H1494" t="s">
        <v>147</v>
      </c>
      <c r="I1494">
        <v>2</v>
      </c>
      <c r="J1494">
        <v>1</v>
      </c>
      <c r="K1494">
        <v>0</v>
      </c>
      <c r="L1494">
        <f t="shared" si="69"/>
        <v>1</v>
      </c>
      <c r="M1494">
        <f>marketing_campaign32[[#This Row],[TotalKids]]+marketing_campaign32[[#This Row],[Marital_Number]]</f>
        <v>2</v>
      </c>
      <c r="N1494" s="1">
        <v>41325</v>
      </c>
      <c r="O1494" s="22">
        <f>MAX($N$2:$N$2229)-marketing_campaign32[[#This Row],[Dt_Customer]]</f>
        <v>494</v>
      </c>
      <c r="P1494">
        <v>11</v>
      </c>
      <c r="Q1494">
        <v>6</v>
      </c>
      <c r="R1494">
        <v>10</v>
      </c>
      <c r="S1494">
        <v>21</v>
      </c>
      <c r="T1494">
        <v>19</v>
      </c>
      <c r="U1494">
        <v>14</v>
      </c>
      <c r="V1494">
        <v>42</v>
      </c>
      <c r="W1494">
        <f t="shared" si="70"/>
        <v>112</v>
      </c>
      <c r="X1494" s="27">
        <f>marketing_campaign32[[#This Row],[TotalSpend]]/marketing_campaign32[[#This Row],[Income]]</f>
        <v>3.3685223615747841E-3</v>
      </c>
      <c r="Y1494" s="27" t="str">
        <f>IF(marketing_campaign32[[#This Row],[TotalSpend]]&gt;1196, "High Spend", "Low Spend")</f>
        <v>Low Spend</v>
      </c>
      <c r="Z1494">
        <v>2</v>
      </c>
      <c r="AA1494">
        <v>2</v>
      </c>
      <c r="AB1494">
        <v>1</v>
      </c>
      <c r="AC1494">
        <v>3</v>
      </c>
      <c r="AD1494">
        <f t="shared" si="71"/>
        <v>6</v>
      </c>
      <c r="AE1494" s="30">
        <f>IFERROR(marketing_campaign32[[#This Row],[TotalSpend]]/marketing_campaign32[[#This Row],[TotalPurchase]], 0)</f>
        <v>18.666666666666668</v>
      </c>
      <c r="AF1494">
        <v>6</v>
      </c>
      <c r="AG1494">
        <v>0</v>
      </c>
      <c r="AH1494">
        <v>0</v>
      </c>
      <c r="AI1494">
        <v>0</v>
      </c>
      <c r="AJ1494">
        <v>0</v>
      </c>
      <c r="AK1494">
        <v>0</v>
      </c>
      <c r="AL1494">
        <v>0</v>
      </c>
      <c r="AM1494">
        <v>0</v>
      </c>
    </row>
    <row r="1495" spans="1:39" x14ac:dyDescent="0.3">
      <c r="A1495">
        <v>7998</v>
      </c>
      <c r="B1495">
        <v>1958</v>
      </c>
      <c r="C1495">
        <f>2014-marketing_campaign32[[#This Row],[Year_Birth]]</f>
        <v>56</v>
      </c>
      <c r="D1495" t="str">
        <f>IF(AND(marketing_campaign32[[#This Row],[Age]]&gt;17, marketing_campaign32[[#This Row],[Age]]&lt;40), "Adult", IF(AND(marketing_campaign32[[#This Row],[Age]]&gt;=40, marketing_campaign32[[#This Row],[Age]]&lt;59), "Middle Age", "Old Age"))</f>
        <v>Middle Age</v>
      </c>
      <c r="E1495">
        <v>2</v>
      </c>
      <c r="F1495">
        <v>2</v>
      </c>
      <c r="G1495">
        <v>28087</v>
      </c>
      <c r="H1495" t="s">
        <v>148</v>
      </c>
      <c r="I1495">
        <v>1</v>
      </c>
      <c r="J1495">
        <v>1</v>
      </c>
      <c r="K1495">
        <v>1</v>
      </c>
      <c r="L1495">
        <f t="shared" si="69"/>
        <v>2</v>
      </c>
      <c r="M1495">
        <f>marketing_campaign32[[#This Row],[TotalKids]]+marketing_campaign32[[#This Row],[Marital_Number]]</f>
        <v>4</v>
      </c>
      <c r="N1495" s="1">
        <v>41254</v>
      </c>
      <c r="O1495" s="22">
        <f>MAX($N$2:$N$2229)-marketing_campaign32[[#This Row],[Dt_Customer]]</f>
        <v>565</v>
      </c>
      <c r="P1495">
        <v>77</v>
      </c>
      <c r="Q1495">
        <v>53</v>
      </c>
      <c r="R1495">
        <v>8</v>
      </c>
      <c r="S1495">
        <v>17</v>
      </c>
      <c r="T1495">
        <v>13</v>
      </c>
      <c r="U1495">
        <v>0</v>
      </c>
      <c r="V1495">
        <v>21</v>
      </c>
      <c r="W1495">
        <f t="shared" si="70"/>
        <v>112</v>
      </c>
      <c r="X1495" s="27">
        <f>marketing_campaign32[[#This Row],[TotalSpend]]/marketing_campaign32[[#This Row],[Income]]</f>
        <v>3.987609926300424E-3</v>
      </c>
      <c r="Y1495" s="27" t="str">
        <f>IF(marketing_campaign32[[#This Row],[TotalSpend]]&gt;1196, "High Spend", "Low Spend")</f>
        <v>Low Spend</v>
      </c>
      <c r="Z1495">
        <v>3</v>
      </c>
      <c r="AA1495">
        <v>2</v>
      </c>
      <c r="AB1495">
        <v>2</v>
      </c>
      <c r="AC1495">
        <v>2</v>
      </c>
      <c r="AD1495">
        <f t="shared" si="71"/>
        <v>6</v>
      </c>
      <c r="AE1495" s="30">
        <f>IFERROR(marketing_campaign32[[#This Row],[TotalSpend]]/marketing_campaign32[[#This Row],[TotalPurchase]], 0)</f>
        <v>18.666666666666668</v>
      </c>
      <c r="AF1495">
        <v>7</v>
      </c>
      <c r="AG1495">
        <v>0</v>
      </c>
      <c r="AH1495">
        <v>0</v>
      </c>
      <c r="AI1495">
        <v>0</v>
      </c>
      <c r="AJ1495">
        <v>0</v>
      </c>
      <c r="AK1495">
        <v>0</v>
      </c>
      <c r="AL1495">
        <v>0</v>
      </c>
      <c r="AM1495">
        <v>0</v>
      </c>
    </row>
    <row r="1496" spans="1:39" x14ac:dyDescent="0.3">
      <c r="A1496">
        <v>7761</v>
      </c>
      <c r="B1496">
        <v>1978</v>
      </c>
      <c r="C1496">
        <f>2014-marketing_campaign32[[#This Row],[Year_Birth]]</f>
        <v>36</v>
      </c>
      <c r="D1496" t="str">
        <f>IF(AND(marketing_campaign32[[#This Row],[Age]]&gt;17, marketing_campaign32[[#This Row],[Age]]&lt;40), "Adult", IF(AND(marketing_campaign32[[#This Row],[Age]]&gt;=40, marketing_campaign32[[#This Row],[Age]]&lt;59), "Middle Age", "Old Age"))</f>
        <v>Adult</v>
      </c>
      <c r="E1496">
        <v>3</v>
      </c>
      <c r="F1496">
        <v>2</v>
      </c>
      <c r="G1496">
        <v>38702</v>
      </c>
      <c r="H1496" t="s">
        <v>147</v>
      </c>
      <c r="I1496">
        <v>2</v>
      </c>
      <c r="J1496">
        <v>1</v>
      </c>
      <c r="K1496">
        <v>0</v>
      </c>
      <c r="L1496">
        <f t="shared" si="69"/>
        <v>1</v>
      </c>
      <c r="M1496">
        <f>marketing_campaign32[[#This Row],[TotalKids]]+marketing_campaign32[[#This Row],[Marital_Number]]</f>
        <v>3</v>
      </c>
      <c r="N1496" s="1">
        <v>41487</v>
      </c>
      <c r="O1496" s="22">
        <f>MAX($N$2:$N$2229)-marketing_campaign32[[#This Row],[Dt_Customer]]</f>
        <v>332</v>
      </c>
      <c r="P1496">
        <v>71</v>
      </c>
      <c r="Q1496">
        <v>13</v>
      </c>
      <c r="R1496">
        <v>11</v>
      </c>
      <c r="S1496">
        <v>24</v>
      </c>
      <c r="T1496">
        <v>13</v>
      </c>
      <c r="U1496">
        <v>8</v>
      </c>
      <c r="V1496">
        <v>40</v>
      </c>
      <c r="W1496">
        <f t="shared" si="70"/>
        <v>109</v>
      </c>
      <c r="X1496" s="27">
        <f>marketing_campaign32[[#This Row],[TotalSpend]]/marketing_campaign32[[#This Row],[Income]]</f>
        <v>2.8163919177303497E-3</v>
      </c>
      <c r="Y1496" s="27" t="str">
        <f>IF(marketing_campaign32[[#This Row],[TotalSpend]]&gt;1196, "High Spend", "Low Spend")</f>
        <v>Low Spend</v>
      </c>
      <c r="Z1496">
        <v>2</v>
      </c>
      <c r="AA1496">
        <v>3</v>
      </c>
      <c r="AB1496">
        <v>0</v>
      </c>
      <c r="AC1496">
        <v>4</v>
      </c>
      <c r="AD1496">
        <f t="shared" si="71"/>
        <v>7</v>
      </c>
      <c r="AE1496" s="30">
        <f>IFERROR(marketing_campaign32[[#This Row],[TotalSpend]]/marketing_campaign32[[#This Row],[TotalPurchase]], 0)</f>
        <v>15.571428571428571</v>
      </c>
      <c r="AF1496">
        <v>6</v>
      </c>
      <c r="AG1496">
        <v>0</v>
      </c>
      <c r="AH1496">
        <v>0</v>
      </c>
      <c r="AI1496">
        <v>0</v>
      </c>
      <c r="AJ1496">
        <v>0</v>
      </c>
      <c r="AK1496">
        <v>0</v>
      </c>
      <c r="AL1496">
        <v>0</v>
      </c>
      <c r="AM1496">
        <v>0</v>
      </c>
    </row>
    <row r="1497" spans="1:39" x14ac:dyDescent="0.3">
      <c r="A1497">
        <v>10629</v>
      </c>
      <c r="B1497">
        <v>1973</v>
      </c>
      <c r="C1497">
        <f>2014-marketing_campaign32[[#This Row],[Year_Birth]]</f>
        <v>41</v>
      </c>
      <c r="D1497" t="str">
        <f>IF(AND(marketing_campaign32[[#This Row],[Age]]&gt;17, marketing_campaign32[[#This Row],[Age]]&lt;40), "Adult", IF(AND(marketing_campaign32[[#This Row],[Age]]&gt;=40, marketing_campaign32[[#This Row],[Age]]&lt;59), "Middle Age", "Old Age"))</f>
        <v>Middle Age</v>
      </c>
      <c r="E1497">
        <v>3</v>
      </c>
      <c r="F1497">
        <v>2</v>
      </c>
      <c r="G1497">
        <v>53408.685009487657</v>
      </c>
      <c r="H1497" t="s">
        <v>147</v>
      </c>
      <c r="I1497">
        <v>2</v>
      </c>
      <c r="J1497">
        <v>1</v>
      </c>
      <c r="K1497">
        <v>0</v>
      </c>
      <c r="L1497">
        <f t="shared" si="69"/>
        <v>1</v>
      </c>
      <c r="M1497">
        <f>marketing_campaign32[[#This Row],[TotalKids]]+marketing_campaign32[[#This Row],[Marital_Number]]</f>
        <v>3</v>
      </c>
      <c r="N1497" s="1">
        <v>41166</v>
      </c>
      <c r="O1497" s="22">
        <f>MAX($N$2:$N$2229)-marketing_campaign32[[#This Row],[Dt_Customer]]</f>
        <v>653</v>
      </c>
      <c r="P1497">
        <v>25</v>
      </c>
      <c r="Q1497">
        <v>25</v>
      </c>
      <c r="R1497">
        <v>3</v>
      </c>
      <c r="S1497">
        <v>43</v>
      </c>
      <c r="T1497">
        <v>17</v>
      </c>
      <c r="U1497">
        <v>4</v>
      </c>
      <c r="V1497">
        <v>17</v>
      </c>
      <c r="W1497">
        <f t="shared" si="70"/>
        <v>109</v>
      </c>
      <c r="X1497" s="27">
        <f>marketing_campaign32[[#This Row],[TotalSpend]]/marketing_campaign32[[#This Row],[Income]]</f>
        <v>2.0408665740532079E-3</v>
      </c>
      <c r="Y1497" s="27" t="str">
        <f>IF(marketing_campaign32[[#This Row],[TotalSpend]]&gt;1196, "High Spend", "Low Spend")</f>
        <v>Low Spend</v>
      </c>
      <c r="Z1497">
        <v>3</v>
      </c>
      <c r="AA1497">
        <v>3</v>
      </c>
      <c r="AB1497">
        <v>0</v>
      </c>
      <c r="AC1497">
        <v>3</v>
      </c>
      <c r="AD1497">
        <f t="shared" si="71"/>
        <v>6</v>
      </c>
      <c r="AE1497" s="30">
        <f>IFERROR(marketing_campaign32[[#This Row],[TotalSpend]]/marketing_campaign32[[#This Row],[TotalPurchase]], 0)</f>
        <v>18.166666666666668</v>
      </c>
      <c r="AF1497">
        <v>8</v>
      </c>
      <c r="AG1497">
        <v>0</v>
      </c>
      <c r="AH1497">
        <v>0</v>
      </c>
      <c r="AI1497">
        <v>0</v>
      </c>
      <c r="AJ1497">
        <v>0</v>
      </c>
      <c r="AK1497">
        <v>0</v>
      </c>
      <c r="AL1497">
        <v>0</v>
      </c>
      <c r="AM1497">
        <v>0</v>
      </c>
    </row>
    <row r="1498" spans="1:39" x14ac:dyDescent="0.3">
      <c r="A1498">
        <v>1640</v>
      </c>
      <c r="B1498">
        <v>1954</v>
      </c>
      <c r="C1498">
        <f>2014-marketing_campaign32[[#This Row],[Year_Birth]]</f>
        <v>60</v>
      </c>
      <c r="D1498" t="str">
        <f>IF(AND(marketing_campaign32[[#This Row],[Age]]&gt;17, marketing_campaign32[[#This Row],[Age]]&lt;40), "Adult", IF(AND(marketing_campaign32[[#This Row],[Age]]&gt;=40, marketing_campaign32[[#This Row],[Age]]&lt;59), "Middle Age", "Old Age"))</f>
        <v>Old Age</v>
      </c>
      <c r="E1498">
        <v>2</v>
      </c>
      <c r="F1498">
        <v>1</v>
      </c>
      <c r="G1498">
        <v>64587</v>
      </c>
      <c r="H1498" t="s">
        <v>147</v>
      </c>
      <c r="I1498">
        <v>2</v>
      </c>
      <c r="J1498">
        <v>1</v>
      </c>
      <c r="K1498">
        <v>1</v>
      </c>
      <c r="L1498">
        <f t="shared" si="69"/>
        <v>2</v>
      </c>
      <c r="M1498">
        <f>marketing_campaign32[[#This Row],[TotalKids]]+marketing_campaign32[[#This Row],[Marital_Number]]</f>
        <v>3</v>
      </c>
      <c r="N1498" s="1">
        <v>41812</v>
      </c>
      <c r="O1498" s="22">
        <f>MAX($N$2:$N$2229)-marketing_campaign32[[#This Row],[Dt_Customer]]</f>
        <v>7</v>
      </c>
      <c r="P1498">
        <v>49</v>
      </c>
      <c r="Q1498">
        <v>66</v>
      </c>
      <c r="R1498">
        <v>0</v>
      </c>
      <c r="S1498">
        <v>16</v>
      </c>
      <c r="T1498">
        <v>0</v>
      </c>
      <c r="U1498">
        <v>6</v>
      </c>
      <c r="V1498">
        <v>20</v>
      </c>
      <c r="W1498">
        <f t="shared" si="70"/>
        <v>108</v>
      </c>
      <c r="X1498" s="27">
        <f>marketing_campaign32[[#This Row],[TotalSpend]]/marketing_campaign32[[#This Row],[Income]]</f>
        <v>1.6721631288030099E-3</v>
      </c>
      <c r="Y1498" s="27" t="str">
        <f>IF(marketing_campaign32[[#This Row],[TotalSpend]]&gt;1196, "High Spend", "Low Spend")</f>
        <v>Low Spend</v>
      </c>
      <c r="Z1498">
        <v>2</v>
      </c>
      <c r="AA1498">
        <v>1</v>
      </c>
      <c r="AB1498">
        <v>1</v>
      </c>
      <c r="AC1498">
        <v>4</v>
      </c>
      <c r="AD1498">
        <f t="shared" si="71"/>
        <v>6</v>
      </c>
      <c r="AE1498" s="30">
        <f>IFERROR(marketing_campaign32[[#This Row],[TotalSpend]]/marketing_campaign32[[#This Row],[TotalPurchase]], 0)</f>
        <v>18</v>
      </c>
      <c r="AF1498">
        <v>3</v>
      </c>
      <c r="AG1498">
        <v>0</v>
      </c>
      <c r="AH1498">
        <v>0</v>
      </c>
      <c r="AI1498">
        <v>0</v>
      </c>
      <c r="AJ1498">
        <v>0</v>
      </c>
      <c r="AK1498">
        <v>0</v>
      </c>
      <c r="AL1498">
        <v>0</v>
      </c>
      <c r="AM1498">
        <v>0</v>
      </c>
    </row>
    <row r="1499" spans="1:39" x14ac:dyDescent="0.3">
      <c r="A1499">
        <v>6609</v>
      </c>
      <c r="B1499">
        <v>1966</v>
      </c>
      <c r="C1499">
        <f>2014-marketing_campaign32[[#This Row],[Year_Birth]]</f>
        <v>48</v>
      </c>
      <c r="D1499" t="str">
        <f>IF(AND(marketing_campaign32[[#This Row],[Age]]&gt;17, marketing_campaign32[[#This Row],[Age]]&lt;40), "Adult", IF(AND(marketing_campaign32[[#This Row],[Age]]&gt;=40, marketing_campaign32[[#This Row],[Age]]&lt;59), "Middle Age", "Old Age"))</f>
        <v>Middle Age</v>
      </c>
      <c r="E1499">
        <v>2</v>
      </c>
      <c r="F1499">
        <v>1</v>
      </c>
      <c r="G1499">
        <v>27038</v>
      </c>
      <c r="H1499" t="s">
        <v>148</v>
      </c>
      <c r="I1499">
        <v>1</v>
      </c>
      <c r="J1499">
        <v>0</v>
      </c>
      <c r="K1499">
        <v>0</v>
      </c>
      <c r="L1499">
        <f t="shared" si="69"/>
        <v>0</v>
      </c>
      <c r="M1499">
        <f>marketing_campaign32[[#This Row],[TotalKids]]+marketing_campaign32[[#This Row],[Marital_Number]]</f>
        <v>1</v>
      </c>
      <c r="N1499" s="1">
        <v>41170</v>
      </c>
      <c r="O1499" s="22">
        <f>MAX($N$2:$N$2229)-marketing_campaign32[[#This Row],[Dt_Customer]]</f>
        <v>649</v>
      </c>
      <c r="P1499">
        <v>64</v>
      </c>
      <c r="Q1499">
        <v>1</v>
      </c>
      <c r="R1499">
        <v>26</v>
      </c>
      <c r="S1499">
        <v>25</v>
      </c>
      <c r="T1499">
        <v>17</v>
      </c>
      <c r="U1499">
        <v>23</v>
      </c>
      <c r="V1499">
        <v>15</v>
      </c>
      <c r="W1499">
        <f t="shared" si="70"/>
        <v>107</v>
      </c>
      <c r="X1499" s="27">
        <f>marketing_campaign32[[#This Row],[TotalSpend]]/marketing_campaign32[[#This Row],[Income]]</f>
        <v>3.9573932983208819E-3</v>
      </c>
      <c r="Y1499" s="27" t="str">
        <f>IF(marketing_campaign32[[#This Row],[TotalSpend]]&gt;1196, "High Spend", "Low Spend")</f>
        <v>Low Spend</v>
      </c>
      <c r="Z1499">
        <v>1</v>
      </c>
      <c r="AA1499">
        <v>3</v>
      </c>
      <c r="AB1499">
        <v>0</v>
      </c>
      <c r="AC1499">
        <v>3</v>
      </c>
      <c r="AD1499">
        <f t="shared" si="71"/>
        <v>6</v>
      </c>
      <c r="AE1499" s="30">
        <f>IFERROR(marketing_campaign32[[#This Row],[TotalSpend]]/marketing_campaign32[[#This Row],[TotalPurchase]], 0)</f>
        <v>17.833333333333332</v>
      </c>
      <c r="AF1499">
        <v>9</v>
      </c>
      <c r="AG1499">
        <v>0</v>
      </c>
      <c r="AH1499">
        <v>0</v>
      </c>
      <c r="AI1499">
        <v>0</v>
      </c>
      <c r="AJ1499">
        <v>0</v>
      </c>
      <c r="AK1499">
        <v>0</v>
      </c>
      <c r="AL1499">
        <v>1</v>
      </c>
      <c r="AM1499">
        <v>0</v>
      </c>
    </row>
    <row r="1500" spans="1:39" x14ac:dyDescent="0.3">
      <c r="A1500">
        <v>7620</v>
      </c>
      <c r="B1500">
        <v>1990</v>
      </c>
      <c r="C1500">
        <f>2014-marketing_campaign32[[#This Row],[Year_Birth]]</f>
        <v>24</v>
      </c>
      <c r="D1500" t="str">
        <f>IF(AND(marketing_campaign32[[#This Row],[Age]]&gt;17, marketing_campaign32[[#This Row],[Age]]&lt;40), "Adult", IF(AND(marketing_campaign32[[#This Row],[Age]]&gt;=40, marketing_campaign32[[#This Row],[Age]]&lt;59), "Middle Age", "Old Age"))</f>
        <v>Adult</v>
      </c>
      <c r="E1500">
        <v>1</v>
      </c>
      <c r="F1500">
        <v>1</v>
      </c>
      <c r="G1500">
        <v>16185</v>
      </c>
      <c r="H1500" t="s">
        <v>148</v>
      </c>
      <c r="I1500">
        <v>1</v>
      </c>
      <c r="J1500">
        <v>1</v>
      </c>
      <c r="K1500">
        <v>0</v>
      </c>
      <c r="L1500">
        <f t="shared" si="69"/>
        <v>1</v>
      </c>
      <c r="M1500">
        <f>marketing_campaign32[[#This Row],[TotalKids]]+marketing_campaign32[[#This Row],[Marital_Number]]</f>
        <v>2</v>
      </c>
      <c r="N1500" s="1">
        <v>41491</v>
      </c>
      <c r="O1500" s="22">
        <f>MAX($N$2:$N$2229)-marketing_campaign32[[#This Row],[Dt_Customer]]</f>
        <v>328</v>
      </c>
      <c r="P1500">
        <v>71</v>
      </c>
      <c r="Q1500">
        <v>5</v>
      </c>
      <c r="R1500">
        <v>11</v>
      </c>
      <c r="S1500">
        <v>16</v>
      </c>
      <c r="T1500">
        <v>21</v>
      </c>
      <c r="U1500">
        <v>8</v>
      </c>
      <c r="V1500">
        <v>45</v>
      </c>
      <c r="W1500">
        <f t="shared" si="70"/>
        <v>106</v>
      </c>
      <c r="X1500" s="27">
        <f>marketing_campaign32[[#This Row],[TotalSpend]]/marketing_campaign32[[#This Row],[Income]]</f>
        <v>6.5492740191535372E-3</v>
      </c>
      <c r="Y1500" s="27" t="str">
        <f>IF(marketing_campaign32[[#This Row],[TotalSpend]]&gt;1196, "High Spend", "Low Spend")</f>
        <v>Low Spend</v>
      </c>
      <c r="Z1500">
        <v>2</v>
      </c>
      <c r="AA1500">
        <v>2</v>
      </c>
      <c r="AB1500">
        <v>2</v>
      </c>
      <c r="AC1500">
        <v>2</v>
      </c>
      <c r="AD1500">
        <f t="shared" si="71"/>
        <v>6</v>
      </c>
      <c r="AE1500" s="30">
        <f>IFERROR(marketing_campaign32[[#This Row],[TotalSpend]]/marketing_campaign32[[#This Row],[TotalPurchase]], 0)</f>
        <v>17.666666666666668</v>
      </c>
      <c r="AF1500">
        <v>8</v>
      </c>
      <c r="AG1500">
        <v>0</v>
      </c>
      <c r="AH1500">
        <v>0</v>
      </c>
      <c r="AI1500">
        <v>0</v>
      </c>
      <c r="AJ1500">
        <v>0</v>
      </c>
      <c r="AK1500">
        <v>0</v>
      </c>
      <c r="AL1500">
        <v>0</v>
      </c>
      <c r="AM1500">
        <v>0</v>
      </c>
    </row>
    <row r="1501" spans="1:39" x14ac:dyDescent="0.3">
      <c r="A1501">
        <v>6263</v>
      </c>
      <c r="B1501">
        <v>1968</v>
      </c>
      <c r="C1501">
        <f>2014-marketing_campaign32[[#This Row],[Year_Birth]]</f>
        <v>46</v>
      </c>
      <c r="D1501" t="str">
        <f>IF(AND(marketing_campaign32[[#This Row],[Age]]&gt;17, marketing_campaign32[[#This Row],[Age]]&lt;40), "Adult", IF(AND(marketing_campaign32[[#This Row],[Age]]&gt;=40, marketing_campaign32[[#This Row],[Age]]&lt;59), "Middle Age", "Old Age"))</f>
        <v>Middle Age</v>
      </c>
      <c r="E1501">
        <v>2</v>
      </c>
      <c r="F1501">
        <v>2</v>
      </c>
      <c r="G1501">
        <v>35322</v>
      </c>
      <c r="H1501" t="s">
        <v>147</v>
      </c>
      <c r="I1501">
        <v>2</v>
      </c>
      <c r="J1501">
        <v>1</v>
      </c>
      <c r="K1501">
        <v>2</v>
      </c>
      <c r="L1501">
        <f t="shared" si="69"/>
        <v>3</v>
      </c>
      <c r="M1501">
        <f>marketing_campaign32[[#This Row],[TotalKids]]+marketing_campaign32[[#This Row],[Marital_Number]]</f>
        <v>5</v>
      </c>
      <c r="N1501" s="1">
        <v>41143</v>
      </c>
      <c r="O1501" s="22">
        <f>MAX($N$2:$N$2229)-marketing_campaign32[[#This Row],[Dt_Customer]]</f>
        <v>676</v>
      </c>
      <c r="P1501">
        <v>34</v>
      </c>
      <c r="Q1501">
        <v>28</v>
      </c>
      <c r="R1501">
        <v>9</v>
      </c>
      <c r="S1501">
        <v>37</v>
      </c>
      <c r="T1501">
        <v>12</v>
      </c>
      <c r="U1501">
        <v>7</v>
      </c>
      <c r="V1501">
        <v>13</v>
      </c>
      <c r="W1501">
        <f t="shared" si="70"/>
        <v>106</v>
      </c>
      <c r="X1501" s="27">
        <f>marketing_campaign32[[#This Row],[TotalSpend]]/marketing_campaign32[[#This Row],[Income]]</f>
        <v>3.0009625729007419E-3</v>
      </c>
      <c r="Y1501" s="27" t="str">
        <f>IF(marketing_campaign32[[#This Row],[TotalSpend]]&gt;1196, "High Spend", "Low Spend")</f>
        <v>Low Spend</v>
      </c>
      <c r="Z1501">
        <v>3</v>
      </c>
      <c r="AA1501">
        <v>2</v>
      </c>
      <c r="AB1501">
        <v>0</v>
      </c>
      <c r="AC1501">
        <v>4</v>
      </c>
      <c r="AD1501">
        <f t="shared" si="71"/>
        <v>6</v>
      </c>
      <c r="AE1501" s="30">
        <f>IFERROR(marketing_campaign32[[#This Row],[TotalSpend]]/marketing_campaign32[[#This Row],[TotalPurchase]], 0)</f>
        <v>17.666666666666668</v>
      </c>
      <c r="AF1501">
        <v>8</v>
      </c>
      <c r="AG1501">
        <v>0</v>
      </c>
      <c r="AH1501">
        <v>0</v>
      </c>
      <c r="AI1501">
        <v>0</v>
      </c>
      <c r="AJ1501">
        <v>0</v>
      </c>
      <c r="AK1501">
        <v>0</v>
      </c>
      <c r="AL1501">
        <v>0</v>
      </c>
      <c r="AM1501">
        <v>0</v>
      </c>
    </row>
    <row r="1502" spans="1:39" x14ac:dyDescent="0.3">
      <c r="A1502">
        <v>10380</v>
      </c>
      <c r="B1502">
        <v>1972</v>
      </c>
      <c r="C1502">
        <f>2014-marketing_campaign32[[#This Row],[Year_Birth]]</f>
        <v>42</v>
      </c>
      <c r="D1502" t="str">
        <f>IF(AND(marketing_campaign32[[#This Row],[Age]]&gt;17, marketing_campaign32[[#This Row],[Age]]&lt;40), "Adult", IF(AND(marketing_campaign32[[#This Row],[Age]]&gt;=40, marketing_campaign32[[#This Row],[Age]]&lt;59), "Middle Age", "Old Age"))</f>
        <v>Middle Age</v>
      </c>
      <c r="E1502">
        <v>3</v>
      </c>
      <c r="F1502">
        <v>2</v>
      </c>
      <c r="G1502">
        <v>37787</v>
      </c>
      <c r="H1502" t="s">
        <v>147</v>
      </c>
      <c r="I1502">
        <v>2</v>
      </c>
      <c r="J1502">
        <v>1</v>
      </c>
      <c r="K1502">
        <v>0</v>
      </c>
      <c r="L1502">
        <f t="shared" si="69"/>
        <v>1</v>
      </c>
      <c r="M1502">
        <f>marketing_campaign32[[#This Row],[TotalKids]]+marketing_campaign32[[#This Row],[Marital_Number]]</f>
        <v>3</v>
      </c>
      <c r="N1502" s="1">
        <v>41537</v>
      </c>
      <c r="O1502" s="22">
        <f>MAX($N$2:$N$2229)-marketing_campaign32[[#This Row],[Dt_Customer]]</f>
        <v>282</v>
      </c>
      <c r="P1502">
        <v>50</v>
      </c>
      <c r="Q1502">
        <v>40</v>
      </c>
      <c r="R1502">
        <v>1</v>
      </c>
      <c r="S1502">
        <v>40</v>
      </c>
      <c r="T1502">
        <v>4</v>
      </c>
      <c r="U1502">
        <v>3</v>
      </c>
      <c r="V1502">
        <v>18</v>
      </c>
      <c r="W1502">
        <f t="shared" si="70"/>
        <v>106</v>
      </c>
      <c r="X1502" s="27">
        <f>marketing_campaign32[[#This Row],[TotalSpend]]/marketing_campaign32[[#This Row],[Income]]</f>
        <v>2.8051975547145843E-3</v>
      </c>
      <c r="Y1502" s="27" t="str">
        <f>IF(marketing_campaign32[[#This Row],[TotalSpend]]&gt;1196, "High Spend", "Low Spend")</f>
        <v>Low Spend</v>
      </c>
      <c r="Z1502">
        <v>1</v>
      </c>
      <c r="AA1502">
        <v>3</v>
      </c>
      <c r="AB1502">
        <v>0</v>
      </c>
      <c r="AC1502">
        <v>3</v>
      </c>
      <c r="AD1502">
        <f t="shared" si="71"/>
        <v>6</v>
      </c>
      <c r="AE1502" s="30">
        <f>IFERROR(marketing_campaign32[[#This Row],[TotalSpend]]/marketing_campaign32[[#This Row],[TotalPurchase]], 0)</f>
        <v>17.666666666666668</v>
      </c>
      <c r="AF1502">
        <v>8</v>
      </c>
      <c r="AG1502">
        <v>0</v>
      </c>
      <c r="AH1502">
        <v>0</v>
      </c>
      <c r="AI1502">
        <v>0</v>
      </c>
      <c r="AJ1502">
        <v>0</v>
      </c>
      <c r="AK1502">
        <v>0</v>
      </c>
      <c r="AL1502">
        <v>0</v>
      </c>
      <c r="AM1502">
        <v>0</v>
      </c>
    </row>
    <row r="1503" spans="1:39" x14ac:dyDescent="0.3">
      <c r="A1503">
        <v>9579</v>
      </c>
      <c r="B1503">
        <v>1959</v>
      </c>
      <c r="C1503">
        <f>2014-marketing_campaign32[[#This Row],[Year_Birth]]</f>
        <v>55</v>
      </c>
      <c r="D1503" t="str">
        <f>IF(AND(marketing_campaign32[[#This Row],[Age]]&gt;17, marketing_campaign32[[#This Row],[Age]]&lt;40), "Adult", IF(AND(marketing_campaign32[[#This Row],[Age]]&gt;=40, marketing_campaign32[[#This Row],[Age]]&lt;59), "Middle Age", "Old Age"))</f>
        <v>Middle Age</v>
      </c>
      <c r="E1503">
        <v>3</v>
      </c>
      <c r="F1503">
        <v>2</v>
      </c>
      <c r="G1503">
        <v>33762</v>
      </c>
      <c r="H1503" t="s">
        <v>147</v>
      </c>
      <c r="I1503">
        <v>2</v>
      </c>
      <c r="J1503">
        <v>2</v>
      </c>
      <c r="K1503">
        <v>1</v>
      </c>
      <c r="L1503">
        <f t="shared" si="69"/>
        <v>3</v>
      </c>
      <c r="M1503">
        <f>marketing_campaign32[[#This Row],[TotalKids]]+marketing_campaign32[[#This Row],[Marital_Number]]</f>
        <v>5</v>
      </c>
      <c r="N1503" s="1">
        <v>41462</v>
      </c>
      <c r="O1503" s="22">
        <f>MAX($N$2:$N$2229)-marketing_campaign32[[#This Row],[Dt_Customer]]</f>
        <v>357</v>
      </c>
      <c r="P1503">
        <v>61</v>
      </c>
      <c r="Q1503">
        <v>53</v>
      </c>
      <c r="R1503">
        <v>1</v>
      </c>
      <c r="S1503">
        <v>34</v>
      </c>
      <c r="T1503">
        <v>2</v>
      </c>
      <c r="U1503">
        <v>0</v>
      </c>
      <c r="V1503">
        <v>16</v>
      </c>
      <c r="W1503">
        <f t="shared" si="70"/>
        <v>106</v>
      </c>
      <c r="X1503" s="27">
        <f>marketing_campaign32[[#This Row],[TotalSpend]]/marketing_campaign32[[#This Row],[Income]]</f>
        <v>3.1396244298323561E-3</v>
      </c>
      <c r="Y1503" s="27" t="str">
        <f>IF(marketing_campaign32[[#This Row],[TotalSpend]]&gt;1196, "High Spend", "Low Spend")</f>
        <v>Low Spend</v>
      </c>
      <c r="Z1503">
        <v>3</v>
      </c>
      <c r="AA1503">
        <v>2</v>
      </c>
      <c r="AB1503">
        <v>2</v>
      </c>
      <c r="AC1503">
        <v>2</v>
      </c>
      <c r="AD1503">
        <f t="shared" si="71"/>
        <v>6</v>
      </c>
      <c r="AE1503" s="30">
        <f>IFERROR(marketing_campaign32[[#This Row],[TotalSpend]]/marketing_campaign32[[#This Row],[TotalPurchase]], 0)</f>
        <v>17.666666666666668</v>
      </c>
      <c r="AF1503">
        <v>8</v>
      </c>
      <c r="AG1503">
        <v>0</v>
      </c>
      <c r="AH1503">
        <v>0</v>
      </c>
      <c r="AI1503">
        <v>0</v>
      </c>
      <c r="AJ1503">
        <v>0</v>
      </c>
      <c r="AK1503">
        <v>0</v>
      </c>
      <c r="AL1503">
        <v>0</v>
      </c>
      <c r="AM1503">
        <v>0</v>
      </c>
    </row>
    <row r="1504" spans="1:39" x14ac:dyDescent="0.3">
      <c r="A1504">
        <v>3887</v>
      </c>
      <c r="B1504">
        <v>1970</v>
      </c>
      <c r="C1504">
        <f>2014-marketing_campaign32[[#This Row],[Year_Birth]]</f>
        <v>44</v>
      </c>
      <c r="D1504" t="str">
        <f>IF(AND(marketing_campaign32[[#This Row],[Age]]&gt;17, marketing_campaign32[[#This Row],[Age]]&lt;40), "Adult", IF(AND(marketing_campaign32[[#This Row],[Age]]&gt;=40, marketing_campaign32[[#This Row],[Age]]&lt;59), "Middle Age", "Old Age"))</f>
        <v>Middle Age</v>
      </c>
      <c r="E1504">
        <v>2</v>
      </c>
      <c r="F1504">
        <v>1</v>
      </c>
      <c r="G1504">
        <v>27242</v>
      </c>
      <c r="H1504" t="s">
        <v>148</v>
      </c>
      <c r="I1504">
        <v>1</v>
      </c>
      <c r="J1504">
        <v>1</v>
      </c>
      <c r="K1504">
        <v>0</v>
      </c>
      <c r="L1504">
        <f t="shared" si="69"/>
        <v>1</v>
      </c>
      <c r="M1504">
        <f>marketing_campaign32[[#This Row],[TotalKids]]+marketing_campaign32[[#This Row],[Marital_Number]]</f>
        <v>2</v>
      </c>
      <c r="N1504" s="1">
        <v>41224</v>
      </c>
      <c r="O1504" s="22">
        <f>MAX($N$2:$N$2229)-marketing_campaign32[[#This Row],[Dt_Customer]]</f>
        <v>595</v>
      </c>
      <c r="P1504">
        <v>2</v>
      </c>
      <c r="Q1504">
        <v>3</v>
      </c>
      <c r="R1504">
        <v>17</v>
      </c>
      <c r="S1504">
        <v>26</v>
      </c>
      <c r="T1504">
        <v>20</v>
      </c>
      <c r="U1504">
        <v>1</v>
      </c>
      <c r="V1504">
        <v>39</v>
      </c>
      <c r="W1504">
        <f t="shared" si="70"/>
        <v>106</v>
      </c>
      <c r="X1504" s="27">
        <f>marketing_campaign32[[#This Row],[TotalSpend]]/marketing_campaign32[[#This Row],[Income]]</f>
        <v>3.8910505836575876E-3</v>
      </c>
      <c r="Y1504" s="27" t="str">
        <f>IF(marketing_campaign32[[#This Row],[TotalSpend]]&gt;1196, "High Spend", "Low Spend")</f>
        <v>Low Spend</v>
      </c>
      <c r="Z1504">
        <v>2</v>
      </c>
      <c r="AA1504">
        <v>2</v>
      </c>
      <c r="AB1504">
        <v>0</v>
      </c>
      <c r="AC1504">
        <v>3</v>
      </c>
      <c r="AD1504">
        <f t="shared" si="71"/>
        <v>5</v>
      </c>
      <c r="AE1504" s="30">
        <f>IFERROR(marketing_campaign32[[#This Row],[TotalSpend]]/marketing_campaign32[[#This Row],[TotalPurchase]], 0)</f>
        <v>21.2</v>
      </c>
      <c r="AF1504">
        <v>9</v>
      </c>
      <c r="AG1504">
        <v>0</v>
      </c>
      <c r="AH1504">
        <v>0</v>
      </c>
      <c r="AI1504">
        <v>0</v>
      </c>
      <c r="AJ1504">
        <v>0</v>
      </c>
      <c r="AK1504">
        <v>0</v>
      </c>
      <c r="AL1504">
        <v>1</v>
      </c>
      <c r="AM1504">
        <v>0</v>
      </c>
    </row>
    <row r="1505" spans="1:39" x14ac:dyDescent="0.3">
      <c r="A1505">
        <v>7349</v>
      </c>
      <c r="B1505">
        <v>1973</v>
      </c>
      <c r="C1505">
        <f>2014-marketing_campaign32[[#This Row],[Year_Birth]]</f>
        <v>41</v>
      </c>
      <c r="D1505" t="str">
        <f>IF(AND(marketing_campaign32[[#This Row],[Age]]&gt;17, marketing_campaign32[[#This Row],[Age]]&lt;40), "Adult", IF(AND(marketing_campaign32[[#This Row],[Age]]&gt;=40, marketing_campaign32[[#This Row],[Age]]&lt;59), "Middle Age", "Old Age"))</f>
        <v>Middle Age</v>
      </c>
      <c r="E1505">
        <v>1</v>
      </c>
      <c r="F1505">
        <v>2</v>
      </c>
      <c r="G1505">
        <v>9722</v>
      </c>
      <c r="H1505" t="s">
        <v>148</v>
      </c>
      <c r="I1505">
        <v>1</v>
      </c>
      <c r="J1505">
        <v>1</v>
      </c>
      <c r="K1505">
        <v>0</v>
      </c>
      <c r="L1505">
        <f t="shared" si="69"/>
        <v>1</v>
      </c>
      <c r="M1505">
        <f>marketing_campaign32[[#This Row],[TotalKids]]+marketing_campaign32[[#This Row],[Marital_Number]]</f>
        <v>3</v>
      </c>
      <c r="N1505" s="1">
        <v>41184</v>
      </c>
      <c r="O1505" s="22">
        <f>MAX($N$2:$N$2229)-marketing_campaign32[[#This Row],[Dt_Customer]]</f>
        <v>635</v>
      </c>
      <c r="P1505">
        <v>7</v>
      </c>
      <c r="Q1505">
        <v>6</v>
      </c>
      <c r="R1505">
        <v>17</v>
      </c>
      <c r="S1505">
        <v>16</v>
      </c>
      <c r="T1505">
        <v>6</v>
      </c>
      <c r="U1505">
        <v>16</v>
      </c>
      <c r="V1505">
        <v>42</v>
      </c>
      <c r="W1505">
        <f t="shared" si="70"/>
        <v>103</v>
      </c>
      <c r="X1505" s="27">
        <f>marketing_campaign32[[#This Row],[TotalSpend]]/marketing_campaign32[[#This Row],[Income]]</f>
        <v>1.0594527874922856E-2</v>
      </c>
      <c r="Y1505" s="27" t="str">
        <f>IF(marketing_campaign32[[#This Row],[TotalSpend]]&gt;1196, "High Spend", "Low Spend")</f>
        <v>Low Spend</v>
      </c>
      <c r="Z1505">
        <v>4</v>
      </c>
      <c r="AA1505">
        <v>3</v>
      </c>
      <c r="AB1505">
        <v>1</v>
      </c>
      <c r="AC1505">
        <v>3</v>
      </c>
      <c r="AD1505">
        <f t="shared" si="71"/>
        <v>7</v>
      </c>
      <c r="AE1505" s="30">
        <f>IFERROR(marketing_campaign32[[#This Row],[TotalSpend]]/marketing_campaign32[[#This Row],[TotalPurchase]], 0)</f>
        <v>14.714285714285714</v>
      </c>
      <c r="AF1505">
        <v>8</v>
      </c>
      <c r="AG1505">
        <v>0</v>
      </c>
      <c r="AH1505">
        <v>0</v>
      </c>
      <c r="AI1505">
        <v>0</v>
      </c>
      <c r="AJ1505">
        <v>0</v>
      </c>
      <c r="AK1505">
        <v>0</v>
      </c>
      <c r="AL1505">
        <v>1</v>
      </c>
      <c r="AM1505">
        <v>0</v>
      </c>
    </row>
    <row r="1506" spans="1:39" x14ac:dyDescent="0.3">
      <c r="A1506">
        <v>3745</v>
      </c>
      <c r="B1506">
        <v>1988</v>
      </c>
      <c r="C1506">
        <f>2014-marketing_campaign32[[#This Row],[Year_Birth]]</f>
        <v>26</v>
      </c>
      <c r="D1506" t="str">
        <f>IF(AND(marketing_campaign32[[#This Row],[Age]]&gt;17, marketing_campaign32[[#This Row],[Age]]&lt;40), "Adult", IF(AND(marketing_campaign32[[#This Row],[Age]]&gt;=40, marketing_campaign32[[#This Row],[Age]]&lt;59), "Middle Age", "Old Age"))</f>
        <v>Adult</v>
      </c>
      <c r="E1506">
        <v>3</v>
      </c>
      <c r="F1506">
        <v>2</v>
      </c>
      <c r="G1506">
        <v>23331</v>
      </c>
      <c r="H1506" t="s">
        <v>148</v>
      </c>
      <c r="I1506">
        <v>1</v>
      </c>
      <c r="J1506">
        <v>1</v>
      </c>
      <c r="K1506">
        <v>0</v>
      </c>
      <c r="L1506">
        <f t="shared" si="69"/>
        <v>1</v>
      </c>
      <c r="M1506">
        <f>marketing_campaign32[[#This Row],[TotalKids]]+marketing_campaign32[[#This Row],[Marital_Number]]</f>
        <v>3</v>
      </c>
      <c r="N1506" s="1">
        <v>41156</v>
      </c>
      <c r="O1506" s="22">
        <f>MAX($N$2:$N$2229)-marketing_campaign32[[#This Row],[Dt_Customer]]</f>
        <v>663</v>
      </c>
      <c r="P1506">
        <v>92</v>
      </c>
      <c r="Q1506">
        <v>5</v>
      </c>
      <c r="R1506">
        <v>36</v>
      </c>
      <c r="S1506">
        <v>7</v>
      </c>
      <c r="T1506">
        <v>0</v>
      </c>
      <c r="U1506">
        <v>10</v>
      </c>
      <c r="V1506">
        <v>45</v>
      </c>
      <c r="W1506">
        <f t="shared" si="70"/>
        <v>103</v>
      </c>
      <c r="X1506" s="27">
        <f>marketing_campaign32[[#This Row],[TotalSpend]]/marketing_campaign32[[#This Row],[Income]]</f>
        <v>4.4147271870044148E-3</v>
      </c>
      <c r="Y1506" s="27" t="str">
        <f>IF(marketing_campaign32[[#This Row],[TotalSpend]]&gt;1196, "High Spend", "Low Spend")</f>
        <v>Low Spend</v>
      </c>
      <c r="Z1506">
        <v>2</v>
      </c>
      <c r="AA1506">
        <v>3</v>
      </c>
      <c r="AB1506">
        <v>0</v>
      </c>
      <c r="AC1506">
        <v>3</v>
      </c>
      <c r="AD1506">
        <f t="shared" si="71"/>
        <v>6</v>
      </c>
      <c r="AE1506" s="30">
        <f>IFERROR(marketing_campaign32[[#This Row],[TotalSpend]]/marketing_campaign32[[#This Row],[TotalPurchase]], 0)</f>
        <v>17.166666666666668</v>
      </c>
      <c r="AF1506">
        <v>8</v>
      </c>
      <c r="AG1506">
        <v>0</v>
      </c>
      <c r="AH1506">
        <v>0</v>
      </c>
      <c r="AI1506">
        <v>0</v>
      </c>
      <c r="AJ1506">
        <v>0</v>
      </c>
      <c r="AK1506">
        <v>0</v>
      </c>
      <c r="AL1506">
        <v>0</v>
      </c>
      <c r="AM1506">
        <v>0</v>
      </c>
    </row>
    <row r="1507" spans="1:39" x14ac:dyDescent="0.3">
      <c r="A1507">
        <v>7912</v>
      </c>
      <c r="B1507">
        <v>1978</v>
      </c>
      <c r="C1507">
        <f>2014-marketing_campaign32[[#This Row],[Year_Birth]]</f>
        <v>36</v>
      </c>
      <c r="D1507" t="str">
        <f>IF(AND(marketing_campaign32[[#This Row],[Age]]&gt;17, marketing_campaign32[[#This Row],[Age]]&lt;40), "Adult", IF(AND(marketing_campaign32[[#This Row],[Age]]&gt;=40, marketing_campaign32[[#This Row],[Age]]&lt;59), "Middle Age", "Old Age"))</f>
        <v>Adult</v>
      </c>
      <c r="E1507">
        <v>2</v>
      </c>
      <c r="F1507">
        <v>2</v>
      </c>
      <c r="G1507">
        <v>38136</v>
      </c>
      <c r="H1507" t="s">
        <v>147</v>
      </c>
      <c r="I1507">
        <v>2</v>
      </c>
      <c r="J1507">
        <v>1</v>
      </c>
      <c r="K1507">
        <v>0</v>
      </c>
      <c r="L1507">
        <f t="shared" si="69"/>
        <v>1</v>
      </c>
      <c r="M1507">
        <f>marketing_campaign32[[#This Row],[TotalKids]]+marketing_campaign32[[#This Row],[Marital_Number]]</f>
        <v>3</v>
      </c>
      <c r="N1507" s="1">
        <v>41386</v>
      </c>
      <c r="O1507" s="22">
        <f>MAX($N$2:$N$2229)-marketing_campaign32[[#This Row],[Dt_Customer]]</f>
        <v>433</v>
      </c>
      <c r="P1507">
        <v>69</v>
      </c>
      <c r="Q1507">
        <v>8</v>
      </c>
      <c r="R1507">
        <v>15</v>
      </c>
      <c r="S1507">
        <v>27</v>
      </c>
      <c r="T1507">
        <v>0</v>
      </c>
      <c r="U1507">
        <v>20</v>
      </c>
      <c r="V1507">
        <v>33</v>
      </c>
      <c r="W1507">
        <f t="shared" si="70"/>
        <v>103</v>
      </c>
      <c r="X1507" s="27">
        <f>marketing_campaign32[[#This Row],[TotalSpend]]/marketing_campaign32[[#This Row],[Income]]</f>
        <v>2.7008600797147051E-3</v>
      </c>
      <c r="Y1507" s="27" t="str">
        <f>IF(marketing_campaign32[[#This Row],[TotalSpend]]&gt;1196, "High Spend", "Low Spend")</f>
        <v>Low Spend</v>
      </c>
      <c r="Z1507">
        <v>2</v>
      </c>
      <c r="AA1507">
        <v>3</v>
      </c>
      <c r="AB1507">
        <v>1</v>
      </c>
      <c r="AC1507">
        <v>2</v>
      </c>
      <c r="AD1507">
        <f t="shared" si="71"/>
        <v>6</v>
      </c>
      <c r="AE1507" s="30">
        <f>IFERROR(marketing_campaign32[[#This Row],[TotalSpend]]/marketing_campaign32[[#This Row],[TotalPurchase]], 0)</f>
        <v>17.166666666666668</v>
      </c>
      <c r="AF1507">
        <v>8</v>
      </c>
      <c r="AG1507">
        <v>0</v>
      </c>
      <c r="AH1507">
        <v>0</v>
      </c>
      <c r="AI1507">
        <v>1</v>
      </c>
      <c r="AJ1507">
        <v>0</v>
      </c>
      <c r="AK1507">
        <v>0</v>
      </c>
      <c r="AL1507">
        <v>0</v>
      </c>
      <c r="AM1507">
        <v>0</v>
      </c>
    </row>
    <row r="1508" spans="1:39" x14ac:dyDescent="0.3">
      <c r="A1508">
        <v>3469</v>
      </c>
      <c r="B1508">
        <v>1977</v>
      </c>
      <c r="C1508">
        <f>2014-marketing_campaign32[[#This Row],[Year_Birth]]</f>
        <v>37</v>
      </c>
      <c r="D1508" t="str">
        <f>IF(AND(marketing_campaign32[[#This Row],[Age]]&gt;17, marketing_campaign32[[#This Row],[Age]]&lt;40), "Adult", IF(AND(marketing_campaign32[[#This Row],[Age]]&gt;=40, marketing_campaign32[[#This Row],[Age]]&lt;59), "Middle Age", "Old Age"))</f>
        <v>Adult</v>
      </c>
      <c r="E1508">
        <v>3</v>
      </c>
      <c r="F1508">
        <v>1</v>
      </c>
      <c r="G1508">
        <v>34487</v>
      </c>
      <c r="H1508" t="s">
        <v>147</v>
      </c>
      <c r="I1508">
        <v>2</v>
      </c>
      <c r="J1508">
        <v>1</v>
      </c>
      <c r="K1508">
        <v>1</v>
      </c>
      <c r="L1508">
        <f t="shared" si="69"/>
        <v>2</v>
      </c>
      <c r="M1508">
        <f>marketing_campaign32[[#This Row],[TotalKids]]+marketing_campaign32[[#This Row],[Marital_Number]]</f>
        <v>3</v>
      </c>
      <c r="N1508" s="1">
        <v>41158</v>
      </c>
      <c r="O1508" s="22">
        <f>MAX($N$2:$N$2229)-marketing_campaign32[[#This Row],[Dt_Customer]]</f>
        <v>661</v>
      </c>
      <c r="P1508">
        <v>94</v>
      </c>
      <c r="Q1508">
        <v>19</v>
      </c>
      <c r="R1508">
        <v>18</v>
      </c>
      <c r="S1508">
        <v>33</v>
      </c>
      <c r="T1508">
        <v>24</v>
      </c>
      <c r="U1508">
        <v>1</v>
      </c>
      <c r="V1508">
        <v>8</v>
      </c>
      <c r="W1508">
        <f t="shared" si="70"/>
        <v>103</v>
      </c>
      <c r="X1508" s="27">
        <f>marketing_campaign32[[#This Row],[TotalSpend]]/marketing_campaign32[[#This Row],[Income]]</f>
        <v>2.9866326441847653E-3</v>
      </c>
      <c r="Y1508" s="27" t="str">
        <f>IF(marketing_campaign32[[#This Row],[TotalSpend]]&gt;1196, "High Spend", "Low Spend")</f>
        <v>Low Spend</v>
      </c>
      <c r="Z1508">
        <v>3</v>
      </c>
      <c r="AA1508">
        <v>3</v>
      </c>
      <c r="AB1508">
        <v>0</v>
      </c>
      <c r="AC1508">
        <v>3</v>
      </c>
      <c r="AD1508">
        <f t="shared" si="71"/>
        <v>6</v>
      </c>
      <c r="AE1508" s="30">
        <f>IFERROR(marketing_campaign32[[#This Row],[TotalSpend]]/marketing_campaign32[[#This Row],[TotalPurchase]], 0)</f>
        <v>17.166666666666668</v>
      </c>
      <c r="AF1508">
        <v>9</v>
      </c>
      <c r="AG1508">
        <v>0</v>
      </c>
      <c r="AH1508">
        <v>0</v>
      </c>
      <c r="AI1508">
        <v>0</v>
      </c>
      <c r="AJ1508">
        <v>0</v>
      </c>
      <c r="AK1508">
        <v>0</v>
      </c>
      <c r="AL1508">
        <v>0</v>
      </c>
      <c r="AM1508">
        <v>0</v>
      </c>
    </row>
    <row r="1509" spans="1:39" x14ac:dyDescent="0.3">
      <c r="A1509">
        <v>1970</v>
      </c>
      <c r="B1509">
        <v>1968</v>
      </c>
      <c r="C1509">
        <f>2014-marketing_campaign32[[#This Row],[Year_Birth]]</f>
        <v>46</v>
      </c>
      <c r="D1509" t="str">
        <f>IF(AND(marketing_campaign32[[#This Row],[Age]]&gt;17, marketing_campaign32[[#This Row],[Age]]&lt;40), "Adult", IF(AND(marketing_campaign32[[#This Row],[Age]]&gt;=40, marketing_campaign32[[#This Row],[Age]]&lt;59), "Middle Age", "Old Age"))</f>
        <v>Middle Age</v>
      </c>
      <c r="E1509">
        <v>3</v>
      </c>
      <c r="F1509">
        <v>2</v>
      </c>
      <c r="G1509">
        <v>34053</v>
      </c>
      <c r="H1509" t="s">
        <v>147</v>
      </c>
      <c r="I1509">
        <v>2</v>
      </c>
      <c r="J1509">
        <v>0</v>
      </c>
      <c r="K1509">
        <v>1</v>
      </c>
      <c r="L1509">
        <f t="shared" si="69"/>
        <v>1</v>
      </c>
      <c r="M1509">
        <f>marketing_campaign32[[#This Row],[TotalKids]]+marketing_campaign32[[#This Row],[Marital_Number]]</f>
        <v>3</v>
      </c>
      <c r="N1509" s="1">
        <v>41162</v>
      </c>
      <c r="O1509" s="22">
        <f>MAX($N$2:$N$2229)-marketing_campaign32[[#This Row],[Dt_Customer]]</f>
        <v>657</v>
      </c>
      <c r="P1509">
        <v>14</v>
      </c>
      <c r="Q1509">
        <v>63</v>
      </c>
      <c r="R1509">
        <v>0</v>
      </c>
      <c r="S1509">
        <v>21</v>
      </c>
      <c r="T1509">
        <v>7</v>
      </c>
      <c r="U1509">
        <v>0</v>
      </c>
      <c r="V1509">
        <v>12</v>
      </c>
      <c r="W1509">
        <f t="shared" si="70"/>
        <v>103</v>
      </c>
      <c r="X1509" s="27">
        <f>marketing_campaign32[[#This Row],[TotalSpend]]/marketing_campaign32[[#This Row],[Income]]</f>
        <v>3.0246967961706753E-3</v>
      </c>
      <c r="Y1509" s="27" t="str">
        <f>IF(marketing_campaign32[[#This Row],[TotalSpend]]&gt;1196, "High Spend", "Low Spend")</f>
        <v>Low Spend</v>
      </c>
      <c r="Z1509">
        <v>1</v>
      </c>
      <c r="AA1509">
        <v>3</v>
      </c>
      <c r="AB1509">
        <v>0</v>
      </c>
      <c r="AC1509">
        <v>3</v>
      </c>
      <c r="AD1509">
        <f t="shared" si="71"/>
        <v>6</v>
      </c>
      <c r="AE1509" s="30">
        <f>IFERROR(marketing_campaign32[[#This Row],[TotalSpend]]/marketing_campaign32[[#This Row],[TotalPurchase]], 0)</f>
        <v>17.166666666666668</v>
      </c>
      <c r="AF1509">
        <v>8</v>
      </c>
      <c r="AG1509">
        <v>0</v>
      </c>
      <c r="AH1509">
        <v>0</v>
      </c>
      <c r="AI1509">
        <v>0</v>
      </c>
      <c r="AJ1509">
        <v>0</v>
      </c>
      <c r="AK1509">
        <v>0</v>
      </c>
      <c r="AL1509">
        <v>0</v>
      </c>
      <c r="AM1509">
        <v>0</v>
      </c>
    </row>
    <row r="1510" spans="1:39" x14ac:dyDescent="0.3">
      <c r="A1510">
        <v>6710</v>
      </c>
      <c r="B1510">
        <v>1951</v>
      </c>
      <c r="C1510">
        <f>2014-marketing_campaign32[[#This Row],[Year_Birth]]</f>
        <v>63</v>
      </c>
      <c r="D1510" t="str">
        <f>IF(AND(marketing_campaign32[[#This Row],[Age]]&gt;17, marketing_campaign32[[#This Row],[Age]]&lt;40), "Adult", IF(AND(marketing_campaign32[[#This Row],[Age]]&gt;=40, marketing_campaign32[[#This Row],[Age]]&lt;59), "Middle Age", "Old Age"))</f>
        <v>Old Age</v>
      </c>
      <c r="E1510">
        <v>3</v>
      </c>
      <c r="F1510">
        <v>1</v>
      </c>
      <c r="G1510">
        <v>58217</v>
      </c>
      <c r="H1510" t="s">
        <v>147</v>
      </c>
      <c r="I1510">
        <v>2</v>
      </c>
      <c r="J1510">
        <v>2</v>
      </c>
      <c r="K1510">
        <v>1</v>
      </c>
      <c r="L1510">
        <f t="shared" si="69"/>
        <v>3</v>
      </c>
      <c r="M1510">
        <f>marketing_campaign32[[#This Row],[TotalKids]]+marketing_campaign32[[#This Row],[Marital_Number]]</f>
        <v>4</v>
      </c>
      <c r="N1510" s="1">
        <v>41230</v>
      </c>
      <c r="O1510" s="22">
        <f>MAX($N$2:$N$2229)-marketing_campaign32[[#This Row],[Dt_Customer]]</f>
        <v>589</v>
      </c>
      <c r="P1510">
        <v>84</v>
      </c>
      <c r="Q1510">
        <v>68</v>
      </c>
      <c r="R1510">
        <v>1</v>
      </c>
      <c r="S1510">
        <v>13</v>
      </c>
      <c r="T1510">
        <v>3</v>
      </c>
      <c r="U1510">
        <v>5</v>
      </c>
      <c r="V1510">
        <v>13</v>
      </c>
      <c r="W1510">
        <f t="shared" si="70"/>
        <v>103</v>
      </c>
      <c r="X1510" s="27">
        <f>marketing_campaign32[[#This Row],[TotalSpend]]/marketing_campaign32[[#This Row],[Income]]</f>
        <v>1.7692426610783792E-3</v>
      </c>
      <c r="Y1510" s="27" t="str">
        <f>IF(marketing_campaign32[[#This Row],[TotalSpend]]&gt;1196, "High Spend", "Low Spend")</f>
        <v>Low Spend</v>
      </c>
      <c r="Z1510">
        <v>1</v>
      </c>
      <c r="AA1510">
        <v>2</v>
      </c>
      <c r="AB1510">
        <v>0</v>
      </c>
      <c r="AC1510">
        <v>4</v>
      </c>
      <c r="AD1510">
        <f t="shared" si="71"/>
        <v>6</v>
      </c>
      <c r="AE1510" s="30">
        <f>IFERROR(marketing_campaign32[[#This Row],[TotalSpend]]/marketing_campaign32[[#This Row],[TotalPurchase]], 0)</f>
        <v>17.166666666666668</v>
      </c>
      <c r="AF1510">
        <v>6</v>
      </c>
      <c r="AG1510">
        <v>0</v>
      </c>
      <c r="AH1510">
        <v>0</v>
      </c>
      <c r="AI1510">
        <v>0</v>
      </c>
      <c r="AJ1510">
        <v>0</v>
      </c>
      <c r="AK1510">
        <v>0</v>
      </c>
      <c r="AL1510">
        <v>0</v>
      </c>
      <c r="AM1510">
        <v>0</v>
      </c>
    </row>
    <row r="1511" spans="1:39" x14ac:dyDescent="0.3">
      <c r="A1511">
        <v>642</v>
      </c>
      <c r="B1511">
        <v>1980</v>
      </c>
      <c r="C1511">
        <f>2014-marketing_campaign32[[#This Row],[Year_Birth]]</f>
        <v>34</v>
      </c>
      <c r="D1511" t="str">
        <f>IF(AND(marketing_campaign32[[#This Row],[Age]]&gt;17, marketing_campaign32[[#This Row],[Age]]&lt;40), "Adult", IF(AND(marketing_campaign32[[#This Row],[Age]]&gt;=40, marketing_campaign32[[#This Row],[Age]]&lt;59), "Middle Age", "Old Age"))</f>
        <v>Adult</v>
      </c>
      <c r="E1511">
        <v>1</v>
      </c>
      <c r="F1511">
        <v>2</v>
      </c>
      <c r="G1511">
        <v>16005</v>
      </c>
      <c r="H1511" t="s">
        <v>148</v>
      </c>
      <c r="I1511">
        <v>1</v>
      </c>
      <c r="J1511">
        <v>1</v>
      </c>
      <c r="K1511">
        <v>0</v>
      </c>
      <c r="L1511">
        <f t="shared" si="69"/>
        <v>1</v>
      </c>
      <c r="M1511">
        <f>marketing_campaign32[[#This Row],[TotalKids]]+marketing_campaign32[[#This Row],[Marital_Number]]</f>
        <v>3</v>
      </c>
      <c r="N1511" s="1">
        <v>41135</v>
      </c>
      <c r="O1511" s="22">
        <f>MAX($N$2:$N$2229)-marketing_campaign32[[#This Row],[Dt_Customer]]</f>
        <v>684</v>
      </c>
      <c r="P1511">
        <v>69</v>
      </c>
      <c r="Q1511">
        <v>1</v>
      </c>
      <c r="R1511">
        <v>3</v>
      </c>
      <c r="S1511">
        <v>2</v>
      </c>
      <c r="T1511">
        <v>20</v>
      </c>
      <c r="U1511">
        <v>30</v>
      </c>
      <c r="V1511">
        <v>47</v>
      </c>
      <c r="W1511">
        <f t="shared" si="70"/>
        <v>103</v>
      </c>
      <c r="X1511" s="27">
        <f>marketing_campaign32[[#This Row],[TotalSpend]]/marketing_campaign32[[#This Row],[Income]]</f>
        <v>6.4354889097157138E-3</v>
      </c>
      <c r="Y1511" s="27" t="str">
        <f>IF(marketing_campaign32[[#This Row],[TotalSpend]]&gt;1196, "High Spend", "Low Spend")</f>
        <v>Low Spend</v>
      </c>
      <c r="Z1511">
        <v>3</v>
      </c>
      <c r="AA1511">
        <v>2</v>
      </c>
      <c r="AB1511">
        <v>1</v>
      </c>
      <c r="AC1511">
        <v>2</v>
      </c>
      <c r="AD1511">
        <f t="shared" si="71"/>
        <v>5</v>
      </c>
      <c r="AE1511" s="30">
        <f>IFERROR(marketing_campaign32[[#This Row],[TotalSpend]]/marketing_campaign32[[#This Row],[TotalPurchase]], 0)</f>
        <v>20.6</v>
      </c>
      <c r="AF1511">
        <v>8</v>
      </c>
      <c r="AG1511">
        <v>0</v>
      </c>
      <c r="AH1511">
        <v>0</v>
      </c>
      <c r="AI1511">
        <v>0</v>
      </c>
      <c r="AJ1511">
        <v>0</v>
      </c>
      <c r="AK1511">
        <v>0</v>
      </c>
      <c r="AL1511">
        <v>0</v>
      </c>
      <c r="AM1511">
        <v>0</v>
      </c>
    </row>
    <row r="1512" spans="1:39" x14ac:dyDescent="0.3">
      <c r="A1512">
        <v>4669</v>
      </c>
      <c r="B1512">
        <v>1981</v>
      </c>
      <c r="C1512">
        <f>2014-marketing_campaign32[[#This Row],[Year_Birth]]</f>
        <v>33</v>
      </c>
      <c r="D1512" t="str">
        <f>IF(AND(marketing_campaign32[[#This Row],[Age]]&gt;17, marketing_campaign32[[#This Row],[Age]]&lt;40), "Adult", IF(AND(marketing_campaign32[[#This Row],[Age]]&gt;=40, marketing_campaign32[[#This Row],[Age]]&lt;59), "Middle Age", "Old Age"))</f>
        <v>Adult</v>
      </c>
      <c r="E1512">
        <v>1</v>
      </c>
      <c r="F1512">
        <v>2</v>
      </c>
      <c r="G1512">
        <v>24480</v>
      </c>
      <c r="H1512" t="s">
        <v>148</v>
      </c>
      <c r="I1512">
        <v>1</v>
      </c>
      <c r="J1512">
        <v>1</v>
      </c>
      <c r="K1512">
        <v>0</v>
      </c>
      <c r="L1512">
        <f t="shared" si="69"/>
        <v>1</v>
      </c>
      <c r="M1512">
        <f>marketing_campaign32[[#This Row],[TotalKids]]+marketing_campaign32[[#This Row],[Marital_Number]]</f>
        <v>3</v>
      </c>
      <c r="N1512" s="1">
        <v>41316</v>
      </c>
      <c r="O1512" s="22">
        <f>MAX($N$2:$N$2229)-marketing_campaign32[[#This Row],[Dt_Customer]]</f>
        <v>503</v>
      </c>
      <c r="P1512">
        <v>46</v>
      </c>
      <c r="Q1512">
        <v>4</v>
      </c>
      <c r="R1512">
        <v>19</v>
      </c>
      <c r="S1512">
        <v>9</v>
      </c>
      <c r="T1512">
        <v>28</v>
      </c>
      <c r="U1512">
        <v>25</v>
      </c>
      <c r="V1512">
        <v>17</v>
      </c>
      <c r="W1512">
        <f t="shared" si="70"/>
        <v>102</v>
      </c>
      <c r="X1512" s="27">
        <f>marketing_campaign32[[#This Row],[TotalSpend]]/marketing_campaign32[[#This Row],[Income]]</f>
        <v>4.1666666666666666E-3</v>
      </c>
      <c r="Y1512" s="27" t="str">
        <f>IF(marketing_campaign32[[#This Row],[TotalSpend]]&gt;1196, "High Spend", "Low Spend")</f>
        <v>Low Spend</v>
      </c>
      <c r="Z1512">
        <v>3</v>
      </c>
      <c r="AA1512">
        <v>3</v>
      </c>
      <c r="AB1512">
        <v>0</v>
      </c>
      <c r="AC1512">
        <v>4</v>
      </c>
      <c r="AD1512">
        <f t="shared" si="71"/>
        <v>7</v>
      </c>
      <c r="AE1512" s="30">
        <f>IFERROR(marketing_campaign32[[#This Row],[TotalSpend]]/marketing_campaign32[[#This Row],[TotalPurchase]], 0)</f>
        <v>14.571428571428571</v>
      </c>
      <c r="AF1512">
        <v>7</v>
      </c>
      <c r="AG1512">
        <v>0</v>
      </c>
      <c r="AH1512">
        <v>0</v>
      </c>
      <c r="AI1512">
        <v>0</v>
      </c>
      <c r="AJ1512">
        <v>0</v>
      </c>
      <c r="AK1512">
        <v>0</v>
      </c>
      <c r="AL1512">
        <v>0</v>
      </c>
      <c r="AM1512">
        <v>0</v>
      </c>
    </row>
    <row r="1513" spans="1:39" x14ac:dyDescent="0.3">
      <c r="A1513">
        <v>6642</v>
      </c>
      <c r="B1513">
        <v>1961</v>
      </c>
      <c r="C1513">
        <f>2014-marketing_campaign32[[#This Row],[Year_Birth]]</f>
        <v>53</v>
      </c>
      <c r="D1513" t="str">
        <f>IF(AND(marketing_campaign32[[#This Row],[Age]]&gt;17, marketing_campaign32[[#This Row],[Age]]&lt;40), "Adult", IF(AND(marketing_campaign32[[#This Row],[Age]]&gt;=40, marketing_campaign32[[#This Row],[Age]]&lt;59), "Middle Age", "Old Age"))</f>
        <v>Middle Age</v>
      </c>
      <c r="E1513">
        <v>2</v>
      </c>
      <c r="F1513">
        <v>1</v>
      </c>
      <c r="G1513">
        <v>27215</v>
      </c>
      <c r="H1513" t="s">
        <v>148</v>
      </c>
      <c r="I1513">
        <v>1</v>
      </c>
      <c r="J1513">
        <v>2</v>
      </c>
      <c r="K1513">
        <v>1</v>
      </c>
      <c r="L1513">
        <f t="shared" si="69"/>
        <v>3</v>
      </c>
      <c r="M1513">
        <f>marketing_campaign32[[#This Row],[TotalKids]]+marketing_campaign32[[#This Row],[Marital_Number]]</f>
        <v>4</v>
      </c>
      <c r="N1513" s="1">
        <v>41297</v>
      </c>
      <c r="O1513" s="22">
        <f>MAX($N$2:$N$2229)-marketing_campaign32[[#This Row],[Dt_Customer]]</f>
        <v>522</v>
      </c>
      <c r="P1513">
        <v>50</v>
      </c>
      <c r="Q1513">
        <v>30</v>
      </c>
      <c r="R1513">
        <v>5</v>
      </c>
      <c r="S1513">
        <v>22</v>
      </c>
      <c r="T1513">
        <v>8</v>
      </c>
      <c r="U1513">
        <v>9</v>
      </c>
      <c r="V1513">
        <v>28</v>
      </c>
      <c r="W1513">
        <f t="shared" si="70"/>
        <v>102</v>
      </c>
      <c r="X1513" s="27">
        <f>marketing_campaign32[[#This Row],[TotalSpend]]/marketing_campaign32[[#This Row],[Income]]</f>
        <v>3.7479331251148262E-3</v>
      </c>
      <c r="Y1513" s="27" t="str">
        <f>IF(marketing_campaign32[[#This Row],[TotalSpend]]&gt;1196, "High Spend", "Low Spend")</f>
        <v>Low Spend</v>
      </c>
      <c r="Z1513">
        <v>4</v>
      </c>
      <c r="AA1513">
        <v>2</v>
      </c>
      <c r="AB1513">
        <v>1</v>
      </c>
      <c r="AC1513">
        <v>4</v>
      </c>
      <c r="AD1513">
        <f t="shared" si="71"/>
        <v>7</v>
      </c>
      <c r="AE1513" s="30">
        <f>IFERROR(marketing_campaign32[[#This Row],[TotalSpend]]/marketing_campaign32[[#This Row],[TotalPurchase]], 0)</f>
        <v>14.571428571428571</v>
      </c>
      <c r="AF1513">
        <v>6</v>
      </c>
      <c r="AG1513">
        <v>0</v>
      </c>
      <c r="AH1513">
        <v>0</v>
      </c>
      <c r="AI1513">
        <v>0</v>
      </c>
      <c r="AJ1513">
        <v>0</v>
      </c>
      <c r="AK1513">
        <v>0</v>
      </c>
      <c r="AL1513">
        <v>0</v>
      </c>
      <c r="AM1513">
        <v>0</v>
      </c>
    </row>
    <row r="1514" spans="1:39" x14ac:dyDescent="0.3">
      <c r="A1514">
        <v>954</v>
      </c>
      <c r="B1514">
        <v>1960</v>
      </c>
      <c r="C1514">
        <f>2014-marketing_campaign32[[#This Row],[Year_Birth]]</f>
        <v>54</v>
      </c>
      <c r="D1514" t="str">
        <f>IF(AND(marketing_campaign32[[#This Row],[Age]]&gt;17, marketing_campaign32[[#This Row],[Age]]&lt;40), "Adult", IF(AND(marketing_campaign32[[#This Row],[Age]]&gt;=40, marketing_campaign32[[#This Row],[Age]]&lt;59), "Middle Age", "Old Age"))</f>
        <v>Middle Age</v>
      </c>
      <c r="E1514">
        <v>1</v>
      </c>
      <c r="F1514">
        <v>1</v>
      </c>
      <c r="G1514">
        <v>22123</v>
      </c>
      <c r="H1514" t="s">
        <v>148</v>
      </c>
      <c r="I1514">
        <v>1</v>
      </c>
      <c r="J1514">
        <v>0</v>
      </c>
      <c r="K1514">
        <v>0</v>
      </c>
      <c r="L1514">
        <f t="shared" si="69"/>
        <v>0</v>
      </c>
      <c r="M1514">
        <f>marketing_campaign32[[#This Row],[TotalKids]]+marketing_campaign32[[#This Row],[Marital_Number]]</f>
        <v>1</v>
      </c>
      <c r="N1514" s="1">
        <v>41725</v>
      </c>
      <c r="O1514" s="22">
        <f>MAX($N$2:$N$2229)-marketing_campaign32[[#This Row],[Dt_Customer]]</f>
        <v>94</v>
      </c>
      <c r="P1514">
        <v>77</v>
      </c>
      <c r="Q1514">
        <v>3</v>
      </c>
      <c r="R1514">
        <v>3</v>
      </c>
      <c r="S1514">
        <v>24</v>
      </c>
      <c r="T1514">
        <v>34</v>
      </c>
      <c r="U1514">
        <v>7</v>
      </c>
      <c r="V1514">
        <v>31</v>
      </c>
      <c r="W1514">
        <f t="shared" si="70"/>
        <v>102</v>
      </c>
      <c r="X1514" s="27">
        <f>marketing_campaign32[[#This Row],[TotalSpend]]/marketing_campaign32[[#This Row],[Income]]</f>
        <v>4.6105862676852141E-3</v>
      </c>
      <c r="Y1514" s="27" t="str">
        <f>IF(marketing_campaign32[[#This Row],[TotalSpend]]&gt;1196, "High Spend", "Low Spend")</f>
        <v>Low Spend</v>
      </c>
      <c r="Z1514">
        <v>1</v>
      </c>
      <c r="AA1514">
        <v>2</v>
      </c>
      <c r="AB1514">
        <v>1</v>
      </c>
      <c r="AC1514">
        <v>3</v>
      </c>
      <c r="AD1514">
        <f t="shared" si="71"/>
        <v>6</v>
      </c>
      <c r="AE1514" s="30">
        <f>IFERROR(marketing_campaign32[[#This Row],[TotalSpend]]/marketing_campaign32[[#This Row],[TotalPurchase]], 0)</f>
        <v>17</v>
      </c>
      <c r="AF1514">
        <v>5</v>
      </c>
      <c r="AG1514">
        <v>0</v>
      </c>
      <c r="AH1514">
        <v>0</v>
      </c>
      <c r="AI1514">
        <v>0</v>
      </c>
      <c r="AJ1514">
        <v>0</v>
      </c>
      <c r="AK1514">
        <v>0</v>
      </c>
      <c r="AL1514">
        <v>0</v>
      </c>
      <c r="AM1514">
        <v>0</v>
      </c>
    </row>
    <row r="1515" spans="1:39" x14ac:dyDescent="0.3">
      <c r="A1515">
        <v>2392</v>
      </c>
      <c r="B1515">
        <v>1972</v>
      </c>
      <c r="C1515">
        <f>2014-marketing_campaign32[[#This Row],[Year_Birth]]</f>
        <v>42</v>
      </c>
      <c r="D1515" t="str">
        <f>IF(AND(marketing_campaign32[[#This Row],[Age]]&gt;17, marketing_campaign32[[#This Row],[Age]]&lt;40), "Adult", IF(AND(marketing_campaign32[[#This Row],[Age]]&gt;=40, marketing_campaign32[[#This Row],[Age]]&lt;59), "Middle Age", "Old Age"))</f>
        <v>Middle Age</v>
      </c>
      <c r="E1515">
        <v>2</v>
      </c>
      <c r="F1515">
        <v>2</v>
      </c>
      <c r="G1515">
        <v>40321</v>
      </c>
      <c r="H1515" t="s">
        <v>147</v>
      </c>
      <c r="I1515">
        <v>2</v>
      </c>
      <c r="J1515">
        <v>1</v>
      </c>
      <c r="K1515">
        <v>1</v>
      </c>
      <c r="L1515">
        <f t="shared" si="69"/>
        <v>2</v>
      </c>
      <c r="M1515">
        <f>marketing_campaign32[[#This Row],[TotalKids]]+marketing_campaign32[[#This Row],[Marital_Number]]</f>
        <v>4</v>
      </c>
      <c r="N1515" s="1">
        <v>41484</v>
      </c>
      <c r="O1515" s="22">
        <f>MAX($N$2:$N$2229)-marketing_campaign32[[#This Row],[Dt_Customer]]</f>
        <v>335</v>
      </c>
      <c r="P1515">
        <v>59</v>
      </c>
      <c r="Q1515">
        <v>44</v>
      </c>
      <c r="R1515">
        <v>4</v>
      </c>
      <c r="S1515">
        <v>21</v>
      </c>
      <c r="T1515">
        <v>6</v>
      </c>
      <c r="U1515">
        <v>0</v>
      </c>
      <c r="V1515">
        <v>27</v>
      </c>
      <c r="W1515">
        <f t="shared" si="70"/>
        <v>102</v>
      </c>
      <c r="X1515" s="27">
        <f>marketing_campaign32[[#This Row],[TotalSpend]]/marketing_campaign32[[#This Row],[Income]]</f>
        <v>2.5296991642072371E-3</v>
      </c>
      <c r="Y1515" s="27" t="str">
        <f>IF(marketing_campaign32[[#This Row],[TotalSpend]]&gt;1196, "High Spend", "Low Spend")</f>
        <v>Low Spend</v>
      </c>
      <c r="Z1515">
        <v>2</v>
      </c>
      <c r="AA1515">
        <v>3</v>
      </c>
      <c r="AB1515">
        <v>0</v>
      </c>
      <c r="AC1515">
        <v>3</v>
      </c>
      <c r="AD1515">
        <f t="shared" si="71"/>
        <v>6</v>
      </c>
      <c r="AE1515" s="30">
        <f>IFERROR(marketing_campaign32[[#This Row],[TotalSpend]]/marketing_campaign32[[#This Row],[TotalPurchase]], 0)</f>
        <v>17</v>
      </c>
      <c r="AF1515">
        <v>7</v>
      </c>
      <c r="AG1515">
        <v>0</v>
      </c>
      <c r="AH1515">
        <v>0</v>
      </c>
      <c r="AI1515">
        <v>0</v>
      </c>
      <c r="AJ1515">
        <v>0</v>
      </c>
      <c r="AK1515">
        <v>0</v>
      </c>
      <c r="AL1515">
        <v>0</v>
      </c>
      <c r="AM1515">
        <v>0</v>
      </c>
    </row>
    <row r="1516" spans="1:39" x14ac:dyDescent="0.3">
      <c r="A1516">
        <v>1920</v>
      </c>
      <c r="B1516">
        <v>1972</v>
      </c>
      <c r="C1516">
        <f>2014-marketing_campaign32[[#This Row],[Year_Birth]]</f>
        <v>42</v>
      </c>
      <c r="D1516" t="str">
        <f>IF(AND(marketing_campaign32[[#This Row],[Age]]&gt;17, marketing_campaign32[[#This Row],[Age]]&lt;40), "Adult", IF(AND(marketing_campaign32[[#This Row],[Age]]&gt;=40, marketing_campaign32[[#This Row],[Age]]&lt;59), "Middle Age", "Old Age"))</f>
        <v>Middle Age</v>
      </c>
      <c r="E1516">
        <v>2</v>
      </c>
      <c r="F1516">
        <v>2</v>
      </c>
      <c r="G1516">
        <v>40321</v>
      </c>
      <c r="H1516" t="s">
        <v>147</v>
      </c>
      <c r="I1516">
        <v>2</v>
      </c>
      <c r="J1516">
        <v>1</v>
      </c>
      <c r="K1516">
        <v>1</v>
      </c>
      <c r="L1516">
        <f t="shared" si="69"/>
        <v>2</v>
      </c>
      <c r="M1516">
        <f>marketing_campaign32[[#This Row],[TotalKids]]+marketing_campaign32[[#This Row],[Marital_Number]]</f>
        <v>4</v>
      </c>
      <c r="N1516" s="1">
        <v>41484</v>
      </c>
      <c r="O1516" s="22">
        <f>MAX($N$2:$N$2229)-marketing_campaign32[[#This Row],[Dt_Customer]]</f>
        <v>335</v>
      </c>
      <c r="P1516">
        <v>59</v>
      </c>
      <c r="Q1516">
        <v>44</v>
      </c>
      <c r="R1516">
        <v>4</v>
      </c>
      <c r="S1516">
        <v>21</v>
      </c>
      <c r="T1516">
        <v>6</v>
      </c>
      <c r="U1516">
        <v>0</v>
      </c>
      <c r="V1516">
        <v>27</v>
      </c>
      <c r="W1516">
        <f t="shared" si="70"/>
        <v>102</v>
      </c>
      <c r="X1516" s="27">
        <f>marketing_campaign32[[#This Row],[TotalSpend]]/marketing_campaign32[[#This Row],[Income]]</f>
        <v>2.5296991642072371E-3</v>
      </c>
      <c r="Y1516" s="27" t="str">
        <f>IF(marketing_campaign32[[#This Row],[TotalSpend]]&gt;1196, "High Spend", "Low Spend")</f>
        <v>Low Spend</v>
      </c>
      <c r="Z1516">
        <v>2</v>
      </c>
      <c r="AA1516">
        <v>3</v>
      </c>
      <c r="AB1516">
        <v>0</v>
      </c>
      <c r="AC1516">
        <v>3</v>
      </c>
      <c r="AD1516">
        <f t="shared" si="71"/>
        <v>6</v>
      </c>
      <c r="AE1516" s="30">
        <f>IFERROR(marketing_campaign32[[#This Row],[TotalSpend]]/marketing_campaign32[[#This Row],[TotalPurchase]], 0)</f>
        <v>17</v>
      </c>
      <c r="AF1516">
        <v>7</v>
      </c>
      <c r="AG1516">
        <v>0</v>
      </c>
      <c r="AH1516">
        <v>0</v>
      </c>
      <c r="AI1516">
        <v>0</v>
      </c>
      <c r="AJ1516">
        <v>0</v>
      </c>
      <c r="AK1516">
        <v>0</v>
      </c>
      <c r="AL1516">
        <v>0</v>
      </c>
      <c r="AM1516">
        <v>0</v>
      </c>
    </row>
    <row r="1517" spans="1:39" x14ac:dyDescent="0.3">
      <c r="A1517">
        <v>10477</v>
      </c>
      <c r="B1517">
        <v>1973</v>
      </c>
      <c r="C1517">
        <f>2014-marketing_campaign32[[#This Row],[Year_Birth]]</f>
        <v>41</v>
      </c>
      <c r="D1517" t="str">
        <f>IF(AND(marketing_campaign32[[#This Row],[Age]]&gt;17, marketing_campaign32[[#This Row],[Age]]&lt;40), "Adult", IF(AND(marketing_campaign32[[#This Row],[Age]]&gt;=40, marketing_campaign32[[#This Row],[Age]]&lt;59), "Middle Age", "Old Age"))</f>
        <v>Middle Age</v>
      </c>
      <c r="E1517">
        <v>3</v>
      </c>
      <c r="F1517">
        <v>2</v>
      </c>
      <c r="G1517">
        <v>39435</v>
      </c>
      <c r="H1517" t="s">
        <v>147</v>
      </c>
      <c r="I1517">
        <v>2</v>
      </c>
      <c r="J1517">
        <v>1</v>
      </c>
      <c r="K1517">
        <v>0</v>
      </c>
      <c r="L1517">
        <f t="shared" si="69"/>
        <v>1</v>
      </c>
      <c r="M1517">
        <f>marketing_campaign32[[#This Row],[TotalKids]]+marketing_campaign32[[#This Row],[Marital_Number]]</f>
        <v>3</v>
      </c>
      <c r="N1517" s="1">
        <v>41492</v>
      </c>
      <c r="O1517" s="22">
        <f>MAX($N$2:$N$2229)-marketing_campaign32[[#This Row],[Dt_Customer]]</f>
        <v>327</v>
      </c>
      <c r="P1517">
        <v>16</v>
      </c>
      <c r="Q1517">
        <v>71</v>
      </c>
      <c r="R1517">
        <v>0</v>
      </c>
      <c r="S1517">
        <v>18</v>
      </c>
      <c r="T1517">
        <v>0</v>
      </c>
      <c r="U1517">
        <v>0</v>
      </c>
      <c r="V1517">
        <v>13</v>
      </c>
      <c r="W1517">
        <f t="shared" si="70"/>
        <v>102</v>
      </c>
      <c r="X1517" s="27">
        <f>marketing_campaign32[[#This Row],[TotalSpend]]/marketing_campaign32[[#This Row],[Income]]</f>
        <v>2.586534804108026E-3</v>
      </c>
      <c r="Y1517" s="27" t="str">
        <f>IF(marketing_campaign32[[#This Row],[TotalSpend]]&gt;1196, "High Spend", "Low Spend")</f>
        <v>Low Spend</v>
      </c>
      <c r="Z1517">
        <v>1</v>
      </c>
      <c r="AA1517">
        <v>3</v>
      </c>
      <c r="AB1517">
        <v>1</v>
      </c>
      <c r="AC1517">
        <v>2</v>
      </c>
      <c r="AD1517">
        <f t="shared" si="71"/>
        <v>6</v>
      </c>
      <c r="AE1517" s="30">
        <f>IFERROR(marketing_campaign32[[#This Row],[TotalSpend]]/marketing_campaign32[[#This Row],[TotalPurchase]], 0)</f>
        <v>17</v>
      </c>
      <c r="AF1517">
        <v>7</v>
      </c>
      <c r="AG1517">
        <v>0</v>
      </c>
      <c r="AH1517">
        <v>0</v>
      </c>
      <c r="AI1517">
        <v>0</v>
      </c>
      <c r="AJ1517">
        <v>0</v>
      </c>
      <c r="AK1517">
        <v>0</v>
      </c>
      <c r="AL1517">
        <v>0</v>
      </c>
      <c r="AM1517">
        <v>0</v>
      </c>
    </row>
    <row r="1518" spans="1:39" x14ac:dyDescent="0.3">
      <c r="A1518">
        <v>10395</v>
      </c>
      <c r="B1518">
        <v>1986</v>
      </c>
      <c r="C1518">
        <f>2014-marketing_campaign32[[#This Row],[Year_Birth]]</f>
        <v>28</v>
      </c>
      <c r="D1518" t="str">
        <f>IF(AND(marketing_campaign32[[#This Row],[Age]]&gt;17, marketing_campaign32[[#This Row],[Age]]&lt;40), "Adult", IF(AND(marketing_campaign32[[#This Row],[Age]]&gt;=40, marketing_campaign32[[#This Row],[Age]]&lt;59), "Middle Age", "Old Age"))</f>
        <v>Adult</v>
      </c>
      <c r="E1518">
        <v>1</v>
      </c>
      <c r="F1518">
        <v>1</v>
      </c>
      <c r="G1518">
        <v>8940</v>
      </c>
      <c r="H1518" t="s">
        <v>148</v>
      </c>
      <c r="I1518">
        <v>1</v>
      </c>
      <c r="J1518">
        <v>1</v>
      </c>
      <c r="K1518">
        <v>0</v>
      </c>
      <c r="L1518">
        <f t="shared" si="69"/>
        <v>1</v>
      </c>
      <c r="M1518">
        <f>marketing_campaign32[[#This Row],[TotalKids]]+marketing_campaign32[[#This Row],[Marital_Number]]</f>
        <v>2</v>
      </c>
      <c r="N1518" s="1">
        <v>41143</v>
      </c>
      <c r="O1518" s="22">
        <f>MAX($N$2:$N$2229)-marketing_campaign32[[#This Row],[Dt_Customer]]</f>
        <v>676</v>
      </c>
      <c r="P1518">
        <v>25</v>
      </c>
      <c r="Q1518">
        <v>1</v>
      </c>
      <c r="R1518">
        <v>45</v>
      </c>
      <c r="S1518">
        <v>3</v>
      </c>
      <c r="T1518">
        <v>4</v>
      </c>
      <c r="U1518">
        <v>6</v>
      </c>
      <c r="V1518">
        <v>42</v>
      </c>
      <c r="W1518">
        <f t="shared" si="70"/>
        <v>101</v>
      </c>
      <c r="X1518" s="27">
        <f>marketing_campaign32[[#This Row],[TotalSpend]]/marketing_campaign32[[#This Row],[Income]]</f>
        <v>1.1297539149888142E-2</v>
      </c>
      <c r="Y1518" s="27" t="str">
        <f>IF(marketing_campaign32[[#This Row],[TotalSpend]]&gt;1196, "High Spend", "Low Spend")</f>
        <v>Low Spend</v>
      </c>
      <c r="Z1518">
        <v>3</v>
      </c>
      <c r="AA1518">
        <v>3</v>
      </c>
      <c r="AB1518">
        <v>1</v>
      </c>
      <c r="AC1518">
        <v>3</v>
      </c>
      <c r="AD1518">
        <f t="shared" si="71"/>
        <v>7</v>
      </c>
      <c r="AE1518" s="30">
        <f>IFERROR(marketing_campaign32[[#This Row],[TotalSpend]]/marketing_campaign32[[#This Row],[TotalPurchase]], 0)</f>
        <v>14.428571428571429</v>
      </c>
      <c r="AF1518">
        <v>8</v>
      </c>
      <c r="AG1518">
        <v>0</v>
      </c>
      <c r="AH1518">
        <v>0</v>
      </c>
      <c r="AI1518">
        <v>0</v>
      </c>
      <c r="AJ1518">
        <v>0</v>
      </c>
      <c r="AK1518">
        <v>0</v>
      </c>
      <c r="AL1518">
        <v>0</v>
      </c>
      <c r="AM1518">
        <v>0</v>
      </c>
    </row>
    <row r="1519" spans="1:39" x14ac:dyDescent="0.3">
      <c r="A1519">
        <v>4832</v>
      </c>
      <c r="B1519">
        <v>1979</v>
      </c>
      <c r="C1519">
        <f>2014-marketing_campaign32[[#This Row],[Year_Birth]]</f>
        <v>35</v>
      </c>
      <c r="D1519" t="str">
        <f>IF(AND(marketing_campaign32[[#This Row],[Age]]&gt;17, marketing_campaign32[[#This Row],[Age]]&lt;40), "Adult", IF(AND(marketing_campaign32[[#This Row],[Age]]&gt;=40, marketing_campaign32[[#This Row],[Age]]&lt;59), "Middle Age", "Old Age"))</f>
        <v>Adult</v>
      </c>
      <c r="E1519">
        <v>2</v>
      </c>
      <c r="F1519">
        <v>2</v>
      </c>
      <c r="G1519">
        <v>27244</v>
      </c>
      <c r="H1519" t="s">
        <v>148</v>
      </c>
      <c r="I1519">
        <v>1</v>
      </c>
      <c r="J1519">
        <v>1</v>
      </c>
      <c r="K1519">
        <v>0</v>
      </c>
      <c r="L1519">
        <f t="shared" si="69"/>
        <v>1</v>
      </c>
      <c r="M1519">
        <f>marketing_campaign32[[#This Row],[TotalKids]]+marketing_campaign32[[#This Row],[Marital_Number]]</f>
        <v>3</v>
      </c>
      <c r="N1519" s="1">
        <v>41705</v>
      </c>
      <c r="O1519" s="22">
        <f>MAX($N$2:$N$2229)-marketing_campaign32[[#This Row],[Dt_Customer]]</f>
        <v>114</v>
      </c>
      <c r="P1519">
        <v>84</v>
      </c>
      <c r="Q1519">
        <v>6</v>
      </c>
      <c r="R1519">
        <v>5</v>
      </c>
      <c r="S1519">
        <v>17</v>
      </c>
      <c r="T1519">
        <v>3</v>
      </c>
      <c r="U1519">
        <v>24</v>
      </c>
      <c r="V1519">
        <v>46</v>
      </c>
      <c r="W1519">
        <f t="shared" si="70"/>
        <v>101</v>
      </c>
      <c r="X1519" s="27">
        <f>marketing_campaign32[[#This Row],[TotalSpend]]/marketing_campaign32[[#This Row],[Income]]</f>
        <v>3.707238290999853E-3</v>
      </c>
      <c r="Y1519" s="27" t="str">
        <f>IF(marketing_campaign32[[#This Row],[TotalSpend]]&gt;1196, "High Spend", "Low Spend")</f>
        <v>Low Spend</v>
      </c>
      <c r="Z1519">
        <v>2</v>
      </c>
      <c r="AA1519">
        <v>2</v>
      </c>
      <c r="AB1519">
        <v>2</v>
      </c>
      <c r="AC1519">
        <v>2</v>
      </c>
      <c r="AD1519">
        <f t="shared" si="71"/>
        <v>6</v>
      </c>
      <c r="AE1519" s="30">
        <f>IFERROR(marketing_campaign32[[#This Row],[TotalSpend]]/marketing_campaign32[[#This Row],[TotalPurchase]], 0)</f>
        <v>16.833333333333332</v>
      </c>
      <c r="AF1519">
        <v>7</v>
      </c>
      <c r="AG1519">
        <v>0</v>
      </c>
      <c r="AH1519">
        <v>0</v>
      </c>
      <c r="AI1519">
        <v>0</v>
      </c>
      <c r="AJ1519">
        <v>0</v>
      </c>
      <c r="AK1519">
        <v>0</v>
      </c>
      <c r="AL1519">
        <v>0</v>
      </c>
      <c r="AM1519">
        <v>0</v>
      </c>
    </row>
    <row r="1520" spans="1:39" x14ac:dyDescent="0.3">
      <c r="A1520">
        <v>5093</v>
      </c>
      <c r="B1520">
        <v>1974</v>
      </c>
      <c r="C1520">
        <f>2014-marketing_campaign32[[#This Row],[Year_Birth]]</f>
        <v>40</v>
      </c>
      <c r="D1520" t="str">
        <f>IF(AND(marketing_campaign32[[#This Row],[Age]]&gt;17, marketing_campaign32[[#This Row],[Age]]&lt;40), "Adult", IF(AND(marketing_campaign32[[#This Row],[Age]]&gt;=40, marketing_campaign32[[#This Row],[Age]]&lt;59), "Middle Age", "Old Age"))</f>
        <v>Middle Age</v>
      </c>
      <c r="E1520">
        <v>3</v>
      </c>
      <c r="F1520">
        <v>1</v>
      </c>
      <c r="G1520">
        <v>25509</v>
      </c>
      <c r="H1520" t="s">
        <v>148</v>
      </c>
      <c r="I1520">
        <v>1</v>
      </c>
      <c r="J1520">
        <v>1</v>
      </c>
      <c r="K1520">
        <v>0</v>
      </c>
      <c r="L1520">
        <f t="shared" si="69"/>
        <v>1</v>
      </c>
      <c r="M1520">
        <f>marketing_campaign32[[#This Row],[TotalKids]]+marketing_campaign32[[#This Row],[Marital_Number]]</f>
        <v>2</v>
      </c>
      <c r="N1520" s="1">
        <v>41170</v>
      </c>
      <c r="O1520" s="22">
        <f>MAX($N$2:$N$2229)-marketing_campaign32[[#This Row],[Dt_Customer]]</f>
        <v>649</v>
      </c>
      <c r="P1520">
        <v>15</v>
      </c>
      <c r="Q1520">
        <v>40</v>
      </c>
      <c r="R1520">
        <v>3</v>
      </c>
      <c r="S1520">
        <v>30</v>
      </c>
      <c r="T1520">
        <v>10</v>
      </c>
      <c r="U1520">
        <v>7</v>
      </c>
      <c r="V1520">
        <v>11</v>
      </c>
      <c r="W1520">
        <f t="shared" si="70"/>
        <v>101</v>
      </c>
      <c r="X1520" s="27">
        <f>marketing_campaign32[[#This Row],[TotalSpend]]/marketing_campaign32[[#This Row],[Income]]</f>
        <v>3.9593868830608801E-3</v>
      </c>
      <c r="Y1520" s="27" t="str">
        <f>IF(marketing_campaign32[[#This Row],[TotalSpend]]&gt;1196, "High Spend", "Low Spend")</f>
        <v>Low Spend</v>
      </c>
      <c r="Z1520">
        <v>3</v>
      </c>
      <c r="AA1520">
        <v>3</v>
      </c>
      <c r="AB1520">
        <v>0</v>
      </c>
      <c r="AC1520">
        <v>3</v>
      </c>
      <c r="AD1520">
        <f t="shared" si="71"/>
        <v>6</v>
      </c>
      <c r="AE1520" s="30">
        <f>IFERROR(marketing_campaign32[[#This Row],[TotalSpend]]/marketing_campaign32[[#This Row],[TotalPurchase]], 0)</f>
        <v>16.833333333333332</v>
      </c>
      <c r="AF1520">
        <v>9</v>
      </c>
      <c r="AG1520">
        <v>0</v>
      </c>
      <c r="AH1520">
        <v>0</v>
      </c>
      <c r="AI1520">
        <v>0</v>
      </c>
      <c r="AJ1520">
        <v>0</v>
      </c>
      <c r="AK1520">
        <v>0</v>
      </c>
      <c r="AL1520">
        <v>1</v>
      </c>
      <c r="AM1520">
        <v>0</v>
      </c>
    </row>
    <row r="1521" spans="1:39" x14ac:dyDescent="0.3">
      <c r="A1521">
        <v>8524</v>
      </c>
      <c r="B1521">
        <v>1974</v>
      </c>
      <c r="C1521">
        <f>2014-marketing_campaign32[[#This Row],[Year_Birth]]</f>
        <v>40</v>
      </c>
      <c r="D1521" t="str">
        <f>IF(AND(marketing_campaign32[[#This Row],[Age]]&gt;17, marketing_campaign32[[#This Row],[Age]]&lt;40), "Adult", IF(AND(marketing_campaign32[[#This Row],[Age]]&gt;=40, marketing_campaign32[[#This Row],[Age]]&lt;59), "Middle Age", "Old Age"))</f>
        <v>Middle Age</v>
      </c>
      <c r="E1521">
        <v>3</v>
      </c>
      <c r="F1521">
        <v>1</v>
      </c>
      <c r="G1521">
        <v>25509</v>
      </c>
      <c r="H1521" t="s">
        <v>148</v>
      </c>
      <c r="I1521">
        <v>1</v>
      </c>
      <c r="J1521">
        <v>1</v>
      </c>
      <c r="K1521">
        <v>0</v>
      </c>
      <c r="L1521">
        <f t="shared" si="69"/>
        <v>1</v>
      </c>
      <c r="M1521">
        <f>marketing_campaign32[[#This Row],[TotalKids]]+marketing_campaign32[[#This Row],[Marital_Number]]</f>
        <v>2</v>
      </c>
      <c r="N1521" s="1">
        <v>41170</v>
      </c>
      <c r="O1521" s="22">
        <f>MAX($N$2:$N$2229)-marketing_campaign32[[#This Row],[Dt_Customer]]</f>
        <v>649</v>
      </c>
      <c r="P1521">
        <v>15</v>
      </c>
      <c r="Q1521">
        <v>40</v>
      </c>
      <c r="R1521">
        <v>3</v>
      </c>
      <c r="S1521">
        <v>30</v>
      </c>
      <c r="T1521">
        <v>10</v>
      </c>
      <c r="U1521">
        <v>7</v>
      </c>
      <c r="V1521">
        <v>11</v>
      </c>
      <c r="W1521">
        <f t="shared" si="70"/>
        <v>101</v>
      </c>
      <c r="X1521" s="27">
        <f>marketing_campaign32[[#This Row],[TotalSpend]]/marketing_campaign32[[#This Row],[Income]]</f>
        <v>3.9593868830608801E-3</v>
      </c>
      <c r="Y1521" s="27" t="str">
        <f>IF(marketing_campaign32[[#This Row],[TotalSpend]]&gt;1196, "High Spend", "Low Spend")</f>
        <v>Low Spend</v>
      </c>
      <c r="Z1521">
        <v>3</v>
      </c>
      <c r="AA1521">
        <v>3</v>
      </c>
      <c r="AB1521">
        <v>0</v>
      </c>
      <c r="AC1521">
        <v>3</v>
      </c>
      <c r="AD1521">
        <f t="shared" si="71"/>
        <v>6</v>
      </c>
      <c r="AE1521" s="30">
        <f>IFERROR(marketing_campaign32[[#This Row],[TotalSpend]]/marketing_campaign32[[#This Row],[TotalPurchase]], 0)</f>
        <v>16.833333333333332</v>
      </c>
      <c r="AF1521">
        <v>9</v>
      </c>
      <c r="AG1521">
        <v>0</v>
      </c>
      <c r="AH1521">
        <v>0</v>
      </c>
      <c r="AI1521">
        <v>0</v>
      </c>
      <c r="AJ1521">
        <v>0</v>
      </c>
      <c r="AK1521">
        <v>0</v>
      </c>
      <c r="AL1521">
        <v>1</v>
      </c>
      <c r="AM1521">
        <v>0</v>
      </c>
    </row>
    <row r="1522" spans="1:39" x14ac:dyDescent="0.3">
      <c r="A1522">
        <v>10001</v>
      </c>
      <c r="B1522">
        <v>1985</v>
      </c>
      <c r="C1522">
        <f>2014-marketing_campaign32[[#This Row],[Year_Birth]]</f>
        <v>29</v>
      </c>
      <c r="D1522" t="str">
        <f>IF(AND(marketing_campaign32[[#This Row],[Age]]&gt;17, marketing_campaign32[[#This Row],[Age]]&lt;40), "Adult", IF(AND(marketing_campaign32[[#This Row],[Age]]&gt;=40, marketing_campaign32[[#This Row],[Age]]&lt;59), "Middle Age", "Old Age"))</f>
        <v>Adult</v>
      </c>
      <c r="E1522">
        <v>3</v>
      </c>
      <c r="F1522">
        <v>2</v>
      </c>
      <c r="G1522">
        <v>7500</v>
      </c>
      <c r="H1522" t="s">
        <v>148</v>
      </c>
      <c r="I1522">
        <v>1</v>
      </c>
      <c r="J1522">
        <v>1</v>
      </c>
      <c r="K1522">
        <v>0</v>
      </c>
      <c r="L1522">
        <f t="shared" si="69"/>
        <v>1</v>
      </c>
      <c r="M1522">
        <f>marketing_campaign32[[#This Row],[TotalKids]]+marketing_campaign32[[#This Row],[Marital_Number]]</f>
        <v>3</v>
      </c>
      <c r="N1522" s="1">
        <v>41122</v>
      </c>
      <c r="O1522" s="22">
        <f>MAX($N$2:$N$2229)-marketing_campaign32[[#This Row],[Dt_Customer]]</f>
        <v>697</v>
      </c>
      <c r="P1522">
        <v>98</v>
      </c>
      <c r="Q1522">
        <v>5</v>
      </c>
      <c r="R1522">
        <v>17</v>
      </c>
      <c r="S1522">
        <v>17</v>
      </c>
      <c r="T1522">
        <v>13</v>
      </c>
      <c r="U1522">
        <v>14</v>
      </c>
      <c r="V1522">
        <v>34</v>
      </c>
      <c r="W1522">
        <f t="shared" si="70"/>
        <v>100</v>
      </c>
      <c r="X1522" s="27">
        <f>marketing_campaign32[[#This Row],[TotalSpend]]/marketing_campaign32[[#This Row],[Income]]</f>
        <v>1.3333333333333334E-2</v>
      </c>
      <c r="Y1522" s="27" t="str">
        <f>IF(marketing_campaign32[[#This Row],[TotalSpend]]&gt;1196, "High Spend", "Low Spend")</f>
        <v>Low Spend</v>
      </c>
      <c r="Z1522">
        <v>4</v>
      </c>
      <c r="AA1522">
        <v>2</v>
      </c>
      <c r="AB1522">
        <v>1</v>
      </c>
      <c r="AC1522">
        <v>3</v>
      </c>
      <c r="AD1522">
        <f t="shared" si="71"/>
        <v>6</v>
      </c>
      <c r="AE1522" s="30">
        <f>IFERROR(marketing_campaign32[[#This Row],[TotalSpend]]/marketing_campaign32[[#This Row],[TotalPurchase]], 0)</f>
        <v>16.666666666666668</v>
      </c>
      <c r="AF1522">
        <v>9</v>
      </c>
      <c r="AG1522">
        <v>0</v>
      </c>
      <c r="AH1522">
        <v>0</v>
      </c>
      <c r="AI1522">
        <v>0</v>
      </c>
      <c r="AJ1522">
        <v>0</v>
      </c>
      <c r="AK1522">
        <v>0</v>
      </c>
      <c r="AL1522">
        <v>0</v>
      </c>
      <c r="AM1522">
        <v>0</v>
      </c>
    </row>
    <row r="1523" spans="1:39" x14ac:dyDescent="0.3">
      <c r="A1523">
        <v>6103</v>
      </c>
      <c r="B1523">
        <v>1948</v>
      </c>
      <c r="C1523">
        <f>2014-marketing_campaign32[[#This Row],[Year_Birth]]</f>
        <v>66</v>
      </c>
      <c r="D1523" t="str">
        <f>IF(AND(marketing_campaign32[[#This Row],[Age]]&gt;17, marketing_campaign32[[#This Row],[Age]]&lt;40), "Adult", IF(AND(marketing_campaign32[[#This Row],[Age]]&gt;=40, marketing_campaign32[[#This Row],[Age]]&lt;59), "Middle Age", "Old Age"))</f>
        <v>Old Age</v>
      </c>
      <c r="E1523">
        <v>2</v>
      </c>
      <c r="F1523">
        <v>2</v>
      </c>
      <c r="G1523">
        <v>42192</v>
      </c>
      <c r="H1523" t="s">
        <v>147</v>
      </c>
      <c r="I1523">
        <v>2</v>
      </c>
      <c r="J1523">
        <v>0</v>
      </c>
      <c r="K1523">
        <v>0</v>
      </c>
      <c r="L1523">
        <f t="shared" si="69"/>
        <v>0</v>
      </c>
      <c r="M1523">
        <f>marketing_campaign32[[#This Row],[TotalKids]]+marketing_campaign32[[#This Row],[Marital_Number]]</f>
        <v>2</v>
      </c>
      <c r="N1523" s="1">
        <v>41523</v>
      </c>
      <c r="O1523" s="22">
        <f>MAX($N$2:$N$2229)-marketing_campaign32[[#This Row],[Dt_Customer]]</f>
        <v>296</v>
      </c>
      <c r="P1523">
        <v>40</v>
      </c>
      <c r="Q1523">
        <v>40</v>
      </c>
      <c r="R1523">
        <v>15</v>
      </c>
      <c r="S1523">
        <v>15</v>
      </c>
      <c r="T1523">
        <v>17</v>
      </c>
      <c r="U1523">
        <v>6</v>
      </c>
      <c r="V1523">
        <v>7</v>
      </c>
      <c r="W1523">
        <f t="shared" si="70"/>
        <v>100</v>
      </c>
      <c r="X1523" s="27">
        <f>marketing_campaign32[[#This Row],[TotalSpend]]/marketing_campaign32[[#This Row],[Income]]</f>
        <v>2.3701175578308684E-3</v>
      </c>
      <c r="Y1523" s="27" t="str">
        <f>IF(marketing_campaign32[[#This Row],[TotalSpend]]&gt;1196, "High Spend", "Low Spend")</f>
        <v>Low Spend</v>
      </c>
      <c r="Z1523">
        <v>1</v>
      </c>
      <c r="AA1523">
        <v>2</v>
      </c>
      <c r="AB1523">
        <v>1</v>
      </c>
      <c r="AC1523">
        <v>3</v>
      </c>
      <c r="AD1523">
        <f t="shared" si="71"/>
        <v>6</v>
      </c>
      <c r="AE1523" s="30">
        <f>IFERROR(marketing_campaign32[[#This Row],[TotalSpend]]/marketing_campaign32[[#This Row],[TotalPurchase]], 0)</f>
        <v>16.666666666666668</v>
      </c>
      <c r="AF1523">
        <v>4</v>
      </c>
      <c r="AG1523">
        <v>0</v>
      </c>
      <c r="AH1523">
        <v>0</v>
      </c>
      <c r="AI1523">
        <v>0</v>
      </c>
      <c r="AJ1523">
        <v>0</v>
      </c>
      <c r="AK1523">
        <v>0</v>
      </c>
      <c r="AL1523">
        <v>0</v>
      </c>
      <c r="AM1523">
        <v>0</v>
      </c>
    </row>
    <row r="1524" spans="1:39" x14ac:dyDescent="0.3">
      <c r="A1524">
        <v>9738</v>
      </c>
      <c r="B1524">
        <v>1986</v>
      </c>
      <c r="C1524">
        <f>2014-marketing_campaign32[[#This Row],[Year_Birth]]</f>
        <v>28</v>
      </c>
      <c r="D1524" t="str">
        <f>IF(AND(marketing_campaign32[[#This Row],[Age]]&gt;17, marketing_campaign32[[#This Row],[Age]]&lt;40), "Adult", IF(AND(marketing_campaign32[[#This Row],[Age]]&gt;=40, marketing_campaign32[[#This Row],[Age]]&lt;59), "Middle Age", "Old Age"))</f>
        <v>Adult</v>
      </c>
      <c r="E1524">
        <v>3</v>
      </c>
      <c r="F1524">
        <v>2</v>
      </c>
      <c r="G1524">
        <v>42386</v>
      </c>
      <c r="H1524" t="s">
        <v>147</v>
      </c>
      <c r="I1524">
        <v>2</v>
      </c>
      <c r="J1524">
        <v>1</v>
      </c>
      <c r="K1524">
        <v>0</v>
      </c>
      <c r="L1524">
        <f t="shared" si="69"/>
        <v>1</v>
      </c>
      <c r="M1524">
        <f>marketing_campaign32[[#This Row],[TotalKids]]+marketing_campaign32[[#This Row],[Marital_Number]]</f>
        <v>3</v>
      </c>
      <c r="N1524" s="1">
        <v>41287</v>
      </c>
      <c r="O1524" s="22">
        <f>MAX($N$2:$N$2229)-marketing_campaign32[[#This Row],[Dt_Customer]]</f>
        <v>532</v>
      </c>
      <c r="P1524">
        <v>43</v>
      </c>
      <c r="Q1524">
        <v>65</v>
      </c>
      <c r="R1524">
        <v>4</v>
      </c>
      <c r="S1524">
        <v>16</v>
      </c>
      <c r="T1524">
        <v>0</v>
      </c>
      <c r="U1524">
        <v>4</v>
      </c>
      <c r="V1524">
        <v>11</v>
      </c>
      <c r="W1524">
        <f t="shared" si="70"/>
        <v>100</v>
      </c>
      <c r="X1524" s="27">
        <f>marketing_campaign32[[#This Row],[TotalSpend]]/marketing_campaign32[[#This Row],[Income]]</f>
        <v>2.3592695701410843E-3</v>
      </c>
      <c r="Y1524" s="27" t="str">
        <f>IF(marketing_campaign32[[#This Row],[TotalSpend]]&gt;1196, "High Spend", "Low Spend")</f>
        <v>Low Spend</v>
      </c>
      <c r="Z1524">
        <v>1</v>
      </c>
      <c r="AA1524">
        <v>3</v>
      </c>
      <c r="AB1524">
        <v>0</v>
      </c>
      <c r="AC1524">
        <v>3</v>
      </c>
      <c r="AD1524">
        <f t="shared" si="71"/>
        <v>6</v>
      </c>
      <c r="AE1524" s="30">
        <f>IFERROR(marketing_campaign32[[#This Row],[TotalSpend]]/marketing_campaign32[[#This Row],[TotalPurchase]], 0)</f>
        <v>16.666666666666668</v>
      </c>
      <c r="AF1524">
        <v>8</v>
      </c>
      <c r="AG1524">
        <v>0</v>
      </c>
      <c r="AH1524">
        <v>0</v>
      </c>
      <c r="AI1524">
        <v>0</v>
      </c>
      <c r="AJ1524">
        <v>0</v>
      </c>
      <c r="AK1524">
        <v>0</v>
      </c>
      <c r="AL1524">
        <v>0</v>
      </c>
      <c r="AM1524">
        <v>0</v>
      </c>
    </row>
    <row r="1525" spans="1:39" x14ac:dyDescent="0.3">
      <c r="A1525">
        <v>10212</v>
      </c>
      <c r="B1525">
        <v>1986</v>
      </c>
      <c r="C1525">
        <f>2014-marketing_campaign32[[#This Row],[Year_Birth]]</f>
        <v>28</v>
      </c>
      <c r="D1525" t="str">
        <f>IF(AND(marketing_campaign32[[#This Row],[Age]]&gt;17, marketing_campaign32[[#This Row],[Age]]&lt;40), "Adult", IF(AND(marketing_campaign32[[#This Row],[Age]]&gt;=40, marketing_campaign32[[#This Row],[Age]]&lt;59), "Middle Age", "Old Age"))</f>
        <v>Adult</v>
      </c>
      <c r="E1525">
        <v>3</v>
      </c>
      <c r="F1525">
        <v>2</v>
      </c>
      <c r="G1525">
        <v>42386</v>
      </c>
      <c r="H1525" t="s">
        <v>147</v>
      </c>
      <c r="I1525">
        <v>2</v>
      </c>
      <c r="J1525">
        <v>1</v>
      </c>
      <c r="K1525">
        <v>0</v>
      </c>
      <c r="L1525">
        <f t="shared" si="69"/>
        <v>1</v>
      </c>
      <c r="M1525">
        <f>marketing_campaign32[[#This Row],[TotalKids]]+marketing_campaign32[[#This Row],[Marital_Number]]</f>
        <v>3</v>
      </c>
      <c r="N1525" s="1">
        <v>41287</v>
      </c>
      <c r="O1525" s="22">
        <f>MAX($N$2:$N$2229)-marketing_campaign32[[#This Row],[Dt_Customer]]</f>
        <v>532</v>
      </c>
      <c r="P1525">
        <v>43</v>
      </c>
      <c r="Q1525">
        <v>65</v>
      </c>
      <c r="R1525">
        <v>4</v>
      </c>
      <c r="S1525">
        <v>16</v>
      </c>
      <c r="T1525">
        <v>0</v>
      </c>
      <c r="U1525">
        <v>4</v>
      </c>
      <c r="V1525">
        <v>11</v>
      </c>
      <c r="W1525">
        <f t="shared" si="70"/>
        <v>100</v>
      </c>
      <c r="X1525" s="27">
        <f>marketing_campaign32[[#This Row],[TotalSpend]]/marketing_campaign32[[#This Row],[Income]]</f>
        <v>2.3592695701410843E-3</v>
      </c>
      <c r="Y1525" s="27" t="str">
        <f>IF(marketing_campaign32[[#This Row],[TotalSpend]]&gt;1196, "High Spend", "Low Spend")</f>
        <v>Low Spend</v>
      </c>
      <c r="Z1525">
        <v>1</v>
      </c>
      <c r="AA1525">
        <v>3</v>
      </c>
      <c r="AB1525">
        <v>0</v>
      </c>
      <c r="AC1525">
        <v>3</v>
      </c>
      <c r="AD1525">
        <f t="shared" si="71"/>
        <v>6</v>
      </c>
      <c r="AE1525" s="30">
        <f>IFERROR(marketing_campaign32[[#This Row],[TotalSpend]]/marketing_campaign32[[#This Row],[TotalPurchase]], 0)</f>
        <v>16.666666666666668</v>
      </c>
      <c r="AF1525">
        <v>8</v>
      </c>
      <c r="AG1525">
        <v>0</v>
      </c>
      <c r="AH1525">
        <v>0</v>
      </c>
      <c r="AI1525">
        <v>0</v>
      </c>
      <c r="AJ1525">
        <v>0</v>
      </c>
      <c r="AK1525">
        <v>0</v>
      </c>
      <c r="AL1525">
        <v>0</v>
      </c>
      <c r="AM1525">
        <v>0</v>
      </c>
    </row>
    <row r="1526" spans="1:39" x14ac:dyDescent="0.3">
      <c r="A1526">
        <v>6859</v>
      </c>
      <c r="B1526">
        <v>1987</v>
      </c>
      <c r="C1526">
        <f>2014-marketing_campaign32[[#This Row],[Year_Birth]]</f>
        <v>27</v>
      </c>
      <c r="D1526" t="str">
        <f>IF(AND(marketing_campaign32[[#This Row],[Age]]&gt;17, marketing_campaign32[[#This Row],[Age]]&lt;40), "Adult", IF(AND(marketing_campaign32[[#This Row],[Age]]&gt;=40, marketing_campaign32[[#This Row],[Age]]&lt;59), "Middle Age", "Old Age"))</f>
        <v>Adult</v>
      </c>
      <c r="E1526">
        <v>2</v>
      </c>
      <c r="F1526">
        <v>1</v>
      </c>
      <c r="G1526">
        <v>29236</v>
      </c>
      <c r="H1526" t="s">
        <v>148</v>
      </c>
      <c r="I1526">
        <v>1</v>
      </c>
      <c r="J1526">
        <v>1</v>
      </c>
      <c r="K1526">
        <v>0</v>
      </c>
      <c r="L1526">
        <f t="shared" si="69"/>
        <v>1</v>
      </c>
      <c r="M1526">
        <f>marketing_campaign32[[#This Row],[TotalKids]]+marketing_campaign32[[#This Row],[Marital_Number]]</f>
        <v>2</v>
      </c>
      <c r="N1526" s="1">
        <v>41555</v>
      </c>
      <c r="O1526" s="22">
        <f>MAX($N$2:$N$2229)-marketing_campaign32[[#This Row],[Dt_Customer]]</f>
        <v>264</v>
      </c>
      <c r="P1526">
        <v>30</v>
      </c>
      <c r="Q1526">
        <v>37</v>
      </c>
      <c r="R1526">
        <v>4</v>
      </c>
      <c r="S1526">
        <v>24</v>
      </c>
      <c r="T1526">
        <v>16</v>
      </c>
      <c r="U1526">
        <v>9</v>
      </c>
      <c r="V1526">
        <v>9</v>
      </c>
      <c r="W1526">
        <f t="shared" si="70"/>
        <v>99</v>
      </c>
      <c r="X1526" s="27">
        <f>marketing_campaign32[[#This Row],[TotalSpend]]/marketing_campaign32[[#This Row],[Income]]</f>
        <v>3.3862361472157612E-3</v>
      </c>
      <c r="Y1526" s="27" t="str">
        <f>IF(marketing_campaign32[[#This Row],[TotalSpend]]&gt;1196, "High Spend", "Low Spend")</f>
        <v>Low Spend</v>
      </c>
      <c r="Z1526">
        <v>2</v>
      </c>
      <c r="AA1526">
        <v>4</v>
      </c>
      <c r="AB1526">
        <v>0</v>
      </c>
      <c r="AC1526">
        <v>3</v>
      </c>
      <c r="AD1526">
        <f t="shared" si="71"/>
        <v>7</v>
      </c>
      <c r="AE1526" s="30">
        <f>IFERROR(marketing_campaign32[[#This Row],[TotalSpend]]/marketing_campaign32[[#This Row],[TotalPurchase]], 0)</f>
        <v>14.142857142857142</v>
      </c>
      <c r="AF1526">
        <v>9</v>
      </c>
      <c r="AG1526">
        <v>0</v>
      </c>
      <c r="AH1526">
        <v>0</v>
      </c>
      <c r="AI1526">
        <v>0</v>
      </c>
      <c r="AJ1526">
        <v>0</v>
      </c>
      <c r="AK1526">
        <v>0</v>
      </c>
      <c r="AL1526">
        <v>0</v>
      </c>
      <c r="AM1526">
        <v>0</v>
      </c>
    </row>
    <row r="1527" spans="1:39" x14ac:dyDescent="0.3">
      <c r="A1527">
        <v>6488</v>
      </c>
      <c r="B1527">
        <v>1959</v>
      </c>
      <c r="C1527">
        <f>2014-marketing_campaign32[[#This Row],[Year_Birth]]</f>
        <v>55</v>
      </c>
      <c r="D1527" t="str">
        <f>IF(AND(marketing_campaign32[[#This Row],[Age]]&gt;17, marketing_campaign32[[#This Row],[Age]]&lt;40), "Adult", IF(AND(marketing_campaign32[[#This Row],[Age]]&gt;=40, marketing_campaign32[[#This Row],[Age]]&lt;59), "Middle Age", "Old Age"))</f>
        <v>Middle Age</v>
      </c>
      <c r="E1527">
        <v>3</v>
      </c>
      <c r="F1527">
        <v>2</v>
      </c>
      <c r="G1527">
        <v>38829</v>
      </c>
      <c r="H1527" t="s">
        <v>147</v>
      </c>
      <c r="I1527">
        <v>2</v>
      </c>
      <c r="J1527">
        <v>0</v>
      </c>
      <c r="K1527">
        <v>1</v>
      </c>
      <c r="L1527">
        <f t="shared" si="69"/>
        <v>1</v>
      </c>
      <c r="M1527">
        <f>marketing_campaign32[[#This Row],[TotalKids]]+marketing_campaign32[[#This Row],[Marital_Number]]</f>
        <v>3</v>
      </c>
      <c r="N1527" s="1">
        <v>41735</v>
      </c>
      <c r="O1527" s="22">
        <f>MAX($N$2:$N$2229)-marketing_campaign32[[#This Row],[Dt_Customer]]</f>
        <v>84</v>
      </c>
      <c r="P1527">
        <v>86</v>
      </c>
      <c r="Q1527">
        <v>76</v>
      </c>
      <c r="R1527">
        <v>0</v>
      </c>
      <c r="S1527">
        <v>7</v>
      </c>
      <c r="T1527">
        <v>0</v>
      </c>
      <c r="U1527">
        <v>0</v>
      </c>
      <c r="V1527">
        <v>16</v>
      </c>
      <c r="W1527">
        <f t="shared" si="70"/>
        <v>99</v>
      </c>
      <c r="X1527" s="27">
        <f>marketing_campaign32[[#This Row],[TotalSpend]]/marketing_campaign32[[#This Row],[Income]]</f>
        <v>2.5496407324422468E-3</v>
      </c>
      <c r="Y1527" s="27" t="str">
        <f>IF(marketing_campaign32[[#This Row],[TotalSpend]]&gt;1196, "High Spend", "Low Spend")</f>
        <v>Low Spend</v>
      </c>
      <c r="Z1527">
        <v>1</v>
      </c>
      <c r="AA1527">
        <v>3</v>
      </c>
      <c r="AB1527">
        <v>2</v>
      </c>
      <c r="AC1527">
        <v>2</v>
      </c>
      <c r="AD1527">
        <f t="shared" si="71"/>
        <v>7</v>
      </c>
      <c r="AE1527" s="30">
        <f>IFERROR(marketing_campaign32[[#This Row],[TotalSpend]]/marketing_campaign32[[#This Row],[TotalPurchase]], 0)</f>
        <v>14.142857142857142</v>
      </c>
      <c r="AF1527">
        <v>5</v>
      </c>
      <c r="AG1527">
        <v>0</v>
      </c>
      <c r="AH1527">
        <v>0</v>
      </c>
      <c r="AI1527">
        <v>0</v>
      </c>
      <c r="AJ1527">
        <v>0</v>
      </c>
      <c r="AK1527">
        <v>0</v>
      </c>
      <c r="AL1527">
        <v>0</v>
      </c>
      <c r="AM1527">
        <v>0</v>
      </c>
    </row>
    <row r="1528" spans="1:39" x14ac:dyDescent="0.3">
      <c r="A1528">
        <v>10637</v>
      </c>
      <c r="B1528">
        <v>1964</v>
      </c>
      <c r="C1528">
        <f>2014-marketing_campaign32[[#This Row],[Year_Birth]]</f>
        <v>50</v>
      </c>
      <c r="D1528" t="str">
        <f>IF(AND(marketing_campaign32[[#This Row],[Age]]&gt;17, marketing_campaign32[[#This Row],[Age]]&lt;40), "Adult", IF(AND(marketing_campaign32[[#This Row],[Age]]&gt;=40, marketing_campaign32[[#This Row],[Age]]&lt;59), "Middle Age", "Old Age"))</f>
        <v>Middle Age</v>
      </c>
      <c r="E1528">
        <v>2</v>
      </c>
      <c r="F1528">
        <v>2</v>
      </c>
      <c r="G1528">
        <v>40800</v>
      </c>
      <c r="H1528" t="s">
        <v>147</v>
      </c>
      <c r="I1528">
        <v>2</v>
      </c>
      <c r="J1528">
        <v>1</v>
      </c>
      <c r="K1528">
        <v>2</v>
      </c>
      <c r="L1528">
        <f t="shared" si="69"/>
        <v>3</v>
      </c>
      <c r="M1528">
        <f>marketing_campaign32[[#This Row],[TotalKids]]+marketing_campaign32[[#This Row],[Marital_Number]]</f>
        <v>5</v>
      </c>
      <c r="N1528" s="1">
        <v>41275</v>
      </c>
      <c r="O1528" s="22">
        <f>MAX($N$2:$N$2229)-marketing_campaign32[[#This Row],[Dt_Customer]]</f>
        <v>544</v>
      </c>
      <c r="P1528">
        <v>77</v>
      </c>
      <c r="Q1528">
        <v>24</v>
      </c>
      <c r="R1528">
        <v>0</v>
      </c>
      <c r="S1528">
        <v>27</v>
      </c>
      <c r="T1528">
        <v>8</v>
      </c>
      <c r="U1528">
        <v>30</v>
      </c>
      <c r="V1528">
        <v>10</v>
      </c>
      <c r="W1528">
        <f t="shared" si="70"/>
        <v>99</v>
      </c>
      <c r="X1528" s="27">
        <f>marketing_campaign32[[#This Row],[TotalSpend]]/marketing_campaign32[[#This Row],[Income]]</f>
        <v>2.4264705882352943E-3</v>
      </c>
      <c r="Y1528" s="27" t="str">
        <f>IF(marketing_campaign32[[#This Row],[TotalSpend]]&gt;1196, "High Spend", "Low Spend")</f>
        <v>Low Spend</v>
      </c>
      <c r="Z1528">
        <v>2</v>
      </c>
      <c r="AA1528">
        <v>3</v>
      </c>
      <c r="AB1528">
        <v>0</v>
      </c>
      <c r="AC1528">
        <v>3</v>
      </c>
      <c r="AD1528">
        <f t="shared" si="71"/>
        <v>6</v>
      </c>
      <c r="AE1528" s="30">
        <f>IFERROR(marketing_campaign32[[#This Row],[TotalSpend]]/marketing_campaign32[[#This Row],[TotalPurchase]], 0)</f>
        <v>16.5</v>
      </c>
      <c r="AF1528">
        <v>7</v>
      </c>
      <c r="AG1528">
        <v>0</v>
      </c>
      <c r="AH1528">
        <v>0</v>
      </c>
      <c r="AI1528">
        <v>0</v>
      </c>
      <c r="AJ1528">
        <v>0</v>
      </c>
      <c r="AK1528">
        <v>0</v>
      </c>
      <c r="AL1528">
        <v>0</v>
      </c>
      <c r="AM1528">
        <v>1</v>
      </c>
    </row>
    <row r="1529" spans="1:39" x14ac:dyDescent="0.3">
      <c r="A1529">
        <v>10967</v>
      </c>
      <c r="B1529">
        <v>1963</v>
      </c>
      <c r="C1529">
        <f>2014-marketing_campaign32[[#This Row],[Year_Birth]]</f>
        <v>51</v>
      </c>
      <c r="D1529" t="str">
        <f>IF(AND(marketing_campaign32[[#This Row],[Age]]&gt;17, marketing_campaign32[[#This Row],[Age]]&lt;40), "Adult", IF(AND(marketing_campaign32[[#This Row],[Age]]&gt;=40, marketing_campaign32[[#This Row],[Age]]&lt;59), "Middle Age", "Old Age"))</f>
        <v>Middle Age</v>
      </c>
      <c r="E1529">
        <v>2</v>
      </c>
      <c r="F1529">
        <v>1</v>
      </c>
      <c r="G1529">
        <v>33378</v>
      </c>
      <c r="H1529" t="s">
        <v>147</v>
      </c>
      <c r="I1529">
        <v>2</v>
      </c>
      <c r="J1529">
        <v>1</v>
      </c>
      <c r="K1529">
        <v>1</v>
      </c>
      <c r="L1529">
        <f t="shared" si="69"/>
        <v>2</v>
      </c>
      <c r="M1529">
        <f>marketing_campaign32[[#This Row],[TotalKids]]+marketing_campaign32[[#This Row],[Marital_Number]]</f>
        <v>3</v>
      </c>
      <c r="N1529" s="1">
        <v>41311</v>
      </c>
      <c r="O1529" s="22">
        <f>MAX($N$2:$N$2229)-marketing_campaign32[[#This Row],[Dt_Customer]]</f>
        <v>508</v>
      </c>
      <c r="P1529">
        <v>38</v>
      </c>
      <c r="Q1529">
        <v>33</v>
      </c>
      <c r="R1529">
        <v>6</v>
      </c>
      <c r="S1529">
        <v>40</v>
      </c>
      <c r="T1529">
        <v>3</v>
      </c>
      <c r="U1529">
        <v>7</v>
      </c>
      <c r="V1529">
        <v>10</v>
      </c>
      <c r="W1529">
        <f t="shared" si="70"/>
        <v>99</v>
      </c>
      <c r="X1529" s="27">
        <f>marketing_campaign32[[#This Row],[TotalSpend]]/marketing_campaign32[[#This Row],[Income]]</f>
        <v>2.9660255257954343E-3</v>
      </c>
      <c r="Y1529" s="27" t="str">
        <f>IF(marketing_campaign32[[#This Row],[TotalSpend]]&gt;1196, "High Spend", "Low Spend")</f>
        <v>Low Spend</v>
      </c>
      <c r="Z1529">
        <v>3</v>
      </c>
      <c r="AA1529">
        <v>2</v>
      </c>
      <c r="AB1529">
        <v>0</v>
      </c>
      <c r="AC1529">
        <v>4</v>
      </c>
      <c r="AD1529">
        <f t="shared" si="71"/>
        <v>6</v>
      </c>
      <c r="AE1529" s="30">
        <f>IFERROR(marketing_campaign32[[#This Row],[TotalSpend]]/marketing_campaign32[[#This Row],[TotalPurchase]], 0)</f>
        <v>16.5</v>
      </c>
      <c r="AF1529">
        <v>7</v>
      </c>
      <c r="AG1529">
        <v>0</v>
      </c>
      <c r="AH1529">
        <v>0</v>
      </c>
      <c r="AI1529">
        <v>0</v>
      </c>
      <c r="AJ1529">
        <v>0</v>
      </c>
      <c r="AK1529">
        <v>0</v>
      </c>
      <c r="AL1529">
        <v>0</v>
      </c>
      <c r="AM1529">
        <v>0</v>
      </c>
    </row>
    <row r="1530" spans="1:39" x14ac:dyDescent="0.3">
      <c r="A1530">
        <v>2061</v>
      </c>
      <c r="B1530">
        <v>1955</v>
      </c>
      <c r="C1530">
        <f>2014-marketing_campaign32[[#This Row],[Year_Birth]]</f>
        <v>59</v>
      </c>
      <c r="D1530" t="str">
        <f>IF(AND(marketing_campaign32[[#This Row],[Age]]&gt;17, marketing_campaign32[[#This Row],[Age]]&lt;40), "Adult", IF(AND(marketing_campaign32[[#This Row],[Age]]&gt;=40, marketing_campaign32[[#This Row],[Age]]&lt;59), "Middle Age", "Old Age"))</f>
        <v>Old Age</v>
      </c>
      <c r="E1530">
        <v>2</v>
      </c>
      <c r="F1530">
        <v>2</v>
      </c>
      <c r="G1530">
        <v>50737</v>
      </c>
      <c r="H1530" t="s">
        <v>147</v>
      </c>
      <c r="I1530">
        <v>2</v>
      </c>
      <c r="J1530">
        <v>0</v>
      </c>
      <c r="K1530">
        <v>1</v>
      </c>
      <c r="L1530">
        <f t="shared" si="69"/>
        <v>1</v>
      </c>
      <c r="M1530">
        <f>marketing_campaign32[[#This Row],[TotalKids]]+marketing_campaign32[[#This Row],[Marital_Number]]</f>
        <v>3</v>
      </c>
      <c r="N1530" s="1">
        <v>41405</v>
      </c>
      <c r="O1530" s="22">
        <f>MAX($N$2:$N$2229)-marketing_campaign32[[#This Row],[Dt_Customer]]</f>
        <v>414</v>
      </c>
      <c r="P1530">
        <v>61</v>
      </c>
      <c r="Q1530">
        <v>78</v>
      </c>
      <c r="R1530">
        <v>0</v>
      </c>
      <c r="S1530">
        <v>11</v>
      </c>
      <c r="T1530">
        <v>0</v>
      </c>
      <c r="U1530">
        <v>0</v>
      </c>
      <c r="V1530">
        <v>10</v>
      </c>
      <c r="W1530">
        <f t="shared" si="70"/>
        <v>99</v>
      </c>
      <c r="X1530" s="27">
        <f>marketing_campaign32[[#This Row],[TotalSpend]]/marketing_campaign32[[#This Row],[Income]]</f>
        <v>1.9512387409582751E-3</v>
      </c>
      <c r="Y1530" s="27" t="str">
        <f>IF(marketing_campaign32[[#This Row],[TotalSpend]]&gt;1196, "High Spend", "Low Spend")</f>
        <v>Low Spend</v>
      </c>
      <c r="Z1530">
        <v>1</v>
      </c>
      <c r="AA1530">
        <v>2</v>
      </c>
      <c r="AB1530">
        <v>0</v>
      </c>
      <c r="AC1530">
        <v>4</v>
      </c>
      <c r="AD1530">
        <f t="shared" si="71"/>
        <v>6</v>
      </c>
      <c r="AE1530" s="30">
        <f>IFERROR(marketing_campaign32[[#This Row],[TotalSpend]]/marketing_campaign32[[#This Row],[TotalPurchase]], 0)</f>
        <v>16.5</v>
      </c>
      <c r="AF1530">
        <v>6</v>
      </c>
      <c r="AG1530">
        <v>0</v>
      </c>
      <c r="AH1530">
        <v>0</v>
      </c>
      <c r="AI1530">
        <v>0</v>
      </c>
      <c r="AJ1530">
        <v>1</v>
      </c>
      <c r="AK1530">
        <v>0</v>
      </c>
      <c r="AL1530">
        <v>0</v>
      </c>
      <c r="AM1530">
        <v>0</v>
      </c>
    </row>
    <row r="1531" spans="1:39" x14ac:dyDescent="0.3">
      <c r="A1531">
        <v>10500</v>
      </c>
      <c r="B1531">
        <v>1984</v>
      </c>
      <c r="C1531">
        <f>2014-marketing_campaign32[[#This Row],[Year_Birth]]</f>
        <v>30</v>
      </c>
      <c r="D1531" t="str">
        <f>IF(AND(marketing_campaign32[[#This Row],[Age]]&gt;17, marketing_campaign32[[#This Row],[Age]]&lt;40), "Adult", IF(AND(marketing_campaign32[[#This Row],[Age]]&gt;=40, marketing_campaign32[[#This Row],[Age]]&lt;59), "Middle Age", "Old Age"))</f>
        <v>Adult</v>
      </c>
      <c r="E1531">
        <v>2</v>
      </c>
      <c r="F1531">
        <v>2</v>
      </c>
      <c r="G1531">
        <v>31761</v>
      </c>
      <c r="H1531" t="s">
        <v>147</v>
      </c>
      <c r="I1531">
        <v>2</v>
      </c>
      <c r="J1531">
        <v>1</v>
      </c>
      <c r="K1531">
        <v>0</v>
      </c>
      <c r="L1531">
        <f t="shared" si="69"/>
        <v>1</v>
      </c>
      <c r="M1531">
        <f>marketing_campaign32[[#This Row],[TotalKids]]+marketing_campaign32[[#This Row],[Marital_Number]]</f>
        <v>3</v>
      </c>
      <c r="N1531" s="1">
        <v>41734</v>
      </c>
      <c r="O1531" s="22">
        <f>MAX($N$2:$N$2229)-marketing_campaign32[[#This Row],[Dt_Customer]]</f>
        <v>85</v>
      </c>
      <c r="P1531">
        <v>96</v>
      </c>
      <c r="Q1531">
        <v>19</v>
      </c>
      <c r="R1531">
        <v>1</v>
      </c>
      <c r="S1531">
        <v>20</v>
      </c>
      <c r="T1531">
        <v>16</v>
      </c>
      <c r="U1531">
        <v>14</v>
      </c>
      <c r="V1531">
        <v>28</v>
      </c>
      <c r="W1531">
        <f t="shared" si="70"/>
        <v>98</v>
      </c>
      <c r="X1531" s="27">
        <f>marketing_campaign32[[#This Row],[TotalSpend]]/marketing_campaign32[[#This Row],[Income]]</f>
        <v>3.0855451654544881E-3</v>
      </c>
      <c r="Y1531" s="27" t="str">
        <f>IF(marketing_campaign32[[#This Row],[TotalSpend]]&gt;1196, "High Spend", "Low Spend")</f>
        <v>Low Spend</v>
      </c>
      <c r="Z1531">
        <v>2</v>
      </c>
      <c r="AA1531">
        <v>3</v>
      </c>
      <c r="AB1531">
        <v>0</v>
      </c>
      <c r="AC1531">
        <v>4</v>
      </c>
      <c r="AD1531">
        <f t="shared" si="71"/>
        <v>7</v>
      </c>
      <c r="AE1531" s="30">
        <f>IFERROR(marketing_campaign32[[#This Row],[TotalSpend]]/marketing_campaign32[[#This Row],[TotalPurchase]], 0)</f>
        <v>14</v>
      </c>
      <c r="AF1531">
        <v>5</v>
      </c>
      <c r="AG1531">
        <v>0</v>
      </c>
      <c r="AH1531">
        <v>0</v>
      </c>
      <c r="AI1531">
        <v>0</v>
      </c>
      <c r="AJ1531">
        <v>0</v>
      </c>
      <c r="AK1531">
        <v>0</v>
      </c>
      <c r="AL1531">
        <v>0</v>
      </c>
      <c r="AM1531">
        <v>0</v>
      </c>
    </row>
    <row r="1532" spans="1:39" x14ac:dyDescent="0.3">
      <c r="A1532">
        <v>7458</v>
      </c>
      <c r="B1532">
        <v>1956</v>
      </c>
      <c r="C1532">
        <f>2014-marketing_campaign32[[#This Row],[Year_Birth]]</f>
        <v>58</v>
      </c>
      <c r="D1532" t="str">
        <f>IF(AND(marketing_campaign32[[#This Row],[Age]]&gt;17, marketing_campaign32[[#This Row],[Age]]&lt;40), "Adult", IF(AND(marketing_campaign32[[#This Row],[Age]]&gt;=40, marketing_campaign32[[#This Row],[Age]]&lt;59), "Middle Age", "Old Age"))</f>
        <v>Middle Age</v>
      </c>
      <c r="E1532">
        <v>3</v>
      </c>
      <c r="F1532">
        <v>2</v>
      </c>
      <c r="G1532">
        <v>34941</v>
      </c>
      <c r="H1532" t="s">
        <v>147</v>
      </c>
      <c r="I1532">
        <v>2</v>
      </c>
      <c r="J1532">
        <v>1</v>
      </c>
      <c r="K1532">
        <v>1</v>
      </c>
      <c r="L1532">
        <f t="shared" si="69"/>
        <v>2</v>
      </c>
      <c r="M1532">
        <f>marketing_campaign32[[#This Row],[TotalKids]]+marketing_campaign32[[#This Row],[Marital_Number]]</f>
        <v>4</v>
      </c>
      <c r="N1532" s="1">
        <v>41339</v>
      </c>
      <c r="O1532" s="22">
        <f>MAX($N$2:$N$2229)-marketing_campaign32[[#This Row],[Dt_Customer]]</f>
        <v>480</v>
      </c>
      <c r="P1532">
        <v>26</v>
      </c>
      <c r="Q1532">
        <v>39</v>
      </c>
      <c r="R1532">
        <v>2</v>
      </c>
      <c r="S1532">
        <v>25</v>
      </c>
      <c r="T1532">
        <v>4</v>
      </c>
      <c r="U1532">
        <v>3</v>
      </c>
      <c r="V1532">
        <v>24</v>
      </c>
      <c r="W1532">
        <f t="shared" si="70"/>
        <v>97</v>
      </c>
      <c r="X1532" s="27">
        <f>marketing_campaign32[[#This Row],[TotalSpend]]/marketing_campaign32[[#This Row],[Income]]</f>
        <v>2.7761082968432499E-3</v>
      </c>
      <c r="Y1532" s="27" t="str">
        <f>IF(marketing_campaign32[[#This Row],[TotalSpend]]&gt;1196, "High Spend", "Low Spend")</f>
        <v>Low Spend</v>
      </c>
      <c r="Z1532">
        <v>2</v>
      </c>
      <c r="AA1532">
        <v>3</v>
      </c>
      <c r="AB1532">
        <v>0</v>
      </c>
      <c r="AC1532">
        <v>3</v>
      </c>
      <c r="AD1532">
        <f t="shared" si="71"/>
        <v>6</v>
      </c>
      <c r="AE1532" s="30">
        <f>IFERROR(marketing_campaign32[[#This Row],[TotalSpend]]/marketing_campaign32[[#This Row],[TotalPurchase]], 0)</f>
        <v>16.166666666666668</v>
      </c>
      <c r="AF1532">
        <v>8</v>
      </c>
      <c r="AG1532">
        <v>0</v>
      </c>
      <c r="AH1532">
        <v>0</v>
      </c>
      <c r="AI1532">
        <v>0</v>
      </c>
      <c r="AJ1532">
        <v>0</v>
      </c>
      <c r="AK1532">
        <v>0</v>
      </c>
      <c r="AL1532">
        <v>0</v>
      </c>
      <c r="AM1532">
        <v>0</v>
      </c>
    </row>
    <row r="1533" spans="1:39" x14ac:dyDescent="0.3">
      <c r="A1533">
        <v>5079</v>
      </c>
      <c r="B1533">
        <v>1971</v>
      </c>
      <c r="C1533">
        <f>2014-marketing_campaign32[[#This Row],[Year_Birth]]</f>
        <v>43</v>
      </c>
      <c r="D1533" t="str">
        <f>IF(AND(marketing_campaign32[[#This Row],[Age]]&gt;17, marketing_campaign32[[#This Row],[Age]]&lt;40), "Adult", IF(AND(marketing_campaign32[[#This Row],[Age]]&gt;=40, marketing_campaign32[[#This Row],[Age]]&lt;59), "Middle Age", "Old Age"))</f>
        <v>Middle Age</v>
      </c>
      <c r="E1533">
        <v>2</v>
      </c>
      <c r="F1533">
        <v>2</v>
      </c>
      <c r="G1533">
        <v>52704.93097014926</v>
      </c>
      <c r="H1533" t="s">
        <v>147</v>
      </c>
      <c r="I1533">
        <v>2</v>
      </c>
      <c r="J1533">
        <v>1</v>
      </c>
      <c r="K1533">
        <v>1</v>
      </c>
      <c r="L1533">
        <f t="shared" si="69"/>
        <v>2</v>
      </c>
      <c r="M1533">
        <f>marketing_campaign32[[#This Row],[TotalKids]]+marketing_campaign32[[#This Row],[Marital_Number]]</f>
        <v>4</v>
      </c>
      <c r="N1533" s="1">
        <v>41336</v>
      </c>
      <c r="O1533" s="22">
        <f>MAX($N$2:$N$2229)-marketing_campaign32[[#This Row],[Dt_Customer]]</f>
        <v>483</v>
      </c>
      <c r="P1533">
        <v>82</v>
      </c>
      <c r="Q1533">
        <v>71</v>
      </c>
      <c r="R1533">
        <v>1</v>
      </c>
      <c r="S1533">
        <v>16</v>
      </c>
      <c r="T1533">
        <v>0</v>
      </c>
      <c r="U1533">
        <v>0</v>
      </c>
      <c r="V1533">
        <v>9</v>
      </c>
      <c r="W1533">
        <f t="shared" si="70"/>
        <v>97</v>
      </c>
      <c r="X1533" s="27">
        <f>marketing_campaign32[[#This Row],[TotalSpend]]/marketing_campaign32[[#This Row],[Income]]</f>
        <v>1.8404350070193307E-3</v>
      </c>
      <c r="Y1533" s="27" t="str">
        <f>IF(marketing_campaign32[[#This Row],[TotalSpend]]&gt;1196, "High Spend", "Low Spend")</f>
        <v>Low Spend</v>
      </c>
      <c r="Z1533">
        <v>4</v>
      </c>
      <c r="AA1533">
        <v>2</v>
      </c>
      <c r="AB1533">
        <v>1</v>
      </c>
      <c r="AC1533">
        <v>3</v>
      </c>
      <c r="AD1533">
        <f t="shared" si="71"/>
        <v>6</v>
      </c>
      <c r="AE1533" s="30">
        <f>IFERROR(marketing_campaign32[[#This Row],[TotalSpend]]/marketing_campaign32[[#This Row],[TotalPurchase]], 0)</f>
        <v>16.166666666666668</v>
      </c>
      <c r="AF1533">
        <v>8</v>
      </c>
      <c r="AG1533">
        <v>0</v>
      </c>
      <c r="AH1533">
        <v>0</v>
      </c>
      <c r="AI1533">
        <v>0</v>
      </c>
      <c r="AJ1533">
        <v>0</v>
      </c>
      <c r="AK1533">
        <v>0</v>
      </c>
      <c r="AL1533">
        <v>0</v>
      </c>
      <c r="AM1533">
        <v>0</v>
      </c>
    </row>
    <row r="1534" spans="1:39" x14ac:dyDescent="0.3">
      <c r="A1534">
        <v>8213</v>
      </c>
      <c r="B1534">
        <v>1980</v>
      </c>
      <c r="C1534">
        <f>2014-marketing_campaign32[[#This Row],[Year_Birth]]</f>
        <v>34</v>
      </c>
      <c r="D1534" t="str">
        <f>IF(AND(marketing_campaign32[[#This Row],[Age]]&gt;17, marketing_campaign32[[#This Row],[Age]]&lt;40), "Adult", IF(AND(marketing_campaign32[[#This Row],[Age]]&gt;=40, marketing_campaign32[[#This Row],[Age]]&lt;59), "Middle Age", "Old Age"))</f>
        <v>Adult</v>
      </c>
      <c r="E1534">
        <v>3</v>
      </c>
      <c r="F1534">
        <v>2</v>
      </c>
      <c r="G1534">
        <v>14515</v>
      </c>
      <c r="H1534" t="s">
        <v>148</v>
      </c>
      <c r="I1534">
        <v>1</v>
      </c>
      <c r="J1534">
        <v>1</v>
      </c>
      <c r="K1534">
        <v>0</v>
      </c>
      <c r="L1534">
        <f t="shared" si="69"/>
        <v>1</v>
      </c>
      <c r="M1534">
        <f>marketing_campaign32[[#This Row],[TotalKids]]+marketing_campaign32[[#This Row],[Marital_Number]]</f>
        <v>3</v>
      </c>
      <c r="N1534" s="1">
        <v>41222</v>
      </c>
      <c r="O1534" s="22">
        <f>MAX($N$2:$N$2229)-marketing_campaign32[[#This Row],[Dt_Customer]]</f>
        <v>597</v>
      </c>
      <c r="P1534">
        <v>71</v>
      </c>
      <c r="Q1534">
        <v>6</v>
      </c>
      <c r="R1534">
        <v>4</v>
      </c>
      <c r="S1534">
        <v>9</v>
      </c>
      <c r="T1534">
        <v>6</v>
      </c>
      <c r="U1534">
        <v>36</v>
      </c>
      <c r="V1534">
        <v>35</v>
      </c>
      <c r="W1534">
        <f t="shared" si="70"/>
        <v>96</v>
      </c>
      <c r="X1534" s="27">
        <f>marketing_campaign32[[#This Row],[TotalSpend]]/marketing_campaign32[[#This Row],[Income]]</f>
        <v>6.6138477437133998E-3</v>
      </c>
      <c r="Y1534" s="27" t="str">
        <f>IF(marketing_campaign32[[#This Row],[TotalSpend]]&gt;1196, "High Spend", "Low Spend")</f>
        <v>Low Spend</v>
      </c>
      <c r="Z1534">
        <v>4</v>
      </c>
      <c r="AA1534">
        <v>2</v>
      </c>
      <c r="AB1534">
        <v>2</v>
      </c>
      <c r="AC1534">
        <v>3</v>
      </c>
      <c r="AD1534">
        <f t="shared" si="71"/>
        <v>7</v>
      </c>
      <c r="AE1534" s="30">
        <f>IFERROR(marketing_campaign32[[#This Row],[TotalSpend]]/marketing_campaign32[[#This Row],[TotalPurchase]], 0)</f>
        <v>13.714285714285714</v>
      </c>
      <c r="AF1534">
        <v>7</v>
      </c>
      <c r="AG1534">
        <v>0</v>
      </c>
      <c r="AH1534">
        <v>0</v>
      </c>
      <c r="AI1534">
        <v>0</v>
      </c>
      <c r="AJ1534">
        <v>0</v>
      </c>
      <c r="AK1534">
        <v>0</v>
      </c>
      <c r="AL1534">
        <v>1</v>
      </c>
      <c r="AM1534">
        <v>0</v>
      </c>
    </row>
    <row r="1535" spans="1:39" x14ac:dyDescent="0.3">
      <c r="A1535">
        <v>9736</v>
      </c>
      <c r="B1535">
        <v>1980</v>
      </c>
      <c r="C1535">
        <f>2014-marketing_campaign32[[#This Row],[Year_Birth]]</f>
        <v>34</v>
      </c>
      <c r="D1535" t="str">
        <f>IF(AND(marketing_campaign32[[#This Row],[Age]]&gt;17, marketing_campaign32[[#This Row],[Age]]&lt;40), "Adult", IF(AND(marketing_campaign32[[#This Row],[Age]]&gt;=40, marketing_campaign32[[#This Row],[Age]]&lt;59), "Middle Age", "Old Age"))</f>
        <v>Adult</v>
      </c>
      <c r="E1535">
        <v>2</v>
      </c>
      <c r="F1535">
        <v>2</v>
      </c>
      <c r="G1535">
        <v>41850</v>
      </c>
      <c r="H1535" t="s">
        <v>147</v>
      </c>
      <c r="I1535">
        <v>2</v>
      </c>
      <c r="J1535">
        <v>1</v>
      </c>
      <c r="K1535">
        <v>1</v>
      </c>
      <c r="L1535">
        <f t="shared" si="69"/>
        <v>2</v>
      </c>
      <c r="M1535">
        <f>marketing_campaign32[[#This Row],[TotalKids]]+marketing_campaign32[[#This Row],[Marital_Number]]</f>
        <v>4</v>
      </c>
      <c r="N1535" s="1">
        <v>41267</v>
      </c>
      <c r="O1535" s="22">
        <f>MAX($N$2:$N$2229)-marketing_campaign32[[#This Row],[Dt_Customer]]</f>
        <v>552</v>
      </c>
      <c r="P1535">
        <v>51</v>
      </c>
      <c r="Q1535">
        <v>53</v>
      </c>
      <c r="R1535">
        <v>5</v>
      </c>
      <c r="S1535">
        <v>19</v>
      </c>
      <c r="T1535">
        <v>2</v>
      </c>
      <c r="U1535">
        <v>13</v>
      </c>
      <c r="V1535">
        <v>4</v>
      </c>
      <c r="W1535">
        <f t="shared" si="70"/>
        <v>96</v>
      </c>
      <c r="X1535" s="27">
        <f>marketing_campaign32[[#This Row],[TotalSpend]]/marketing_campaign32[[#This Row],[Income]]</f>
        <v>2.2939068100358423E-3</v>
      </c>
      <c r="Y1535" s="27" t="str">
        <f>IF(marketing_campaign32[[#This Row],[TotalSpend]]&gt;1196, "High Spend", "Low Spend")</f>
        <v>Low Spend</v>
      </c>
      <c r="Z1535">
        <v>3</v>
      </c>
      <c r="AA1535">
        <v>3</v>
      </c>
      <c r="AB1535">
        <v>0</v>
      </c>
      <c r="AC1535">
        <v>3</v>
      </c>
      <c r="AD1535">
        <f t="shared" si="71"/>
        <v>6</v>
      </c>
      <c r="AE1535" s="30">
        <f>IFERROR(marketing_campaign32[[#This Row],[TotalSpend]]/marketing_campaign32[[#This Row],[TotalPurchase]], 0)</f>
        <v>16</v>
      </c>
      <c r="AF1535">
        <v>8</v>
      </c>
      <c r="AG1535">
        <v>0</v>
      </c>
      <c r="AH1535">
        <v>0</v>
      </c>
      <c r="AI1535">
        <v>0</v>
      </c>
      <c r="AJ1535">
        <v>0</v>
      </c>
      <c r="AK1535">
        <v>0</v>
      </c>
      <c r="AL1535">
        <v>0</v>
      </c>
      <c r="AM1535">
        <v>0</v>
      </c>
    </row>
    <row r="1536" spans="1:39" x14ac:dyDescent="0.3">
      <c r="A1536">
        <v>1523</v>
      </c>
      <c r="B1536">
        <v>1973</v>
      </c>
      <c r="C1536">
        <f>2014-marketing_campaign32[[#This Row],[Year_Birth]]</f>
        <v>41</v>
      </c>
      <c r="D1536" t="str">
        <f>IF(AND(marketing_campaign32[[#This Row],[Age]]&gt;17, marketing_campaign32[[#This Row],[Age]]&lt;40), "Adult", IF(AND(marketing_campaign32[[#This Row],[Age]]&gt;=40, marketing_campaign32[[#This Row],[Age]]&lt;59), "Middle Age", "Old Age"))</f>
        <v>Middle Age</v>
      </c>
      <c r="E1536">
        <v>2</v>
      </c>
      <c r="F1536">
        <v>2</v>
      </c>
      <c r="G1536">
        <v>59041</v>
      </c>
      <c r="H1536" t="s">
        <v>147</v>
      </c>
      <c r="I1536">
        <v>2</v>
      </c>
      <c r="J1536">
        <v>1</v>
      </c>
      <c r="K1536">
        <v>1</v>
      </c>
      <c r="L1536">
        <f t="shared" si="69"/>
        <v>2</v>
      </c>
      <c r="M1536">
        <f>marketing_campaign32[[#This Row],[TotalKids]]+marketing_campaign32[[#This Row],[Marital_Number]]</f>
        <v>4</v>
      </c>
      <c r="N1536" s="1">
        <v>41766</v>
      </c>
      <c r="O1536" s="22">
        <f>MAX($N$2:$N$2229)-marketing_campaign32[[#This Row],[Dt_Customer]]</f>
        <v>53</v>
      </c>
      <c r="P1536">
        <v>25</v>
      </c>
      <c r="Q1536">
        <v>69</v>
      </c>
      <c r="R1536">
        <v>2</v>
      </c>
      <c r="S1536">
        <v>15</v>
      </c>
      <c r="T1536">
        <v>2</v>
      </c>
      <c r="U1536">
        <v>2</v>
      </c>
      <c r="V1536">
        <v>6</v>
      </c>
      <c r="W1536">
        <f t="shared" si="70"/>
        <v>96</v>
      </c>
      <c r="X1536" s="27">
        <f>marketing_campaign32[[#This Row],[TotalSpend]]/marketing_campaign32[[#This Row],[Income]]</f>
        <v>1.6259887197032571E-3</v>
      </c>
      <c r="Y1536" s="27" t="str">
        <f>IF(marketing_campaign32[[#This Row],[TotalSpend]]&gt;1196, "High Spend", "Low Spend")</f>
        <v>Low Spend</v>
      </c>
      <c r="Z1536">
        <v>2</v>
      </c>
      <c r="AA1536">
        <v>2</v>
      </c>
      <c r="AB1536">
        <v>0</v>
      </c>
      <c r="AC1536">
        <v>4</v>
      </c>
      <c r="AD1536">
        <f t="shared" si="71"/>
        <v>6</v>
      </c>
      <c r="AE1536" s="30">
        <f>IFERROR(marketing_campaign32[[#This Row],[TotalSpend]]/marketing_campaign32[[#This Row],[TotalPurchase]], 0)</f>
        <v>16</v>
      </c>
      <c r="AF1536">
        <v>5</v>
      </c>
      <c r="AG1536">
        <v>0</v>
      </c>
      <c r="AH1536">
        <v>0</v>
      </c>
      <c r="AI1536">
        <v>0</v>
      </c>
      <c r="AJ1536">
        <v>0</v>
      </c>
      <c r="AK1536">
        <v>0</v>
      </c>
      <c r="AL1536">
        <v>0</v>
      </c>
      <c r="AM1536">
        <v>0</v>
      </c>
    </row>
    <row r="1537" spans="1:39" x14ac:dyDescent="0.3">
      <c r="A1537">
        <v>1991</v>
      </c>
      <c r="B1537">
        <v>1967</v>
      </c>
      <c r="C1537">
        <f>2014-marketing_campaign32[[#This Row],[Year_Birth]]</f>
        <v>47</v>
      </c>
      <c r="D1537" t="str">
        <f>IF(AND(marketing_campaign32[[#This Row],[Age]]&gt;17, marketing_campaign32[[#This Row],[Age]]&lt;40), "Adult", IF(AND(marketing_campaign32[[#This Row],[Age]]&gt;=40, marketing_campaign32[[#This Row],[Age]]&lt;59), "Middle Age", "Old Age"))</f>
        <v>Middle Age</v>
      </c>
      <c r="E1537">
        <v>2</v>
      </c>
      <c r="F1537">
        <v>2</v>
      </c>
      <c r="G1537">
        <v>44931</v>
      </c>
      <c r="H1537" t="s">
        <v>147</v>
      </c>
      <c r="I1537">
        <v>2</v>
      </c>
      <c r="J1537">
        <v>0</v>
      </c>
      <c r="K1537">
        <v>1</v>
      </c>
      <c r="L1537">
        <f t="shared" ref="L1537:L1600" si="72">J1537+K1537</f>
        <v>1</v>
      </c>
      <c r="M1537">
        <f>marketing_campaign32[[#This Row],[TotalKids]]+marketing_campaign32[[#This Row],[Marital_Number]]</f>
        <v>3</v>
      </c>
      <c r="N1537" s="1">
        <v>41657</v>
      </c>
      <c r="O1537" s="22">
        <f>MAX($N$2:$N$2229)-marketing_campaign32[[#This Row],[Dt_Customer]]</f>
        <v>162</v>
      </c>
      <c r="P1537">
        <v>0</v>
      </c>
      <c r="Q1537">
        <v>78</v>
      </c>
      <c r="R1537">
        <v>0</v>
      </c>
      <c r="S1537">
        <v>11</v>
      </c>
      <c r="T1537">
        <v>0</v>
      </c>
      <c r="U1537">
        <v>0</v>
      </c>
      <c r="V1537">
        <v>7</v>
      </c>
      <c r="W1537">
        <f t="shared" ref="W1537:W1600" si="73">Q1537+R1537+S1537+T1537+U1537+V1537</f>
        <v>96</v>
      </c>
      <c r="X1537" s="27">
        <f>marketing_campaign32[[#This Row],[TotalSpend]]/marketing_campaign32[[#This Row],[Income]]</f>
        <v>2.1366094678507046E-3</v>
      </c>
      <c r="Y1537" s="27" t="str">
        <f>IF(marketing_campaign32[[#This Row],[TotalSpend]]&gt;1196, "High Spend", "Low Spend")</f>
        <v>Low Spend</v>
      </c>
      <c r="Z1537">
        <v>1</v>
      </c>
      <c r="AA1537">
        <v>2</v>
      </c>
      <c r="AB1537">
        <v>1</v>
      </c>
      <c r="AC1537">
        <v>3</v>
      </c>
      <c r="AD1537">
        <f t="shared" ref="AD1537:AD1600" si="74">AA1537+AB1537+AC1537</f>
        <v>6</v>
      </c>
      <c r="AE1537" s="30">
        <f>IFERROR(marketing_campaign32[[#This Row],[TotalSpend]]/marketing_campaign32[[#This Row],[TotalPurchase]], 0)</f>
        <v>16</v>
      </c>
      <c r="AF1537">
        <v>5</v>
      </c>
      <c r="AG1537">
        <v>0</v>
      </c>
      <c r="AH1537">
        <v>0</v>
      </c>
      <c r="AI1537">
        <v>0</v>
      </c>
      <c r="AJ1537">
        <v>0</v>
      </c>
      <c r="AK1537">
        <v>0</v>
      </c>
      <c r="AL1537">
        <v>0</v>
      </c>
      <c r="AM1537">
        <v>0</v>
      </c>
    </row>
    <row r="1538" spans="1:39" x14ac:dyDescent="0.3">
      <c r="A1538">
        <v>880</v>
      </c>
      <c r="B1538">
        <v>1966</v>
      </c>
      <c r="C1538">
        <f>2014-marketing_campaign32[[#This Row],[Year_Birth]]</f>
        <v>48</v>
      </c>
      <c r="D1538" t="str">
        <f>IF(AND(marketing_campaign32[[#This Row],[Age]]&gt;17, marketing_campaign32[[#This Row],[Age]]&lt;40), "Adult", IF(AND(marketing_campaign32[[#This Row],[Age]]&gt;=40, marketing_campaign32[[#This Row],[Age]]&lt;59), "Middle Age", "Old Age"))</f>
        <v>Middle Age</v>
      </c>
      <c r="E1538">
        <v>1</v>
      </c>
      <c r="F1538">
        <v>2</v>
      </c>
      <c r="G1538">
        <v>22634</v>
      </c>
      <c r="H1538" t="s">
        <v>148</v>
      </c>
      <c r="I1538">
        <v>1</v>
      </c>
      <c r="J1538">
        <v>0</v>
      </c>
      <c r="K1538">
        <v>0</v>
      </c>
      <c r="L1538">
        <f t="shared" si="72"/>
        <v>0</v>
      </c>
      <c r="M1538">
        <f>marketing_campaign32[[#This Row],[TotalKids]]+marketing_campaign32[[#This Row],[Marital_Number]]</f>
        <v>2</v>
      </c>
      <c r="N1538" s="1">
        <v>41290</v>
      </c>
      <c r="O1538" s="22">
        <f>MAX($N$2:$N$2229)-marketing_campaign32[[#This Row],[Dt_Customer]]</f>
        <v>529</v>
      </c>
      <c r="P1538">
        <v>47</v>
      </c>
      <c r="Q1538">
        <v>2</v>
      </c>
      <c r="R1538">
        <v>23</v>
      </c>
      <c r="S1538">
        <v>11</v>
      </c>
      <c r="T1538">
        <v>8</v>
      </c>
      <c r="U1538">
        <v>6</v>
      </c>
      <c r="V1538">
        <v>46</v>
      </c>
      <c r="W1538">
        <f t="shared" si="73"/>
        <v>96</v>
      </c>
      <c r="X1538" s="27">
        <f>marketing_campaign32[[#This Row],[TotalSpend]]/marketing_campaign32[[#This Row],[Income]]</f>
        <v>4.2414067332331891E-3</v>
      </c>
      <c r="Y1538" s="27" t="str">
        <f>IF(marketing_campaign32[[#This Row],[TotalSpend]]&gt;1196, "High Spend", "Low Spend")</f>
        <v>Low Spend</v>
      </c>
      <c r="Z1538">
        <v>1</v>
      </c>
      <c r="AA1538">
        <v>2</v>
      </c>
      <c r="AB1538">
        <v>1</v>
      </c>
      <c r="AC1538">
        <v>2</v>
      </c>
      <c r="AD1538">
        <f t="shared" si="74"/>
        <v>5</v>
      </c>
      <c r="AE1538" s="30">
        <f>IFERROR(marketing_campaign32[[#This Row],[TotalSpend]]/marketing_campaign32[[#This Row],[TotalPurchase]], 0)</f>
        <v>19.2</v>
      </c>
      <c r="AF1538">
        <v>8</v>
      </c>
      <c r="AG1538">
        <v>0</v>
      </c>
      <c r="AH1538">
        <v>0</v>
      </c>
      <c r="AI1538">
        <v>0</v>
      </c>
      <c r="AJ1538">
        <v>0</v>
      </c>
      <c r="AK1538">
        <v>0</v>
      </c>
      <c r="AL1538">
        <v>0</v>
      </c>
      <c r="AM1538">
        <v>0</v>
      </c>
    </row>
    <row r="1539" spans="1:39" x14ac:dyDescent="0.3">
      <c r="A1539">
        <v>524</v>
      </c>
      <c r="B1539">
        <v>1966</v>
      </c>
      <c r="C1539">
        <f>2014-marketing_campaign32[[#This Row],[Year_Birth]]</f>
        <v>48</v>
      </c>
      <c r="D1539" t="str">
        <f>IF(AND(marketing_campaign32[[#This Row],[Age]]&gt;17, marketing_campaign32[[#This Row],[Age]]&lt;40), "Adult", IF(AND(marketing_campaign32[[#This Row],[Age]]&gt;=40, marketing_campaign32[[#This Row],[Age]]&lt;59), "Middle Age", "Old Age"))</f>
        <v>Middle Age</v>
      </c>
      <c r="E1539">
        <v>1</v>
      </c>
      <c r="F1539">
        <v>2</v>
      </c>
      <c r="G1539">
        <v>22634</v>
      </c>
      <c r="H1539" t="s">
        <v>148</v>
      </c>
      <c r="I1539">
        <v>1</v>
      </c>
      <c r="J1539">
        <v>0</v>
      </c>
      <c r="K1539">
        <v>0</v>
      </c>
      <c r="L1539">
        <f t="shared" si="72"/>
        <v>0</v>
      </c>
      <c r="M1539">
        <f>marketing_campaign32[[#This Row],[TotalKids]]+marketing_campaign32[[#This Row],[Marital_Number]]</f>
        <v>2</v>
      </c>
      <c r="N1539" s="1">
        <v>41290</v>
      </c>
      <c r="O1539" s="22">
        <f>MAX($N$2:$N$2229)-marketing_campaign32[[#This Row],[Dt_Customer]]</f>
        <v>529</v>
      </c>
      <c r="P1539">
        <v>47</v>
      </c>
      <c r="Q1539">
        <v>2</v>
      </c>
      <c r="R1539">
        <v>23</v>
      </c>
      <c r="S1539">
        <v>11</v>
      </c>
      <c r="T1539">
        <v>8</v>
      </c>
      <c r="U1539">
        <v>6</v>
      </c>
      <c r="V1539">
        <v>46</v>
      </c>
      <c r="W1539">
        <f t="shared" si="73"/>
        <v>96</v>
      </c>
      <c r="X1539" s="27">
        <f>marketing_campaign32[[#This Row],[TotalSpend]]/marketing_campaign32[[#This Row],[Income]]</f>
        <v>4.2414067332331891E-3</v>
      </c>
      <c r="Y1539" s="27" t="str">
        <f>IF(marketing_campaign32[[#This Row],[TotalSpend]]&gt;1196, "High Spend", "Low Spend")</f>
        <v>Low Spend</v>
      </c>
      <c r="Z1539">
        <v>1</v>
      </c>
      <c r="AA1539">
        <v>2</v>
      </c>
      <c r="AB1539">
        <v>1</v>
      </c>
      <c r="AC1539">
        <v>2</v>
      </c>
      <c r="AD1539">
        <f t="shared" si="74"/>
        <v>5</v>
      </c>
      <c r="AE1539" s="30">
        <f>IFERROR(marketing_campaign32[[#This Row],[TotalSpend]]/marketing_campaign32[[#This Row],[TotalPurchase]], 0)</f>
        <v>19.2</v>
      </c>
      <c r="AF1539">
        <v>8</v>
      </c>
      <c r="AG1539">
        <v>0</v>
      </c>
      <c r="AH1539">
        <v>0</v>
      </c>
      <c r="AI1539">
        <v>0</v>
      </c>
      <c r="AJ1539">
        <v>0</v>
      </c>
      <c r="AK1539">
        <v>0</v>
      </c>
      <c r="AL1539">
        <v>0</v>
      </c>
      <c r="AM1539">
        <v>0</v>
      </c>
    </row>
    <row r="1540" spans="1:39" x14ac:dyDescent="0.3">
      <c r="A1540">
        <v>2315</v>
      </c>
      <c r="B1540">
        <v>1960</v>
      </c>
      <c r="C1540">
        <f>2014-marketing_campaign32[[#This Row],[Year_Birth]]</f>
        <v>54</v>
      </c>
      <c r="D1540" t="str">
        <f>IF(AND(marketing_campaign32[[#This Row],[Age]]&gt;17, marketing_campaign32[[#This Row],[Age]]&lt;40), "Adult", IF(AND(marketing_campaign32[[#This Row],[Age]]&gt;=40, marketing_campaign32[[#This Row],[Age]]&lt;59), "Middle Age", "Old Age"))</f>
        <v>Middle Age</v>
      </c>
      <c r="E1540">
        <v>2</v>
      </c>
      <c r="F1540">
        <v>1</v>
      </c>
      <c r="G1540">
        <v>58401</v>
      </c>
      <c r="H1540" t="s">
        <v>147</v>
      </c>
      <c r="I1540">
        <v>2</v>
      </c>
      <c r="J1540">
        <v>0</v>
      </c>
      <c r="K1540">
        <v>1</v>
      </c>
      <c r="L1540">
        <f t="shared" si="72"/>
        <v>1</v>
      </c>
      <c r="M1540">
        <f>marketing_campaign32[[#This Row],[TotalKids]]+marketing_campaign32[[#This Row],[Marital_Number]]</f>
        <v>2</v>
      </c>
      <c r="N1540" s="1">
        <v>41749</v>
      </c>
      <c r="O1540" s="22">
        <f>MAX($N$2:$N$2229)-marketing_campaign32[[#This Row],[Dt_Customer]]</f>
        <v>70</v>
      </c>
      <c r="P1540">
        <v>55</v>
      </c>
      <c r="Q1540">
        <v>10</v>
      </c>
      <c r="R1540">
        <v>0</v>
      </c>
      <c r="S1540">
        <v>11</v>
      </c>
      <c r="T1540">
        <v>17</v>
      </c>
      <c r="U1540">
        <v>29</v>
      </c>
      <c r="V1540">
        <v>29</v>
      </c>
      <c r="W1540">
        <f t="shared" si="73"/>
        <v>96</v>
      </c>
      <c r="X1540" s="27">
        <f>marketing_campaign32[[#This Row],[TotalSpend]]/marketing_campaign32[[#This Row],[Income]]</f>
        <v>1.6438074690501875E-3</v>
      </c>
      <c r="Y1540" s="27" t="str">
        <f>IF(marketing_campaign32[[#This Row],[TotalSpend]]&gt;1196, "High Spend", "Low Spend")</f>
        <v>Low Spend</v>
      </c>
      <c r="Z1540">
        <v>1</v>
      </c>
      <c r="AA1540">
        <v>1</v>
      </c>
      <c r="AB1540">
        <v>2</v>
      </c>
      <c r="AC1540">
        <v>2</v>
      </c>
      <c r="AD1540">
        <f t="shared" si="74"/>
        <v>5</v>
      </c>
      <c r="AE1540" s="30">
        <f>IFERROR(marketing_campaign32[[#This Row],[TotalSpend]]/marketing_campaign32[[#This Row],[TotalPurchase]], 0)</f>
        <v>19.2</v>
      </c>
      <c r="AF1540">
        <v>4</v>
      </c>
      <c r="AG1540">
        <v>0</v>
      </c>
      <c r="AH1540">
        <v>0</v>
      </c>
      <c r="AI1540">
        <v>0</v>
      </c>
      <c r="AJ1540">
        <v>0</v>
      </c>
      <c r="AK1540">
        <v>0</v>
      </c>
      <c r="AL1540">
        <v>0</v>
      </c>
      <c r="AM1540">
        <v>0</v>
      </c>
    </row>
    <row r="1541" spans="1:39" x14ac:dyDescent="0.3">
      <c r="A1541">
        <v>8140</v>
      </c>
      <c r="B1541">
        <v>1973</v>
      </c>
      <c r="C1541">
        <f>2014-marketing_campaign32[[#This Row],[Year_Birth]]</f>
        <v>41</v>
      </c>
      <c r="D1541" t="str">
        <f>IF(AND(marketing_campaign32[[#This Row],[Age]]&gt;17, marketing_campaign32[[#This Row],[Age]]&lt;40), "Adult", IF(AND(marketing_campaign32[[#This Row],[Age]]&gt;=40, marketing_campaign32[[#This Row],[Age]]&lt;59), "Middle Age", "Old Age"))</f>
        <v>Middle Age</v>
      </c>
      <c r="E1541">
        <v>2</v>
      </c>
      <c r="F1541">
        <v>2</v>
      </c>
      <c r="G1541">
        <v>22682</v>
      </c>
      <c r="H1541" t="s">
        <v>148</v>
      </c>
      <c r="I1541">
        <v>1</v>
      </c>
      <c r="J1541">
        <v>1</v>
      </c>
      <c r="K1541">
        <v>0</v>
      </c>
      <c r="L1541">
        <f t="shared" si="72"/>
        <v>1</v>
      </c>
      <c r="M1541">
        <f>marketing_campaign32[[#This Row],[TotalKids]]+marketing_campaign32[[#This Row],[Marital_Number]]</f>
        <v>3</v>
      </c>
      <c r="N1541" s="1">
        <v>41550</v>
      </c>
      <c r="O1541" s="22">
        <f>MAX($N$2:$N$2229)-marketing_campaign32[[#This Row],[Dt_Customer]]</f>
        <v>269</v>
      </c>
      <c r="P1541">
        <v>51</v>
      </c>
      <c r="Q1541">
        <v>10</v>
      </c>
      <c r="R1541">
        <v>14</v>
      </c>
      <c r="S1541">
        <v>29</v>
      </c>
      <c r="T1541">
        <v>4</v>
      </c>
      <c r="U1541">
        <v>2</v>
      </c>
      <c r="V1541">
        <v>36</v>
      </c>
      <c r="W1541">
        <f t="shared" si="73"/>
        <v>95</v>
      </c>
      <c r="X1541" s="27">
        <f>marketing_campaign32[[#This Row],[TotalSpend]]/marketing_campaign32[[#This Row],[Income]]</f>
        <v>4.1883431796137906E-3</v>
      </c>
      <c r="Y1541" s="27" t="str">
        <f>IF(marketing_campaign32[[#This Row],[TotalSpend]]&gt;1196, "High Spend", "Low Spend")</f>
        <v>Low Spend</v>
      </c>
      <c r="Z1541">
        <v>3</v>
      </c>
      <c r="AA1541">
        <v>2</v>
      </c>
      <c r="AB1541">
        <v>1</v>
      </c>
      <c r="AC1541">
        <v>4</v>
      </c>
      <c r="AD1541">
        <f t="shared" si="74"/>
        <v>7</v>
      </c>
      <c r="AE1541" s="30">
        <f>IFERROR(marketing_campaign32[[#This Row],[TotalSpend]]/marketing_campaign32[[#This Row],[TotalPurchase]], 0)</f>
        <v>13.571428571428571</v>
      </c>
      <c r="AF1541">
        <v>4</v>
      </c>
      <c r="AG1541">
        <v>0</v>
      </c>
      <c r="AH1541">
        <v>0</v>
      </c>
      <c r="AI1541">
        <v>0</v>
      </c>
      <c r="AJ1541">
        <v>0</v>
      </c>
      <c r="AK1541">
        <v>0</v>
      </c>
      <c r="AL1541">
        <v>0</v>
      </c>
      <c r="AM1541">
        <v>0</v>
      </c>
    </row>
    <row r="1542" spans="1:39" x14ac:dyDescent="0.3">
      <c r="A1542">
        <v>4487</v>
      </c>
      <c r="B1542">
        <v>1969</v>
      </c>
      <c r="C1542">
        <f>2014-marketing_campaign32[[#This Row],[Year_Birth]]</f>
        <v>45</v>
      </c>
      <c r="D1542" t="str">
        <f>IF(AND(marketing_campaign32[[#This Row],[Age]]&gt;17, marketing_campaign32[[#This Row],[Age]]&lt;40), "Adult", IF(AND(marketing_campaign32[[#This Row],[Age]]&gt;=40, marketing_campaign32[[#This Row],[Age]]&lt;59), "Middle Age", "Old Age"))</f>
        <v>Middle Age</v>
      </c>
      <c r="E1542">
        <v>3</v>
      </c>
      <c r="F1542">
        <v>1</v>
      </c>
      <c r="G1542">
        <v>39858</v>
      </c>
      <c r="H1542" t="s">
        <v>147</v>
      </c>
      <c r="I1542">
        <v>2</v>
      </c>
      <c r="J1542">
        <v>1</v>
      </c>
      <c r="K1542">
        <v>0</v>
      </c>
      <c r="L1542">
        <f t="shared" si="72"/>
        <v>1</v>
      </c>
      <c r="M1542">
        <f>marketing_campaign32[[#This Row],[TotalKids]]+marketing_campaign32[[#This Row],[Marital_Number]]</f>
        <v>2</v>
      </c>
      <c r="N1542" s="1">
        <v>41298</v>
      </c>
      <c r="O1542" s="22">
        <f>MAX($N$2:$N$2229)-marketing_campaign32[[#This Row],[Dt_Customer]]</f>
        <v>521</v>
      </c>
      <c r="P1542">
        <v>67</v>
      </c>
      <c r="Q1542">
        <v>15</v>
      </c>
      <c r="R1542">
        <v>20</v>
      </c>
      <c r="S1542">
        <v>25</v>
      </c>
      <c r="T1542">
        <v>2</v>
      </c>
      <c r="U1542">
        <v>7</v>
      </c>
      <c r="V1542">
        <v>26</v>
      </c>
      <c r="W1542">
        <f t="shared" si="73"/>
        <v>95</v>
      </c>
      <c r="X1542" s="27">
        <f>marketing_campaign32[[#This Row],[TotalSpend]]/marketing_campaign32[[#This Row],[Income]]</f>
        <v>2.3834612875708767E-3</v>
      </c>
      <c r="Y1542" s="27" t="str">
        <f>IF(marketing_campaign32[[#This Row],[TotalSpend]]&gt;1196, "High Spend", "Low Spend")</f>
        <v>Low Spend</v>
      </c>
      <c r="Z1542">
        <v>1</v>
      </c>
      <c r="AA1542">
        <v>2</v>
      </c>
      <c r="AB1542">
        <v>0</v>
      </c>
      <c r="AC1542">
        <v>4</v>
      </c>
      <c r="AD1542">
        <f t="shared" si="74"/>
        <v>6</v>
      </c>
      <c r="AE1542" s="30">
        <f>IFERROR(marketing_campaign32[[#This Row],[TotalSpend]]/marketing_campaign32[[#This Row],[TotalPurchase]], 0)</f>
        <v>15.833333333333334</v>
      </c>
      <c r="AF1542">
        <v>6</v>
      </c>
      <c r="AG1542">
        <v>0</v>
      </c>
      <c r="AH1542">
        <v>0</v>
      </c>
      <c r="AI1542">
        <v>0</v>
      </c>
      <c r="AJ1542">
        <v>0</v>
      </c>
      <c r="AK1542">
        <v>0</v>
      </c>
      <c r="AL1542">
        <v>1</v>
      </c>
      <c r="AM1542">
        <v>0</v>
      </c>
    </row>
    <row r="1543" spans="1:39" x14ac:dyDescent="0.3">
      <c r="A1543">
        <v>1131</v>
      </c>
      <c r="B1543">
        <v>1967</v>
      </c>
      <c r="C1543">
        <f>2014-marketing_campaign32[[#This Row],[Year_Birth]]</f>
        <v>47</v>
      </c>
      <c r="D1543" t="str">
        <f>IF(AND(marketing_campaign32[[#This Row],[Age]]&gt;17, marketing_campaign32[[#This Row],[Age]]&lt;40), "Adult", IF(AND(marketing_campaign32[[#This Row],[Age]]&gt;=40, marketing_campaign32[[#This Row],[Age]]&lt;59), "Middle Age", "Old Age"))</f>
        <v>Middle Age</v>
      </c>
      <c r="E1543">
        <v>3</v>
      </c>
      <c r="F1543">
        <v>1</v>
      </c>
      <c r="G1543">
        <v>52569</v>
      </c>
      <c r="H1543" t="s">
        <v>147</v>
      </c>
      <c r="I1543">
        <v>2</v>
      </c>
      <c r="J1543">
        <v>0</v>
      </c>
      <c r="K1543">
        <v>1</v>
      </c>
      <c r="L1543">
        <f t="shared" si="72"/>
        <v>1</v>
      </c>
      <c r="M1543">
        <f>marketing_campaign32[[#This Row],[TotalKids]]+marketing_campaign32[[#This Row],[Marital_Number]]</f>
        <v>2</v>
      </c>
      <c r="N1543" s="1">
        <v>41734</v>
      </c>
      <c r="O1543" s="22">
        <f>MAX($N$2:$N$2229)-marketing_campaign32[[#This Row],[Dt_Customer]]</f>
        <v>85</v>
      </c>
      <c r="P1543">
        <v>54</v>
      </c>
      <c r="Q1543">
        <v>85</v>
      </c>
      <c r="R1543">
        <v>0</v>
      </c>
      <c r="S1543">
        <v>3</v>
      </c>
      <c r="T1543">
        <v>0</v>
      </c>
      <c r="U1543">
        <v>0</v>
      </c>
      <c r="V1543">
        <v>7</v>
      </c>
      <c r="W1543">
        <f t="shared" si="73"/>
        <v>95</v>
      </c>
      <c r="X1543" s="27">
        <f>marketing_campaign32[[#This Row],[TotalSpend]]/marketing_campaign32[[#This Row],[Income]]</f>
        <v>1.8071486998040671E-3</v>
      </c>
      <c r="Y1543" s="27" t="str">
        <f>IF(marketing_campaign32[[#This Row],[TotalSpend]]&gt;1196, "High Spend", "Low Spend")</f>
        <v>Low Spend</v>
      </c>
      <c r="Z1543">
        <v>1</v>
      </c>
      <c r="AA1543">
        <v>2</v>
      </c>
      <c r="AB1543">
        <v>0</v>
      </c>
      <c r="AC1543">
        <v>4</v>
      </c>
      <c r="AD1543">
        <f t="shared" si="74"/>
        <v>6</v>
      </c>
      <c r="AE1543" s="30">
        <f>IFERROR(marketing_campaign32[[#This Row],[TotalSpend]]/marketing_campaign32[[#This Row],[TotalPurchase]], 0)</f>
        <v>15.833333333333334</v>
      </c>
      <c r="AF1543">
        <v>3</v>
      </c>
      <c r="AG1543">
        <v>0</v>
      </c>
      <c r="AH1543">
        <v>0</v>
      </c>
      <c r="AI1543">
        <v>0</v>
      </c>
      <c r="AJ1543">
        <v>0</v>
      </c>
      <c r="AK1543">
        <v>0</v>
      </c>
      <c r="AL1543">
        <v>0</v>
      </c>
      <c r="AM1543">
        <v>0</v>
      </c>
    </row>
    <row r="1544" spans="1:39" x14ac:dyDescent="0.3">
      <c r="A1544">
        <v>6941</v>
      </c>
      <c r="B1544">
        <v>1971</v>
      </c>
      <c r="C1544">
        <f>2014-marketing_campaign32[[#This Row],[Year_Birth]]</f>
        <v>43</v>
      </c>
      <c r="D1544" t="str">
        <f>IF(AND(marketing_campaign32[[#This Row],[Age]]&gt;17, marketing_campaign32[[#This Row],[Age]]&lt;40), "Adult", IF(AND(marketing_campaign32[[#This Row],[Age]]&gt;=40, marketing_campaign32[[#This Row],[Age]]&lt;59), "Middle Age", "Old Age"))</f>
        <v>Middle Age</v>
      </c>
      <c r="E1544">
        <v>2</v>
      </c>
      <c r="F1544">
        <v>1</v>
      </c>
      <c r="G1544">
        <v>31632</v>
      </c>
      <c r="H1544" t="s">
        <v>147</v>
      </c>
      <c r="I1544">
        <v>2</v>
      </c>
      <c r="J1544">
        <v>0</v>
      </c>
      <c r="K1544">
        <v>0</v>
      </c>
      <c r="L1544">
        <f t="shared" si="72"/>
        <v>0</v>
      </c>
      <c r="M1544">
        <f>marketing_campaign32[[#This Row],[TotalKids]]+marketing_campaign32[[#This Row],[Marital_Number]]</f>
        <v>1</v>
      </c>
      <c r="N1544" s="1">
        <v>41469</v>
      </c>
      <c r="O1544" s="22">
        <f>MAX($N$2:$N$2229)-marketing_campaign32[[#This Row],[Dt_Customer]]</f>
        <v>350</v>
      </c>
      <c r="P1544">
        <v>92</v>
      </c>
      <c r="Q1544">
        <v>17</v>
      </c>
      <c r="R1544">
        <v>8</v>
      </c>
      <c r="S1544">
        <v>12</v>
      </c>
      <c r="T1544">
        <v>11</v>
      </c>
      <c r="U1544">
        <v>15</v>
      </c>
      <c r="V1544">
        <v>32</v>
      </c>
      <c r="W1544">
        <f t="shared" si="73"/>
        <v>95</v>
      </c>
      <c r="X1544" s="27">
        <f>marketing_campaign32[[#This Row],[TotalSpend]]/marketing_campaign32[[#This Row],[Income]]</f>
        <v>3.0032878098128477E-3</v>
      </c>
      <c r="Y1544" s="27" t="str">
        <f>IF(marketing_campaign32[[#This Row],[TotalSpend]]&gt;1196, "High Spend", "Low Spend")</f>
        <v>Low Spend</v>
      </c>
      <c r="Z1544">
        <v>1</v>
      </c>
      <c r="AA1544">
        <v>2</v>
      </c>
      <c r="AB1544">
        <v>1</v>
      </c>
      <c r="AC1544">
        <v>2</v>
      </c>
      <c r="AD1544">
        <f t="shared" si="74"/>
        <v>5</v>
      </c>
      <c r="AE1544" s="30">
        <f>IFERROR(marketing_campaign32[[#This Row],[TotalSpend]]/marketing_campaign32[[#This Row],[TotalPurchase]], 0)</f>
        <v>19</v>
      </c>
      <c r="AF1544">
        <v>7</v>
      </c>
      <c r="AG1544">
        <v>0</v>
      </c>
      <c r="AH1544">
        <v>0</v>
      </c>
      <c r="AI1544">
        <v>0</v>
      </c>
      <c r="AJ1544">
        <v>0</v>
      </c>
      <c r="AK1544">
        <v>0</v>
      </c>
      <c r="AL1544">
        <v>0</v>
      </c>
      <c r="AM1544">
        <v>0</v>
      </c>
    </row>
    <row r="1545" spans="1:39" x14ac:dyDescent="0.3">
      <c r="A1545">
        <v>7124</v>
      </c>
      <c r="B1545">
        <v>1968</v>
      </c>
      <c r="C1545">
        <f>2014-marketing_campaign32[[#This Row],[Year_Birth]]</f>
        <v>46</v>
      </c>
      <c r="D1545" t="str">
        <f>IF(AND(marketing_campaign32[[#This Row],[Age]]&gt;17, marketing_campaign32[[#This Row],[Age]]&lt;40), "Adult", IF(AND(marketing_campaign32[[#This Row],[Age]]&gt;=40, marketing_campaign32[[#This Row],[Age]]&lt;59), "Middle Age", "Old Age"))</f>
        <v>Middle Age</v>
      </c>
      <c r="E1545">
        <v>2</v>
      </c>
      <c r="F1545">
        <v>1</v>
      </c>
      <c r="G1545">
        <v>36997</v>
      </c>
      <c r="H1545" t="s">
        <v>147</v>
      </c>
      <c r="I1545">
        <v>2</v>
      </c>
      <c r="J1545">
        <v>1</v>
      </c>
      <c r="K1545">
        <v>1</v>
      </c>
      <c r="L1545">
        <f t="shared" si="72"/>
        <v>2</v>
      </c>
      <c r="M1545">
        <f>marketing_campaign32[[#This Row],[TotalKids]]+marketing_campaign32[[#This Row],[Marital_Number]]</f>
        <v>3</v>
      </c>
      <c r="N1545" s="1">
        <v>41306</v>
      </c>
      <c r="O1545" s="22">
        <f>MAX($N$2:$N$2229)-marketing_campaign32[[#This Row],[Dt_Customer]]</f>
        <v>513</v>
      </c>
      <c r="P1545">
        <v>72</v>
      </c>
      <c r="Q1545">
        <v>43</v>
      </c>
      <c r="R1545">
        <v>4</v>
      </c>
      <c r="S1545">
        <v>12</v>
      </c>
      <c r="T1545">
        <v>8</v>
      </c>
      <c r="U1545">
        <v>0</v>
      </c>
      <c r="V1545">
        <v>27</v>
      </c>
      <c r="W1545">
        <f t="shared" si="73"/>
        <v>94</v>
      </c>
      <c r="X1545" s="27">
        <f>marketing_campaign32[[#This Row],[TotalSpend]]/marketing_campaign32[[#This Row],[Income]]</f>
        <v>2.5407465470173259E-3</v>
      </c>
      <c r="Y1545" s="27" t="str">
        <f>IF(marketing_campaign32[[#This Row],[TotalSpend]]&gt;1196, "High Spend", "Low Spend")</f>
        <v>Low Spend</v>
      </c>
      <c r="Z1545">
        <v>5</v>
      </c>
      <c r="AA1545">
        <v>2</v>
      </c>
      <c r="AB1545">
        <v>1</v>
      </c>
      <c r="AC1545">
        <v>4</v>
      </c>
      <c r="AD1545">
        <f t="shared" si="74"/>
        <v>7</v>
      </c>
      <c r="AE1545" s="30">
        <f>IFERROR(marketing_campaign32[[#This Row],[TotalSpend]]/marketing_campaign32[[#This Row],[TotalPurchase]], 0)</f>
        <v>13.428571428571429</v>
      </c>
      <c r="AF1545">
        <v>5</v>
      </c>
      <c r="AG1545">
        <v>0</v>
      </c>
      <c r="AH1545">
        <v>0</v>
      </c>
      <c r="AI1545">
        <v>0</v>
      </c>
      <c r="AJ1545">
        <v>0</v>
      </c>
      <c r="AK1545">
        <v>0</v>
      </c>
      <c r="AL1545">
        <v>0</v>
      </c>
      <c r="AM1545">
        <v>0</v>
      </c>
    </row>
    <row r="1546" spans="1:39" x14ac:dyDescent="0.3">
      <c r="A1546">
        <v>3706</v>
      </c>
      <c r="B1546">
        <v>1978</v>
      </c>
      <c r="C1546">
        <f>2014-marketing_campaign32[[#This Row],[Year_Birth]]</f>
        <v>36</v>
      </c>
      <c r="D1546" t="str">
        <f>IF(AND(marketing_campaign32[[#This Row],[Age]]&gt;17, marketing_campaign32[[#This Row],[Age]]&lt;40), "Adult", IF(AND(marketing_campaign32[[#This Row],[Age]]&gt;=40, marketing_campaign32[[#This Row],[Age]]&lt;59), "Middle Age", "Old Age"))</f>
        <v>Adult</v>
      </c>
      <c r="E1546">
        <v>2</v>
      </c>
      <c r="F1546">
        <v>1</v>
      </c>
      <c r="G1546">
        <v>28647</v>
      </c>
      <c r="H1546" t="s">
        <v>148</v>
      </c>
      <c r="I1546">
        <v>1</v>
      </c>
      <c r="J1546">
        <v>1</v>
      </c>
      <c r="K1546">
        <v>0</v>
      </c>
      <c r="L1546">
        <f t="shared" si="72"/>
        <v>1</v>
      </c>
      <c r="M1546">
        <f>marketing_campaign32[[#This Row],[TotalKids]]+marketing_campaign32[[#This Row],[Marital_Number]]</f>
        <v>2</v>
      </c>
      <c r="N1546" s="1">
        <v>41507</v>
      </c>
      <c r="O1546" s="22">
        <f>MAX($N$2:$N$2229)-marketing_campaign32[[#This Row],[Dt_Customer]]</f>
        <v>312</v>
      </c>
      <c r="P1546">
        <v>54</v>
      </c>
      <c r="Q1546">
        <v>19</v>
      </c>
      <c r="R1546">
        <v>8</v>
      </c>
      <c r="S1546">
        <v>29</v>
      </c>
      <c r="T1546">
        <v>0</v>
      </c>
      <c r="U1546">
        <v>12</v>
      </c>
      <c r="V1546">
        <v>26</v>
      </c>
      <c r="W1546">
        <f t="shared" si="73"/>
        <v>94</v>
      </c>
      <c r="X1546" s="27">
        <f>marketing_campaign32[[#This Row],[TotalSpend]]/marketing_campaign32[[#This Row],[Income]]</f>
        <v>3.2813209062030929E-3</v>
      </c>
      <c r="Y1546" s="27" t="str">
        <f>IF(marketing_campaign32[[#This Row],[TotalSpend]]&gt;1196, "High Spend", "Low Spend")</f>
        <v>Low Spend</v>
      </c>
      <c r="Z1546">
        <v>1</v>
      </c>
      <c r="AA1546">
        <v>2</v>
      </c>
      <c r="AB1546">
        <v>2</v>
      </c>
      <c r="AC1546">
        <v>2</v>
      </c>
      <c r="AD1546">
        <f t="shared" si="74"/>
        <v>6</v>
      </c>
      <c r="AE1546" s="30">
        <f>IFERROR(marketing_campaign32[[#This Row],[TotalSpend]]/marketing_campaign32[[#This Row],[TotalPurchase]], 0)</f>
        <v>15.666666666666666</v>
      </c>
      <c r="AF1546">
        <v>7</v>
      </c>
      <c r="AG1546">
        <v>0</v>
      </c>
      <c r="AH1546">
        <v>0</v>
      </c>
      <c r="AI1546">
        <v>1</v>
      </c>
      <c r="AJ1546">
        <v>0</v>
      </c>
      <c r="AK1546">
        <v>0</v>
      </c>
      <c r="AL1546">
        <v>1</v>
      </c>
      <c r="AM1546">
        <v>0</v>
      </c>
    </row>
    <row r="1547" spans="1:39" x14ac:dyDescent="0.3">
      <c r="A1547">
        <v>3308</v>
      </c>
      <c r="B1547">
        <v>1952</v>
      </c>
      <c r="C1547">
        <f>2014-marketing_campaign32[[#This Row],[Year_Birth]]</f>
        <v>62</v>
      </c>
      <c r="D1547" t="str">
        <f>IF(AND(marketing_campaign32[[#This Row],[Age]]&gt;17, marketing_campaign32[[#This Row],[Age]]&lt;40), "Adult", IF(AND(marketing_campaign32[[#This Row],[Age]]&gt;=40, marketing_campaign32[[#This Row],[Age]]&lt;59), "Middle Age", "Old Age"))</f>
        <v>Old Age</v>
      </c>
      <c r="E1547">
        <v>2</v>
      </c>
      <c r="F1547">
        <v>2</v>
      </c>
      <c r="G1547">
        <v>35704</v>
      </c>
      <c r="H1547" t="s">
        <v>147</v>
      </c>
      <c r="I1547">
        <v>2</v>
      </c>
      <c r="J1547">
        <v>1</v>
      </c>
      <c r="K1547">
        <v>1</v>
      </c>
      <c r="L1547">
        <f t="shared" si="72"/>
        <v>2</v>
      </c>
      <c r="M1547">
        <f>marketing_campaign32[[#This Row],[TotalKids]]+marketing_campaign32[[#This Row],[Marital_Number]]</f>
        <v>4</v>
      </c>
      <c r="N1547" s="1">
        <v>41642</v>
      </c>
      <c r="O1547" s="22">
        <f>MAX($N$2:$N$2229)-marketing_campaign32[[#This Row],[Dt_Customer]]</f>
        <v>177</v>
      </c>
      <c r="P1547">
        <v>54</v>
      </c>
      <c r="Q1547">
        <v>30</v>
      </c>
      <c r="R1547">
        <v>9</v>
      </c>
      <c r="S1547">
        <v>12</v>
      </c>
      <c r="T1547">
        <v>2</v>
      </c>
      <c r="U1547">
        <v>11</v>
      </c>
      <c r="V1547">
        <v>30</v>
      </c>
      <c r="W1547">
        <f t="shared" si="73"/>
        <v>94</v>
      </c>
      <c r="X1547" s="27">
        <f>marketing_campaign32[[#This Row],[TotalSpend]]/marketing_campaign32[[#This Row],[Income]]</f>
        <v>2.632758234371499E-3</v>
      </c>
      <c r="Y1547" s="27" t="str">
        <f>IF(marketing_campaign32[[#This Row],[TotalSpend]]&gt;1196, "High Spend", "Low Spend")</f>
        <v>Low Spend</v>
      </c>
      <c r="Z1547">
        <v>3</v>
      </c>
      <c r="AA1547">
        <v>2</v>
      </c>
      <c r="AB1547">
        <v>0</v>
      </c>
      <c r="AC1547">
        <v>4</v>
      </c>
      <c r="AD1547">
        <f t="shared" si="74"/>
        <v>6</v>
      </c>
      <c r="AE1547" s="30">
        <f>IFERROR(marketing_campaign32[[#This Row],[TotalSpend]]/marketing_campaign32[[#This Row],[TotalPurchase]], 0)</f>
        <v>15.666666666666666</v>
      </c>
      <c r="AF1547">
        <v>4</v>
      </c>
      <c r="AG1547">
        <v>0</v>
      </c>
      <c r="AH1547">
        <v>0</v>
      </c>
      <c r="AI1547">
        <v>0</v>
      </c>
      <c r="AJ1547">
        <v>0</v>
      </c>
      <c r="AK1547">
        <v>0</v>
      </c>
      <c r="AL1547">
        <v>0</v>
      </c>
      <c r="AM1547">
        <v>0</v>
      </c>
    </row>
    <row r="1548" spans="1:39" x14ac:dyDescent="0.3">
      <c r="A1548">
        <v>9706</v>
      </c>
      <c r="B1548">
        <v>1974</v>
      </c>
      <c r="C1548">
        <f>2014-marketing_campaign32[[#This Row],[Year_Birth]]</f>
        <v>40</v>
      </c>
      <c r="D1548" t="str">
        <f>IF(AND(marketing_campaign32[[#This Row],[Age]]&gt;17, marketing_campaign32[[#This Row],[Age]]&lt;40), "Adult", IF(AND(marketing_campaign32[[#This Row],[Age]]&gt;=40, marketing_campaign32[[#This Row],[Age]]&lt;59), "Middle Age", "Old Age"))</f>
        <v>Middle Age</v>
      </c>
      <c r="E1548">
        <v>3</v>
      </c>
      <c r="F1548">
        <v>1</v>
      </c>
      <c r="G1548">
        <v>31560</v>
      </c>
      <c r="H1548" t="s">
        <v>147</v>
      </c>
      <c r="I1548">
        <v>2</v>
      </c>
      <c r="J1548">
        <v>1</v>
      </c>
      <c r="K1548">
        <v>0</v>
      </c>
      <c r="L1548">
        <f t="shared" si="72"/>
        <v>1</v>
      </c>
      <c r="M1548">
        <f>marketing_campaign32[[#This Row],[TotalKids]]+marketing_campaign32[[#This Row],[Marital_Number]]</f>
        <v>2</v>
      </c>
      <c r="N1548" s="1">
        <v>41449</v>
      </c>
      <c r="O1548" s="22">
        <f>MAX($N$2:$N$2229)-marketing_campaign32[[#This Row],[Dt_Customer]]</f>
        <v>370</v>
      </c>
      <c r="P1548">
        <v>98</v>
      </c>
      <c r="Q1548">
        <v>62</v>
      </c>
      <c r="R1548">
        <v>1</v>
      </c>
      <c r="S1548">
        <v>20</v>
      </c>
      <c r="T1548">
        <v>4</v>
      </c>
      <c r="U1548">
        <v>0</v>
      </c>
      <c r="V1548">
        <v>7</v>
      </c>
      <c r="W1548">
        <f t="shared" si="73"/>
        <v>94</v>
      </c>
      <c r="X1548" s="27">
        <f>marketing_campaign32[[#This Row],[TotalSpend]]/marketing_campaign32[[#This Row],[Income]]</f>
        <v>2.9784537389100129E-3</v>
      </c>
      <c r="Y1548" s="27" t="str">
        <f>IF(marketing_campaign32[[#This Row],[TotalSpend]]&gt;1196, "High Spend", "Low Spend")</f>
        <v>Low Spend</v>
      </c>
      <c r="Z1548">
        <v>2</v>
      </c>
      <c r="AA1548">
        <v>2</v>
      </c>
      <c r="AB1548">
        <v>1</v>
      </c>
      <c r="AC1548">
        <v>3</v>
      </c>
      <c r="AD1548">
        <f t="shared" si="74"/>
        <v>6</v>
      </c>
      <c r="AE1548" s="30">
        <f>IFERROR(marketing_campaign32[[#This Row],[TotalSpend]]/marketing_campaign32[[#This Row],[TotalPurchase]], 0)</f>
        <v>15.666666666666666</v>
      </c>
      <c r="AF1548">
        <v>8</v>
      </c>
      <c r="AG1548">
        <v>0</v>
      </c>
      <c r="AH1548">
        <v>0</v>
      </c>
      <c r="AI1548">
        <v>0</v>
      </c>
      <c r="AJ1548">
        <v>0</v>
      </c>
      <c r="AK1548">
        <v>0</v>
      </c>
      <c r="AL1548">
        <v>0</v>
      </c>
      <c r="AM1548">
        <v>0</v>
      </c>
    </row>
    <row r="1549" spans="1:39" x14ac:dyDescent="0.3">
      <c r="A1549">
        <v>7011</v>
      </c>
      <c r="B1549">
        <v>1973</v>
      </c>
      <c r="C1549">
        <f>2014-marketing_campaign32[[#This Row],[Year_Birth]]</f>
        <v>41</v>
      </c>
      <c r="D1549" t="str">
        <f>IF(AND(marketing_campaign32[[#This Row],[Age]]&gt;17, marketing_campaign32[[#This Row],[Age]]&lt;40), "Adult", IF(AND(marketing_campaign32[[#This Row],[Age]]&gt;=40, marketing_campaign32[[#This Row],[Age]]&lt;59), "Middle Age", "Old Age"))</f>
        <v>Middle Age</v>
      </c>
      <c r="E1549">
        <v>2</v>
      </c>
      <c r="F1549">
        <v>2</v>
      </c>
      <c r="G1549">
        <v>33471</v>
      </c>
      <c r="H1549" t="s">
        <v>147</v>
      </c>
      <c r="I1549">
        <v>2</v>
      </c>
      <c r="J1549">
        <v>1</v>
      </c>
      <c r="K1549">
        <v>0</v>
      </c>
      <c r="L1549">
        <f t="shared" si="72"/>
        <v>1</v>
      </c>
      <c r="M1549">
        <f>marketing_campaign32[[#This Row],[TotalKids]]+marketing_campaign32[[#This Row],[Marital_Number]]</f>
        <v>3</v>
      </c>
      <c r="N1549" s="1">
        <v>41194</v>
      </c>
      <c r="O1549" s="22">
        <f>MAX($N$2:$N$2229)-marketing_campaign32[[#This Row],[Dt_Customer]]</f>
        <v>625</v>
      </c>
      <c r="P1549">
        <v>47</v>
      </c>
      <c r="Q1549">
        <v>43</v>
      </c>
      <c r="R1549">
        <v>2</v>
      </c>
      <c r="S1549">
        <v>27</v>
      </c>
      <c r="T1549">
        <v>0</v>
      </c>
      <c r="U1549">
        <v>9</v>
      </c>
      <c r="V1549">
        <v>12</v>
      </c>
      <c r="W1549">
        <f t="shared" si="73"/>
        <v>93</v>
      </c>
      <c r="X1549" s="27">
        <f>marketing_campaign32[[#This Row],[TotalSpend]]/marketing_campaign32[[#This Row],[Income]]</f>
        <v>2.7785246930178364E-3</v>
      </c>
      <c r="Y1549" s="27" t="str">
        <f>IF(marketing_campaign32[[#This Row],[TotalSpend]]&gt;1196, "High Spend", "Low Spend")</f>
        <v>Low Spend</v>
      </c>
      <c r="Z1549">
        <v>3</v>
      </c>
      <c r="AA1549">
        <v>3</v>
      </c>
      <c r="AB1549">
        <v>0</v>
      </c>
      <c r="AC1549">
        <v>4</v>
      </c>
      <c r="AD1549">
        <f t="shared" si="74"/>
        <v>7</v>
      </c>
      <c r="AE1549" s="30">
        <f>IFERROR(marketing_campaign32[[#This Row],[TotalSpend]]/marketing_campaign32[[#This Row],[TotalPurchase]], 0)</f>
        <v>13.285714285714286</v>
      </c>
      <c r="AF1549">
        <v>7</v>
      </c>
      <c r="AG1549">
        <v>0</v>
      </c>
      <c r="AH1549">
        <v>0</v>
      </c>
      <c r="AI1549">
        <v>0</v>
      </c>
      <c r="AJ1549">
        <v>0</v>
      </c>
      <c r="AK1549">
        <v>0</v>
      </c>
      <c r="AL1549">
        <v>0</v>
      </c>
      <c r="AM1549">
        <v>0</v>
      </c>
    </row>
    <row r="1550" spans="1:39" x14ac:dyDescent="0.3">
      <c r="A1550">
        <v>4376</v>
      </c>
      <c r="B1550">
        <v>1960</v>
      </c>
      <c r="C1550">
        <f>2014-marketing_campaign32[[#This Row],[Year_Birth]]</f>
        <v>54</v>
      </c>
      <c r="D1550" t="str">
        <f>IF(AND(marketing_campaign32[[#This Row],[Age]]&gt;17, marketing_campaign32[[#This Row],[Age]]&lt;40), "Adult", IF(AND(marketing_campaign32[[#This Row],[Age]]&gt;=40, marketing_campaign32[[#This Row],[Age]]&lt;59), "Middle Age", "Old Age"))</f>
        <v>Middle Age</v>
      </c>
      <c r="E1550">
        <v>3</v>
      </c>
      <c r="F1550">
        <v>1</v>
      </c>
      <c r="G1550">
        <v>32218</v>
      </c>
      <c r="H1550" t="s">
        <v>147</v>
      </c>
      <c r="I1550">
        <v>2</v>
      </c>
      <c r="J1550">
        <v>0</v>
      </c>
      <c r="K1550">
        <v>0</v>
      </c>
      <c r="L1550">
        <f t="shared" si="72"/>
        <v>0</v>
      </c>
      <c r="M1550">
        <f>marketing_campaign32[[#This Row],[TotalKids]]+marketing_campaign32[[#This Row],[Marital_Number]]</f>
        <v>1</v>
      </c>
      <c r="N1550" s="1">
        <v>41685</v>
      </c>
      <c r="O1550" s="22">
        <f>MAX($N$2:$N$2229)-marketing_campaign32[[#This Row],[Dt_Customer]]</f>
        <v>134</v>
      </c>
      <c r="P1550">
        <v>27</v>
      </c>
      <c r="Q1550">
        <v>10</v>
      </c>
      <c r="R1550">
        <v>24</v>
      </c>
      <c r="S1550">
        <v>15</v>
      </c>
      <c r="T1550">
        <v>13</v>
      </c>
      <c r="U1550">
        <v>1</v>
      </c>
      <c r="V1550">
        <v>30</v>
      </c>
      <c r="W1550">
        <f t="shared" si="73"/>
        <v>93</v>
      </c>
      <c r="X1550" s="27">
        <f>marketing_campaign32[[#This Row],[TotalSpend]]/marketing_campaign32[[#This Row],[Income]]</f>
        <v>2.8865851387423181E-3</v>
      </c>
      <c r="Y1550" s="27" t="str">
        <f>IF(marketing_campaign32[[#This Row],[TotalSpend]]&gt;1196, "High Spend", "Low Spend")</f>
        <v>Low Spend</v>
      </c>
      <c r="Z1550">
        <v>1</v>
      </c>
      <c r="AA1550">
        <v>2</v>
      </c>
      <c r="AB1550">
        <v>1</v>
      </c>
      <c r="AC1550">
        <v>3</v>
      </c>
      <c r="AD1550">
        <f t="shared" si="74"/>
        <v>6</v>
      </c>
      <c r="AE1550" s="30">
        <f>IFERROR(marketing_campaign32[[#This Row],[TotalSpend]]/marketing_campaign32[[#This Row],[TotalPurchase]], 0)</f>
        <v>15.5</v>
      </c>
      <c r="AF1550">
        <v>7</v>
      </c>
      <c r="AG1550">
        <v>0</v>
      </c>
      <c r="AH1550">
        <v>0</v>
      </c>
      <c r="AI1550">
        <v>1</v>
      </c>
      <c r="AJ1550">
        <v>0</v>
      </c>
      <c r="AK1550">
        <v>0</v>
      </c>
      <c r="AL1550">
        <v>1</v>
      </c>
      <c r="AM1550">
        <v>0</v>
      </c>
    </row>
    <row r="1551" spans="1:39" x14ac:dyDescent="0.3">
      <c r="A1551">
        <v>1072</v>
      </c>
      <c r="B1551">
        <v>1965</v>
      </c>
      <c r="C1551">
        <f>2014-marketing_campaign32[[#This Row],[Year_Birth]]</f>
        <v>49</v>
      </c>
      <c r="D1551" t="str">
        <f>IF(AND(marketing_campaign32[[#This Row],[Age]]&gt;17, marketing_campaign32[[#This Row],[Age]]&lt;40), "Adult", IF(AND(marketing_campaign32[[#This Row],[Age]]&gt;=40, marketing_campaign32[[#This Row],[Age]]&lt;59), "Middle Age", "Old Age"))</f>
        <v>Middle Age</v>
      </c>
      <c r="E1551">
        <v>3</v>
      </c>
      <c r="F1551">
        <v>1</v>
      </c>
      <c r="G1551">
        <v>40760</v>
      </c>
      <c r="H1551" t="s">
        <v>147</v>
      </c>
      <c r="I1551">
        <v>2</v>
      </c>
      <c r="J1551">
        <v>0</v>
      </c>
      <c r="K1551">
        <v>1</v>
      </c>
      <c r="L1551">
        <f t="shared" si="72"/>
        <v>1</v>
      </c>
      <c r="M1551">
        <f>marketing_campaign32[[#This Row],[TotalKids]]+marketing_campaign32[[#This Row],[Marital_Number]]</f>
        <v>2</v>
      </c>
      <c r="N1551" s="1">
        <v>41516</v>
      </c>
      <c r="O1551" s="22">
        <f>MAX($N$2:$N$2229)-marketing_campaign32[[#This Row],[Dt_Customer]]</f>
        <v>303</v>
      </c>
      <c r="P1551">
        <v>64</v>
      </c>
      <c r="Q1551">
        <v>70</v>
      </c>
      <c r="R1551">
        <v>0</v>
      </c>
      <c r="S1551">
        <v>17</v>
      </c>
      <c r="T1551">
        <v>0</v>
      </c>
      <c r="U1551">
        <v>0</v>
      </c>
      <c r="V1551">
        <v>6</v>
      </c>
      <c r="W1551">
        <f t="shared" si="73"/>
        <v>93</v>
      </c>
      <c r="X1551" s="27">
        <f>marketing_campaign32[[#This Row],[TotalSpend]]/marketing_campaign32[[#This Row],[Income]]</f>
        <v>2.2816486751717369E-3</v>
      </c>
      <c r="Y1551" s="27" t="str">
        <f>IF(marketing_campaign32[[#This Row],[TotalSpend]]&gt;1196, "High Spend", "Low Spend")</f>
        <v>Low Spend</v>
      </c>
      <c r="Z1551">
        <v>2</v>
      </c>
      <c r="AA1551">
        <v>2</v>
      </c>
      <c r="AB1551">
        <v>1</v>
      </c>
      <c r="AC1551">
        <v>3</v>
      </c>
      <c r="AD1551">
        <f t="shared" si="74"/>
        <v>6</v>
      </c>
      <c r="AE1551" s="30">
        <f>IFERROR(marketing_campaign32[[#This Row],[TotalSpend]]/marketing_campaign32[[#This Row],[TotalPurchase]], 0)</f>
        <v>15.5</v>
      </c>
      <c r="AF1551">
        <v>6</v>
      </c>
      <c r="AG1551">
        <v>0</v>
      </c>
      <c r="AH1551">
        <v>0</v>
      </c>
      <c r="AI1551">
        <v>0</v>
      </c>
      <c r="AJ1551">
        <v>0</v>
      </c>
      <c r="AK1551">
        <v>0</v>
      </c>
      <c r="AL1551">
        <v>0</v>
      </c>
      <c r="AM1551">
        <v>0</v>
      </c>
    </row>
    <row r="1552" spans="1:39" x14ac:dyDescent="0.3">
      <c r="A1552">
        <v>1880</v>
      </c>
      <c r="B1552">
        <v>1959</v>
      </c>
      <c r="C1552">
        <f>2014-marketing_campaign32[[#This Row],[Year_Birth]]</f>
        <v>55</v>
      </c>
      <c r="D1552" t="str">
        <f>IF(AND(marketing_campaign32[[#This Row],[Age]]&gt;17, marketing_campaign32[[#This Row],[Age]]&lt;40), "Adult", IF(AND(marketing_campaign32[[#This Row],[Age]]&gt;=40, marketing_campaign32[[#This Row],[Age]]&lt;59), "Middle Age", "Old Age"))</f>
        <v>Middle Age</v>
      </c>
      <c r="E1552">
        <v>3</v>
      </c>
      <c r="F1552">
        <v>2</v>
      </c>
      <c r="G1552">
        <v>53537</v>
      </c>
      <c r="H1552" t="s">
        <v>147</v>
      </c>
      <c r="I1552">
        <v>2</v>
      </c>
      <c r="J1552">
        <v>1</v>
      </c>
      <c r="K1552">
        <v>1</v>
      </c>
      <c r="L1552">
        <f t="shared" si="72"/>
        <v>2</v>
      </c>
      <c r="M1552">
        <f>marketing_campaign32[[#This Row],[TotalKids]]+marketing_campaign32[[#This Row],[Marital_Number]]</f>
        <v>4</v>
      </c>
      <c r="N1552" s="1">
        <v>41669</v>
      </c>
      <c r="O1552" s="22">
        <f>MAX($N$2:$N$2229)-marketing_campaign32[[#This Row],[Dt_Customer]]</f>
        <v>150</v>
      </c>
      <c r="P1552">
        <v>17</v>
      </c>
      <c r="Q1552">
        <v>81</v>
      </c>
      <c r="R1552">
        <v>0</v>
      </c>
      <c r="S1552">
        <v>6</v>
      </c>
      <c r="T1552">
        <v>0</v>
      </c>
      <c r="U1552">
        <v>0</v>
      </c>
      <c r="V1552">
        <v>6</v>
      </c>
      <c r="W1552">
        <f t="shared" si="73"/>
        <v>93</v>
      </c>
      <c r="X1552" s="27">
        <f>marketing_campaign32[[#This Row],[TotalSpend]]/marketing_campaign32[[#This Row],[Income]]</f>
        <v>1.7371163867979154E-3</v>
      </c>
      <c r="Y1552" s="27" t="str">
        <f>IF(marketing_campaign32[[#This Row],[TotalSpend]]&gt;1196, "High Spend", "Low Spend")</f>
        <v>Low Spend</v>
      </c>
      <c r="Z1552">
        <v>2</v>
      </c>
      <c r="AA1552">
        <v>2</v>
      </c>
      <c r="AB1552">
        <v>1</v>
      </c>
      <c r="AC1552">
        <v>3</v>
      </c>
      <c r="AD1552">
        <f t="shared" si="74"/>
        <v>6</v>
      </c>
      <c r="AE1552" s="30">
        <f>IFERROR(marketing_campaign32[[#This Row],[TotalSpend]]/marketing_campaign32[[#This Row],[TotalPurchase]], 0)</f>
        <v>15.5</v>
      </c>
      <c r="AF1552">
        <v>5</v>
      </c>
      <c r="AG1552">
        <v>0</v>
      </c>
      <c r="AH1552">
        <v>0</v>
      </c>
      <c r="AI1552">
        <v>0</v>
      </c>
      <c r="AJ1552">
        <v>0</v>
      </c>
      <c r="AK1552">
        <v>0</v>
      </c>
      <c r="AL1552">
        <v>0</v>
      </c>
      <c r="AM1552">
        <v>0</v>
      </c>
    </row>
    <row r="1553" spans="1:39" x14ac:dyDescent="0.3">
      <c r="A1553">
        <v>10995</v>
      </c>
      <c r="B1553">
        <v>1988</v>
      </c>
      <c r="C1553">
        <f>2014-marketing_campaign32[[#This Row],[Year_Birth]]</f>
        <v>26</v>
      </c>
      <c r="D1553" t="str">
        <f>IF(AND(marketing_campaign32[[#This Row],[Age]]&gt;17, marketing_campaign32[[#This Row],[Age]]&lt;40), "Adult", IF(AND(marketing_campaign32[[#This Row],[Age]]&gt;=40, marketing_campaign32[[#This Row],[Age]]&lt;59), "Middle Age", "Old Age"))</f>
        <v>Adult</v>
      </c>
      <c r="E1553">
        <v>3</v>
      </c>
      <c r="F1553">
        <v>2</v>
      </c>
      <c r="G1553">
        <v>15716</v>
      </c>
      <c r="H1553" t="s">
        <v>148</v>
      </c>
      <c r="I1553">
        <v>1</v>
      </c>
      <c r="J1553">
        <v>1</v>
      </c>
      <c r="K1553">
        <v>0</v>
      </c>
      <c r="L1553">
        <f t="shared" si="72"/>
        <v>1</v>
      </c>
      <c r="M1553">
        <f>marketing_campaign32[[#This Row],[TotalKids]]+marketing_campaign32[[#This Row],[Marital_Number]]</f>
        <v>3</v>
      </c>
      <c r="N1553" s="1">
        <v>41225</v>
      </c>
      <c r="O1553" s="22">
        <f>MAX($N$2:$N$2229)-marketing_campaign32[[#This Row],[Dt_Customer]]</f>
        <v>594</v>
      </c>
      <c r="P1553">
        <v>8</v>
      </c>
      <c r="Q1553">
        <v>16</v>
      </c>
      <c r="R1553">
        <v>5</v>
      </c>
      <c r="S1553">
        <v>30</v>
      </c>
      <c r="T1553">
        <v>8</v>
      </c>
      <c r="U1553">
        <v>7</v>
      </c>
      <c r="V1553">
        <v>26</v>
      </c>
      <c r="W1553">
        <f t="shared" si="73"/>
        <v>92</v>
      </c>
      <c r="X1553" s="27">
        <f>marketing_campaign32[[#This Row],[TotalSpend]]/marketing_campaign32[[#This Row],[Income]]</f>
        <v>5.8539068465258337E-3</v>
      </c>
      <c r="Y1553" s="27" t="str">
        <f>IF(marketing_campaign32[[#This Row],[TotalSpend]]&gt;1196, "High Spend", "Low Spend")</f>
        <v>Low Spend</v>
      </c>
      <c r="Z1553">
        <v>3</v>
      </c>
      <c r="AA1553">
        <v>3</v>
      </c>
      <c r="AB1553">
        <v>0</v>
      </c>
      <c r="AC1553">
        <v>4</v>
      </c>
      <c r="AD1553">
        <f t="shared" si="74"/>
        <v>7</v>
      </c>
      <c r="AE1553" s="30">
        <f>IFERROR(marketing_campaign32[[#This Row],[TotalSpend]]/marketing_campaign32[[#This Row],[TotalPurchase]], 0)</f>
        <v>13.142857142857142</v>
      </c>
      <c r="AF1553">
        <v>8</v>
      </c>
      <c r="AG1553">
        <v>0</v>
      </c>
      <c r="AH1553">
        <v>0</v>
      </c>
      <c r="AI1553">
        <v>0</v>
      </c>
      <c r="AJ1553">
        <v>0</v>
      </c>
      <c r="AK1553">
        <v>0</v>
      </c>
      <c r="AL1553">
        <v>0</v>
      </c>
      <c r="AM1553">
        <v>1</v>
      </c>
    </row>
    <row r="1554" spans="1:39" x14ac:dyDescent="0.3">
      <c r="A1554">
        <v>10470</v>
      </c>
      <c r="B1554">
        <v>1979</v>
      </c>
      <c r="C1554">
        <f>2014-marketing_campaign32[[#This Row],[Year_Birth]]</f>
        <v>35</v>
      </c>
      <c r="D1554" t="str">
        <f>IF(AND(marketing_campaign32[[#This Row],[Age]]&gt;17, marketing_campaign32[[#This Row],[Age]]&lt;40), "Adult", IF(AND(marketing_campaign32[[#This Row],[Age]]&gt;=40, marketing_campaign32[[#This Row],[Age]]&lt;59), "Middle Age", "Old Age"))</f>
        <v>Adult</v>
      </c>
      <c r="E1554">
        <v>3</v>
      </c>
      <c r="F1554">
        <v>2</v>
      </c>
      <c r="G1554">
        <v>40662</v>
      </c>
      <c r="H1554" t="s">
        <v>147</v>
      </c>
      <c r="I1554">
        <v>2</v>
      </c>
      <c r="J1554">
        <v>1</v>
      </c>
      <c r="K1554">
        <v>0</v>
      </c>
      <c r="L1554">
        <f t="shared" si="72"/>
        <v>1</v>
      </c>
      <c r="M1554">
        <f>marketing_campaign32[[#This Row],[TotalKids]]+marketing_campaign32[[#This Row],[Marital_Number]]</f>
        <v>3</v>
      </c>
      <c r="N1554" s="1">
        <v>41348</v>
      </c>
      <c r="O1554" s="22">
        <f>MAX($N$2:$N$2229)-marketing_campaign32[[#This Row],[Dt_Customer]]</f>
        <v>471</v>
      </c>
      <c r="P1554">
        <v>0</v>
      </c>
      <c r="Q1554">
        <v>40</v>
      </c>
      <c r="R1554">
        <v>2</v>
      </c>
      <c r="S1554">
        <v>23</v>
      </c>
      <c r="T1554">
        <v>0</v>
      </c>
      <c r="U1554">
        <v>4</v>
      </c>
      <c r="V1554">
        <v>23</v>
      </c>
      <c r="W1554">
        <f t="shared" si="73"/>
        <v>92</v>
      </c>
      <c r="X1554" s="27">
        <f>marketing_campaign32[[#This Row],[TotalSpend]]/marketing_campaign32[[#This Row],[Income]]</f>
        <v>2.2625547193940287E-3</v>
      </c>
      <c r="Y1554" s="27" t="str">
        <f>IF(marketing_campaign32[[#This Row],[TotalSpend]]&gt;1196, "High Spend", "Low Spend")</f>
        <v>Low Spend</v>
      </c>
      <c r="Z1554">
        <v>2</v>
      </c>
      <c r="AA1554">
        <v>2</v>
      </c>
      <c r="AB1554">
        <v>1</v>
      </c>
      <c r="AC1554">
        <v>3</v>
      </c>
      <c r="AD1554">
        <f t="shared" si="74"/>
        <v>6</v>
      </c>
      <c r="AE1554" s="30">
        <f>IFERROR(marketing_campaign32[[#This Row],[TotalSpend]]/marketing_campaign32[[#This Row],[TotalPurchase]], 0)</f>
        <v>15.333333333333334</v>
      </c>
      <c r="AF1554">
        <v>4</v>
      </c>
      <c r="AG1554">
        <v>0</v>
      </c>
      <c r="AH1554">
        <v>0</v>
      </c>
      <c r="AI1554">
        <v>0</v>
      </c>
      <c r="AJ1554">
        <v>0</v>
      </c>
      <c r="AK1554">
        <v>0</v>
      </c>
      <c r="AL1554">
        <v>0</v>
      </c>
      <c r="AM1554">
        <v>0</v>
      </c>
    </row>
    <row r="1555" spans="1:39" x14ac:dyDescent="0.3">
      <c r="A1555">
        <v>10699</v>
      </c>
      <c r="B1555">
        <v>1985</v>
      </c>
      <c r="C1555">
        <f>2014-marketing_campaign32[[#This Row],[Year_Birth]]</f>
        <v>29</v>
      </c>
      <c r="D1555" t="str">
        <f>IF(AND(marketing_campaign32[[#This Row],[Age]]&gt;17, marketing_campaign32[[#This Row],[Age]]&lt;40), "Adult", IF(AND(marketing_campaign32[[#This Row],[Age]]&gt;=40, marketing_campaign32[[#This Row],[Age]]&lt;59), "Middle Age", "Old Age"))</f>
        <v>Adult</v>
      </c>
      <c r="E1555">
        <v>2</v>
      </c>
      <c r="F1555">
        <v>2</v>
      </c>
      <c r="G1555">
        <v>44322</v>
      </c>
      <c r="H1555" t="s">
        <v>147</v>
      </c>
      <c r="I1555">
        <v>2</v>
      </c>
      <c r="J1555">
        <v>1</v>
      </c>
      <c r="K1555">
        <v>0</v>
      </c>
      <c r="L1555">
        <f t="shared" si="72"/>
        <v>1</v>
      </c>
      <c r="M1555">
        <f>marketing_campaign32[[#This Row],[TotalKids]]+marketing_campaign32[[#This Row],[Marital_Number]]</f>
        <v>3</v>
      </c>
      <c r="N1555" s="1">
        <v>41806</v>
      </c>
      <c r="O1555" s="22">
        <f>MAX($N$2:$N$2229)-marketing_campaign32[[#This Row],[Dt_Customer]]</f>
        <v>13</v>
      </c>
      <c r="P1555">
        <v>30</v>
      </c>
      <c r="Q1555">
        <v>46</v>
      </c>
      <c r="R1555">
        <v>0</v>
      </c>
      <c r="S1555">
        <v>40</v>
      </c>
      <c r="T1555">
        <v>3</v>
      </c>
      <c r="U1555">
        <v>0</v>
      </c>
      <c r="V1555">
        <v>3</v>
      </c>
      <c r="W1555">
        <f t="shared" si="73"/>
        <v>92</v>
      </c>
      <c r="X1555" s="27">
        <f>marketing_campaign32[[#This Row],[TotalSpend]]/marketing_campaign32[[#This Row],[Income]]</f>
        <v>2.0757186047561031E-3</v>
      </c>
      <c r="Y1555" s="27" t="str">
        <f>IF(marketing_campaign32[[#This Row],[TotalSpend]]&gt;1196, "High Spend", "Low Spend")</f>
        <v>Low Spend</v>
      </c>
      <c r="Z1555">
        <v>2</v>
      </c>
      <c r="AA1555">
        <v>3</v>
      </c>
      <c r="AB1555">
        <v>0</v>
      </c>
      <c r="AC1555">
        <v>3</v>
      </c>
      <c r="AD1555">
        <f t="shared" si="74"/>
        <v>6</v>
      </c>
      <c r="AE1555" s="30">
        <f>IFERROR(marketing_campaign32[[#This Row],[TotalSpend]]/marketing_campaign32[[#This Row],[TotalPurchase]], 0)</f>
        <v>15.333333333333334</v>
      </c>
      <c r="AF1555">
        <v>8</v>
      </c>
      <c r="AG1555">
        <v>0</v>
      </c>
      <c r="AH1555">
        <v>0</v>
      </c>
      <c r="AI1555">
        <v>0</v>
      </c>
      <c r="AJ1555">
        <v>0</v>
      </c>
      <c r="AK1555">
        <v>0</v>
      </c>
      <c r="AL1555">
        <v>0</v>
      </c>
      <c r="AM1555">
        <v>0</v>
      </c>
    </row>
    <row r="1556" spans="1:39" x14ac:dyDescent="0.3">
      <c r="A1556">
        <v>2544</v>
      </c>
      <c r="B1556">
        <v>1951</v>
      </c>
      <c r="C1556">
        <f>2014-marketing_campaign32[[#This Row],[Year_Birth]]</f>
        <v>63</v>
      </c>
      <c r="D1556" t="str">
        <f>IF(AND(marketing_campaign32[[#This Row],[Age]]&gt;17, marketing_campaign32[[#This Row],[Age]]&lt;40), "Adult", IF(AND(marketing_campaign32[[#This Row],[Age]]&gt;=40, marketing_campaign32[[#This Row],[Age]]&lt;59), "Middle Age", "Old Age"))</f>
        <v>Old Age</v>
      </c>
      <c r="E1556">
        <v>3</v>
      </c>
      <c r="F1556">
        <v>1</v>
      </c>
      <c r="G1556">
        <v>57530</v>
      </c>
      <c r="H1556" t="s">
        <v>147</v>
      </c>
      <c r="I1556">
        <v>2</v>
      </c>
      <c r="J1556">
        <v>0</v>
      </c>
      <c r="K1556">
        <v>1</v>
      </c>
      <c r="L1556">
        <f t="shared" si="72"/>
        <v>1</v>
      </c>
      <c r="M1556">
        <f>marketing_campaign32[[#This Row],[TotalKids]]+marketing_campaign32[[#This Row],[Marital_Number]]</f>
        <v>2</v>
      </c>
      <c r="N1556" s="1">
        <v>41559</v>
      </c>
      <c r="O1556" s="22">
        <f>MAX($N$2:$N$2229)-marketing_campaign32[[#This Row],[Dt_Customer]]</f>
        <v>260</v>
      </c>
      <c r="P1556">
        <v>68</v>
      </c>
      <c r="Q1556">
        <v>50</v>
      </c>
      <c r="R1556">
        <v>1</v>
      </c>
      <c r="S1556">
        <v>27</v>
      </c>
      <c r="T1556">
        <v>6</v>
      </c>
      <c r="U1556">
        <v>7</v>
      </c>
      <c r="V1556">
        <v>1</v>
      </c>
      <c r="W1556">
        <f t="shared" si="73"/>
        <v>92</v>
      </c>
      <c r="X1556" s="27">
        <f>marketing_campaign32[[#This Row],[TotalSpend]]/marketing_campaign32[[#This Row],[Income]]</f>
        <v>1.5991656527029375E-3</v>
      </c>
      <c r="Y1556" s="27" t="str">
        <f>IF(marketing_campaign32[[#This Row],[TotalSpend]]&gt;1196, "High Spend", "Low Spend")</f>
        <v>Low Spend</v>
      </c>
      <c r="Z1556">
        <v>1</v>
      </c>
      <c r="AA1556">
        <v>1</v>
      </c>
      <c r="AB1556">
        <v>1</v>
      </c>
      <c r="AC1556">
        <v>4</v>
      </c>
      <c r="AD1556">
        <f t="shared" si="74"/>
        <v>6</v>
      </c>
      <c r="AE1556" s="30">
        <f>IFERROR(marketing_campaign32[[#This Row],[TotalSpend]]/marketing_campaign32[[#This Row],[TotalPurchase]], 0)</f>
        <v>15.333333333333334</v>
      </c>
      <c r="AF1556">
        <v>1</v>
      </c>
      <c r="AG1556">
        <v>0</v>
      </c>
      <c r="AH1556">
        <v>0</v>
      </c>
      <c r="AI1556">
        <v>0</v>
      </c>
      <c r="AJ1556">
        <v>0</v>
      </c>
      <c r="AK1556">
        <v>0</v>
      </c>
      <c r="AL1556">
        <v>0</v>
      </c>
      <c r="AM1556">
        <v>0</v>
      </c>
    </row>
    <row r="1557" spans="1:39" x14ac:dyDescent="0.3">
      <c r="A1557">
        <v>7393</v>
      </c>
      <c r="B1557">
        <v>1978</v>
      </c>
      <c r="C1557">
        <f>2014-marketing_campaign32[[#This Row],[Year_Birth]]</f>
        <v>36</v>
      </c>
      <c r="D1557" t="str">
        <f>IF(AND(marketing_campaign32[[#This Row],[Age]]&gt;17, marketing_campaign32[[#This Row],[Age]]&lt;40), "Adult", IF(AND(marketing_campaign32[[#This Row],[Age]]&gt;=40, marketing_campaign32[[#This Row],[Age]]&lt;59), "Middle Age", "Old Age"))</f>
        <v>Adult</v>
      </c>
      <c r="E1557">
        <v>2</v>
      </c>
      <c r="F1557">
        <v>2</v>
      </c>
      <c r="G1557">
        <v>41580</v>
      </c>
      <c r="H1557" t="s">
        <v>147</v>
      </c>
      <c r="I1557">
        <v>2</v>
      </c>
      <c r="J1557">
        <v>1</v>
      </c>
      <c r="K1557">
        <v>1</v>
      </c>
      <c r="L1557">
        <f t="shared" si="72"/>
        <v>2</v>
      </c>
      <c r="M1557">
        <f>marketing_campaign32[[#This Row],[TotalKids]]+marketing_campaign32[[#This Row],[Marital_Number]]</f>
        <v>4</v>
      </c>
      <c r="N1557" s="1">
        <v>41253</v>
      </c>
      <c r="O1557" s="22">
        <f>MAX($N$2:$N$2229)-marketing_campaign32[[#This Row],[Dt_Customer]]</f>
        <v>566</v>
      </c>
      <c r="P1557">
        <v>15</v>
      </c>
      <c r="Q1557">
        <v>56</v>
      </c>
      <c r="R1557">
        <v>5</v>
      </c>
      <c r="S1557">
        <v>24</v>
      </c>
      <c r="T1557">
        <v>4</v>
      </c>
      <c r="U1557">
        <v>0</v>
      </c>
      <c r="V1557">
        <v>3</v>
      </c>
      <c r="W1557">
        <f t="shared" si="73"/>
        <v>92</v>
      </c>
      <c r="X1557" s="27">
        <f>marketing_campaign32[[#This Row],[TotalSpend]]/marketing_campaign32[[#This Row],[Income]]</f>
        <v>2.2126022126022125E-3</v>
      </c>
      <c r="Y1557" s="27" t="str">
        <f>IF(marketing_campaign32[[#This Row],[TotalSpend]]&gt;1196, "High Spend", "Low Spend")</f>
        <v>Low Spend</v>
      </c>
      <c r="Z1557">
        <v>3</v>
      </c>
      <c r="AA1557">
        <v>2</v>
      </c>
      <c r="AB1557">
        <v>1</v>
      </c>
      <c r="AC1557">
        <v>3</v>
      </c>
      <c r="AD1557">
        <f t="shared" si="74"/>
        <v>6</v>
      </c>
      <c r="AE1557" s="30">
        <f>IFERROR(marketing_campaign32[[#This Row],[TotalSpend]]/marketing_campaign32[[#This Row],[TotalPurchase]], 0)</f>
        <v>15.333333333333334</v>
      </c>
      <c r="AF1557">
        <v>5</v>
      </c>
      <c r="AG1557">
        <v>0</v>
      </c>
      <c r="AH1557">
        <v>0</v>
      </c>
      <c r="AI1557">
        <v>0</v>
      </c>
      <c r="AJ1557">
        <v>0</v>
      </c>
      <c r="AK1557">
        <v>0</v>
      </c>
      <c r="AL1557">
        <v>0</v>
      </c>
      <c r="AM1557">
        <v>0</v>
      </c>
    </row>
    <row r="1558" spans="1:39" x14ac:dyDescent="0.3">
      <c r="A1558">
        <v>67</v>
      </c>
      <c r="B1558">
        <v>1972</v>
      </c>
      <c r="C1558">
        <f>2014-marketing_campaign32[[#This Row],[Year_Birth]]</f>
        <v>42</v>
      </c>
      <c r="D1558" t="str">
        <f>IF(AND(marketing_campaign32[[#This Row],[Age]]&gt;17, marketing_campaign32[[#This Row],[Age]]&lt;40), "Adult", IF(AND(marketing_campaign32[[#This Row],[Age]]&gt;=40, marketing_campaign32[[#This Row],[Age]]&lt;59), "Middle Age", "Old Age"))</f>
        <v>Middle Age</v>
      </c>
      <c r="E1558">
        <v>3</v>
      </c>
      <c r="F1558">
        <v>1</v>
      </c>
      <c r="G1558">
        <v>46423</v>
      </c>
      <c r="H1558" t="s">
        <v>147</v>
      </c>
      <c r="I1558">
        <v>2</v>
      </c>
      <c r="J1558">
        <v>1</v>
      </c>
      <c r="K1558">
        <v>1</v>
      </c>
      <c r="L1558">
        <f t="shared" si="72"/>
        <v>2</v>
      </c>
      <c r="M1558">
        <f>marketing_campaign32[[#This Row],[TotalKids]]+marketing_campaign32[[#This Row],[Marital_Number]]</f>
        <v>3</v>
      </c>
      <c r="N1558" s="1">
        <v>41535</v>
      </c>
      <c r="O1558" s="22">
        <f>MAX($N$2:$N$2229)-marketing_campaign32[[#This Row],[Dt_Customer]]</f>
        <v>284</v>
      </c>
      <c r="P1558">
        <v>6</v>
      </c>
      <c r="Q1558">
        <v>68</v>
      </c>
      <c r="R1558">
        <v>0</v>
      </c>
      <c r="S1558">
        <v>16</v>
      </c>
      <c r="T1558">
        <v>0</v>
      </c>
      <c r="U1558">
        <v>0</v>
      </c>
      <c r="V1558">
        <v>8</v>
      </c>
      <c r="W1558">
        <f t="shared" si="73"/>
        <v>92</v>
      </c>
      <c r="X1558" s="27">
        <f>marketing_campaign32[[#This Row],[TotalSpend]]/marketing_campaign32[[#This Row],[Income]]</f>
        <v>1.9817762746914243E-3</v>
      </c>
      <c r="Y1558" s="27" t="str">
        <f>IF(marketing_campaign32[[#This Row],[TotalSpend]]&gt;1196, "High Spend", "Low Spend")</f>
        <v>Low Spend</v>
      </c>
      <c r="Z1558">
        <v>3</v>
      </c>
      <c r="AA1558">
        <v>2</v>
      </c>
      <c r="AB1558">
        <v>0</v>
      </c>
      <c r="AC1558">
        <v>4</v>
      </c>
      <c r="AD1558">
        <f t="shared" si="74"/>
        <v>6</v>
      </c>
      <c r="AE1558" s="30">
        <f>IFERROR(marketing_campaign32[[#This Row],[TotalSpend]]/marketing_campaign32[[#This Row],[TotalPurchase]], 0)</f>
        <v>15.333333333333334</v>
      </c>
      <c r="AF1558">
        <v>7</v>
      </c>
      <c r="AG1558">
        <v>0</v>
      </c>
      <c r="AH1558">
        <v>0</v>
      </c>
      <c r="AI1558">
        <v>0</v>
      </c>
      <c r="AJ1558">
        <v>0</v>
      </c>
      <c r="AK1558">
        <v>0</v>
      </c>
      <c r="AL1558">
        <v>0</v>
      </c>
      <c r="AM1558">
        <v>0</v>
      </c>
    </row>
    <row r="1559" spans="1:39" x14ac:dyDescent="0.3">
      <c r="A1559">
        <v>9923</v>
      </c>
      <c r="B1559">
        <v>1972</v>
      </c>
      <c r="C1559">
        <f>2014-marketing_campaign32[[#This Row],[Year_Birth]]</f>
        <v>42</v>
      </c>
      <c r="D1559" t="str">
        <f>IF(AND(marketing_campaign32[[#This Row],[Age]]&gt;17, marketing_campaign32[[#This Row],[Age]]&lt;40), "Adult", IF(AND(marketing_campaign32[[#This Row],[Age]]&gt;=40, marketing_campaign32[[#This Row],[Age]]&lt;59), "Middle Age", "Old Age"))</f>
        <v>Middle Age</v>
      </c>
      <c r="E1559">
        <v>3</v>
      </c>
      <c r="F1559">
        <v>1</v>
      </c>
      <c r="G1559">
        <v>46423</v>
      </c>
      <c r="H1559" t="s">
        <v>147</v>
      </c>
      <c r="I1559">
        <v>2</v>
      </c>
      <c r="J1559">
        <v>1</v>
      </c>
      <c r="K1559">
        <v>1</v>
      </c>
      <c r="L1559">
        <f t="shared" si="72"/>
        <v>2</v>
      </c>
      <c r="M1559">
        <f>marketing_campaign32[[#This Row],[TotalKids]]+marketing_campaign32[[#This Row],[Marital_Number]]</f>
        <v>3</v>
      </c>
      <c r="N1559" s="1">
        <v>41535</v>
      </c>
      <c r="O1559" s="22">
        <f>MAX($N$2:$N$2229)-marketing_campaign32[[#This Row],[Dt_Customer]]</f>
        <v>284</v>
      </c>
      <c r="P1559">
        <v>6</v>
      </c>
      <c r="Q1559">
        <v>68</v>
      </c>
      <c r="R1559">
        <v>0</v>
      </c>
      <c r="S1559">
        <v>16</v>
      </c>
      <c r="T1559">
        <v>0</v>
      </c>
      <c r="U1559">
        <v>0</v>
      </c>
      <c r="V1559">
        <v>8</v>
      </c>
      <c r="W1559">
        <f t="shared" si="73"/>
        <v>92</v>
      </c>
      <c r="X1559" s="27">
        <f>marketing_campaign32[[#This Row],[TotalSpend]]/marketing_campaign32[[#This Row],[Income]]</f>
        <v>1.9817762746914243E-3</v>
      </c>
      <c r="Y1559" s="27" t="str">
        <f>IF(marketing_campaign32[[#This Row],[TotalSpend]]&gt;1196, "High Spend", "Low Spend")</f>
        <v>Low Spend</v>
      </c>
      <c r="Z1559">
        <v>3</v>
      </c>
      <c r="AA1559">
        <v>2</v>
      </c>
      <c r="AB1559">
        <v>0</v>
      </c>
      <c r="AC1559">
        <v>4</v>
      </c>
      <c r="AD1559">
        <f t="shared" si="74"/>
        <v>6</v>
      </c>
      <c r="AE1559" s="30">
        <f>IFERROR(marketing_campaign32[[#This Row],[TotalSpend]]/marketing_campaign32[[#This Row],[TotalPurchase]], 0)</f>
        <v>15.333333333333334</v>
      </c>
      <c r="AF1559">
        <v>7</v>
      </c>
      <c r="AG1559">
        <v>0</v>
      </c>
      <c r="AH1559">
        <v>0</v>
      </c>
      <c r="AI1559">
        <v>0</v>
      </c>
      <c r="AJ1559">
        <v>0</v>
      </c>
      <c r="AK1559">
        <v>0</v>
      </c>
      <c r="AL1559">
        <v>0</v>
      </c>
      <c r="AM1559">
        <v>0</v>
      </c>
    </row>
    <row r="1560" spans="1:39" x14ac:dyDescent="0.3">
      <c r="A1560">
        <v>5371</v>
      </c>
      <c r="B1560">
        <v>1989</v>
      </c>
      <c r="C1560">
        <f>2014-marketing_campaign32[[#This Row],[Year_Birth]]</f>
        <v>25</v>
      </c>
      <c r="D1560" t="str">
        <f>IF(AND(marketing_campaign32[[#This Row],[Age]]&gt;17, marketing_campaign32[[#This Row],[Age]]&lt;40), "Adult", IF(AND(marketing_campaign32[[#This Row],[Age]]&gt;=40, marketing_campaign32[[#This Row],[Age]]&lt;59), "Middle Age", "Old Age"))</f>
        <v>Adult</v>
      </c>
      <c r="E1560">
        <v>2</v>
      </c>
      <c r="F1560">
        <v>1</v>
      </c>
      <c r="G1560">
        <v>21474</v>
      </c>
      <c r="H1560" t="s">
        <v>148</v>
      </c>
      <c r="I1560">
        <v>1</v>
      </c>
      <c r="J1560">
        <v>1</v>
      </c>
      <c r="K1560">
        <v>0</v>
      </c>
      <c r="L1560">
        <f t="shared" si="72"/>
        <v>1</v>
      </c>
      <c r="M1560">
        <f>marketing_campaign32[[#This Row],[TotalKids]]+marketing_campaign32[[#This Row],[Marital_Number]]</f>
        <v>2</v>
      </c>
      <c r="N1560" s="1">
        <v>41737</v>
      </c>
      <c r="O1560" s="22">
        <f>MAX($N$2:$N$2229)-marketing_campaign32[[#This Row],[Dt_Customer]]</f>
        <v>82</v>
      </c>
      <c r="P1560">
        <v>0</v>
      </c>
      <c r="Q1560">
        <v>6</v>
      </c>
      <c r="R1560">
        <v>16</v>
      </c>
      <c r="S1560">
        <v>24</v>
      </c>
      <c r="T1560">
        <v>11</v>
      </c>
      <c r="U1560">
        <v>0</v>
      </c>
      <c r="V1560">
        <v>34</v>
      </c>
      <c r="W1560">
        <f t="shared" si="73"/>
        <v>91</v>
      </c>
      <c r="X1560" s="27">
        <f>marketing_campaign32[[#This Row],[TotalSpend]]/marketing_campaign32[[#This Row],[Income]]</f>
        <v>4.2376827791748162E-3</v>
      </c>
      <c r="Y1560" s="27" t="str">
        <f>IF(marketing_campaign32[[#This Row],[TotalSpend]]&gt;1196, "High Spend", "Low Spend")</f>
        <v>Low Spend</v>
      </c>
      <c r="Z1560">
        <v>2</v>
      </c>
      <c r="AA1560">
        <v>3</v>
      </c>
      <c r="AB1560">
        <v>1</v>
      </c>
      <c r="AC1560">
        <v>2</v>
      </c>
      <c r="AD1560">
        <f t="shared" si="74"/>
        <v>6</v>
      </c>
      <c r="AE1560" s="30">
        <f>IFERROR(marketing_campaign32[[#This Row],[TotalSpend]]/marketing_campaign32[[#This Row],[TotalPurchase]], 0)</f>
        <v>15.166666666666666</v>
      </c>
      <c r="AF1560">
        <v>7</v>
      </c>
      <c r="AG1560">
        <v>0</v>
      </c>
      <c r="AH1560">
        <v>0</v>
      </c>
      <c r="AI1560">
        <v>1</v>
      </c>
      <c r="AJ1560">
        <v>0</v>
      </c>
      <c r="AK1560">
        <v>0</v>
      </c>
      <c r="AL1560">
        <v>1</v>
      </c>
      <c r="AM1560">
        <v>0</v>
      </c>
    </row>
    <row r="1561" spans="1:39" x14ac:dyDescent="0.3">
      <c r="A1561">
        <v>1324</v>
      </c>
      <c r="B1561">
        <v>1988</v>
      </c>
      <c r="C1561">
        <f>2014-marketing_campaign32[[#This Row],[Year_Birth]]</f>
        <v>26</v>
      </c>
      <c r="D1561" t="str">
        <f>IF(AND(marketing_campaign32[[#This Row],[Age]]&gt;17, marketing_campaign32[[#This Row],[Age]]&lt;40), "Adult", IF(AND(marketing_campaign32[[#This Row],[Age]]&gt;=40, marketing_campaign32[[#This Row],[Age]]&lt;59), "Middle Age", "Old Age"))</f>
        <v>Adult</v>
      </c>
      <c r="E1561">
        <v>2</v>
      </c>
      <c r="F1561">
        <v>2</v>
      </c>
      <c r="G1561">
        <v>38872</v>
      </c>
      <c r="H1561" t="s">
        <v>147</v>
      </c>
      <c r="I1561">
        <v>2</v>
      </c>
      <c r="J1561">
        <v>1</v>
      </c>
      <c r="K1561">
        <v>0</v>
      </c>
      <c r="L1561">
        <f t="shared" si="72"/>
        <v>1</v>
      </c>
      <c r="M1561">
        <f>marketing_campaign32[[#This Row],[TotalKids]]+marketing_campaign32[[#This Row],[Marital_Number]]</f>
        <v>3</v>
      </c>
      <c r="N1561" s="1">
        <v>41424</v>
      </c>
      <c r="O1561" s="22">
        <f>MAX($N$2:$N$2229)-marketing_campaign32[[#This Row],[Dt_Customer]]</f>
        <v>395</v>
      </c>
      <c r="P1561">
        <v>93</v>
      </c>
      <c r="Q1561">
        <v>23</v>
      </c>
      <c r="R1561">
        <v>3</v>
      </c>
      <c r="S1561">
        <v>21</v>
      </c>
      <c r="T1561">
        <v>3</v>
      </c>
      <c r="U1561">
        <v>19</v>
      </c>
      <c r="V1561">
        <v>22</v>
      </c>
      <c r="W1561">
        <f t="shared" si="73"/>
        <v>91</v>
      </c>
      <c r="X1561" s="27">
        <f>marketing_campaign32[[#This Row],[TotalSpend]]/marketing_campaign32[[#This Row],[Income]]</f>
        <v>2.3410166700967277E-3</v>
      </c>
      <c r="Y1561" s="27" t="str">
        <f>IF(marketing_campaign32[[#This Row],[TotalSpend]]&gt;1196, "High Spend", "Low Spend")</f>
        <v>Low Spend</v>
      </c>
      <c r="Z1561">
        <v>2</v>
      </c>
      <c r="AA1561">
        <v>3</v>
      </c>
      <c r="AB1561">
        <v>0</v>
      </c>
      <c r="AC1561">
        <v>3</v>
      </c>
      <c r="AD1561">
        <f t="shared" si="74"/>
        <v>6</v>
      </c>
      <c r="AE1561" s="30">
        <f>IFERROR(marketing_campaign32[[#This Row],[TotalSpend]]/marketing_campaign32[[#This Row],[TotalPurchase]], 0)</f>
        <v>15.166666666666666</v>
      </c>
      <c r="AF1561">
        <v>8</v>
      </c>
      <c r="AG1561">
        <v>0</v>
      </c>
      <c r="AH1561">
        <v>0</v>
      </c>
      <c r="AI1561">
        <v>0</v>
      </c>
      <c r="AJ1561">
        <v>0</v>
      </c>
      <c r="AK1561">
        <v>0</v>
      </c>
      <c r="AL1561">
        <v>0</v>
      </c>
      <c r="AM1561">
        <v>0</v>
      </c>
    </row>
    <row r="1562" spans="1:39" x14ac:dyDescent="0.3">
      <c r="A1562">
        <v>2918</v>
      </c>
      <c r="B1562">
        <v>1981</v>
      </c>
      <c r="C1562">
        <f>2014-marketing_campaign32[[#This Row],[Year_Birth]]</f>
        <v>33</v>
      </c>
      <c r="D1562" t="str">
        <f>IF(AND(marketing_campaign32[[#This Row],[Age]]&gt;17, marketing_campaign32[[#This Row],[Age]]&lt;40), "Adult", IF(AND(marketing_campaign32[[#This Row],[Age]]&gt;=40, marketing_campaign32[[#This Row],[Age]]&lt;59), "Middle Age", "Old Age"))</f>
        <v>Adult</v>
      </c>
      <c r="E1562">
        <v>2</v>
      </c>
      <c r="F1562">
        <v>1</v>
      </c>
      <c r="G1562">
        <v>28510</v>
      </c>
      <c r="H1562" t="s">
        <v>148</v>
      </c>
      <c r="I1562">
        <v>1</v>
      </c>
      <c r="J1562">
        <v>1</v>
      </c>
      <c r="K1562">
        <v>1</v>
      </c>
      <c r="L1562">
        <f t="shared" si="72"/>
        <v>2</v>
      </c>
      <c r="M1562">
        <f>marketing_campaign32[[#This Row],[TotalKids]]+marketing_campaign32[[#This Row],[Marital_Number]]</f>
        <v>3</v>
      </c>
      <c r="N1562" s="1">
        <v>41377</v>
      </c>
      <c r="O1562" s="22">
        <f>MAX($N$2:$N$2229)-marketing_campaign32[[#This Row],[Dt_Customer]]</f>
        <v>442</v>
      </c>
      <c r="P1562">
        <v>72</v>
      </c>
      <c r="Q1562">
        <v>44</v>
      </c>
      <c r="R1562">
        <v>5</v>
      </c>
      <c r="S1562">
        <v>19</v>
      </c>
      <c r="T1562">
        <v>0</v>
      </c>
      <c r="U1562">
        <v>4</v>
      </c>
      <c r="V1562">
        <v>19</v>
      </c>
      <c r="W1562">
        <f t="shared" si="73"/>
        <v>91</v>
      </c>
      <c r="X1562" s="27">
        <f>marketing_campaign32[[#This Row],[TotalSpend]]/marketing_campaign32[[#This Row],[Income]]</f>
        <v>3.1918625043844263E-3</v>
      </c>
      <c r="Y1562" s="27" t="str">
        <f>IF(marketing_campaign32[[#This Row],[TotalSpend]]&gt;1196, "High Spend", "Low Spend")</f>
        <v>Low Spend</v>
      </c>
      <c r="Z1562">
        <v>3</v>
      </c>
      <c r="AA1562">
        <v>2</v>
      </c>
      <c r="AB1562">
        <v>0</v>
      </c>
      <c r="AC1562">
        <v>4</v>
      </c>
      <c r="AD1562">
        <f t="shared" si="74"/>
        <v>6</v>
      </c>
      <c r="AE1562" s="30">
        <f>IFERROR(marketing_campaign32[[#This Row],[TotalSpend]]/marketing_campaign32[[#This Row],[TotalPurchase]], 0)</f>
        <v>15.166666666666666</v>
      </c>
      <c r="AF1562">
        <v>5</v>
      </c>
      <c r="AG1562">
        <v>0</v>
      </c>
      <c r="AH1562">
        <v>0</v>
      </c>
      <c r="AI1562">
        <v>0</v>
      </c>
      <c r="AJ1562">
        <v>0</v>
      </c>
      <c r="AK1562">
        <v>0</v>
      </c>
      <c r="AL1562">
        <v>0</v>
      </c>
      <c r="AM1562">
        <v>0</v>
      </c>
    </row>
    <row r="1563" spans="1:39" x14ac:dyDescent="0.3">
      <c r="A1563">
        <v>5734</v>
      </c>
      <c r="B1563">
        <v>1974</v>
      </c>
      <c r="C1563">
        <f>2014-marketing_campaign32[[#This Row],[Year_Birth]]</f>
        <v>40</v>
      </c>
      <c r="D1563" t="str">
        <f>IF(AND(marketing_campaign32[[#This Row],[Age]]&gt;17, marketing_campaign32[[#This Row],[Age]]&lt;40), "Adult", IF(AND(marketing_campaign32[[#This Row],[Age]]&gt;=40, marketing_campaign32[[#This Row],[Age]]&lt;59), "Middle Age", "Old Age"))</f>
        <v>Middle Age</v>
      </c>
      <c r="E1563">
        <v>3</v>
      </c>
      <c r="F1563">
        <v>2</v>
      </c>
      <c r="G1563">
        <v>61917</v>
      </c>
      <c r="H1563" t="s">
        <v>147</v>
      </c>
      <c r="I1563">
        <v>2</v>
      </c>
      <c r="J1563">
        <v>1</v>
      </c>
      <c r="K1563">
        <v>1</v>
      </c>
      <c r="L1563">
        <f t="shared" si="72"/>
        <v>2</v>
      </c>
      <c r="M1563">
        <f>marketing_campaign32[[#This Row],[TotalKids]]+marketing_campaign32[[#This Row],[Marital_Number]]</f>
        <v>4</v>
      </c>
      <c r="N1563" s="1">
        <v>41598</v>
      </c>
      <c r="O1563" s="22">
        <f>MAX($N$2:$N$2229)-marketing_campaign32[[#This Row],[Dt_Customer]]</f>
        <v>221</v>
      </c>
      <c r="P1563">
        <v>83</v>
      </c>
      <c r="Q1563">
        <v>46</v>
      </c>
      <c r="R1563">
        <v>4</v>
      </c>
      <c r="S1563">
        <v>36</v>
      </c>
      <c r="T1563">
        <v>2</v>
      </c>
      <c r="U1563">
        <v>2</v>
      </c>
      <c r="V1563">
        <v>1</v>
      </c>
      <c r="W1563">
        <f t="shared" si="73"/>
        <v>91</v>
      </c>
      <c r="X1563" s="27">
        <f>marketing_campaign32[[#This Row],[TotalSpend]]/marketing_campaign32[[#This Row],[Income]]</f>
        <v>1.4697094497472423E-3</v>
      </c>
      <c r="Y1563" s="27" t="str">
        <f>IF(marketing_campaign32[[#This Row],[TotalSpend]]&gt;1196, "High Spend", "Low Spend")</f>
        <v>Low Spend</v>
      </c>
      <c r="Z1563">
        <v>1</v>
      </c>
      <c r="AA1563">
        <v>2</v>
      </c>
      <c r="AB1563">
        <v>0</v>
      </c>
      <c r="AC1563">
        <v>4</v>
      </c>
      <c r="AD1563">
        <f t="shared" si="74"/>
        <v>6</v>
      </c>
      <c r="AE1563" s="30">
        <f>IFERROR(marketing_campaign32[[#This Row],[TotalSpend]]/marketing_campaign32[[#This Row],[TotalPurchase]], 0)</f>
        <v>15.166666666666666</v>
      </c>
      <c r="AF1563">
        <v>5</v>
      </c>
      <c r="AG1563">
        <v>0</v>
      </c>
      <c r="AH1563">
        <v>0</v>
      </c>
      <c r="AI1563">
        <v>0</v>
      </c>
      <c r="AJ1563">
        <v>0</v>
      </c>
      <c r="AK1563">
        <v>0</v>
      </c>
      <c r="AL1563">
        <v>0</v>
      </c>
      <c r="AM1563">
        <v>0</v>
      </c>
    </row>
    <row r="1564" spans="1:39" x14ac:dyDescent="0.3">
      <c r="A1564">
        <v>9140</v>
      </c>
      <c r="B1564">
        <v>1960</v>
      </c>
      <c r="C1564">
        <f>2014-marketing_campaign32[[#This Row],[Year_Birth]]</f>
        <v>54</v>
      </c>
      <c r="D1564" t="str">
        <f>IF(AND(marketing_campaign32[[#This Row],[Age]]&gt;17, marketing_campaign32[[#This Row],[Age]]&lt;40), "Adult", IF(AND(marketing_campaign32[[#This Row],[Age]]&gt;=40, marketing_campaign32[[#This Row],[Age]]&lt;59), "Middle Age", "Old Age"))</f>
        <v>Middle Age</v>
      </c>
      <c r="E1564">
        <v>3</v>
      </c>
      <c r="F1564">
        <v>2</v>
      </c>
      <c r="G1564">
        <v>50523</v>
      </c>
      <c r="H1564" t="s">
        <v>147</v>
      </c>
      <c r="I1564">
        <v>2</v>
      </c>
      <c r="J1564">
        <v>1</v>
      </c>
      <c r="K1564">
        <v>1</v>
      </c>
      <c r="L1564">
        <f t="shared" si="72"/>
        <v>2</v>
      </c>
      <c r="M1564">
        <f>marketing_campaign32[[#This Row],[TotalKids]]+marketing_campaign32[[#This Row],[Marital_Number]]</f>
        <v>4</v>
      </c>
      <c r="N1564" s="1">
        <v>41633</v>
      </c>
      <c r="O1564" s="22">
        <f>MAX($N$2:$N$2229)-marketing_campaign32[[#This Row],[Dt_Customer]]</f>
        <v>186</v>
      </c>
      <c r="P1564">
        <v>89</v>
      </c>
      <c r="Q1564">
        <v>51</v>
      </c>
      <c r="R1564">
        <v>4</v>
      </c>
      <c r="S1564">
        <v>24</v>
      </c>
      <c r="T1564">
        <v>4</v>
      </c>
      <c r="U1564">
        <v>7</v>
      </c>
      <c r="V1564">
        <v>1</v>
      </c>
      <c r="W1564">
        <f t="shared" si="73"/>
        <v>91</v>
      </c>
      <c r="X1564" s="27">
        <f>marketing_campaign32[[#This Row],[TotalSpend]]/marketing_campaign32[[#This Row],[Income]]</f>
        <v>1.8011598677829899E-3</v>
      </c>
      <c r="Y1564" s="27" t="str">
        <f>IF(marketing_campaign32[[#This Row],[TotalSpend]]&gt;1196, "High Spend", "Low Spend")</f>
        <v>Low Spend</v>
      </c>
      <c r="Z1564">
        <v>2</v>
      </c>
      <c r="AA1564">
        <v>2</v>
      </c>
      <c r="AB1564">
        <v>0</v>
      </c>
      <c r="AC1564">
        <v>4</v>
      </c>
      <c r="AD1564">
        <f t="shared" si="74"/>
        <v>6</v>
      </c>
      <c r="AE1564" s="30">
        <f>IFERROR(marketing_campaign32[[#This Row],[TotalSpend]]/marketing_campaign32[[#This Row],[TotalPurchase]], 0)</f>
        <v>15.166666666666666</v>
      </c>
      <c r="AF1564">
        <v>6</v>
      </c>
      <c r="AG1564">
        <v>0</v>
      </c>
      <c r="AH1564">
        <v>0</v>
      </c>
      <c r="AI1564">
        <v>0</v>
      </c>
      <c r="AJ1564">
        <v>0</v>
      </c>
      <c r="AK1564">
        <v>0</v>
      </c>
      <c r="AL1564">
        <v>0</v>
      </c>
      <c r="AM1564">
        <v>0</v>
      </c>
    </row>
    <row r="1565" spans="1:39" x14ac:dyDescent="0.3">
      <c r="A1565">
        <v>6690</v>
      </c>
      <c r="B1565">
        <v>1966</v>
      </c>
      <c r="C1565">
        <f>2014-marketing_campaign32[[#This Row],[Year_Birth]]</f>
        <v>48</v>
      </c>
      <c r="D1565" t="str">
        <f>IF(AND(marketing_campaign32[[#This Row],[Age]]&gt;17, marketing_campaign32[[#This Row],[Age]]&lt;40), "Adult", IF(AND(marketing_campaign32[[#This Row],[Age]]&gt;=40, marketing_campaign32[[#This Row],[Age]]&lt;59), "Middle Age", "Old Age"))</f>
        <v>Middle Age</v>
      </c>
      <c r="E1565">
        <v>3</v>
      </c>
      <c r="F1565">
        <v>2</v>
      </c>
      <c r="G1565">
        <v>38179</v>
      </c>
      <c r="H1565" t="s">
        <v>147</v>
      </c>
      <c r="I1565">
        <v>2</v>
      </c>
      <c r="J1565">
        <v>1</v>
      </c>
      <c r="K1565">
        <v>1</v>
      </c>
      <c r="L1565">
        <f t="shared" si="72"/>
        <v>2</v>
      </c>
      <c r="M1565">
        <f>marketing_campaign32[[#This Row],[TotalKids]]+marketing_campaign32[[#This Row],[Marital_Number]]</f>
        <v>4</v>
      </c>
      <c r="N1565" s="1">
        <v>41347</v>
      </c>
      <c r="O1565" s="22">
        <f>MAX($N$2:$N$2229)-marketing_campaign32[[#This Row],[Dt_Customer]]</f>
        <v>472</v>
      </c>
      <c r="P1565">
        <v>30</v>
      </c>
      <c r="Q1565">
        <v>38</v>
      </c>
      <c r="R1565">
        <v>4</v>
      </c>
      <c r="S1565">
        <v>22</v>
      </c>
      <c r="T1565">
        <v>4</v>
      </c>
      <c r="U1565">
        <v>2</v>
      </c>
      <c r="V1565">
        <v>20</v>
      </c>
      <c r="W1565">
        <f t="shared" si="73"/>
        <v>90</v>
      </c>
      <c r="X1565" s="27">
        <f>marketing_campaign32[[#This Row],[TotalSpend]]/marketing_campaign32[[#This Row],[Income]]</f>
        <v>2.3573168495769924E-3</v>
      </c>
      <c r="Y1565" s="27" t="str">
        <f>IF(marketing_campaign32[[#This Row],[TotalSpend]]&gt;1196, "High Spend", "Low Spend")</f>
        <v>Low Spend</v>
      </c>
      <c r="Z1565">
        <v>4</v>
      </c>
      <c r="AA1565">
        <v>3</v>
      </c>
      <c r="AB1565">
        <v>1</v>
      </c>
      <c r="AC1565">
        <v>3</v>
      </c>
      <c r="AD1565">
        <f t="shared" si="74"/>
        <v>7</v>
      </c>
      <c r="AE1565" s="30">
        <f>IFERROR(marketing_campaign32[[#This Row],[TotalSpend]]/marketing_campaign32[[#This Row],[TotalPurchase]], 0)</f>
        <v>12.857142857142858</v>
      </c>
      <c r="AF1565">
        <v>7</v>
      </c>
      <c r="AG1565">
        <v>0</v>
      </c>
      <c r="AH1565">
        <v>0</v>
      </c>
      <c r="AI1565">
        <v>0</v>
      </c>
      <c r="AJ1565">
        <v>0</v>
      </c>
      <c r="AK1565">
        <v>0</v>
      </c>
      <c r="AL1565">
        <v>0</v>
      </c>
      <c r="AM1565">
        <v>0</v>
      </c>
    </row>
    <row r="1566" spans="1:39" x14ac:dyDescent="0.3">
      <c r="A1566">
        <v>2740</v>
      </c>
      <c r="B1566">
        <v>1958</v>
      </c>
      <c r="C1566">
        <f>2014-marketing_campaign32[[#This Row],[Year_Birth]]</f>
        <v>56</v>
      </c>
      <c r="D1566" t="str">
        <f>IF(AND(marketing_campaign32[[#This Row],[Age]]&gt;17, marketing_campaign32[[#This Row],[Age]]&lt;40), "Adult", IF(AND(marketing_campaign32[[#This Row],[Age]]&gt;=40, marketing_campaign32[[#This Row],[Age]]&lt;59), "Middle Age", "Old Age"))</f>
        <v>Middle Age</v>
      </c>
      <c r="E1566">
        <v>3</v>
      </c>
      <c r="F1566">
        <v>1</v>
      </c>
      <c r="G1566">
        <v>33438</v>
      </c>
      <c r="H1566" t="s">
        <v>147</v>
      </c>
      <c r="I1566">
        <v>2</v>
      </c>
      <c r="J1566">
        <v>1</v>
      </c>
      <c r="K1566">
        <v>1</v>
      </c>
      <c r="L1566">
        <f t="shared" si="72"/>
        <v>2</v>
      </c>
      <c r="M1566">
        <f>marketing_campaign32[[#This Row],[TotalKids]]+marketing_campaign32[[#This Row],[Marital_Number]]</f>
        <v>3</v>
      </c>
      <c r="N1566" s="1">
        <v>41539</v>
      </c>
      <c r="O1566" s="22">
        <f>MAX($N$2:$N$2229)-marketing_campaign32[[#This Row],[Dt_Customer]]</f>
        <v>280</v>
      </c>
      <c r="P1566">
        <v>81</v>
      </c>
      <c r="Q1566">
        <v>62</v>
      </c>
      <c r="R1566">
        <v>1</v>
      </c>
      <c r="S1566">
        <v>16</v>
      </c>
      <c r="T1566">
        <v>3</v>
      </c>
      <c r="U1566">
        <v>2</v>
      </c>
      <c r="V1566">
        <v>6</v>
      </c>
      <c r="W1566">
        <f t="shared" si="73"/>
        <v>90</v>
      </c>
      <c r="X1566" s="27">
        <f>marketing_campaign32[[#This Row],[TotalSpend]]/marketing_campaign32[[#This Row],[Income]]</f>
        <v>2.6915485375919612E-3</v>
      </c>
      <c r="Y1566" s="27" t="str">
        <f>IF(marketing_campaign32[[#This Row],[TotalSpend]]&gt;1196, "High Spend", "Low Spend")</f>
        <v>Low Spend</v>
      </c>
      <c r="Z1566">
        <v>4</v>
      </c>
      <c r="AA1566">
        <v>2</v>
      </c>
      <c r="AB1566">
        <v>1</v>
      </c>
      <c r="AC1566">
        <v>4</v>
      </c>
      <c r="AD1566">
        <f t="shared" si="74"/>
        <v>7</v>
      </c>
      <c r="AE1566" s="30">
        <f>IFERROR(marketing_campaign32[[#This Row],[TotalSpend]]/marketing_campaign32[[#This Row],[TotalPurchase]], 0)</f>
        <v>12.857142857142858</v>
      </c>
      <c r="AF1566">
        <v>5</v>
      </c>
      <c r="AG1566">
        <v>0</v>
      </c>
      <c r="AH1566">
        <v>0</v>
      </c>
      <c r="AI1566">
        <v>0</v>
      </c>
      <c r="AJ1566">
        <v>0</v>
      </c>
      <c r="AK1566">
        <v>0</v>
      </c>
      <c r="AL1566">
        <v>0</v>
      </c>
      <c r="AM1566">
        <v>0</v>
      </c>
    </row>
    <row r="1567" spans="1:39" x14ac:dyDescent="0.3">
      <c r="A1567">
        <v>10812</v>
      </c>
      <c r="B1567">
        <v>1978</v>
      </c>
      <c r="C1567">
        <f>2014-marketing_campaign32[[#This Row],[Year_Birth]]</f>
        <v>36</v>
      </c>
      <c r="D1567" t="str">
        <f>IF(AND(marketing_campaign32[[#This Row],[Age]]&gt;17, marketing_campaign32[[#This Row],[Age]]&lt;40), "Adult", IF(AND(marketing_campaign32[[#This Row],[Age]]&gt;=40, marketing_campaign32[[#This Row],[Age]]&lt;59), "Middle Age", "Old Age"))</f>
        <v>Adult</v>
      </c>
      <c r="E1567">
        <v>3</v>
      </c>
      <c r="F1567">
        <v>2</v>
      </c>
      <c r="G1567">
        <v>46377</v>
      </c>
      <c r="H1567" t="s">
        <v>147</v>
      </c>
      <c r="I1567">
        <v>2</v>
      </c>
      <c r="J1567">
        <v>1</v>
      </c>
      <c r="K1567">
        <v>0</v>
      </c>
      <c r="L1567">
        <f t="shared" si="72"/>
        <v>1</v>
      </c>
      <c r="M1567">
        <f>marketing_campaign32[[#This Row],[TotalKids]]+marketing_campaign32[[#This Row],[Marital_Number]]</f>
        <v>3</v>
      </c>
      <c r="N1567" s="1">
        <v>41699</v>
      </c>
      <c r="O1567" s="22">
        <f>MAX($N$2:$N$2229)-marketing_campaign32[[#This Row],[Dt_Customer]]</f>
        <v>120</v>
      </c>
      <c r="P1567">
        <v>89</v>
      </c>
      <c r="Q1567">
        <v>37</v>
      </c>
      <c r="R1567">
        <v>0</v>
      </c>
      <c r="S1567">
        <v>46</v>
      </c>
      <c r="T1567">
        <v>4</v>
      </c>
      <c r="U1567">
        <v>3</v>
      </c>
      <c r="V1567">
        <v>0</v>
      </c>
      <c r="W1567">
        <f t="shared" si="73"/>
        <v>90</v>
      </c>
      <c r="X1567" s="27">
        <f>marketing_campaign32[[#This Row],[TotalSpend]]/marketing_campaign32[[#This Row],[Income]]</f>
        <v>1.9406171162429653E-3</v>
      </c>
      <c r="Y1567" s="27" t="str">
        <f>IF(marketing_campaign32[[#This Row],[TotalSpend]]&gt;1196, "High Spend", "Low Spend")</f>
        <v>Low Spend</v>
      </c>
      <c r="Z1567">
        <v>1</v>
      </c>
      <c r="AA1567">
        <v>2</v>
      </c>
      <c r="AB1567">
        <v>1</v>
      </c>
      <c r="AC1567">
        <v>3</v>
      </c>
      <c r="AD1567">
        <f t="shared" si="74"/>
        <v>6</v>
      </c>
      <c r="AE1567" s="30">
        <f>IFERROR(marketing_campaign32[[#This Row],[TotalSpend]]/marketing_campaign32[[#This Row],[TotalPurchase]], 0)</f>
        <v>15</v>
      </c>
      <c r="AF1567">
        <v>4</v>
      </c>
      <c r="AG1567">
        <v>0</v>
      </c>
      <c r="AH1567">
        <v>0</v>
      </c>
      <c r="AI1567">
        <v>0</v>
      </c>
      <c r="AJ1567">
        <v>0</v>
      </c>
      <c r="AK1567">
        <v>0</v>
      </c>
      <c r="AL1567">
        <v>0</v>
      </c>
      <c r="AM1567">
        <v>0</v>
      </c>
    </row>
    <row r="1568" spans="1:39" x14ac:dyDescent="0.3">
      <c r="A1568">
        <v>3381</v>
      </c>
      <c r="B1568">
        <v>1953</v>
      </c>
      <c r="C1568">
        <f>2014-marketing_campaign32[[#This Row],[Year_Birth]]</f>
        <v>61</v>
      </c>
      <c r="D1568" t="str">
        <f>IF(AND(marketing_campaign32[[#This Row],[Age]]&gt;17, marketing_campaign32[[#This Row],[Age]]&lt;40), "Adult", IF(AND(marketing_campaign32[[#This Row],[Age]]&gt;=40, marketing_campaign32[[#This Row],[Age]]&lt;59), "Middle Age", "Old Age"))</f>
        <v>Old Age</v>
      </c>
      <c r="E1568">
        <v>3</v>
      </c>
      <c r="F1568">
        <v>2</v>
      </c>
      <c r="G1568">
        <v>54348</v>
      </c>
      <c r="H1568" t="s">
        <v>147</v>
      </c>
      <c r="I1568">
        <v>2</v>
      </c>
      <c r="J1568">
        <v>1</v>
      </c>
      <c r="K1568">
        <v>1</v>
      </c>
      <c r="L1568">
        <f t="shared" si="72"/>
        <v>2</v>
      </c>
      <c r="M1568">
        <f>marketing_campaign32[[#This Row],[TotalKids]]+marketing_campaign32[[#This Row],[Marital_Number]]</f>
        <v>4</v>
      </c>
      <c r="N1568" s="1">
        <v>41798</v>
      </c>
      <c r="O1568" s="22">
        <f>MAX($N$2:$N$2229)-marketing_campaign32[[#This Row],[Dt_Customer]]</f>
        <v>21</v>
      </c>
      <c r="P1568">
        <v>51</v>
      </c>
      <c r="Q1568">
        <v>70</v>
      </c>
      <c r="R1568">
        <v>0</v>
      </c>
      <c r="S1568">
        <v>16</v>
      </c>
      <c r="T1568">
        <v>0</v>
      </c>
      <c r="U1568">
        <v>0</v>
      </c>
      <c r="V1568">
        <v>4</v>
      </c>
      <c r="W1568">
        <f t="shared" si="73"/>
        <v>90</v>
      </c>
      <c r="X1568" s="27">
        <f>marketing_campaign32[[#This Row],[TotalSpend]]/marketing_campaign32[[#This Row],[Income]]</f>
        <v>1.6559947008169575E-3</v>
      </c>
      <c r="Y1568" s="27" t="str">
        <f>IF(marketing_campaign32[[#This Row],[TotalSpend]]&gt;1196, "High Spend", "Low Spend")</f>
        <v>Low Spend</v>
      </c>
      <c r="Z1568">
        <v>2</v>
      </c>
      <c r="AA1568">
        <v>2</v>
      </c>
      <c r="AB1568">
        <v>0</v>
      </c>
      <c r="AC1568">
        <v>4</v>
      </c>
      <c r="AD1568">
        <f t="shared" si="74"/>
        <v>6</v>
      </c>
      <c r="AE1568" s="30">
        <f>IFERROR(marketing_campaign32[[#This Row],[TotalSpend]]/marketing_campaign32[[#This Row],[TotalPurchase]], 0)</f>
        <v>15</v>
      </c>
      <c r="AF1568">
        <v>6</v>
      </c>
      <c r="AG1568">
        <v>0</v>
      </c>
      <c r="AH1568">
        <v>0</v>
      </c>
      <c r="AI1568">
        <v>0</v>
      </c>
      <c r="AJ1568">
        <v>0</v>
      </c>
      <c r="AK1568">
        <v>0</v>
      </c>
      <c r="AL1568">
        <v>0</v>
      </c>
      <c r="AM1568">
        <v>0</v>
      </c>
    </row>
    <row r="1569" spans="1:39" x14ac:dyDescent="0.3">
      <c r="A1569">
        <v>92</v>
      </c>
      <c r="B1569">
        <v>1988</v>
      </c>
      <c r="C1569">
        <f>2014-marketing_campaign32[[#This Row],[Year_Birth]]</f>
        <v>26</v>
      </c>
      <c r="D1569" t="str">
        <f>IF(AND(marketing_campaign32[[#This Row],[Age]]&gt;17, marketing_campaign32[[#This Row],[Age]]&lt;40), "Adult", IF(AND(marketing_campaign32[[#This Row],[Age]]&gt;=40, marketing_campaign32[[#This Row],[Age]]&lt;59), "Middle Age", "Old Age"))</f>
        <v>Adult</v>
      </c>
      <c r="E1569">
        <v>2</v>
      </c>
      <c r="F1569">
        <v>1</v>
      </c>
      <c r="G1569">
        <v>34176</v>
      </c>
      <c r="H1569" t="s">
        <v>147</v>
      </c>
      <c r="I1569">
        <v>2</v>
      </c>
      <c r="J1569">
        <v>1</v>
      </c>
      <c r="K1569">
        <v>0</v>
      </c>
      <c r="L1569">
        <f t="shared" si="72"/>
        <v>1</v>
      </c>
      <c r="M1569">
        <f>marketing_campaign32[[#This Row],[TotalKids]]+marketing_campaign32[[#This Row],[Marital_Number]]</f>
        <v>2</v>
      </c>
      <c r="N1569" s="1">
        <v>41771</v>
      </c>
      <c r="O1569" s="22">
        <f>MAX($N$2:$N$2229)-marketing_campaign32[[#This Row],[Dt_Customer]]</f>
        <v>48</v>
      </c>
      <c r="P1569">
        <v>12</v>
      </c>
      <c r="Q1569">
        <v>5</v>
      </c>
      <c r="R1569">
        <v>7</v>
      </c>
      <c r="S1569">
        <v>24</v>
      </c>
      <c r="T1569">
        <v>19</v>
      </c>
      <c r="U1569">
        <v>14</v>
      </c>
      <c r="V1569">
        <v>20</v>
      </c>
      <c r="W1569">
        <f t="shared" si="73"/>
        <v>89</v>
      </c>
      <c r="X1569" s="27">
        <f>marketing_campaign32[[#This Row],[TotalSpend]]/marketing_campaign32[[#This Row],[Income]]</f>
        <v>2.6041666666666665E-3</v>
      </c>
      <c r="Y1569" s="27" t="str">
        <f>IF(marketing_campaign32[[#This Row],[TotalSpend]]&gt;1196, "High Spend", "Low Spend")</f>
        <v>Low Spend</v>
      </c>
      <c r="Z1569">
        <v>4</v>
      </c>
      <c r="AA1569">
        <v>3</v>
      </c>
      <c r="AB1569">
        <v>0</v>
      </c>
      <c r="AC1569">
        <v>4</v>
      </c>
      <c r="AD1569">
        <f t="shared" si="74"/>
        <v>7</v>
      </c>
      <c r="AE1569" s="30">
        <f>IFERROR(marketing_campaign32[[#This Row],[TotalSpend]]/marketing_campaign32[[#This Row],[TotalPurchase]], 0)</f>
        <v>12.714285714285714</v>
      </c>
      <c r="AF1569">
        <v>6</v>
      </c>
      <c r="AG1569">
        <v>0</v>
      </c>
      <c r="AH1569">
        <v>0</v>
      </c>
      <c r="AI1569">
        <v>0</v>
      </c>
      <c r="AJ1569">
        <v>0</v>
      </c>
      <c r="AK1569">
        <v>0</v>
      </c>
      <c r="AL1569">
        <v>0</v>
      </c>
      <c r="AM1569">
        <v>0</v>
      </c>
    </row>
    <row r="1570" spans="1:39" x14ac:dyDescent="0.3">
      <c r="A1570">
        <v>3312</v>
      </c>
      <c r="B1570">
        <v>1988</v>
      </c>
      <c r="C1570">
        <f>2014-marketing_campaign32[[#This Row],[Year_Birth]]</f>
        <v>26</v>
      </c>
      <c r="D1570" t="str">
        <f>IF(AND(marketing_campaign32[[#This Row],[Age]]&gt;17, marketing_campaign32[[#This Row],[Age]]&lt;40), "Adult", IF(AND(marketing_campaign32[[#This Row],[Age]]&gt;=40, marketing_campaign32[[#This Row],[Age]]&lt;59), "Middle Age", "Old Age"))</f>
        <v>Adult</v>
      </c>
      <c r="E1570">
        <v>2</v>
      </c>
      <c r="F1570">
        <v>1</v>
      </c>
      <c r="G1570">
        <v>34176</v>
      </c>
      <c r="H1570" t="s">
        <v>147</v>
      </c>
      <c r="I1570">
        <v>2</v>
      </c>
      <c r="J1570">
        <v>1</v>
      </c>
      <c r="K1570">
        <v>0</v>
      </c>
      <c r="L1570">
        <f t="shared" si="72"/>
        <v>1</v>
      </c>
      <c r="M1570">
        <f>marketing_campaign32[[#This Row],[TotalKids]]+marketing_campaign32[[#This Row],[Marital_Number]]</f>
        <v>2</v>
      </c>
      <c r="N1570" s="1">
        <v>41771</v>
      </c>
      <c r="O1570" s="22">
        <f>MAX($N$2:$N$2229)-marketing_campaign32[[#This Row],[Dt_Customer]]</f>
        <v>48</v>
      </c>
      <c r="P1570">
        <v>12</v>
      </c>
      <c r="Q1570">
        <v>5</v>
      </c>
      <c r="R1570">
        <v>7</v>
      </c>
      <c r="S1570">
        <v>24</v>
      </c>
      <c r="T1570">
        <v>19</v>
      </c>
      <c r="U1570">
        <v>14</v>
      </c>
      <c r="V1570">
        <v>20</v>
      </c>
      <c r="W1570">
        <f t="shared" si="73"/>
        <v>89</v>
      </c>
      <c r="X1570" s="27">
        <f>marketing_campaign32[[#This Row],[TotalSpend]]/marketing_campaign32[[#This Row],[Income]]</f>
        <v>2.6041666666666665E-3</v>
      </c>
      <c r="Y1570" s="27" t="str">
        <f>IF(marketing_campaign32[[#This Row],[TotalSpend]]&gt;1196, "High Spend", "Low Spend")</f>
        <v>Low Spend</v>
      </c>
      <c r="Z1570">
        <v>4</v>
      </c>
      <c r="AA1570">
        <v>3</v>
      </c>
      <c r="AB1570">
        <v>0</v>
      </c>
      <c r="AC1570">
        <v>4</v>
      </c>
      <c r="AD1570">
        <f t="shared" si="74"/>
        <v>7</v>
      </c>
      <c r="AE1570" s="30">
        <f>IFERROR(marketing_campaign32[[#This Row],[TotalSpend]]/marketing_campaign32[[#This Row],[TotalPurchase]], 0)</f>
        <v>12.714285714285714</v>
      </c>
      <c r="AF1570">
        <v>6</v>
      </c>
      <c r="AG1570">
        <v>0</v>
      </c>
      <c r="AH1570">
        <v>0</v>
      </c>
      <c r="AI1570">
        <v>0</v>
      </c>
      <c r="AJ1570">
        <v>0</v>
      </c>
      <c r="AK1570">
        <v>0</v>
      </c>
      <c r="AL1570">
        <v>0</v>
      </c>
      <c r="AM1570">
        <v>0</v>
      </c>
    </row>
    <row r="1571" spans="1:39" x14ac:dyDescent="0.3">
      <c r="A1571">
        <v>3152</v>
      </c>
      <c r="B1571">
        <v>1957</v>
      </c>
      <c r="C1571">
        <f>2014-marketing_campaign32[[#This Row],[Year_Birth]]</f>
        <v>57</v>
      </c>
      <c r="D1571" t="str">
        <f>IF(AND(marketing_campaign32[[#This Row],[Age]]&gt;17, marketing_campaign32[[#This Row],[Age]]&lt;40), "Adult", IF(AND(marketing_campaign32[[#This Row],[Age]]&gt;=40, marketing_campaign32[[#This Row],[Age]]&lt;59), "Middle Age", "Old Age"))</f>
        <v>Middle Age</v>
      </c>
      <c r="E1571">
        <v>2</v>
      </c>
      <c r="F1571">
        <v>2</v>
      </c>
      <c r="G1571">
        <v>26091</v>
      </c>
      <c r="H1571" t="s">
        <v>148</v>
      </c>
      <c r="I1571">
        <v>1</v>
      </c>
      <c r="J1571">
        <v>1</v>
      </c>
      <c r="K1571">
        <v>1</v>
      </c>
      <c r="L1571">
        <f t="shared" si="72"/>
        <v>2</v>
      </c>
      <c r="M1571">
        <f>marketing_campaign32[[#This Row],[TotalKids]]+marketing_campaign32[[#This Row],[Marital_Number]]</f>
        <v>4</v>
      </c>
      <c r="N1571" s="1">
        <v>41695</v>
      </c>
      <c r="O1571" s="22">
        <f>MAX($N$2:$N$2229)-marketing_campaign32[[#This Row],[Dt_Customer]]</f>
        <v>124</v>
      </c>
      <c r="P1571">
        <v>84</v>
      </c>
      <c r="Q1571">
        <v>15</v>
      </c>
      <c r="R1571">
        <v>10</v>
      </c>
      <c r="S1571">
        <v>19</v>
      </c>
      <c r="T1571">
        <v>8</v>
      </c>
      <c r="U1571">
        <v>17</v>
      </c>
      <c r="V1571">
        <v>20</v>
      </c>
      <c r="W1571">
        <f t="shared" si="73"/>
        <v>89</v>
      </c>
      <c r="X1571" s="27">
        <f>marketing_campaign32[[#This Row],[TotalSpend]]/marketing_campaign32[[#This Row],[Income]]</f>
        <v>3.4111379402859223E-3</v>
      </c>
      <c r="Y1571" s="27" t="str">
        <f>IF(marketing_campaign32[[#This Row],[TotalSpend]]&gt;1196, "High Spend", "Low Spend")</f>
        <v>Low Spend</v>
      </c>
      <c r="Z1571">
        <v>3</v>
      </c>
      <c r="AA1571">
        <v>2</v>
      </c>
      <c r="AB1571">
        <v>1</v>
      </c>
      <c r="AC1571">
        <v>3</v>
      </c>
      <c r="AD1571">
        <f t="shared" si="74"/>
        <v>6</v>
      </c>
      <c r="AE1571" s="30">
        <f>IFERROR(marketing_campaign32[[#This Row],[TotalSpend]]/marketing_campaign32[[#This Row],[TotalPurchase]], 0)</f>
        <v>14.833333333333334</v>
      </c>
      <c r="AF1571">
        <v>5</v>
      </c>
      <c r="AG1571">
        <v>0</v>
      </c>
      <c r="AH1571">
        <v>0</v>
      </c>
      <c r="AI1571">
        <v>0</v>
      </c>
      <c r="AJ1571">
        <v>0</v>
      </c>
      <c r="AK1571">
        <v>0</v>
      </c>
      <c r="AL1571">
        <v>0</v>
      </c>
      <c r="AM1571">
        <v>0</v>
      </c>
    </row>
    <row r="1572" spans="1:39" x14ac:dyDescent="0.3">
      <c r="A1572">
        <v>11188</v>
      </c>
      <c r="B1572">
        <v>1957</v>
      </c>
      <c r="C1572">
        <f>2014-marketing_campaign32[[#This Row],[Year_Birth]]</f>
        <v>57</v>
      </c>
      <c r="D1572" t="str">
        <f>IF(AND(marketing_campaign32[[#This Row],[Age]]&gt;17, marketing_campaign32[[#This Row],[Age]]&lt;40), "Adult", IF(AND(marketing_campaign32[[#This Row],[Age]]&gt;=40, marketing_campaign32[[#This Row],[Age]]&lt;59), "Middle Age", "Old Age"))</f>
        <v>Middle Age</v>
      </c>
      <c r="E1572">
        <v>2</v>
      </c>
      <c r="F1572">
        <v>2</v>
      </c>
      <c r="G1572">
        <v>26091</v>
      </c>
      <c r="H1572" t="s">
        <v>148</v>
      </c>
      <c r="I1572">
        <v>1</v>
      </c>
      <c r="J1572">
        <v>1</v>
      </c>
      <c r="K1572">
        <v>1</v>
      </c>
      <c r="L1572">
        <f t="shared" si="72"/>
        <v>2</v>
      </c>
      <c r="M1572">
        <f>marketing_campaign32[[#This Row],[TotalKids]]+marketing_campaign32[[#This Row],[Marital_Number]]</f>
        <v>4</v>
      </c>
      <c r="N1572" s="1">
        <v>41695</v>
      </c>
      <c r="O1572" s="22">
        <f>MAX($N$2:$N$2229)-marketing_campaign32[[#This Row],[Dt_Customer]]</f>
        <v>124</v>
      </c>
      <c r="P1572">
        <v>84</v>
      </c>
      <c r="Q1572">
        <v>15</v>
      </c>
      <c r="R1572">
        <v>10</v>
      </c>
      <c r="S1572">
        <v>19</v>
      </c>
      <c r="T1572">
        <v>8</v>
      </c>
      <c r="U1572">
        <v>17</v>
      </c>
      <c r="V1572">
        <v>20</v>
      </c>
      <c r="W1572">
        <f t="shared" si="73"/>
        <v>89</v>
      </c>
      <c r="X1572" s="27">
        <f>marketing_campaign32[[#This Row],[TotalSpend]]/marketing_campaign32[[#This Row],[Income]]</f>
        <v>3.4111379402859223E-3</v>
      </c>
      <c r="Y1572" s="27" t="str">
        <f>IF(marketing_campaign32[[#This Row],[TotalSpend]]&gt;1196, "High Spend", "Low Spend")</f>
        <v>Low Spend</v>
      </c>
      <c r="Z1572">
        <v>3</v>
      </c>
      <c r="AA1572">
        <v>2</v>
      </c>
      <c r="AB1572">
        <v>1</v>
      </c>
      <c r="AC1572">
        <v>3</v>
      </c>
      <c r="AD1572">
        <f t="shared" si="74"/>
        <v>6</v>
      </c>
      <c r="AE1572" s="30">
        <f>IFERROR(marketing_campaign32[[#This Row],[TotalSpend]]/marketing_campaign32[[#This Row],[TotalPurchase]], 0)</f>
        <v>14.833333333333334</v>
      </c>
      <c r="AF1572">
        <v>5</v>
      </c>
      <c r="AG1572">
        <v>0</v>
      </c>
      <c r="AH1572">
        <v>0</v>
      </c>
      <c r="AI1572">
        <v>0</v>
      </c>
      <c r="AJ1572">
        <v>0</v>
      </c>
      <c r="AK1572">
        <v>0</v>
      </c>
      <c r="AL1572">
        <v>0</v>
      </c>
      <c r="AM1572">
        <v>0</v>
      </c>
    </row>
    <row r="1573" spans="1:39" x14ac:dyDescent="0.3">
      <c r="A1573">
        <v>3839</v>
      </c>
      <c r="B1573">
        <v>1958</v>
      </c>
      <c r="C1573">
        <f>2014-marketing_campaign32[[#This Row],[Year_Birth]]</f>
        <v>56</v>
      </c>
      <c r="D1573" t="str">
        <f>IF(AND(marketing_campaign32[[#This Row],[Age]]&gt;17, marketing_campaign32[[#This Row],[Age]]&lt;40), "Adult", IF(AND(marketing_campaign32[[#This Row],[Age]]&gt;=40, marketing_campaign32[[#This Row],[Age]]&lt;59), "Middle Age", "Old Age"))</f>
        <v>Middle Age</v>
      </c>
      <c r="E1573">
        <v>1</v>
      </c>
      <c r="F1573">
        <v>1</v>
      </c>
      <c r="G1573">
        <v>15056</v>
      </c>
      <c r="H1573" t="s">
        <v>148</v>
      </c>
      <c r="I1573">
        <v>1</v>
      </c>
      <c r="J1573">
        <v>1</v>
      </c>
      <c r="K1573">
        <v>1</v>
      </c>
      <c r="L1573">
        <f t="shared" si="72"/>
        <v>2</v>
      </c>
      <c r="M1573">
        <f>marketing_campaign32[[#This Row],[TotalKids]]+marketing_campaign32[[#This Row],[Marital_Number]]</f>
        <v>3</v>
      </c>
      <c r="N1573" s="1">
        <v>41397</v>
      </c>
      <c r="O1573" s="22">
        <f>MAX($N$2:$N$2229)-marketing_campaign32[[#This Row],[Dt_Customer]]</f>
        <v>422</v>
      </c>
      <c r="P1573">
        <v>76</v>
      </c>
      <c r="Q1573">
        <v>6</v>
      </c>
      <c r="R1573">
        <v>12</v>
      </c>
      <c r="S1573">
        <v>3</v>
      </c>
      <c r="T1573">
        <v>21</v>
      </c>
      <c r="U1573">
        <v>6</v>
      </c>
      <c r="V1573">
        <v>40</v>
      </c>
      <c r="W1573">
        <f t="shared" si="73"/>
        <v>88</v>
      </c>
      <c r="X1573" s="27">
        <f>marketing_campaign32[[#This Row],[TotalSpend]]/marketing_campaign32[[#This Row],[Income]]</f>
        <v>5.8448459086078638E-3</v>
      </c>
      <c r="Y1573" s="27" t="str">
        <f>IF(marketing_campaign32[[#This Row],[TotalSpend]]&gt;1196, "High Spend", "Low Spend")</f>
        <v>Low Spend</v>
      </c>
      <c r="Z1573">
        <v>5</v>
      </c>
      <c r="AA1573">
        <v>2</v>
      </c>
      <c r="AB1573">
        <v>2</v>
      </c>
      <c r="AC1573">
        <v>3</v>
      </c>
      <c r="AD1573">
        <f t="shared" si="74"/>
        <v>7</v>
      </c>
      <c r="AE1573" s="30">
        <f>IFERROR(marketing_campaign32[[#This Row],[TotalSpend]]/marketing_campaign32[[#This Row],[TotalPurchase]], 0)</f>
        <v>12.571428571428571</v>
      </c>
      <c r="AF1573">
        <v>5</v>
      </c>
      <c r="AG1573">
        <v>0</v>
      </c>
      <c r="AH1573">
        <v>0</v>
      </c>
      <c r="AI1573">
        <v>0</v>
      </c>
      <c r="AJ1573">
        <v>0</v>
      </c>
      <c r="AK1573">
        <v>0</v>
      </c>
      <c r="AL1573">
        <v>0</v>
      </c>
      <c r="AM1573">
        <v>0</v>
      </c>
    </row>
    <row r="1574" spans="1:39" x14ac:dyDescent="0.3">
      <c r="A1574">
        <v>4867</v>
      </c>
      <c r="B1574">
        <v>1968</v>
      </c>
      <c r="C1574">
        <f>2014-marketing_campaign32[[#This Row],[Year_Birth]]</f>
        <v>46</v>
      </c>
      <c r="D1574" t="str">
        <f>IF(AND(marketing_campaign32[[#This Row],[Age]]&gt;17, marketing_campaign32[[#This Row],[Age]]&lt;40), "Adult", IF(AND(marketing_campaign32[[#This Row],[Age]]&gt;=40, marketing_campaign32[[#This Row],[Age]]&lt;59), "Middle Age", "Old Age"))</f>
        <v>Middle Age</v>
      </c>
      <c r="E1574">
        <v>3</v>
      </c>
      <c r="F1574">
        <v>1</v>
      </c>
      <c r="G1574">
        <v>38236</v>
      </c>
      <c r="H1574" t="s">
        <v>147</v>
      </c>
      <c r="I1574">
        <v>2</v>
      </c>
      <c r="J1574">
        <v>1</v>
      </c>
      <c r="K1574">
        <v>1</v>
      </c>
      <c r="L1574">
        <f t="shared" si="72"/>
        <v>2</v>
      </c>
      <c r="M1574">
        <f>marketing_campaign32[[#This Row],[TotalKids]]+marketing_campaign32[[#This Row],[Marital_Number]]</f>
        <v>3</v>
      </c>
      <c r="N1574" s="1">
        <v>41537</v>
      </c>
      <c r="O1574" s="22">
        <f>MAX($N$2:$N$2229)-marketing_campaign32[[#This Row],[Dt_Customer]]</f>
        <v>282</v>
      </c>
      <c r="P1574">
        <v>2</v>
      </c>
      <c r="Q1574">
        <v>58</v>
      </c>
      <c r="R1574">
        <v>0</v>
      </c>
      <c r="S1574">
        <v>18</v>
      </c>
      <c r="T1574">
        <v>2</v>
      </c>
      <c r="U1574">
        <v>0</v>
      </c>
      <c r="V1574">
        <v>10</v>
      </c>
      <c r="W1574">
        <f t="shared" si="73"/>
        <v>88</v>
      </c>
      <c r="X1574" s="27">
        <f>marketing_campaign32[[#This Row],[TotalSpend]]/marketing_campaign32[[#This Row],[Income]]</f>
        <v>2.3014959723820483E-3</v>
      </c>
      <c r="Y1574" s="27" t="str">
        <f>IF(marketing_campaign32[[#This Row],[TotalSpend]]&gt;1196, "High Spend", "Low Spend")</f>
        <v>Low Spend</v>
      </c>
      <c r="Z1574">
        <v>4</v>
      </c>
      <c r="AA1574">
        <v>3</v>
      </c>
      <c r="AB1574">
        <v>0</v>
      </c>
      <c r="AC1574">
        <v>4</v>
      </c>
      <c r="AD1574">
        <f t="shared" si="74"/>
        <v>7</v>
      </c>
      <c r="AE1574" s="30">
        <f>IFERROR(marketing_campaign32[[#This Row],[TotalSpend]]/marketing_campaign32[[#This Row],[TotalPurchase]], 0)</f>
        <v>12.571428571428571</v>
      </c>
      <c r="AF1574">
        <v>7</v>
      </c>
      <c r="AG1574">
        <v>0</v>
      </c>
      <c r="AH1574">
        <v>0</v>
      </c>
      <c r="AI1574">
        <v>0</v>
      </c>
      <c r="AJ1574">
        <v>0</v>
      </c>
      <c r="AK1574">
        <v>0</v>
      </c>
      <c r="AL1574">
        <v>0</v>
      </c>
      <c r="AM1574">
        <v>0</v>
      </c>
    </row>
    <row r="1575" spans="1:39" x14ac:dyDescent="0.3">
      <c r="A1575">
        <v>4370</v>
      </c>
      <c r="B1575">
        <v>1966</v>
      </c>
      <c r="C1575">
        <f>2014-marketing_campaign32[[#This Row],[Year_Birth]]</f>
        <v>48</v>
      </c>
      <c r="D1575" t="str">
        <f>IF(AND(marketing_campaign32[[#This Row],[Age]]&gt;17, marketing_campaign32[[#This Row],[Age]]&lt;40), "Adult", IF(AND(marketing_campaign32[[#This Row],[Age]]&gt;=40, marketing_campaign32[[#This Row],[Age]]&lt;59), "Middle Age", "Old Age"))</f>
        <v>Middle Age</v>
      </c>
      <c r="E1575">
        <v>2</v>
      </c>
      <c r="F1575">
        <v>2</v>
      </c>
      <c r="G1575">
        <v>43482</v>
      </c>
      <c r="H1575" t="s">
        <v>147</v>
      </c>
      <c r="I1575">
        <v>2</v>
      </c>
      <c r="J1575">
        <v>2</v>
      </c>
      <c r="K1575">
        <v>1</v>
      </c>
      <c r="L1575">
        <f t="shared" si="72"/>
        <v>3</v>
      </c>
      <c r="M1575">
        <f>marketing_campaign32[[#This Row],[TotalKids]]+marketing_campaign32[[#This Row],[Marital_Number]]</f>
        <v>5</v>
      </c>
      <c r="N1575" s="1">
        <v>41591</v>
      </c>
      <c r="O1575" s="22">
        <f>MAX($N$2:$N$2229)-marketing_campaign32[[#This Row],[Dt_Customer]]</f>
        <v>228</v>
      </c>
      <c r="P1575">
        <v>83</v>
      </c>
      <c r="Q1575">
        <v>18</v>
      </c>
      <c r="R1575">
        <v>1</v>
      </c>
      <c r="S1575">
        <v>32</v>
      </c>
      <c r="T1575">
        <v>6</v>
      </c>
      <c r="U1575">
        <v>3</v>
      </c>
      <c r="V1575">
        <v>28</v>
      </c>
      <c r="W1575">
        <f t="shared" si="73"/>
        <v>88</v>
      </c>
      <c r="X1575" s="27">
        <f>marketing_campaign32[[#This Row],[TotalSpend]]/marketing_campaign32[[#This Row],[Income]]</f>
        <v>2.0238259509682169E-3</v>
      </c>
      <c r="Y1575" s="27" t="str">
        <f>IF(marketing_campaign32[[#This Row],[TotalSpend]]&gt;1196, "High Spend", "Low Spend")</f>
        <v>Low Spend</v>
      </c>
      <c r="Z1575">
        <v>3</v>
      </c>
      <c r="AA1575">
        <v>2</v>
      </c>
      <c r="AB1575">
        <v>0</v>
      </c>
      <c r="AC1575">
        <v>4</v>
      </c>
      <c r="AD1575">
        <f t="shared" si="74"/>
        <v>6</v>
      </c>
      <c r="AE1575" s="30">
        <f>IFERROR(marketing_campaign32[[#This Row],[TotalSpend]]/marketing_campaign32[[#This Row],[TotalPurchase]], 0)</f>
        <v>14.666666666666666</v>
      </c>
      <c r="AF1575">
        <v>6</v>
      </c>
      <c r="AG1575">
        <v>0</v>
      </c>
      <c r="AH1575">
        <v>0</v>
      </c>
      <c r="AI1575">
        <v>0</v>
      </c>
      <c r="AJ1575">
        <v>0</v>
      </c>
      <c r="AK1575">
        <v>0</v>
      </c>
      <c r="AL1575">
        <v>0</v>
      </c>
      <c r="AM1575">
        <v>0</v>
      </c>
    </row>
    <row r="1576" spans="1:39" x14ac:dyDescent="0.3">
      <c r="A1576">
        <v>10609</v>
      </c>
      <c r="B1576">
        <v>1962</v>
      </c>
      <c r="C1576">
        <f>2014-marketing_campaign32[[#This Row],[Year_Birth]]</f>
        <v>52</v>
      </c>
      <c r="D1576" t="str">
        <f>IF(AND(marketing_campaign32[[#This Row],[Age]]&gt;17, marketing_campaign32[[#This Row],[Age]]&lt;40), "Adult", IF(AND(marketing_campaign32[[#This Row],[Age]]&gt;=40, marketing_campaign32[[#This Row],[Age]]&lt;59), "Middle Age", "Old Age"))</f>
        <v>Middle Age</v>
      </c>
      <c r="E1576">
        <v>3</v>
      </c>
      <c r="F1576">
        <v>2</v>
      </c>
      <c r="G1576">
        <v>42769</v>
      </c>
      <c r="H1576" t="s">
        <v>147</v>
      </c>
      <c r="I1576">
        <v>2</v>
      </c>
      <c r="J1576">
        <v>0</v>
      </c>
      <c r="K1576">
        <v>1</v>
      </c>
      <c r="L1576">
        <f t="shared" si="72"/>
        <v>1</v>
      </c>
      <c r="M1576">
        <f>marketing_campaign32[[#This Row],[TotalKids]]+marketing_campaign32[[#This Row],[Marital_Number]]</f>
        <v>3</v>
      </c>
      <c r="N1576" s="1">
        <v>41559</v>
      </c>
      <c r="O1576" s="22">
        <f>MAX($N$2:$N$2229)-marketing_campaign32[[#This Row],[Dt_Customer]]</f>
        <v>260</v>
      </c>
      <c r="P1576">
        <v>15</v>
      </c>
      <c r="Q1576">
        <v>71</v>
      </c>
      <c r="R1576">
        <v>0</v>
      </c>
      <c r="S1576">
        <v>13</v>
      </c>
      <c r="T1576">
        <v>3</v>
      </c>
      <c r="U1576">
        <v>1</v>
      </c>
      <c r="V1576">
        <v>0</v>
      </c>
      <c r="W1576">
        <f t="shared" si="73"/>
        <v>88</v>
      </c>
      <c r="X1576" s="27">
        <f>marketing_campaign32[[#This Row],[TotalSpend]]/marketing_campaign32[[#This Row],[Income]]</f>
        <v>2.0575650588042743E-3</v>
      </c>
      <c r="Y1576" s="27" t="str">
        <f>IF(marketing_campaign32[[#This Row],[TotalSpend]]&gt;1196, "High Spend", "Low Spend")</f>
        <v>Low Spend</v>
      </c>
      <c r="Z1576">
        <v>2</v>
      </c>
      <c r="AA1576">
        <v>1</v>
      </c>
      <c r="AB1576">
        <v>1</v>
      </c>
      <c r="AC1576">
        <v>4</v>
      </c>
      <c r="AD1576">
        <f t="shared" si="74"/>
        <v>6</v>
      </c>
      <c r="AE1576" s="30">
        <f>IFERROR(marketing_campaign32[[#This Row],[TotalSpend]]/marketing_campaign32[[#This Row],[TotalPurchase]], 0)</f>
        <v>14.666666666666666</v>
      </c>
      <c r="AF1576">
        <v>4</v>
      </c>
      <c r="AG1576">
        <v>0</v>
      </c>
      <c r="AH1576">
        <v>0</v>
      </c>
      <c r="AI1576">
        <v>0</v>
      </c>
      <c r="AJ1576">
        <v>0</v>
      </c>
      <c r="AK1576">
        <v>0</v>
      </c>
      <c r="AL1576">
        <v>0</v>
      </c>
      <c r="AM1576">
        <v>0</v>
      </c>
    </row>
    <row r="1577" spans="1:39" x14ac:dyDescent="0.3">
      <c r="A1577">
        <v>4220</v>
      </c>
      <c r="B1577">
        <v>1970</v>
      </c>
      <c r="C1577">
        <f>2014-marketing_campaign32[[#This Row],[Year_Birth]]</f>
        <v>44</v>
      </c>
      <c r="D1577" t="str">
        <f>IF(AND(marketing_campaign32[[#This Row],[Age]]&gt;17, marketing_campaign32[[#This Row],[Age]]&lt;40), "Adult", IF(AND(marketing_campaign32[[#This Row],[Age]]&gt;=40, marketing_campaign32[[#This Row],[Age]]&lt;59), "Middle Age", "Old Age"))</f>
        <v>Middle Age</v>
      </c>
      <c r="E1577">
        <v>3</v>
      </c>
      <c r="F1577">
        <v>2</v>
      </c>
      <c r="G1577">
        <v>59892</v>
      </c>
      <c r="H1577" t="s">
        <v>147</v>
      </c>
      <c r="I1577">
        <v>2</v>
      </c>
      <c r="J1577">
        <v>0</v>
      </c>
      <c r="K1577">
        <v>1</v>
      </c>
      <c r="L1577">
        <f t="shared" si="72"/>
        <v>1</v>
      </c>
      <c r="M1577">
        <f>marketing_campaign32[[#This Row],[TotalKids]]+marketing_campaign32[[#This Row],[Marital_Number]]</f>
        <v>3</v>
      </c>
      <c r="N1577" s="1">
        <v>41580</v>
      </c>
      <c r="O1577" s="22">
        <f>MAX($N$2:$N$2229)-marketing_campaign32[[#This Row],[Dt_Customer]]</f>
        <v>239</v>
      </c>
      <c r="P1577">
        <v>26</v>
      </c>
      <c r="Q1577">
        <v>73</v>
      </c>
      <c r="R1577">
        <v>0</v>
      </c>
      <c r="S1577">
        <v>13</v>
      </c>
      <c r="T1577">
        <v>0</v>
      </c>
      <c r="U1577">
        <v>1</v>
      </c>
      <c r="V1577">
        <v>0</v>
      </c>
      <c r="W1577">
        <f t="shared" si="73"/>
        <v>87</v>
      </c>
      <c r="X1577" s="27">
        <f>marketing_campaign32[[#This Row],[TotalSpend]]/marketing_campaign32[[#This Row],[Income]]</f>
        <v>1.4526147064716491E-3</v>
      </c>
      <c r="Y1577" s="27" t="str">
        <f>IF(marketing_campaign32[[#This Row],[TotalSpend]]&gt;1196, "High Spend", "Low Spend")</f>
        <v>Low Spend</v>
      </c>
      <c r="Z1577">
        <v>1</v>
      </c>
      <c r="AA1577">
        <v>2</v>
      </c>
      <c r="AB1577">
        <v>1</v>
      </c>
      <c r="AC1577">
        <v>3</v>
      </c>
      <c r="AD1577">
        <f t="shared" si="74"/>
        <v>6</v>
      </c>
      <c r="AE1577" s="30">
        <f>IFERROR(marketing_campaign32[[#This Row],[TotalSpend]]/marketing_campaign32[[#This Row],[TotalPurchase]], 0)</f>
        <v>14.5</v>
      </c>
      <c r="AF1577">
        <v>3</v>
      </c>
      <c r="AG1577">
        <v>0</v>
      </c>
      <c r="AH1577">
        <v>0</v>
      </c>
      <c r="AI1577">
        <v>0</v>
      </c>
      <c r="AJ1577">
        <v>0</v>
      </c>
      <c r="AK1577">
        <v>0</v>
      </c>
      <c r="AL1577">
        <v>0</v>
      </c>
      <c r="AM1577">
        <v>0</v>
      </c>
    </row>
    <row r="1578" spans="1:39" x14ac:dyDescent="0.3">
      <c r="A1578">
        <v>938</v>
      </c>
      <c r="B1578">
        <v>1981</v>
      </c>
      <c r="C1578">
        <f>2014-marketing_campaign32[[#This Row],[Year_Birth]]</f>
        <v>33</v>
      </c>
      <c r="D1578" t="str">
        <f>IF(AND(marketing_campaign32[[#This Row],[Age]]&gt;17, marketing_campaign32[[#This Row],[Age]]&lt;40), "Adult", IF(AND(marketing_campaign32[[#This Row],[Age]]&gt;=40, marketing_campaign32[[#This Row],[Age]]&lt;59), "Middle Age", "Old Age"))</f>
        <v>Adult</v>
      </c>
      <c r="E1578">
        <v>2</v>
      </c>
      <c r="F1578">
        <v>2</v>
      </c>
      <c r="G1578">
        <v>40211</v>
      </c>
      <c r="H1578" t="s">
        <v>147</v>
      </c>
      <c r="I1578">
        <v>2</v>
      </c>
      <c r="J1578">
        <v>1</v>
      </c>
      <c r="K1578">
        <v>1</v>
      </c>
      <c r="L1578">
        <f t="shared" si="72"/>
        <v>2</v>
      </c>
      <c r="M1578">
        <f>marketing_campaign32[[#This Row],[TotalKids]]+marketing_campaign32[[#This Row],[Marital_Number]]</f>
        <v>4</v>
      </c>
      <c r="N1578" s="1">
        <v>41485</v>
      </c>
      <c r="O1578" s="22">
        <f>MAX($N$2:$N$2229)-marketing_campaign32[[#This Row],[Dt_Customer]]</f>
        <v>334</v>
      </c>
      <c r="P1578">
        <v>30</v>
      </c>
      <c r="Q1578">
        <v>51</v>
      </c>
      <c r="R1578">
        <v>1</v>
      </c>
      <c r="S1578">
        <v>7</v>
      </c>
      <c r="T1578">
        <v>2</v>
      </c>
      <c r="U1578">
        <v>1</v>
      </c>
      <c r="V1578">
        <v>25</v>
      </c>
      <c r="W1578">
        <f t="shared" si="73"/>
        <v>87</v>
      </c>
      <c r="X1578" s="27">
        <f>marketing_campaign32[[#This Row],[TotalSpend]]/marketing_campaign32[[#This Row],[Income]]</f>
        <v>2.1635870781626918E-3</v>
      </c>
      <c r="Y1578" s="27" t="str">
        <f>IF(marketing_campaign32[[#This Row],[TotalSpend]]&gt;1196, "High Spend", "Low Spend")</f>
        <v>Low Spend</v>
      </c>
      <c r="Z1578">
        <v>2</v>
      </c>
      <c r="AA1578">
        <v>2</v>
      </c>
      <c r="AB1578">
        <v>1</v>
      </c>
      <c r="AC1578">
        <v>2</v>
      </c>
      <c r="AD1578">
        <f t="shared" si="74"/>
        <v>5</v>
      </c>
      <c r="AE1578" s="30">
        <f>IFERROR(marketing_campaign32[[#This Row],[TotalSpend]]/marketing_campaign32[[#This Row],[TotalPurchase]], 0)</f>
        <v>17.399999999999999</v>
      </c>
      <c r="AF1578">
        <v>8</v>
      </c>
      <c r="AG1578">
        <v>0</v>
      </c>
      <c r="AH1578">
        <v>0</v>
      </c>
      <c r="AI1578">
        <v>1</v>
      </c>
      <c r="AJ1578">
        <v>0</v>
      </c>
      <c r="AK1578">
        <v>0</v>
      </c>
      <c r="AL1578">
        <v>0</v>
      </c>
      <c r="AM1578">
        <v>0</v>
      </c>
    </row>
    <row r="1579" spans="1:39" x14ac:dyDescent="0.3">
      <c r="A1579">
        <v>8443</v>
      </c>
      <c r="B1579">
        <v>1972</v>
      </c>
      <c r="C1579">
        <f>2014-marketing_campaign32[[#This Row],[Year_Birth]]</f>
        <v>42</v>
      </c>
      <c r="D1579" t="str">
        <f>IF(AND(marketing_campaign32[[#This Row],[Age]]&gt;17, marketing_campaign32[[#This Row],[Age]]&lt;40), "Adult", IF(AND(marketing_campaign32[[#This Row],[Age]]&gt;=40, marketing_campaign32[[#This Row],[Age]]&lt;59), "Middle Age", "Old Age"))</f>
        <v>Middle Age</v>
      </c>
      <c r="E1579">
        <v>2</v>
      </c>
      <c r="F1579">
        <v>1</v>
      </c>
      <c r="G1579">
        <v>24762</v>
      </c>
      <c r="H1579" t="s">
        <v>148</v>
      </c>
      <c r="I1579">
        <v>1</v>
      </c>
      <c r="J1579">
        <v>1</v>
      </c>
      <c r="K1579">
        <v>0</v>
      </c>
      <c r="L1579">
        <f t="shared" si="72"/>
        <v>1</v>
      </c>
      <c r="M1579">
        <f>marketing_campaign32[[#This Row],[TotalKids]]+marketing_campaign32[[#This Row],[Marital_Number]]</f>
        <v>2</v>
      </c>
      <c r="N1579" s="1">
        <v>41680</v>
      </c>
      <c r="O1579" s="22">
        <f>MAX($N$2:$N$2229)-marketing_campaign32[[#This Row],[Dt_Customer]]</f>
        <v>139</v>
      </c>
      <c r="P1579">
        <v>16</v>
      </c>
      <c r="Q1579">
        <v>6</v>
      </c>
      <c r="R1579">
        <v>10</v>
      </c>
      <c r="S1579">
        <v>12</v>
      </c>
      <c r="T1579">
        <v>3</v>
      </c>
      <c r="U1579">
        <v>15</v>
      </c>
      <c r="V1579">
        <v>40</v>
      </c>
      <c r="W1579">
        <f t="shared" si="73"/>
        <v>86</v>
      </c>
      <c r="X1579" s="27">
        <f>marketing_campaign32[[#This Row],[TotalSpend]]/marketing_campaign32[[#This Row],[Income]]</f>
        <v>3.4730635651401341E-3</v>
      </c>
      <c r="Y1579" s="27" t="str">
        <f>IF(marketing_campaign32[[#This Row],[TotalSpend]]&gt;1196, "High Spend", "Low Spend")</f>
        <v>Low Spend</v>
      </c>
      <c r="Z1579">
        <v>3</v>
      </c>
      <c r="AA1579">
        <v>3</v>
      </c>
      <c r="AB1579">
        <v>1</v>
      </c>
      <c r="AC1579">
        <v>2</v>
      </c>
      <c r="AD1579">
        <f t="shared" si="74"/>
        <v>6</v>
      </c>
      <c r="AE1579" s="30">
        <f>IFERROR(marketing_campaign32[[#This Row],[TotalSpend]]/marketing_campaign32[[#This Row],[TotalPurchase]], 0)</f>
        <v>14.333333333333334</v>
      </c>
      <c r="AF1579">
        <v>8</v>
      </c>
      <c r="AG1579">
        <v>0</v>
      </c>
      <c r="AH1579">
        <v>0</v>
      </c>
      <c r="AI1579">
        <v>1</v>
      </c>
      <c r="AJ1579">
        <v>0</v>
      </c>
      <c r="AK1579">
        <v>0</v>
      </c>
      <c r="AL1579">
        <v>1</v>
      </c>
      <c r="AM1579">
        <v>0</v>
      </c>
    </row>
    <row r="1580" spans="1:39" x14ac:dyDescent="0.3">
      <c r="A1580">
        <v>8414</v>
      </c>
      <c r="B1580">
        <v>1962</v>
      </c>
      <c r="C1580">
        <f>2014-marketing_campaign32[[#This Row],[Year_Birth]]</f>
        <v>52</v>
      </c>
      <c r="D1580" t="str">
        <f>IF(AND(marketing_campaign32[[#This Row],[Age]]&gt;17, marketing_campaign32[[#This Row],[Age]]&lt;40), "Adult", IF(AND(marketing_campaign32[[#This Row],[Age]]&gt;=40, marketing_campaign32[[#This Row],[Age]]&lt;59), "Middle Age", "Old Age"))</f>
        <v>Middle Age</v>
      </c>
      <c r="E1580">
        <v>3</v>
      </c>
      <c r="F1580">
        <v>1</v>
      </c>
      <c r="G1580">
        <v>33419</v>
      </c>
      <c r="H1580" t="s">
        <v>147</v>
      </c>
      <c r="I1580">
        <v>2</v>
      </c>
      <c r="J1580">
        <v>0</v>
      </c>
      <c r="K1580">
        <v>1</v>
      </c>
      <c r="L1580">
        <f t="shared" si="72"/>
        <v>1</v>
      </c>
      <c r="M1580">
        <f>marketing_campaign32[[#This Row],[TotalKids]]+marketing_campaign32[[#This Row],[Marital_Number]]</f>
        <v>2</v>
      </c>
      <c r="N1580" s="1">
        <v>41503</v>
      </c>
      <c r="O1580" s="22">
        <f>MAX($N$2:$N$2229)-marketing_campaign32[[#This Row],[Dt_Customer]]</f>
        <v>316</v>
      </c>
      <c r="P1580">
        <v>76</v>
      </c>
      <c r="Q1580">
        <v>56</v>
      </c>
      <c r="R1580">
        <v>0</v>
      </c>
      <c r="S1580">
        <v>12</v>
      </c>
      <c r="T1580">
        <v>0</v>
      </c>
      <c r="U1580">
        <v>0</v>
      </c>
      <c r="V1580">
        <v>18</v>
      </c>
      <c r="W1580">
        <f t="shared" si="73"/>
        <v>86</v>
      </c>
      <c r="X1580" s="27">
        <f>marketing_campaign32[[#This Row],[TotalSpend]]/marketing_campaign32[[#This Row],[Income]]</f>
        <v>2.5733863969598131E-3</v>
      </c>
      <c r="Y1580" s="27" t="str">
        <f>IF(marketing_campaign32[[#This Row],[TotalSpend]]&gt;1196, "High Spend", "Low Spend")</f>
        <v>Low Spend</v>
      </c>
      <c r="Z1580">
        <v>2</v>
      </c>
      <c r="AA1580">
        <v>2</v>
      </c>
      <c r="AB1580">
        <v>0</v>
      </c>
      <c r="AC1580">
        <v>4</v>
      </c>
      <c r="AD1580">
        <f t="shared" si="74"/>
        <v>6</v>
      </c>
      <c r="AE1580" s="30">
        <f>IFERROR(marketing_campaign32[[#This Row],[TotalSpend]]/marketing_campaign32[[#This Row],[TotalPurchase]], 0)</f>
        <v>14.333333333333334</v>
      </c>
      <c r="AF1580">
        <v>7</v>
      </c>
      <c r="AG1580">
        <v>0</v>
      </c>
      <c r="AH1580">
        <v>0</v>
      </c>
      <c r="AI1580">
        <v>0</v>
      </c>
      <c r="AJ1580">
        <v>0</v>
      </c>
      <c r="AK1580">
        <v>0</v>
      </c>
      <c r="AL1580">
        <v>0</v>
      </c>
      <c r="AM1580">
        <v>0</v>
      </c>
    </row>
    <row r="1581" spans="1:39" x14ac:dyDescent="0.3">
      <c r="A1581">
        <v>7573</v>
      </c>
      <c r="B1581">
        <v>1978</v>
      </c>
      <c r="C1581">
        <f>2014-marketing_campaign32[[#This Row],[Year_Birth]]</f>
        <v>36</v>
      </c>
      <c r="D1581" t="str">
        <f>IF(AND(marketing_campaign32[[#This Row],[Age]]&gt;17, marketing_campaign32[[#This Row],[Age]]&lt;40), "Adult", IF(AND(marketing_campaign32[[#This Row],[Age]]&gt;=40, marketing_campaign32[[#This Row],[Age]]&lt;59), "Middle Age", "Old Age"))</f>
        <v>Adult</v>
      </c>
      <c r="E1581">
        <v>3</v>
      </c>
      <c r="F1581">
        <v>1</v>
      </c>
      <c r="G1581">
        <v>31626</v>
      </c>
      <c r="H1581" t="s">
        <v>147</v>
      </c>
      <c r="I1581">
        <v>2</v>
      </c>
      <c r="J1581">
        <v>1</v>
      </c>
      <c r="K1581">
        <v>0</v>
      </c>
      <c r="L1581">
        <f t="shared" si="72"/>
        <v>1</v>
      </c>
      <c r="M1581">
        <f>marketing_campaign32[[#This Row],[TotalKids]]+marketing_campaign32[[#This Row],[Marital_Number]]</f>
        <v>2</v>
      </c>
      <c r="N1581" s="1">
        <v>41404</v>
      </c>
      <c r="O1581" s="22">
        <f>MAX($N$2:$N$2229)-marketing_campaign32[[#This Row],[Dt_Customer]]</f>
        <v>415</v>
      </c>
      <c r="P1581">
        <v>12</v>
      </c>
      <c r="Q1581">
        <v>39</v>
      </c>
      <c r="R1581">
        <v>1</v>
      </c>
      <c r="S1581">
        <v>9</v>
      </c>
      <c r="T1581">
        <v>2</v>
      </c>
      <c r="U1581">
        <v>1</v>
      </c>
      <c r="V1581">
        <v>34</v>
      </c>
      <c r="W1581">
        <f t="shared" si="73"/>
        <v>86</v>
      </c>
      <c r="X1581" s="27">
        <f>marketing_campaign32[[#This Row],[TotalSpend]]/marketing_campaign32[[#This Row],[Income]]</f>
        <v>2.7192816037437551E-3</v>
      </c>
      <c r="Y1581" s="27" t="str">
        <f>IF(marketing_campaign32[[#This Row],[TotalSpend]]&gt;1196, "High Spend", "Low Spend")</f>
        <v>Low Spend</v>
      </c>
      <c r="Z1581">
        <v>1</v>
      </c>
      <c r="AA1581">
        <v>2</v>
      </c>
      <c r="AB1581">
        <v>1</v>
      </c>
      <c r="AC1581">
        <v>2</v>
      </c>
      <c r="AD1581">
        <f t="shared" si="74"/>
        <v>5</v>
      </c>
      <c r="AE1581" s="30">
        <f>IFERROR(marketing_campaign32[[#This Row],[TotalSpend]]/marketing_campaign32[[#This Row],[TotalPurchase]], 0)</f>
        <v>17.2</v>
      </c>
      <c r="AF1581">
        <v>7</v>
      </c>
      <c r="AG1581">
        <v>0</v>
      </c>
      <c r="AH1581">
        <v>0</v>
      </c>
      <c r="AI1581">
        <v>1</v>
      </c>
      <c r="AJ1581">
        <v>0</v>
      </c>
      <c r="AK1581">
        <v>0</v>
      </c>
      <c r="AL1581">
        <v>1</v>
      </c>
      <c r="AM1581">
        <v>0</v>
      </c>
    </row>
    <row r="1582" spans="1:39" x14ac:dyDescent="0.3">
      <c r="A1582">
        <v>2253</v>
      </c>
      <c r="B1582">
        <v>1990</v>
      </c>
      <c r="C1582">
        <f>2014-marketing_campaign32[[#This Row],[Year_Birth]]</f>
        <v>24</v>
      </c>
      <c r="D1582" t="str">
        <f>IF(AND(marketing_campaign32[[#This Row],[Age]]&gt;17, marketing_campaign32[[#This Row],[Age]]&lt;40), "Adult", IF(AND(marketing_campaign32[[#This Row],[Age]]&gt;=40, marketing_campaign32[[#This Row],[Age]]&lt;59), "Middle Age", "Old Age"))</f>
        <v>Adult</v>
      </c>
      <c r="E1582">
        <v>2</v>
      </c>
      <c r="F1582">
        <v>2</v>
      </c>
      <c r="G1582">
        <v>18929</v>
      </c>
      <c r="H1582" t="s">
        <v>148</v>
      </c>
      <c r="I1582">
        <v>1</v>
      </c>
      <c r="J1582">
        <v>0</v>
      </c>
      <c r="K1582">
        <v>0</v>
      </c>
      <c r="L1582">
        <f t="shared" si="72"/>
        <v>0</v>
      </c>
      <c r="M1582">
        <f>marketing_campaign32[[#This Row],[TotalKids]]+marketing_campaign32[[#This Row],[Marital_Number]]</f>
        <v>2</v>
      </c>
      <c r="N1582" s="1">
        <v>41321</v>
      </c>
      <c r="O1582" s="22">
        <f>MAX($N$2:$N$2229)-marketing_campaign32[[#This Row],[Dt_Customer]]</f>
        <v>498</v>
      </c>
      <c r="P1582">
        <v>15</v>
      </c>
      <c r="Q1582">
        <v>32</v>
      </c>
      <c r="R1582">
        <v>0</v>
      </c>
      <c r="S1582">
        <v>8</v>
      </c>
      <c r="T1582">
        <v>23</v>
      </c>
      <c r="U1582">
        <v>4</v>
      </c>
      <c r="V1582">
        <v>18</v>
      </c>
      <c r="W1582">
        <f t="shared" si="73"/>
        <v>85</v>
      </c>
      <c r="X1582" s="27">
        <f>marketing_campaign32[[#This Row],[TotalSpend]]/marketing_campaign32[[#This Row],[Income]]</f>
        <v>4.4904643668445239E-3</v>
      </c>
      <c r="Y1582" s="27" t="str">
        <f>IF(marketing_campaign32[[#This Row],[TotalSpend]]&gt;1196, "High Spend", "Low Spend")</f>
        <v>Low Spend</v>
      </c>
      <c r="Z1582">
        <v>1</v>
      </c>
      <c r="AA1582">
        <v>1</v>
      </c>
      <c r="AB1582">
        <v>0</v>
      </c>
      <c r="AC1582">
        <v>4</v>
      </c>
      <c r="AD1582">
        <f t="shared" si="74"/>
        <v>5</v>
      </c>
      <c r="AE1582" s="30">
        <f>IFERROR(marketing_campaign32[[#This Row],[TotalSpend]]/marketing_campaign32[[#This Row],[TotalPurchase]], 0)</f>
        <v>17</v>
      </c>
      <c r="AF1582">
        <v>6</v>
      </c>
      <c r="AG1582">
        <v>0</v>
      </c>
      <c r="AH1582">
        <v>0</v>
      </c>
      <c r="AI1582">
        <v>0</v>
      </c>
      <c r="AJ1582">
        <v>0</v>
      </c>
      <c r="AK1582">
        <v>0</v>
      </c>
      <c r="AL1582">
        <v>0</v>
      </c>
      <c r="AM1582">
        <v>0</v>
      </c>
    </row>
    <row r="1583" spans="1:39" x14ac:dyDescent="0.3">
      <c r="A1583">
        <v>2326</v>
      </c>
      <c r="B1583">
        <v>1990</v>
      </c>
      <c r="C1583">
        <f>2014-marketing_campaign32[[#This Row],[Year_Birth]]</f>
        <v>24</v>
      </c>
      <c r="D1583" t="str">
        <f>IF(AND(marketing_campaign32[[#This Row],[Age]]&gt;17, marketing_campaign32[[#This Row],[Age]]&lt;40), "Adult", IF(AND(marketing_campaign32[[#This Row],[Age]]&gt;=40, marketing_campaign32[[#This Row],[Age]]&lt;59), "Middle Age", "Old Age"))</f>
        <v>Adult</v>
      </c>
      <c r="E1583">
        <v>2</v>
      </c>
      <c r="F1583">
        <v>2</v>
      </c>
      <c r="G1583">
        <v>18929</v>
      </c>
      <c r="H1583" t="s">
        <v>148</v>
      </c>
      <c r="I1583">
        <v>1</v>
      </c>
      <c r="J1583">
        <v>0</v>
      </c>
      <c r="K1583">
        <v>0</v>
      </c>
      <c r="L1583">
        <f t="shared" si="72"/>
        <v>0</v>
      </c>
      <c r="M1583">
        <f>marketing_campaign32[[#This Row],[TotalKids]]+marketing_campaign32[[#This Row],[Marital_Number]]</f>
        <v>2</v>
      </c>
      <c r="N1583" s="1">
        <v>41321</v>
      </c>
      <c r="O1583" s="22">
        <f>MAX($N$2:$N$2229)-marketing_campaign32[[#This Row],[Dt_Customer]]</f>
        <v>498</v>
      </c>
      <c r="P1583">
        <v>15</v>
      </c>
      <c r="Q1583">
        <v>32</v>
      </c>
      <c r="R1583">
        <v>0</v>
      </c>
      <c r="S1583">
        <v>8</v>
      </c>
      <c r="T1583">
        <v>23</v>
      </c>
      <c r="U1583">
        <v>4</v>
      </c>
      <c r="V1583">
        <v>18</v>
      </c>
      <c r="W1583">
        <f t="shared" si="73"/>
        <v>85</v>
      </c>
      <c r="X1583" s="27">
        <f>marketing_campaign32[[#This Row],[TotalSpend]]/marketing_campaign32[[#This Row],[Income]]</f>
        <v>4.4904643668445239E-3</v>
      </c>
      <c r="Y1583" s="27" t="str">
        <f>IF(marketing_campaign32[[#This Row],[TotalSpend]]&gt;1196, "High Spend", "Low Spend")</f>
        <v>Low Spend</v>
      </c>
      <c r="Z1583">
        <v>1</v>
      </c>
      <c r="AA1583">
        <v>1</v>
      </c>
      <c r="AB1583">
        <v>0</v>
      </c>
      <c r="AC1583">
        <v>4</v>
      </c>
      <c r="AD1583">
        <f t="shared" si="74"/>
        <v>5</v>
      </c>
      <c r="AE1583" s="30">
        <f>IFERROR(marketing_campaign32[[#This Row],[TotalSpend]]/marketing_campaign32[[#This Row],[TotalPurchase]], 0)</f>
        <v>17</v>
      </c>
      <c r="AF1583">
        <v>6</v>
      </c>
      <c r="AG1583">
        <v>0</v>
      </c>
      <c r="AH1583">
        <v>0</v>
      </c>
      <c r="AI1583">
        <v>0</v>
      </c>
      <c r="AJ1583">
        <v>0</v>
      </c>
      <c r="AK1583">
        <v>0</v>
      </c>
      <c r="AL1583">
        <v>0</v>
      </c>
      <c r="AM1583">
        <v>0</v>
      </c>
    </row>
    <row r="1584" spans="1:39" x14ac:dyDescent="0.3">
      <c r="A1584">
        <v>1876</v>
      </c>
      <c r="B1584">
        <v>1990</v>
      </c>
      <c r="C1584">
        <f>2014-marketing_campaign32[[#This Row],[Year_Birth]]</f>
        <v>24</v>
      </c>
      <c r="D1584" t="str">
        <f>IF(AND(marketing_campaign32[[#This Row],[Age]]&gt;17, marketing_campaign32[[#This Row],[Age]]&lt;40), "Adult", IF(AND(marketing_campaign32[[#This Row],[Age]]&gt;=40, marketing_campaign32[[#This Row],[Age]]&lt;59), "Middle Age", "Old Age"))</f>
        <v>Adult</v>
      </c>
      <c r="E1584">
        <v>2</v>
      </c>
      <c r="F1584">
        <v>2</v>
      </c>
      <c r="G1584">
        <v>18929</v>
      </c>
      <c r="H1584" t="s">
        <v>148</v>
      </c>
      <c r="I1584">
        <v>1</v>
      </c>
      <c r="J1584">
        <v>0</v>
      </c>
      <c r="K1584">
        <v>0</v>
      </c>
      <c r="L1584">
        <f t="shared" si="72"/>
        <v>0</v>
      </c>
      <c r="M1584">
        <f>marketing_campaign32[[#This Row],[TotalKids]]+marketing_campaign32[[#This Row],[Marital_Number]]</f>
        <v>2</v>
      </c>
      <c r="N1584" s="1">
        <v>41321</v>
      </c>
      <c r="O1584" s="22">
        <f>MAX($N$2:$N$2229)-marketing_campaign32[[#This Row],[Dt_Customer]]</f>
        <v>498</v>
      </c>
      <c r="P1584">
        <v>15</v>
      </c>
      <c r="Q1584">
        <v>32</v>
      </c>
      <c r="R1584">
        <v>0</v>
      </c>
      <c r="S1584">
        <v>8</v>
      </c>
      <c r="T1584">
        <v>23</v>
      </c>
      <c r="U1584">
        <v>4</v>
      </c>
      <c r="V1584">
        <v>18</v>
      </c>
      <c r="W1584">
        <f t="shared" si="73"/>
        <v>85</v>
      </c>
      <c r="X1584" s="27">
        <f>marketing_campaign32[[#This Row],[TotalSpend]]/marketing_campaign32[[#This Row],[Income]]</f>
        <v>4.4904643668445239E-3</v>
      </c>
      <c r="Y1584" s="27" t="str">
        <f>IF(marketing_campaign32[[#This Row],[TotalSpend]]&gt;1196, "High Spend", "Low Spend")</f>
        <v>Low Spend</v>
      </c>
      <c r="Z1584">
        <v>1</v>
      </c>
      <c r="AA1584">
        <v>1</v>
      </c>
      <c r="AB1584">
        <v>0</v>
      </c>
      <c r="AC1584">
        <v>4</v>
      </c>
      <c r="AD1584">
        <f t="shared" si="74"/>
        <v>5</v>
      </c>
      <c r="AE1584" s="30">
        <f>IFERROR(marketing_campaign32[[#This Row],[TotalSpend]]/marketing_campaign32[[#This Row],[TotalPurchase]], 0)</f>
        <v>17</v>
      </c>
      <c r="AF1584">
        <v>6</v>
      </c>
      <c r="AG1584">
        <v>0</v>
      </c>
      <c r="AH1584">
        <v>0</v>
      </c>
      <c r="AI1584">
        <v>0</v>
      </c>
      <c r="AJ1584">
        <v>0</v>
      </c>
      <c r="AK1584">
        <v>0</v>
      </c>
      <c r="AL1584">
        <v>0</v>
      </c>
      <c r="AM1584">
        <v>0</v>
      </c>
    </row>
    <row r="1585" spans="1:39" x14ac:dyDescent="0.3">
      <c r="A1585">
        <v>905</v>
      </c>
      <c r="B1585">
        <v>1986</v>
      </c>
      <c r="C1585">
        <f>2014-marketing_campaign32[[#This Row],[Year_Birth]]</f>
        <v>28</v>
      </c>
      <c r="D1585" t="str">
        <f>IF(AND(marketing_campaign32[[#This Row],[Age]]&gt;17, marketing_campaign32[[#This Row],[Age]]&lt;40), "Adult", IF(AND(marketing_campaign32[[#This Row],[Age]]&gt;=40, marketing_campaign32[[#This Row],[Age]]&lt;59), "Middle Age", "Old Age"))</f>
        <v>Adult</v>
      </c>
      <c r="E1585">
        <v>2</v>
      </c>
      <c r="F1585">
        <v>1</v>
      </c>
      <c r="G1585">
        <v>21846</v>
      </c>
      <c r="H1585" t="s">
        <v>148</v>
      </c>
      <c r="I1585">
        <v>1</v>
      </c>
      <c r="J1585">
        <v>1</v>
      </c>
      <c r="K1585">
        <v>0</v>
      </c>
      <c r="L1585">
        <f t="shared" si="72"/>
        <v>1</v>
      </c>
      <c r="M1585">
        <f>marketing_campaign32[[#This Row],[TotalKids]]+marketing_campaign32[[#This Row],[Marital_Number]]</f>
        <v>2</v>
      </c>
      <c r="N1585" s="1">
        <v>41569</v>
      </c>
      <c r="O1585" s="22">
        <f>MAX($N$2:$N$2229)-marketing_campaign32[[#This Row],[Dt_Customer]]</f>
        <v>250</v>
      </c>
      <c r="P1585">
        <v>38</v>
      </c>
      <c r="Q1585">
        <v>7</v>
      </c>
      <c r="R1585">
        <v>17</v>
      </c>
      <c r="S1585">
        <v>18</v>
      </c>
      <c r="T1585">
        <v>6</v>
      </c>
      <c r="U1585">
        <v>10</v>
      </c>
      <c r="V1585">
        <v>26</v>
      </c>
      <c r="W1585">
        <f t="shared" si="73"/>
        <v>84</v>
      </c>
      <c r="X1585" s="27">
        <f>marketing_campaign32[[#This Row],[TotalSpend]]/marketing_campaign32[[#This Row],[Income]]</f>
        <v>3.8450975006866246E-3</v>
      </c>
      <c r="Y1585" s="27" t="str">
        <f>IF(marketing_campaign32[[#This Row],[TotalSpend]]&gt;1196, "High Spend", "Low Spend")</f>
        <v>Low Spend</v>
      </c>
      <c r="Z1585">
        <v>4</v>
      </c>
      <c r="AA1585">
        <v>4</v>
      </c>
      <c r="AB1585">
        <v>0</v>
      </c>
      <c r="AC1585">
        <v>3</v>
      </c>
      <c r="AD1585">
        <f t="shared" si="74"/>
        <v>7</v>
      </c>
      <c r="AE1585" s="30">
        <f>IFERROR(marketing_campaign32[[#This Row],[TotalSpend]]/marketing_campaign32[[#This Row],[TotalPurchase]], 0)</f>
        <v>12</v>
      </c>
      <c r="AF1585">
        <v>8</v>
      </c>
      <c r="AG1585">
        <v>0</v>
      </c>
      <c r="AH1585">
        <v>0</v>
      </c>
      <c r="AI1585">
        <v>0</v>
      </c>
      <c r="AJ1585">
        <v>0</v>
      </c>
      <c r="AK1585">
        <v>0</v>
      </c>
      <c r="AL1585">
        <v>0</v>
      </c>
      <c r="AM1585">
        <v>0</v>
      </c>
    </row>
    <row r="1586" spans="1:39" x14ac:dyDescent="0.3">
      <c r="A1586">
        <v>7004</v>
      </c>
      <c r="B1586">
        <v>1984</v>
      </c>
      <c r="C1586">
        <f>2014-marketing_campaign32[[#This Row],[Year_Birth]]</f>
        <v>30</v>
      </c>
      <c r="D1586" t="str">
        <f>IF(AND(marketing_campaign32[[#This Row],[Age]]&gt;17, marketing_campaign32[[#This Row],[Age]]&lt;40), "Adult", IF(AND(marketing_campaign32[[#This Row],[Age]]&gt;=40, marketing_campaign32[[#This Row],[Age]]&lt;59), "Middle Age", "Old Age"))</f>
        <v>Adult</v>
      </c>
      <c r="E1586">
        <v>2</v>
      </c>
      <c r="F1586">
        <v>1</v>
      </c>
      <c r="G1586">
        <v>11012</v>
      </c>
      <c r="H1586" t="s">
        <v>148</v>
      </c>
      <c r="I1586">
        <v>1</v>
      </c>
      <c r="J1586">
        <v>1</v>
      </c>
      <c r="K1586">
        <v>0</v>
      </c>
      <c r="L1586">
        <f t="shared" si="72"/>
        <v>1</v>
      </c>
      <c r="M1586">
        <f>marketing_campaign32[[#This Row],[TotalKids]]+marketing_campaign32[[#This Row],[Marital_Number]]</f>
        <v>2</v>
      </c>
      <c r="N1586" s="1">
        <v>41349</v>
      </c>
      <c r="O1586" s="22">
        <f>MAX($N$2:$N$2229)-marketing_campaign32[[#This Row],[Dt_Customer]]</f>
        <v>470</v>
      </c>
      <c r="P1586">
        <v>82</v>
      </c>
      <c r="Q1586">
        <v>24</v>
      </c>
      <c r="R1586">
        <v>3</v>
      </c>
      <c r="S1586">
        <v>26</v>
      </c>
      <c r="T1586">
        <v>7</v>
      </c>
      <c r="U1586">
        <v>1</v>
      </c>
      <c r="V1586">
        <v>23</v>
      </c>
      <c r="W1586">
        <f t="shared" si="73"/>
        <v>84</v>
      </c>
      <c r="X1586" s="27">
        <f>marketing_campaign32[[#This Row],[TotalSpend]]/marketing_campaign32[[#This Row],[Income]]</f>
        <v>7.6280421358517984E-3</v>
      </c>
      <c r="Y1586" s="27" t="str">
        <f>IF(marketing_campaign32[[#This Row],[TotalSpend]]&gt;1196, "High Spend", "Low Spend")</f>
        <v>Low Spend</v>
      </c>
      <c r="Z1586">
        <v>3</v>
      </c>
      <c r="AA1586">
        <v>3</v>
      </c>
      <c r="AB1586">
        <v>1</v>
      </c>
      <c r="AC1586">
        <v>2</v>
      </c>
      <c r="AD1586">
        <f t="shared" si="74"/>
        <v>6</v>
      </c>
      <c r="AE1586" s="30">
        <f>IFERROR(marketing_campaign32[[#This Row],[TotalSpend]]/marketing_campaign32[[#This Row],[TotalPurchase]], 0)</f>
        <v>14</v>
      </c>
      <c r="AF1586">
        <v>9</v>
      </c>
      <c r="AG1586">
        <v>0</v>
      </c>
      <c r="AH1586">
        <v>0</v>
      </c>
      <c r="AI1586">
        <v>1</v>
      </c>
      <c r="AJ1586">
        <v>0</v>
      </c>
      <c r="AK1586">
        <v>0</v>
      </c>
      <c r="AL1586">
        <v>0</v>
      </c>
      <c r="AM1586">
        <v>0</v>
      </c>
    </row>
    <row r="1587" spans="1:39" x14ac:dyDescent="0.3">
      <c r="A1587">
        <v>11114</v>
      </c>
      <c r="B1587">
        <v>1970</v>
      </c>
      <c r="C1587">
        <f>2014-marketing_campaign32[[#This Row],[Year_Birth]]</f>
        <v>44</v>
      </c>
      <c r="D1587" t="str">
        <f>IF(AND(marketing_campaign32[[#This Row],[Age]]&gt;17, marketing_campaign32[[#This Row],[Age]]&lt;40), "Adult", IF(AND(marketing_campaign32[[#This Row],[Age]]&gt;=40, marketing_campaign32[[#This Row],[Age]]&lt;59), "Middle Age", "Old Age"))</f>
        <v>Middle Age</v>
      </c>
      <c r="E1587">
        <v>2</v>
      </c>
      <c r="F1587">
        <v>2</v>
      </c>
      <c r="G1587">
        <v>19656</v>
      </c>
      <c r="H1587" t="s">
        <v>148</v>
      </c>
      <c r="I1587">
        <v>1</v>
      </c>
      <c r="J1587">
        <v>1</v>
      </c>
      <c r="K1587">
        <v>0</v>
      </c>
      <c r="L1587">
        <f t="shared" si="72"/>
        <v>1</v>
      </c>
      <c r="M1587">
        <f>marketing_campaign32[[#This Row],[TotalKids]]+marketing_campaign32[[#This Row],[Marital_Number]]</f>
        <v>3</v>
      </c>
      <c r="N1587" s="1">
        <v>41313</v>
      </c>
      <c r="O1587" s="22">
        <f>MAX($N$2:$N$2229)-marketing_campaign32[[#This Row],[Dt_Customer]]</f>
        <v>506</v>
      </c>
      <c r="P1587">
        <v>94</v>
      </c>
      <c r="Q1587">
        <v>25</v>
      </c>
      <c r="R1587">
        <v>4</v>
      </c>
      <c r="S1587">
        <v>9</v>
      </c>
      <c r="T1587">
        <v>6</v>
      </c>
      <c r="U1587">
        <v>8</v>
      </c>
      <c r="V1587">
        <v>32</v>
      </c>
      <c r="W1587">
        <f t="shared" si="73"/>
        <v>84</v>
      </c>
      <c r="X1587" s="27">
        <f>marketing_campaign32[[#This Row],[TotalSpend]]/marketing_campaign32[[#This Row],[Income]]</f>
        <v>4.2735042735042739E-3</v>
      </c>
      <c r="Y1587" s="27" t="str">
        <f>IF(marketing_campaign32[[#This Row],[TotalSpend]]&gt;1196, "High Spend", "Low Spend")</f>
        <v>Low Spend</v>
      </c>
      <c r="Z1587">
        <v>3</v>
      </c>
      <c r="AA1587">
        <v>2</v>
      </c>
      <c r="AB1587">
        <v>1</v>
      </c>
      <c r="AC1587">
        <v>3</v>
      </c>
      <c r="AD1587">
        <f t="shared" si="74"/>
        <v>6</v>
      </c>
      <c r="AE1587" s="30">
        <f>IFERROR(marketing_campaign32[[#This Row],[TotalSpend]]/marketing_campaign32[[#This Row],[TotalPurchase]], 0)</f>
        <v>14</v>
      </c>
      <c r="AF1587">
        <v>7</v>
      </c>
      <c r="AG1587">
        <v>0</v>
      </c>
      <c r="AH1587">
        <v>0</v>
      </c>
      <c r="AI1587">
        <v>0</v>
      </c>
      <c r="AJ1587">
        <v>0</v>
      </c>
      <c r="AK1587">
        <v>0</v>
      </c>
      <c r="AL1587">
        <v>0</v>
      </c>
      <c r="AM1587">
        <v>0</v>
      </c>
    </row>
    <row r="1588" spans="1:39" x14ac:dyDescent="0.3">
      <c r="A1588">
        <v>1998</v>
      </c>
      <c r="B1588">
        <v>1976</v>
      </c>
      <c r="C1588">
        <f>2014-marketing_campaign32[[#This Row],[Year_Birth]]</f>
        <v>38</v>
      </c>
      <c r="D1588" t="str">
        <f>IF(AND(marketing_campaign32[[#This Row],[Age]]&gt;17, marketing_campaign32[[#This Row],[Age]]&lt;40), "Adult", IF(AND(marketing_campaign32[[#This Row],[Age]]&gt;=40, marketing_campaign32[[#This Row],[Age]]&lt;59), "Middle Age", "Old Age"))</f>
        <v>Adult</v>
      </c>
      <c r="E1588">
        <v>2</v>
      </c>
      <c r="F1588">
        <v>1</v>
      </c>
      <c r="G1588">
        <v>37697</v>
      </c>
      <c r="H1588" t="s">
        <v>147</v>
      </c>
      <c r="I1588">
        <v>2</v>
      </c>
      <c r="J1588">
        <v>1</v>
      </c>
      <c r="K1588">
        <v>0</v>
      </c>
      <c r="L1588">
        <f t="shared" si="72"/>
        <v>1</v>
      </c>
      <c r="M1588">
        <f>marketing_campaign32[[#This Row],[TotalKids]]+marketing_campaign32[[#This Row],[Marital_Number]]</f>
        <v>2</v>
      </c>
      <c r="N1588" s="1">
        <v>41677</v>
      </c>
      <c r="O1588" s="22">
        <f>MAX($N$2:$N$2229)-marketing_campaign32[[#This Row],[Dt_Customer]]</f>
        <v>142</v>
      </c>
      <c r="P1588">
        <v>82</v>
      </c>
      <c r="Q1588">
        <v>34</v>
      </c>
      <c r="R1588">
        <v>6</v>
      </c>
      <c r="S1588">
        <v>21</v>
      </c>
      <c r="T1588">
        <v>11</v>
      </c>
      <c r="U1588">
        <v>4</v>
      </c>
      <c r="V1588">
        <v>8</v>
      </c>
      <c r="W1588">
        <f t="shared" si="73"/>
        <v>84</v>
      </c>
      <c r="X1588" s="27">
        <f>marketing_campaign32[[#This Row],[TotalSpend]]/marketing_campaign32[[#This Row],[Income]]</f>
        <v>2.2282940287025495E-3</v>
      </c>
      <c r="Y1588" s="27" t="str">
        <f>IF(marketing_campaign32[[#This Row],[TotalSpend]]&gt;1196, "High Spend", "Low Spend")</f>
        <v>Low Spend</v>
      </c>
      <c r="Z1588">
        <v>1</v>
      </c>
      <c r="AA1588">
        <v>2</v>
      </c>
      <c r="AB1588">
        <v>1</v>
      </c>
      <c r="AC1588">
        <v>3</v>
      </c>
      <c r="AD1588">
        <f t="shared" si="74"/>
        <v>6</v>
      </c>
      <c r="AE1588" s="30">
        <f>IFERROR(marketing_campaign32[[#This Row],[TotalSpend]]/marketing_campaign32[[#This Row],[TotalPurchase]], 0)</f>
        <v>14</v>
      </c>
      <c r="AF1588">
        <v>6</v>
      </c>
      <c r="AG1588">
        <v>0</v>
      </c>
      <c r="AH1588">
        <v>0</v>
      </c>
      <c r="AI1588">
        <v>0</v>
      </c>
      <c r="AJ1588">
        <v>0</v>
      </c>
      <c r="AK1588">
        <v>0</v>
      </c>
      <c r="AL1588">
        <v>0</v>
      </c>
      <c r="AM1588">
        <v>0</v>
      </c>
    </row>
    <row r="1589" spans="1:39" x14ac:dyDescent="0.3">
      <c r="A1589">
        <v>1250</v>
      </c>
      <c r="B1589">
        <v>1976</v>
      </c>
      <c r="C1589">
        <f>2014-marketing_campaign32[[#This Row],[Year_Birth]]</f>
        <v>38</v>
      </c>
      <c r="D1589" t="str">
        <f>IF(AND(marketing_campaign32[[#This Row],[Age]]&gt;17, marketing_campaign32[[#This Row],[Age]]&lt;40), "Adult", IF(AND(marketing_campaign32[[#This Row],[Age]]&gt;=40, marketing_campaign32[[#This Row],[Age]]&lt;59), "Middle Age", "Old Age"))</f>
        <v>Adult</v>
      </c>
      <c r="E1589">
        <v>2</v>
      </c>
      <c r="F1589">
        <v>1</v>
      </c>
      <c r="G1589">
        <v>37697</v>
      </c>
      <c r="H1589" t="s">
        <v>147</v>
      </c>
      <c r="I1589">
        <v>2</v>
      </c>
      <c r="J1589">
        <v>1</v>
      </c>
      <c r="K1589">
        <v>0</v>
      </c>
      <c r="L1589">
        <f t="shared" si="72"/>
        <v>1</v>
      </c>
      <c r="M1589">
        <f>marketing_campaign32[[#This Row],[TotalKids]]+marketing_campaign32[[#This Row],[Marital_Number]]</f>
        <v>2</v>
      </c>
      <c r="N1589" s="1">
        <v>41677</v>
      </c>
      <c r="O1589" s="22">
        <f>MAX($N$2:$N$2229)-marketing_campaign32[[#This Row],[Dt_Customer]]</f>
        <v>142</v>
      </c>
      <c r="P1589">
        <v>82</v>
      </c>
      <c r="Q1589">
        <v>34</v>
      </c>
      <c r="R1589">
        <v>6</v>
      </c>
      <c r="S1589">
        <v>21</v>
      </c>
      <c r="T1589">
        <v>11</v>
      </c>
      <c r="U1589">
        <v>4</v>
      </c>
      <c r="V1589">
        <v>8</v>
      </c>
      <c r="W1589">
        <f t="shared" si="73"/>
        <v>84</v>
      </c>
      <c r="X1589" s="27">
        <f>marketing_campaign32[[#This Row],[TotalSpend]]/marketing_campaign32[[#This Row],[Income]]</f>
        <v>2.2282940287025495E-3</v>
      </c>
      <c r="Y1589" s="27" t="str">
        <f>IF(marketing_campaign32[[#This Row],[TotalSpend]]&gt;1196, "High Spend", "Low Spend")</f>
        <v>Low Spend</v>
      </c>
      <c r="Z1589">
        <v>1</v>
      </c>
      <c r="AA1589">
        <v>2</v>
      </c>
      <c r="AB1589">
        <v>1</v>
      </c>
      <c r="AC1589">
        <v>3</v>
      </c>
      <c r="AD1589">
        <f t="shared" si="74"/>
        <v>6</v>
      </c>
      <c r="AE1589" s="30">
        <f>IFERROR(marketing_campaign32[[#This Row],[TotalSpend]]/marketing_campaign32[[#This Row],[TotalPurchase]], 0)</f>
        <v>14</v>
      </c>
      <c r="AF1589">
        <v>6</v>
      </c>
      <c r="AG1589">
        <v>0</v>
      </c>
      <c r="AH1589">
        <v>0</v>
      </c>
      <c r="AI1589">
        <v>0</v>
      </c>
      <c r="AJ1589">
        <v>0</v>
      </c>
      <c r="AK1589">
        <v>0</v>
      </c>
      <c r="AL1589">
        <v>0</v>
      </c>
      <c r="AM1589">
        <v>0</v>
      </c>
    </row>
    <row r="1590" spans="1:39" x14ac:dyDescent="0.3">
      <c r="A1590">
        <v>5316</v>
      </c>
      <c r="B1590">
        <v>1976</v>
      </c>
      <c r="C1590">
        <f>2014-marketing_campaign32[[#This Row],[Year_Birth]]</f>
        <v>38</v>
      </c>
      <c r="D1590" t="str">
        <f>IF(AND(marketing_campaign32[[#This Row],[Age]]&gt;17, marketing_campaign32[[#This Row],[Age]]&lt;40), "Adult", IF(AND(marketing_campaign32[[#This Row],[Age]]&gt;=40, marketing_campaign32[[#This Row],[Age]]&lt;59), "Middle Age", "Old Age"))</f>
        <v>Adult</v>
      </c>
      <c r="E1590">
        <v>3</v>
      </c>
      <c r="F1590">
        <v>2</v>
      </c>
      <c r="G1590">
        <v>21024</v>
      </c>
      <c r="H1590" t="s">
        <v>148</v>
      </c>
      <c r="I1590">
        <v>1</v>
      </c>
      <c r="J1590">
        <v>0</v>
      </c>
      <c r="K1590">
        <v>0</v>
      </c>
      <c r="L1590">
        <f t="shared" si="72"/>
        <v>0</v>
      </c>
      <c r="M1590">
        <f>marketing_campaign32[[#This Row],[TotalKids]]+marketing_campaign32[[#This Row],[Marital_Number]]</f>
        <v>2</v>
      </c>
      <c r="N1590" s="1">
        <v>41459</v>
      </c>
      <c r="O1590" s="22">
        <f>MAX($N$2:$N$2229)-marketing_campaign32[[#This Row],[Dt_Customer]]</f>
        <v>360</v>
      </c>
      <c r="P1590">
        <v>89</v>
      </c>
      <c r="Q1590">
        <v>36</v>
      </c>
      <c r="R1590">
        <v>4</v>
      </c>
      <c r="S1590">
        <v>18</v>
      </c>
      <c r="T1590">
        <v>6</v>
      </c>
      <c r="U1590">
        <v>2</v>
      </c>
      <c r="V1590">
        <v>18</v>
      </c>
      <c r="W1590">
        <f t="shared" si="73"/>
        <v>84</v>
      </c>
      <c r="X1590" s="27">
        <f>marketing_campaign32[[#This Row],[TotalSpend]]/marketing_campaign32[[#This Row],[Income]]</f>
        <v>3.9954337899543377E-3</v>
      </c>
      <c r="Y1590" s="27" t="str">
        <f>IF(marketing_campaign32[[#This Row],[TotalSpend]]&gt;1196, "High Spend", "Low Spend")</f>
        <v>Low Spend</v>
      </c>
      <c r="Z1590">
        <v>1</v>
      </c>
      <c r="AA1590">
        <v>2</v>
      </c>
      <c r="AB1590">
        <v>0</v>
      </c>
      <c r="AC1590">
        <v>4</v>
      </c>
      <c r="AD1590">
        <f t="shared" si="74"/>
        <v>6</v>
      </c>
      <c r="AE1590" s="30">
        <f>IFERROR(marketing_campaign32[[#This Row],[TotalSpend]]/marketing_campaign32[[#This Row],[TotalPurchase]], 0)</f>
        <v>14</v>
      </c>
      <c r="AF1590">
        <v>7</v>
      </c>
      <c r="AG1590">
        <v>0</v>
      </c>
      <c r="AH1590">
        <v>0</v>
      </c>
      <c r="AI1590">
        <v>0</v>
      </c>
      <c r="AJ1590">
        <v>0</v>
      </c>
      <c r="AK1590">
        <v>0</v>
      </c>
      <c r="AL1590">
        <v>0</v>
      </c>
      <c r="AM1590">
        <v>0</v>
      </c>
    </row>
    <row r="1591" spans="1:39" x14ac:dyDescent="0.3">
      <c r="A1591">
        <v>1928</v>
      </c>
      <c r="B1591">
        <v>1973</v>
      </c>
      <c r="C1591">
        <f>2014-marketing_campaign32[[#This Row],[Year_Birth]]</f>
        <v>41</v>
      </c>
      <c r="D1591" t="str">
        <f>IF(AND(marketing_campaign32[[#This Row],[Age]]&gt;17, marketing_campaign32[[#This Row],[Age]]&lt;40), "Adult", IF(AND(marketing_campaign32[[#This Row],[Age]]&gt;=40, marketing_campaign32[[#This Row],[Age]]&lt;59), "Middle Age", "Old Age"))</f>
        <v>Middle Age</v>
      </c>
      <c r="E1591">
        <v>2</v>
      </c>
      <c r="F1591">
        <v>2</v>
      </c>
      <c r="G1591">
        <v>31814</v>
      </c>
      <c r="H1591" t="s">
        <v>147</v>
      </c>
      <c r="I1591">
        <v>2</v>
      </c>
      <c r="J1591">
        <v>1</v>
      </c>
      <c r="K1591">
        <v>0</v>
      </c>
      <c r="L1591">
        <f t="shared" si="72"/>
        <v>1</v>
      </c>
      <c r="M1591">
        <f>marketing_campaign32[[#This Row],[TotalKids]]+marketing_campaign32[[#This Row],[Marital_Number]]</f>
        <v>3</v>
      </c>
      <c r="N1591" s="1">
        <v>41314</v>
      </c>
      <c r="O1591" s="22">
        <f>MAX($N$2:$N$2229)-marketing_campaign32[[#This Row],[Dt_Customer]]</f>
        <v>505</v>
      </c>
      <c r="P1591">
        <v>73</v>
      </c>
      <c r="Q1591">
        <v>35</v>
      </c>
      <c r="R1591">
        <v>3</v>
      </c>
      <c r="S1591">
        <v>20</v>
      </c>
      <c r="T1591">
        <v>4</v>
      </c>
      <c r="U1591">
        <v>1</v>
      </c>
      <c r="V1591">
        <v>20</v>
      </c>
      <c r="W1591">
        <f t="shared" si="73"/>
        <v>83</v>
      </c>
      <c r="X1591" s="27">
        <f>marketing_campaign32[[#This Row],[TotalSpend]]/marketing_campaign32[[#This Row],[Income]]</f>
        <v>2.6089143144527567E-3</v>
      </c>
      <c r="Y1591" s="27" t="str">
        <f>IF(marketing_campaign32[[#This Row],[TotalSpend]]&gt;1196, "High Spend", "Low Spend")</f>
        <v>Low Spend</v>
      </c>
      <c r="Z1591">
        <v>2</v>
      </c>
      <c r="AA1591">
        <v>2</v>
      </c>
      <c r="AB1591">
        <v>0</v>
      </c>
      <c r="AC1591">
        <v>3</v>
      </c>
      <c r="AD1591">
        <f t="shared" si="74"/>
        <v>5</v>
      </c>
      <c r="AE1591" s="30">
        <f>IFERROR(marketing_campaign32[[#This Row],[TotalSpend]]/marketing_campaign32[[#This Row],[TotalPurchase]], 0)</f>
        <v>16.600000000000001</v>
      </c>
      <c r="AF1591">
        <v>9</v>
      </c>
      <c r="AG1591">
        <v>0</v>
      </c>
      <c r="AH1591">
        <v>0</v>
      </c>
      <c r="AI1591">
        <v>1</v>
      </c>
      <c r="AJ1591">
        <v>0</v>
      </c>
      <c r="AK1591">
        <v>0</v>
      </c>
      <c r="AL1591">
        <v>0</v>
      </c>
      <c r="AM1591">
        <v>0</v>
      </c>
    </row>
    <row r="1592" spans="1:39" x14ac:dyDescent="0.3">
      <c r="A1592">
        <v>1857</v>
      </c>
      <c r="B1592">
        <v>1952</v>
      </c>
      <c r="C1592">
        <f>2014-marketing_campaign32[[#This Row],[Year_Birth]]</f>
        <v>62</v>
      </c>
      <c r="D1592" t="str">
        <f>IF(AND(marketing_campaign32[[#This Row],[Age]]&gt;17, marketing_campaign32[[#This Row],[Age]]&lt;40), "Adult", IF(AND(marketing_campaign32[[#This Row],[Age]]&gt;=40, marketing_campaign32[[#This Row],[Age]]&lt;59), "Middle Age", "Old Age"))</f>
        <v>Old Age</v>
      </c>
      <c r="E1592">
        <v>2</v>
      </c>
      <c r="F1592">
        <v>1</v>
      </c>
      <c r="G1592">
        <v>47139</v>
      </c>
      <c r="H1592" t="s">
        <v>147</v>
      </c>
      <c r="I1592">
        <v>2</v>
      </c>
      <c r="J1592">
        <v>1</v>
      </c>
      <c r="K1592">
        <v>1</v>
      </c>
      <c r="L1592">
        <f t="shared" si="72"/>
        <v>2</v>
      </c>
      <c r="M1592">
        <f>marketing_campaign32[[#This Row],[TotalKids]]+marketing_campaign32[[#This Row],[Marital_Number]]</f>
        <v>3</v>
      </c>
      <c r="N1592" s="1">
        <v>41704</v>
      </c>
      <c r="O1592" s="22">
        <f>MAX($N$2:$N$2229)-marketing_campaign32[[#This Row],[Dt_Customer]]</f>
        <v>115</v>
      </c>
      <c r="P1592">
        <v>2</v>
      </c>
      <c r="Q1592">
        <v>46</v>
      </c>
      <c r="R1592">
        <v>0</v>
      </c>
      <c r="S1592">
        <v>12</v>
      </c>
      <c r="T1592">
        <v>0</v>
      </c>
      <c r="U1592">
        <v>2</v>
      </c>
      <c r="V1592">
        <v>23</v>
      </c>
      <c r="W1592">
        <f t="shared" si="73"/>
        <v>83</v>
      </c>
      <c r="X1592" s="27">
        <f>marketing_campaign32[[#This Row],[TotalSpend]]/marketing_campaign32[[#This Row],[Income]]</f>
        <v>1.7607501219796772E-3</v>
      </c>
      <c r="Y1592" s="27" t="str">
        <f>IF(marketing_campaign32[[#This Row],[TotalSpend]]&gt;1196, "High Spend", "Low Spend")</f>
        <v>Low Spend</v>
      </c>
      <c r="Z1592">
        <v>2</v>
      </c>
      <c r="AA1592">
        <v>2</v>
      </c>
      <c r="AB1592">
        <v>1</v>
      </c>
      <c r="AC1592">
        <v>2</v>
      </c>
      <c r="AD1592">
        <f t="shared" si="74"/>
        <v>5</v>
      </c>
      <c r="AE1592" s="30">
        <f>IFERROR(marketing_campaign32[[#This Row],[TotalSpend]]/marketing_campaign32[[#This Row],[TotalPurchase]], 0)</f>
        <v>16.600000000000001</v>
      </c>
      <c r="AF1592">
        <v>7</v>
      </c>
      <c r="AG1592">
        <v>0</v>
      </c>
      <c r="AH1592">
        <v>0</v>
      </c>
      <c r="AI1592">
        <v>0</v>
      </c>
      <c r="AJ1592">
        <v>0</v>
      </c>
      <c r="AK1592">
        <v>0</v>
      </c>
      <c r="AL1592">
        <v>1</v>
      </c>
      <c r="AM1592">
        <v>0</v>
      </c>
    </row>
    <row r="1593" spans="1:39" x14ac:dyDescent="0.3">
      <c r="A1593">
        <v>4712</v>
      </c>
      <c r="B1593">
        <v>1991</v>
      </c>
      <c r="C1593">
        <f>2014-marketing_campaign32[[#This Row],[Year_Birth]]</f>
        <v>23</v>
      </c>
      <c r="D1593" t="str">
        <f>IF(AND(marketing_campaign32[[#This Row],[Age]]&gt;17, marketing_campaign32[[#This Row],[Age]]&lt;40), "Adult", IF(AND(marketing_campaign32[[#This Row],[Age]]&gt;=40, marketing_campaign32[[#This Row],[Age]]&lt;59), "Middle Age", "Old Age"))</f>
        <v>Adult</v>
      </c>
      <c r="E1593">
        <v>3</v>
      </c>
      <c r="F1593">
        <v>2</v>
      </c>
      <c r="G1593">
        <v>20193</v>
      </c>
      <c r="H1593" t="s">
        <v>148</v>
      </c>
      <c r="I1593">
        <v>1</v>
      </c>
      <c r="J1593">
        <v>0</v>
      </c>
      <c r="K1593">
        <v>0</v>
      </c>
      <c r="L1593">
        <f t="shared" si="72"/>
        <v>0</v>
      </c>
      <c r="M1593">
        <f>marketing_campaign32[[#This Row],[TotalKids]]+marketing_campaign32[[#This Row],[Marital_Number]]</f>
        <v>2</v>
      </c>
      <c r="N1593" s="1">
        <v>41241</v>
      </c>
      <c r="O1593" s="22">
        <f>MAX($N$2:$N$2229)-marketing_campaign32[[#This Row],[Dt_Customer]]</f>
        <v>578</v>
      </c>
      <c r="P1593">
        <v>18</v>
      </c>
      <c r="Q1593">
        <v>8</v>
      </c>
      <c r="R1593">
        <v>8</v>
      </c>
      <c r="S1593">
        <v>22</v>
      </c>
      <c r="T1593">
        <v>24</v>
      </c>
      <c r="U1593">
        <v>11</v>
      </c>
      <c r="V1593">
        <v>9</v>
      </c>
      <c r="W1593">
        <f t="shared" si="73"/>
        <v>82</v>
      </c>
      <c r="X1593" s="27">
        <f>marketing_campaign32[[#This Row],[TotalSpend]]/marketing_campaign32[[#This Row],[Income]]</f>
        <v>4.0608131530728469E-3</v>
      </c>
      <c r="Y1593" s="27" t="str">
        <f>IF(marketing_campaign32[[#This Row],[TotalSpend]]&gt;1196, "High Spend", "Low Spend")</f>
        <v>Low Spend</v>
      </c>
      <c r="Z1593">
        <v>1</v>
      </c>
      <c r="AA1593">
        <v>1</v>
      </c>
      <c r="AB1593">
        <v>1</v>
      </c>
      <c r="AC1593">
        <v>4</v>
      </c>
      <c r="AD1593">
        <f t="shared" si="74"/>
        <v>6</v>
      </c>
      <c r="AE1593" s="30">
        <f>IFERROR(marketing_campaign32[[#This Row],[TotalSpend]]/marketing_campaign32[[#This Row],[TotalPurchase]], 0)</f>
        <v>13.666666666666666</v>
      </c>
      <c r="AF1593">
        <v>4</v>
      </c>
      <c r="AG1593">
        <v>0</v>
      </c>
      <c r="AH1593">
        <v>0</v>
      </c>
      <c r="AI1593">
        <v>0</v>
      </c>
      <c r="AJ1593">
        <v>0</v>
      </c>
      <c r="AK1593">
        <v>0</v>
      </c>
      <c r="AL1593">
        <v>0</v>
      </c>
      <c r="AM1593">
        <v>0</v>
      </c>
    </row>
    <row r="1594" spans="1:39" x14ac:dyDescent="0.3">
      <c r="A1594">
        <v>1734</v>
      </c>
      <c r="B1594">
        <v>1968</v>
      </c>
      <c r="C1594">
        <f>2014-marketing_campaign32[[#This Row],[Year_Birth]]</f>
        <v>46</v>
      </c>
      <c r="D1594" t="str">
        <f>IF(AND(marketing_campaign32[[#This Row],[Age]]&gt;17, marketing_campaign32[[#This Row],[Age]]&lt;40), "Adult", IF(AND(marketing_campaign32[[#This Row],[Age]]&gt;=40, marketing_campaign32[[#This Row],[Age]]&lt;59), "Middle Age", "Old Age"))</f>
        <v>Middle Age</v>
      </c>
      <c r="E1594">
        <v>3</v>
      </c>
      <c r="F1594">
        <v>2</v>
      </c>
      <c r="G1594">
        <v>40706</v>
      </c>
      <c r="H1594" t="s">
        <v>147</v>
      </c>
      <c r="I1594">
        <v>2</v>
      </c>
      <c r="J1594">
        <v>2</v>
      </c>
      <c r="K1594">
        <v>1</v>
      </c>
      <c r="L1594">
        <f t="shared" si="72"/>
        <v>3</v>
      </c>
      <c r="M1594">
        <f>marketing_campaign32[[#This Row],[TotalKids]]+marketing_campaign32[[#This Row],[Marital_Number]]</f>
        <v>5</v>
      </c>
      <c r="N1594" s="1">
        <v>41291</v>
      </c>
      <c r="O1594" s="22">
        <f>MAX($N$2:$N$2229)-marketing_campaign32[[#This Row],[Dt_Customer]]</f>
        <v>528</v>
      </c>
      <c r="P1594">
        <v>37</v>
      </c>
      <c r="Q1594">
        <v>59</v>
      </c>
      <c r="R1594">
        <v>0</v>
      </c>
      <c r="S1594">
        <v>11</v>
      </c>
      <c r="T1594">
        <v>4</v>
      </c>
      <c r="U1594">
        <v>2</v>
      </c>
      <c r="V1594">
        <v>5</v>
      </c>
      <c r="W1594">
        <f t="shared" si="73"/>
        <v>81</v>
      </c>
      <c r="X1594" s="27">
        <f>marketing_campaign32[[#This Row],[TotalSpend]]/marketing_campaign32[[#This Row],[Income]]</f>
        <v>1.989878641969243E-3</v>
      </c>
      <c r="Y1594" s="27" t="str">
        <f>IF(marketing_campaign32[[#This Row],[TotalSpend]]&gt;1196, "High Spend", "Low Spend")</f>
        <v>Low Spend</v>
      </c>
      <c r="Z1594">
        <v>4</v>
      </c>
      <c r="AA1594">
        <v>3</v>
      </c>
      <c r="AB1594">
        <v>0</v>
      </c>
      <c r="AC1594">
        <v>4</v>
      </c>
      <c r="AD1594">
        <f t="shared" si="74"/>
        <v>7</v>
      </c>
      <c r="AE1594" s="30">
        <f>IFERROR(marketing_campaign32[[#This Row],[TotalSpend]]/marketing_campaign32[[#This Row],[TotalPurchase]], 0)</f>
        <v>11.571428571428571</v>
      </c>
      <c r="AF1594">
        <v>7</v>
      </c>
      <c r="AG1594">
        <v>0</v>
      </c>
      <c r="AH1594">
        <v>0</v>
      </c>
      <c r="AI1594">
        <v>0</v>
      </c>
      <c r="AJ1594">
        <v>0</v>
      </c>
      <c r="AK1594">
        <v>0</v>
      </c>
      <c r="AL1594">
        <v>0</v>
      </c>
      <c r="AM1594">
        <v>0</v>
      </c>
    </row>
    <row r="1595" spans="1:39" x14ac:dyDescent="0.3">
      <c r="A1595">
        <v>9727</v>
      </c>
      <c r="B1595">
        <v>1957</v>
      </c>
      <c r="C1595">
        <f>2014-marketing_campaign32[[#This Row],[Year_Birth]]</f>
        <v>57</v>
      </c>
      <c r="D1595" t="str">
        <f>IF(AND(marketing_campaign32[[#This Row],[Age]]&gt;17, marketing_campaign32[[#This Row],[Age]]&lt;40), "Adult", IF(AND(marketing_campaign32[[#This Row],[Age]]&gt;=40, marketing_campaign32[[#This Row],[Age]]&lt;59), "Middle Age", "Old Age"))</f>
        <v>Middle Age</v>
      </c>
      <c r="E1595">
        <v>2</v>
      </c>
      <c r="F1595">
        <v>2</v>
      </c>
      <c r="G1595">
        <v>23539</v>
      </c>
      <c r="H1595" t="s">
        <v>148</v>
      </c>
      <c r="I1595">
        <v>1</v>
      </c>
      <c r="J1595">
        <v>0</v>
      </c>
      <c r="K1595">
        <v>0</v>
      </c>
      <c r="L1595">
        <f t="shared" si="72"/>
        <v>0</v>
      </c>
      <c r="M1595">
        <f>marketing_campaign32[[#This Row],[TotalKids]]+marketing_campaign32[[#This Row],[Marital_Number]]</f>
        <v>2</v>
      </c>
      <c r="N1595" s="1">
        <v>41698</v>
      </c>
      <c r="O1595" s="22">
        <f>MAX($N$2:$N$2229)-marketing_campaign32[[#This Row],[Dt_Customer]]</f>
        <v>121</v>
      </c>
      <c r="P1595">
        <v>13</v>
      </c>
      <c r="Q1595">
        <v>4</v>
      </c>
      <c r="R1595">
        <v>24</v>
      </c>
      <c r="S1595">
        <v>11</v>
      </c>
      <c r="T1595">
        <v>16</v>
      </c>
      <c r="U1595">
        <v>1</v>
      </c>
      <c r="V1595">
        <v>25</v>
      </c>
      <c r="W1595">
        <f t="shared" si="73"/>
        <v>81</v>
      </c>
      <c r="X1595" s="27">
        <f>marketing_campaign32[[#This Row],[TotalSpend]]/marketing_campaign32[[#This Row],[Income]]</f>
        <v>3.4410977526657888E-3</v>
      </c>
      <c r="Y1595" s="27" t="str">
        <f>IF(marketing_campaign32[[#This Row],[TotalSpend]]&gt;1196, "High Spend", "Low Spend")</f>
        <v>Low Spend</v>
      </c>
      <c r="Z1595">
        <v>1</v>
      </c>
      <c r="AA1595">
        <v>2</v>
      </c>
      <c r="AB1595">
        <v>0</v>
      </c>
      <c r="AC1595">
        <v>4</v>
      </c>
      <c r="AD1595">
        <f t="shared" si="74"/>
        <v>6</v>
      </c>
      <c r="AE1595" s="30">
        <f>IFERROR(marketing_campaign32[[#This Row],[TotalSpend]]/marketing_campaign32[[#This Row],[TotalPurchase]], 0)</f>
        <v>13.5</v>
      </c>
      <c r="AF1595">
        <v>6</v>
      </c>
      <c r="AG1595">
        <v>0</v>
      </c>
      <c r="AH1595">
        <v>0</v>
      </c>
      <c r="AI1595">
        <v>0</v>
      </c>
      <c r="AJ1595">
        <v>0</v>
      </c>
      <c r="AK1595">
        <v>0</v>
      </c>
      <c r="AL1595">
        <v>0</v>
      </c>
      <c r="AM1595">
        <v>0</v>
      </c>
    </row>
    <row r="1596" spans="1:39" x14ac:dyDescent="0.3">
      <c r="A1596">
        <v>10755</v>
      </c>
      <c r="B1596">
        <v>1976</v>
      </c>
      <c r="C1596">
        <f>2014-marketing_campaign32[[#This Row],[Year_Birth]]</f>
        <v>38</v>
      </c>
      <c r="D1596" t="str">
        <f>IF(AND(marketing_campaign32[[#This Row],[Age]]&gt;17, marketing_campaign32[[#This Row],[Age]]&lt;40), "Adult", IF(AND(marketing_campaign32[[#This Row],[Age]]&gt;=40, marketing_campaign32[[#This Row],[Age]]&lt;59), "Middle Age", "Old Age"))</f>
        <v>Adult</v>
      </c>
      <c r="E1596">
        <v>3</v>
      </c>
      <c r="F1596">
        <v>2</v>
      </c>
      <c r="G1596">
        <v>23718</v>
      </c>
      <c r="H1596" t="s">
        <v>148</v>
      </c>
      <c r="I1596">
        <v>1</v>
      </c>
      <c r="J1596">
        <v>1</v>
      </c>
      <c r="K1596">
        <v>0</v>
      </c>
      <c r="L1596">
        <f t="shared" si="72"/>
        <v>1</v>
      </c>
      <c r="M1596">
        <f>marketing_campaign32[[#This Row],[TotalKids]]+marketing_campaign32[[#This Row],[Marital_Number]]</f>
        <v>3</v>
      </c>
      <c r="N1596" s="1">
        <v>41519</v>
      </c>
      <c r="O1596" s="22">
        <f>MAX($N$2:$N$2229)-marketing_campaign32[[#This Row],[Dt_Customer]]</f>
        <v>300</v>
      </c>
      <c r="P1596">
        <v>76</v>
      </c>
      <c r="Q1596">
        <v>6</v>
      </c>
      <c r="R1596">
        <v>3</v>
      </c>
      <c r="S1596">
        <v>14</v>
      </c>
      <c r="T1596">
        <v>15</v>
      </c>
      <c r="U1596">
        <v>7</v>
      </c>
      <c r="V1596">
        <v>36</v>
      </c>
      <c r="W1596">
        <f t="shared" si="73"/>
        <v>81</v>
      </c>
      <c r="X1596" s="27">
        <f>marketing_campaign32[[#This Row],[TotalSpend]]/marketing_campaign32[[#This Row],[Income]]</f>
        <v>3.4151277510751326E-3</v>
      </c>
      <c r="Y1596" s="27" t="str">
        <f>IF(marketing_campaign32[[#This Row],[TotalSpend]]&gt;1196, "High Spend", "Low Spend")</f>
        <v>Low Spend</v>
      </c>
      <c r="Z1596">
        <v>3</v>
      </c>
      <c r="AA1596">
        <v>3</v>
      </c>
      <c r="AB1596">
        <v>1</v>
      </c>
      <c r="AC1596">
        <v>2</v>
      </c>
      <c r="AD1596">
        <f t="shared" si="74"/>
        <v>6</v>
      </c>
      <c r="AE1596" s="30">
        <f>IFERROR(marketing_campaign32[[#This Row],[TotalSpend]]/marketing_campaign32[[#This Row],[TotalPurchase]], 0)</f>
        <v>13.5</v>
      </c>
      <c r="AF1596">
        <v>7</v>
      </c>
      <c r="AG1596">
        <v>0</v>
      </c>
      <c r="AH1596">
        <v>0</v>
      </c>
      <c r="AI1596">
        <v>0</v>
      </c>
      <c r="AJ1596">
        <v>0</v>
      </c>
      <c r="AK1596">
        <v>0</v>
      </c>
      <c r="AL1596">
        <v>0</v>
      </c>
      <c r="AM1596">
        <v>0</v>
      </c>
    </row>
    <row r="1597" spans="1:39" x14ac:dyDescent="0.3">
      <c r="A1597">
        <v>3798</v>
      </c>
      <c r="B1597">
        <v>1968</v>
      </c>
      <c r="C1597">
        <f>2014-marketing_campaign32[[#This Row],[Year_Birth]]</f>
        <v>46</v>
      </c>
      <c r="D1597" t="str">
        <f>IF(AND(marketing_campaign32[[#This Row],[Age]]&gt;17, marketing_campaign32[[#This Row],[Age]]&lt;40), "Adult", IF(AND(marketing_campaign32[[#This Row],[Age]]&gt;=40, marketing_campaign32[[#This Row],[Age]]&lt;59), "Middle Age", "Old Age"))</f>
        <v>Middle Age</v>
      </c>
      <c r="E1597">
        <v>2</v>
      </c>
      <c r="F1597">
        <v>2</v>
      </c>
      <c r="G1597">
        <v>41120</v>
      </c>
      <c r="H1597" t="s">
        <v>147</v>
      </c>
      <c r="I1597">
        <v>2</v>
      </c>
      <c r="J1597">
        <v>1</v>
      </c>
      <c r="K1597">
        <v>1</v>
      </c>
      <c r="L1597">
        <f t="shared" si="72"/>
        <v>2</v>
      </c>
      <c r="M1597">
        <f>marketing_campaign32[[#This Row],[TotalKids]]+marketing_campaign32[[#This Row],[Marital_Number]]</f>
        <v>4</v>
      </c>
      <c r="N1597" s="1">
        <v>41584</v>
      </c>
      <c r="O1597" s="22">
        <f>MAX($N$2:$N$2229)-marketing_campaign32[[#This Row],[Dt_Customer]]</f>
        <v>235</v>
      </c>
      <c r="P1597">
        <v>80</v>
      </c>
      <c r="Q1597">
        <v>24</v>
      </c>
      <c r="R1597">
        <v>2</v>
      </c>
      <c r="S1597">
        <v>23</v>
      </c>
      <c r="T1597">
        <v>0</v>
      </c>
      <c r="U1597">
        <v>8</v>
      </c>
      <c r="V1597">
        <v>24</v>
      </c>
      <c r="W1597">
        <f t="shared" si="73"/>
        <v>81</v>
      </c>
      <c r="X1597" s="27">
        <f>marketing_campaign32[[#This Row],[TotalSpend]]/marketing_campaign32[[#This Row],[Income]]</f>
        <v>1.9698443579766536E-3</v>
      </c>
      <c r="Y1597" s="27" t="str">
        <f>IF(marketing_campaign32[[#This Row],[TotalSpend]]&gt;1196, "High Spend", "Low Spend")</f>
        <v>Low Spend</v>
      </c>
      <c r="Z1597">
        <v>3</v>
      </c>
      <c r="AA1597">
        <v>2</v>
      </c>
      <c r="AB1597">
        <v>1</v>
      </c>
      <c r="AC1597">
        <v>3</v>
      </c>
      <c r="AD1597">
        <f t="shared" si="74"/>
        <v>6</v>
      </c>
      <c r="AE1597" s="30">
        <f>IFERROR(marketing_campaign32[[#This Row],[TotalSpend]]/marketing_campaign32[[#This Row],[TotalPurchase]], 0)</f>
        <v>13.5</v>
      </c>
      <c r="AF1597">
        <v>6</v>
      </c>
      <c r="AG1597">
        <v>0</v>
      </c>
      <c r="AH1597">
        <v>0</v>
      </c>
      <c r="AI1597">
        <v>0</v>
      </c>
      <c r="AJ1597">
        <v>0</v>
      </c>
      <c r="AK1597">
        <v>0</v>
      </c>
      <c r="AL1597">
        <v>0</v>
      </c>
      <c r="AM1597">
        <v>0</v>
      </c>
    </row>
    <row r="1598" spans="1:39" x14ac:dyDescent="0.3">
      <c r="A1598">
        <v>2371</v>
      </c>
      <c r="B1598">
        <v>1972</v>
      </c>
      <c r="C1598">
        <f>2014-marketing_campaign32[[#This Row],[Year_Birth]]</f>
        <v>42</v>
      </c>
      <c r="D1598" t="str">
        <f>IF(AND(marketing_campaign32[[#This Row],[Age]]&gt;17, marketing_campaign32[[#This Row],[Age]]&lt;40), "Adult", IF(AND(marketing_campaign32[[#This Row],[Age]]&gt;=40, marketing_campaign32[[#This Row],[Age]]&lt;59), "Middle Age", "Old Age"))</f>
        <v>Middle Age</v>
      </c>
      <c r="E1598">
        <v>2</v>
      </c>
      <c r="F1598">
        <v>2</v>
      </c>
      <c r="G1598">
        <v>33622</v>
      </c>
      <c r="H1598" t="s">
        <v>147</v>
      </c>
      <c r="I1598">
        <v>2</v>
      </c>
      <c r="J1598">
        <v>1</v>
      </c>
      <c r="K1598">
        <v>1</v>
      </c>
      <c r="L1598">
        <f t="shared" si="72"/>
        <v>2</v>
      </c>
      <c r="M1598">
        <f>marketing_campaign32[[#This Row],[TotalKids]]+marketing_campaign32[[#This Row],[Marital_Number]]</f>
        <v>4</v>
      </c>
      <c r="N1598" s="1">
        <v>41377</v>
      </c>
      <c r="O1598" s="22">
        <f>MAX($N$2:$N$2229)-marketing_campaign32[[#This Row],[Dt_Customer]]</f>
        <v>442</v>
      </c>
      <c r="P1598">
        <v>22</v>
      </c>
      <c r="Q1598">
        <v>39</v>
      </c>
      <c r="R1598">
        <v>1</v>
      </c>
      <c r="S1598">
        <v>22</v>
      </c>
      <c r="T1598">
        <v>3</v>
      </c>
      <c r="U1598">
        <v>4</v>
      </c>
      <c r="V1598">
        <v>12</v>
      </c>
      <c r="W1598">
        <f t="shared" si="73"/>
        <v>81</v>
      </c>
      <c r="X1598" s="27">
        <f>marketing_campaign32[[#This Row],[TotalSpend]]/marketing_campaign32[[#This Row],[Income]]</f>
        <v>2.4091368746653975E-3</v>
      </c>
      <c r="Y1598" s="27" t="str">
        <f>IF(marketing_campaign32[[#This Row],[TotalSpend]]&gt;1196, "High Spend", "Low Spend")</f>
        <v>Low Spend</v>
      </c>
      <c r="Z1598">
        <v>3</v>
      </c>
      <c r="AA1598">
        <v>2</v>
      </c>
      <c r="AB1598">
        <v>0</v>
      </c>
      <c r="AC1598">
        <v>4</v>
      </c>
      <c r="AD1598">
        <f t="shared" si="74"/>
        <v>6</v>
      </c>
      <c r="AE1598" s="30">
        <f>IFERROR(marketing_campaign32[[#This Row],[TotalSpend]]/marketing_campaign32[[#This Row],[TotalPurchase]], 0)</f>
        <v>13.5</v>
      </c>
      <c r="AF1598">
        <v>7</v>
      </c>
      <c r="AG1598">
        <v>0</v>
      </c>
      <c r="AH1598">
        <v>0</v>
      </c>
      <c r="AI1598">
        <v>0</v>
      </c>
      <c r="AJ1598">
        <v>0</v>
      </c>
      <c r="AK1598">
        <v>0</v>
      </c>
      <c r="AL1598">
        <v>0</v>
      </c>
      <c r="AM1598">
        <v>0</v>
      </c>
    </row>
    <row r="1599" spans="1:39" x14ac:dyDescent="0.3">
      <c r="A1599">
        <v>5234</v>
      </c>
      <c r="B1599">
        <v>1967</v>
      </c>
      <c r="C1599">
        <f>2014-marketing_campaign32[[#This Row],[Year_Birth]]</f>
        <v>47</v>
      </c>
      <c r="D1599" t="str">
        <f>IF(AND(marketing_campaign32[[#This Row],[Age]]&gt;17, marketing_campaign32[[#This Row],[Age]]&lt;40), "Adult", IF(AND(marketing_campaign32[[#This Row],[Age]]&gt;=40, marketing_campaign32[[#This Row],[Age]]&lt;59), "Middle Age", "Old Age"))</f>
        <v>Middle Age</v>
      </c>
      <c r="E1599">
        <v>3</v>
      </c>
      <c r="F1599">
        <v>2</v>
      </c>
      <c r="G1599">
        <v>30753</v>
      </c>
      <c r="H1599" t="s">
        <v>147</v>
      </c>
      <c r="I1599">
        <v>2</v>
      </c>
      <c r="J1599">
        <v>1</v>
      </c>
      <c r="K1599">
        <v>1</v>
      </c>
      <c r="L1599">
        <f t="shared" si="72"/>
        <v>2</v>
      </c>
      <c r="M1599">
        <f>marketing_campaign32[[#This Row],[TotalKids]]+marketing_campaign32[[#This Row],[Marital_Number]]</f>
        <v>4</v>
      </c>
      <c r="N1599" s="1">
        <v>41466</v>
      </c>
      <c r="O1599" s="22">
        <f>MAX($N$2:$N$2229)-marketing_campaign32[[#This Row],[Dt_Customer]]</f>
        <v>353</v>
      </c>
      <c r="P1599">
        <v>85</v>
      </c>
      <c r="Q1599">
        <v>12</v>
      </c>
      <c r="R1599">
        <v>5</v>
      </c>
      <c r="S1599">
        <v>25</v>
      </c>
      <c r="T1599">
        <v>0</v>
      </c>
      <c r="U1599">
        <v>9</v>
      </c>
      <c r="V1599">
        <v>30</v>
      </c>
      <c r="W1599">
        <f t="shared" si="73"/>
        <v>81</v>
      </c>
      <c r="X1599" s="27">
        <f>marketing_campaign32[[#This Row],[TotalSpend]]/marketing_campaign32[[#This Row],[Income]]</f>
        <v>2.6338893766461808E-3</v>
      </c>
      <c r="Y1599" s="27" t="str">
        <f>IF(marketing_campaign32[[#This Row],[TotalSpend]]&gt;1196, "High Spend", "Low Spend")</f>
        <v>Low Spend</v>
      </c>
      <c r="Z1599">
        <v>2</v>
      </c>
      <c r="AA1599">
        <v>1</v>
      </c>
      <c r="AB1599">
        <v>1</v>
      </c>
      <c r="AC1599">
        <v>3</v>
      </c>
      <c r="AD1599">
        <f t="shared" si="74"/>
        <v>5</v>
      </c>
      <c r="AE1599" s="30">
        <f>IFERROR(marketing_campaign32[[#This Row],[TotalSpend]]/marketing_campaign32[[#This Row],[TotalPurchase]], 0)</f>
        <v>16.2</v>
      </c>
      <c r="AF1599">
        <v>5</v>
      </c>
      <c r="AG1599">
        <v>0</v>
      </c>
      <c r="AH1599">
        <v>0</v>
      </c>
      <c r="AI1599">
        <v>0</v>
      </c>
      <c r="AJ1599">
        <v>0</v>
      </c>
      <c r="AK1599">
        <v>0</v>
      </c>
      <c r="AL1599">
        <v>0</v>
      </c>
      <c r="AM1599">
        <v>0</v>
      </c>
    </row>
    <row r="1600" spans="1:39" x14ac:dyDescent="0.3">
      <c r="A1600">
        <v>3710</v>
      </c>
      <c r="B1600">
        <v>1984</v>
      </c>
      <c r="C1600">
        <f>2014-marketing_campaign32[[#This Row],[Year_Birth]]</f>
        <v>30</v>
      </c>
      <c r="D1600" t="str">
        <f>IF(AND(marketing_campaign32[[#This Row],[Age]]&gt;17, marketing_campaign32[[#This Row],[Age]]&lt;40), "Adult", IF(AND(marketing_campaign32[[#This Row],[Age]]&gt;=40, marketing_campaign32[[#This Row],[Age]]&lt;59), "Middle Age", "Old Age"))</f>
        <v>Adult</v>
      </c>
      <c r="E1600">
        <v>3</v>
      </c>
      <c r="F1600">
        <v>1</v>
      </c>
      <c r="G1600">
        <v>39684</v>
      </c>
      <c r="H1600" t="s">
        <v>147</v>
      </c>
      <c r="I1600">
        <v>2</v>
      </c>
      <c r="J1600">
        <v>1</v>
      </c>
      <c r="K1600">
        <v>0</v>
      </c>
      <c r="L1600">
        <f t="shared" si="72"/>
        <v>1</v>
      </c>
      <c r="M1600">
        <f>marketing_campaign32[[#This Row],[TotalKids]]+marketing_campaign32[[#This Row],[Marital_Number]]</f>
        <v>2</v>
      </c>
      <c r="N1600" s="1">
        <v>41194</v>
      </c>
      <c r="O1600" s="22">
        <f>MAX($N$2:$N$2229)-marketing_campaign32[[#This Row],[Dt_Customer]]</f>
        <v>625</v>
      </c>
      <c r="P1600">
        <v>41</v>
      </c>
      <c r="Q1600">
        <v>19</v>
      </c>
      <c r="R1600">
        <v>0</v>
      </c>
      <c r="S1600">
        <v>35</v>
      </c>
      <c r="T1600">
        <v>6</v>
      </c>
      <c r="U1600">
        <v>4</v>
      </c>
      <c r="V1600">
        <v>17</v>
      </c>
      <c r="W1600">
        <f t="shared" si="73"/>
        <v>81</v>
      </c>
      <c r="X1600" s="27">
        <f>marketing_campaign32[[#This Row],[TotalSpend]]/marketing_campaign32[[#This Row],[Income]]</f>
        <v>2.041124886604173E-3</v>
      </c>
      <c r="Y1600" s="27" t="str">
        <f>IF(marketing_campaign32[[#This Row],[TotalSpend]]&gt;1196, "High Spend", "Low Spend")</f>
        <v>Low Spend</v>
      </c>
      <c r="Z1600">
        <v>2</v>
      </c>
      <c r="AA1600">
        <v>2</v>
      </c>
      <c r="AB1600">
        <v>1</v>
      </c>
      <c r="AC1600">
        <v>2</v>
      </c>
      <c r="AD1600">
        <f t="shared" si="74"/>
        <v>5</v>
      </c>
      <c r="AE1600" s="30">
        <f>IFERROR(marketing_campaign32[[#This Row],[TotalSpend]]/marketing_campaign32[[#This Row],[TotalPurchase]], 0)</f>
        <v>16.2</v>
      </c>
      <c r="AF1600">
        <v>7</v>
      </c>
      <c r="AG1600">
        <v>0</v>
      </c>
      <c r="AH1600">
        <v>0</v>
      </c>
      <c r="AI1600">
        <v>0</v>
      </c>
      <c r="AJ1600">
        <v>0</v>
      </c>
      <c r="AK1600">
        <v>0</v>
      </c>
      <c r="AL1600">
        <v>1</v>
      </c>
      <c r="AM1600">
        <v>1</v>
      </c>
    </row>
    <row r="1601" spans="1:39" x14ac:dyDescent="0.3">
      <c r="A1601">
        <v>1726</v>
      </c>
      <c r="B1601">
        <v>1970</v>
      </c>
      <c r="C1601">
        <f>2014-marketing_campaign32[[#This Row],[Year_Birth]]</f>
        <v>44</v>
      </c>
      <c r="D1601" t="str">
        <f>IF(AND(marketing_campaign32[[#This Row],[Age]]&gt;17, marketing_campaign32[[#This Row],[Age]]&lt;40), "Adult", IF(AND(marketing_campaign32[[#This Row],[Age]]&gt;=40, marketing_campaign32[[#This Row],[Age]]&lt;59), "Middle Age", "Old Age"))</f>
        <v>Middle Age</v>
      </c>
      <c r="E1601">
        <v>2</v>
      </c>
      <c r="F1601">
        <v>1</v>
      </c>
      <c r="G1601">
        <v>22585</v>
      </c>
      <c r="H1601" t="s">
        <v>148</v>
      </c>
      <c r="I1601">
        <v>1</v>
      </c>
      <c r="J1601">
        <v>0</v>
      </c>
      <c r="K1601">
        <v>0</v>
      </c>
      <c r="L1601">
        <f t="shared" ref="L1601:L1664" si="75">J1601+K1601</f>
        <v>0</v>
      </c>
      <c r="M1601">
        <f>marketing_campaign32[[#This Row],[TotalKids]]+marketing_campaign32[[#This Row],[Marital_Number]]</f>
        <v>1</v>
      </c>
      <c r="N1601" s="1">
        <v>41351</v>
      </c>
      <c r="O1601" s="22">
        <f>MAX($N$2:$N$2229)-marketing_campaign32[[#This Row],[Dt_Customer]]</f>
        <v>468</v>
      </c>
      <c r="P1601">
        <v>23</v>
      </c>
      <c r="Q1601">
        <v>3</v>
      </c>
      <c r="R1601">
        <v>9</v>
      </c>
      <c r="S1601">
        <v>15</v>
      </c>
      <c r="T1601">
        <v>13</v>
      </c>
      <c r="U1601">
        <v>2</v>
      </c>
      <c r="V1601">
        <v>39</v>
      </c>
      <c r="W1601">
        <f t="shared" ref="W1601:W1664" si="76">Q1601+R1601+S1601+T1601+U1601+V1601</f>
        <v>81</v>
      </c>
      <c r="X1601" s="27">
        <f>marketing_campaign32[[#This Row],[TotalSpend]]/marketing_campaign32[[#This Row],[Income]]</f>
        <v>3.5864511844144343E-3</v>
      </c>
      <c r="Y1601" s="27" t="str">
        <f>IF(marketing_campaign32[[#This Row],[TotalSpend]]&gt;1196, "High Spend", "Low Spend")</f>
        <v>Low Spend</v>
      </c>
      <c r="Z1601">
        <v>1</v>
      </c>
      <c r="AA1601">
        <v>1</v>
      </c>
      <c r="AB1601">
        <v>1</v>
      </c>
      <c r="AC1601">
        <v>2</v>
      </c>
      <c r="AD1601">
        <f t="shared" ref="AD1601:AD1664" si="77">AA1601+AB1601+AC1601</f>
        <v>4</v>
      </c>
      <c r="AE1601" s="30">
        <f>IFERROR(marketing_campaign32[[#This Row],[TotalSpend]]/marketing_campaign32[[#This Row],[TotalPurchase]], 0)</f>
        <v>20.25</v>
      </c>
      <c r="AF1601">
        <v>9</v>
      </c>
      <c r="AG1601">
        <v>0</v>
      </c>
      <c r="AH1601">
        <v>0</v>
      </c>
      <c r="AI1601">
        <v>1</v>
      </c>
      <c r="AJ1601">
        <v>0</v>
      </c>
      <c r="AK1601">
        <v>0</v>
      </c>
      <c r="AL1601">
        <v>1</v>
      </c>
      <c r="AM1601">
        <v>0</v>
      </c>
    </row>
    <row r="1602" spans="1:39" x14ac:dyDescent="0.3">
      <c r="A1602">
        <v>6205</v>
      </c>
      <c r="B1602">
        <v>1967</v>
      </c>
      <c r="C1602">
        <f>2014-marketing_campaign32[[#This Row],[Year_Birth]]</f>
        <v>47</v>
      </c>
      <c r="D1602" t="str">
        <f>IF(AND(marketing_campaign32[[#This Row],[Age]]&gt;17, marketing_campaign32[[#This Row],[Age]]&lt;40), "Adult", IF(AND(marketing_campaign32[[#This Row],[Age]]&gt;=40, marketing_campaign32[[#This Row],[Age]]&lt;59), "Middle Age", "Old Age"))</f>
        <v>Middle Age</v>
      </c>
      <c r="E1602">
        <v>3</v>
      </c>
      <c r="F1602">
        <v>1</v>
      </c>
      <c r="G1602">
        <v>32557</v>
      </c>
      <c r="H1602" t="s">
        <v>147</v>
      </c>
      <c r="I1602">
        <v>2</v>
      </c>
      <c r="J1602">
        <v>1</v>
      </c>
      <c r="K1602">
        <v>0</v>
      </c>
      <c r="L1602">
        <f t="shared" si="75"/>
        <v>1</v>
      </c>
      <c r="M1602">
        <f>marketing_campaign32[[#This Row],[TotalKids]]+marketing_campaign32[[#This Row],[Marital_Number]]</f>
        <v>2</v>
      </c>
      <c r="N1602" s="1">
        <v>41694</v>
      </c>
      <c r="O1602" s="22">
        <f>MAX($N$2:$N$2229)-marketing_campaign32[[#This Row],[Dt_Customer]]</f>
        <v>125</v>
      </c>
      <c r="P1602">
        <v>13</v>
      </c>
      <c r="Q1602">
        <v>34</v>
      </c>
      <c r="R1602">
        <v>3</v>
      </c>
      <c r="S1602">
        <v>29</v>
      </c>
      <c r="T1602">
        <v>0</v>
      </c>
      <c r="U1602">
        <v>4</v>
      </c>
      <c r="V1602">
        <v>10</v>
      </c>
      <c r="W1602">
        <f t="shared" si="76"/>
        <v>80</v>
      </c>
      <c r="X1602" s="27">
        <f>marketing_campaign32[[#This Row],[TotalSpend]]/marketing_campaign32[[#This Row],[Income]]</f>
        <v>2.4572288601529624E-3</v>
      </c>
      <c r="Y1602" s="27" t="str">
        <f>IF(marketing_campaign32[[#This Row],[TotalSpend]]&gt;1196, "High Spend", "Low Spend")</f>
        <v>Low Spend</v>
      </c>
      <c r="Z1602">
        <v>3</v>
      </c>
      <c r="AA1602">
        <v>2</v>
      </c>
      <c r="AB1602">
        <v>1</v>
      </c>
      <c r="AC1602">
        <v>3</v>
      </c>
      <c r="AD1602">
        <f t="shared" si="77"/>
        <v>6</v>
      </c>
      <c r="AE1602" s="30">
        <f>IFERROR(marketing_campaign32[[#This Row],[TotalSpend]]/marketing_campaign32[[#This Row],[TotalPurchase]], 0)</f>
        <v>13.333333333333334</v>
      </c>
      <c r="AF1602">
        <v>5</v>
      </c>
      <c r="AG1602">
        <v>0</v>
      </c>
      <c r="AH1602">
        <v>0</v>
      </c>
      <c r="AI1602">
        <v>0</v>
      </c>
      <c r="AJ1602">
        <v>0</v>
      </c>
      <c r="AK1602">
        <v>0</v>
      </c>
      <c r="AL1602">
        <v>1</v>
      </c>
      <c r="AM1602">
        <v>0</v>
      </c>
    </row>
    <row r="1603" spans="1:39" x14ac:dyDescent="0.3">
      <c r="A1603">
        <v>3628</v>
      </c>
      <c r="B1603">
        <v>1987</v>
      </c>
      <c r="C1603">
        <f>2014-marketing_campaign32[[#This Row],[Year_Birth]]</f>
        <v>27</v>
      </c>
      <c r="D1603" t="str">
        <f>IF(AND(marketing_campaign32[[#This Row],[Age]]&gt;17, marketing_campaign32[[#This Row],[Age]]&lt;40), "Adult", IF(AND(marketing_campaign32[[#This Row],[Age]]&gt;=40, marketing_campaign32[[#This Row],[Age]]&lt;59), "Middle Age", "Old Age"))</f>
        <v>Adult</v>
      </c>
      <c r="E1603">
        <v>1</v>
      </c>
      <c r="F1603">
        <v>1</v>
      </c>
      <c r="G1603">
        <v>15038</v>
      </c>
      <c r="H1603" t="s">
        <v>148</v>
      </c>
      <c r="I1603">
        <v>1</v>
      </c>
      <c r="J1603">
        <v>1</v>
      </c>
      <c r="K1603">
        <v>0</v>
      </c>
      <c r="L1603">
        <f t="shared" si="75"/>
        <v>1</v>
      </c>
      <c r="M1603">
        <f>marketing_campaign32[[#This Row],[TotalKids]]+marketing_campaign32[[#This Row],[Marital_Number]]</f>
        <v>2</v>
      </c>
      <c r="N1603" s="1">
        <v>41303</v>
      </c>
      <c r="O1603" s="22">
        <f>MAX($N$2:$N$2229)-marketing_campaign32[[#This Row],[Dt_Customer]]</f>
        <v>516</v>
      </c>
      <c r="P1603">
        <v>93</v>
      </c>
      <c r="Q1603">
        <v>4</v>
      </c>
      <c r="R1603">
        <v>8</v>
      </c>
      <c r="S1603">
        <v>11</v>
      </c>
      <c r="T1603">
        <v>19</v>
      </c>
      <c r="U1603">
        <v>12</v>
      </c>
      <c r="V1603">
        <v>26</v>
      </c>
      <c r="W1603">
        <f t="shared" si="76"/>
        <v>80</v>
      </c>
      <c r="X1603" s="27">
        <f>marketing_campaign32[[#This Row],[TotalSpend]]/marketing_campaign32[[#This Row],[Income]]</f>
        <v>5.3198563638781754E-3</v>
      </c>
      <c r="Y1603" s="27" t="str">
        <f>IF(marketing_campaign32[[#This Row],[TotalSpend]]&gt;1196, "High Spend", "Low Spend")</f>
        <v>Low Spend</v>
      </c>
      <c r="Z1603">
        <v>2</v>
      </c>
      <c r="AA1603">
        <v>2</v>
      </c>
      <c r="AB1603">
        <v>1</v>
      </c>
      <c r="AC1603">
        <v>2</v>
      </c>
      <c r="AD1603">
        <f t="shared" si="77"/>
        <v>5</v>
      </c>
      <c r="AE1603" s="30">
        <f>IFERROR(marketing_campaign32[[#This Row],[TotalSpend]]/marketing_campaign32[[#This Row],[TotalPurchase]], 0)</f>
        <v>16</v>
      </c>
      <c r="AF1603">
        <v>9</v>
      </c>
      <c r="AG1603">
        <v>0</v>
      </c>
      <c r="AH1603">
        <v>0</v>
      </c>
      <c r="AI1603">
        <v>0</v>
      </c>
      <c r="AJ1603">
        <v>0</v>
      </c>
      <c r="AK1603">
        <v>0</v>
      </c>
      <c r="AL1603">
        <v>0</v>
      </c>
      <c r="AM1603">
        <v>0</v>
      </c>
    </row>
    <row r="1604" spans="1:39" x14ac:dyDescent="0.3">
      <c r="A1604">
        <v>6365</v>
      </c>
      <c r="B1604">
        <v>1987</v>
      </c>
      <c r="C1604">
        <f>2014-marketing_campaign32[[#This Row],[Year_Birth]]</f>
        <v>27</v>
      </c>
      <c r="D1604" t="str">
        <f>IF(AND(marketing_campaign32[[#This Row],[Age]]&gt;17, marketing_campaign32[[#This Row],[Age]]&lt;40), "Adult", IF(AND(marketing_campaign32[[#This Row],[Age]]&gt;=40, marketing_campaign32[[#This Row],[Age]]&lt;59), "Middle Age", "Old Age"))</f>
        <v>Adult</v>
      </c>
      <c r="E1604">
        <v>3</v>
      </c>
      <c r="F1604">
        <v>2</v>
      </c>
      <c r="G1604">
        <v>30390</v>
      </c>
      <c r="H1604" t="s">
        <v>147</v>
      </c>
      <c r="I1604">
        <v>2</v>
      </c>
      <c r="J1604">
        <v>0</v>
      </c>
      <c r="K1604">
        <v>0</v>
      </c>
      <c r="L1604">
        <f t="shared" si="75"/>
        <v>0</v>
      </c>
      <c r="M1604">
        <f>marketing_campaign32[[#This Row],[TotalKids]]+marketing_campaign32[[#This Row],[Marital_Number]]</f>
        <v>2</v>
      </c>
      <c r="N1604" s="1">
        <v>41519</v>
      </c>
      <c r="O1604" s="22">
        <f>MAX($N$2:$N$2229)-marketing_campaign32[[#This Row],[Dt_Customer]]</f>
        <v>300</v>
      </c>
      <c r="P1604">
        <v>5</v>
      </c>
      <c r="Q1604">
        <v>10</v>
      </c>
      <c r="R1604">
        <v>12</v>
      </c>
      <c r="S1604">
        <v>12</v>
      </c>
      <c r="T1604">
        <v>25</v>
      </c>
      <c r="U1604">
        <v>1</v>
      </c>
      <c r="V1604">
        <v>20</v>
      </c>
      <c r="W1604">
        <f t="shared" si="76"/>
        <v>80</v>
      </c>
      <c r="X1604" s="27">
        <f>marketing_campaign32[[#This Row],[TotalSpend]]/marketing_campaign32[[#This Row],[Income]]</f>
        <v>2.6324448831852583E-3</v>
      </c>
      <c r="Y1604" s="27" t="str">
        <f>IF(marketing_campaign32[[#This Row],[TotalSpend]]&gt;1196, "High Spend", "Low Spend")</f>
        <v>Low Spend</v>
      </c>
      <c r="Z1604">
        <v>1</v>
      </c>
      <c r="AA1604">
        <v>2</v>
      </c>
      <c r="AB1604">
        <v>0</v>
      </c>
      <c r="AC1604">
        <v>3</v>
      </c>
      <c r="AD1604">
        <f t="shared" si="77"/>
        <v>5</v>
      </c>
      <c r="AE1604" s="30">
        <f>IFERROR(marketing_campaign32[[#This Row],[TotalSpend]]/marketing_campaign32[[#This Row],[TotalPurchase]], 0)</f>
        <v>16</v>
      </c>
      <c r="AF1604">
        <v>6</v>
      </c>
      <c r="AG1604">
        <v>0</v>
      </c>
      <c r="AH1604">
        <v>0</v>
      </c>
      <c r="AI1604">
        <v>0</v>
      </c>
      <c r="AJ1604">
        <v>0</v>
      </c>
      <c r="AK1604">
        <v>0</v>
      </c>
      <c r="AL1604">
        <v>0</v>
      </c>
      <c r="AM1604">
        <v>0</v>
      </c>
    </row>
    <row r="1605" spans="1:39" x14ac:dyDescent="0.3">
      <c r="A1605">
        <v>9733</v>
      </c>
      <c r="B1605">
        <v>1978</v>
      </c>
      <c r="C1605">
        <f>2014-marketing_campaign32[[#This Row],[Year_Birth]]</f>
        <v>36</v>
      </c>
      <c r="D1605" t="str">
        <f>IF(AND(marketing_campaign32[[#This Row],[Age]]&gt;17, marketing_campaign32[[#This Row],[Age]]&lt;40), "Adult", IF(AND(marketing_campaign32[[#This Row],[Age]]&gt;=40, marketing_campaign32[[#This Row],[Age]]&lt;59), "Middle Age", "Old Age"))</f>
        <v>Adult</v>
      </c>
      <c r="E1605">
        <v>1</v>
      </c>
      <c r="F1605">
        <v>2</v>
      </c>
      <c r="G1605">
        <v>24882</v>
      </c>
      <c r="H1605" t="s">
        <v>148</v>
      </c>
      <c r="I1605">
        <v>1</v>
      </c>
      <c r="J1605">
        <v>1</v>
      </c>
      <c r="K1605">
        <v>0</v>
      </c>
      <c r="L1605">
        <f t="shared" si="75"/>
        <v>1</v>
      </c>
      <c r="M1605">
        <f>marketing_campaign32[[#This Row],[TotalKids]]+marketing_campaign32[[#This Row],[Marital_Number]]</f>
        <v>3</v>
      </c>
      <c r="N1605" s="1">
        <v>41161</v>
      </c>
      <c r="O1605" s="22">
        <f>MAX($N$2:$N$2229)-marketing_campaign32[[#This Row],[Dt_Customer]]</f>
        <v>658</v>
      </c>
      <c r="P1605">
        <v>52</v>
      </c>
      <c r="Q1605">
        <v>1</v>
      </c>
      <c r="R1605">
        <v>4</v>
      </c>
      <c r="S1605">
        <v>10</v>
      </c>
      <c r="T1605">
        <v>29</v>
      </c>
      <c r="U1605">
        <v>0</v>
      </c>
      <c r="V1605">
        <v>36</v>
      </c>
      <c r="W1605">
        <f t="shared" si="76"/>
        <v>80</v>
      </c>
      <c r="X1605" s="27">
        <f>marketing_campaign32[[#This Row],[TotalSpend]]/marketing_campaign32[[#This Row],[Income]]</f>
        <v>3.2151756289687324E-3</v>
      </c>
      <c r="Y1605" s="27" t="str">
        <f>IF(marketing_campaign32[[#This Row],[TotalSpend]]&gt;1196, "High Spend", "Low Spend")</f>
        <v>Low Spend</v>
      </c>
      <c r="Z1605">
        <v>1</v>
      </c>
      <c r="AA1605">
        <v>1</v>
      </c>
      <c r="AB1605">
        <v>1</v>
      </c>
      <c r="AC1605">
        <v>2</v>
      </c>
      <c r="AD1605">
        <f t="shared" si="77"/>
        <v>4</v>
      </c>
      <c r="AE1605" s="30">
        <f>IFERROR(marketing_campaign32[[#This Row],[TotalSpend]]/marketing_campaign32[[#This Row],[TotalPurchase]], 0)</f>
        <v>20</v>
      </c>
      <c r="AF1605">
        <v>6</v>
      </c>
      <c r="AG1605">
        <v>0</v>
      </c>
      <c r="AH1605">
        <v>0</v>
      </c>
      <c r="AI1605">
        <v>1</v>
      </c>
      <c r="AJ1605">
        <v>0</v>
      </c>
      <c r="AK1605">
        <v>0</v>
      </c>
      <c r="AL1605">
        <v>0</v>
      </c>
      <c r="AM1605">
        <v>0</v>
      </c>
    </row>
    <row r="1606" spans="1:39" x14ac:dyDescent="0.3">
      <c r="A1606">
        <v>8462</v>
      </c>
      <c r="B1606">
        <v>1978</v>
      </c>
      <c r="C1606">
        <f>2014-marketing_campaign32[[#This Row],[Year_Birth]]</f>
        <v>36</v>
      </c>
      <c r="D1606" t="str">
        <f>IF(AND(marketing_campaign32[[#This Row],[Age]]&gt;17, marketing_campaign32[[#This Row],[Age]]&lt;40), "Adult", IF(AND(marketing_campaign32[[#This Row],[Age]]&gt;=40, marketing_campaign32[[#This Row],[Age]]&lt;59), "Middle Age", "Old Age"))</f>
        <v>Adult</v>
      </c>
      <c r="E1606">
        <v>1</v>
      </c>
      <c r="F1606">
        <v>2</v>
      </c>
      <c r="G1606">
        <v>24882</v>
      </c>
      <c r="H1606" t="s">
        <v>148</v>
      </c>
      <c r="I1606">
        <v>1</v>
      </c>
      <c r="J1606">
        <v>1</v>
      </c>
      <c r="K1606">
        <v>0</v>
      </c>
      <c r="L1606">
        <f t="shared" si="75"/>
        <v>1</v>
      </c>
      <c r="M1606">
        <f>marketing_campaign32[[#This Row],[TotalKids]]+marketing_campaign32[[#This Row],[Marital_Number]]</f>
        <v>3</v>
      </c>
      <c r="N1606" s="1">
        <v>41161</v>
      </c>
      <c r="O1606" s="22">
        <f>MAX($N$2:$N$2229)-marketing_campaign32[[#This Row],[Dt_Customer]]</f>
        <v>658</v>
      </c>
      <c r="P1606">
        <v>52</v>
      </c>
      <c r="Q1606">
        <v>1</v>
      </c>
      <c r="R1606">
        <v>4</v>
      </c>
      <c r="S1606">
        <v>10</v>
      </c>
      <c r="T1606">
        <v>29</v>
      </c>
      <c r="U1606">
        <v>0</v>
      </c>
      <c r="V1606">
        <v>36</v>
      </c>
      <c r="W1606">
        <f t="shared" si="76"/>
        <v>80</v>
      </c>
      <c r="X1606" s="27">
        <f>marketing_campaign32[[#This Row],[TotalSpend]]/marketing_campaign32[[#This Row],[Income]]</f>
        <v>3.2151756289687324E-3</v>
      </c>
      <c r="Y1606" s="27" t="str">
        <f>IF(marketing_campaign32[[#This Row],[TotalSpend]]&gt;1196, "High Spend", "Low Spend")</f>
        <v>Low Spend</v>
      </c>
      <c r="Z1606">
        <v>1</v>
      </c>
      <c r="AA1606">
        <v>1</v>
      </c>
      <c r="AB1606">
        <v>1</v>
      </c>
      <c r="AC1606">
        <v>2</v>
      </c>
      <c r="AD1606">
        <f t="shared" si="77"/>
        <v>4</v>
      </c>
      <c r="AE1606" s="30">
        <f>IFERROR(marketing_campaign32[[#This Row],[TotalSpend]]/marketing_campaign32[[#This Row],[TotalPurchase]], 0)</f>
        <v>20</v>
      </c>
      <c r="AF1606">
        <v>6</v>
      </c>
      <c r="AG1606">
        <v>0</v>
      </c>
      <c r="AH1606">
        <v>0</v>
      </c>
      <c r="AI1606">
        <v>1</v>
      </c>
      <c r="AJ1606">
        <v>0</v>
      </c>
      <c r="AK1606">
        <v>0</v>
      </c>
      <c r="AL1606">
        <v>0</v>
      </c>
      <c r="AM1606">
        <v>0</v>
      </c>
    </row>
    <row r="1607" spans="1:39" x14ac:dyDescent="0.3">
      <c r="A1607">
        <v>3537</v>
      </c>
      <c r="B1607">
        <v>1981</v>
      </c>
      <c r="C1607">
        <f>2014-marketing_campaign32[[#This Row],[Year_Birth]]</f>
        <v>33</v>
      </c>
      <c r="D1607" t="str">
        <f>IF(AND(marketing_campaign32[[#This Row],[Age]]&gt;17, marketing_campaign32[[#This Row],[Age]]&lt;40), "Adult", IF(AND(marketing_campaign32[[#This Row],[Age]]&gt;=40, marketing_campaign32[[#This Row],[Age]]&lt;59), "Middle Age", "Old Age"))</f>
        <v>Adult</v>
      </c>
      <c r="E1607">
        <v>2</v>
      </c>
      <c r="F1607">
        <v>2</v>
      </c>
      <c r="G1607">
        <v>31089</v>
      </c>
      <c r="H1607" t="s">
        <v>147</v>
      </c>
      <c r="I1607">
        <v>2</v>
      </c>
      <c r="J1607">
        <v>1</v>
      </c>
      <c r="K1607">
        <v>0</v>
      </c>
      <c r="L1607">
        <f t="shared" si="75"/>
        <v>1</v>
      </c>
      <c r="M1607">
        <f>marketing_campaign32[[#This Row],[TotalKids]]+marketing_campaign32[[#This Row],[Marital_Number]]</f>
        <v>3</v>
      </c>
      <c r="N1607" s="1">
        <v>41138</v>
      </c>
      <c r="O1607" s="22">
        <f>MAX($N$2:$N$2229)-marketing_campaign32[[#This Row],[Dt_Customer]]</f>
        <v>681</v>
      </c>
      <c r="P1607">
        <v>57</v>
      </c>
      <c r="Q1607">
        <v>31</v>
      </c>
      <c r="R1607">
        <v>3</v>
      </c>
      <c r="S1607">
        <v>31</v>
      </c>
      <c r="T1607">
        <v>2</v>
      </c>
      <c r="U1607">
        <v>8</v>
      </c>
      <c r="V1607">
        <v>4</v>
      </c>
      <c r="W1607">
        <f t="shared" si="76"/>
        <v>79</v>
      </c>
      <c r="X1607" s="27">
        <f>marketing_campaign32[[#This Row],[TotalSpend]]/marketing_campaign32[[#This Row],[Income]]</f>
        <v>2.5410917044613852E-3</v>
      </c>
      <c r="Y1607" s="27" t="str">
        <f>IF(marketing_campaign32[[#This Row],[TotalSpend]]&gt;1196, "High Spend", "Low Spend")</f>
        <v>Low Spend</v>
      </c>
      <c r="Z1607">
        <v>3</v>
      </c>
      <c r="AA1607">
        <v>3</v>
      </c>
      <c r="AB1607">
        <v>0</v>
      </c>
      <c r="AC1607">
        <v>4</v>
      </c>
      <c r="AD1607">
        <f t="shared" si="77"/>
        <v>7</v>
      </c>
      <c r="AE1607" s="30">
        <f>IFERROR(marketing_campaign32[[#This Row],[TotalSpend]]/marketing_campaign32[[#This Row],[TotalPurchase]], 0)</f>
        <v>11.285714285714286</v>
      </c>
      <c r="AF1607">
        <v>8</v>
      </c>
      <c r="AG1607">
        <v>0</v>
      </c>
      <c r="AH1607">
        <v>0</v>
      </c>
      <c r="AI1607">
        <v>0</v>
      </c>
      <c r="AJ1607">
        <v>0</v>
      </c>
      <c r="AK1607">
        <v>0</v>
      </c>
      <c r="AL1607">
        <v>0</v>
      </c>
      <c r="AM1607">
        <v>0</v>
      </c>
    </row>
    <row r="1608" spans="1:39" x14ac:dyDescent="0.3">
      <c r="A1608">
        <v>5287</v>
      </c>
      <c r="B1608">
        <v>1973</v>
      </c>
      <c r="C1608">
        <f>2014-marketing_campaign32[[#This Row],[Year_Birth]]</f>
        <v>41</v>
      </c>
      <c r="D1608" t="str">
        <f>IF(AND(marketing_campaign32[[#This Row],[Age]]&gt;17, marketing_campaign32[[#This Row],[Age]]&lt;40), "Adult", IF(AND(marketing_campaign32[[#This Row],[Age]]&gt;=40, marketing_campaign32[[#This Row],[Age]]&lt;59), "Middle Age", "Old Age"))</f>
        <v>Middle Age</v>
      </c>
      <c r="E1608">
        <v>2</v>
      </c>
      <c r="F1608">
        <v>2</v>
      </c>
      <c r="G1608">
        <v>34961</v>
      </c>
      <c r="H1608" t="s">
        <v>147</v>
      </c>
      <c r="I1608">
        <v>2</v>
      </c>
      <c r="J1608">
        <v>1</v>
      </c>
      <c r="K1608">
        <v>0</v>
      </c>
      <c r="L1608">
        <f t="shared" si="75"/>
        <v>1</v>
      </c>
      <c r="M1608">
        <f>marketing_campaign32[[#This Row],[TotalKids]]+marketing_campaign32[[#This Row],[Marital_Number]]</f>
        <v>3</v>
      </c>
      <c r="N1608" s="1">
        <v>41809</v>
      </c>
      <c r="O1608" s="22">
        <f>MAX($N$2:$N$2229)-marketing_campaign32[[#This Row],[Dt_Customer]]</f>
        <v>10</v>
      </c>
      <c r="P1608">
        <v>77</v>
      </c>
      <c r="Q1608">
        <v>45</v>
      </c>
      <c r="R1608">
        <v>2</v>
      </c>
      <c r="S1608">
        <v>26</v>
      </c>
      <c r="T1608">
        <v>4</v>
      </c>
      <c r="U1608">
        <v>1</v>
      </c>
      <c r="V1608">
        <v>1</v>
      </c>
      <c r="W1608">
        <f t="shared" si="76"/>
        <v>79</v>
      </c>
      <c r="X1608" s="27">
        <f>marketing_campaign32[[#This Row],[TotalSpend]]/marketing_campaign32[[#This Row],[Income]]</f>
        <v>2.2596607648522641E-3</v>
      </c>
      <c r="Y1608" s="27" t="str">
        <f>IF(marketing_campaign32[[#This Row],[TotalSpend]]&gt;1196, "High Spend", "Low Spend")</f>
        <v>Low Spend</v>
      </c>
      <c r="Z1608">
        <v>3</v>
      </c>
      <c r="AA1608">
        <v>3</v>
      </c>
      <c r="AB1608">
        <v>1</v>
      </c>
      <c r="AC1608">
        <v>3</v>
      </c>
      <c r="AD1608">
        <f t="shared" si="77"/>
        <v>7</v>
      </c>
      <c r="AE1608" s="30">
        <f>IFERROR(marketing_campaign32[[#This Row],[TotalSpend]]/marketing_campaign32[[#This Row],[TotalPurchase]], 0)</f>
        <v>11.285714285714286</v>
      </c>
      <c r="AF1608">
        <v>7</v>
      </c>
      <c r="AG1608">
        <v>0</v>
      </c>
      <c r="AH1608">
        <v>0</v>
      </c>
      <c r="AI1608">
        <v>0</v>
      </c>
      <c r="AJ1608">
        <v>0</v>
      </c>
      <c r="AK1608">
        <v>0</v>
      </c>
      <c r="AL1608">
        <v>0</v>
      </c>
      <c r="AM1608">
        <v>0</v>
      </c>
    </row>
    <row r="1609" spans="1:39" x14ac:dyDescent="0.3">
      <c r="A1609">
        <v>7301</v>
      </c>
      <c r="B1609">
        <v>1982</v>
      </c>
      <c r="C1609">
        <f>2014-marketing_campaign32[[#This Row],[Year_Birth]]</f>
        <v>32</v>
      </c>
      <c r="D1609" t="str">
        <f>IF(AND(marketing_campaign32[[#This Row],[Age]]&gt;17, marketing_campaign32[[#This Row],[Age]]&lt;40), "Adult", IF(AND(marketing_campaign32[[#This Row],[Age]]&gt;=40, marketing_campaign32[[#This Row],[Age]]&lt;59), "Middle Age", "Old Age"))</f>
        <v>Adult</v>
      </c>
      <c r="E1609">
        <v>3</v>
      </c>
      <c r="F1609">
        <v>1</v>
      </c>
      <c r="G1609">
        <v>23616</v>
      </c>
      <c r="H1609" t="s">
        <v>148</v>
      </c>
      <c r="I1609">
        <v>1</v>
      </c>
      <c r="J1609">
        <v>1</v>
      </c>
      <c r="K1609">
        <v>0</v>
      </c>
      <c r="L1609">
        <f t="shared" si="75"/>
        <v>1</v>
      </c>
      <c r="M1609">
        <f>marketing_campaign32[[#This Row],[TotalKids]]+marketing_campaign32[[#This Row],[Marital_Number]]</f>
        <v>2</v>
      </c>
      <c r="N1609" s="1">
        <v>41230</v>
      </c>
      <c r="O1609" s="22">
        <f>MAX($N$2:$N$2229)-marketing_campaign32[[#This Row],[Dt_Customer]]</f>
        <v>589</v>
      </c>
      <c r="P1609">
        <v>76</v>
      </c>
      <c r="Q1609">
        <v>4</v>
      </c>
      <c r="R1609">
        <v>22</v>
      </c>
      <c r="S1609">
        <v>11</v>
      </c>
      <c r="T1609">
        <v>3</v>
      </c>
      <c r="U1609">
        <v>7</v>
      </c>
      <c r="V1609">
        <v>32</v>
      </c>
      <c r="W1609">
        <f t="shared" si="76"/>
        <v>79</v>
      </c>
      <c r="X1609" s="27">
        <f>marketing_campaign32[[#This Row],[TotalSpend]]/marketing_campaign32[[#This Row],[Income]]</f>
        <v>3.345189701897019E-3</v>
      </c>
      <c r="Y1609" s="27" t="str">
        <f>IF(marketing_campaign32[[#This Row],[TotalSpend]]&gt;1196, "High Spend", "Low Spend")</f>
        <v>Low Spend</v>
      </c>
      <c r="Z1609">
        <v>2</v>
      </c>
      <c r="AA1609">
        <v>3</v>
      </c>
      <c r="AB1609">
        <v>0</v>
      </c>
      <c r="AC1609">
        <v>3</v>
      </c>
      <c r="AD1609">
        <f t="shared" si="77"/>
        <v>6</v>
      </c>
      <c r="AE1609" s="30">
        <f>IFERROR(marketing_campaign32[[#This Row],[TotalSpend]]/marketing_campaign32[[#This Row],[TotalPurchase]], 0)</f>
        <v>13.166666666666666</v>
      </c>
      <c r="AF1609">
        <v>8</v>
      </c>
      <c r="AG1609">
        <v>0</v>
      </c>
      <c r="AH1609">
        <v>0</v>
      </c>
      <c r="AI1609">
        <v>0</v>
      </c>
      <c r="AJ1609">
        <v>0</v>
      </c>
      <c r="AK1609">
        <v>0</v>
      </c>
      <c r="AL1609">
        <v>1</v>
      </c>
      <c r="AM1609">
        <v>0</v>
      </c>
    </row>
    <row r="1610" spans="1:39" x14ac:dyDescent="0.3">
      <c r="A1610">
        <v>5346</v>
      </c>
      <c r="B1610">
        <v>1973</v>
      </c>
      <c r="C1610">
        <f>2014-marketing_campaign32[[#This Row],[Year_Birth]]</f>
        <v>41</v>
      </c>
      <c r="D1610" t="str">
        <f>IF(AND(marketing_campaign32[[#This Row],[Age]]&gt;17, marketing_campaign32[[#This Row],[Age]]&lt;40), "Adult", IF(AND(marketing_campaign32[[#This Row],[Age]]&gt;=40, marketing_campaign32[[#This Row],[Age]]&lt;59), "Middle Age", "Old Age"))</f>
        <v>Middle Age</v>
      </c>
      <c r="E1610">
        <v>3</v>
      </c>
      <c r="F1610">
        <v>2</v>
      </c>
      <c r="G1610">
        <v>23559</v>
      </c>
      <c r="H1610" t="s">
        <v>148</v>
      </c>
      <c r="I1610">
        <v>1</v>
      </c>
      <c r="J1610">
        <v>1</v>
      </c>
      <c r="K1610">
        <v>0</v>
      </c>
      <c r="L1610">
        <f t="shared" si="75"/>
        <v>1</v>
      </c>
      <c r="M1610">
        <f>marketing_campaign32[[#This Row],[TotalKids]]+marketing_campaign32[[#This Row],[Marital_Number]]</f>
        <v>3</v>
      </c>
      <c r="N1610" s="1">
        <v>41458</v>
      </c>
      <c r="O1610" s="22">
        <f>MAX($N$2:$N$2229)-marketing_campaign32[[#This Row],[Dt_Customer]]</f>
        <v>361</v>
      </c>
      <c r="P1610">
        <v>87</v>
      </c>
      <c r="Q1610">
        <v>25</v>
      </c>
      <c r="R1610">
        <v>5</v>
      </c>
      <c r="S1610">
        <v>19</v>
      </c>
      <c r="T1610">
        <v>7</v>
      </c>
      <c r="U1610">
        <v>0</v>
      </c>
      <c r="V1610">
        <v>23</v>
      </c>
      <c r="W1610">
        <f t="shared" si="76"/>
        <v>79</v>
      </c>
      <c r="X1610" s="27">
        <f>marketing_campaign32[[#This Row],[TotalSpend]]/marketing_campaign32[[#This Row],[Income]]</f>
        <v>3.3532832463177556E-3</v>
      </c>
      <c r="Y1610" s="27" t="str">
        <f>IF(marketing_campaign32[[#This Row],[TotalSpend]]&gt;1196, "High Spend", "Low Spend")</f>
        <v>Low Spend</v>
      </c>
      <c r="Z1610">
        <v>3</v>
      </c>
      <c r="AA1610">
        <v>3</v>
      </c>
      <c r="AB1610">
        <v>0</v>
      </c>
      <c r="AC1610">
        <v>3</v>
      </c>
      <c r="AD1610">
        <f t="shared" si="77"/>
        <v>6</v>
      </c>
      <c r="AE1610" s="30">
        <f>IFERROR(marketing_campaign32[[#This Row],[TotalSpend]]/marketing_campaign32[[#This Row],[TotalPurchase]], 0)</f>
        <v>13.166666666666666</v>
      </c>
      <c r="AF1610">
        <v>7</v>
      </c>
      <c r="AG1610">
        <v>0</v>
      </c>
      <c r="AH1610">
        <v>0</v>
      </c>
      <c r="AI1610">
        <v>0</v>
      </c>
      <c r="AJ1610">
        <v>0</v>
      </c>
      <c r="AK1610">
        <v>0</v>
      </c>
      <c r="AL1610">
        <v>0</v>
      </c>
      <c r="AM1610">
        <v>0</v>
      </c>
    </row>
    <row r="1611" spans="1:39" x14ac:dyDescent="0.3">
      <c r="A1611">
        <v>6568</v>
      </c>
      <c r="B1611">
        <v>1984</v>
      </c>
      <c r="C1611">
        <f>2014-marketing_campaign32[[#This Row],[Year_Birth]]</f>
        <v>30</v>
      </c>
      <c r="D1611" t="str">
        <f>IF(AND(marketing_campaign32[[#This Row],[Age]]&gt;17, marketing_campaign32[[#This Row],[Age]]&lt;40), "Adult", IF(AND(marketing_campaign32[[#This Row],[Age]]&gt;=40, marketing_campaign32[[#This Row],[Age]]&lt;59), "Middle Age", "Old Age"))</f>
        <v>Adult</v>
      </c>
      <c r="E1611">
        <v>2</v>
      </c>
      <c r="F1611">
        <v>2</v>
      </c>
      <c r="G1611">
        <v>38680</v>
      </c>
      <c r="H1611" t="s">
        <v>147</v>
      </c>
      <c r="I1611">
        <v>2</v>
      </c>
      <c r="J1611">
        <v>1</v>
      </c>
      <c r="K1611">
        <v>0</v>
      </c>
      <c r="L1611">
        <f t="shared" si="75"/>
        <v>1</v>
      </c>
      <c r="M1611">
        <f>marketing_campaign32[[#This Row],[TotalKids]]+marketing_campaign32[[#This Row],[Marital_Number]]</f>
        <v>3</v>
      </c>
      <c r="N1611" s="1">
        <v>41361</v>
      </c>
      <c r="O1611" s="22">
        <f>MAX($N$2:$N$2229)-marketing_campaign32[[#This Row],[Dt_Customer]]</f>
        <v>458</v>
      </c>
      <c r="P1611">
        <v>97</v>
      </c>
      <c r="Q1611">
        <v>11</v>
      </c>
      <c r="R1611">
        <v>0</v>
      </c>
      <c r="S1611">
        <v>36</v>
      </c>
      <c r="T1611">
        <v>15</v>
      </c>
      <c r="U1611">
        <v>5</v>
      </c>
      <c r="V1611">
        <v>12</v>
      </c>
      <c r="W1611">
        <f t="shared" si="76"/>
        <v>79</v>
      </c>
      <c r="X1611" s="27">
        <f>marketing_campaign32[[#This Row],[TotalSpend]]/marketing_campaign32[[#This Row],[Income]]</f>
        <v>2.0423991726990693E-3</v>
      </c>
      <c r="Y1611" s="27" t="str">
        <f>IF(marketing_campaign32[[#This Row],[TotalSpend]]&gt;1196, "High Spend", "Low Spend")</f>
        <v>Low Spend</v>
      </c>
      <c r="Z1611">
        <v>1</v>
      </c>
      <c r="AA1611">
        <v>2</v>
      </c>
      <c r="AB1611">
        <v>0</v>
      </c>
      <c r="AC1611">
        <v>3</v>
      </c>
      <c r="AD1611">
        <f t="shared" si="77"/>
        <v>5</v>
      </c>
      <c r="AE1611" s="30">
        <f>IFERROR(marketing_campaign32[[#This Row],[TotalSpend]]/marketing_campaign32[[#This Row],[TotalPurchase]], 0)</f>
        <v>15.8</v>
      </c>
      <c r="AF1611">
        <v>7</v>
      </c>
      <c r="AG1611">
        <v>0</v>
      </c>
      <c r="AH1611">
        <v>0</v>
      </c>
      <c r="AI1611">
        <v>0</v>
      </c>
      <c r="AJ1611">
        <v>0</v>
      </c>
      <c r="AK1611">
        <v>0</v>
      </c>
      <c r="AL1611">
        <v>0</v>
      </c>
      <c r="AM1611">
        <v>0</v>
      </c>
    </row>
    <row r="1612" spans="1:39" x14ac:dyDescent="0.3">
      <c r="A1612">
        <v>6214</v>
      </c>
      <c r="B1612">
        <v>1982</v>
      </c>
      <c r="C1612">
        <f>2014-marketing_campaign32[[#This Row],[Year_Birth]]</f>
        <v>32</v>
      </c>
      <c r="D1612" t="str">
        <f>IF(AND(marketing_campaign32[[#This Row],[Age]]&gt;17, marketing_campaign32[[#This Row],[Age]]&lt;40), "Adult", IF(AND(marketing_campaign32[[#This Row],[Age]]&gt;=40, marketing_campaign32[[#This Row],[Age]]&lt;59), "Middle Age", "Old Age"))</f>
        <v>Adult</v>
      </c>
      <c r="E1612">
        <v>3</v>
      </c>
      <c r="F1612">
        <v>2</v>
      </c>
      <c r="G1612">
        <v>43815</v>
      </c>
      <c r="H1612" t="s">
        <v>147</v>
      </c>
      <c r="I1612">
        <v>2</v>
      </c>
      <c r="J1612">
        <v>1</v>
      </c>
      <c r="K1612">
        <v>0</v>
      </c>
      <c r="L1612">
        <f t="shared" si="75"/>
        <v>1</v>
      </c>
      <c r="M1612">
        <f>marketing_campaign32[[#This Row],[TotalKids]]+marketing_campaign32[[#This Row],[Marital_Number]]</f>
        <v>3</v>
      </c>
      <c r="N1612" s="1">
        <v>41369</v>
      </c>
      <c r="O1612" s="22">
        <f>MAX($N$2:$N$2229)-marketing_campaign32[[#This Row],[Dt_Customer]]</f>
        <v>450</v>
      </c>
      <c r="P1612">
        <v>53</v>
      </c>
      <c r="Q1612">
        <v>14</v>
      </c>
      <c r="R1612">
        <v>10</v>
      </c>
      <c r="S1612">
        <v>29</v>
      </c>
      <c r="T1612">
        <v>4</v>
      </c>
      <c r="U1612">
        <v>7</v>
      </c>
      <c r="V1612">
        <v>15</v>
      </c>
      <c r="W1612">
        <f t="shared" si="76"/>
        <v>79</v>
      </c>
      <c r="X1612" s="27">
        <f>marketing_campaign32[[#This Row],[TotalSpend]]/marketing_campaign32[[#This Row],[Income]]</f>
        <v>1.8030354901289512E-3</v>
      </c>
      <c r="Y1612" s="27" t="str">
        <f>IF(marketing_campaign32[[#This Row],[TotalSpend]]&gt;1196, "High Spend", "Low Spend")</f>
        <v>Low Spend</v>
      </c>
      <c r="Z1612">
        <v>1</v>
      </c>
      <c r="AA1612">
        <v>2</v>
      </c>
      <c r="AB1612">
        <v>0</v>
      </c>
      <c r="AC1612">
        <v>3</v>
      </c>
      <c r="AD1612">
        <f t="shared" si="77"/>
        <v>5</v>
      </c>
      <c r="AE1612" s="30">
        <f>IFERROR(marketing_campaign32[[#This Row],[TotalSpend]]/marketing_campaign32[[#This Row],[TotalPurchase]], 0)</f>
        <v>15.8</v>
      </c>
      <c r="AF1612">
        <v>6</v>
      </c>
      <c r="AG1612">
        <v>0</v>
      </c>
      <c r="AH1612">
        <v>0</v>
      </c>
      <c r="AI1612">
        <v>0</v>
      </c>
      <c r="AJ1612">
        <v>0</v>
      </c>
      <c r="AK1612">
        <v>0</v>
      </c>
      <c r="AL1612">
        <v>0</v>
      </c>
      <c r="AM1612">
        <v>0</v>
      </c>
    </row>
    <row r="1613" spans="1:39" x14ac:dyDescent="0.3">
      <c r="A1613">
        <v>6504</v>
      </c>
      <c r="B1613">
        <v>1975</v>
      </c>
      <c r="C1613">
        <f>2014-marketing_campaign32[[#This Row],[Year_Birth]]</f>
        <v>39</v>
      </c>
      <c r="D1613" t="str">
        <f>IF(AND(marketing_campaign32[[#This Row],[Age]]&gt;17, marketing_campaign32[[#This Row],[Age]]&lt;40), "Adult", IF(AND(marketing_campaign32[[#This Row],[Age]]&gt;=40, marketing_campaign32[[#This Row],[Age]]&lt;59), "Middle Age", "Old Age"))</f>
        <v>Adult</v>
      </c>
      <c r="E1613">
        <v>3</v>
      </c>
      <c r="F1613">
        <v>2</v>
      </c>
      <c r="G1613">
        <v>19789</v>
      </c>
      <c r="H1613" t="s">
        <v>148</v>
      </c>
      <c r="I1613">
        <v>1</v>
      </c>
      <c r="J1613">
        <v>1</v>
      </c>
      <c r="K1613">
        <v>0</v>
      </c>
      <c r="L1613">
        <f t="shared" si="75"/>
        <v>1</v>
      </c>
      <c r="M1613">
        <f>marketing_campaign32[[#This Row],[TotalKids]]+marketing_campaign32[[#This Row],[Marital_Number]]</f>
        <v>3</v>
      </c>
      <c r="N1613" s="1">
        <v>41598</v>
      </c>
      <c r="O1613" s="22">
        <f>MAX($N$2:$N$2229)-marketing_campaign32[[#This Row],[Dt_Customer]]</f>
        <v>221</v>
      </c>
      <c r="P1613">
        <v>24</v>
      </c>
      <c r="Q1613">
        <v>2</v>
      </c>
      <c r="R1613">
        <v>5</v>
      </c>
      <c r="S1613">
        <v>9</v>
      </c>
      <c r="T1613">
        <v>28</v>
      </c>
      <c r="U1613">
        <v>6</v>
      </c>
      <c r="V1613">
        <v>28</v>
      </c>
      <c r="W1613">
        <f t="shared" si="76"/>
        <v>78</v>
      </c>
      <c r="X1613" s="27">
        <f>marketing_campaign32[[#This Row],[TotalSpend]]/marketing_campaign32[[#This Row],[Income]]</f>
        <v>3.9415837081206734E-3</v>
      </c>
      <c r="Y1613" s="27" t="str">
        <f>IF(marketing_campaign32[[#This Row],[TotalSpend]]&gt;1196, "High Spend", "Low Spend")</f>
        <v>Low Spend</v>
      </c>
      <c r="Z1613">
        <v>3</v>
      </c>
      <c r="AA1613">
        <v>2</v>
      </c>
      <c r="AB1613">
        <v>1</v>
      </c>
      <c r="AC1613">
        <v>3</v>
      </c>
      <c r="AD1613">
        <f t="shared" si="77"/>
        <v>6</v>
      </c>
      <c r="AE1613" s="30">
        <f>IFERROR(marketing_campaign32[[#This Row],[TotalSpend]]/marketing_campaign32[[#This Row],[TotalPurchase]], 0)</f>
        <v>13</v>
      </c>
      <c r="AF1613">
        <v>5</v>
      </c>
      <c r="AG1613">
        <v>0</v>
      </c>
      <c r="AH1613">
        <v>0</v>
      </c>
      <c r="AI1613">
        <v>1</v>
      </c>
      <c r="AJ1613">
        <v>0</v>
      </c>
      <c r="AK1613">
        <v>0</v>
      </c>
      <c r="AL1613">
        <v>0</v>
      </c>
      <c r="AM1613">
        <v>0</v>
      </c>
    </row>
    <row r="1614" spans="1:39" x14ac:dyDescent="0.3">
      <c r="A1614">
        <v>2428</v>
      </c>
      <c r="B1614">
        <v>1970</v>
      </c>
      <c r="C1614">
        <f>2014-marketing_campaign32[[#This Row],[Year_Birth]]</f>
        <v>44</v>
      </c>
      <c r="D1614" t="str">
        <f>IF(AND(marketing_campaign32[[#This Row],[Age]]&gt;17, marketing_campaign32[[#This Row],[Age]]&lt;40), "Adult", IF(AND(marketing_campaign32[[#This Row],[Age]]&gt;=40, marketing_campaign32[[#This Row],[Age]]&lt;59), "Middle Age", "Old Age"))</f>
        <v>Middle Age</v>
      </c>
      <c r="E1614">
        <v>2</v>
      </c>
      <c r="F1614">
        <v>2</v>
      </c>
      <c r="G1614">
        <v>28164</v>
      </c>
      <c r="H1614" t="s">
        <v>148</v>
      </c>
      <c r="I1614">
        <v>1</v>
      </c>
      <c r="J1614">
        <v>1</v>
      </c>
      <c r="K1614">
        <v>0</v>
      </c>
      <c r="L1614">
        <f t="shared" si="75"/>
        <v>1</v>
      </c>
      <c r="M1614">
        <f>marketing_campaign32[[#This Row],[TotalKids]]+marketing_campaign32[[#This Row],[Marital_Number]]</f>
        <v>3</v>
      </c>
      <c r="N1614" s="1">
        <v>41398</v>
      </c>
      <c r="O1614" s="22">
        <f>MAX($N$2:$N$2229)-marketing_campaign32[[#This Row],[Dt_Customer]]</f>
        <v>421</v>
      </c>
      <c r="P1614">
        <v>23</v>
      </c>
      <c r="Q1614">
        <v>3</v>
      </c>
      <c r="R1614">
        <v>18</v>
      </c>
      <c r="S1614">
        <v>26</v>
      </c>
      <c r="T1614">
        <v>11</v>
      </c>
      <c r="U1614">
        <v>8</v>
      </c>
      <c r="V1614">
        <v>12</v>
      </c>
      <c r="W1614">
        <f t="shared" si="76"/>
        <v>78</v>
      </c>
      <c r="X1614" s="27">
        <f>marketing_campaign32[[#This Row],[TotalSpend]]/marketing_campaign32[[#This Row],[Income]]</f>
        <v>2.7694929697486153E-3</v>
      </c>
      <c r="Y1614" s="27" t="str">
        <f>IF(marketing_campaign32[[#This Row],[TotalSpend]]&gt;1196, "High Spend", "Low Spend")</f>
        <v>Low Spend</v>
      </c>
      <c r="Z1614">
        <v>3</v>
      </c>
      <c r="AA1614">
        <v>2</v>
      </c>
      <c r="AB1614">
        <v>0</v>
      </c>
      <c r="AC1614">
        <v>4</v>
      </c>
      <c r="AD1614">
        <f t="shared" si="77"/>
        <v>6</v>
      </c>
      <c r="AE1614" s="30">
        <f>IFERROR(marketing_campaign32[[#This Row],[TotalSpend]]/marketing_campaign32[[#This Row],[TotalPurchase]], 0)</f>
        <v>13</v>
      </c>
      <c r="AF1614">
        <v>7</v>
      </c>
      <c r="AG1614">
        <v>0</v>
      </c>
      <c r="AH1614">
        <v>0</v>
      </c>
      <c r="AI1614">
        <v>0</v>
      </c>
      <c r="AJ1614">
        <v>0</v>
      </c>
      <c r="AK1614">
        <v>0</v>
      </c>
      <c r="AL1614">
        <v>0</v>
      </c>
      <c r="AM1614">
        <v>0</v>
      </c>
    </row>
    <row r="1615" spans="1:39" x14ac:dyDescent="0.3">
      <c r="A1615">
        <v>3276</v>
      </c>
      <c r="B1615">
        <v>1976</v>
      </c>
      <c r="C1615">
        <f>2014-marketing_campaign32[[#This Row],[Year_Birth]]</f>
        <v>38</v>
      </c>
      <c r="D1615" t="str">
        <f>IF(AND(marketing_campaign32[[#This Row],[Age]]&gt;17, marketing_campaign32[[#This Row],[Age]]&lt;40), "Adult", IF(AND(marketing_campaign32[[#This Row],[Age]]&gt;=40, marketing_campaign32[[#This Row],[Age]]&lt;59), "Middle Age", "Old Age"))</f>
        <v>Adult</v>
      </c>
      <c r="E1615">
        <v>3</v>
      </c>
      <c r="F1615">
        <v>2</v>
      </c>
      <c r="G1615">
        <v>36301</v>
      </c>
      <c r="H1615" t="s">
        <v>147</v>
      </c>
      <c r="I1615">
        <v>2</v>
      </c>
      <c r="J1615">
        <v>1</v>
      </c>
      <c r="K1615">
        <v>0</v>
      </c>
      <c r="L1615">
        <f t="shared" si="75"/>
        <v>1</v>
      </c>
      <c r="M1615">
        <f>marketing_campaign32[[#This Row],[TotalKids]]+marketing_campaign32[[#This Row],[Marital_Number]]</f>
        <v>3</v>
      </c>
      <c r="N1615" s="1">
        <v>41572</v>
      </c>
      <c r="O1615" s="22">
        <f>MAX($N$2:$N$2229)-marketing_campaign32[[#This Row],[Dt_Customer]]</f>
        <v>247</v>
      </c>
      <c r="P1615">
        <v>53</v>
      </c>
      <c r="Q1615">
        <v>11</v>
      </c>
      <c r="R1615">
        <v>12</v>
      </c>
      <c r="S1615">
        <v>35</v>
      </c>
      <c r="T1615">
        <v>3</v>
      </c>
      <c r="U1615">
        <v>5</v>
      </c>
      <c r="V1615">
        <v>12</v>
      </c>
      <c r="W1615">
        <f t="shared" si="76"/>
        <v>78</v>
      </c>
      <c r="X1615" s="27">
        <f>marketing_campaign32[[#This Row],[TotalSpend]]/marketing_campaign32[[#This Row],[Income]]</f>
        <v>2.148701137709705E-3</v>
      </c>
      <c r="Y1615" s="27" t="str">
        <f>IF(marketing_campaign32[[#This Row],[TotalSpend]]&gt;1196, "High Spend", "Low Spend")</f>
        <v>Low Spend</v>
      </c>
      <c r="Z1615">
        <v>1</v>
      </c>
      <c r="AA1615">
        <v>3</v>
      </c>
      <c r="AB1615">
        <v>0</v>
      </c>
      <c r="AC1615">
        <v>3</v>
      </c>
      <c r="AD1615">
        <f t="shared" si="77"/>
        <v>6</v>
      </c>
      <c r="AE1615" s="30">
        <f>IFERROR(marketing_campaign32[[#This Row],[TotalSpend]]/marketing_campaign32[[#This Row],[TotalPurchase]], 0)</f>
        <v>13</v>
      </c>
      <c r="AF1615">
        <v>7</v>
      </c>
      <c r="AG1615">
        <v>0</v>
      </c>
      <c r="AH1615">
        <v>0</v>
      </c>
      <c r="AI1615">
        <v>0</v>
      </c>
      <c r="AJ1615">
        <v>0</v>
      </c>
      <c r="AK1615">
        <v>0</v>
      </c>
      <c r="AL1615">
        <v>0</v>
      </c>
      <c r="AM1615">
        <v>0</v>
      </c>
    </row>
    <row r="1616" spans="1:39" x14ac:dyDescent="0.3">
      <c r="A1616">
        <v>9829</v>
      </c>
      <c r="B1616">
        <v>1978</v>
      </c>
      <c r="C1616">
        <f>2014-marketing_campaign32[[#This Row],[Year_Birth]]</f>
        <v>36</v>
      </c>
      <c r="D1616" t="str">
        <f>IF(AND(marketing_campaign32[[#This Row],[Age]]&gt;17, marketing_campaign32[[#This Row],[Age]]&lt;40), "Adult", IF(AND(marketing_campaign32[[#This Row],[Age]]&gt;=40, marketing_campaign32[[#This Row],[Age]]&lt;59), "Middle Age", "Old Age"))</f>
        <v>Adult</v>
      </c>
      <c r="E1616">
        <v>2</v>
      </c>
      <c r="F1616">
        <v>2</v>
      </c>
      <c r="G1616">
        <v>28587</v>
      </c>
      <c r="H1616" t="s">
        <v>148</v>
      </c>
      <c r="I1616">
        <v>1</v>
      </c>
      <c r="J1616">
        <v>1</v>
      </c>
      <c r="K1616">
        <v>0</v>
      </c>
      <c r="L1616">
        <f t="shared" si="75"/>
        <v>1</v>
      </c>
      <c r="M1616">
        <f>marketing_campaign32[[#This Row],[TotalKids]]+marketing_campaign32[[#This Row],[Marital_Number]]</f>
        <v>3</v>
      </c>
      <c r="N1616" s="1">
        <v>41682</v>
      </c>
      <c r="O1616" s="22">
        <f>MAX($N$2:$N$2229)-marketing_campaign32[[#This Row],[Dt_Customer]]</f>
        <v>137</v>
      </c>
      <c r="P1616">
        <v>42</v>
      </c>
      <c r="Q1616">
        <v>22</v>
      </c>
      <c r="R1616">
        <v>4</v>
      </c>
      <c r="S1616">
        <v>17</v>
      </c>
      <c r="T1616">
        <v>12</v>
      </c>
      <c r="U1616">
        <v>10</v>
      </c>
      <c r="V1616">
        <v>13</v>
      </c>
      <c r="W1616">
        <f t="shared" si="76"/>
        <v>78</v>
      </c>
      <c r="X1616" s="27">
        <f>marketing_campaign32[[#This Row],[TotalSpend]]/marketing_campaign32[[#This Row],[Income]]</f>
        <v>2.7285129604365621E-3</v>
      </c>
      <c r="Y1616" s="27" t="str">
        <f>IF(marketing_campaign32[[#This Row],[TotalSpend]]&gt;1196, "High Spend", "Low Spend")</f>
        <v>Low Spend</v>
      </c>
      <c r="Z1616">
        <v>3</v>
      </c>
      <c r="AA1616">
        <v>2</v>
      </c>
      <c r="AB1616">
        <v>0</v>
      </c>
      <c r="AC1616">
        <v>4</v>
      </c>
      <c r="AD1616">
        <f t="shared" si="77"/>
        <v>6</v>
      </c>
      <c r="AE1616" s="30">
        <f>IFERROR(marketing_campaign32[[#This Row],[TotalSpend]]/marketing_campaign32[[#This Row],[TotalPurchase]], 0)</f>
        <v>13</v>
      </c>
      <c r="AF1616">
        <v>6</v>
      </c>
      <c r="AG1616">
        <v>0</v>
      </c>
      <c r="AH1616">
        <v>0</v>
      </c>
      <c r="AI1616">
        <v>0</v>
      </c>
      <c r="AJ1616">
        <v>0</v>
      </c>
      <c r="AK1616">
        <v>0</v>
      </c>
      <c r="AL1616">
        <v>0</v>
      </c>
      <c r="AM1616">
        <v>0</v>
      </c>
    </row>
    <row r="1617" spans="1:39" x14ac:dyDescent="0.3">
      <c r="A1617">
        <v>7685</v>
      </c>
      <c r="B1617">
        <v>1978</v>
      </c>
      <c r="C1617">
        <f>2014-marketing_campaign32[[#This Row],[Year_Birth]]</f>
        <v>36</v>
      </c>
      <c r="D1617" t="str">
        <f>IF(AND(marketing_campaign32[[#This Row],[Age]]&gt;17, marketing_campaign32[[#This Row],[Age]]&lt;40), "Adult", IF(AND(marketing_campaign32[[#This Row],[Age]]&gt;=40, marketing_campaign32[[#This Row],[Age]]&lt;59), "Middle Age", "Old Age"))</f>
        <v>Adult</v>
      </c>
      <c r="E1617">
        <v>2</v>
      </c>
      <c r="F1617">
        <v>2</v>
      </c>
      <c r="G1617">
        <v>33039</v>
      </c>
      <c r="H1617" t="s">
        <v>147</v>
      </c>
      <c r="I1617">
        <v>2</v>
      </c>
      <c r="J1617">
        <v>1</v>
      </c>
      <c r="K1617">
        <v>0</v>
      </c>
      <c r="L1617">
        <f t="shared" si="75"/>
        <v>1</v>
      </c>
      <c r="M1617">
        <f>marketing_campaign32[[#This Row],[TotalKids]]+marketing_campaign32[[#This Row],[Marital_Number]]</f>
        <v>3</v>
      </c>
      <c r="N1617" s="1">
        <v>41526</v>
      </c>
      <c r="O1617" s="22">
        <f>MAX($N$2:$N$2229)-marketing_campaign32[[#This Row],[Dt_Customer]]</f>
        <v>293</v>
      </c>
      <c r="P1617">
        <v>4</v>
      </c>
      <c r="Q1617">
        <v>30</v>
      </c>
      <c r="R1617">
        <v>8</v>
      </c>
      <c r="S1617">
        <v>12</v>
      </c>
      <c r="T1617">
        <v>8</v>
      </c>
      <c r="U1617">
        <v>8</v>
      </c>
      <c r="V1617">
        <v>12</v>
      </c>
      <c r="W1617">
        <f t="shared" si="76"/>
        <v>78</v>
      </c>
      <c r="X1617" s="27">
        <f>marketing_campaign32[[#This Row],[TotalSpend]]/marketing_campaign32[[#This Row],[Income]]</f>
        <v>2.3608462725869428E-3</v>
      </c>
      <c r="Y1617" s="27" t="str">
        <f>IF(marketing_campaign32[[#This Row],[TotalSpend]]&gt;1196, "High Spend", "Low Spend")</f>
        <v>Low Spend</v>
      </c>
      <c r="Z1617">
        <v>1</v>
      </c>
      <c r="AA1617">
        <v>2</v>
      </c>
      <c r="AB1617">
        <v>0</v>
      </c>
      <c r="AC1617">
        <v>4</v>
      </c>
      <c r="AD1617">
        <f t="shared" si="77"/>
        <v>6</v>
      </c>
      <c r="AE1617" s="30">
        <f>IFERROR(marketing_campaign32[[#This Row],[TotalSpend]]/marketing_campaign32[[#This Row],[TotalPurchase]], 0)</f>
        <v>13</v>
      </c>
      <c r="AF1617">
        <v>5</v>
      </c>
      <c r="AG1617">
        <v>0</v>
      </c>
      <c r="AH1617">
        <v>0</v>
      </c>
      <c r="AI1617">
        <v>0</v>
      </c>
      <c r="AJ1617">
        <v>0</v>
      </c>
      <c r="AK1617">
        <v>0</v>
      </c>
      <c r="AL1617">
        <v>0</v>
      </c>
      <c r="AM1617">
        <v>0</v>
      </c>
    </row>
    <row r="1618" spans="1:39" x14ac:dyDescent="0.3">
      <c r="A1618">
        <v>6310</v>
      </c>
      <c r="B1618">
        <v>1978</v>
      </c>
      <c r="C1618">
        <f>2014-marketing_campaign32[[#This Row],[Year_Birth]]</f>
        <v>36</v>
      </c>
      <c r="D1618" t="str">
        <f>IF(AND(marketing_campaign32[[#This Row],[Age]]&gt;17, marketing_campaign32[[#This Row],[Age]]&lt;40), "Adult", IF(AND(marketing_campaign32[[#This Row],[Age]]&gt;=40, marketing_campaign32[[#This Row],[Age]]&lt;59), "Middle Age", "Old Age"))</f>
        <v>Adult</v>
      </c>
      <c r="E1618">
        <v>2</v>
      </c>
      <c r="F1618">
        <v>2</v>
      </c>
      <c r="G1618">
        <v>33039</v>
      </c>
      <c r="H1618" t="s">
        <v>147</v>
      </c>
      <c r="I1618">
        <v>2</v>
      </c>
      <c r="J1618">
        <v>1</v>
      </c>
      <c r="K1618">
        <v>0</v>
      </c>
      <c r="L1618">
        <f t="shared" si="75"/>
        <v>1</v>
      </c>
      <c r="M1618">
        <f>marketing_campaign32[[#This Row],[TotalKids]]+marketing_campaign32[[#This Row],[Marital_Number]]</f>
        <v>3</v>
      </c>
      <c r="N1618" s="1">
        <v>41526</v>
      </c>
      <c r="O1618" s="22">
        <f>MAX($N$2:$N$2229)-marketing_campaign32[[#This Row],[Dt_Customer]]</f>
        <v>293</v>
      </c>
      <c r="P1618">
        <v>4</v>
      </c>
      <c r="Q1618">
        <v>30</v>
      </c>
      <c r="R1618">
        <v>8</v>
      </c>
      <c r="S1618">
        <v>12</v>
      </c>
      <c r="T1618">
        <v>8</v>
      </c>
      <c r="U1618">
        <v>8</v>
      </c>
      <c r="V1618">
        <v>12</v>
      </c>
      <c r="W1618">
        <f t="shared" si="76"/>
        <v>78</v>
      </c>
      <c r="X1618" s="27">
        <f>marketing_campaign32[[#This Row],[TotalSpend]]/marketing_campaign32[[#This Row],[Income]]</f>
        <v>2.3608462725869428E-3</v>
      </c>
      <c r="Y1618" s="27" t="str">
        <f>IF(marketing_campaign32[[#This Row],[TotalSpend]]&gt;1196, "High Spend", "Low Spend")</f>
        <v>Low Spend</v>
      </c>
      <c r="Z1618">
        <v>1</v>
      </c>
      <c r="AA1618">
        <v>2</v>
      </c>
      <c r="AB1618">
        <v>0</v>
      </c>
      <c r="AC1618">
        <v>4</v>
      </c>
      <c r="AD1618">
        <f t="shared" si="77"/>
        <v>6</v>
      </c>
      <c r="AE1618" s="30">
        <f>IFERROR(marketing_campaign32[[#This Row],[TotalSpend]]/marketing_campaign32[[#This Row],[TotalPurchase]], 0)</f>
        <v>13</v>
      </c>
      <c r="AF1618">
        <v>5</v>
      </c>
      <c r="AG1618">
        <v>0</v>
      </c>
      <c r="AH1618">
        <v>0</v>
      </c>
      <c r="AI1618">
        <v>0</v>
      </c>
      <c r="AJ1618">
        <v>0</v>
      </c>
      <c r="AK1618">
        <v>0</v>
      </c>
      <c r="AL1618">
        <v>0</v>
      </c>
      <c r="AM1618">
        <v>0</v>
      </c>
    </row>
    <row r="1619" spans="1:39" x14ac:dyDescent="0.3">
      <c r="A1619">
        <v>2516</v>
      </c>
      <c r="B1619">
        <v>1969</v>
      </c>
      <c r="C1619">
        <f>2014-marketing_campaign32[[#This Row],[Year_Birth]]</f>
        <v>45</v>
      </c>
      <c r="D1619" t="str">
        <f>IF(AND(marketing_campaign32[[#This Row],[Age]]&gt;17, marketing_campaign32[[#This Row],[Age]]&lt;40), "Adult", IF(AND(marketing_campaign32[[#This Row],[Age]]&gt;=40, marketing_campaign32[[#This Row],[Age]]&lt;59), "Middle Age", "Old Age"))</f>
        <v>Middle Age</v>
      </c>
      <c r="E1619">
        <v>3</v>
      </c>
      <c r="F1619">
        <v>2</v>
      </c>
      <c r="G1619">
        <v>46831</v>
      </c>
      <c r="H1619" t="s">
        <v>147</v>
      </c>
      <c r="I1619">
        <v>2</v>
      </c>
      <c r="J1619">
        <v>1</v>
      </c>
      <c r="K1619">
        <v>1</v>
      </c>
      <c r="L1619">
        <f t="shared" si="75"/>
        <v>2</v>
      </c>
      <c r="M1619">
        <f>marketing_campaign32[[#This Row],[TotalKids]]+marketing_campaign32[[#This Row],[Marital_Number]]</f>
        <v>4</v>
      </c>
      <c r="N1619" s="1">
        <v>41433</v>
      </c>
      <c r="O1619" s="22">
        <f>MAX($N$2:$N$2229)-marketing_campaign32[[#This Row],[Dt_Customer]]</f>
        <v>386</v>
      </c>
      <c r="P1619">
        <v>84</v>
      </c>
      <c r="Q1619">
        <v>22</v>
      </c>
      <c r="R1619">
        <v>2</v>
      </c>
      <c r="S1619">
        <v>10</v>
      </c>
      <c r="T1619">
        <v>6</v>
      </c>
      <c r="U1619">
        <v>4</v>
      </c>
      <c r="V1619">
        <v>34</v>
      </c>
      <c r="W1619">
        <f t="shared" si="76"/>
        <v>78</v>
      </c>
      <c r="X1619" s="27">
        <f>marketing_campaign32[[#This Row],[TotalSpend]]/marketing_campaign32[[#This Row],[Income]]</f>
        <v>1.6655634088531101E-3</v>
      </c>
      <c r="Y1619" s="27" t="str">
        <f>IF(marketing_campaign32[[#This Row],[TotalSpend]]&gt;1196, "High Spend", "Low Spend")</f>
        <v>Low Spend</v>
      </c>
      <c r="Z1619">
        <v>2</v>
      </c>
      <c r="AA1619">
        <v>1</v>
      </c>
      <c r="AB1619">
        <v>2</v>
      </c>
      <c r="AC1619">
        <v>2</v>
      </c>
      <c r="AD1619">
        <f t="shared" si="77"/>
        <v>5</v>
      </c>
      <c r="AE1619" s="30">
        <f>IFERROR(marketing_campaign32[[#This Row],[TotalSpend]]/marketing_campaign32[[#This Row],[TotalPurchase]], 0)</f>
        <v>15.6</v>
      </c>
      <c r="AF1619">
        <v>4</v>
      </c>
      <c r="AG1619">
        <v>0</v>
      </c>
      <c r="AH1619">
        <v>0</v>
      </c>
      <c r="AI1619">
        <v>0</v>
      </c>
      <c r="AJ1619">
        <v>0</v>
      </c>
      <c r="AK1619">
        <v>0</v>
      </c>
      <c r="AL1619">
        <v>0</v>
      </c>
      <c r="AM1619">
        <v>0</v>
      </c>
    </row>
    <row r="1620" spans="1:39" x14ac:dyDescent="0.3">
      <c r="A1620">
        <v>1010</v>
      </c>
      <c r="B1620">
        <v>1977</v>
      </c>
      <c r="C1620">
        <f>2014-marketing_campaign32[[#This Row],[Year_Birth]]</f>
        <v>37</v>
      </c>
      <c r="D1620" t="str">
        <f>IF(AND(marketing_campaign32[[#This Row],[Age]]&gt;17, marketing_campaign32[[#This Row],[Age]]&lt;40), "Adult", IF(AND(marketing_campaign32[[#This Row],[Age]]&gt;=40, marketing_campaign32[[#This Row],[Age]]&lt;59), "Middle Age", "Old Age"))</f>
        <v>Adult</v>
      </c>
      <c r="E1620">
        <v>2</v>
      </c>
      <c r="F1620">
        <v>2</v>
      </c>
      <c r="G1620">
        <v>46931</v>
      </c>
      <c r="H1620" t="s">
        <v>147</v>
      </c>
      <c r="I1620">
        <v>2</v>
      </c>
      <c r="J1620">
        <v>2</v>
      </c>
      <c r="K1620">
        <v>1</v>
      </c>
      <c r="L1620">
        <f t="shared" si="75"/>
        <v>3</v>
      </c>
      <c r="M1620">
        <f>marketing_campaign32[[#This Row],[TotalKids]]+marketing_campaign32[[#This Row],[Marital_Number]]</f>
        <v>5</v>
      </c>
      <c r="N1620" s="1">
        <v>41753</v>
      </c>
      <c r="O1620" s="22">
        <f>MAX($N$2:$N$2229)-marketing_campaign32[[#This Row],[Dt_Customer]]</f>
        <v>66</v>
      </c>
      <c r="P1620">
        <v>94</v>
      </c>
      <c r="Q1620">
        <v>41</v>
      </c>
      <c r="R1620">
        <v>0</v>
      </c>
      <c r="S1620">
        <v>17</v>
      </c>
      <c r="T1620">
        <v>3</v>
      </c>
      <c r="U1620">
        <v>1</v>
      </c>
      <c r="V1620">
        <v>16</v>
      </c>
      <c r="W1620">
        <f t="shared" si="76"/>
        <v>78</v>
      </c>
      <c r="X1620" s="27">
        <f>marketing_campaign32[[#This Row],[TotalSpend]]/marketing_campaign32[[#This Row],[Income]]</f>
        <v>1.66201444674096E-3</v>
      </c>
      <c r="Y1620" s="27" t="str">
        <f>IF(marketing_campaign32[[#This Row],[TotalSpend]]&gt;1196, "High Spend", "Low Spend")</f>
        <v>Low Spend</v>
      </c>
      <c r="Z1620">
        <v>2</v>
      </c>
      <c r="AA1620">
        <v>1</v>
      </c>
      <c r="AB1620">
        <v>1</v>
      </c>
      <c r="AC1620">
        <v>3</v>
      </c>
      <c r="AD1620">
        <f t="shared" si="77"/>
        <v>5</v>
      </c>
      <c r="AE1620" s="30">
        <f>IFERROR(marketing_campaign32[[#This Row],[TotalSpend]]/marketing_campaign32[[#This Row],[TotalPurchase]], 0)</f>
        <v>15.6</v>
      </c>
      <c r="AF1620">
        <v>3</v>
      </c>
      <c r="AG1620">
        <v>0</v>
      </c>
      <c r="AH1620">
        <v>0</v>
      </c>
      <c r="AI1620">
        <v>0</v>
      </c>
      <c r="AJ1620">
        <v>0</v>
      </c>
      <c r="AK1620">
        <v>0</v>
      </c>
      <c r="AL1620">
        <v>0</v>
      </c>
      <c r="AM1620">
        <v>0</v>
      </c>
    </row>
    <row r="1621" spans="1:39" x14ac:dyDescent="0.3">
      <c r="A1621">
        <v>9668</v>
      </c>
      <c r="B1621">
        <v>1971</v>
      </c>
      <c r="C1621">
        <f>2014-marketing_campaign32[[#This Row],[Year_Birth]]</f>
        <v>43</v>
      </c>
      <c r="D1621" t="str">
        <f>IF(AND(marketing_campaign32[[#This Row],[Age]]&gt;17, marketing_campaign32[[#This Row],[Age]]&lt;40), "Adult", IF(AND(marketing_campaign32[[#This Row],[Age]]&gt;=40, marketing_campaign32[[#This Row],[Age]]&lt;59), "Middle Age", "Old Age"))</f>
        <v>Middle Age</v>
      </c>
      <c r="E1621">
        <v>2</v>
      </c>
      <c r="F1621">
        <v>2</v>
      </c>
      <c r="G1621">
        <v>18793</v>
      </c>
      <c r="H1621" t="s">
        <v>148</v>
      </c>
      <c r="I1621">
        <v>1</v>
      </c>
      <c r="J1621">
        <v>1</v>
      </c>
      <c r="K1621">
        <v>0</v>
      </c>
      <c r="L1621">
        <f t="shared" si="75"/>
        <v>1</v>
      </c>
      <c r="M1621">
        <f>marketing_campaign32[[#This Row],[TotalKids]]+marketing_campaign32[[#This Row],[Marital_Number]]</f>
        <v>3</v>
      </c>
      <c r="N1621" s="1">
        <v>41286</v>
      </c>
      <c r="O1621" s="22">
        <f>MAX($N$2:$N$2229)-marketing_campaign32[[#This Row],[Dt_Customer]]</f>
        <v>533</v>
      </c>
      <c r="P1621">
        <v>14</v>
      </c>
      <c r="Q1621">
        <v>4</v>
      </c>
      <c r="R1621">
        <v>16</v>
      </c>
      <c r="S1621">
        <v>20</v>
      </c>
      <c r="T1621">
        <v>0</v>
      </c>
      <c r="U1621">
        <v>17</v>
      </c>
      <c r="V1621">
        <v>20</v>
      </c>
      <c r="W1621">
        <f t="shared" si="76"/>
        <v>77</v>
      </c>
      <c r="X1621" s="27">
        <f>marketing_campaign32[[#This Row],[TotalSpend]]/marketing_campaign32[[#This Row],[Income]]</f>
        <v>4.097270260203267E-3</v>
      </c>
      <c r="Y1621" s="27" t="str">
        <f>IF(marketing_campaign32[[#This Row],[TotalSpend]]&gt;1196, "High Spend", "Low Spend")</f>
        <v>Low Spend</v>
      </c>
      <c r="Z1621">
        <v>3</v>
      </c>
      <c r="AA1621">
        <v>2</v>
      </c>
      <c r="AB1621">
        <v>0</v>
      </c>
      <c r="AC1621">
        <v>4</v>
      </c>
      <c r="AD1621">
        <f t="shared" si="77"/>
        <v>6</v>
      </c>
      <c r="AE1621" s="30">
        <f>IFERROR(marketing_campaign32[[#This Row],[TotalSpend]]/marketing_campaign32[[#This Row],[TotalPurchase]], 0)</f>
        <v>12.833333333333334</v>
      </c>
      <c r="AF1621">
        <v>8</v>
      </c>
      <c r="AG1621">
        <v>0</v>
      </c>
      <c r="AH1621">
        <v>0</v>
      </c>
      <c r="AI1621">
        <v>0</v>
      </c>
      <c r="AJ1621">
        <v>0</v>
      </c>
      <c r="AK1621">
        <v>0</v>
      </c>
      <c r="AL1621">
        <v>0</v>
      </c>
      <c r="AM1621">
        <v>0</v>
      </c>
    </row>
    <row r="1622" spans="1:39" x14ac:dyDescent="0.3">
      <c r="A1622">
        <v>2157</v>
      </c>
      <c r="B1622">
        <v>1972</v>
      </c>
      <c r="C1622">
        <f>2014-marketing_campaign32[[#This Row],[Year_Birth]]</f>
        <v>42</v>
      </c>
      <c r="D1622" t="str">
        <f>IF(AND(marketing_campaign32[[#This Row],[Age]]&gt;17, marketing_campaign32[[#This Row],[Age]]&lt;40), "Adult", IF(AND(marketing_campaign32[[#This Row],[Age]]&gt;=40, marketing_campaign32[[#This Row],[Age]]&lt;59), "Middle Age", "Old Age"))</f>
        <v>Middle Age</v>
      </c>
      <c r="E1622">
        <v>2</v>
      </c>
      <c r="F1622">
        <v>2</v>
      </c>
      <c r="G1622">
        <v>26290</v>
      </c>
      <c r="H1622" t="s">
        <v>148</v>
      </c>
      <c r="I1622">
        <v>1</v>
      </c>
      <c r="J1622">
        <v>1</v>
      </c>
      <c r="K1622">
        <v>1</v>
      </c>
      <c r="L1622">
        <f t="shared" si="75"/>
        <v>2</v>
      </c>
      <c r="M1622">
        <f>marketing_campaign32[[#This Row],[TotalKids]]+marketing_campaign32[[#This Row],[Marital_Number]]</f>
        <v>4</v>
      </c>
      <c r="N1622" s="1">
        <v>41286</v>
      </c>
      <c r="O1622" s="22">
        <f>MAX($N$2:$N$2229)-marketing_campaign32[[#This Row],[Dt_Customer]]</f>
        <v>533</v>
      </c>
      <c r="P1622">
        <v>49</v>
      </c>
      <c r="Q1622">
        <v>15</v>
      </c>
      <c r="R1622">
        <v>8</v>
      </c>
      <c r="S1622">
        <v>16</v>
      </c>
      <c r="T1622">
        <v>11</v>
      </c>
      <c r="U1622">
        <v>5</v>
      </c>
      <c r="V1622">
        <v>22</v>
      </c>
      <c r="W1622">
        <f t="shared" si="76"/>
        <v>77</v>
      </c>
      <c r="X1622" s="27">
        <f>marketing_campaign32[[#This Row],[TotalSpend]]/marketing_campaign32[[#This Row],[Income]]</f>
        <v>2.9288702928870294E-3</v>
      </c>
      <c r="Y1622" s="27" t="str">
        <f>IF(marketing_campaign32[[#This Row],[TotalSpend]]&gt;1196, "High Spend", "Low Spend")</f>
        <v>Low Spend</v>
      </c>
      <c r="Z1622">
        <v>4</v>
      </c>
      <c r="AA1622">
        <v>2</v>
      </c>
      <c r="AB1622">
        <v>0</v>
      </c>
      <c r="AC1622">
        <v>4</v>
      </c>
      <c r="AD1622">
        <f t="shared" si="77"/>
        <v>6</v>
      </c>
      <c r="AE1622" s="30">
        <f>IFERROR(marketing_campaign32[[#This Row],[TotalSpend]]/marketing_campaign32[[#This Row],[TotalPurchase]], 0)</f>
        <v>12.833333333333334</v>
      </c>
      <c r="AF1622">
        <v>6</v>
      </c>
      <c r="AG1622">
        <v>0</v>
      </c>
      <c r="AH1622">
        <v>0</v>
      </c>
      <c r="AI1622">
        <v>0</v>
      </c>
      <c r="AJ1622">
        <v>0</v>
      </c>
      <c r="AK1622">
        <v>0</v>
      </c>
      <c r="AL1622">
        <v>0</v>
      </c>
      <c r="AM1622">
        <v>0</v>
      </c>
    </row>
    <row r="1623" spans="1:39" x14ac:dyDescent="0.3">
      <c r="A1623">
        <v>10542</v>
      </c>
      <c r="B1623">
        <v>1968</v>
      </c>
      <c r="C1623">
        <f>2014-marketing_campaign32[[#This Row],[Year_Birth]]</f>
        <v>46</v>
      </c>
      <c r="D1623" t="str">
        <f>IF(AND(marketing_campaign32[[#This Row],[Age]]&gt;17, marketing_campaign32[[#This Row],[Age]]&lt;40), "Adult", IF(AND(marketing_campaign32[[#This Row],[Age]]&gt;=40, marketing_campaign32[[#This Row],[Age]]&lt;59), "Middle Age", "Old Age"))</f>
        <v>Middle Age</v>
      </c>
      <c r="E1623">
        <v>3</v>
      </c>
      <c r="F1623">
        <v>2</v>
      </c>
      <c r="G1623">
        <v>36778</v>
      </c>
      <c r="H1623" t="s">
        <v>147</v>
      </c>
      <c r="I1623">
        <v>2</v>
      </c>
      <c r="J1623">
        <v>1</v>
      </c>
      <c r="K1623">
        <v>1</v>
      </c>
      <c r="L1623">
        <f t="shared" si="75"/>
        <v>2</v>
      </c>
      <c r="M1623">
        <f>marketing_campaign32[[#This Row],[TotalKids]]+marketing_campaign32[[#This Row],[Marital_Number]]</f>
        <v>4</v>
      </c>
      <c r="N1623" s="1">
        <v>41126</v>
      </c>
      <c r="O1623" s="22">
        <f>MAX($N$2:$N$2229)-marketing_campaign32[[#This Row],[Dt_Customer]]</f>
        <v>693</v>
      </c>
      <c r="P1623">
        <v>63</v>
      </c>
      <c r="Q1623">
        <v>29</v>
      </c>
      <c r="R1623">
        <v>4</v>
      </c>
      <c r="S1623">
        <v>34</v>
      </c>
      <c r="T1623">
        <v>2</v>
      </c>
      <c r="U1623">
        <v>4</v>
      </c>
      <c r="V1623">
        <v>4</v>
      </c>
      <c r="W1623">
        <f t="shared" si="76"/>
        <v>77</v>
      </c>
      <c r="X1623" s="27">
        <f>marketing_campaign32[[#This Row],[TotalSpend]]/marketing_campaign32[[#This Row],[Income]]</f>
        <v>2.0936429387133611E-3</v>
      </c>
      <c r="Y1623" s="27" t="str">
        <f>IF(marketing_campaign32[[#This Row],[TotalSpend]]&gt;1196, "High Spend", "Low Spend")</f>
        <v>Low Spend</v>
      </c>
      <c r="Z1623">
        <v>3</v>
      </c>
      <c r="AA1623">
        <v>3</v>
      </c>
      <c r="AB1623">
        <v>0</v>
      </c>
      <c r="AC1623">
        <v>3</v>
      </c>
      <c r="AD1623">
        <f t="shared" si="77"/>
        <v>6</v>
      </c>
      <c r="AE1623" s="30">
        <f>IFERROR(marketing_campaign32[[#This Row],[TotalSpend]]/marketing_campaign32[[#This Row],[TotalPurchase]], 0)</f>
        <v>12.833333333333334</v>
      </c>
      <c r="AF1623">
        <v>9</v>
      </c>
      <c r="AG1623">
        <v>0</v>
      </c>
      <c r="AH1623">
        <v>0</v>
      </c>
      <c r="AI1623">
        <v>0</v>
      </c>
      <c r="AJ1623">
        <v>0</v>
      </c>
      <c r="AK1623">
        <v>0</v>
      </c>
      <c r="AL1623">
        <v>0</v>
      </c>
      <c r="AM1623">
        <v>0</v>
      </c>
    </row>
    <row r="1624" spans="1:39" x14ac:dyDescent="0.3">
      <c r="A1624">
        <v>6387</v>
      </c>
      <c r="B1624">
        <v>1976</v>
      </c>
      <c r="C1624">
        <f>2014-marketing_campaign32[[#This Row],[Year_Birth]]</f>
        <v>38</v>
      </c>
      <c r="D1624" t="str">
        <f>IF(AND(marketing_campaign32[[#This Row],[Age]]&gt;17, marketing_campaign32[[#This Row],[Age]]&lt;40), "Adult", IF(AND(marketing_campaign32[[#This Row],[Age]]&gt;=40, marketing_campaign32[[#This Row],[Age]]&lt;59), "Middle Age", "Old Age"))</f>
        <v>Adult</v>
      </c>
      <c r="E1624">
        <v>3</v>
      </c>
      <c r="F1624">
        <v>2</v>
      </c>
      <c r="G1624">
        <v>52190</v>
      </c>
      <c r="H1624" t="s">
        <v>147</v>
      </c>
      <c r="I1624">
        <v>2</v>
      </c>
      <c r="J1624">
        <v>1</v>
      </c>
      <c r="K1624">
        <v>1</v>
      </c>
      <c r="L1624">
        <f t="shared" si="75"/>
        <v>2</v>
      </c>
      <c r="M1624">
        <f>marketing_campaign32[[#This Row],[TotalKids]]+marketing_campaign32[[#This Row],[Marital_Number]]</f>
        <v>4</v>
      </c>
      <c r="N1624" s="1">
        <v>41767</v>
      </c>
      <c r="O1624" s="22">
        <f>MAX($N$2:$N$2229)-marketing_campaign32[[#This Row],[Dt_Customer]]</f>
        <v>52</v>
      </c>
      <c r="P1624">
        <v>39</v>
      </c>
      <c r="Q1624">
        <v>42</v>
      </c>
      <c r="R1624">
        <v>0</v>
      </c>
      <c r="S1624">
        <v>17</v>
      </c>
      <c r="T1624">
        <v>0</v>
      </c>
      <c r="U1624">
        <v>0</v>
      </c>
      <c r="V1624">
        <v>18</v>
      </c>
      <c r="W1624">
        <f t="shared" si="76"/>
        <v>77</v>
      </c>
      <c r="X1624" s="27">
        <f>marketing_campaign32[[#This Row],[TotalSpend]]/marketing_campaign32[[#This Row],[Income]]</f>
        <v>1.4753784249856294E-3</v>
      </c>
      <c r="Y1624" s="27" t="str">
        <f>IF(marketing_campaign32[[#This Row],[TotalSpend]]&gt;1196, "High Spend", "Low Spend")</f>
        <v>Low Spend</v>
      </c>
      <c r="Z1624">
        <v>3</v>
      </c>
      <c r="AA1624">
        <v>2</v>
      </c>
      <c r="AB1624">
        <v>1</v>
      </c>
      <c r="AC1624">
        <v>3</v>
      </c>
      <c r="AD1624">
        <f t="shared" si="77"/>
        <v>6</v>
      </c>
      <c r="AE1624" s="30">
        <f>IFERROR(marketing_campaign32[[#This Row],[TotalSpend]]/marketing_campaign32[[#This Row],[TotalPurchase]], 0)</f>
        <v>12.833333333333334</v>
      </c>
      <c r="AF1624">
        <v>5</v>
      </c>
      <c r="AG1624">
        <v>0</v>
      </c>
      <c r="AH1624">
        <v>0</v>
      </c>
      <c r="AI1624">
        <v>1</v>
      </c>
      <c r="AJ1624">
        <v>0</v>
      </c>
      <c r="AK1624">
        <v>0</v>
      </c>
      <c r="AL1624">
        <v>0</v>
      </c>
      <c r="AM1624">
        <v>0</v>
      </c>
    </row>
    <row r="1625" spans="1:39" x14ac:dyDescent="0.3">
      <c r="A1625">
        <v>7527</v>
      </c>
      <c r="B1625">
        <v>1968</v>
      </c>
      <c r="C1625">
        <f>2014-marketing_campaign32[[#This Row],[Year_Birth]]</f>
        <v>46</v>
      </c>
      <c r="D1625" t="str">
        <f>IF(AND(marketing_campaign32[[#This Row],[Age]]&gt;17, marketing_campaign32[[#This Row],[Age]]&lt;40), "Adult", IF(AND(marketing_campaign32[[#This Row],[Age]]&gt;=40, marketing_campaign32[[#This Row],[Age]]&lt;59), "Middle Age", "Old Age"))</f>
        <v>Middle Age</v>
      </c>
      <c r="E1625">
        <v>3</v>
      </c>
      <c r="F1625">
        <v>1</v>
      </c>
      <c r="G1625">
        <v>23748</v>
      </c>
      <c r="H1625" t="s">
        <v>148</v>
      </c>
      <c r="I1625">
        <v>1</v>
      </c>
      <c r="J1625">
        <v>1</v>
      </c>
      <c r="K1625">
        <v>0</v>
      </c>
      <c r="L1625">
        <f t="shared" si="75"/>
        <v>1</v>
      </c>
      <c r="M1625">
        <f>marketing_campaign32[[#This Row],[TotalKids]]+marketing_campaign32[[#This Row],[Marital_Number]]</f>
        <v>2</v>
      </c>
      <c r="N1625" s="1">
        <v>41234</v>
      </c>
      <c r="O1625" s="22">
        <f>MAX($N$2:$N$2229)-marketing_campaign32[[#This Row],[Dt_Customer]]</f>
        <v>585</v>
      </c>
      <c r="P1625">
        <v>97</v>
      </c>
      <c r="Q1625">
        <v>6</v>
      </c>
      <c r="R1625">
        <v>6</v>
      </c>
      <c r="S1625">
        <v>29</v>
      </c>
      <c r="T1625">
        <v>12</v>
      </c>
      <c r="U1625">
        <v>15</v>
      </c>
      <c r="V1625">
        <v>8</v>
      </c>
      <c r="W1625">
        <f t="shared" si="76"/>
        <v>76</v>
      </c>
      <c r="X1625" s="27">
        <f>marketing_campaign32[[#This Row],[TotalSpend]]/marketing_campaign32[[#This Row],[Income]]</f>
        <v>3.2002694963786426E-3</v>
      </c>
      <c r="Y1625" s="27" t="str">
        <f>IF(marketing_campaign32[[#This Row],[TotalSpend]]&gt;1196, "High Spend", "Low Spend")</f>
        <v>Low Spend</v>
      </c>
      <c r="Z1625">
        <v>3</v>
      </c>
      <c r="AA1625">
        <v>2</v>
      </c>
      <c r="AB1625">
        <v>1</v>
      </c>
      <c r="AC1625">
        <v>3</v>
      </c>
      <c r="AD1625">
        <f t="shared" si="77"/>
        <v>6</v>
      </c>
      <c r="AE1625" s="30">
        <f>IFERROR(marketing_campaign32[[#This Row],[TotalSpend]]/marketing_campaign32[[#This Row],[TotalPurchase]], 0)</f>
        <v>12.666666666666666</v>
      </c>
      <c r="AF1625">
        <v>8</v>
      </c>
      <c r="AG1625">
        <v>0</v>
      </c>
      <c r="AH1625">
        <v>0</v>
      </c>
      <c r="AI1625">
        <v>0</v>
      </c>
      <c r="AJ1625">
        <v>0</v>
      </c>
      <c r="AK1625">
        <v>0</v>
      </c>
      <c r="AL1625">
        <v>0</v>
      </c>
      <c r="AM1625">
        <v>0</v>
      </c>
    </row>
    <row r="1626" spans="1:39" x14ac:dyDescent="0.3">
      <c r="A1626">
        <v>4186</v>
      </c>
      <c r="B1626">
        <v>1950</v>
      </c>
      <c r="C1626">
        <f>2014-marketing_campaign32[[#This Row],[Year_Birth]]</f>
        <v>64</v>
      </c>
      <c r="D1626" t="str">
        <f>IF(AND(marketing_campaign32[[#This Row],[Age]]&gt;17, marketing_campaign32[[#This Row],[Age]]&lt;40), "Adult", IF(AND(marketing_campaign32[[#This Row],[Age]]&gt;=40, marketing_campaign32[[#This Row],[Age]]&lt;59), "Middle Age", "Old Age"))</f>
        <v>Old Age</v>
      </c>
      <c r="E1626">
        <v>2</v>
      </c>
      <c r="F1626">
        <v>2</v>
      </c>
      <c r="G1626">
        <v>34026</v>
      </c>
      <c r="H1626" t="s">
        <v>147</v>
      </c>
      <c r="I1626">
        <v>2</v>
      </c>
      <c r="J1626">
        <v>1</v>
      </c>
      <c r="K1626">
        <v>1</v>
      </c>
      <c r="L1626">
        <f t="shared" si="75"/>
        <v>2</v>
      </c>
      <c r="M1626">
        <f>marketing_campaign32[[#This Row],[TotalKids]]+marketing_campaign32[[#This Row],[Marital_Number]]</f>
        <v>4</v>
      </c>
      <c r="N1626" s="1">
        <v>41491</v>
      </c>
      <c r="O1626" s="22">
        <f>MAX($N$2:$N$2229)-marketing_campaign32[[#This Row],[Dt_Customer]]</f>
        <v>328</v>
      </c>
      <c r="P1626">
        <v>11</v>
      </c>
      <c r="Q1626">
        <v>18</v>
      </c>
      <c r="R1626">
        <v>6</v>
      </c>
      <c r="S1626">
        <v>15</v>
      </c>
      <c r="T1626">
        <v>12</v>
      </c>
      <c r="U1626">
        <v>8</v>
      </c>
      <c r="V1626">
        <v>17</v>
      </c>
      <c r="W1626">
        <f t="shared" si="76"/>
        <v>76</v>
      </c>
      <c r="X1626" s="27">
        <f>marketing_campaign32[[#This Row],[TotalSpend]]/marketing_campaign32[[#This Row],[Income]]</f>
        <v>2.2335860812319991E-3</v>
      </c>
      <c r="Y1626" s="27" t="str">
        <f>IF(marketing_campaign32[[#This Row],[TotalSpend]]&gt;1196, "High Spend", "Low Spend")</f>
        <v>Low Spend</v>
      </c>
      <c r="Z1626">
        <v>3</v>
      </c>
      <c r="AA1626">
        <v>2</v>
      </c>
      <c r="AB1626">
        <v>1</v>
      </c>
      <c r="AC1626">
        <v>3</v>
      </c>
      <c r="AD1626">
        <f t="shared" si="77"/>
        <v>6</v>
      </c>
      <c r="AE1626" s="30">
        <f>IFERROR(marketing_campaign32[[#This Row],[TotalSpend]]/marketing_campaign32[[#This Row],[TotalPurchase]], 0)</f>
        <v>12.666666666666666</v>
      </c>
      <c r="AF1626">
        <v>5</v>
      </c>
      <c r="AG1626">
        <v>0</v>
      </c>
      <c r="AH1626">
        <v>0</v>
      </c>
      <c r="AI1626">
        <v>0</v>
      </c>
      <c r="AJ1626">
        <v>0</v>
      </c>
      <c r="AK1626">
        <v>0</v>
      </c>
      <c r="AL1626">
        <v>0</v>
      </c>
      <c r="AM1626">
        <v>0</v>
      </c>
    </row>
    <row r="1627" spans="1:39" x14ac:dyDescent="0.3">
      <c r="A1627">
        <v>1419</v>
      </c>
      <c r="B1627">
        <v>1950</v>
      </c>
      <c r="C1627">
        <f>2014-marketing_campaign32[[#This Row],[Year_Birth]]</f>
        <v>64</v>
      </c>
      <c r="D1627" t="str">
        <f>IF(AND(marketing_campaign32[[#This Row],[Age]]&gt;17, marketing_campaign32[[#This Row],[Age]]&lt;40), "Adult", IF(AND(marketing_campaign32[[#This Row],[Age]]&gt;=40, marketing_campaign32[[#This Row],[Age]]&lt;59), "Middle Age", "Old Age"))</f>
        <v>Old Age</v>
      </c>
      <c r="E1627">
        <v>2</v>
      </c>
      <c r="F1627">
        <v>2</v>
      </c>
      <c r="G1627">
        <v>34026</v>
      </c>
      <c r="H1627" t="s">
        <v>147</v>
      </c>
      <c r="I1627">
        <v>2</v>
      </c>
      <c r="J1627">
        <v>1</v>
      </c>
      <c r="K1627">
        <v>1</v>
      </c>
      <c r="L1627">
        <f t="shared" si="75"/>
        <v>2</v>
      </c>
      <c r="M1627">
        <f>marketing_campaign32[[#This Row],[TotalKids]]+marketing_campaign32[[#This Row],[Marital_Number]]</f>
        <v>4</v>
      </c>
      <c r="N1627" s="1">
        <v>41491</v>
      </c>
      <c r="O1627" s="22">
        <f>MAX($N$2:$N$2229)-marketing_campaign32[[#This Row],[Dt_Customer]]</f>
        <v>328</v>
      </c>
      <c r="P1627">
        <v>11</v>
      </c>
      <c r="Q1627">
        <v>18</v>
      </c>
      <c r="R1627">
        <v>6</v>
      </c>
      <c r="S1627">
        <v>15</v>
      </c>
      <c r="T1627">
        <v>12</v>
      </c>
      <c r="U1627">
        <v>8</v>
      </c>
      <c r="V1627">
        <v>17</v>
      </c>
      <c r="W1627">
        <f t="shared" si="76"/>
        <v>76</v>
      </c>
      <c r="X1627" s="27">
        <f>marketing_campaign32[[#This Row],[TotalSpend]]/marketing_campaign32[[#This Row],[Income]]</f>
        <v>2.2335860812319991E-3</v>
      </c>
      <c r="Y1627" s="27" t="str">
        <f>IF(marketing_campaign32[[#This Row],[TotalSpend]]&gt;1196, "High Spend", "Low Spend")</f>
        <v>Low Spend</v>
      </c>
      <c r="Z1627">
        <v>3</v>
      </c>
      <c r="AA1627">
        <v>2</v>
      </c>
      <c r="AB1627">
        <v>1</v>
      </c>
      <c r="AC1627">
        <v>3</v>
      </c>
      <c r="AD1627">
        <f t="shared" si="77"/>
        <v>6</v>
      </c>
      <c r="AE1627" s="30">
        <f>IFERROR(marketing_campaign32[[#This Row],[TotalSpend]]/marketing_campaign32[[#This Row],[TotalPurchase]], 0)</f>
        <v>12.666666666666666</v>
      </c>
      <c r="AF1627">
        <v>5</v>
      </c>
      <c r="AG1627">
        <v>0</v>
      </c>
      <c r="AH1627">
        <v>0</v>
      </c>
      <c r="AI1627">
        <v>0</v>
      </c>
      <c r="AJ1627">
        <v>0</v>
      </c>
      <c r="AK1627">
        <v>0</v>
      </c>
      <c r="AL1627">
        <v>0</v>
      </c>
      <c r="AM1627">
        <v>0</v>
      </c>
    </row>
    <row r="1628" spans="1:39" x14ac:dyDescent="0.3">
      <c r="A1628">
        <v>304</v>
      </c>
      <c r="B1628">
        <v>1981</v>
      </c>
      <c r="C1628">
        <f>2014-marketing_campaign32[[#This Row],[Year_Birth]]</f>
        <v>33</v>
      </c>
      <c r="D1628" t="str">
        <f>IF(AND(marketing_campaign32[[#This Row],[Age]]&gt;17, marketing_campaign32[[#This Row],[Age]]&lt;40), "Adult", IF(AND(marketing_campaign32[[#This Row],[Age]]&gt;=40, marketing_campaign32[[#This Row],[Age]]&lt;59), "Middle Age", "Old Age"))</f>
        <v>Adult</v>
      </c>
      <c r="E1628">
        <v>3</v>
      </c>
      <c r="F1628">
        <v>1</v>
      </c>
      <c r="G1628">
        <v>22944</v>
      </c>
      <c r="H1628" t="s">
        <v>148</v>
      </c>
      <c r="I1628">
        <v>1</v>
      </c>
      <c r="J1628">
        <v>1</v>
      </c>
      <c r="K1628">
        <v>0</v>
      </c>
      <c r="L1628">
        <f t="shared" si="75"/>
        <v>1</v>
      </c>
      <c r="M1628">
        <f>marketing_campaign32[[#This Row],[TotalKids]]+marketing_campaign32[[#This Row],[Marital_Number]]</f>
        <v>2</v>
      </c>
      <c r="N1628" s="1">
        <v>41631</v>
      </c>
      <c r="O1628" s="22">
        <f>MAX($N$2:$N$2229)-marketing_campaign32[[#This Row],[Dt_Customer]]</f>
        <v>188</v>
      </c>
      <c r="P1628">
        <v>67</v>
      </c>
      <c r="Q1628">
        <v>19</v>
      </c>
      <c r="R1628">
        <v>3</v>
      </c>
      <c r="S1628">
        <v>19</v>
      </c>
      <c r="T1628">
        <v>4</v>
      </c>
      <c r="U1628">
        <v>5</v>
      </c>
      <c r="V1628">
        <v>26</v>
      </c>
      <c r="W1628">
        <f t="shared" si="76"/>
        <v>76</v>
      </c>
      <c r="X1628" s="27">
        <f>marketing_campaign32[[#This Row],[TotalSpend]]/marketing_campaign32[[#This Row],[Income]]</f>
        <v>3.3124128312412831E-3</v>
      </c>
      <c r="Y1628" s="27" t="str">
        <f>IF(marketing_campaign32[[#This Row],[TotalSpend]]&gt;1196, "High Spend", "Low Spend")</f>
        <v>Low Spend</v>
      </c>
      <c r="Z1628">
        <v>3</v>
      </c>
      <c r="AA1628">
        <v>3</v>
      </c>
      <c r="AB1628">
        <v>0</v>
      </c>
      <c r="AC1628">
        <v>3</v>
      </c>
      <c r="AD1628">
        <f t="shared" si="77"/>
        <v>6</v>
      </c>
      <c r="AE1628" s="30">
        <f>IFERROR(marketing_campaign32[[#This Row],[TotalSpend]]/marketing_campaign32[[#This Row],[TotalPurchase]], 0)</f>
        <v>12.666666666666666</v>
      </c>
      <c r="AF1628">
        <v>7</v>
      </c>
      <c r="AG1628">
        <v>0</v>
      </c>
      <c r="AH1628">
        <v>0</v>
      </c>
      <c r="AI1628">
        <v>0</v>
      </c>
      <c r="AJ1628">
        <v>0</v>
      </c>
      <c r="AK1628">
        <v>0</v>
      </c>
      <c r="AL1628">
        <v>0</v>
      </c>
      <c r="AM1628">
        <v>0</v>
      </c>
    </row>
    <row r="1629" spans="1:39" x14ac:dyDescent="0.3">
      <c r="A1629">
        <v>2952</v>
      </c>
      <c r="B1629">
        <v>1977</v>
      </c>
      <c r="C1629">
        <f>2014-marketing_campaign32[[#This Row],[Year_Birth]]</f>
        <v>37</v>
      </c>
      <c r="D1629" t="str">
        <f>IF(AND(marketing_campaign32[[#This Row],[Age]]&gt;17, marketing_campaign32[[#This Row],[Age]]&lt;40), "Adult", IF(AND(marketing_campaign32[[#This Row],[Age]]&gt;=40, marketing_campaign32[[#This Row],[Age]]&lt;59), "Middle Age", "Old Age"))</f>
        <v>Adult</v>
      </c>
      <c r="E1629">
        <v>3</v>
      </c>
      <c r="F1629">
        <v>1</v>
      </c>
      <c r="G1629">
        <v>36273</v>
      </c>
      <c r="H1629" t="s">
        <v>147</v>
      </c>
      <c r="I1629">
        <v>2</v>
      </c>
      <c r="J1629">
        <v>1</v>
      </c>
      <c r="K1629">
        <v>0</v>
      </c>
      <c r="L1629">
        <f t="shared" si="75"/>
        <v>1</v>
      </c>
      <c r="M1629">
        <f>marketing_campaign32[[#This Row],[TotalKids]]+marketing_campaign32[[#This Row],[Marital_Number]]</f>
        <v>2</v>
      </c>
      <c r="N1629" s="1">
        <v>41745</v>
      </c>
      <c r="O1629" s="22">
        <f>MAX($N$2:$N$2229)-marketing_campaign32[[#This Row],[Dt_Customer]]</f>
        <v>74</v>
      </c>
      <c r="P1629">
        <v>80</v>
      </c>
      <c r="Q1629">
        <v>29</v>
      </c>
      <c r="R1629">
        <v>3</v>
      </c>
      <c r="S1629">
        <v>30</v>
      </c>
      <c r="T1629">
        <v>3</v>
      </c>
      <c r="U1629">
        <v>2</v>
      </c>
      <c r="V1629">
        <v>9</v>
      </c>
      <c r="W1629">
        <f t="shared" si="76"/>
        <v>76</v>
      </c>
      <c r="X1629" s="27">
        <f>marketing_campaign32[[#This Row],[TotalSpend]]/marketing_campaign32[[#This Row],[Income]]</f>
        <v>2.0952223416866541E-3</v>
      </c>
      <c r="Y1629" s="27" t="str">
        <f>IF(marketing_campaign32[[#This Row],[TotalSpend]]&gt;1196, "High Spend", "Low Spend")</f>
        <v>Low Spend</v>
      </c>
      <c r="Z1629">
        <v>2</v>
      </c>
      <c r="AA1629">
        <v>3</v>
      </c>
      <c r="AB1629">
        <v>0</v>
      </c>
      <c r="AC1629">
        <v>3</v>
      </c>
      <c r="AD1629">
        <f t="shared" si="77"/>
        <v>6</v>
      </c>
      <c r="AE1629" s="30">
        <f>IFERROR(marketing_campaign32[[#This Row],[TotalSpend]]/marketing_campaign32[[#This Row],[TotalPurchase]], 0)</f>
        <v>12.666666666666666</v>
      </c>
      <c r="AF1629">
        <v>6</v>
      </c>
      <c r="AG1629">
        <v>0</v>
      </c>
      <c r="AH1629">
        <v>0</v>
      </c>
      <c r="AI1629">
        <v>0</v>
      </c>
      <c r="AJ1629">
        <v>0</v>
      </c>
      <c r="AK1629">
        <v>0</v>
      </c>
      <c r="AL1629">
        <v>0</v>
      </c>
      <c r="AM1629">
        <v>0</v>
      </c>
    </row>
    <row r="1630" spans="1:39" x14ac:dyDescent="0.3">
      <c r="A1630">
        <v>7628</v>
      </c>
      <c r="B1630">
        <v>1973</v>
      </c>
      <c r="C1630">
        <f>2014-marketing_campaign32[[#This Row],[Year_Birth]]</f>
        <v>41</v>
      </c>
      <c r="D1630" t="str">
        <f>IF(AND(marketing_campaign32[[#This Row],[Age]]&gt;17, marketing_campaign32[[#This Row],[Age]]&lt;40), "Adult", IF(AND(marketing_campaign32[[#This Row],[Age]]&gt;=40, marketing_campaign32[[#This Row],[Age]]&lt;59), "Middle Age", "Old Age"))</f>
        <v>Middle Age</v>
      </c>
      <c r="E1630">
        <v>3</v>
      </c>
      <c r="F1630">
        <v>2</v>
      </c>
      <c r="G1630">
        <v>43050</v>
      </c>
      <c r="H1630" t="s">
        <v>147</v>
      </c>
      <c r="I1630">
        <v>2</v>
      </c>
      <c r="J1630">
        <v>1</v>
      </c>
      <c r="K1630">
        <v>0</v>
      </c>
      <c r="L1630">
        <f t="shared" si="75"/>
        <v>1</v>
      </c>
      <c r="M1630">
        <f>marketing_campaign32[[#This Row],[TotalKids]]+marketing_campaign32[[#This Row],[Marital_Number]]</f>
        <v>3</v>
      </c>
      <c r="N1630" s="1">
        <v>41716</v>
      </c>
      <c r="O1630" s="22">
        <f>MAX($N$2:$N$2229)-marketing_campaign32[[#This Row],[Dt_Customer]]</f>
        <v>103</v>
      </c>
      <c r="P1630">
        <v>10</v>
      </c>
      <c r="Q1630">
        <v>30</v>
      </c>
      <c r="R1630">
        <v>5</v>
      </c>
      <c r="S1630">
        <v>24</v>
      </c>
      <c r="T1630">
        <v>6</v>
      </c>
      <c r="U1630">
        <v>3</v>
      </c>
      <c r="V1630">
        <v>8</v>
      </c>
      <c r="W1630">
        <f t="shared" si="76"/>
        <v>76</v>
      </c>
      <c r="X1630" s="27">
        <f>marketing_campaign32[[#This Row],[TotalSpend]]/marketing_campaign32[[#This Row],[Income]]</f>
        <v>1.7653890824622532E-3</v>
      </c>
      <c r="Y1630" s="27" t="str">
        <f>IF(marketing_campaign32[[#This Row],[TotalSpend]]&gt;1196, "High Spend", "Low Spend")</f>
        <v>Low Spend</v>
      </c>
      <c r="Z1630">
        <v>2</v>
      </c>
      <c r="AA1630">
        <v>2</v>
      </c>
      <c r="AB1630">
        <v>0</v>
      </c>
      <c r="AC1630">
        <v>4</v>
      </c>
      <c r="AD1630">
        <f t="shared" si="77"/>
        <v>6</v>
      </c>
      <c r="AE1630" s="30">
        <f>IFERROR(marketing_campaign32[[#This Row],[TotalSpend]]/marketing_campaign32[[#This Row],[TotalPurchase]], 0)</f>
        <v>12.666666666666666</v>
      </c>
      <c r="AF1630">
        <v>5</v>
      </c>
      <c r="AG1630">
        <v>0</v>
      </c>
      <c r="AH1630">
        <v>0</v>
      </c>
      <c r="AI1630">
        <v>0</v>
      </c>
      <c r="AJ1630">
        <v>0</v>
      </c>
      <c r="AK1630">
        <v>0</v>
      </c>
      <c r="AL1630">
        <v>0</v>
      </c>
      <c r="AM1630">
        <v>0</v>
      </c>
    </row>
    <row r="1631" spans="1:39" x14ac:dyDescent="0.3">
      <c r="A1631">
        <v>6437</v>
      </c>
      <c r="B1631">
        <v>1985</v>
      </c>
      <c r="C1631">
        <f>2014-marketing_campaign32[[#This Row],[Year_Birth]]</f>
        <v>29</v>
      </c>
      <c r="D1631" t="str">
        <f>IF(AND(marketing_campaign32[[#This Row],[Age]]&gt;17, marketing_campaign32[[#This Row],[Age]]&lt;40), "Adult", IF(AND(marketing_campaign32[[#This Row],[Age]]&gt;=40, marketing_campaign32[[#This Row],[Age]]&lt;59), "Middle Age", "Old Age"))</f>
        <v>Adult</v>
      </c>
      <c r="E1631">
        <v>3</v>
      </c>
      <c r="F1631">
        <v>1</v>
      </c>
      <c r="G1631">
        <v>41473</v>
      </c>
      <c r="H1631" t="s">
        <v>147</v>
      </c>
      <c r="I1631">
        <v>2</v>
      </c>
      <c r="J1631">
        <v>1</v>
      </c>
      <c r="K1631">
        <v>0</v>
      </c>
      <c r="L1631">
        <f t="shared" si="75"/>
        <v>1</v>
      </c>
      <c r="M1631">
        <f>marketing_campaign32[[#This Row],[TotalKids]]+marketing_campaign32[[#This Row],[Marital_Number]]</f>
        <v>2</v>
      </c>
      <c r="N1631" s="1">
        <v>41444</v>
      </c>
      <c r="O1631" s="22">
        <f>MAX($N$2:$N$2229)-marketing_campaign32[[#This Row],[Dt_Customer]]</f>
        <v>375</v>
      </c>
      <c r="P1631">
        <v>80</v>
      </c>
      <c r="Q1631">
        <v>21</v>
      </c>
      <c r="R1631">
        <v>8</v>
      </c>
      <c r="S1631">
        <v>20</v>
      </c>
      <c r="T1631">
        <v>15</v>
      </c>
      <c r="U1631">
        <v>3</v>
      </c>
      <c r="V1631">
        <v>9</v>
      </c>
      <c r="W1631">
        <f t="shared" si="76"/>
        <v>76</v>
      </c>
      <c r="X1631" s="27">
        <f>marketing_campaign32[[#This Row],[TotalSpend]]/marketing_campaign32[[#This Row],[Income]]</f>
        <v>1.8325175415330455E-3</v>
      </c>
      <c r="Y1631" s="27" t="str">
        <f>IF(marketing_campaign32[[#This Row],[TotalSpend]]&gt;1196, "High Spend", "Low Spend")</f>
        <v>Low Spend</v>
      </c>
      <c r="Z1631">
        <v>1</v>
      </c>
      <c r="AA1631">
        <v>2</v>
      </c>
      <c r="AB1631">
        <v>0</v>
      </c>
      <c r="AC1631">
        <v>3</v>
      </c>
      <c r="AD1631">
        <f t="shared" si="77"/>
        <v>5</v>
      </c>
      <c r="AE1631" s="30">
        <f>IFERROR(marketing_campaign32[[#This Row],[TotalSpend]]/marketing_campaign32[[#This Row],[TotalPurchase]], 0)</f>
        <v>15.2</v>
      </c>
      <c r="AF1631">
        <v>7</v>
      </c>
      <c r="AG1631">
        <v>0</v>
      </c>
      <c r="AH1631">
        <v>0</v>
      </c>
      <c r="AI1631">
        <v>0</v>
      </c>
      <c r="AJ1631">
        <v>0</v>
      </c>
      <c r="AK1631">
        <v>0</v>
      </c>
      <c r="AL1631">
        <v>0</v>
      </c>
      <c r="AM1631">
        <v>0</v>
      </c>
    </row>
    <row r="1632" spans="1:39" x14ac:dyDescent="0.3">
      <c r="A1632">
        <v>5802</v>
      </c>
      <c r="B1632">
        <v>1972</v>
      </c>
      <c r="C1632">
        <f>2014-marketing_campaign32[[#This Row],[Year_Birth]]</f>
        <v>42</v>
      </c>
      <c r="D1632" t="str">
        <f>IF(AND(marketing_campaign32[[#This Row],[Age]]&gt;17, marketing_campaign32[[#This Row],[Age]]&lt;40), "Adult", IF(AND(marketing_campaign32[[#This Row],[Age]]&gt;=40, marketing_campaign32[[#This Row],[Age]]&lt;59), "Middle Age", "Old Age"))</f>
        <v>Middle Age</v>
      </c>
      <c r="E1632">
        <v>1</v>
      </c>
      <c r="F1632">
        <v>2</v>
      </c>
      <c r="G1632">
        <v>14188</v>
      </c>
      <c r="H1632" t="s">
        <v>148</v>
      </c>
      <c r="I1632">
        <v>1</v>
      </c>
      <c r="J1632">
        <v>0</v>
      </c>
      <c r="K1632">
        <v>0</v>
      </c>
      <c r="L1632">
        <f t="shared" si="75"/>
        <v>0</v>
      </c>
      <c r="M1632">
        <f>marketing_campaign32[[#This Row],[TotalKids]]+marketing_campaign32[[#This Row],[Marital_Number]]</f>
        <v>2</v>
      </c>
      <c r="N1632" s="1">
        <v>41333</v>
      </c>
      <c r="O1632" s="22">
        <f>MAX($N$2:$N$2229)-marketing_campaign32[[#This Row],[Dt_Customer]]</f>
        <v>486</v>
      </c>
      <c r="P1632">
        <v>40</v>
      </c>
      <c r="Q1632">
        <v>2</v>
      </c>
      <c r="R1632">
        <v>7</v>
      </c>
      <c r="S1632">
        <v>11</v>
      </c>
      <c r="T1632">
        <v>16</v>
      </c>
      <c r="U1632">
        <v>12</v>
      </c>
      <c r="V1632">
        <v>27</v>
      </c>
      <c r="W1632">
        <f t="shared" si="76"/>
        <v>75</v>
      </c>
      <c r="X1632" s="27">
        <f>marketing_campaign32[[#This Row],[TotalSpend]]/marketing_campaign32[[#This Row],[Income]]</f>
        <v>5.2861573160417254E-3</v>
      </c>
      <c r="Y1632" s="27" t="str">
        <f>IF(marketing_campaign32[[#This Row],[TotalSpend]]&gt;1196, "High Spend", "Low Spend")</f>
        <v>Low Spend</v>
      </c>
      <c r="Z1632">
        <v>1</v>
      </c>
      <c r="AA1632">
        <v>2</v>
      </c>
      <c r="AB1632">
        <v>0</v>
      </c>
      <c r="AC1632">
        <v>4</v>
      </c>
      <c r="AD1632">
        <f t="shared" si="77"/>
        <v>6</v>
      </c>
      <c r="AE1632" s="30">
        <f>IFERROR(marketing_campaign32[[#This Row],[TotalSpend]]/marketing_campaign32[[#This Row],[TotalPurchase]], 0)</f>
        <v>12.5</v>
      </c>
      <c r="AF1632">
        <v>6</v>
      </c>
      <c r="AG1632">
        <v>0</v>
      </c>
      <c r="AH1632">
        <v>0</v>
      </c>
      <c r="AI1632">
        <v>0</v>
      </c>
      <c r="AJ1632">
        <v>0</v>
      </c>
      <c r="AK1632">
        <v>0</v>
      </c>
      <c r="AL1632">
        <v>0</v>
      </c>
      <c r="AM1632">
        <v>0</v>
      </c>
    </row>
    <row r="1633" spans="1:39" x14ac:dyDescent="0.3">
      <c r="A1633">
        <v>7892</v>
      </c>
      <c r="B1633">
        <v>1969</v>
      </c>
      <c r="C1633">
        <f>2014-marketing_campaign32[[#This Row],[Year_Birth]]</f>
        <v>45</v>
      </c>
      <c r="D1633" t="str">
        <f>IF(AND(marketing_campaign32[[#This Row],[Age]]&gt;17, marketing_campaign32[[#This Row],[Age]]&lt;40), "Adult", IF(AND(marketing_campaign32[[#This Row],[Age]]&gt;=40, marketing_campaign32[[#This Row],[Age]]&lt;59), "Middle Age", "Old Age"))</f>
        <v>Middle Age</v>
      </c>
      <c r="E1633">
        <v>2</v>
      </c>
      <c r="F1633">
        <v>1</v>
      </c>
      <c r="G1633">
        <v>18589</v>
      </c>
      <c r="H1633" t="s">
        <v>148</v>
      </c>
      <c r="I1633">
        <v>1</v>
      </c>
      <c r="J1633">
        <v>0</v>
      </c>
      <c r="K1633">
        <v>0</v>
      </c>
      <c r="L1633">
        <f t="shared" si="75"/>
        <v>0</v>
      </c>
      <c r="M1633">
        <f>marketing_campaign32[[#This Row],[TotalKids]]+marketing_campaign32[[#This Row],[Marital_Number]]</f>
        <v>1</v>
      </c>
      <c r="N1633" s="1">
        <v>41276</v>
      </c>
      <c r="O1633" s="22">
        <f>MAX($N$2:$N$2229)-marketing_campaign32[[#This Row],[Dt_Customer]]</f>
        <v>543</v>
      </c>
      <c r="P1633">
        <v>89</v>
      </c>
      <c r="Q1633">
        <v>6</v>
      </c>
      <c r="R1633">
        <v>4</v>
      </c>
      <c r="S1633">
        <v>25</v>
      </c>
      <c r="T1633">
        <v>15</v>
      </c>
      <c r="U1633">
        <v>12</v>
      </c>
      <c r="V1633">
        <v>13</v>
      </c>
      <c r="W1633">
        <f t="shared" si="76"/>
        <v>75</v>
      </c>
      <c r="X1633" s="27">
        <f>marketing_campaign32[[#This Row],[TotalSpend]]/marketing_campaign32[[#This Row],[Income]]</f>
        <v>4.034644144386465E-3</v>
      </c>
      <c r="Y1633" s="27" t="str">
        <f>IF(marketing_campaign32[[#This Row],[TotalSpend]]&gt;1196, "High Spend", "Low Spend")</f>
        <v>Low Spend</v>
      </c>
      <c r="Z1633">
        <v>2</v>
      </c>
      <c r="AA1633">
        <v>2</v>
      </c>
      <c r="AB1633">
        <v>1</v>
      </c>
      <c r="AC1633">
        <v>3</v>
      </c>
      <c r="AD1633">
        <f t="shared" si="77"/>
        <v>6</v>
      </c>
      <c r="AE1633" s="30">
        <f>IFERROR(marketing_campaign32[[#This Row],[TotalSpend]]/marketing_campaign32[[#This Row],[TotalPurchase]], 0)</f>
        <v>12.5</v>
      </c>
      <c r="AF1633">
        <v>7</v>
      </c>
      <c r="AG1633">
        <v>0</v>
      </c>
      <c r="AH1633">
        <v>0</v>
      </c>
      <c r="AI1633">
        <v>0</v>
      </c>
      <c r="AJ1633">
        <v>0</v>
      </c>
      <c r="AK1633">
        <v>0</v>
      </c>
      <c r="AL1633">
        <v>0</v>
      </c>
      <c r="AM1633">
        <v>0</v>
      </c>
    </row>
    <row r="1634" spans="1:39" x14ac:dyDescent="0.3">
      <c r="A1634">
        <v>2005</v>
      </c>
      <c r="B1634">
        <v>1990</v>
      </c>
      <c r="C1634">
        <f>2014-marketing_campaign32[[#This Row],[Year_Birth]]</f>
        <v>24</v>
      </c>
      <c r="D1634" t="str">
        <f>IF(AND(marketing_campaign32[[#This Row],[Age]]&gt;17, marketing_campaign32[[#This Row],[Age]]&lt;40), "Adult", IF(AND(marketing_campaign32[[#This Row],[Age]]&gt;=40, marketing_campaign32[[#This Row],[Age]]&lt;59), "Middle Age", "Old Age"))</f>
        <v>Adult</v>
      </c>
      <c r="E1634">
        <v>2</v>
      </c>
      <c r="F1634">
        <v>2</v>
      </c>
      <c r="G1634">
        <v>35765</v>
      </c>
      <c r="H1634" t="s">
        <v>147</v>
      </c>
      <c r="I1634">
        <v>2</v>
      </c>
      <c r="J1634">
        <v>1</v>
      </c>
      <c r="K1634">
        <v>0</v>
      </c>
      <c r="L1634">
        <f t="shared" si="75"/>
        <v>1</v>
      </c>
      <c r="M1634">
        <f>marketing_campaign32[[#This Row],[TotalKids]]+marketing_campaign32[[#This Row],[Marital_Number]]</f>
        <v>3</v>
      </c>
      <c r="N1634" s="1">
        <v>41619</v>
      </c>
      <c r="O1634" s="22">
        <f>MAX($N$2:$N$2229)-marketing_campaign32[[#This Row],[Dt_Customer]]</f>
        <v>200</v>
      </c>
      <c r="P1634">
        <v>86</v>
      </c>
      <c r="Q1634">
        <v>22</v>
      </c>
      <c r="R1634">
        <v>3</v>
      </c>
      <c r="S1634">
        <v>30</v>
      </c>
      <c r="T1634">
        <v>0</v>
      </c>
      <c r="U1634">
        <v>5</v>
      </c>
      <c r="V1634">
        <v>15</v>
      </c>
      <c r="W1634">
        <f t="shared" si="76"/>
        <v>75</v>
      </c>
      <c r="X1634" s="27">
        <f>marketing_campaign32[[#This Row],[TotalSpend]]/marketing_campaign32[[#This Row],[Income]]</f>
        <v>2.0970222284356216E-3</v>
      </c>
      <c r="Y1634" s="27" t="str">
        <f>IF(marketing_campaign32[[#This Row],[TotalSpend]]&gt;1196, "High Spend", "Low Spend")</f>
        <v>Low Spend</v>
      </c>
      <c r="Z1634">
        <v>2</v>
      </c>
      <c r="AA1634">
        <v>2</v>
      </c>
      <c r="AB1634">
        <v>0</v>
      </c>
      <c r="AC1634">
        <v>4</v>
      </c>
      <c r="AD1634">
        <f t="shared" si="77"/>
        <v>6</v>
      </c>
      <c r="AE1634" s="30">
        <f>IFERROR(marketing_campaign32[[#This Row],[TotalSpend]]/marketing_campaign32[[#This Row],[TotalPurchase]], 0)</f>
        <v>12.5</v>
      </c>
      <c r="AF1634">
        <v>6</v>
      </c>
      <c r="AG1634">
        <v>0</v>
      </c>
      <c r="AH1634">
        <v>0</v>
      </c>
      <c r="AI1634">
        <v>0</v>
      </c>
      <c r="AJ1634">
        <v>0</v>
      </c>
      <c r="AK1634">
        <v>0</v>
      </c>
      <c r="AL1634">
        <v>0</v>
      </c>
      <c r="AM1634">
        <v>0</v>
      </c>
    </row>
    <row r="1635" spans="1:39" x14ac:dyDescent="0.3">
      <c r="A1635">
        <v>10242</v>
      </c>
      <c r="B1635">
        <v>1966</v>
      </c>
      <c r="C1635">
        <f>2014-marketing_campaign32[[#This Row],[Year_Birth]]</f>
        <v>48</v>
      </c>
      <c r="D1635" t="str">
        <f>IF(AND(marketing_campaign32[[#This Row],[Age]]&gt;17, marketing_campaign32[[#This Row],[Age]]&lt;40), "Adult", IF(AND(marketing_campaign32[[#This Row],[Age]]&gt;=40, marketing_campaign32[[#This Row],[Age]]&lt;59), "Middle Age", "Old Age"))</f>
        <v>Middle Age</v>
      </c>
      <c r="E1635">
        <v>3</v>
      </c>
      <c r="F1635">
        <v>2</v>
      </c>
      <c r="G1635">
        <v>47472</v>
      </c>
      <c r="H1635" t="s">
        <v>147</v>
      </c>
      <c r="I1635">
        <v>2</v>
      </c>
      <c r="J1635">
        <v>1</v>
      </c>
      <c r="K1635">
        <v>1</v>
      </c>
      <c r="L1635">
        <f t="shared" si="75"/>
        <v>2</v>
      </c>
      <c r="M1635">
        <f>marketing_campaign32[[#This Row],[TotalKids]]+marketing_campaign32[[#This Row],[Marital_Number]]</f>
        <v>4</v>
      </c>
      <c r="N1635" s="1">
        <v>41533</v>
      </c>
      <c r="O1635" s="22">
        <f>MAX($N$2:$N$2229)-marketing_campaign32[[#This Row],[Dt_Customer]]</f>
        <v>286</v>
      </c>
      <c r="P1635">
        <v>39</v>
      </c>
      <c r="Q1635">
        <v>56</v>
      </c>
      <c r="R1635">
        <v>0</v>
      </c>
      <c r="S1635">
        <v>11</v>
      </c>
      <c r="T1635">
        <v>0</v>
      </c>
      <c r="U1635">
        <v>0</v>
      </c>
      <c r="V1635">
        <v>8</v>
      </c>
      <c r="W1635">
        <f t="shared" si="76"/>
        <v>75</v>
      </c>
      <c r="X1635" s="27">
        <f>marketing_campaign32[[#This Row],[TotalSpend]]/marketing_campaign32[[#This Row],[Income]]</f>
        <v>1.5798786653185035E-3</v>
      </c>
      <c r="Y1635" s="27" t="str">
        <f>IF(marketing_campaign32[[#This Row],[TotalSpend]]&gt;1196, "High Spend", "Low Spend")</f>
        <v>Low Spend</v>
      </c>
      <c r="Z1635">
        <v>2</v>
      </c>
      <c r="AA1635">
        <v>2</v>
      </c>
      <c r="AB1635">
        <v>0</v>
      </c>
      <c r="AC1635">
        <v>4</v>
      </c>
      <c r="AD1635">
        <f t="shared" si="77"/>
        <v>6</v>
      </c>
      <c r="AE1635" s="30">
        <f>IFERROR(marketing_campaign32[[#This Row],[TotalSpend]]/marketing_campaign32[[#This Row],[TotalPurchase]], 0)</f>
        <v>12.5</v>
      </c>
      <c r="AF1635">
        <v>5</v>
      </c>
      <c r="AG1635">
        <v>0</v>
      </c>
      <c r="AH1635">
        <v>0</v>
      </c>
      <c r="AI1635">
        <v>0</v>
      </c>
      <c r="AJ1635">
        <v>0</v>
      </c>
      <c r="AK1635">
        <v>0</v>
      </c>
      <c r="AL1635">
        <v>0</v>
      </c>
      <c r="AM1635">
        <v>0</v>
      </c>
    </row>
    <row r="1636" spans="1:39" x14ac:dyDescent="0.3">
      <c r="A1636">
        <v>8686</v>
      </c>
      <c r="B1636">
        <v>1979</v>
      </c>
      <c r="C1636">
        <f>2014-marketing_campaign32[[#This Row],[Year_Birth]]</f>
        <v>35</v>
      </c>
      <c r="D1636" t="str">
        <f>IF(AND(marketing_campaign32[[#This Row],[Age]]&gt;17, marketing_campaign32[[#This Row],[Age]]&lt;40), "Adult", IF(AND(marketing_campaign32[[#This Row],[Age]]&gt;=40, marketing_campaign32[[#This Row],[Age]]&lt;59), "Middle Age", "Old Age"))</f>
        <v>Adult</v>
      </c>
      <c r="E1636">
        <v>1</v>
      </c>
      <c r="F1636">
        <v>2</v>
      </c>
      <c r="G1636">
        <v>23724</v>
      </c>
      <c r="H1636" t="s">
        <v>148</v>
      </c>
      <c r="I1636">
        <v>1</v>
      </c>
      <c r="J1636">
        <v>1</v>
      </c>
      <c r="K1636">
        <v>0</v>
      </c>
      <c r="L1636">
        <f t="shared" si="75"/>
        <v>1</v>
      </c>
      <c r="M1636">
        <f>marketing_campaign32[[#This Row],[TotalKids]]+marketing_campaign32[[#This Row],[Marital_Number]]</f>
        <v>3</v>
      </c>
      <c r="N1636" s="1">
        <v>41282</v>
      </c>
      <c r="O1636" s="22">
        <f>MAX($N$2:$N$2229)-marketing_campaign32[[#This Row],[Dt_Customer]]</f>
        <v>537</v>
      </c>
      <c r="P1636">
        <v>65</v>
      </c>
      <c r="Q1636">
        <v>5</v>
      </c>
      <c r="R1636">
        <v>23</v>
      </c>
      <c r="S1636">
        <v>15</v>
      </c>
      <c r="T1636">
        <v>0</v>
      </c>
      <c r="U1636">
        <v>18</v>
      </c>
      <c r="V1636">
        <v>14</v>
      </c>
      <c r="W1636">
        <f t="shared" si="76"/>
        <v>75</v>
      </c>
      <c r="X1636" s="27">
        <f>marketing_campaign32[[#This Row],[TotalSpend]]/marketing_campaign32[[#This Row],[Income]]</f>
        <v>3.1613555892766819E-3</v>
      </c>
      <c r="Y1636" s="27" t="str">
        <f>IF(marketing_campaign32[[#This Row],[TotalSpend]]&gt;1196, "High Spend", "Low Spend")</f>
        <v>Low Spend</v>
      </c>
      <c r="Z1636">
        <v>2</v>
      </c>
      <c r="AA1636">
        <v>2</v>
      </c>
      <c r="AB1636">
        <v>0</v>
      </c>
      <c r="AC1636">
        <v>3</v>
      </c>
      <c r="AD1636">
        <f t="shared" si="77"/>
        <v>5</v>
      </c>
      <c r="AE1636" s="30">
        <f>IFERROR(marketing_campaign32[[#This Row],[TotalSpend]]/marketing_campaign32[[#This Row],[TotalPurchase]], 0)</f>
        <v>15</v>
      </c>
      <c r="AF1636">
        <v>8</v>
      </c>
      <c r="AG1636">
        <v>0</v>
      </c>
      <c r="AH1636">
        <v>0</v>
      </c>
      <c r="AI1636">
        <v>0</v>
      </c>
      <c r="AJ1636">
        <v>0</v>
      </c>
      <c r="AK1636">
        <v>0</v>
      </c>
      <c r="AL1636">
        <v>0</v>
      </c>
      <c r="AM1636">
        <v>0</v>
      </c>
    </row>
    <row r="1637" spans="1:39" x14ac:dyDescent="0.3">
      <c r="A1637">
        <v>6116</v>
      </c>
      <c r="B1637">
        <v>1968</v>
      </c>
      <c r="C1637">
        <f>2014-marketing_campaign32[[#This Row],[Year_Birth]]</f>
        <v>46</v>
      </c>
      <c r="D1637" t="str">
        <f>IF(AND(marketing_campaign32[[#This Row],[Age]]&gt;17, marketing_campaign32[[#This Row],[Age]]&lt;40), "Adult", IF(AND(marketing_campaign32[[#This Row],[Age]]&gt;=40, marketing_campaign32[[#This Row],[Age]]&lt;59), "Middle Age", "Old Age"))</f>
        <v>Middle Age</v>
      </c>
      <c r="E1637">
        <v>3</v>
      </c>
      <c r="F1637">
        <v>2</v>
      </c>
      <c r="G1637">
        <v>48985</v>
      </c>
      <c r="H1637" t="s">
        <v>147</v>
      </c>
      <c r="I1637">
        <v>2</v>
      </c>
      <c r="J1637">
        <v>0</v>
      </c>
      <c r="K1637">
        <v>1</v>
      </c>
      <c r="L1637">
        <f t="shared" si="75"/>
        <v>1</v>
      </c>
      <c r="M1637">
        <f>marketing_campaign32[[#This Row],[TotalKids]]+marketing_campaign32[[#This Row],[Marital_Number]]</f>
        <v>3</v>
      </c>
      <c r="N1637" s="1">
        <v>41460</v>
      </c>
      <c r="O1637" s="22">
        <f>MAX($N$2:$N$2229)-marketing_campaign32[[#This Row],[Dt_Customer]]</f>
        <v>359</v>
      </c>
      <c r="P1637">
        <v>13</v>
      </c>
      <c r="Q1637">
        <v>19</v>
      </c>
      <c r="R1637">
        <v>13</v>
      </c>
      <c r="S1637">
        <v>18</v>
      </c>
      <c r="T1637">
        <v>10</v>
      </c>
      <c r="U1637">
        <v>7</v>
      </c>
      <c r="V1637">
        <v>8</v>
      </c>
      <c r="W1637">
        <f t="shared" si="76"/>
        <v>75</v>
      </c>
      <c r="X1637" s="27">
        <f>marketing_campaign32[[#This Row],[TotalSpend]]/marketing_campaign32[[#This Row],[Income]]</f>
        <v>1.5310809431458609E-3</v>
      </c>
      <c r="Y1637" s="27" t="str">
        <f>IF(marketing_campaign32[[#This Row],[TotalSpend]]&gt;1196, "High Spend", "Low Spend")</f>
        <v>Low Spend</v>
      </c>
      <c r="Z1637">
        <v>1</v>
      </c>
      <c r="AA1637">
        <v>1</v>
      </c>
      <c r="AB1637">
        <v>1</v>
      </c>
      <c r="AC1637">
        <v>3</v>
      </c>
      <c r="AD1637">
        <f t="shared" si="77"/>
        <v>5</v>
      </c>
      <c r="AE1637" s="30">
        <f>IFERROR(marketing_campaign32[[#This Row],[TotalSpend]]/marketing_campaign32[[#This Row],[TotalPurchase]], 0)</f>
        <v>15</v>
      </c>
      <c r="AF1637">
        <v>3</v>
      </c>
      <c r="AG1637">
        <v>0</v>
      </c>
      <c r="AH1637">
        <v>0</v>
      </c>
      <c r="AI1637">
        <v>0</v>
      </c>
      <c r="AJ1637">
        <v>0</v>
      </c>
      <c r="AK1637">
        <v>0</v>
      </c>
      <c r="AL1637">
        <v>0</v>
      </c>
      <c r="AM1637">
        <v>0</v>
      </c>
    </row>
    <row r="1638" spans="1:39" x14ac:dyDescent="0.3">
      <c r="A1638">
        <v>7842</v>
      </c>
      <c r="B1638">
        <v>1968</v>
      </c>
      <c r="C1638">
        <f>2014-marketing_campaign32[[#This Row],[Year_Birth]]</f>
        <v>46</v>
      </c>
      <c r="D1638" t="str">
        <f>IF(AND(marketing_campaign32[[#This Row],[Age]]&gt;17, marketing_campaign32[[#This Row],[Age]]&lt;40), "Adult", IF(AND(marketing_campaign32[[#This Row],[Age]]&gt;=40, marketing_campaign32[[#This Row],[Age]]&lt;59), "Middle Age", "Old Age"))</f>
        <v>Middle Age</v>
      </c>
      <c r="E1638">
        <v>2</v>
      </c>
      <c r="F1638">
        <v>1</v>
      </c>
      <c r="G1638">
        <v>36065</v>
      </c>
      <c r="H1638" t="s">
        <v>147</v>
      </c>
      <c r="I1638">
        <v>2</v>
      </c>
      <c r="J1638">
        <v>1</v>
      </c>
      <c r="K1638">
        <v>1</v>
      </c>
      <c r="L1638">
        <f t="shared" si="75"/>
        <v>2</v>
      </c>
      <c r="M1638">
        <f>marketing_campaign32[[#This Row],[TotalKids]]+marketing_campaign32[[#This Row],[Marital_Number]]</f>
        <v>3</v>
      </c>
      <c r="N1638" s="1">
        <v>41364</v>
      </c>
      <c r="O1638" s="22">
        <f>MAX($N$2:$N$2229)-marketing_campaign32[[#This Row],[Dt_Customer]]</f>
        <v>455</v>
      </c>
      <c r="P1638">
        <v>54</v>
      </c>
      <c r="Q1638">
        <v>18</v>
      </c>
      <c r="R1638">
        <v>7</v>
      </c>
      <c r="S1638">
        <v>34</v>
      </c>
      <c r="T1638">
        <v>10</v>
      </c>
      <c r="U1638">
        <v>2</v>
      </c>
      <c r="V1638">
        <v>3</v>
      </c>
      <c r="W1638">
        <f t="shared" si="76"/>
        <v>74</v>
      </c>
      <c r="X1638" s="27">
        <f>marketing_campaign32[[#This Row],[TotalSpend]]/marketing_campaign32[[#This Row],[Income]]</f>
        <v>2.0518508248994869E-3</v>
      </c>
      <c r="Y1638" s="27" t="str">
        <f>IF(marketing_campaign32[[#This Row],[TotalSpend]]&gt;1196, "High Spend", "Low Spend")</f>
        <v>Low Spend</v>
      </c>
      <c r="Z1638">
        <v>3</v>
      </c>
      <c r="AA1638">
        <v>3</v>
      </c>
      <c r="AB1638">
        <v>0</v>
      </c>
      <c r="AC1638">
        <v>3</v>
      </c>
      <c r="AD1638">
        <f t="shared" si="77"/>
        <v>6</v>
      </c>
      <c r="AE1638" s="30">
        <f>IFERROR(marketing_campaign32[[#This Row],[TotalSpend]]/marketing_campaign32[[#This Row],[TotalPurchase]], 0)</f>
        <v>12.333333333333334</v>
      </c>
      <c r="AF1638">
        <v>8</v>
      </c>
      <c r="AG1638">
        <v>0</v>
      </c>
      <c r="AH1638">
        <v>0</v>
      </c>
      <c r="AI1638">
        <v>0</v>
      </c>
      <c r="AJ1638">
        <v>0</v>
      </c>
      <c r="AK1638">
        <v>0</v>
      </c>
      <c r="AL1638">
        <v>0</v>
      </c>
      <c r="AM1638">
        <v>0</v>
      </c>
    </row>
    <row r="1639" spans="1:39" x14ac:dyDescent="0.3">
      <c r="A1639">
        <v>523</v>
      </c>
      <c r="B1639">
        <v>1989</v>
      </c>
      <c r="C1639">
        <f>2014-marketing_campaign32[[#This Row],[Year_Birth]]</f>
        <v>25</v>
      </c>
      <c r="D1639" t="str">
        <f>IF(AND(marketing_campaign32[[#This Row],[Age]]&gt;17, marketing_campaign32[[#This Row],[Age]]&lt;40), "Adult", IF(AND(marketing_campaign32[[#This Row],[Age]]&gt;=40, marketing_campaign32[[#This Row],[Age]]&lt;59), "Middle Age", "Old Age"))</f>
        <v>Adult</v>
      </c>
      <c r="E1639">
        <v>2</v>
      </c>
      <c r="F1639">
        <v>2</v>
      </c>
      <c r="G1639">
        <v>37155</v>
      </c>
      <c r="H1639" t="s">
        <v>147</v>
      </c>
      <c r="I1639">
        <v>2</v>
      </c>
      <c r="J1639">
        <v>1</v>
      </c>
      <c r="K1639">
        <v>0</v>
      </c>
      <c r="L1639">
        <f t="shared" si="75"/>
        <v>1</v>
      </c>
      <c r="M1639">
        <f>marketing_campaign32[[#This Row],[TotalKids]]+marketing_campaign32[[#This Row],[Marital_Number]]</f>
        <v>3</v>
      </c>
      <c r="N1639" s="1">
        <v>41305</v>
      </c>
      <c r="O1639" s="22">
        <f>MAX($N$2:$N$2229)-marketing_campaign32[[#This Row],[Dt_Customer]]</f>
        <v>514</v>
      </c>
      <c r="P1639">
        <v>51</v>
      </c>
      <c r="Q1639">
        <v>23</v>
      </c>
      <c r="R1639">
        <v>0</v>
      </c>
      <c r="S1639">
        <v>26</v>
      </c>
      <c r="T1639">
        <v>7</v>
      </c>
      <c r="U1639">
        <v>15</v>
      </c>
      <c r="V1639">
        <v>3</v>
      </c>
      <c r="W1639">
        <f t="shared" si="76"/>
        <v>74</v>
      </c>
      <c r="X1639" s="27">
        <f>marketing_campaign32[[#This Row],[TotalSpend]]/marketing_campaign32[[#This Row],[Income]]</f>
        <v>1.9916565738124074E-3</v>
      </c>
      <c r="Y1639" s="27" t="str">
        <f>IF(marketing_campaign32[[#This Row],[TotalSpend]]&gt;1196, "High Spend", "Low Spend")</f>
        <v>Low Spend</v>
      </c>
      <c r="Z1639">
        <v>1</v>
      </c>
      <c r="AA1639">
        <v>2</v>
      </c>
      <c r="AB1639">
        <v>0</v>
      </c>
      <c r="AC1639">
        <v>4</v>
      </c>
      <c r="AD1639">
        <f t="shared" si="77"/>
        <v>6</v>
      </c>
      <c r="AE1639" s="30">
        <f>IFERROR(marketing_campaign32[[#This Row],[TotalSpend]]/marketing_campaign32[[#This Row],[TotalPurchase]], 0)</f>
        <v>12.333333333333334</v>
      </c>
      <c r="AF1639">
        <v>5</v>
      </c>
      <c r="AG1639">
        <v>0</v>
      </c>
      <c r="AH1639">
        <v>0</v>
      </c>
      <c r="AI1639">
        <v>0</v>
      </c>
      <c r="AJ1639">
        <v>0</v>
      </c>
      <c r="AK1639">
        <v>0</v>
      </c>
      <c r="AL1639">
        <v>0</v>
      </c>
      <c r="AM1639">
        <v>0</v>
      </c>
    </row>
    <row r="1640" spans="1:39" x14ac:dyDescent="0.3">
      <c r="A1640">
        <v>1777</v>
      </c>
      <c r="B1640">
        <v>1980</v>
      </c>
      <c r="C1640">
        <f>2014-marketing_campaign32[[#This Row],[Year_Birth]]</f>
        <v>34</v>
      </c>
      <c r="D1640" t="str">
        <f>IF(AND(marketing_campaign32[[#This Row],[Age]]&gt;17, marketing_campaign32[[#This Row],[Age]]&lt;40), "Adult", IF(AND(marketing_campaign32[[#This Row],[Age]]&gt;=40, marketing_campaign32[[#This Row],[Age]]&lt;59), "Middle Age", "Old Age"))</f>
        <v>Adult</v>
      </c>
      <c r="E1640">
        <v>1</v>
      </c>
      <c r="F1640">
        <v>2</v>
      </c>
      <c r="G1640">
        <v>25965</v>
      </c>
      <c r="H1640" t="s">
        <v>148</v>
      </c>
      <c r="I1640">
        <v>1</v>
      </c>
      <c r="J1640">
        <v>0</v>
      </c>
      <c r="K1640">
        <v>0</v>
      </c>
      <c r="L1640">
        <f t="shared" si="75"/>
        <v>0</v>
      </c>
      <c r="M1640">
        <f>marketing_campaign32[[#This Row],[TotalKids]]+marketing_campaign32[[#This Row],[Marital_Number]]</f>
        <v>2</v>
      </c>
      <c r="N1640" s="1">
        <v>41159</v>
      </c>
      <c r="O1640" s="22">
        <f>MAX($N$2:$N$2229)-marketing_campaign32[[#This Row],[Dt_Customer]]</f>
        <v>660</v>
      </c>
      <c r="P1640">
        <v>29</v>
      </c>
      <c r="Q1640">
        <v>2</v>
      </c>
      <c r="R1640">
        <v>2</v>
      </c>
      <c r="S1640">
        <v>11</v>
      </c>
      <c r="T1640">
        <v>41</v>
      </c>
      <c r="U1640">
        <v>7</v>
      </c>
      <c r="V1640">
        <v>11</v>
      </c>
      <c r="W1640">
        <f t="shared" si="76"/>
        <v>74</v>
      </c>
      <c r="X1640" s="27">
        <f>marketing_campaign32[[#This Row],[TotalSpend]]/marketing_campaign32[[#This Row],[Income]]</f>
        <v>2.8499903716541499E-3</v>
      </c>
      <c r="Y1640" s="27" t="str">
        <f>IF(marketing_campaign32[[#This Row],[TotalSpend]]&gt;1196, "High Spend", "Low Spend")</f>
        <v>Low Spend</v>
      </c>
      <c r="Z1640">
        <v>1</v>
      </c>
      <c r="AA1640">
        <v>2</v>
      </c>
      <c r="AB1640">
        <v>0</v>
      </c>
      <c r="AC1640">
        <v>3</v>
      </c>
      <c r="AD1640">
        <f t="shared" si="77"/>
        <v>5</v>
      </c>
      <c r="AE1640" s="30">
        <f>IFERROR(marketing_campaign32[[#This Row],[TotalSpend]]/marketing_campaign32[[#This Row],[TotalPurchase]], 0)</f>
        <v>14.8</v>
      </c>
      <c r="AF1640">
        <v>8</v>
      </c>
      <c r="AG1640">
        <v>0</v>
      </c>
      <c r="AH1640">
        <v>0</v>
      </c>
      <c r="AI1640">
        <v>0</v>
      </c>
      <c r="AJ1640">
        <v>0</v>
      </c>
      <c r="AK1640">
        <v>0</v>
      </c>
      <c r="AL1640">
        <v>0</v>
      </c>
      <c r="AM1640">
        <v>0</v>
      </c>
    </row>
    <row r="1641" spans="1:39" x14ac:dyDescent="0.3">
      <c r="A1641">
        <v>3865</v>
      </c>
      <c r="B1641">
        <v>1977</v>
      </c>
      <c r="C1641">
        <f>2014-marketing_campaign32[[#This Row],[Year_Birth]]</f>
        <v>37</v>
      </c>
      <c r="D1641" t="str">
        <f>IF(AND(marketing_campaign32[[#This Row],[Age]]&gt;17, marketing_campaign32[[#This Row],[Age]]&lt;40), "Adult", IF(AND(marketing_campaign32[[#This Row],[Age]]&gt;=40, marketing_campaign32[[#This Row],[Age]]&lt;59), "Middle Age", "Old Age"))</f>
        <v>Adult</v>
      </c>
      <c r="E1641">
        <v>3</v>
      </c>
      <c r="F1641">
        <v>2</v>
      </c>
      <c r="G1641">
        <v>20981</v>
      </c>
      <c r="H1641" t="s">
        <v>148</v>
      </c>
      <c r="I1641">
        <v>1</v>
      </c>
      <c r="J1641">
        <v>0</v>
      </c>
      <c r="K1641">
        <v>0</v>
      </c>
      <c r="L1641">
        <f t="shared" si="75"/>
        <v>0</v>
      </c>
      <c r="M1641">
        <f>marketing_campaign32[[#This Row],[TotalKids]]+marketing_campaign32[[#This Row],[Marital_Number]]</f>
        <v>2</v>
      </c>
      <c r="N1641" s="1">
        <v>41394</v>
      </c>
      <c r="O1641" s="22">
        <f>MAX($N$2:$N$2229)-marketing_campaign32[[#This Row],[Dt_Customer]]</f>
        <v>425</v>
      </c>
      <c r="P1641">
        <v>14</v>
      </c>
      <c r="Q1641">
        <v>2</v>
      </c>
      <c r="R1641">
        <v>12</v>
      </c>
      <c r="S1641">
        <v>10</v>
      </c>
      <c r="T1641">
        <v>6</v>
      </c>
      <c r="U1641">
        <v>13</v>
      </c>
      <c r="V1641">
        <v>30</v>
      </c>
      <c r="W1641">
        <f t="shared" si="76"/>
        <v>73</v>
      </c>
      <c r="X1641" s="27">
        <f>marketing_campaign32[[#This Row],[TotalSpend]]/marketing_campaign32[[#This Row],[Income]]</f>
        <v>3.4793384490729709E-3</v>
      </c>
      <c r="Y1641" s="27" t="str">
        <f>IF(marketing_campaign32[[#This Row],[TotalSpend]]&gt;1196, "High Spend", "Low Spend")</f>
        <v>Low Spend</v>
      </c>
      <c r="Z1641">
        <v>1</v>
      </c>
      <c r="AA1641">
        <v>3</v>
      </c>
      <c r="AB1641">
        <v>1</v>
      </c>
      <c r="AC1641">
        <v>2</v>
      </c>
      <c r="AD1641">
        <f t="shared" si="77"/>
        <v>6</v>
      </c>
      <c r="AE1641" s="30">
        <f>IFERROR(marketing_campaign32[[#This Row],[TotalSpend]]/marketing_campaign32[[#This Row],[TotalPurchase]], 0)</f>
        <v>12.166666666666666</v>
      </c>
      <c r="AF1641">
        <v>8</v>
      </c>
      <c r="AG1641">
        <v>0</v>
      </c>
      <c r="AH1641">
        <v>0</v>
      </c>
      <c r="AI1641">
        <v>0</v>
      </c>
      <c r="AJ1641">
        <v>0</v>
      </c>
      <c r="AK1641">
        <v>0</v>
      </c>
      <c r="AL1641">
        <v>1</v>
      </c>
      <c r="AM1641">
        <v>0</v>
      </c>
    </row>
    <row r="1642" spans="1:39" x14ac:dyDescent="0.3">
      <c r="A1642">
        <v>1519</v>
      </c>
      <c r="B1642">
        <v>1972</v>
      </c>
      <c r="C1642">
        <f>2014-marketing_campaign32[[#This Row],[Year_Birth]]</f>
        <v>42</v>
      </c>
      <c r="D1642" t="str">
        <f>IF(AND(marketing_campaign32[[#This Row],[Age]]&gt;17, marketing_campaign32[[#This Row],[Age]]&lt;40), "Adult", IF(AND(marketing_campaign32[[#This Row],[Age]]&gt;=40, marketing_campaign32[[#This Row],[Age]]&lt;59), "Middle Age", "Old Age"))</f>
        <v>Middle Age</v>
      </c>
      <c r="E1642">
        <v>3</v>
      </c>
      <c r="F1642">
        <v>1</v>
      </c>
      <c r="G1642">
        <v>38578</v>
      </c>
      <c r="H1642" t="s">
        <v>147</v>
      </c>
      <c r="I1642">
        <v>2</v>
      </c>
      <c r="J1642">
        <v>1</v>
      </c>
      <c r="K1642">
        <v>1</v>
      </c>
      <c r="L1642">
        <f t="shared" si="75"/>
        <v>2</v>
      </c>
      <c r="M1642">
        <f>marketing_campaign32[[#This Row],[TotalKids]]+marketing_campaign32[[#This Row],[Marital_Number]]</f>
        <v>3</v>
      </c>
      <c r="N1642" s="1">
        <v>41447</v>
      </c>
      <c r="O1642" s="22">
        <f>MAX($N$2:$N$2229)-marketing_campaign32[[#This Row],[Dt_Customer]]</f>
        <v>372</v>
      </c>
      <c r="P1642">
        <v>2</v>
      </c>
      <c r="Q1642">
        <v>38</v>
      </c>
      <c r="R1642">
        <v>4</v>
      </c>
      <c r="S1642">
        <v>22</v>
      </c>
      <c r="T1642">
        <v>3</v>
      </c>
      <c r="U1642">
        <v>3</v>
      </c>
      <c r="V1642">
        <v>3</v>
      </c>
      <c r="W1642">
        <f t="shared" si="76"/>
        <v>73</v>
      </c>
      <c r="X1642" s="27">
        <f>marketing_campaign32[[#This Row],[TotalSpend]]/marketing_campaign32[[#This Row],[Income]]</f>
        <v>1.8922702058167867E-3</v>
      </c>
      <c r="Y1642" s="27" t="str">
        <f>IF(marketing_campaign32[[#This Row],[TotalSpend]]&gt;1196, "High Spend", "Low Spend")</f>
        <v>Low Spend</v>
      </c>
      <c r="Z1642">
        <v>3</v>
      </c>
      <c r="AA1642">
        <v>3</v>
      </c>
      <c r="AB1642">
        <v>0</v>
      </c>
      <c r="AC1642">
        <v>3</v>
      </c>
      <c r="AD1642">
        <f t="shared" si="77"/>
        <v>6</v>
      </c>
      <c r="AE1642" s="30">
        <f>IFERROR(marketing_campaign32[[#This Row],[TotalSpend]]/marketing_campaign32[[#This Row],[TotalPurchase]], 0)</f>
        <v>12.166666666666666</v>
      </c>
      <c r="AF1642">
        <v>8</v>
      </c>
      <c r="AG1642">
        <v>0</v>
      </c>
      <c r="AH1642">
        <v>0</v>
      </c>
      <c r="AI1642">
        <v>0</v>
      </c>
      <c r="AJ1642">
        <v>0</v>
      </c>
      <c r="AK1642">
        <v>0</v>
      </c>
      <c r="AL1642">
        <v>1</v>
      </c>
      <c r="AM1642">
        <v>0</v>
      </c>
    </row>
    <row r="1643" spans="1:39" x14ac:dyDescent="0.3">
      <c r="A1643">
        <v>9080</v>
      </c>
      <c r="B1643">
        <v>1972</v>
      </c>
      <c r="C1643">
        <f>2014-marketing_campaign32[[#This Row],[Year_Birth]]</f>
        <v>42</v>
      </c>
      <c r="D1643" t="str">
        <f>IF(AND(marketing_campaign32[[#This Row],[Age]]&gt;17, marketing_campaign32[[#This Row],[Age]]&lt;40), "Adult", IF(AND(marketing_campaign32[[#This Row],[Age]]&gt;=40, marketing_campaign32[[#This Row],[Age]]&lt;59), "Middle Age", "Old Age"))</f>
        <v>Middle Age</v>
      </c>
      <c r="E1643">
        <v>3</v>
      </c>
      <c r="F1643">
        <v>1</v>
      </c>
      <c r="G1643">
        <v>38578</v>
      </c>
      <c r="H1643" t="s">
        <v>147</v>
      </c>
      <c r="I1643">
        <v>2</v>
      </c>
      <c r="J1643">
        <v>1</v>
      </c>
      <c r="K1643">
        <v>1</v>
      </c>
      <c r="L1643">
        <f t="shared" si="75"/>
        <v>2</v>
      </c>
      <c r="M1643">
        <f>marketing_campaign32[[#This Row],[TotalKids]]+marketing_campaign32[[#This Row],[Marital_Number]]</f>
        <v>3</v>
      </c>
      <c r="N1643" s="1">
        <v>41447</v>
      </c>
      <c r="O1643" s="22">
        <f>MAX($N$2:$N$2229)-marketing_campaign32[[#This Row],[Dt_Customer]]</f>
        <v>372</v>
      </c>
      <c r="P1643">
        <v>2</v>
      </c>
      <c r="Q1643">
        <v>38</v>
      </c>
      <c r="R1643">
        <v>4</v>
      </c>
      <c r="S1643">
        <v>22</v>
      </c>
      <c r="T1643">
        <v>3</v>
      </c>
      <c r="U1643">
        <v>3</v>
      </c>
      <c r="V1643">
        <v>3</v>
      </c>
      <c r="W1643">
        <f t="shared" si="76"/>
        <v>73</v>
      </c>
      <c r="X1643" s="27">
        <f>marketing_campaign32[[#This Row],[TotalSpend]]/marketing_campaign32[[#This Row],[Income]]</f>
        <v>1.8922702058167867E-3</v>
      </c>
      <c r="Y1643" s="27" t="str">
        <f>IF(marketing_campaign32[[#This Row],[TotalSpend]]&gt;1196, "High Spend", "Low Spend")</f>
        <v>Low Spend</v>
      </c>
      <c r="Z1643">
        <v>3</v>
      </c>
      <c r="AA1643">
        <v>3</v>
      </c>
      <c r="AB1643">
        <v>0</v>
      </c>
      <c r="AC1643">
        <v>3</v>
      </c>
      <c r="AD1643">
        <f t="shared" si="77"/>
        <v>6</v>
      </c>
      <c r="AE1643" s="30">
        <f>IFERROR(marketing_campaign32[[#This Row],[TotalSpend]]/marketing_campaign32[[#This Row],[TotalPurchase]], 0)</f>
        <v>12.166666666666666</v>
      </c>
      <c r="AF1643">
        <v>8</v>
      </c>
      <c r="AG1643">
        <v>0</v>
      </c>
      <c r="AH1643">
        <v>0</v>
      </c>
      <c r="AI1643">
        <v>0</v>
      </c>
      <c r="AJ1643">
        <v>0</v>
      </c>
      <c r="AK1643">
        <v>0</v>
      </c>
      <c r="AL1643">
        <v>0</v>
      </c>
      <c r="AM1643">
        <v>0</v>
      </c>
    </row>
    <row r="1644" spans="1:39" x14ac:dyDescent="0.3">
      <c r="A1644">
        <v>6678</v>
      </c>
      <c r="B1644">
        <v>1989</v>
      </c>
      <c r="C1644">
        <f>2014-marketing_campaign32[[#This Row],[Year_Birth]]</f>
        <v>25</v>
      </c>
      <c r="D1644" t="str">
        <f>IF(AND(marketing_campaign32[[#This Row],[Age]]&gt;17, marketing_campaign32[[#This Row],[Age]]&lt;40), "Adult", IF(AND(marketing_campaign32[[#This Row],[Age]]&gt;=40, marketing_campaign32[[#This Row],[Age]]&lt;59), "Middle Age", "Old Age"))</f>
        <v>Adult</v>
      </c>
      <c r="E1644">
        <v>2</v>
      </c>
      <c r="F1644">
        <v>2</v>
      </c>
      <c r="G1644">
        <v>31928</v>
      </c>
      <c r="H1644" t="s">
        <v>147</v>
      </c>
      <c r="I1644">
        <v>2</v>
      </c>
      <c r="J1644">
        <v>1</v>
      </c>
      <c r="K1644">
        <v>0</v>
      </c>
      <c r="L1644">
        <f t="shared" si="75"/>
        <v>1</v>
      </c>
      <c r="M1644">
        <f>marketing_campaign32[[#This Row],[TotalKids]]+marketing_campaign32[[#This Row],[Marital_Number]]</f>
        <v>3</v>
      </c>
      <c r="N1644" s="1">
        <v>41726</v>
      </c>
      <c r="O1644" s="22">
        <f>MAX($N$2:$N$2229)-marketing_campaign32[[#This Row],[Dt_Customer]]</f>
        <v>93</v>
      </c>
      <c r="P1644">
        <v>5</v>
      </c>
      <c r="Q1644">
        <v>33</v>
      </c>
      <c r="R1644">
        <v>4</v>
      </c>
      <c r="S1644">
        <v>24</v>
      </c>
      <c r="T1644">
        <v>4</v>
      </c>
      <c r="U1644">
        <v>2</v>
      </c>
      <c r="V1644">
        <v>5</v>
      </c>
      <c r="W1644">
        <f t="shared" si="76"/>
        <v>72</v>
      </c>
      <c r="X1644" s="27">
        <f>marketing_campaign32[[#This Row],[TotalSpend]]/marketing_campaign32[[#This Row],[Income]]</f>
        <v>2.2550739163117012E-3</v>
      </c>
      <c r="Y1644" s="27" t="str">
        <f>IF(marketing_campaign32[[#This Row],[TotalSpend]]&gt;1196, "High Spend", "Low Spend")</f>
        <v>Low Spend</v>
      </c>
      <c r="Z1644">
        <v>2</v>
      </c>
      <c r="AA1644">
        <v>3</v>
      </c>
      <c r="AB1644">
        <v>0</v>
      </c>
      <c r="AC1644">
        <v>4</v>
      </c>
      <c r="AD1644">
        <f t="shared" si="77"/>
        <v>7</v>
      </c>
      <c r="AE1644" s="30">
        <f>IFERROR(marketing_campaign32[[#This Row],[TotalSpend]]/marketing_campaign32[[#This Row],[TotalPurchase]], 0)</f>
        <v>10.285714285714286</v>
      </c>
      <c r="AF1644">
        <v>7</v>
      </c>
      <c r="AG1644">
        <v>0</v>
      </c>
      <c r="AH1644">
        <v>0</v>
      </c>
      <c r="AI1644">
        <v>0</v>
      </c>
      <c r="AJ1644">
        <v>0</v>
      </c>
      <c r="AK1644">
        <v>0</v>
      </c>
      <c r="AL1644">
        <v>0</v>
      </c>
      <c r="AM1644">
        <v>0</v>
      </c>
    </row>
    <row r="1645" spans="1:39" x14ac:dyDescent="0.3">
      <c r="A1645">
        <v>833</v>
      </c>
      <c r="B1645">
        <v>1955</v>
      </c>
      <c r="C1645">
        <f>2014-marketing_campaign32[[#This Row],[Year_Birth]]</f>
        <v>59</v>
      </c>
      <c r="D1645" t="str">
        <f>IF(AND(marketing_campaign32[[#This Row],[Age]]&gt;17, marketing_campaign32[[#This Row],[Age]]&lt;40), "Adult", IF(AND(marketing_campaign32[[#This Row],[Age]]&gt;=40, marketing_campaign32[[#This Row],[Age]]&lt;59), "Middle Age", "Old Age"))</f>
        <v>Old Age</v>
      </c>
      <c r="E1645">
        <v>3</v>
      </c>
      <c r="F1645">
        <v>2</v>
      </c>
      <c r="G1645">
        <v>38452</v>
      </c>
      <c r="H1645" t="s">
        <v>147</v>
      </c>
      <c r="I1645">
        <v>2</v>
      </c>
      <c r="J1645">
        <v>1</v>
      </c>
      <c r="K1645">
        <v>1</v>
      </c>
      <c r="L1645">
        <f t="shared" si="75"/>
        <v>2</v>
      </c>
      <c r="M1645">
        <f>marketing_campaign32[[#This Row],[TotalKids]]+marketing_campaign32[[#This Row],[Marital_Number]]</f>
        <v>4</v>
      </c>
      <c r="N1645" s="1">
        <v>41728</v>
      </c>
      <c r="O1645" s="22">
        <f>MAX($N$2:$N$2229)-marketing_campaign32[[#This Row],[Dt_Customer]]</f>
        <v>91</v>
      </c>
      <c r="P1645">
        <v>62</v>
      </c>
      <c r="Q1645">
        <v>56</v>
      </c>
      <c r="R1645">
        <v>0</v>
      </c>
      <c r="S1645">
        <v>14</v>
      </c>
      <c r="T1645">
        <v>0</v>
      </c>
      <c r="U1645">
        <v>0</v>
      </c>
      <c r="V1645">
        <v>2</v>
      </c>
      <c r="W1645">
        <f t="shared" si="76"/>
        <v>72</v>
      </c>
      <c r="X1645" s="27">
        <f>marketing_campaign32[[#This Row],[TotalSpend]]/marketing_campaign32[[#This Row],[Income]]</f>
        <v>1.8724643711640486E-3</v>
      </c>
      <c r="Y1645" s="27" t="str">
        <f>IF(marketing_campaign32[[#This Row],[TotalSpend]]&gt;1196, "High Spend", "Low Spend")</f>
        <v>Low Spend</v>
      </c>
      <c r="Z1645">
        <v>3</v>
      </c>
      <c r="AA1645">
        <v>3</v>
      </c>
      <c r="AB1645">
        <v>0</v>
      </c>
      <c r="AC1645">
        <v>3</v>
      </c>
      <c r="AD1645">
        <f t="shared" si="77"/>
        <v>6</v>
      </c>
      <c r="AE1645" s="30">
        <f>IFERROR(marketing_campaign32[[#This Row],[TotalSpend]]/marketing_campaign32[[#This Row],[TotalPurchase]], 0)</f>
        <v>12</v>
      </c>
      <c r="AF1645">
        <v>7</v>
      </c>
      <c r="AG1645">
        <v>0</v>
      </c>
      <c r="AH1645">
        <v>0</v>
      </c>
      <c r="AI1645">
        <v>0</v>
      </c>
      <c r="AJ1645">
        <v>0</v>
      </c>
      <c r="AK1645">
        <v>0</v>
      </c>
      <c r="AL1645">
        <v>0</v>
      </c>
      <c r="AM1645">
        <v>0</v>
      </c>
    </row>
    <row r="1646" spans="1:39" x14ac:dyDescent="0.3">
      <c r="A1646">
        <v>3565</v>
      </c>
      <c r="B1646">
        <v>1955</v>
      </c>
      <c r="C1646">
        <f>2014-marketing_campaign32[[#This Row],[Year_Birth]]</f>
        <v>59</v>
      </c>
      <c r="D1646" t="str">
        <f>IF(AND(marketing_campaign32[[#This Row],[Age]]&gt;17, marketing_campaign32[[#This Row],[Age]]&lt;40), "Adult", IF(AND(marketing_campaign32[[#This Row],[Age]]&gt;=40, marketing_campaign32[[#This Row],[Age]]&lt;59), "Middle Age", "Old Age"))</f>
        <v>Old Age</v>
      </c>
      <c r="E1646">
        <v>3</v>
      </c>
      <c r="F1646">
        <v>2</v>
      </c>
      <c r="G1646">
        <v>38452</v>
      </c>
      <c r="H1646" t="s">
        <v>147</v>
      </c>
      <c r="I1646">
        <v>2</v>
      </c>
      <c r="J1646">
        <v>1</v>
      </c>
      <c r="K1646">
        <v>1</v>
      </c>
      <c r="L1646">
        <f t="shared" si="75"/>
        <v>2</v>
      </c>
      <c r="M1646">
        <f>marketing_campaign32[[#This Row],[TotalKids]]+marketing_campaign32[[#This Row],[Marital_Number]]</f>
        <v>4</v>
      </c>
      <c r="N1646" s="1">
        <v>41728</v>
      </c>
      <c r="O1646" s="22">
        <f>MAX($N$2:$N$2229)-marketing_campaign32[[#This Row],[Dt_Customer]]</f>
        <v>91</v>
      </c>
      <c r="P1646">
        <v>62</v>
      </c>
      <c r="Q1646">
        <v>56</v>
      </c>
      <c r="R1646">
        <v>0</v>
      </c>
      <c r="S1646">
        <v>14</v>
      </c>
      <c r="T1646">
        <v>0</v>
      </c>
      <c r="U1646">
        <v>0</v>
      </c>
      <c r="V1646">
        <v>2</v>
      </c>
      <c r="W1646">
        <f t="shared" si="76"/>
        <v>72</v>
      </c>
      <c r="X1646" s="27">
        <f>marketing_campaign32[[#This Row],[TotalSpend]]/marketing_campaign32[[#This Row],[Income]]</f>
        <v>1.8724643711640486E-3</v>
      </c>
      <c r="Y1646" s="27" t="str">
        <f>IF(marketing_campaign32[[#This Row],[TotalSpend]]&gt;1196, "High Spend", "Low Spend")</f>
        <v>Low Spend</v>
      </c>
      <c r="Z1646">
        <v>3</v>
      </c>
      <c r="AA1646">
        <v>3</v>
      </c>
      <c r="AB1646">
        <v>0</v>
      </c>
      <c r="AC1646">
        <v>3</v>
      </c>
      <c r="AD1646">
        <f t="shared" si="77"/>
        <v>6</v>
      </c>
      <c r="AE1646" s="30">
        <f>IFERROR(marketing_campaign32[[#This Row],[TotalSpend]]/marketing_campaign32[[#This Row],[TotalPurchase]], 0)</f>
        <v>12</v>
      </c>
      <c r="AF1646">
        <v>7</v>
      </c>
      <c r="AG1646">
        <v>0</v>
      </c>
      <c r="AH1646">
        <v>0</v>
      </c>
      <c r="AI1646">
        <v>0</v>
      </c>
      <c r="AJ1646">
        <v>0</v>
      </c>
      <c r="AK1646">
        <v>0</v>
      </c>
      <c r="AL1646">
        <v>0</v>
      </c>
      <c r="AM1646">
        <v>0</v>
      </c>
    </row>
    <row r="1647" spans="1:39" x14ac:dyDescent="0.3">
      <c r="A1647">
        <v>1331</v>
      </c>
      <c r="B1647">
        <v>1977</v>
      </c>
      <c r="C1647">
        <f>2014-marketing_campaign32[[#This Row],[Year_Birth]]</f>
        <v>37</v>
      </c>
      <c r="D1647" t="str">
        <f>IF(AND(marketing_campaign32[[#This Row],[Age]]&gt;17, marketing_campaign32[[#This Row],[Age]]&lt;40), "Adult", IF(AND(marketing_campaign32[[#This Row],[Age]]&gt;=40, marketing_campaign32[[#This Row],[Age]]&lt;59), "Middle Age", "Old Age"))</f>
        <v>Adult</v>
      </c>
      <c r="E1647">
        <v>2</v>
      </c>
      <c r="F1647">
        <v>1</v>
      </c>
      <c r="G1647">
        <v>35790</v>
      </c>
      <c r="H1647" t="s">
        <v>147</v>
      </c>
      <c r="I1647">
        <v>2</v>
      </c>
      <c r="J1647">
        <v>1</v>
      </c>
      <c r="K1647">
        <v>0</v>
      </c>
      <c r="L1647">
        <f t="shared" si="75"/>
        <v>1</v>
      </c>
      <c r="M1647">
        <f>marketing_campaign32[[#This Row],[TotalKids]]+marketing_campaign32[[#This Row],[Marital_Number]]</f>
        <v>2</v>
      </c>
      <c r="N1647" s="1">
        <v>41276</v>
      </c>
      <c r="O1647" s="22">
        <f>MAX($N$2:$N$2229)-marketing_campaign32[[#This Row],[Dt_Customer]]</f>
        <v>543</v>
      </c>
      <c r="P1647">
        <v>54</v>
      </c>
      <c r="Q1647">
        <v>12</v>
      </c>
      <c r="R1647">
        <v>6</v>
      </c>
      <c r="S1647">
        <v>20</v>
      </c>
      <c r="T1647">
        <v>30</v>
      </c>
      <c r="U1647">
        <v>1</v>
      </c>
      <c r="V1647">
        <v>3</v>
      </c>
      <c r="W1647">
        <f t="shared" si="76"/>
        <v>72</v>
      </c>
      <c r="X1647" s="27">
        <f>marketing_campaign32[[#This Row],[TotalSpend]]/marketing_campaign32[[#This Row],[Income]]</f>
        <v>2.0117351215423302E-3</v>
      </c>
      <c r="Y1647" s="27" t="str">
        <f>IF(marketing_campaign32[[#This Row],[TotalSpend]]&gt;1196, "High Spend", "Low Spend")</f>
        <v>Low Spend</v>
      </c>
      <c r="Z1647">
        <v>2</v>
      </c>
      <c r="AA1647">
        <v>2</v>
      </c>
      <c r="AB1647">
        <v>0</v>
      </c>
      <c r="AC1647">
        <v>3</v>
      </c>
      <c r="AD1647">
        <f t="shared" si="77"/>
        <v>5</v>
      </c>
      <c r="AE1647" s="30">
        <f>IFERROR(marketing_campaign32[[#This Row],[TotalSpend]]/marketing_campaign32[[#This Row],[TotalPurchase]], 0)</f>
        <v>14.4</v>
      </c>
      <c r="AF1647">
        <v>7</v>
      </c>
      <c r="AG1647">
        <v>0</v>
      </c>
      <c r="AH1647">
        <v>0</v>
      </c>
      <c r="AI1647">
        <v>0</v>
      </c>
      <c r="AJ1647">
        <v>0</v>
      </c>
      <c r="AK1647">
        <v>0</v>
      </c>
      <c r="AL1647">
        <v>0</v>
      </c>
      <c r="AM1647">
        <v>0</v>
      </c>
    </row>
    <row r="1648" spans="1:39" x14ac:dyDescent="0.3">
      <c r="A1648">
        <v>5790</v>
      </c>
      <c r="B1648">
        <v>1985</v>
      </c>
      <c r="C1648">
        <f>2014-marketing_campaign32[[#This Row],[Year_Birth]]</f>
        <v>29</v>
      </c>
      <c r="D1648" t="str">
        <f>IF(AND(marketing_campaign32[[#This Row],[Age]]&gt;17, marketing_campaign32[[#This Row],[Age]]&lt;40), "Adult", IF(AND(marketing_campaign32[[#This Row],[Age]]&gt;=40, marketing_campaign32[[#This Row],[Age]]&lt;59), "Middle Age", "Old Age"))</f>
        <v>Adult</v>
      </c>
      <c r="E1648">
        <v>2</v>
      </c>
      <c r="F1648">
        <v>2</v>
      </c>
      <c r="G1648">
        <v>31158</v>
      </c>
      <c r="H1648" t="s">
        <v>147</v>
      </c>
      <c r="I1648">
        <v>2</v>
      </c>
      <c r="J1648">
        <v>1</v>
      </c>
      <c r="K1648">
        <v>0</v>
      </c>
      <c r="L1648">
        <f t="shared" si="75"/>
        <v>1</v>
      </c>
      <c r="M1648">
        <f>marketing_campaign32[[#This Row],[TotalKids]]+marketing_campaign32[[#This Row],[Marital_Number]]</f>
        <v>3</v>
      </c>
      <c r="N1648" s="1">
        <v>41301</v>
      </c>
      <c r="O1648" s="22">
        <f>MAX($N$2:$N$2229)-marketing_campaign32[[#This Row],[Dt_Customer]]</f>
        <v>518</v>
      </c>
      <c r="P1648">
        <v>62</v>
      </c>
      <c r="Q1648">
        <v>25</v>
      </c>
      <c r="R1648">
        <v>6</v>
      </c>
      <c r="S1648">
        <v>16</v>
      </c>
      <c r="T1648">
        <v>20</v>
      </c>
      <c r="U1648">
        <v>0</v>
      </c>
      <c r="V1648">
        <v>5</v>
      </c>
      <c r="W1648">
        <f t="shared" si="76"/>
        <v>72</v>
      </c>
      <c r="X1648" s="27">
        <f>marketing_campaign32[[#This Row],[TotalSpend]]/marketing_campaign32[[#This Row],[Income]]</f>
        <v>2.3108030040439051E-3</v>
      </c>
      <c r="Y1648" s="27" t="str">
        <f>IF(marketing_campaign32[[#This Row],[TotalSpend]]&gt;1196, "High Spend", "Low Spend")</f>
        <v>Low Spend</v>
      </c>
      <c r="Z1648">
        <v>2</v>
      </c>
      <c r="AA1648">
        <v>2</v>
      </c>
      <c r="AB1648">
        <v>0</v>
      </c>
      <c r="AC1648">
        <v>3</v>
      </c>
      <c r="AD1648">
        <f t="shared" si="77"/>
        <v>5</v>
      </c>
      <c r="AE1648" s="30">
        <f>IFERROR(marketing_campaign32[[#This Row],[TotalSpend]]/marketing_campaign32[[#This Row],[TotalPurchase]], 0)</f>
        <v>14.4</v>
      </c>
      <c r="AF1648">
        <v>8</v>
      </c>
      <c r="AG1648">
        <v>0</v>
      </c>
      <c r="AH1648">
        <v>0</v>
      </c>
      <c r="AI1648">
        <v>0</v>
      </c>
      <c r="AJ1648">
        <v>0</v>
      </c>
      <c r="AK1648">
        <v>0</v>
      </c>
      <c r="AL1648">
        <v>0</v>
      </c>
      <c r="AM1648">
        <v>0</v>
      </c>
    </row>
    <row r="1649" spans="1:39" x14ac:dyDescent="0.3">
      <c r="A1649">
        <v>6019</v>
      </c>
      <c r="B1649">
        <v>1971</v>
      </c>
      <c r="C1649">
        <f>2014-marketing_campaign32[[#This Row],[Year_Birth]]</f>
        <v>43</v>
      </c>
      <c r="D1649" t="str">
        <f>IF(AND(marketing_campaign32[[#This Row],[Age]]&gt;17, marketing_campaign32[[#This Row],[Age]]&lt;40), "Adult", IF(AND(marketing_campaign32[[#This Row],[Age]]&gt;=40, marketing_campaign32[[#This Row],[Age]]&lt;59), "Middle Age", "Old Age"))</f>
        <v>Middle Age</v>
      </c>
      <c r="E1649">
        <v>3</v>
      </c>
      <c r="F1649">
        <v>2</v>
      </c>
      <c r="G1649">
        <v>37126</v>
      </c>
      <c r="H1649" t="s">
        <v>147</v>
      </c>
      <c r="I1649">
        <v>2</v>
      </c>
      <c r="J1649">
        <v>1</v>
      </c>
      <c r="K1649">
        <v>0</v>
      </c>
      <c r="L1649">
        <f t="shared" si="75"/>
        <v>1</v>
      </c>
      <c r="M1649">
        <f>marketing_campaign32[[#This Row],[TotalKids]]+marketing_campaign32[[#This Row],[Marital_Number]]</f>
        <v>3</v>
      </c>
      <c r="N1649" s="1">
        <v>41728</v>
      </c>
      <c r="O1649" s="22">
        <f>MAX($N$2:$N$2229)-marketing_campaign32[[#This Row],[Dt_Customer]]</f>
        <v>91</v>
      </c>
      <c r="P1649">
        <v>9</v>
      </c>
      <c r="Q1649">
        <v>45</v>
      </c>
      <c r="R1649">
        <v>3</v>
      </c>
      <c r="S1649">
        <v>9</v>
      </c>
      <c r="T1649">
        <v>4</v>
      </c>
      <c r="U1649">
        <v>4</v>
      </c>
      <c r="V1649">
        <v>7</v>
      </c>
      <c r="W1649">
        <f t="shared" si="76"/>
        <v>72</v>
      </c>
      <c r="X1649" s="27">
        <f>marketing_campaign32[[#This Row],[TotalSpend]]/marketing_campaign32[[#This Row],[Income]]</f>
        <v>1.9393417012336367E-3</v>
      </c>
      <c r="Y1649" s="27" t="str">
        <f>IF(marketing_campaign32[[#This Row],[TotalSpend]]&gt;1196, "High Spend", "Low Spend")</f>
        <v>Low Spend</v>
      </c>
      <c r="Z1649">
        <v>1</v>
      </c>
      <c r="AA1649">
        <v>1</v>
      </c>
      <c r="AB1649">
        <v>2</v>
      </c>
      <c r="AC1649">
        <v>2</v>
      </c>
      <c r="AD1649">
        <f t="shared" si="77"/>
        <v>5</v>
      </c>
      <c r="AE1649" s="30">
        <f>IFERROR(marketing_campaign32[[#This Row],[TotalSpend]]/marketing_campaign32[[#This Row],[TotalPurchase]], 0)</f>
        <v>14.4</v>
      </c>
      <c r="AF1649">
        <v>6</v>
      </c>
      <c r="AG1649">
        <v>0</v>
      </c>
      <c r="AH1649">
        <v>0</v>
      </c>
      <c r="AI1649">
        <v>1</v>
      </c>
      <c r="AJ1649">
        <v>0</v>
      </c>
      <c r="AK1649">
        <v>0</v>
      </c>
      <c r="AL1649">
        <v>1</v>
      </c>
      <c r="AM1649">
        <v>0</v>
      </c>
    </row>
    <row r="1650" spans="1:39" x14ac:dyDescent="0.3">
      <c r="A1650">
        <v>1473</v>
      </c>
      <c r="B1650">
        <v>1960</v>
      </c>
      <c r="C1650">
        <f>2014-marketing_campaign32[[#This Row],[Year_Birth]]</f>
        <v>54</v>
      </c>
      <c r="D1650" t="str">
        <f>IF(AND(marketing_campaign32[[#This Row],[Age]]&gt;17, marketing_campaign32[[#This Row],[Age]]&lt;40), "Adult", IF(AND(marketing_campaign32[[#This Row],[Age]]&gt;=40, marketing_campaign32[[#This Row],[Age]]&lt;59), "Middle Age", "Old Age"))</f>
        <v>Middle Age</v>
      </c>
      <c r="E1650">
        <v>3</v>
      </c>
      <c r="F1650">
        <v>1</v>
      </c>
      <c r="G1650">
        <v>47823</v>
      </c>
      <c r="H1650" t="s">
        <v>147</v>
      </c>
      <c r="I1650">
        <v>2</v>
      </c>
      <c r="J1650">
        <v>0</v>
      </c>
      <c r="K1650">
        <v>1</v>
      </c>
      <c r="L1650">
        <f t="shared" si="75"/>
        <v>1</v>
      </c>
      <c r="M1650">
        <f>marketing_campaign32[[#This Row],[TotalKids]]+marketing_campaign32[[#This Row],[Marital_Number]]</f>
        <v>2</v>
      </c>
      <c r="N1650" s="1">
        <v>41478</v>
      </c>
      <c r="O1650" s="22">
        <f>MAX($N$2:$N$2229)-marketing_campaign32[[#This Row],[Dt_Customer]]</f>
        <v>341</v>
      </c>
      <c r="P1650">
        <v>0</v>
      </c>
      <c r="Q1650">
        <v>53</v>
      </c>
      <c r="R1650">
        <v>1</v>
      </c>
      <c r="S1650">
        <v>5</v>
      </c>
      <c r="T1650">
        <v>2</v>
      </c>
      <c r="U1650">
        <v>1</v>
      </c>
      <c r="V1650">
        <v>10</v>
      </c>
      <c r="W1650">
        <f t="shared" si="76"/>
        <v>72</v>
      </c>
      <c r="X1650" s="27">
        <f>marketing_campaign32[[#This Row],[TotalSpend]]/marketing_campaign32[[#This Row],[Income]]</f>
        <v>1.505551721974782E-3</v>
      </c>
      <c r="Y1650" s="27" t="str">
        <f>IF(marketing_campaign32[[#This Row],[TotalSpend]]&gt;1196, "High Spend", "Low Spend")</f>
        <v>Low Spend</v>
      </c>
      <c r="Z1650">
        <v>2</v>
      </c>
      <c r="AA1650">
        <v>2</v>
      </c>
      <c r="AB1650">
        <v>0</v>
      </c>
      <c r="AC1650">
        <v>3</v>
      </c>
      <c r="AD1650">
        <f t="shared" si="77"/>
        <v>5</v>
      </c>
      <c r="AE1650" s="30">
        <f>IFERROR(marketing_campaign32[[#This Row],[TotalSpend]]/marketing_campaign32[[#This Row],[TotalPurchase]], 0)</f>
        <v>14.4</v>
      </c>
      <c r="AF1650">
        <v>8</v>
      </c>
      <c r="AG1650">
        <v>0</v>
      </c>
      <c r="AH1650">
        <v>0</v>
      </c>
      <c r="AI1650">
        <v>0</v>
      </c>
      <c r="AJ1650">
        <v>0</v>
      </c>
      <c r="AK1650">
        <v>0</v>
      </c>
      <c r="AL1650">
        <v>0</v>
      </c>
      <c r="AM1650">
        <v>0</v>
      </c>
    </row>
    <row r="1651" spans="1:39" x14ac:dyDescent="0.3">
      <c r="A1651">
        <v>2964</v>
      </c>
      <c r="B1651">
        <v>1981</v>
      </c>
      <c r="C1651">
        <f>2014-marketing_campaign32[[#This Row],[Year_Birth]]</f>
        <v>33</v>
      </c>
      <c r="D1651" t="str">
        <f>IF(AND(marketing_campaign32[[#This Row],[Age]]&gt;17, marketing_campaign32[[#This Row],[Age]]&lt;40), "Adult", IF(AND(marketing_campaign32[[#This Row],[Age]]&gt;=40, marketing_campaign32[[#This Row],[Age]]&lt;59), "Middle Age", "Old Age"))</f>
        <v>Adult</v>
      </c>
      <c r="E1651">
        <v>2</v>
      </c>
      <c r="F1651">
        <v>2</v>
      </c>
      <c r="G1651">
        <v>26872</v>
      </c>
      <c r="H1651" t="s">
        <v>148</v>
      </c>
      <c r="I1651">
        <v>1</v>
      </c>
      <c r="J1651">
        <v>0</v>
      </c>
      <c r="K1651">
        <v>0</v>
      </c>
      <c r="L1651">
        <f t="shared" si="75"/>
        <v>0</v>
      </c>
      <c r="M1651">
        <f>marketing_campaign32[[#This Row],[TotalKids]]+marketing_campaign32[[#This Row],[Marital_Number]]</f>
        <v>2</v>
      </c>
      <c r="N1651" s="1">
        <v>41563</v>
      </c>
      <c r="O1651" s="22">
        <f>MAX($N$2:$N$2229)-marketing_campaign32[[#This Row],[Dt_Customer]]</f>
        <v>256</v>
      </c>
      <c r="P1651">
        <v>0</v>
      </c>
      <c r="Q1651">
        <v>3</v>
      </c>
      <c r="R1651">
        <v>10</v>
      </c>
      <c r="S1651">
        <v>8</v>
      </c>
      <c r="T1651">
        <v>3</v>
      </c>
      <c r="U1651">
        <v>16</v>
      </c>
      <c r="V1651">
        <v>32</v>
      </c>
      <c r="W1651">
        <f t="shared" si="76"/>
        <v>72</v>
      </c>
      <c r="X1651" s="27">
        <f>marketing_campaign32[[#This Row],[TotalSpend]]/marketing_campaign32[[#This Row],[Income]]</f>
        <v>2.6793688597796963E-3</v>
      </c>
      <c r="Y1651" s="27" t="str">
        <f>IF(marketing_campaign32[[#This Row],[TotalSpend]]&gt;1196, "High Spend", "Low Spend")</f>
        <v>Low Spend</v>
      </c>
      <c r="Z1651">
        <v>1</v>
      </c>
      <c r="AA1651">
        <v>1</v>
      </c>
      <c r="AB1651">
        <v>1</v>
      </c>
      <c r="AC1651">
        <v>2</v>
      </c>
      <c r="AD1651">
        <f t="shared" si="77"/>
        <v>4</v>
      </c>
      <c r="AE1651" s="30">
        <f>IFERROR(marketing_campaign32[[#This Row],[TotalSpend]]/marketing_campaign32[[#This Row],[TotalPurchase]], 0)</f>
        <v>18</v>
      </c>
      <c r="AF1651">
        <v>6</v>
      </c>
      <c r="AG1651">
        <v>0</v>
      </c>
      <c r="AH1651">
        <v>0</v>
      </c>
      <c r="AI1651">
        <v>0</v>
      </c>
      <c r="AJ1651">
        <v>0</v>
      </c>
      <c r="AK1651">
        <v>0</v>
      </c>
      <c r="AL1651">
        <v>0</v>
      </c>
      <c r="AM1651">
        <v>0</v>
      </c>
    </row>
    <row r="1652" spans="1:39" x14ac:dyDescent="0.3">
      <c r="A1652">
        <v>5289</v>
      </c>
      <c r="B1652">
        <v>1975</v>
      </c>
      <c r="C1652">
        <f>2014-marketing_campaign32[[#This Row],[Year_Birth]]</f>
        <v>39</v>
      </c>
      <c r="D1652" t="str">
        <f>IF(AND(marketing_campaign32[[#This Row],[Age]]&gt;17, marketing_campaign32[[#This Row],[Age]]&lt;40), "Adult", IF(AND(marketing_campaign32[[#This Row],[Age]]&gt;=40, marketing_campaign32[[#This Row],[Age]]&lt;59), "Middle Age", "Old Age"))</f>
        <v>Adult</v>
      </c>
      <c r="E1652">
        <v>3</v>
      </c>
      <c r="F1652">
        <v>1</v>
      </c>
      <c r="G1652">
        <v>41658</v>
      </c>
      <c r="H1652" t="s">
        <v>147</v>
      </c>
      <c r="I1652">
        <v>2</v>
      </c>
      <c r="J1652">
        <v>1</v>
      </c>
      <c r="K1652">
        <v>1</v>
      </c>
      <c r="L1652">
        <f t="shared" si="75"/>
        <v>2</v>
      </c>
      <c r="M1652">
        <f>marketing_campaign32[[#This Row],[TotalKids]]+marketing_campaign32[[#This Row],[Marital_Number]]</f>
        <v>3</v>
      </c>
      <c r="N1652" s="1">
        <v>41222</v>
      </c>
      <c r="O1652" s="22">
        <f>MAX($N$2:$N$2229)-marketing_campaign32[[#This Row],[Dt_Customer]]</f>
        <v>597</v>
      </c>
      <c r="P1652">
        <v>30</v>
      </c>
      <c r="Q1652">
        <v>8</v>
      </c>
      <c r="R1652">
        <v>4</v>
      </c>
      <c r="S1652">
        <v>12</v>
      </c>
      <c r="T1652">
        <v>15</v>
      </c>
      <c r="U1652">
        <v>4</v>
      </c>
      <c r="V1652">
        <v>29</v>
      </c>
      <c r="W1652">
        <f t="shared" si="76"/>
        <v>72</v>
      </c>
      <c r="X1652" s="27">
        <f>marketing_campaign32[[#This Row],[TotalSpend]]/marketing_campaign32[[#This Row],[Income]]</f>
        <v>1.7283594987757454E-3</v>
      </c>
      <c r="Y1652" s="27" t="str">
        <f>IF(marketing_campaign32[[#This Row],[TotalSpend]]&gt;1196, "High Spend", "Low Spend")</f>
        <v>Low Spend</v>
      </c>
      <c r="Z1652">
        <v>2</v>
      </c>
      <c r="AA1652">
        <v>1</v>
      </c>
      <c r="AB1652">
        <v>1</v>
      </c>
      <c r="AC1652">
        <v>2</v>
      </c>
      <c r="AD1652">
        <f t="shared" si="77"/>
        <v>4</v>
      </c>
      <c r="AE1652" s="30">
        <f>IFERROR(marketing_campaign32[[#This Row],[TotalSpend]]/marketing_campaign32[[#This Row],[TotalPurchase]], 0)</f>
        <v>18</v>
      </c>
      <c r="AF1652">
        <v>4</v>
      </c>
      <c r="AG1652">
        <v>0</v>
      </c>
      <c r="AH1652">
        <v>0</v>
      </c>
      <c r="AI1652">
        <v>0</v>
      </c>
      <c r="AJ1652">
        <v>0</v>
      </c>
      <c r="AK1652">
        <v>0</v>
      </c>
      <c r="AL1652">
        <v>0</v>
      </c>
      <c r="AM1652">
        <v>0</v>
      </c>
    </row>
    <row r="1653" spans="1:39" x14ac:dyDescent="0.3">
      <c r="A1653">
        <v>4692</v>
      </c>
      <c r="B1653">
        <v>1976</v>
      </c>
      <c r="C1653">
        <f>2014-marketing_campaign32[[#This Row],[Year_Birth]]</f>
        <v>38</v>
      </c>
      <c r="D1653" t="str">
        <f>IF(AND(marketing_campaign32[[#This Row],[Age]]&gt;17, marketing_campaign32[[#This Row],[Age]]&lt;40), "Adult", IF(AND(marketing_campaign32[[#This Row],[Age]]&gt;=40, marketing_campaign32[[#This Row],[Age]]&lt;59), "Middle Age", "Old Age"))</f>
        <v>Adult</v>
      </c>
      <c r="E1653">
        <v>2</v>
      </c>
      <c r="F1653">
        <v>2</v>
      </c>
      <c r="G1653">
        <v>7500</v>
      </c>
      <c r="H1653" t="s">
        <v>148</v>
      </c>
      <c r="I1653">
        <v>1</v>
      </c>
      <c r="J1653">
        <v>1</v>
      </c>
      <c r="K1653">
        <v>0</v>
      </c>
      <c r="L1653">
        <f t="shared" si="75"/>
        <v>1</v>
      </c>
      <c r="M1653">
        <f>marketing_campaign32[[#This Row],[TotalKids]]+marketing_campaign32[[#This Row],[Marital_Number]]</f>
        <v>3</v>
      </c>
      <c r="N1653" s="1">
        <v>41122</v>
      </c>
      <c r="O1653" s="22">
        <f>MAX($N$2:$N$2229)-marketing_campaign32[[#This Row],[Dt_Customer]]</f>
        <v>697</v>
      </c>
      <c r="P1653">
        <v>19</v>
      </c>
      <c r="Q1653">
        <v>7</v>
      </c>
      <c r="R1653">
        <v>0</v>
      </c>
      <c r="S1653">
        <v>12</v>
      </c>
      <c r="T1653">
        <v>13</v>
      </c>
      <c r="U1653">
        <v>7</v>
      </c>
      <c r="V1653">
        <v>32</v>
      </c>
      <c r="W1653">
        <f t="shared" si="76"/>
        <v>71</v>
      </c>
      <c r="X1653" s="27">
        <f>marketing_campaign32[[#This Row],[TotalSpend]]/marketing_campaign32[[#This Row],[Income]]</f>
        <v>9.4666666666666666E-3</v>
      </c>
      <c r="Y1653" s="27" t="str">
        <f>IF(marketing_campaign32[[#This Row],[TotalSpend]]&gt;1196, "High Spend", "Low Spend")</f>
        <v>Low Spend</v>
      </c>
      <c r="Z1653">
        <v>5</v>
      </c>
      <c r="AA1653">
        <v>4</v>
      </c>
      <c r="AB1653">
        <v>1</v>
      </c>
      <c r="AC1653">
        <v>2</v>
      </c>
      <c r="AD1653">
        <f t="shared" si="77"/>
        <v>7</v>
      </c>
      <c r="AE1653" s="30">
        <f>IFERROR(marketing_campaign32[[#This Row],[TotalSpend]]/marketing_campaign32[[#This Row],[TotalPurchase]], 0)</f>
        <v>10.142857142857142</v>
      </c>
      <c r="AF1653">
        <v>9</v>
      </c>
      <c r="AG1653">
        <v>0</v>
      </c>
      <c r="AH1653">
        <v>0</v>
      </c>
      <c r="AI1653">
        <v>1</v>
      </c>
      <c r="AJ1653">
        <v>0</v>
      </c>
      <c r="AK1653">
        <v>0</v>
      </c>
      <c r="AL1653">
        <v>1</v>
      </c>
      <c r="AM1653">
        <v>0</v>
      </c>
    </row>
    <row r="1654" spans="1:39" x14ac:dyDescent="0.3">
      <c r="A1654">
        <v>10509</v>
      </c>
      <c r="B1654">
        <v>1955</v>
      </c>
      <c r="C1654">
        <f>2014-marketing_campaign32[[#This Row],[Year_Birth]]</f>
        <v>59</v>
      </c>
      <c r="D1654" t="str">
        <f>IF(AND(marketing_campaign32[[#This Row],[Age]]&gt;17, marketing_campaign32[[#This Row],[Age]]&lt;40), "Adult", IF(AND(marketing_campaign32[[#This Row],[Age]]&gt;=40, marketing_campaign32[[#This Row],[Age]]&lt;59), "Middle Age", "Old Age"))</f>
        <v>Old Age</v>
      </c>
      <c r="E1654">
        <v>3</v>
      </c>
      <c r="F1654">
        <v>1</v>
      </c>
      <c r="G1654">
        <v>36927</v>
      </c>
      <c r="H1654" t="s">
        <v>147</v>
      </c>
      <c r="I1654">
        <v>2</v>
      </c>
      <c r="J1654">
        <v>1</v>
      </c>
      <c r="K1654">
        <v>1</v>
      </c>
      <c r="L1654">
        <f t="shared" si="75"/>
        <v>2</v>
      </c>
      <c r="M1654">
        <f>marketing_campaign32[[#This Row],[TotalKids]]+marketing_campaign32[[#This Row],[Marital_Number]]</f>
        <v>3</v>
      </c>
      <c r="N1654" s="1">
        <v>41792</v>
      </c>
      <c r="O1654" s="22">
        <f>MAX($N$2:$N$2229)-marketing_campaign32[[#This Row],[Dt_Customer]]</f>
        <v>27</v>
      </c>
      <c r="P1654">
        <v>46</v>
      </c>
      <c r="Q1654">
        <v>51</v>
      </c>
      <c r="R1654">
        <v>0</v>
      </c>
      <c r="S1654">
        <v>16</v>
      </c>
      <c r="T1654">
        <v>0</v>
      </c>
      <c r="U1654">
        <v>0</v>
      </c>
      <c r="V1654">
        <v>4</v>
      </c>
      <c r="W1654">
        <f t="shared" si="76"/>
        <v>71</v>
      </c>
      <c r="X1654" s="27">
        <f>marketing_campaign32[[#This Row],[TotalSpend]]/marketing_campaign32[[#This Row],[Income]]</f>
        <v>1.9227123784764536E-3</v>
      </c>
      <c r="Y1654" s="27" t="str">
        <f>IF(marketing_campaign32[[#This Row],[TotalSpend]]&gt;1196, "High Spend", "Low Spend")</f>
        <v>Low Spend</v>
      </c>
      <c r="Z1654">
        <v>2</v>
      </c>
      <c r="AA1654">
        <v>3</v>
      </c>
      <c r="AB1654">
        <v>0</v>
      </c>
      <c r="AC1654">
        <v>3</v>
      </c>
      <c r="AD1654">
        <f t="shared" si="77"/>
        <v>6</v>
      </c>
      <c r="AE1654" s="30">
        <f>IFERROR(marketing_campaign32[[#This Row],[TotalSpend]]/marketing_campaign32[[#This Row],[TotalPurchase]], 0)</f>
        <v>11.833333333333334</v>
      </c>
      <c r="AF1654">
        <v>8</v>
      </c>
      <c r="AG1654">
        <v>0</v>
      </c>
      <c r="AH1654">
        <v>0</v>
      </c>
      <c r="AI1654">
        <v>0</v>
      </c>
      <c r="AJ1654">
        <v>0</v>
      </c>
      <c r="AK1654">
        <v>0</v>
      </c>
      <c r="AL1654">
        <v>0</v>
      </c>
      <c r="AM1654">
        <v>0</v>
      </c>
    </row>
    <row r="1655" spans="1:39" x14ac:dyDescent="0.3">
      <c r="A1655">
        <v>8230</v>
      </c>
      <c r="B1655">
        <v>1980</v>
      </c>
      <c r="C1655">
        <f>2014-marketing_campaign32[[#This Row],[Year_Birth]]</f>
        <v>34</v>
      </c>
      <c r="D1655" t="str">
        <f>IF(AND(marketing_campaign32[[#This Row],[Age]]&gt;17, marketing_campaign32[[#This Row],[Age]]&lt;40), "Adult", IF(AND(marketing_campaign32[[#This Row],[Age]]&gt;=40, marketing_campaign32[[#This Row],[Age]]&lt;59), "Middle Age", "Old Age"))</f>
        <v>Adult</v>
      </c>
      <c r="E1655">
        <v>2</v>
      </c>
      <c r="F1655">
        <v>2</v>
      </c>
      <c r="G1655">
        <v>33228</v>
      </c>
      <c r="H1655" t="s">
        <v>147</v>
      </c>
      <c r="I1655">
        <v>2</v>
      </c>
      <c r="J1655">
        <v>1</v>
      </c>
      <c r="K1655">
        <v>0</v>
      </c>
      <c r="L1655">
        <f t="shared" si="75"/>
        <v>1</v>
      </c>
      <c r="M1655">
        <f>marketing_campaign32[[#This Row],[TotalKids]]+marketing_campaign32[[#This Row],[Marital_Number]]</f>
        <v>3</v>
      </c>
      <c r="N1655" s="1">
        <v>41662</v>
      </c>
      <c r="O1655" s="22">
        <f>MAX($N$2:$N$2229)-marketing_campaign32[[#This Row],[Dt_Customer]]</f>
        <v>157</v>
      </c>
      <c r="P1655">
        <v>28</v>
      </c>
      <c r="Q1655">
        <v>22</v>
      </c>
      <c r="R1655">
        <v>2</v>
      </c>
      <c r="S1655">
        <v>31</v>
      </c>
      <c r="T1655">
        <v>7</v>
      </c>
      <c r="U1655">
        <v>4</v>
      </c>
      <c r="V1655">
        <v>5</v>
      </c>
      <c r="W1655">
        <f t="shared" si="76"/>
        <v>71</v>
      </c>
      <c r="X1655" s="27">
        <f>marketing_campaign32[[#This Row],[TotalSpend]]/marketing_campaign32[[#This Row],[Income]]</f>
        <v>2.136752136752137E-3</v>
      </c>
      <c r="Y1655" s="27" t="str">
        <f>IF(marketing_campaign32[[#This Row],[TotalSpend]]&gt;1196, "High Spend", "Low Spend")</f>
        <v>Low Spend</v>
      </c>
      <c r="Z1655">
        <v>1</v>
      </c>
      <c r="AA1655">
        <v>2</v>
      </c>
      <c r="AB1655">
        <v>0</v>
      </c>
      <c r="AC1655">
        <v>3</v>
      </c>
      <c r="AD1655">
        <f t="shared" si="77"/>
        <v>5</v>
      </c>
      <c r="AE1655" s="30">
        <f>IFERROR(marketing_campaign32[[#This Row],[TotalSpend]]/marketing_campaign32[[#This Row],[TotalPurchase]], 0)</f>
        <v>14.2</v>
      </c>
      <c r="AF1655">
        <v>7</v>
      </c>
      <c r="AG1655">
        <v>0</v>
      </c>
      <c r="AH1655">
        <v>0</v>
      </c>
      <c r="AI1655">
        <v>0</v>
      </c>
      <c r="AJ1655">
        <v>0</v>
      </c>
      <c r="AK1655">
        <v>0</v>
      </c>
      <c r="AL1655">
        <v>0</v>
      </c>
      <c r="AM1655">
        <v>0</v>
      </c>
    </row>
    <row r="1656" spans="1:39" x14ac:dyDescent="0.3">
      <c r="A1656">
        <v>663</v>
      </c>
      <c r="B1656">
        <v>1989</v>
      </c>
      <c r="C1656">
        <f>2014-marketing_campaign32[[#This Row],[Year_Birth]]</f>
        <v>25</v>
      </c>
      <c r="D1656" t="str">
        <f>IF(AND(marketing_campaign32[[#This Row],[Age]]&gt;17, marketing_campaign32[[#This Row],[Age]]&lt;40), "Adult", IF(AND(marketing_campaign32[[#This Row],[Age]]&gt;=40, marketing_campaign32[[#This Row],[Age]]&lt;59), "Middle Age", "Old Age"))</f>
        <v>Adult</v>
      </c>
      <c r="E1656">
        <v>3</v>
      </c>
      <c r="F1656">
        <v>1</v>
      </c>
      <c r="G1656">
        <v>33996</v>
      </c>
      <c r="H1656" t="s">
        <v>147</v>
      </c>
      <c r="I1656">
        <v>2</v>
      </c>
      <c r="J1656">
        <v>0</v>
      </c>
      <c r="K1656">
        <v>0</v>
      </c>
      <c r="L1656">
        <f t="shared" si="75"/>
        <v>0</v>
      </c>
      <c r="M1656">
        <f>marketing_campaign32[[#This Row],[TotalKids]]+marketing_campaign32[[#This Row],[Marital_Number]]</f>
        <v>1</v>
      </c>
      <c r="N1656" s="1">
        <v>41528</v>
      </c>
      <c r="O1656" s="22">
        <f>MAX($N$2:$N$2229)-marketing_campaign32[[#This Row],[Dt_Customer]]</f>
        <v>291</v>
      </c>
      <c r="P1656">
        <v>46</v>
      </c>
      <c r="Q1656">
        <v>40</v>
      </c>
      <c r="R1656">
        <v>2</v>
      </c>
      <c r="S1656">
        <v>15</v>
      </c>
      <c r="T1656">
        <v>8</v>
      </c>
      <c r="U1656">
        <v>0</v>
      </c>
      <c r="V1656">
        <v>6</v>
      </c>
      <c r="W1656">
        <f t="shared" si="76"/>
        <v>71</v>
      </c>
      <c r="X1656" s="27">
        <f>marketing_campaign32[[#This Row],[TotalSpend]]/marketing_campaign32[[#This Row],[Income]]</f>
        <v>2.0884809977644429E-3</v>
      </c>
      <c r="Y1656" s="27" t="str">
        <f>IF(marketing_campaign32[[#This Row],[TotalSpend]]&gt;1196, "High Spend", "Low Spend")</f>
        <v>Low Spend</v>
      </c>
      <c r="Z1656">
        <v>1</v>
      </c>
      <c r="AA1656">
        <v>1</v>
      </c>
      <c r="AB1656">
        <v>1</v>
      </c>
      <c r="AC1656">
        <v>3</v>
      </c>
      <c r="AD1656">
        <f t="shared" si="77"/>
        <v>5</v>
      </c>
      <c r="AE1656" s="30">
        <f>IFERROR(marketing_campaign32[[#This Row],[TotalSpend]]/marketing_campaign32[[#This Row],[TotalPurchase]], 0)</f>
        <v>14.2</v>
      </c>
      <c r="AF1656">
        <v>4</v>
      </c>
      <c r="AG1656">
        <v>0</v>
      </c>
      <c r="AH1656">
        <v>0</v>
      </c>
      <c r="AI1656">
        <v>0</v>
      </c>
      <c r="AJ1656">
        <v>0</v>
      </c>
      <c r="AK1656">
        <v>0</v>
      </c>
      <c r="AL1656">
        <v>0</v>
      </c>
      <c r="AM1656">
        <v>0</v>
      </c>
    </row>
    <row r="1657" spans="1:39" x14ac:dyDescent="0.3">
      <c r="A1657">
        <v>8299</v>
      </c>
      <c r="B1657">
        <v>1989</v>
      </c>
      <c r="C1657">
        <f>2014-marketing_campaign32[[#This Row],[Year_Birth]]</f>
        <v>25</v>
      </c>
      <c r="D1657" t="str">
        <f>IF(AND(marketing_campaign32[[#This Row],[Age]]&gt;17, marketing_campaign32[[#This Row],[Age]]&lt;40), "Adult", IF(AND(marketing_campaign32[[#This Row],[Age]]&gt;=40, marketing_campaign32[[#This Row],[Age]]&lt;59), "Middle Age", "Old Age"))</f>
        <v>Adult</v>
      </c>
      <c r="E1657">
        <v>3</v>
      </c>
      <c r="F1657">
        <v>1</v>
      </c>
      <c r="G1657">
        <v>33996</v>
      </c>
      <c r="H1657" t="s">
        <v>147</v>
      </c>
      <c r="I1657">
        <v>2</v>
      </c>
      <c r="J1657">
        <v>0</v>
      </c>
      <c r="K1657">
        <v>0</v>
      </c>
      <c r="L1657">
        <f t="shared" si="75"/>
        <v>0</v>
      </c>
      <c r="M1657">
        <f>marketing_campaign32[[#This Row],[TotalKids]]+marketing_campaign32[[#This Row],[Marital_Number]]</f>
        <v>1</v>
      </c>
      <c r="N1657" s="1">
        <v>41528</v>
      </c>
      <c r="O1657" s="22">
        <f>MAX($N$2:$N$2229)-marketing_campaign32[[#This Row],[Dt_Customer]]</f>
        <v>291</v>
      </c>
      <c r="P1657">
        <v>46</v>
      </c>
      <c r="Q1657">
        <v>40</v>
      </c>
      <c r="R1657">
        <v>2</v>
      </c>
      <c r="S1657">
        <v>15</v>
      </c>
      <c r="T1657">
        <v>8</v>
      </c>
      <c r="U1657">
        <v>0</v>
      </c>
      <c r="V1657">
        <v>6</v>
      </c>
      <c r="W1657">
        <f t="shared" si="76"/>
        <v>71</v>
      </c>
      <c r="X1657" s="27">
        <f>marketing_campaign32[[#This Row],[TotalSpend]]/marketing_campaign32[[#This Row],[Income]]</f>
        <v>2.0884809977644429E-3</v>
      </c>
      <c r="Y1657" s="27" t="str">
        <f>IF(marketing_campaign32[[#This Row],[TotalSpend]]&gt;1196, "High Spend", "Low Spend")</f>
        <v>Low Spend</v>
      </c>
      <c r="Z1657">
        <v>1</v>
      </c>
      <c r="AA1657">
        <v>1</v>
      </c>
      <c r="AB1657">
        <v>1</v>
      </c>
      <c r="AC1657">
        <v>3</v>
      </c>
      <c r="AD1657">
        <f t="shared" si="77"/>
        <v>5</v>
      </c>
      <c r="AE1657" s="30">
        <f>IFERROR(marketing_campaign32[[#This Row],[TotalSpend]]/marketing_campaign32[[#This Row],[TotalPurchase]], 0)</f>
        <v>14.2</v>
      </c>
      <c r="AF1657">
        <v>4</v>
      </c>
      <c r="AG1657">
        <v>0</v>
      </c>
      <c r="AH1657">
        <v>0</v>
      </c>
      <c r="AI1657">
        <v>0</v>
      </c>
      <c r="AJ1657">
        <v>0</v>
      </c>
      <c r="AK1657">
        <v>0</v>
      </c>
      <c r="AL1657">
        <v>0</v>
      </c>
      <c r="AM1657">
        <v>0</v>
      </c>
    </row>
    <row r="1658" spans="1:39" x14ac:dyDescent="0.3">
      <c r="A1658">
        <v>1921</v>
      </c>
      <c r="B1658">
        <v>1967</v>
      </c>
      <c r="C1658">
        <f>2014-marketing_campaign32[[#This Row],[Year_Birth]]</f>
        <v>47</v>
      </c>
      <c r="D1658" t="str">
        <f>IF(AND(marketing_campaign32[[#This Row],[Age]]&gt;17, marketing_campaign32[[#This Row],[Age]]&lt;40), "Adult", IF(AND(marketing_campaign32[[#This Row],[Age]]&gt;=40, marketing_campaign32[[#This Row],[Age]]&lt;59), "Middle Age", "Old Age"))</f>
        <v>Middle Age</v>
      </c>
      <c r="E1658">
        <v>3</v>
      </c>
      <c r="F1658">
        <v>2</v>
      </c>
      <c r="G1658">
        <v>59062</v>
      </c>
      <c r="H1658" t="s">
        <v>147</v>
      </c>
      <c r="I1658">
        <v>2</v>
      </c>
      <c r="J1658">
        <v>2</v>
      </c>
      <c r="K1658">
        <v>1</v>
      </c>
      <c r="L1658">
        <f t="shared" si="75"/>
        <v>3</v>
      </c>
      <c r="M1658">
        <f>marketing_campaign32[[#This Row],[TotalKids]]+marketing_campaign32[[#This Row],[Marital_Number]]</f>
        <v>5</v>
      </c>
      <c r="N1658" s="1">
        <v>41550</v>
      </c>
      <c r="O1658" s="22">
        <f>MAX($N$2:$N$2229)-marketing_campaign32[[#This Row],[Dt_Customer]]</f>
        <v>269</v>
      </c>
      <c r="P1658">
        <v>74</v>
      </c>
      <c r="Q1658">
        <v>46</v>
      </c>
      <c r="R1658">
        <v>1</v>
      </c>
      <c r="S1658">
        <v>12</v>
      </c>
      <c r="T1658">
        <v>3</v>
      </c>
      <c r="U1658">
        <v>0</v>
      </c>
      <c r="V1658">
        <v>9</v>
      </c>
      <c r="W1658">
        <f t="shared" si="76"/>
        <v>71</v>
      </c>
      <c r="X1658" s="27">
        <f>marketing_campaign32[[#This Row],[TotalSpend]]/marketing_campaign32[[#This Row],[Income]]</f>
        <v>1.2021265788493447E-3</v>
      </c>
      <c r="Y1658" s="27" t="str">
        <f>IF(marketing_campaign32[[#This Row],[TotalSpend]]&gt;1196, "High Spend", "Low Spend")</f>
        <v>Low Spend</v>
      </c>
      <c r="Z1658">
        <v>2</v>
      </c>
      <c r="AA1658">
        <v>2</v>
      </c>
      <c r="AB1658">
        <v>0</v>
      </c>
      <c r="AC1658">
        <v>3</v>
      </c>
      <c r="AD1658">
        <f t="shared" si="77"/>
        <v>5</v>
      </c>
      <c r="AE1658" s="30">
        <f>IFERROR(marketing_campaign32[[#This Row],[TotalSpend]]/marketing_campaign32[[#This Row],[TotalPurchase]], 0)</f>
        <v>14.2</v>
      </c>
      <c r="AF1658">
        <v>4</v>
      </c>
      <c r="AG1658">
        <v>0</v>
      </c>
      <c r="AH1658">
        <v>0</v>
      </c>
      <c r="AI1658">
        <v>0</v>
      </c>
      <c r="AJ1658">
        <v>0</v>
      </c>
      <c r="AK1658">
        <v>0</v>
      </c>
      <c r="AL1658">
        <v>0</v>
      </c>
      <c r="AM1658">
        <v>0</v>
      </c>
    </row>
    <row r="1659" spans="1:39" x14ac:dyDescent="0.3">
      <c r="A1659">
        <v>4550</v>
      </c>
      <c r="B1659">
        <v>1966</v>
      </c>
      <c r="C1659">
        <f>2014-marketing_campaign32[[#This Row],[Year_Birth]]</f>
        <v>48</v>
      </c>
      <c r="D1659" t="str">
        <f>IF(AND(marketing_campaign32[[#This Row],[Age]]&gt;17, marketing_campaign32[[#This Row],[Age]]&lt;40), "Adult", IF(AND(marketing_campaign32[[#This Row],[Age]]&gt;=40, marketing_campaign32[[#This Row],[Age]]&lt;59), "Middle Age", "Old Age"))</f>
        <v>Middle Age</v>
      </c>
      <c r="E1659">
        <v>3</v>
      </c>
      <c r="F1659">
        <v>2</v>
      </c>
      <c r="G1659">
        <v>33564</v>
      </c>
      <c r="H1659" t="s">
        <v>147</v>
      </c>
      <c r="I1659">
        <v>2</v>
      </c>
      <c r="J1659">
        <v>0</v>
      </c>
      <c r="K1659">
        <v>1</v>
      </c>
      <c r="L1659">
        <f t="shared" si="75"/>
        <v>1</v>
      </c>
      <c r="M1659">
        <f>marketing_campaign32[[#This Row],[TotalKids]]+marketing_campaign32[[#This Row],[Marital_Number]]</f>
        <v>3</v>
      </c>
      <c r="N1659" s="1">
        <v>41814</v>
      </c>
      <c r="O1659" s="22">
        <f>MAX($N$2:$N$2229)-marketing_campaign32[[#This Row],[Dt_Customer]]</f>
        <v>5</v>
      </c>
      <c r="P1659">
        <v>51</v>
      </c>
      <c r="Q1659">
        <v>61</v>
      </c>
      <c r="R1659">
        <v>0</v>
      </c>
      <c r="S1659">
        <v>3</v>
      </c>
      <c r="T1659">
        <v>0</v>
      </c>
      <c r="U1659">
        <v>0</v>
      </c>
      <c r="V1659">
        <v>7</v>
      </c>
      <c r="W1659">
        <f t="shared" si="76"/>
        <v>71</v>
      </c>
      <c r="X1659" s="27">
        <f>marketing_campaign32[[#This Row],[TotalSpend]]/marketing_campaign32[[#This Row],[Income]]</f>
        <v>2.1153616970563697E-3</v>
      </c>
      <c r="Y1659" s="27" t="str">
        <f>IF(marketing_campaign32[[#This Row],[TotalSpend]]&gt;1196, "High Spend", "Low Spend")</f>
        <v>Low Spend</v>
      </c>
      <c r="Z1659">
        <v>1</v>
      </c>
      <c r="AA1659">
        <v>1</v>
      </c>
      <c r="AB1659">
        <v>1</v>
      </c>
      <c r="AC1659">
        <v>3</v>
      </c>
      <c r="AD1659">
        <f t="shared" si="77"/>
        <v>5</v>
      </c>
      <c r="AE1659" s="30">
        <f>IFERROR(marketing_campaign32[[#This Row],[TotalSpend]]/marketing_campaign32[[#This Row],[TotalPurchase]], 0)</f>
        <v>14.2</v>
      </c>
      <c r="AF1659">
        <v>5</v>
      </c>
      <c r="AG1659">
        <v>0</v>
      </c>
      <c r="AH1659">
        <v>0</v>
      </c>
      <c r="AI1659">
        <v>0</v>
      </c>
      <c r="AJ1659">
        <v>0</v>
      </c>
      <c r="AK1659">
        <v>0</v>
      </c>
      <c r="AL1659">
        <v>0</v>
      </c>
      <c r="AM1659">
        <v>0</v>
      </c>
    </row>
    <row r="1660" spans="1:39" x14ac:dyDescent="0.3">
      <c r="A1660">
        <v>11121</v>
      </c>
      <c r="B1660">
        <v>1981</v>
      </c>
      <c r="C1660">
        <f>2014-marketing_campaign32[[#This Row],[Year_Birth]]</f>
        <v>33</v>
      </c>
      <c r="D1660" t="str">
        <f>IF(AND(marketing_campaign32[[#This Row],[Age]]&gt;17, marketing_campaign32[[#This Row],[Age]]&lt;40), "Adult", IF(AND(marketing_campaign32[[#This Row],[Age]]&gt;=40, marketing_campaign32[[#This Row],[Age]]&lt;59), "Middle Age", "Old Age"))</f>
        <v>Adult</v>
      </c>
      <c r="E1660">
        <v>2</v>
      </c>
      <c r="F1660">
        <v>2</v>
      </c>
      <c r="G1660">
        <v>19419</v>
      </c>
      <c r="H1660" t="s">
        <v>148</v>
      </c>
      <c r="I1660">
        <v>1</v>
      </c>
      <c r="J1660">
        <v>1</v>
      </c>
      <c r="K1660">
        <v>0</v>
      </c>
      <c r="L1660">
        <f t="shared" si="75"/>
        <v>1</v>
      </c>
      <c r="M1660">
        <f>marketing_campaign32[[#This Row],[TotalKids]]+marketing_campaign32[[#This Row],[Marital_Number]]</f>
        <v>3</v>
      </c>
      <c r="N1660" s="1">
        <v>41223</v>
      </c>
      <c r="O1660" s="22">
        <f>MAX($N$2:$N$2229)-marketing_campaign32[[#This Row],[Dt_Customer]]</f>
        <v>596</v>
      </c>
      <c r="P1660">
        <v>76</v>
      </c>
      <c r="Q1660">
        <v>2</v>
      </c>
      <c r="R1660">
        <v>14</v>
      </c>
      <c r="S1660">
        <v>28</v>
      </c>
      <c r="T1660">
        <v>16</v>
      </c>
      <c r="U1660">
        <v>3</v>
      </c>
      <c r="V1660">
        <v>7</v>
      </c>
      <c r="W1660">
        <f t="shared" si="76"/>
        <v>70</v>
      </c>
      <c r="X1660" s="27">
        <f>marketing_campaign32[[#This Row],[TotalSpend]]/marketing_campaign32[[#This Row],[Income]]</f>
        <v>3.6047170297131676E-3</v>
      </c>
      <c r="Y1660" s="27" t="str">
        <f>IF(marketing_campaign32[[#This Row],[TotalSpend]]&gt;1196, "High Spend", "Low Spend")</f>
        <v>Low Spend</v>
      </c>
      <c r="Z1660">
        <v>4</v>
      </c>
      <c r="AA1660">
        <v>4</v>
      </c>
      <c r="AB1660">
        <v>0</v>
      </c>
      <c r="AC1660">
        <v>3</v>
      </c>
      <c r="AD1660">
        <f t="shared" si="77"/>
        <v>7</v>
      </c>
      <c r="AE1660" s="30">
        <f>IFERROR(marketing_campaign32[[#This Row],[TotalSpend]]/marketing_campaign32[[#This Row],[TotalPurchase]], 0)</f>
        <v>10</v>
      </c>
      <c r="AF1660">
        <v>9</v>
      </c>
      <c r="AG1660">
        <v>0</v>
      </c>
      <c r="AH1660">
        <v>0</v>
      </c>
      <c r="AI1660">
        <v>0</v>
      </c>
      <c r="AJ1660">
        <v>0</v>
      </c>
      <c r="AK1660">
        <v>0</v>
      </c>
      <c r="AL1660">
        <v>0</v>
      </c>
      <c r="AM1660">
        <v>0</v>
      </c>
    </row>
    <row r="1661" spans="1:39" x14ac:dyDescent="0.3">
      <c r="A1661">
        <v>9974</v>
      </c>
      <c r="B1661">
        <v>1974</v>
      </c>
      <c r="C1661">
        <f>2014-marketing_campaign32[[#This Row],[Year_Birth]]</f>
        <v>40</v>
      </c>
      <c r="D1661" t="str">
        <f>IF(AND(marketing_campaign32[[#This Row],[Age]]&gt;17, marketing_campaign32[[#This Row],[Age]]&lt;40), "Adult", IF(AND(marketing_campaign32[[#This Row],[Age]]&gt;=40, marketing_campaign32[[#This Row],[Age]]&lt;59), "Middle Age", "Old Age"))</f>
        <v>Middle Age</v>
      </c>
      <c r="E1661">
        <v>2</v>
      </c>
      <c r="F1661">
        <v>2</v>
      </c>
      <c r="G1661">
        <v>30631</v>
      </c>
      <c r="H1661" t="s">
        <v>147</v>
      </c>
      <c r="I1661">
        <v>2</v>
      </c>
      <c r="J1661">
        <v>1</v>
      </c>
      <c r="K1661">
        <v>0</v>
      </c>
      <c r="L1661">
        <f t="shared" si="75"/>
        <v>1</v>
      </c>
      <c r="M1661">
        <f>marketing_campaign32[[#This Row],[TotalKids]]+marketing_campaign32[[#This Row],[Marital_Number]]</f>
        <v>3</v>
      </c>
      <c r="N1661" s="1">
        <v>41467</v>
      </c>
      <c r="O1661" s="22">
        <f>MAX($N$2:$N$2229)-marketing_campaign32[[#This Row],[Dt_Customer]]</f>
        <v>352</v>
      </c>
      <c r="P1661">
        <v>75</v>
      </c>
      <c r="Q1661">
        <v>15</v>
      </c>
      <c r="R1661">
        <v>6</v>
      </c>
      <c r="S1661">
        <v>20</v>
      </c>
      <c r="T1661">
        <v>4</v>
      </c>
      <c r="U1661">
        <v>5</v>
      </c>
      <c r="V1661">
        <v>20</v>
      </c>
      <c r="W1661">
        <f t="shared" si="76"/>
        <v>70</v>
      </c>
      <c r="X1661" s="27">
        <f>marketing_campaign32[[#This Row],[TotalSpend]]/marketing_campaign32[[#This Row],[Income]]</f>
        <v>2.285266560020894E-3</v>
      </c>
      <c r="Y1661" s="27" t="str">
        <f>IF(marketing_campaign32[[#This Row],[TotalSpend]]&gt;1196, "High Spend", "Low Spend")</f>
        <v>Low Spend</v>
      </c>
      <c r="Z1661">
        <v>1</v>
      </c>
      <c r="AA1661">
        <v>3</v>
      </c>
      <c r="AB1661">
        <v>1</v>
      </c>
      <c r="AC1661">
        <v>2</v>
      </c>
      <c r="AD1661">
        <f t="shared" si="77"/>
        <v>6</v>
      </c>
      <c r="AE1661" s="30">
        <f>IFERROR(marketing_campaign32[[#This Row],[TotalSpend]]/marketing_campaign32[[#This Row],[TotalPurchase]], 0)</f>
        <v>11.666666666666666</v>
      </c>
      <c r="AF1661">
        <v>7</v>
      </c>
      <c r="AG1661">
        <v>0</v>
      </c>
      <c r="AH1661">
        <v>0</v>
      </c>
      <c r="AI1661">
        <v>0</v>
      </c>
      <c r="AJ1661">
        <v>0</v>
      </c>
      <c r="AK1661">
        <v>0</v>
      </c>
      <c r="AL1661">
        <v>0</v>
      </c>
      <c r="AM1661">
        <v>0</v>
      </c>
    </row>
    <row r="1662" spans="1:39" x14ac:dyDescent="0.3">
      <c r="A1662">
        <v>3645</v>
      </c>
      <c r="B1662">
        <v>1972</v>
      </c>
      <c r="C1662">
        <f>2014-marketing_campaign32[[#This Row],[Year_Birth]]</f>
        <v>42</v>
      </c>
      <c r="D1662" t="str">
        <f>IF(AND(marketing_campaign32[[#This Row],[Age]]&gt;17, marketing_campaign32[[#This Row],[Age]]&lt;40), "Adult", IF(AND(marketing_campaign32[[#This Row],[Age]]&gt;=40, marketing_campaign32[[#This Row],[Age]]&lt;59), "Middle Age", "Old Age"))</f>
        <v>Middle Age</v>
      </c>
      <c r="E1662">
        <v>3</v>
      </c>
      <c r="F1662">
        <v>1</v>
      </c>
      <c r="G1662">
        <v>27213</v>
      </c>
      <c r="H1662" t="s">
        <v>148</v>
      </c>
      <c r="I1662">
        <v>1</v>
      </c>
      <c r="J1662">
        <v>1</v>
      </c>
      <c r="K1662">
        <v>0</v>
      </c>
      <c r="L1662">
        <f t="shared" si="75"/>
        <v>1</v>
      </c>
      <c r="M1662">
        <f>marketing_campaign32[[#This Row],[TotalKids]]+marketing_campaign32[[#This Row],[Marital_Number]]</f>
        <v>2</v>
      </c>
      <c r="N1662" s="1">
        <v>41151</v>
      </c>
      <c r="O1662" s="22">
        <f>MAX($N$2:$N$2229)-marketing_campaign32[[#This Row],[Dt_Customer]]</f>
        <v>668</v>
      </c>
      <c r="P1662">
        <v>19</v>
      </c>
      <c r="Q1662">
        <v>19</v>
      </c>
      <c r="R1662">
        <v>3</v>
      </c>
      <c r="S1662">
        <v>26</v>
      </c>
      <c r="T1662">
        <v>10</v>
      </c>
      <c r="U1662">
        <v>9</v>
      </c>
      <c r="V1662">
        <v>3</v>
      </c>
      <c r="W1662">
        <f t="shared" si="76"/>
        <v>70</v>
      </c>
      <c r="X1662" s="27">
        <f>marketing_campaign32[[#This Row],[TotalSpend]]/marketing_campaign32[[#This Row],[Income]]</f>
        <v>2.5723000036747142E-3</v>
      </c>
      <c r="Y1662" s="27" t="str">
        <f>IF(marketing_campaign32[[#This Row],[TotalSpend]]&gt;1196, "High Spend", "Low Spend")</f>
        <v>Low Spend</v>
      </c>
      <c r="Z1662">
        <v>3</v>
      </c>
      <c r="AA1662">
        <v>2</v>
      </c>
      <c r="AB1662">
        <v>0</v>
      </c>
      <c r="AC1662">
        <v>4</v>
      </c>
      <c r="AD1662">
        <f t="shared" si="77"/>
        <v>6</v>
      </c>
      <c r="AE1662" s="30">
        <f>IFERROR(marketing_campaign32[[#This Row],[TotalSpend]]/marketing_campaign32[[#This Row],[TotalPurchase]], 0)</f>
        <v>11.666666666666666</v>
      </c>
      <c r="AF1662">
        <v>8</v>
      </c>
      <c r="AG1662">
        <v>0</v>
      </c>
      <c r="AH1662">
        <v>0</v>
      </c>
      <c r="AI1662">
        <v>0</v>
      </c>
      <c r="AJ1662">
        <v>0</v>
      </c>
      <c r="AK1662">
        <v>0</v>
      </c>
      <c r="AL1662">
        <v>1</v>
      </c>
      <c r="AM1662">
        <v>0</v>
      </c>
    </row>
    <row r="1663" spans="1:39" x14ac:dyDescent="0.3">
      <c r="A1663">
        <v>5967</v>
      </c>
      <c r="B1663">
        <v>1952</v>
      </c>
      <c r="C1663">
        <f>2014-marketing_campaign32[[#This Row],[Year_Birth]]</f>
        <v>62</v>
      </c>
      <c r="D1663" t="str">
        <f>IF(AND(marketing_campaign32[[#This Row],[Age]]&gt;17, marketing_campaign32[[#This Row],[Age]]&lt;40), "Adult", IF(AND(marketing_campaign32[[#This Row],[Age]]&gt;=40, marketing_campaign32[[#This Row],[Age]]&lt;59), "Middle Age", "Old Age"))</f>
        <v>Old Age</v>
      </c>
      <c r="E1663">
        <v>2</v>
      </c>
      <c r="F1663">
        <v>2</v>
      </c>
      <c r="G1663">
        <v>33402</v>
      </c>
      <c r="H1663" t="s">
        <v>147</v>
      </c>
      <c r="I1663">
        <v>2</v>
      </c>
      <c r="J1663">
        <v>1</v>
      </c>
      <c r="K1663">
        <v>1</v>
      </c>
      <c r="L1663">
        <f t="shared" si="75"/>
        <v>2</v>
      </c>
      <c r="M1663">
        <f>marketing_campaign32[[#This Row],[TotalKids]]+marketing_campaign32[[#This Row],[Marital_Number]]</f>
        <v>4</v>
      </c>
      <c r="N1663" s="1">
        <v>41473</v>
      </c>
      <c r="O1663" s="22">
        <f>MAX($N$2:$N$2229)-marketing_campaign32[[#This Row],[Dt_Customer]]</f>
        <v>346</v>
      </c>
      <c r="P1663">
        <v>60</v>
      </c>
      <c r="Q1663">
        <v>26</v>
      </c>
      <c r="R1663">
        <v>2</v>
      </c>
      <c r="S1663">
        <v>19</v>
      </c>
      <c r="T1663">
        <v>10</v>
      </c>
      <c r="U1663">
        <v>5</v>
      </c>
      <c r="V1663">
        <v>8</v>
      </c>
      <c r="W1663">
        <f t="shared" si="76"/>
        <v>70</v>
      </c>
      <c r="X1663" s="27">
        <f>marketing_campaign32[[#This Row],[TotalSpend]]/marketing_campaign32[[#This Row],[Income]]</f>
        <v>2.0956828932399258E-3</v>
      </c>
      <c r="Y1663" s="27" t="str">
        <f>IF(marketing_campaign32[[#This Row],[TotalSpend]]&gt;1196, "High Spend", "Low Spend")</f>
        <v>Low Spend</v>
      </c>
      <c r="Z1663">
        <v>3</v>
      </c>
      <c r="AA1663">
        <v>2</v>
      </c>
      <c r="AB1663">
        <v>1</v>
      </c>
      <c r="AC1663">
        <v>3</v>
      </c>
      <c r="AD1663">
        <f t="shared" si="77"/>
        <v>6</v>
      </c>
      <c r="AE1663" s="30">
        <f>IFERROR(marketing_campaign32[[#This Row],[TotalSpend]]/marketing_campaign32[[#This Row],[TotalPurchase]], 0)</f>
        <v>11.666666666666666</v>
      </c>
      <c r="AF1663">
        <v>8</v>
      </c>
      <c r="AG1663">
        <v>0</v>
      </c>
      <c r="AH1663">
        <v>0</v>
      </c>
      <c r="AI1663">
        <v>0</v>
      </c>
      <c r="AJ1663">
        <v>0</v>
      </c>
      <c r="AK1663">
        <v>0</v>
      </c>
      <c r="AL1663">
        <v>0</v>
      </c>
      <c r="AM1663">
        <v>0</v>
      </c>
    </row>
    <row r="1664" spans="1:39" x14ac:dyDescent="0.3">
      <c r="A1664">
        <v>10680</v>
      </c>
      <c r="B1664">
        <v>1986</v>
      </c>
      <c r="C1664">
        <f>2014-marketing_campaign32[[#This Row],[Year_Birth]]</f>
        <v>28</v>
      </c>
      <c r="D1664" t="str">
        <f>IF(AND(marketing_campaign32[[#This Row],[Age]]&gt;17, marketing_campaign32[[#This Row],[Age]]&lt;40), "Adult", IF(AND(marketing_campaign32[[#This Row],[Age]]&gt;=40, marketing_campaign32[[#This Row],[Age]]&lt;59), "Middle Age", "Old Age"))</f>
        <v>Adult</v>
      </c>
      <c r="E1664">
        <v>2</v>
      </c>
      <c r="F1664">
        <v>2</v>
      </c>
      <c r="G1664">
        <v>33235</v>
      </c>
      <c r="H1664" t="s">
        <v>147</v>
      </c>
      <c r="I1664">
        <v>2</v>
      </c>
      <c r="J1664">
        <v>1</v>
      </c>
      <c r="K1664">
        <v>0</v>
      </c>
      <c r="L1664">
        <f t="shared" si="75"/>
        <v>1</v>
      </c>
      <c r="M1664">
        <f>marketing_campaign32[[#This Row],[TotalKids]]+marketing_campaign32[[#This Row],[Marital_Number]]</f>
        <v>3</v>
      </c>
      <c r="N1664" s="1">
        <v>41675</v>
      </c>
      <c r="O1664" s="22">
        <f>MAX($N$2:$N$2229)-marketing_campaign32[[#This Row],[Dt_Customer]]</f>
        <v>144</v>
      </c>
      <c r="P1664">
        <v>71</v>
      </c>
      <c r="Q1664">
        <v>45</v>
      </c>
      <c r="R1664">
        <v>0</v>
      </c>
      <c r="S1664">
        <v>16</v>
      </c>
      <c r="T1664">
        <v>2</v>
      </c>
      <c r="U1664">
        <v>1</v>
      </c>
      <c r="V1664">
        <v>6</v>
      </c>
      <c r="W1664">
        <f t="shared" si="76"/>
        <v>70</v>
      </c>
      <c r="X1664" s="27">
        <f>marketing_campaign32[[#This Row],[TotalSpend]]/marketing_campaign32[[#This Row],[Income]]</f>
        <v>2.1062133293214985E-3</v>
      </c>
      <c r="Y1664" s="27" t="str">
        <f>IF(marketing_campaign32[[#This Row],[TotalSpend]]&gt;1196, "High Spend", "Low Spend")</f>
        <v>Low Spend</v>
      </c>
      <c r="Z1664">
        <v>1</v>
      </c>
      <c r="AA1664">
        <v>3</v>
      </c>
      <c r="AB1664">
        <v>0</v>
      </c>
      <c r="AC1664">
        <v>3</v>
      </c>
      <c r="AD1664">
        <f t="shared" si="77"/>
        <v>6</v>
      </c>
      <c r="AE1664" s="30">
        <f>IFERROR(marketing_campaign32[[#This Row],[TotalSpend]]/marketing_campaign32[[#This Row],[TotalPurchase]], 0)</f>
        <v>11.666666666666666</v>
      </c>
      <c r="AF1664">
        <v>7</v>
      </c>
      <c r="AG1664">
        <v>0</v>
      </c>
      <c r="AH1664">
        <v>0</v>
      </c>
      <c r="AI1664">
        <v>0</v>
      </c>
      <c r="AJ1664">
        <v>0</v>
      </c>
      <c r="AK1664">
        <v>0</v>
      </c>
      <c r="AL1664">
        <v>0</v>
      </c>
      <c r="AM1664">
        <v>0</v>
      </c>
    </row>
    <row r="1665" spans="1:39" x14ac:dyDescent="0.3">
      <c r="A1665">
        <v>5300</v>
      </c>
      <c r="B1665">
        <v>1973</v>
      </c>
      <c r="C1665">
        <f>2014-marketing_campaign32[[#This Row],[Year_Birth]]</f>
        <v>41</v>
      </c>
      <c r="D1665" t="str">
        <f>IF(AND(marketing_campaign32[[#This Row],[Age]]&gt;17, marketing_campaign32[[#This Row],[Age]]&lt;40), "Adult", IF(AND(marketing_campaign32[[#This Row],[Age]]&gt;=40, marketing_campaign32[[#This Row],[Age]]&lt;59), "Middle Age", "Old Age"))</f>
        <v>Middle Age</v>
      </c>
      <c r="E1665">
        <v>3</v>
      </c>
      <c r="F1665">
        <v>2</v>
      </c>
      <c r="G1665">
        <v>38961</v>
      </c>
      <c r="H1665" t="s">
        <v>147</v>
      </c>
      <c r="I1665">
        <v>2</v>
      </c>
      <c r="J1665">
        <v>1</v>
      </c>
      <c r="K1665">
        <v>0</v>
      </c>
      <c r="L1665">
        <f t="shared" ref="L1665:L1728" si="78">J1665+K1665</f>
        <v>1</v>
      </c>
      <c r="M1665">
        <f>marketing_campaign32[[#This Row],[TotalKids]]+marketing_campaign32[[#This Row],[Marital_Number]]</f>
        <v>3</v>
      </c>
      <c r="N1665" s="1">
        <v>41638</v>
      </c>
      <c r="O1665" s="22">
        <f>MAX($N$2:$N$2229)-marketing_campaign32[[#This Row],[Dt_Customer]]</f>
        <v>181</v>
      </c>
      <c r="P1665">
        <v>60</v>
      </c>
      <c r="Q1665">
        <v>19</v>
      </c>
      <c r="R1665">
        <v>7</v>
      </c>
      <c r="S1665">
        <v>19</v>
      </c>
      <c r="T1665">
        <v>0</v>
      </c>
      <c r="U1665">
        <v>1</v>
      </c>
      <c r="V1665">
        <v>24</v>
      </c>
      <c r="W1665">
        <f t="shared" ref="W1665:W1728" si="79">Q1665+R1665+S1665+T1665+U1665+V1665</f>
        <v>70</v>
      </c>
      <c r="X1665" s="27">
        <f>marketing_campaign32[[#This Row],[TotalSpend]]/marketing_campaign32[[#This Row],[Income]]</f>
        <v>1.79666846333513E-3</v>
      </c>
      <c r="Y1665" s="27" t="str">
        <f>IF(marketing_campaign32[[#This Row],[TotalSpend]]&gt;1196, "High Spend", "Low Spend")</f>
        <v>Low Spend</v>
      </c>
      <c r="Z1665">
        <v>1</v>
      </c>
      <c r="AA1665">
        <v>2</v>
      </c>
      <c r="AB1665">
        <v>1</v>
      </c>
      <c r="AC1665">
        <v>2</v>
      </c>
      <c r="AD1665">
        <f t="shared" ref="AD1665:AD1728" si="80">AA1665+AB1665+AC1665</f>
        <v>5</v>
      </c>
      <c r="AE1665" s="30">
        <f>IFERROR(marketing_campaign32[[#This Row],[TotalSpend]]/marketing_campaign32[[#This Row],[TotalPurchase]], 0)</f>
        <v>14</v>
      </c>
      <c r="AF1665">
        <v>7</v>
      </c>
      <c r="AG1665">
        <v>0</v>
      </c>
      <c r="AH1665">
        <v>0</v>
      </c>
      <c r="AI1665">
        <v>0</v>
      </c>
      <c r="AJ1665">
        <v>0</v>
      </c>
      <c r="AK1665">
        <v>0</v>
      </c>
      <c r="AL1665">
        <v>0</v>
      </c>
      <c r="AM1665">
        <v>0</v>
      </c>
    </row>
    <row r="1666" spans="1:39" x14ac:dyDescent="0.3">
      <c r="A1666">
        <v>2546</v>
      </c>
      <c r="B1666">
        <v>1977</v>
      </c>
      <c r="C1666">
        <f>2014-marketing_campaign32[[#This Row],[Year_Birth]]</f>
        <v>37</v>
      </c>
      <c r="D1666" t="str">
        <f>IF(AND(marketing_campaign32[[#This Row],[Age]]&gt;17, marketing_campaign32[[#This Row],[Age]]&lt;40), "Adult", IF(AND(marketing_campaign32[[#This Row],[Age]]&gt;=40, marketing_campaign32[[#This Row],[Age]]&lt;59), "Middle Age", "Old Age"))</f>
        <v>Adult</v>
      </c>
      <c r="E1666">
        <v>3</v>
      </c>
      <c r="F1666">
        <v>1</v>
      </c>
      <c r="G1666">
        <v>31878</v>
      </c>
      <c r="H1666" t="s">
        <v>147</v>
      </c>
      <c r="I1666">
        <v>2</v>
      </c>
      <c r="J1666">
        <v>0</v>
      </c>
      <c r="K1666">
        <v>1</v>
      </c>
      <c r="L1666">
        <f t="shared" si="78"/>
        <v>1</v>
      </c>
      <c r="M1666">
        <f>marketing_campaign32[[#This Row],[TotalKids]]+marketing_campaign32[[#This Row],[Marital_Number]]</f>
        <v>2</v>
      </c>
      <c r="N1666" s="1">
        <v>41812</v>
      </c>
      <c r="O1666" s="22">
        <f>MAX($N$2:$N$2229)-marketing_campaign32[[#This Row],[Dt_Customer]]</f>
        <v>7</v>
      </c>
      <c r="P1666">
        <v>7</v>
      </c>
      <c r="Q1666">
        <v>23</v>
      </c>
      <c r="R1666">
        <v>4</v>
      </c>
      <c r="S1666">
        <v>5</v>
      </c>
      <c r="T1666">
        <v>10</v>
      </c>
      <c r="U1666">
        <v>5</v>
      </c>
      <c r="V1666">
        <v>23</v>
      </c>
      <c r="W1666">
        <f t="shared" si="79"/>
        <v>70</v>
      </c>
      <c r="X1666" s="27">
        <f>marketing_campaign32[[#This Row],[TotalSpend]]/marketing_campaign32[[#This Row],[Income]]</f>
        <v>2.1958717610891525E-3</v>
      </c>
      <c r="Y1666" s="27" t="str">
        <f>IF(marketing_campaign32[[#This Row],[TotalSpend]]&gt;1196, "High Spend", "Low Spend")</f>
        <v>Low Spend</v>
      </c>
      <c r="Z1666">
        <v>1</v>
      </c>
      <c r="AA1666">
        <v>1</v>
      </c>
      <c r="AB1666">
        <v>0</v>
      </c>
      <c r="AC1666">
        <v>4</v>
      </c>
      <c r="AD1666">
        <f t="shared" si="80"/>
        <v>5</v>
      </c>
      <c r="AE1666" s="30">
        <f>IFERROR(marketing_campaign32[[#This Row],[TotalSpend]]/marketing_campaign32[[#This Row],[TotalPurchase]], 0)</f>
        <v>14</v>
      </c>
      <c r="AF1666">
        <v>3</v>
      </c>
      <c r="AG1666">
        <v>0</v>
      </c>
      <c r="AH1666">
        <v>0</v>
      </c>
      <c r="AI1666">
        <v>0</v>
      </c>
      <c r="AJ1666">
        <v>0</v>
      </c>
      <c r="AK1666">
        <v>0</v>
      </c>
      <c r="AL1666">
        <v>0</v>
      </c>
      <c r="AM1666">
        <v>0</v>
      </c>
    </row>
    <row r="1667" spans="1:39" x14ac:dyDescent="0.3">
      <c r="A1667">
        <v>11187</v>
      </c>
      <c r="B1667">
        <v>1978</v>
      </c>
      <c r="C1667">
        <f>2014-marketing_campaign32[[#This Row],[Year_Birth]]</f>
        <v>36</v>
      </c>
      <c r="D1667" t="str">
        <f>IF(AND(marketing_campaign32[[#This Row],[Age]]&gt;17, marketing_campaign32[[#This Row],[Age]]&lt;40), "Adult", IF(AND(marketing_campaign32[[#This Row],[Age]]&gt;=40, marketing_campaign32[[#This Row],[Age]]&lt;59), "Middle Age", "Old Age"))</f>
        <v>Adult</v>
      </c>
      <c r="E1667">
        <v>1</v>
      </c>
      <c r="F1667">
        <v>1</v>
      </c>
      <c r="G1667">
        <v>26487</v>
      </c>
      <c r="H1667" t="s">
        <v>148</v>
      </c>
      <c r="I1667">
        <v>1</v>
      </c>
      <c r="J1667">
        <v>1</v>
      </c>
      <c r="K1667">
        <v>0</v>
      </c>
      <c r="L1667">
        <f t="shared" si="78"/>
        <v>1</v>
      </c>
      <c r="M1667">
        <f>marketing_campaign32[[#This Row],[TotalKids]]+marketing_campaign32[[#This Row],[Marital_Number]]</f>
        <v>2</v>
      </c>
      <c r="N1667" s="1">
        <v>41414</v>
      </c>
      <c r="O1667" s="22">
        <f>MAX($N$2:$N$2229)-marketing_campaign32[[#This Row],[Dt_Customer]]</f>
        <v>405</v>
      </c>
      <c r="P1667">
        <v>23</v>
      </c>
      <c r="Q1667">
        <v>2</v>
      </c>
      <c r="R1667">
        <v>8</v>
      </c>
      <c r="S1667">
        <v>10</v>
      </c>
      <c r="T1667">
        <v>12</v>
      </c>
      <c r="U1667">
        <v>14</v>
      </c>
      <c r="V1667">
        <v>23</v>
      </c>
      <c r="W1667">
        <f t="shared" si="79"/>
        <v>69</v>
      </c>
      <c r="X1667" s="27">
        <f>marketing_campaign32[[#This Row],[TotalSpend]]/marketing_campaign32[[#This Row],[Income]]</f>
        <v>2.6050515347151434E-3</v>
      </c>
      <c r="Y1667" s="27" t="str">
        <f>IF(marketing_campaign32[[#This Row],[TotalSpend]]&gt;1196, "High Spend", "Low Spend")</f>
        <v>Low Spend</v>
      </c>
      <c r="Z1667">
        <v>3</v>
      </c>
      <c r="AA1667">
        <v>2</v>
      </c>
      <c r="AB1667">
        <v>1</v>
      </c>
      <c r="AC1667">
        <v>3</v>
      </c>
      <c r="AD1667">
        <f t="shared" si="80"/>
        <v>6</v>
      </c>
      <c r="AE1667" s="30">
        <f>IFERROR(marketing_campaign32[[#This Row],[TotalSpend]]/marketing_campaign32[[#This Row],[TotalPurchase]], 0)</f>
        <v>11.5</v>
      </c>
      <c r="AF1667">
        <v>5</v>
      </c>
      <c r="AG1667">
        <v>0</v>
      </c>
      <c r="AH1667">
        <v>0</v>
      </c>
      <c r="AI1667">
        <v>0</v>
      </c>
      <c r="AJ1667">
        <v>0</v>
      </c>
      <c r="AK1667">
        <v>0</v>
      </c>
      <c r="AL1667">
        <v>0</v>
      </c>
      <c r="AM1667">
        <v>0</v>
      </c>
    </row>
    <row r="1668" spans="1:39" x14ac:dyDescent="0.3">
      <c r="A1668">
        <v>89</v>
      </c>
      <c r="B1668">
        <v>1975</v>
      </c>
      <c r="C1668">
        <f>2014-marketing_campaign32[[#This Row],[Year_Birth]]</f>
        <v>39</v>
      </c>
      <c r="D1668" t="str">
        <f>IF(AND(marketing_campaign32[[#This Row],[Age]]&gt;17, marketing_campaign32[[#This Row],[Age]]&lt;40), "Adult", IF(AND(marketing_campaign32[[#This Row],[Age]]&gt;=40, marketing_campaign32[[#This Row],[Age]]&lt;59), "Middle Age", "Old Age"))</f>
        <v>Adult</v>
      </c>
      <c r="E1668">
        <v>3</v>
      </c>
      <c r="F1668">
        <v>2</v>
      </c>
      <c r="G1668">
        <v>22212</v>
      </c>
      <c r="H1668" t="s">
        <v>148</v>
      </c>
      <c r="I1668">
        <v>1</v>
      </c>
      <c r="J1668">
        <v>1</v>
      </c>
      <c r="K1668">
        <v>0</v>
      </c>
      <c r="L1668">
        <f t="shared" si="78"/>
        <v>1</v>
      </c>
      <c r="M1668">
        <f>marketing_campaign32[[#This Row],[TotalKids]]+marketing_campaign32[[#This Row],[Marital_Number]]</f>
        <v>3</v>
      </c>
      <c r="N1668" s="1">
        <v>41617</v>
      </c>
      <c r="O1668" s="22">
        <f>MAX($N$2:$N$2229)-marketing_campaign32[[#This Row],[Dt_Customer]]</f>
        <v>202</v>
      </c>
      <c r="P1668">
        <v>49</v>
      </c>
      <c r="Q1668">
        <v>5</v>
      </c>
      <c r="R1668">
        <v>9</v>
      </c>
      <c r="S1668">
        <v>20</v>
      </c>
      <c r="T1668">
        <v>6</v>
      </c>
      <c r="U1668">
        <v>8</v>
      </c>
      <c r="V1668">
        <v>21</v>
      </c>
      <c r="W1668">
        <f t="shared" si="79"/>
        <v>69</v>
      </c>
      <c r="X1668" s="27">
        <f>marketing_campaign32[[#This Row],[TotalSpend]]/marketing_campaign32[[#This Row],[Income]]</f>
        <v>3.1064289573203676E-3</v>
      </c>
      <c r="Y1668" s="27" t="str">
        <f>IF(marketing_campaign32[[#This Row],[TotalSpend]]&gt;1196, "High Spend", "Low Spend")</f>
        <v>Low Spend</v>
      </c>
      <c r="Z1668">
        <v>2</v>
      </c>
      <c r="AA1668">
        <v>2</v>
      </c>
      <c r="AB1668">
        <v>0</v>
      </c>
      <c r="AC1668">
        <v>4</v>
      </c>
      <c r="AD1668">
        <f t="shared" si="80"/>
        <v>6</v>
      </c>
      <c r="AE1668" s="30">
        <f>IFERROR(marketing_campaign32[[#This Row],[TotalSpend]]/marketing_campaign32[[#This Row],[TotalPurchase]], 0)</f>
        <v>11.5</v>
      </c>
      <c r="AF1668">
        <v>6</v>
      </c>
      <c r="AG1668">
        <v>0</v>
      </c>
      <c r="AH1668">
        <v>0</v>
      </c>
      <c r="AI1668">
        <v>0</v>
      </c>
      <c r="AJ1668">
        <v>0</v>
      </c>
      <c r="AK1668">
        <v>0</v>
      </c>
      <c r="AL1668">
        <v>0</v>
      </c>
      <c r="AM1668">
        <v>0</v>
      </c>
    </row>
    <row r="1669" spans="1:39" x14ac:dyDescent="0.3">
      <c r="A1669">
        <v>2634</v>
      </c>
      <c r="B1669">
        <v>1979</v>
      </c>
      <c r="C1669">
        <f>2014-marketing_campaign32[[#This Row],[Year_Birth]]</f>
        <v>35</v>
      </c>
      <c r="D1669" t="str">
        <f>IF(AND(marketing_campaign32[[#This Row],[Age]]&gt;17, marketing_campaign32[[#This Row],[Age]]&lt;40), "Adult", IF(AND(marketing_campaign32[[#This Row],[Age]]&gt;=40, marketing_campaign32[[#This Row],[Age]]&lt;59), "Middle Age", "Old Age"))</f>
        <v>Adult</v>
      </c>
      <c r="E1669">
        <v>3</v>
      </c>
      <c r="F1669">
        <v>1</v>
      </c>
      <c r="G1669">
        <v>16653</v>
      </c>
      <c r="H1669" t="s">
        <v>148</v>
      </c>
      <c r="I1669">
        <v>1</v>
      </c>
      <c r="J1669">
        <v>1</v>
      </c>
      <c r="K1669">
        <v>0</v>
      </c>
      <c r="L1669">
        <f t="shared" si="78"/>
        <v>1</v>
      </c>
      <c r="M1669">
        <f>marketing_campaign32[[#This Row],[TotalKids]]+marketing_campaign32[[#This Row],[Marital_Number]]</f>
        <v>2</v>
      </c>
      <c r="N1669" s="1">
        <v>41747</v>
      </c>
      <c r="O1669" s="22">
        <f>MAX($N$2:$N$2229)-marketing_campaign32[[#This Row],[Dt_Customer]]</f>
        <v>72</v>
      </c>
      <c r="P1669">
        <v>10</v>
      </c>
      <c r="Q1669">
        <v>5</v>
      </c>
      <c r="R1669">
        <v>7</v>
      </c>
      <c r="S1669">
        <v>31</v>
      </c>
      <c r="T1669">
        <v>15</v>
      </c>
      <c r="U1669">
        <v>4</v>
      </c>
      <c r="V1669">
        <v>7</v>
      </c>
      <c r="W1669">
        <f t="shared" si="79"/>
        <v>69</v>
      </c>
      <c r="X1669" s="27">
        <f>marketing_campaign32[[#This Row],[TotalSpend]]/marketing_campaign32[[#This Row],[Income]]</f>
        <v>4.1433975860205368E-3</v>
      </c>
      <c r="Y1669" s="27" t="str">
        <f>IF(marketing_campaign32[[#This Row],[TotalSpend]]&gt;1196, "High Spend", "Low Spend")</f>
        <v>Low Spend</v>
      </c>
      <c r="Z1669">
        <v>3</v>
      </c>
      <c r="AA1669">
        <v>2</v>
      </c>
      <c r="AB1669">
        <v>1</v>
      </c>
      <c r="AC1669">
        <v>3</v>
      </c>
      <c r="AD1669">
        <f t="shared" si="80"/>
        <v>6</v>
      </c>
      <c r="AE1669" s="30">
        <f>IFERROR(marketing_campaign32[[#This Row],[TotalSpend]]/marketing_campaign32[[#This Row],[TotalPurchase]], 0)</f>
        <v>11.5</v>
      </c>
      <c r="AF1669">
        <v>6</v>
      </c>
      <c r="AG1669">
        <v>0</v>
      </c>
      <c r="AH1669">
        <v>0</v>
      </c>
      <c r="AI1669">
        <v>0</v>
      </c>
      <c r="AJ1669">
        <v>0</v>
      </c>
      <c r="AK1669">
        <v>0</v>
      </c>
      <c r="AL1669">
        <v>1</v>
      </c>
      <c r="AM1669">
        <v>0</v>
      </c>
    </row>
    <row r="1670" spans="1:39" x14ac:dyDescent="0.3">
      <c r="A1670">
        <v>4992</v>
      </c>
      <c r="B1670">
        <v>1975</v>
      </c>
      <c r="C1670">
        <f>2014-marketing_campaign32[[#This Row],[Year_Birth]]</f>
        <v>39</v>
      </c>
      <c r="D1670" t="str">
        <f>IF(AND(marketing_campaign32[[#This Row],[Age]]&gt;17, marketing_campaign32[[#This Row],[Age]]&lt;40), "Adult", IF(AND(marketing_campaign32[[#This Row],[Age]]&gt;=40, marketing_campaign32[[#This Row],[Age]]&lt;59), "Middle Age", "Old Age"))</f>
        <v>Adult</v>
      </c>
      <c r="E1670">
        <v>3</v>
      </c>
      <c r="F1670">
        <v>2</v>
      </c>
      <c r="G1670">
        <v>17459</v>
      </c>
      <c r="H1670" t="s">
        <v>148</v>
      </c>
      <c r="I1670">
        <v>1</v>
      </c>
      <c r="J1670">
        <v>1</v>
      </c>
      <c r="K1670">
        <v>0</v>
      </c>
      <c r="L1670">
        <f t="shared" si="78"/>
        <v>1</v>
      </c>
      <c r="M1670">
        <f>marketing_campaign32[[#This Row],[TotalKids]]+marketing_campaign32[[#This Row],[Marital_Number]]</f>
        <v>3</v>
      </c>
      <c r="N1670" s="1">
        <v>41536</v>
      </c>
      <c r="O1670" s="22">
        <f>MAX($N$2:$N$2229)-marketing_campaign32[[#This Row],[Dt_Customer]]</f>
        <v>283</v>
      </c>
      <c r="P1670">
        <v>12</v>
      </c>
      <c r="Q1670">
        <v>6</v>
      </c>
      <c r="R1670">
        <v>4</v>
      </c>
      <c r="S1670">
        <v>16</v>
      </c>
      <c r="T1670">
        <v>3</v>
      </c>
      <c r="U1670">
        <v>10</v>
      </c>
      <c r="V1670">
        <v>30</v>
      </c>
      <c r="W1670">
        <f t="shared" si="79"/>
        <v>69</v>
      </c>
      <c r="X1670" s="27">
        <f>marketing_campaign32[[#This Row],[TotalSpend]]/marketing_campaign32[[#This Row],[Income]]</f>
        <v>3.9521163869637435E-3</v>
      </c>
      <c r="Y1670" s="27" t="str">
        <f>IF(marketing_campaign32[[#This Row],[TotalSpend]]&gt;1196, "High Spend", "Low Spend")</f>
        <v>Low Spend</v>
      </c>
      <c r="Z1670">
        <v>3</v>
      </c>
      <c r="AA1670">
        <v>3</v>
      </c>
      <c r="AB1670">
        <v>1</v>
      </c>
      <c r="AC1670">
        <v>2</v>
      </c>
      <c r="AD1670">
        <f t="shared" si="80"/>
        <v>6</v>
      </c>
      <c r="AE1670" s="30">
        <f>IFERROR(marketing_campaign32[[#This Row],[TotalSpend]]/marketing_campaign32[[#This Row],[TotalPurchase]], 0)</f>
        <v>11.5</v>
      </c>
      <c r="AF1670">
        <v>7</v>
      </c>
      <c r="AG1670">
        <v>0</v>
      </c>
      <c r="AH1670">
        <v>0</v>
      </c>
      <c r="AI1670">
        <v>0</v>
      </c>
      <c r="AJ1670">
        <v>0</v>
      </c>
      <c r="AK1670">
        <v>0</v>
      </c>
      <c r="AL1670">
        <v>1</v>
      </c>
      <c r="AM1670">
        <v>0</v>
      </c>
    </row>
    <row r="1671" spans="1:39" x14ac:dyDescent="0.3">
      <c r="A1671">
        <v>9671</v>
      </c>
      <c r="B1671">
        <v>1968</v>
      </c>
      <c r="C1671">
        <f>2014-marketing_campaign32[[#This Row],[Year_Birth]]</f>
        <v>46</v>
      </c>
      <c r="D1671" t="str">
        <f>IF(AND(marketing_campaign32[[#This Row],[Age]]&gt;17, marketing_campaign32[[#This Row],[Age]]&lt;40), "Adult", IF(AND(marketing_campaign32[[#This Row],[Age]]&gt;=40, marketing_campaign32[[#This Row],[Age]]&lt;59), "Middle Age", "Old Age"))</f>
        <v>Middle Age</v>
      </c>
      <c r="E1671">
        <v>2</v>
      </c>
      <c r="F1671">
        <v>2</v>
      </c>
      <c r="G1671">
        <v>19514</v>
      </c>
      <c r="H1671" t="s">
        <v>148</v>
      </c>
      <c r="I1671">
        <v>1</v>
      </c>
      <c r="J1671">
        <v>1</v>
      </c>
      <c r="K1671">
        <v>1</v>
      </c>
      <c r="L1671">
        <f t="shared" si="78"/>
        <v>2</v>
      </c>
      <c r="M1671">
        <f>marketing_campaign32[[#This Row],[TotalKids]]+marketing_campaign32[[#This Row],[Marital_Number]]</f>
        <v>4</v>
      </c>
      <c r="N1671" s="1">
        <v>41665</v>
      </c>
      <c r="O1671" s="22">
        <f>MAX($N$2:$N$2229)-marketing_campaign32[[#This Row],[Dt_Customer]]</f>
        <v>154</v>
      </c>
      <c r="P1671">
        <v>47</v>
      </c>
      <c r="Q1671">
        <v>14</v>
      </c>
      <c r="R1671">
        <v>3</v>
      </c>
      <c r="S1671">
        <v>21</v>
      </c>
      <c r="T1671">
        <v>2</v>
      </c>
      <c r="U1671">
        <v>1</v>
      </c>
      <c r="V1671">
        <v>28</v>
      </c>
      <c r="W1671">
        <f t="shared" si="79"/>
        <v>69</v>
      </c>
      <c r="X1671" s="27">
        <f>marketing_campaign32[[#This Row],[TotalSpend]]/marketing_campaign32[[#This Row],[Income]]</f>
        <v>3.5359229271292405E-3</v>
      </c>
      <c r="Y1671" s="27" t="str">
        <f>IF(marketing_campaign32[[#This Row],[TotalSpend]]&gt;1196, "High Spend", "Low Spend")</f>
        <v>Low Spend</v>
      </c>
      <c r="Z1671">
        <v>4</v>
      </c>
      <c r="AA1671">
        <v>3</v>
      </c>
      <c r="AB1671">
        <v>1</v>
      </c>
      <c r="AC1671">
        <v>2</v>
      </c>
      <c r="AD1671">
        <f t="shared" si="80"/>
        <v>6</v>
      </c>
      <c r="AE1671" s="30">
        <f>IFERROR(marketing_campaign32[[#This Row],[TotalSpend]]/marketing_campaign32[[#This Row],[TotalPurchase]], 0)</f>
        <v>11.5</v>
      </c>
      <c r="AF1671">
        <v>8</v>
      </c>
      <c r="AG1671">
        <v>0</v>
      </c>
      <c r="AH1671">
        <v>0</v>
      </c>
      <c r="AI1671">
        <v>1</v>
      </c>
      <c r="AJ1671">
        <v>0</v>
      </c>
      <c r="AK1671">
        <v>0</v>
      </c>
      <c r="AL1671">
        <v>1</v>
      </c>
      <c r="AM1671">
        <v>0</v>
      </c>
    </row>
    <row r="1672" spans="1:39" x14ac:dyDescent="0.3">
      <c r="A1672">
        <v>8975</v>
      </c>
      <c r="B1672">
        <v>1968</v>
      </c>
      <c r="C1672">
        <f>2014-marketing_campaign32[[#This Row],[Year_Birth]]</f>
        <v>46</v>
      </c>
      <c r="D1672" t="str">
        <f>IF(AND(marketing_campaign32[[#This Row],[Age]]&gt;17, marketing_campaign32[[#This Row],[Age]]&lt;40), "Adult", IF(AND(marketing_campaign32[[#This Row],[Age]]&gt;=40, marketing_campaign32[[#This Row],[Age]]&lt;59), "Middle Age", "Old Age"))</f>
        <v>Middle Age</v>
      </c>
      <c r="E1672">
        <v>2</v>
      </c>
      <c r="F1672">
        <v>2</v>
      </c>
      <c r="G1672">
        <v>19514</v>
      </c>
      <c r="H1672" t="s">
        <v>148</v>
      </c>
      <c r="I1672">
        <v>1</v>
      </c>
      <c r="J1672">
        <v>1</v>
      </c>
      <c r="K1672">
        <v>1</v>
      </c>
      <c r="L1672">
        <f t="shared" si="78"/>
        <v>2</v>
      </c>
      <c r="M1672">
        <f>marketing_campaign32[[#This Row],[TotalKids]]+marketing_campaign32[[#This Row],[Marital_Number]]</f>
        <v>4</v>
      </c>
      <c r="N1672" s="1">
        <v>41665</v>
      </c>
      <c r="O1672" s="22">
        <f>MAX($N$2:$N$2229)-marketing_campaign32[[#This Row],[Dt_Customer]]</f>
        <v>154</v>
      </c>
      <c r="P1672">
        <v>47</v>
      </c>
      <c r="Q1672">
        <v>14</v>
      </c>
      <c r="R1672">
        <v>3</v>
      </c>
      <c r="S1672">
        <v>21</v>
      </c>
      <c r="T1672">
        <v>2</v>
      </c>
      <c r="U1672">
        <v>1</v>
      </c>
      <c r="V1672">
        <v>28</v>
      </c>
      <c r="W1672">
        <f t="shared" si="79"/>
        <v>69</v>
      </c>
      <c r="X1672" s="27">
        <f>marketing_campaign32[[#This Row],[TotalSpend]]/marketing_campaign32[[#This Row],[Income]]</f>
        <v>3.5359229271292405E-3</v>
      </c>
      <c r="Y1672" s="27" t="str">
        <f>IF(marketing_campaign32[[#This Row],[TotalSpend]]&gt;1196, "High Spend", "Low Spend")</f>
        <v>Low Spend</v>
      </c>
      <c r="Z1672">
        <v>4</v>
      </c>
      <c r="AA1672">
        <v>3</v>
      </c>
      <c r="AB1672">
        <v>1</v>
      </c>
      <c r="AC1672">
        <v>2</v>
      </c>
      <c r="AD1672">
        <f t="shared" si="80"/>
        <v>6</v>
      </c>
      <c r="AE1672" s="30">
        <f>IFERROR(marketing_campaign32[[#This Row],[TotalSpend]]/marketing_campaign32[[#This Row],[TotalPurchase]], 0)</f>
        <v>11.5</v>
      </c>
      <c r="AF1672">
        <v>8</v>
      </c>
      <c r="AG1672">
        <v>0</v>
      </c>
      <c r="AH1672">
        <v>0</v>
      </c>
      <c r="AI1672">
        <v>1</v>
      </c>
      <c r="AJ1672">
        <v>0</v>
      </c>
      <c r="AK1672">
        <v>0</v>
      </c>
      <c r="AL1672">
        <v>0</v>
      </c>
      <c r="AM1672">
        <v>0</v>
      </c>
    </row>
    <row r="1673" spans="1:39" x14ac:dyDescent="0.3">
      <c r="A1673">
        <v>10595</v>
      </c>
      <c r="B1673">
        <v>1990</v>
      </c>
      <c r="C1673">
        <f>2014-marketing_campaign32[[#This Row],[Year_Birth]]</f>
        <v>24</v>
      </c>
      <c r="D1673" t="str">
        <f>IF(AND(marketing_campaign32[[#This Row],[Age]]&gt;17, marketing_campaign32[[#This Row],[Age]]&lt;40), "Adult", IF(AND(marketing_campaign32[[#This Row],[Age]]&gt;=40, marketing_campaign32[[#This Row],[Age]]&lt;59), "Middle Age", "Old Age"))</f>
        <v>Adult</v>
      </c>
      <c r="E1673">
        <v>2</v>
      </c>
      <c r="F1673">
        <v>2</v>
      </c>
      <c r="G1673">
        <v>30093</v>
      </c>
      <c r="H1673" t="s">
        <v>148</v>
      </c>
      <c r="I1673">
        <v>1</v>
      </c>
      <c r="J1673">
        <v>0</v>
      </c>
      <c r="K1673">
        <v>0</v>
      </c>
      <c r="L1673">
        <f t="shared" si="78"/>
        <v>0</v>
      </c>
      <c r="M1673">
        <f>marketing_campaign32[[#This Row],[TotalKids]]+marketing_campaign32[[#This Row],[Marital_Number]]</f>
        <v>2</v>
      </c>
      <c r="N1673" s="1">
        <v>41463</v>
      </c>
      <c r="O1673" s="22">
        <f>MAX($N$2:$N$2229)-marketing_campaign32[[#This Row],[Dt_Customer]]</f>
        <v>356</v>
      </c>
      <c r="P1673">
        <v>19</v>
      </c>
      <c r="Q1673">
        <v>2</v>
      </c>
      <c r="R1673">
        <v>6</v>
      </c>
      <c r="S1673">
        <v>28</v>
      </c>
      <c r="T1673">
        <v>13</v>
      </c>
      <c r="U1673">
        <v>4</v>
      </c>
      <c r="V1673">
        <v>16</v>
      </c>
      <c r="W1673">
        <f t="shared" si="79"/>
        <v>69</v>
      </c>
      <c r="X1673" s="27">
        <f>marketing_campaign32[[#This Row],[TotalSpend]]/marketing_campaign32[[#This Row],[Income]]</f>
        <v>2.2928920346924533E-3</v>
      </c>
      <c r="Y1673" s="27" t="str">
        <f>IF(marketing_campaign32[[#This Row],[TotalSpend]]&gt;1196, "High Spend", "Low Spend")</f>
        <v>Low Spend</v>
      </c>
      <c r="Z1673">
        <v>1</v>
      </c>
      <c r="AA1673">
        <v>2</v>
      </c>
      <c r="AB1673">
        <v>0</v>
      </c>
      <c r="AC1673">
        <v>3</v>
      </c>
      <c r="AD1673">
        <f t="shared" si="80"/>
        <v>5</v>
      </c>
      <c r="AE1673" s="30">
        <f>IFERROR(marketing_campaign32[[#This Row],[TotalSpend]]/marketing_campaign32[[#This Row],[TotalPurchase]], 0)</f>
        <v>13.8</v>
      </c>
      <c r="AF1673">
        <v>7</v>
      </c>
      <c r="AG1673">
        <v>0</v>
      </c>
      <c r="AH1673">
        <v>0</v>
      </c>
      <c r="AI1673">
        <v>0</v>
      </c>
      <c r="AJ1673">
        <v>0</v>
      </c>
      <c r="AK1673">
        <v>0</v>
      </c>
      <c r="AL1673">
        <v>0</v>
      </c>
      <c r="AM1673">
        <v>0</v>
      </c>
    </row>
    <row r="1674" spans="1:39" x14ac:dyDescent="0.3">
      <c r="A1674">
        <v>2447</v>
      </c>
      <c r="B1674">
        <v>1979</v>
      </c>
      <c r="C1674">
        <f>2014-marketing_campaign32[[#This Row],[Year_Birth]]</f>
        <v>35</v>
      </c>
      <c r="D1674" t="str">
        <f>IF(AND(marketing_campaign32[[#This Row],[Age]]&gt;17, marketing_campaign32[[#This Row],[Age]]&lt;40), "Adult", IF(AND(marketing_campaign32[[#This Row],[Age]]&gt;=40, marketing_campaign32[[#This Row],[Age]]&lt;59), "Middle Age", "Old Age"))</f>
        <v>Adult</v>
      </c>
      <c r="E1674">
        <v>2</v>
      </c>
      <c r="F1674">
        <v>2</v>
      </c>
      <c r="G1674">
        <v>30545</v>
      </c>
      <c r="H1674" t="s">
        <v>147</v>
      </c>
      <c r="I1674">
        <v>2</v>
      </c>
      <c r="J1674">
        <v>1</v>
      </c>
      <c r="K1674">
        <v>0</v>
      </c>
      <c r="L1674">
        <f t="shared" si="78"/>
        <v>1</v>
      </c>
      <c r="M1674">
        <f>marketing_campaign32[[#This Row],[TotalKids]]+marketing_campaign32[[#This Row],[Marital_Number]]</f>
        <v>3</v>
      </c>
      <c r="N1674" s="1">
        <v>41199</v>
      </c>
      <c r="O1674" s="22">
        <f>MAX($N$2:$N$2229)-marketing_campaign32[[#This Row],[Dt_Customer]]</f>
        <v>620</v>
      </c>
      <c r="P1674">
        <v>71</v>
      </c>
      <c r="Q1674">
        <v>4</v>
      </c>
      <c r="R1674">
        <v>12</v>
      </c>
      <c r="S1674">
        <v>15</v>
      </c>
      <c r="T1674">
        <v>19</v>
      </c>
      <c r="U1674">
        <v>7</v>
      </c>
      <c r="V1674">
        <v>12</v>
      </c>
      <c r="W1674">
        <f t="shared" si="79"/>
        <v>69</v>
      </c>
      <c r="X1674" s="27">
        <f>marketing_campaign32[[#This Row],[TotalSpend]]/marketing_campaign32[[#This Row],[Income]]</f>
        <v>2.2589621869373057E-3</v>
      </c>
      <c r="Y1674" s="27" t="str">
        <f>IF(marketing_campaign32[[#This Row],[TotalSpend]]&gt;1196, "High Spend", "Low Spend")</f>
        <v>Low Spend</v>
      </c>
      <c r="Z1674">
        <v>2</v>
      </c>
      <c r="AA1674">
        <v>2</v>
      </c>
      <c r="AB1674">
        <v>0</v>
      </c>
      <c r="AC1674">
        <v>3</v>
      </c>
      <c r="AD1674">
        <f t="shared" si="80"/>
        <v>5</v>
      </c>
      <c r="AE1674" s="30">
        <f>IFERROR(marketing_campaign32[[#This Row],[TotalSpend]]/marketing_campaign32[[#This Row],[TotalPurchase]], 0)</f>
        <v>13.8</v>
      </c>
      <c r="AF1674">
        <v>7</v>
      </c>
      <c r="AG1674">
        <v>0</v>
      </c>
      <c r="AH1674">
        <v>0</v>
      </c>
      <c r="AI1674">
        <v>0</v>
      </c>
      <c r="AJ1674">
        <v>0</v>
      </c>
      <c r="AK1674">
        <v>0</v>
      </c>
      <c r="AL1674">
        <v>0</v>
      </c>
      <c r="AM1674">
        <v>0</v>
      </c>
    </row>
    <row r="1675" spans="1:39" x14ac:dyDescent="0.3">
      <c r="A1675">
        <v>2202</v>
      </c>
      <c r="B1675">
        <v>1978</v>
      </c>
      <c r="C1675">
        <f>2014-marketing_campaign32[[#This Row],[Year_Birth]]</f>
        <v>36</v>
      </c>
      <c r="D1675" t="str">
        <f>IF(AND(marketing_campaign32[[#This Row],[Age]]&gt;17, marketing_campaign32[[#This Row],[Age]]&lt;40), "Adult", IF(AND(marketing_campaign32[[#This Row],[Age]]&gt;=40, marketing_campaign32[[#This Row],[Age]]&lt;59), "Middle Age", "Old Age"))</f>
        <v>Adult</v>
      </c>
      <c r="E1675">
        <v>2</v>
      </c>
      <c r="F1675">
        <v>2</v>
      </c>
      <c r="G1675">
        <v>41154</v>
      </c>
      <c r="H1675" t="s">
        <v>147</v>
      </c>
      <c r="I1675">
        <v>2</v>
      </c>
      <c r="J1675">
        <v>0</v>
      </c>
      <c r="K1675">
        <v>1</v>
      </c>
      <c r="L1675">
        <f t="shared" si="78"/>
        <v>1</v>
      </c>
      <c r="M1675">
        <f>marketing_campaign32[[#This Row],[TotalKids]]+marketing_campaign32[[#This Row],[Marital_Number]]</f>
        <v>3</v>
      </c>
      <c r="N1675" s="1">
        <v>41373</v>
      </c>
      <c r="O1675" s="22">
        <f>MAX($N$2:$N$2229)-marketing_campaign32[[#This Row],[Dt_Customer]]</f>
        <v>446</v>
      </c>
      <c r="P1675">
        <v>98</v>
      </c>
      <c r="Q1675">
        <v>44</v>
      </c>
      <c r="R1675">
        <v>2</v>
      </c>
      <c r="S1675">
        <v>11</v>
      </c>
      <c r="T1675">
        <v>2</v>
      </c>
      <c r="U1675">
        <v>3</v>
      </c>
      <c r="V1675">
        <v>7</v>
      </c>
      <c r="W1675">
        <f t="shared" si="79"/>
        <v>69</v>
      </c>
      <c r="X1675" s="27">
        <f>marketing_campaign32[[#This Row],[TotalSpend]]/marketing_campaign32[[#This Row],[Income]]</f>
        <v>1.6766292462458085E-3</v>
      </c>
      <c r="Y1675" s="27" t="str">
        <f>IF(marketing_campaign32[[#This Row],[TotalSpend]]&gt;1196, "High Spend", "Low Spend")</f>
        <v>Low Spend</v>
      </c>
      <c r="Z1675">
        <v>1</v>
      </c>
      <c r="AA1675">
        <v>1</v>
      </c>
      <c r="AB1675">
        <v>0</v>
      </c>
      <c r="AC1675">
        <v>4</v>
      </c>
      <c r="AD1675">
        <f t="shared" si="80"/>
        <v>5</v>
      </c>
      <c r="AE1675" s="30">
        <f>IFERROR(marketing_campaign32[[#This Row],[TotalSpend]]/marketing_campaign32[[#This Row],[TotalPurchase]], 0)</f>
        <v>13.8</v>
      </c>
      <c r="AF1675">
        <v>5</v>
      </c>
      <c r="AG1675">
        <v>0</v>
      </c>
      <c r="AH1675">
        <v>0</v>
      </c>
      <c r="AI1675">
        <v>0</v>
      </c>
      <c r="AJ1675">
        <v>0</v>
      </c>
      <c r="AK1675">
        <v>0</v>
      </c>
      <c r="AL1675">
        <v>0</v>
      </c>
      <c r="AM1675">
        <v>0</v>
      </c>
    </row>
    <row r="1676" spans="1:39" x14ac:dyDescent="0.3">
      <c r="A1676">
        <v>9481</v>
      </c>
      <c r="B1676">
        <v>1976</v>
      </c>
      <c r="C1676">
        <f>2014-marketing_campaign32[[#This Row],[Year_Birth]]</f>
        <v>38</v>
      </c>
      <c r="D1676" t="str">
        <f>IF(AND(marketing_campaign32[[#This Row],[Age]]&gt;17, marketing_campaign32[[#This Row],[Age]]&lt;40), "Adult", IF(AND(marketing_campaign32[[#This Row],[Age]]&gt;=40, marketing_campaign32[[#This Row],[Age]]&lt;59), "Middle Age", "Old Age"))</f>
        <v>Adult</v>
      </c>
      <c r="E1676">
        <v>2</v>
      </c>
      <c r="F1676">
        <v>2</v>
      </c>
      <c r="G1676">
        <v>17148</v>
      </c>
      <c r="H1676" t="s">
        <v>148</v>
      </c>
      <c r="I1676">
        <v>1</v>
      </c>
      <c r="J1676">
        <v>1</v>
      </c>
      <c r="K1676">
        <v>0</v>
      </c>
      <c r="L1676">
        <f t="shared" si="78"/>
        <v>1</v>
      </c>
      <c r="M1676">
        <f>marketing_campaign32[[#This Row],[TotalKids]]+marketing_campaign32[[#This Row],[Marital_Number]]</f>
        <v>3</v>
      </c>
      <c r="N1676" s="1">
        <v>41667</v>
      </c>
      <c r="O1676" s="22">
        <f>MAX($N$2:$N$2229)-marketing_campaign32[[#This Row],[Dt_Customer]]</f>
        <v>152</v>
      </c>
      <c r="P1676">
        <v>80</v>
      </c>
      <c r="Q1676">
        <v>9</v>
      </c>
      <c r="R1676">
        <v>9</v>
      </c>
      <c r="S1676">
        <v>11</v>
      </c>
      <c r="T1676">
        <v>13</v>
      </c>
      <c r="U1676">
        <v>10</v>
      </c>
      <c r="V1676">
        <v>16</v>
      </c>
      <c r="W1676">
        <f t="shared" si="79"/>
        <v>68</v>
      </c>
      <c r="X1676" s="27">
        <f>marketing_campaign32[[#This Row],[TotalSpend]]/marketing_campaign32[[#This Row],[Income]]</f>
        <v>3.965477023559599E-3</v>
      </c>
      <c r="Y1676" s="27" t="str">
        <f>IF(marketing_campaign32[[#This Row],[TotalSpend]]&gt;1196, "High Spend", "Low Spend")</f>
        <v>Low Spend</v>
      </c>
      <c r="Z1676">
        <v>4</v>
      </c>
      <c r="AA1676">
        <v>3</v>
      </c>
      <c r="AB1676">
        <v>1</v>
      </c>
      <c r="AC1676">
        <v>3</v>
      </c>
      <c r="AD1676">
        <f t="shared" si="80"/>
        <v>7</v>
      </c>
      <c r="AE1676" s="30">
        <f>IFERROR(marketing_campaign32[[#This Row],[TotalSpend]]/marketing_campaign32[[#This Row],[TotalPurchase]], 0)</f>
        <v>9.7142857142857135</v>
      </c>
      <c r="AF1676">
        <v>8</v>
      </c>
      <c r="AG1676">
        <v>0</v>
      </c>
      <c r="AH1676">
        <v>0</v>
      </c>
      <c r="AI1676">
        <v>0</v>
      </c>
      <c r="AJ1676">
        <v>0</v>
      </c>
      <c r="AK1676">
        <v>0</v>
      </c>
      <c r="AL1676">
        <v>0</v>
      </c>
      <c r="AM1676">
        <v>0</v>
      </c>
    </row>
    <row r="1677" spans="1:39" x14ac:dyDescent="0.3">
      <c r="A1677">
        <v>4927</v>
      </c>
      <c r="B1677">
        <v>1971</v>
      </c>
      <c r="C1677">
        <f>2014-marketing_campaign32[[#This Row],[Year_Birth]]</f>
        <v>43</v>
      </c>
      <c r="D1677" t="str">
        <f>IF(AND(marketing_campaign32[[#This Row],[Age]]&gt;17, marketing_campaign32[[#This Row],[Age]]&lt;40), "Adult", IF(AND(marketing_campaign32[[#This Row],[Age]]&gt;=40, marketing_campaign32[[#This Row],[Age]]&lt;59), "Middle Age", "Old Age"))</f>
        <v>Middle Age</v>
      </c>
      <c r="E1677">
        <v>2</v>
      </c>
      <c r="F1677">
        <v>2</v>
      </c>
      <c r="G1677">
        <v>16626</v>
      </c>
      <c r="H1677" t="s">
        <v>148</v>
      </c>
      <c r="I1677">
        <v>1</v>
      </c>
      <c r="J1677">
        <v>2</v>
      </c>
      <c r="K1677">
        <v>0</v>
      </c>
      <c r="L1677">
        <f t="shared" si="78"/>
        <v>2</v>
      </c>
      <c r="M1677">
        <f>marketing_campaign32[[#This Row],[TotalKids]]+marketing_campaign32[[#This Row],[Marital_Number]]</f>
        <v>4</v>
      </c>
      <c r="N1677" s="1">
        <v>41654</v>
      </c>
      <c r="O1677" s="22">
        <f>MAX($N$2:$N$2229)-marketing_campaign32[[#This Row],[Dt_Customer]]</f>
        <v>165</v>
      </c>
      <c r="P1677">
        <v>76</v>
      </c>
      <c r="Q1677">
        <v>8</v>
      </c>
      <c r="R1677">
        <v>3</v>
      </c>
      <c r="S1677">
        <v>22</v>
      </c>
      <c r="T1677">
        <v>21</v>
      </c>
      <c r="U1677">
        <v>1</v>
      </c>
      <c r="V1677">
        <v>13</v>
      </c>
      <c r="W1677">
        <f t="shared" si="79"/>
        <v>68</v>
      </c>
      <c r="X1677" s="27">
        <f>marketing_campaign32[[#This Row],[TotalSpend]]/marketing_campaign32[[#This Row],[Income]]</f>
        <v>4.0899795501022499E-3</v>
      </c>
      <c r="Y1677" s="27" t="str">
        <f>IF(marketing_campaign32[[#This Row],[TotalSpend]]&gt;1196, "High Spend", "Low Spend")</f>
        <v>Low Spend</v>
      </c>
      <c r="Z1677">
        <v>3</v>
      </c>
      <c r="AA1677">
        <v>3</v>
      </c>
      <c r="AB1677">
        <v>0</v>
      </c>
      <c r="AC1677">
        <v>3</v>
      </c>
      <c r="AD1677">
        <f t="shared" si="80"/>
        <v>6</v>
      </c>
      <c r="AE1677" s="30">
        <f>IFERROR(marketing_campaign32[[#This Row],[TotalSpend]]/marketing_campaign32[[#This Row],[TotalPurchase]], 0)</f>
        <v>11.333333333333334</v>
      </c>
      <c r="AF1677">
        <v>9</v>
      </c>
      <c r="AG1677">
        <v>0</v>
      </c>
      <c r="AH1677">
        <v>0</v>
      </c>
      <c r="AI1677">
        <v>0</v>
      </c>
      <c r="AJ1677">
        <v>0</v>
      </c>
      <c r="AK1677">
        <v>0</v>
      </c>
      <c r="AL1677">
        <v>0</v>
      </c>
      <c r="AM1677">
        <v>0</v>
      </c>
    </row>
    <row r="1678" spans="1:39" x14ac:dyDescent="0.3">
      <c r="A1678">
        <v>2639</v>
      </c>
      <c r="B1678">
        <v>1966</v>
      </c>
      <c r="C1678">
        <f>2014-marketing_campaign32[[#This Row],[Year_Birth]]</f>
        <v>48</v>
      </c>
      <c r="D1678" t="str">
        <f>IF(AND(marketing_campaign32[[#This Row],[Age]]&gt;17, marketing_campaign32[[#This Row],[Age]]&lt;40), "Adult", IF(AND(marketing_campaign32[[#This Row],[Age]]&gt;=40, marketing_campaign32[[#This Row],[Age]]&lt;59), "Middle Age", "Old Age"))</f>
        <v>Middle Age</v>
      </c>
      <c r="E1678">
        <v>2</v>
      </c>
      <c r="F1678">
        <v>1</v>
      </c>
      <c r="G1678">
        <v>43602</v>
      </c>
      <c r="H1678" t="s">
        <v>147</v>
      </c>
      <c r="I1678">
        <v>2</v>
      </c>
      <c r="J1678">
        <v>1</v>
      </c>
      <c r="K1678">
        <v>1</v>
      </c>
      <c r="L1678">
        <f t="shared" si="78"/>
        <v>2</v>
      </c>
      <c r="M1678">
        <f>marketing_campaign32[[#This Row],[TotalKids]]+marketing_campaign32[[#This Row],[Marital_Number]]</f>
        <v>3</v>
      </c>
      <c r="N1678" s="1">
        <v>41649</v>
      </c>
      <c r="O1678" s="22">
        <f>MAX($N$2:$N$2229)-marketing_campaign32[[#This Row],[Dt_Customer]]</f>
        <v>170</v>
      </c>
      <c r="P1678">
        <v>45</v>
      </c>
      <c r="Q1678">
        <v>19</v>
      </c>
      <c r="R1678">
        <v>5</v>
      </c>
      <c r="S1678">
        <v>12</v>
      </c>
      <c r="T1678">
        <v>10</v>
      </c>
      <c r="U1678">
        <v>3</v>
      </c>
      <c r="V1678">
        <v>19</v>
      </c>
      <c r="W1678">
        <f t="shared" si="79"/>
        <v>68</v>
      </c>
      <c r="X1678" s="27">
        <f>marketing_campaign32[[#This Row],[TotalSpend]]/marketing_campaign32[[#This Row],[Income]]</f>
        <v>1.5595614880051373E-3</v>
      </c>
      <c r="Y1678" s="27" t="str">
        <f>IF(marketing_campaign32[[#This Row],[TotalSpend]]&gt;1196, "High Spend", "Low Spend")</f>
        <v>Low Spend</v>
      </c>
      <c r="Z1678">
        <v>3</v>
      </c>
      <c r="AA1678">
        <v>3</v>
      </c>
      <c r="AB1678">
        <v>1</v>
      </c>
      <c r="AC1678">
        <v>2</v>
      </c>
      <c r="AD1678">
        <f t="shared" si="80"/>
        <v>6</v>
      </c>
      <c r="AE1678" s="30">
        <f>IFERROR(marketing_campaign32[[#This Row],[TotalSpend]]/marketing_campaign32[[#This Row],[TotalPurchase]], 0)</f>
        <v>11.333333333333334</v>
      </c>
      <c r="AF1678">
        <v>6</v>
      </c>
      <c r="AG1678">
        <v>0</v>
      </c>
      <c r="AH1678">
        <v>0</v>
      </c>
      <c r="AI1678">
        <v>0</v>
      </c>
      <c r="AJ1678">
        <v>0</v>
      </c>
      <c r="AK1678">
        <v>0</v>
      </c>
      <c r="AL1678">
        <v>0</v>
      </c>
      <c r="AM1678">
        <v>0</v>
      </c>
    </row>
    <row r="1679" spans="1:39" x14ac:dyDescent="0.3">
      <c r="A1679">
        <v>10837</v>
      </c>
      <c r="B1679">
        <v>1975</v>
      </c>
      <c r="C1679">
        <f>2014-marketing_campaign32[[#This Row],[Year_Birth]]</f>
        <v>39</v>
      </c>
      <c r="D1679" t="str">
        <f>IF(AND(marketing_campaign32[[#This Row],[Age]]&gt;17, marketing_campaign32[[#This Row],[Age]]&lt;40), "Adult", IF(AND(marketing_campaign32[[#This Row],[Age]]&gt;=40, marketing_campaign32[[#This Row],[Age]]&lt;59), "Middle Age", "Old Age"))</f>
        <v>Adult</v>
      </c>
      <c r="E1679">
        <v>2</v>
      </c>
      <c r="F1679">
        <v>2</v>
      </c>
      <c r="G1679">
        <v>23957</v>
      </c>
      <c r="H1679" t="s">
        <v>148</v>
      </c>
      <c r="I1679">
        <v>1</v>
      </c>
      <c r="J1679">
        <v>1</v>
      </c>
      <c r="K1679">
        <v>0</v>
      </c>
      <c r="L1679">
        <f t="shared" si="78"/>
        <v>1</v>
      </c>
      <c r="M1679">
        <f>marketing_campaign32[[#This Row],[TotalKids]]+marketing_campaign32[[#This Row],[Marital_Number]]</f>
        <v>3</v>
      </c>
      <c r="N1679" s="1">
        <v>41210</v>
      </c>
      <c r="O1679" s="22">
        <f>MAX($N$2:$N$2229)-marketing_campaign32[[#This Row],[Dt_Customer]]</f>
        <v>609</v>
      </c>
      <c r="P1679">
        <v>47</v>
      </c>
      <c r="Q1679">
        <v>2</v>
      </c>
      <c r="R1679">
        <v>1</v>
      </c>
      <c r="S1679">
        <v>18</v>
      </c>
      <c r="T1679">
        <v>20</v>
      </c>
      <c r="U1679">
        <v>11</v>
      </c>
      <c r="V1679">
        <v>16</v>
      </c>
      <c r="W1679">
        <f t="shared" si="79"/>
        <v>68</v>
      </c>
      <c r="X1679" s="27">
        <f>marketing_campaign32[[#This Row],[TotalSpend]]/marketing_campaign32[[#This Row],[Income]]</f>
        <v>2.8384188337437911E-3</v>
      </c>
      <c r="Y1679" s="27" t="str">
        <f>IF(marketing_campaign32[[#This Row],[TotalSpend]]&gt;1196, "High Spend", "Low Spend")</f>
        <v>Low Spend</v>
      </c>
      <c r="Z1679">
        <v>1</v>
      </c>
      <c r="AA1679">
        <v>2</v>
      </c>
      <c r="AB1679">
        <v>0</v>
      </c>
      <c r="AC1679">
        <v>3</v>
      </c>
      <c r="AD1679">
        <f t="shared" si="80"/>
        <v>5</v>
      </c>
      <c r="AE1679" s="30">
        <f>IFERROR(marketing_campaign32[[#This Row],[TotalSpend]]/marketing_campaign32[[#This Row],[TotalPurchase]], 0)</f>
        <v>13.6</v>
      </c>
      <c r="AF1679">
        <v>6</v>
      </c>
      <c r="AG1679">
        <v>0</v>
      </c>
      <c r="AH1679">
        <v>0</v>
      </c>
      <c r="AI1679">
        <v>0</v>
      </c>
      <c r="AJ1679">
        <v>0</v>
      </c>
      <c r="AK1679">
        <v>0</v>
      </c>
      <c r="AL1679">
        <v>1</v>
      </c>
      <c r="AM1679">
        <v>0</v>
      </c>
    </row>
    <row r="1680" spans="1:39" x14ac:dyDescent="0.3">
      <c r="A1680">
        <v>6770</v>
      </c>
      <c r="B1680">
        <v>1985</v>
      </c>
      <c r="C1680">
        <f>2014-marketing_campaign32[[#This Row],[Year_Birth]]</f>
        <v>29</v>
      </c>
      <c r="D1680" t="str">
        <f>IF(AND(marketing_campaign32[[#This Row],[Age]]&gt;17, marketing_campaign32[[#This Row],[Age]]&lt;40), "Adult", IF(AND(marketing_campaign32[[#This Row],[Age]]&gt;=40, marketing_campaign32[[#This Row],[Age]]&lt;59), "Middle Age", "Old Age"))</f>
        <v>Adult</v>
      </c>
      <c r="E1680">
        <v>2</v>
      </c>
      <c r="F1680">
        <v>2</v>
      </c>
      <c r="G1680">
        <v>21355</v>
      </c>
      <c r="H1680" t="s">
        <v>148</v>
      </c>
      <c r="I1680">
        <v>1</v>
      </c>
      <c r="J1680">
        <v>1</v>
      </c>
      <c r="K1680">
        <v>0</v>
      </c>
      <c r="L1680">
        <f t="shared" si="78"/>
        <v>1</v>
      </c>
      <c r="M1680">
        <f>marketing_campaign32[[#This Row],[TotalKids]]+marketing_campaign32[[#This Row],[Marital_Number]]</f>
        <v>3</v>
      </c>
      <c r="N1680" s="1">
        <v>41506</v>
      </c>
      <c r="O1680" s="22">
        <f>MAX($N$2:$N$2229)-marketing_campaign32[[#This Row],[Dt_Customer]]</f>
        <v>313</v>
      </c>
      <c r="P1680">
        <v>5</v>
      </c>
      <c r="Q1680">
        <v>5</v>
      </c>
      <c r="R1680">
        <v>13</v>
      </c>
      <c r="S1680">
        <v>14</v>
      </c>
      <c r="T1680">
        <v>0</v>
      </c>
      <c r="U1680">
        <v>5</v>
      </c>
      <c r="V1680">
        <v>31</v>
      </c>
      <c r="W1680">
        <f t="shared" si="79"/>
        <v>68</v>
      </c>
      <c r="X1680" s="27">
        <f>marketing_campaign32[[#This Row],[TotalSpend]]/marketing_campaign32[[#This Row],[Income]]</f>
        <v>3.1842659798642006E-3</v>
      </c>
      <c r="Y1680" s="27" t="str">
        <f>IF(marketing_campaign32[[#This Row],[TotalSpend]]&gt;1196, "High Spend", "Low Spend")</f>
        <v>Low Spend</v>
      </c>
      <c r="Z1680">
        <v>2</v>
      </c>
      <c r="AA1680">
        <v>2</v>
      </c>
      <c r="AB1680">
        <v>1</v>
      </c>
      <c r="AC1680">
        <v>2</v>
      </c>
      <c r="AD1680">
        <f t="shared" si="80"/>
        <v>5</v>
      </c>
      <c r="AE1680" s="30">
        <f>IFERROR(marketing_campaign32[[#This Row],[TotalSpend]]/marketing_campaign32[[#This Row],[TotalPurchase]], 0)</f>
        <v>13.6</v>
      </c>
      <c r="AF1680">
        <v>6</v>
      </c>
      <c r="AG1680">
        <v>0</v>
      </c>
      <c r="AH1680">
        <v>0</v>
      </c>
      <c r="AI1680">
        <v>1</v>
      </c>
      <c r="AJ1680">
        <v>0</v>
      </c>
      <c r="AK1680">
        <v>0</v>
      </c>
      <c r="AL1680">
        <v>1</v>
      </c>
      <c r="AM1680">
        <v>0</v>
      </c>
    </row>
    <row r="1681" spans="1:39" x14ac:dyDescent="0.3">
      <c r="A1681">
        <v>9653</v>
      </c>
      <c r="B1681">
        <v>1975</v>
      </c>
      <c r="C1681">
        <f>2014-marketing_campaign32[[#This Row],[Year_Birth]]</f>
        <v>39</v>
      </c>
      <c r="D1681" t="str">
        <f>IF(AND(marketing_campaign32[[#This Row],[Age]]&gt;17, marketing_campaign32[[#This Row],[Age]]&lt;40), "Adult", IF(AND(marketing_campaign32[[#This Row],[Age]]&gt;=40, marketing_campaign32[[#This Row],[Age]]&lt;59), "Middle Age", "Old Age"))</f>
        <v>Adult</v>
      </c>
      <c r="E1681">
        <v>2</v>
      </c>
      <c r="F1681">
        <v>2</v>
      </c>
      <c r="G1681">
        <v>35797</v>
      </c>
      <c r="H1681" t="s">
        <v>147</v>
      </c>
      <c r="I1681">
        <v>2</v>
      </c>
      <c r="J1681">
        <v>0</v>
      </c>
      <c r="K1681">
        <v>1</v>
      </c>
      <c r="L1681">
        <f t="shared" si="78"/>
        <v>1</v>
      </c>
      <c r="M1681">
        <f>marketing_campaign32[[#This Row],[TotalKids]]+marketing_campaign32[[#This Row],[Marital_Number]]</f>
        <v>3</v>
      </c>
      <c r="N1681" s="1">
        <v>41198</v>
      </c>
      <c r="O1681" s="22">
        <f>MAX($N$2:$N$2229)-marketing_campaign32[[#This Row],[Dt_Customer]]</f>
        <v>621</v>
      </c>
      <c r="P1681">
        <v>16</v>
      </c>
      <c r="Q1681">
        <v>27</v>
      </c>
      <c r="R1681">
        <v>1</v>
      </c>
      <c r="S1681">
        <v>14</v>
      </c>
      <c r="T1681">
        <v>4</v>
      </c>
      <c r="U1681">
        <v>1</v>
      </c>
      <c r="V1681">
        <v>21</v>
      </c>
      <c r="W1681">
        <f t="shared" si="79"/>
        <v>68</v>
      </c>
      <c r="X1681" s="27">
        <f>marketing_campaign32[[#This Row],[TotalSpend]]/marketing_campaign32[[#This Row],[Income]]</f>
        <v>1.8996005251836745E-3</v>
      </c>
      <c r="Y1681" s="27" t="str">
        <f>IF(marketing_campaign32[[#This Row],[TotalSpend]]&gt;1196, "High Spend", "Low Spend")</f>
        <v>Low Spend</v>
      </c>
      <c r="Z1681">
        <v>2</v>
      </c>
      <c r="AA1681">
        <v>2</v>
      </c>
      <c r="AB1681">
        <v>0</v>
      </c>
      <c r="AC1681">
        <v>3</v>
      </c>
      <c r="AD1681">
        <f t="shared" si="80"/>
        <v>5</v>
      </c>
      <c r="AE1681" s="30">
        <f>IFERROR(marketing_campaign32[[#This Row],[TotalSpend]]/marketing_campaign32[[#This Row],[TotalPurchase]], 0)</f>
        <v>13.6</v>
      </c>
      <c r="AF1681">
        <v>8</v>
      </c>
      <c r="AG1681">
        <v>0</v>
      </c>
      <c r="AH1681">
        <v>0</v>
      </c>
      <c r="AI1681">
        <v>0</v>
      </c>
      <c r="AJ1681">
        <v>0</v>
      </c>
      <c r="AK1681">
        <v>0</v>
      </c>
      <c r="AL1681">
        <v>0</v>
      </c>
      <c r="AM1681">
        <v>0</v>
      </c>
    </row>
    <row r="1682" spans="1:39" x14ac:dyDescent="0.3">
      <c r="A1682">
        <v>6431</v>
      </c>
      <c r="B1682">
        <v>1964</v>
      </c>
      <c r="C1682">
        <f>2014-marketing_campaign32[[#This Row],[Year_Birth]]</f>
        <v>50</v>
      </c>
      <c r="D1682" t="str">
        <f>IF(AND(marketing_campaign32[[#This Row],[Age]]&gt;17, marketing_campaign32[[#This Row],[Age]]&lt;40), "Adult", IF(AND(marketing_campaign32[[#This Row],[Age]]&gt;=40, marketing_campaign32[[#This Row],[Age]]&lt;59), "Middle Age", "Old Age"))</f>
        <v>Middle Age</v>
      </c>
      <c r="E1682">
        <v>3</v>
      </c>
      <c r="F1682">
        <v>2</v>
      </c>
      <c r="G1682">
        <v>45759</v>
      </c>
      <c r="H1682" t="s">
        <v>147</v>
      </c>
      <c r="I1682">
        <v>2</v>
      </c>
      <c r="J1682">
        <v>1</v>
      </c>
      <c r="K1682">
        <v>1</v>
      </c>
      <c r="L1682">
        <f t="shared" si="78"/>
        <v>2</v>
      </c>
      <c r="M1682">
        <f>marketing_campaign32[[#This Row],[TotalKids]]+marketing_campaign32[[#This Row],[Marital_Number]]</f>
        <v>4</v>
      </c>
      <c r="N1682" s="1">
        <v>41328</v>
      </c>
      <c r="O1682" s="22">
        <f>MAX($N$2:$N$2229)-marketing_campaign32[[#This Row],[Dt_Customer]]</f>
        <v>491</v>
      </c>
      <c r="P1682">
        <v>13</v>
      </c>
      <c r="Q1682">
        <v>42</v>
      </c>
      <c r="R1682">
        <v>1</v>
      </c>
      <c r="S1682">
        <v>18</v>
      </c>
      <c r="T1682">
        <v>3</v>
      </c>
      <c r="U1682">
        <v>0</v>
      </c>
      <c r="V1682">
        <v>4</v>
      </c>
      <c r="W1682">
        <f t="shared" si="79"/>
        <v>68</v>
      </c>
      <c r="X1682" s="27">
        <f>marketing_campaign32[[#This Row],[TotalSpend]]/marketing_campaign32[[#This Row],[Income]]</f>
        <v>1.4860464608055246E-3</v>
      </c>
      <c r="Y1682" s="27" t="str">
        <f>IF(marketing_campaign32[[#This Row],[TotalSpend]]&gt;1196, "High Spend", "Low Spend")</f>
        <v>Low Spend</v>
      </c>
      <c r="Z1682">
        <v>2</v>
      </c>
      <c r="AA1682">
        <v>2</v>
      </c>
      <c r="AB1682">
        <v>0</v>
      </c>
      <c r="AC1682">
        <v>3</v>
      </c>
      <c r="AD1682">
        <f t="shared" si="80"/>
        <v>5</v>
      </c>
      <c r="AE1682" s="30">
        <f>IFERROR(marketing_campaign32[[#This Row],[TotalSpend]]/marketing_campaign32[[#This Row],[TotalPurchase]], 0)</f>
        <v>13.6</v>
      </c>
      <c r="AF1682">
        <v>7</v>
      </c>
      <c r="AG1682">
        <v>0</v>
      </c>
      <c r="AH1682">
        <v>0</v>
      </c>
      <c r="AI1682">
        <v>0</v>
      </c>
      <c r="AJ1682">
        <v>0</v>
      </c>
      <c r="AK1682">
        <v>0</v>
      </c>
      <c r="AL1682">
        <v>0</v>
      </c>
      <c r="AM1682">
        <v>0</v>
      </c>
    </row>
    <row r="1683" spans="1:39" x14ac:dyDescent="0.3">
      <c r="A1683">
        <v>10789</v>
      </c>
      <c r="B1683">
        <v>1964</v>
      </c>
      <c r="C1683">
        <f>2014-marketing_campaign32[[#This Row],[Year_Birth]]</f>
        <v>50</v>
      </c>
      <c r="D1683" t="str">
        <f>IF(AND(marketing_campaign32[[#This Row],[Age]]&gt;17, marketing_campaign32[[#This Row],[Age]]&lt;40), "Adult", IF(AND(marketing_campaign32[[#This Row],[Age]]&gt;=40, marketing_campaign32[[#This Row],[Age]]&lt;59), "Middle Age", "Old Age"))</f>
        <v>Middle Age</v>
      </c>
      <c r="E1683">
        <v>3</v>
      </c>
      <c r="F1683">
        <v>2</v>
      </c>
      <c r="G1683">
        <v>45759</v>
      </c>
      <c r="H1683" t="s">
        <v>147</v>
      </c>
      <c r="I1683">
        <v>2</v>
      </c>
      <c r="J1683">
        <v>1</v>
      </c>
      <c r="K1683">
        <v>1</v>
      </c>
      <c r="L1683">
        <f t="shared" si="78"/>
        <v>2</v>
      </c>
      <c r="M1683">
        <f>marketing_campaign32[[#This Row],[TotalKids]]+marketing_campaign32[[#This Row],[Marital_Number]]</f>
        <v>4</v>
      </c>
      <c r="N1683" s="1">
        <v>41328</v>
      </c>
      <c r="O1683" s="22">
        <f>MAX($N$2:$N$2229)-marketing_campaign32[[#This Row],[Dt_Customer]]</f>
        <v>491</v>
      </c>
      <c r="P1683">
        <v>13</v>
      </c>
      <c r="Q1683">
        <v>42</v>
      </c>
      <c r="R1683">
        <v>1</v>
      </c>
      <c r="S1683">
        <v>18</v>
      </c>
      <c r="T1683">
        <v>3</v>
      </c>
      <c r="U1683">
        <v>0</v>
      </c>
      <c r="V1683">
        <v>4</v>
      </c>
      <c r="W1683">
        <f t="shared" si="79"/>
        <v>68</v>
      </c>
      <c r="X1683" s="27">
        <f>marketing_campaign32[[#This Row],[TotalSpend]]/marketing_campaign32[[#This Row],[Income]]</f>
        <v>1.4860464608055246E-3</v>
      </c>
      <c r="Y1683" s="27" t="str">
        <f>IF(marketing_campaign32[[#This Row],[TotalSpend]]&gt;1196, "High Spend", "Low Spend")</f>
        <v>Low Spend</v>
      </c>
      <c r="Z1683">
        <v>2</v>
      </c>
      <c r="AA1683">
        <v>2</v>
      </c>
      <c r="AB1683">
        <v>0</v>
      </c>
      <c r="AC1683">
        <v>3</v>
      </c>
      <c r="AD1683">
        <f t="shared" si="80"/>
        <v>5</v>
      </c>
      <c r="AE1683" s="30">
        <f>IFERROR(marketing_campaign32[[#This Row],[TotalSpend]]/marketing_campaign32[[#This Row],[TotalPurchase]], 0)</f>
        <v>13.6</v>
      </c>
      <c r="AF1683">
        <v>7</v>
      </c>
      <c r="AG1683">
        <v>0</v>
      </c>
      <c r="AH1683">
        <v>0</v>
      </c>
      <c r="AI1683">
        <v>0</v>
      </c>
      <c r="AJ1683">
        <v>0</v>
      </c>
      <c r="AK1683">
        <v>0</v>
      </c>
      <c r="AL1683">
        <v>0</v>
      </c>
      <c r="AM1683">
        <v>0</v>
      </c>
    </row>
    <row r="1684" spans="1:39" x14ac:dyDescent="0.3">
      <c r="A1684">
        <v>8605</v>
      </c>
      <c r="B1684">
        <v>1964</v>
      </c>
      <c r="C1684">
        <f>2014-marketing_campaign32[[#This Row],[Year_Birth]]</f>
        <v>50</v>
      </c>
      <c r="D1684" t="str">
        <f>IF(AND(marketing_campaign32[[#This Row],[Age]]&gt;17, marketing_campaign32[[#This Row],[Age]]&lt;40), "Adult", IF(AND(marketing_campaign32[[#This Row],[Age]]&gt;=40, marketing_campaign32[[#This Row],[Age]]&lt;59), "Middle Age", "Old Age"))</f>
        <v>Middle Age</v>
      </c>
      <c r="E1684">
        <v>3</v>
      </c>
      <c r="F1684">
        <v>2</v>
      </c>
      <c r="G1684">
        <v>46910</v>
      </c>
      <c r="H1684" t="s">
        <v>147</v>
      </c>
      <c r="I1684">
        <v>2</v>
      </c>
      <c r="J1684">
        <v>1</v>
      </c>
      <c r="K1684">
        <v>1</v>
      </c>
      <c r="L1684">
        <f t="shared" si="78"/>
        <v>2</v>
      </c>
      <c r="M1684">
        <f>marketing_campaign32[[#This Row],[TotalKids]]+marketing_campaign32[[#This Row],[Marital_Number]]</f>
        <v>4</v>
      </c>
      <c r="N1684" s="1">
        <v>41721</v>
      </c>
      <c r="O1684" s="22">
        <f>MAX($N$2:$N$2229)-marketing_campaign32[[#This Row],[Dt_Customer]]</f>
        <v>98</v>
      </c>
      <c r="P1684">
        <v>36</v>
      </c>
      <c r="Q1684">
        <v>48</v>
      </c>
      <c r="R1684">
        <v>0</v>
      </c>
      <c r="S1684">
        <v>14</v>
      </c>
      <c r="T1684">
        <v>0</v>
      </c>
      <c r="U1684">
        <v>0</v>
      </c>
      <c r="V1684">
        <v>6</v>
      </c>
      <c r="W1684">
        <f t="shared" si="79"/>
        <v>68</v>
      </c>
      <c r="X1684" s="27">
        <f>marketing_campaign32[[#This Row],[TotalSpend]]/marketing_campaign32[[#This Row],[Income]]</f>
        <v>1.4495843103815818E-3</v>
      </c>
      <c r="Y1684" s="27" t="str">
        <f>IF(marketing_campaign32[[#This Row],[TotalSpend]]&gt;1196, "High Spend", "Low Spend")</f>
        <v>Low Spend</v>
      </c>
      <c r="Z1684">
        <v>2</v>
      </c>
      <c r="AA1684">
        <v>2</v>
      </c>
      <c r="AB1684">
        <v>0</v>
      </c>
      <c r="AC1684">
        <v>3</v>
      </c>
      <c r="AD1684">
        <f t="shared" si="80"/>
        <v>5</v>
      </c>
      <c r="AE1684" s="30">
        <f>IFERROR(marketing_campaign32[[#This Row],[TotalSpend]]/marketing_campaign32[[#This Row],[TotalPurchase]], 0)</f>
        <v>13.6</v>
      </c>
      <c r="AF1684">
        <v>6</v>
      </c>
      <c r="AG1684">
        <v>0</v>
      </c>
      <c r="AH1684">
        <v>0</v>
      </c>
      <c r="AI1684">
        <v>0</v>
      </c>
      <c r="AJ1684">
        <v>0</v>
      </c>
      <c r="AK1684">
        <v>0</v>
      </c>
      <c r="AL1684">
        <v>0</v>
      </c>
      <c r="AM1684">
        <v>0</v>
      </c>
    </row>
    <row r="1685" spans="1:39" x14ac:dyDescent="0.3">
      <c r="A1685">
        <v>5684</v>
      </c>
      <c r="B1685">
        <v>1971</v>
      </c>
      <c r="C1685">
        <f>2014-marketing_campaign32[[#This Row],[Year_Birth]]</f>
        <v>43</v>
      </c>
      <c r="D1685" t="str">
        <f>IF(AND(marketing_campaign32[[#This Row],[Age]]&gt;17, marketing_campaign32[[#This Row],[Age]]&lt;40), "Adult", IF(AND(marketing_campaign32[[#This Row],[Age]]&gt;=40, marketing_campaign32[[#This Row],[Age]]&lt;59), "Middle Age", "Old Age"))</f>
        <v>Middle Age</v>
      </c>
      <c r="E1685">
        <v>3</v>
      </c>
      <c r="F1685">
        <v>1</v>
      </c>
      <c r="G1685">
        <v>44635</v>
      </c>
      <c r="H1685" t="s">
        <v>147</v>
      </c>
      <c r="I1685">
        <v>2</v>
      </c>
      <c r="J1685">
        <v>1</v>
      </c>
      <c r="K1685">
        <v>1</v>
      </c>
      <c r="L1685">
        <f t="shared" si="78"/>
        <v>2</v>
      </c>
      <c r="M1685">
        <f>marketing_campaign32[[#This Row],[TotalKids]]+marketing_campaign32[[#This Row],[Marital_Number]]</f>
        <v>3</v>
      </c>
      <c r="N1685" s="1">
        <v>41558</v>
      </c>
      <c r="O1685" s="22">
        <f>MAX($N$2:$N$2229)-marketing_campaign32[[#This Row],[Dt_Customer]]</f>
        <v>261</v>
      </c>
      <c r="P1685">
        <v>25</v>
      </c>
      <c r="Q1685">
        <v>56</v>
      </c>
      <c r="R1685">
        <v>0</v>
      </c>
      <c r="S1685">
        <v>9</v>
      </c>
      <c r="T1685">
        <v>0</v>
      </c>
      <c r="U1685">
        <v>0</v>
      </c>
      <c r="V1685">
        <v>3</v>
      </c>
      <c r="W1685">
        <f t="shared" si="79"/>
        <v>68</v>
      </c>
      <c r="X1685" s="27">
        <f>marketing_campaign32[[#This Row],[TotalSpend]]/marketing_campaign32[[#This Row],[Income]]</f>
        <v>1.5234681303909487E-3</v>
      </c>
      <c r="Y1685" s="27" t="str">
        <f>IF(marketing_campaign32[[#This Row],[TotalSpend]]&gt;1196, "High Spend", "Low Spend")</f>
        <v>Low Spend</v>
      </c>
      <c r="Z1685">
        <v>2</v>
      </c>
      <c r="AA1685">
        <v>2</v>
      </c>
      <c r="AB1685">
        <v>0</v>
      </c>
      <c r="AC1685">
        <v>3</v>
      </c>
      <c r="AD1685">
        <f t="shared" si="80"/>
        <v>5</v>
      </c>
      <c r="AE1685" s="30">
        <f>IFERROR(marketing_campaign32[[#This Row],[TotalSpend]]/marketing_campaign32[[#This Row],[TotalPurchase]], 0)</f>
        <v>13.6</v>
      </c>
      <c r="AF1685">
        <v>7</v>
      </c>
      <c r="AG1685">
        <v>0</v>
      </c>
      <c r="AH1685">
        <v>0</v>
      </c>
      <c r="AI1685">
        <v>0</v>
      </c>
      <c r="AJ1685">
        <v>0</v>
      </c>
      <c r="AK1685">
        <v>0</v>
      </c>
      <c r="AL1685">
        <v>0</v>
      </c>
      <c r="AM1685">
        <v>0</v>
      </c>
    </row>
    <row r="1686" spans="1:39" x14ac:dyDescent="0.3">
      <c r="A1686">
        <v>4557</v>
      </c>
      <c r="B1686">
        <v>1970</v>
      </c>
      <c r="C1686">
        <f>2014-marketing_campaign32[[#This Row],[Year_Birth]]</f>
        <v>44</v>
      </c>
      <c r="D1686" t="str">
        <f>IF(AND(marketing_campaign32[[#This Row],[Age]]&gt;17, marketing_campaign32[[#This Row],[Age]]&lt;40), "Adult", IF(AND(marketing_campaign32[[#This Row],[Age]]&gt;=40, marketing_campaign32[[#This Row],[Age]]&lt;59), "Middle Age", "Old Age"))</f>
        <v>Middle Age</v>
      </c>
      <c r="E1686">
        <v>2</v>
      </c>
      <c r="F1686">
        <v>2</v>
      </c>
      <c r="G1686">
        <v>22070</v>
      </c>
      <c r="H1686" t="s">
        <v>148</v>
      </c>
      <c r="I1686">
        <v>1</v>
      </c>
      <c r="J1686">
        <v>1</v>
      </c>
      <c r="K1686">
        <v>0</v>
      </c>
      <c r="L1686">
        <f t="shared" si="78"/>
        <v>1</v>
      </c>
      <c r="M1686">
        <f>marketing_campaign32[[#This Row],[TotalKids]]+marketing_campaign32[[#This Row],[Marital_Number]]</f>
        <v>3</v>
      </c>
      <c r="N1686" s="1">
        <v>41551</v>
      </c>
      <c r="O1686" s="22">
        <f>MAX($N$2:$N$2229)-marketing_campaign32[[#This Row],[Dt_Customer]]</f>
        <v>268</v>
      </c>
      <c r="P1686">
        <v>11</v>
      </c>
      <c r="Q1686">
        <v>10</v>
      </c>
      <c r="R1686">
        <v>7</v>
      </c>
      <c r="S1686">
        <v>19</v>
      </c>
      <c r="T1686">
        <v>8</v>
      </c>
      <c r="U1686">
        <v>2</v>
      </c>
      <c r="V1686">
        <v>21</v>
      </c>
      <c r="W1686">
        <f t="shared" si="79"/>
        <v>67</v>
      </c>
      <c r="X1686" s="27">
        <f>marketing_campaign32[[#This Row],[TotalSpend]]/marketing_campaign32[[#This Row],[Income]]</f>
        <v>3.0357951971001361E-3</v>
      </c>
      <c r="Y1686" s="27" t="str">
        <f>IF(marketing_campaign32[[#This Row],[TotalSpend]]&gt;1196, "High Spend", "Low Spend")</f>
        <v>Low Spend</v>
      </c>
      <c r="Z1686">
        <v>2</v>
      </c>
      <c r="AA1686">
        <v>2</v>
      </c>
      <c r="AB1686">
        <v>2</v>
      </c>
      <c r="AC1686">
        <v>2</v>
      </c>
      <c r="AD1686">
        <f t="shared" si="80"/>
        <v>6</v>
      </c>
      <c r="AE1686" s="30">
        <f>IFERROR(marketing_campaign32[[#This Row],[TotalSpend]]/marketing_campaign32[[#This Row],[TotalPurchase]], 0)</f>
        <v>11.166666666666666</v>
      </c>
      <c r="AF1686">
        <v>6</v>
      </c>
      <c r="AG1686">
        <v>0</v>
      </c>
      <c r="AH1686">
        <v>0</v>
      </c>
      <c r="AI1686">
        <v>0</v>
      </c>
      <c r="AJ1686">
        <v>0</v>
      </c>
      <c r="AK1686">
        <v>0</v>
      </c>
      <c r="AL1686">
        <v>0</v>
      </c>
      <c r="AM1686">
        <v>0</v>
      </c>
    </row>
    <row r="1687" spans="1:39" x14ac:dyDescent="0.3">
      <c r="A1687">
        <v>4725</v>
      </c>
      <c r="B1687">
        <v>1950</v>
      </c>
      <c r="C1687">
        <f>2014-marketing_campaign32[[#This Row],[Year_Birth]]</f>
        <v>64</v>
      </c>
      <c r="D1687" t="str">
        <f>IF(AND(marketing_campaign32[[#This Row],[Age]]&gt;17, marketing_campaign32[[#This Row],[Age]]&lt;40), "Adult", IF(AND(marketing_campaign32[[#This Row],[Age]]&gt;=40, marketing_campaign32[[#This Row],[Age]]&lt;59), "Middle Age", "Old Age"))</f>
        <v>Old Age</v>
      </c>
      <c r="E1687">
        <v>3</v>
      </c>
      <c r="F1687">
        <v>2</v>
      </c>
      <c r="G1687">
        <v>50616</v>
      </c>
      <c r="H1687" t="s">
        <v>147</v>
      </c>
      <c r="I1687">
        <v>2</v>
      </c>
      <c r="J1687">
        <v>0</v>
      </c>
      <c r="K1687">
        <v>1</v>
      </c>
      <c r="L1687">
        <f t="shared" si="78"/>
        <v>1</v>
      </c>
      <c r="M1687">
        <f>marketing_campaign32[[#This Row],[TotalKids]]+marketing_campaign32[[#This Row],[Marital_Number]]</f>
        <v>3</v>
      </c>
      <c r="N1687" s="1">
        <v>41742</v>
      </c>
      <c r="O1687" s="22">
        <f>MAX($N$2:$N$2229)-marketing_campaign32[[#This Row],[Dt_Customer]]</f>
        <v>77</v>
      </c>
      <c r="P1687">
        <v>71</v>
      </c>
      <c r="Q1687">
        <v>30</v>
      </c>
      <c r="R1687">
        <v>2</v>
      </c>
      <c r="S1687">
        <v>25</v>
      </c>
      <c r="T1687">
        <v>0</v>
      </c>
      <c r="U1687">
        <v>1</v>
      </c>
      <c r="V1687">
        <v>9</v>
      </c>
      <c r="W1687">
        <f t="shared" si="79"/>
        <v>67</v>
      </c>
      <c r="X1687" s="27">
        <f>marketing_campaign32[[#This Row],[TotalSpend]]/marketing_campaign32[[#This Row],[Income]]</f>
        <v>1.3236921131657973E-3</v>
      </c>
      <c r="Y1687" s="27" t="str">
        <f>IF(marketing_campaign32[[#This Row],[TotalSpend]]&gt;1196, "High Spend", "Low Spend")</f>
        <v>Low Spend</v>
      </c>
      <c r="Z1687">
        <v>1</v>
      </c>
      <c r="AA1687">
        <v>1</v>
      </c>
      <c r="AB1687">
        <v>1</v>
      </c>
      <c r="AC1687">
        <v>4</v>
      </c>
      <c r="AD1687">
        <f t="shared" si="80"/>
        <v>6</v>
      </c>
      <c r="AE1687" s="30">
        <f>IFERROR(marketing_campaign32[[#This Row],[TotalSpend]]/marketing_campaign32[[#This Row],[TotalPurchase]], 0)</f>
        <v>11.166666666666666</v>
      </c>
      <c r="AF1687">
        <v>2</v>
      </c>
      <c r="AG1687">
        <v>0</v>
      </c>
      <c r="AH1687">
        <v>0</v>
      </c>
      <c r="AI1687">
        <v>0</v>
      </c>
      <c r="AJ1687">
        <v>0</v>
      </c>
      <c r="AK1687">
        <v>0</v>
      </c>
      <c r="AL1687">
        <v>0</v>
      </c>
      <c r="AM1687">
        <v>0</v>
      </c>
    </row>
    <row r="1688" spans="1:39" x14ac:dyDescent="0.3">
      <c r="A1688">
        <v>2431</v>
      </c>
      <c r="B1688">
        <v>1990</v>
      </c>
      <c r="C1688">
        <f>2014-marketing_campaign32[[#This Row],[Year_Birth]]</f>
        <v>24</v>
      </c>
      <c r="D1688" t="str">
        <f>IF(AND(marketing_campaign32[[#This Row],[Age]]&gt;17, marketing_campaign32[[#This Row],[Age]]&lt;40), "Adult", IF(AND(marketing_campaign32[[#This Row],[Age]]&gt;=40, marketing_campaign32[[#This Row],[Age]]&lt;59), "Middle Age", "Old Age"))</f>
        <v>Adult</v>
      </c>
      <c r="E1688">
        <v>2</v>
      </c>
      <c r="F1688">
        <v>2</v>
      </c>
      <c r="G1688">
        <v>18222</v>
      </c>
      <c r="H1688" t="s">
        <v>148</v>
      </c>
      <c r="I1688">
        <v>1</v>
      </c>
      <c r="J1688">
        <v>0</v>
      </c>
      <c r="K1688">
        <v>0</v>
      </c>
      <c r="L1688">
        <f t="shared" si="78"/>
        <v>0</v>
      </c>
      <c r="M1688">
        <f>marketing_campaign32[[#This Row],[TotalKids]]+marketing_campaign32[[#This Row],[Marital_Number]]</f>
        <v>2</v>
      </c>
      <c r="N1688" s="1">
        <v>41274</v>
      </c>
      <c r="O1688" s="22">
        <f>MAX($N$2:$N$2229)-marketing_campaign32[[#This Row],[Dt_Customer]]</f>
        <v>545</v>
      </c>
      <c r="P1688">
        <v>70</v>
      </c>
      <c r="Q1688">
        <v>12</v>
      </c>
      <c r="R1688">
        <v>4</v>
      </c>
      <c r="S1688">
        <v>19</v>
      </c>
      <c r="T1688">
        <v>12</v>
      </c>
      <c r="U1688">
        <v>6</v>
      </c>
      <c r="V1688">
        <v>14</v>
      </c>
      <c r="W1688">
        <f t="shared" si="79"/>
        <v>67</v>
      </c>
      <c r="X1688" s="27">
        <f>marketing_campaign32[[#This Row],[TotalSpend]]/marketing_campaign32[[#This Row],[Income]]</f>
        <v>3.6768741082208321E-3</v>
      </c>
      <c r="Y1688" s="27" t="str">
        <f>IF(marketing_campaign32[[#This Row],[TotalSpend]]&gt;1196, "High Spend", "Low Spend")</f>
        <v>Low Spend</v>
      </c>
      <c r="Z1688">
        <v>1</v>
      </c>
      <c r="AA1688">
        <v>2</v>
      </c>
      <c r="AB1688">
        <v>0</v>
      </c>
      <c r="AC1688">
        <v>3</v>
      </c>
      <c r="AD1688">
        <f t="shared" si="80"/>
        <v>5</v>
      </c>
      <c r="AE1688" s="30">
        <f>IFERROR(marketing_campaign32[[#This Row],[TotalSpend]]/marketing_campaign32[[#This Row],[TotalPurchase]], 0)</f>
        <v>13.4</v>
      </c>
      <c r="AF1688">
        <v>8</v>
      </c>
      <c r="AG1688">
        <v>0</v>
      </c>
      <c r="AH1688">
        <v>0</v>
      </c>
      <c r="AI1688">
        <v>0</v>
      </c>
      <c r="AJ1688">
        <v>0</v>
      </c>
      <c r="AK1688">
        <v>0</v>
      </c>
      <c r="AL1688">
        <v>0</v>
      </c>
      <c r="AM1688">
        <v>0</v>
      </c>
    </row>
    <row r="1689" spans="1:39" x14ac:dyDescent="0.3">
      <c r="A1689">
        <v>5252</v>
      </c>
      <c r="B1689">
        <v>1969</v>
      </c>
      <c r="C1689">
        <f>2014-marketing_campaign32[[#This Row],[Year_Birth]]</f>
        <v>45</v>
      </c>
      <c r="D1689" t="str">
        <f>IF(AND(marketing_campaign32[[#This Row],[Age]]&gt;17, marketing_campaign32[[#This Row],[Age]]&lt;40), "Adult", IF(AND(marketing_campaign32[[#This Row],[Age]]&gt;=40, marketing_campaign32[[#This Row],[Age]]&lt;59), "Middle Age", "Old Age"))</f>
        <v>Middle Age</v>
      </c>
      <c r="E1689">
        <v>2</v>
      </c>
      <c r="F1689">
        <v>1</v>
      </c>
      <c r="G1689">
        <v>23910</v>
      </c>
      <c r="H1689" t="s">
        <v>148</v>
      </c>
      <c r="I1689">
        <v>1</v>
      </c>
      <c r="J1689">
        <v>1</v>
      </c>
      <c r="K1689">
        <v>0</v>
      </c>
      <c r="L1689">
        <f t="shared" si="78"/>
        <v>1</v>
      </c>
      <c r="M1689">
        <f>marketing_campaign32[[#This Row],[TotalKids]]+marketing_campaign32[[#This Row],[Marital_Number]]</f>
        <v>2</v>
      </c>
      <c r="N1689" s="1">
        <v>41208</v>
      </c>
      <c r="O1689" s="22">
        <f>MAX($N$2:$N$2229)-marketing_campaign32[[#This Row],[Dt_Customer]]</f>
        <v>611</v>
      </c>
      <c r="P1689">
        <v>80</v>
      </c>
      <c r="Q1689">
        <v>16</v>
      </c>
      <c r="R1689">
        <v>12</v>
      </c>
      <c r="S1689">
        <v>18</v>
      </c>
      <c r="T1689">
        <v>7</v>
      </c>
      <c r="U1689">
        <v>1</v>
      </c>
      <c r="V1689">
        <v>13</v>
      </c>
      <c r="W1689">
        <f t="shared" si="79"/>
        <v>67</v>
      </c>
      <c r="X1689" s="27">
        <f>marketing_campaign32[[#This Row],[TotalSpend]]/marketing_campaign32[[#This Row],[Income]]</f>
        <v>2.8021748222501045E-3</v>
      </c>
      <c r="Y1689" s="27" t="str">
        <f>IF(marketing_campaign32[[#This Row],[TotalSpend]]&gt;1196, "High Spend", "Low Spend")</f>
        <v>Low Spend</v>
      </c>
      <c r="Z1689">
        <v>1</v>
      </c>
      <c r="AA1689">
        <v>2</v>
      </c>
      <c r="AB1689">
        <v>0</v>
      </c>
      <c r="AC1689">
        <v>3</v>
      </c>
      <c r="AD1689">
        <f t="shared" si="80"/>
        <v>5</v>
      </c>
      <c r="AE1689" s="30">
        <f>IFERROR(marketing_campaign32[[#This Row],[TotalSpend]]/marketing_campaign32[[#This Row],[TotalPurchase]], 0)</f>
        <v>13.4</v>
      </c>
      <c r="AF1689">
        <v>7</v>
      </c>
      <c r="AG1689">
        <v>0</v>
      </c>
      <c r="AH1689">
        <v>0</v>
      </c>
      <c r="AI1689">
        <v>0</v>
      </c>
      <c r="AJ1689">
        <v>0</v>
      </c>
      <c r="AK1689">
        <v>0</v>
      </c>
      <c r="AL1689">
        <v>0</v>
      </c>
      <c r="AM1689">
        <v>0</v>
      </c>
    </row>
    <row r="1690" spans="1:39" x14ac:dyDescent="0.3">
      <c r="A1690">
        <v>6534</v>
      </c>
      <c r="B1690">
        <v>1974</v>
      </c>
      <c r="C1690">
        <f>2014-marketing_campaign32[[#This Row],[Year_Birth]]</f>
        <v>40</v>
      </c>
      <c r="D1690" t="str">
        <f>IF(AND(marketing_campaign32[[#This Row],[Age]]&gt;17, marketing_campaign32[[#This Row],[Age]]&lt;40), "Adult", IF(AND(marketing_campaign32[[#This Row],[Age]]&gt;=40, marketing_campaign32[[#This Row],[Age]]&lt;59), "Middle Age", "Old Age"))</f>
        <v>Middle Age</v>
      </c>
      <c r="E1690">
        <v>2</v>
      </c>
      <c r="F1690">
        <v>2</v>
      </c>
      <c r="G1690">
        <v>47889</v>
      </c>
      <c r="H1690" t="s">
        <v>147</v>
      </c>
      <c r="I1690">
        <v>2</v>
      </c>
      <c r="J1690">
        <v>1</v>
      </c>
      <c r="K1690">
        <v>0</v>
      </c>
      <c r="L1690">
        <f t="shared" si="78"/>
        <v>1</v>
      </c>
      <c r="M1690">
        <f>marketing_campaign32[[#This Row],[TotalKids]]+marketing_campaign32[[#This Row],[Marital_Number]]</f>
        <v>3</v>
      </c>
      <c r="N1690" s="1">
        <v>41643</v>
      </c>
      <c r="O1690" s="22">
        <f>MAX($N$2:$N$2229)-marketing_campaign32[[#This Row],[Dt_Customer]]</f>
        <v>176</v>
      </c>
      <c r="P1690">
        <v>94</v>
      </c>
      <c r="Q1690">
        <v>29</v>
      </c>
      <c r="R1690">
        <v>0</v>
      </c>
      <c r="S1690">
        <v>29</v>
      </c>
      <c r="T1690">
        <v>0</v>
      </c>
      <c r="U1690">
        <v>5</v>
      </c>
      <c r="V1690">
        <v>4</v>
      </c>
      <c r="W1690">
        <f t="shared" si="79"/>
        <v>67</v>
      </c>
      <c r="X1690" s="27">
        <f>marketing_campaign32[[#This Row],[TotalSpend]]/marketing_campaign32[[#This Row],[Income]]</f>
        <v>1.3990686796550356E-3</v>
      </c>
      <c r="Y1690" s="27" t="str">
        <f>IF(marketing_campaign32[[#This Row],[TotalSpend]]&gt;1196, "High Spend", "Low Spend")</f>
        <v>Low Spend</v>
      </c>
      <c r="Z1690">
        <v>1</v>
      </c>
      <c r="AA1690">
        <v>2</v>
      </c>
      <c r="AB1690">
        <v>0</v>
      </c>
      <c r="AC1690">
        <v>3</v>
      </c>
      <c r="AD1690">
        <f t="shared" si="80"/>
        <v>5</v>
      </c>
      <c r="AE1690" s="30">
        <f>IFERROR(marketing_campaign32[[#This Row],[TotalSpend]]/marketing_campaign32[[#This Row],[TotalPurchase]], 0)</f>
        <v>13.4</v>
      </c>
      <c r="AF1690">
        <v>5</v>
      </c>
      <c r="AG1690">
        <v>0</v>
      </c>
      <c r="AH1690">
        <v>0</v>
      </c>
      <c r="AI1690">
        <v>0</v>
      </c>
      <c r="AJ1690">
        <v>0</v>
      </c>
      <c r="AK1690">
        <v>0</v>
      </c>
      <c r="AL1690">
        <v>0</v>
      </c>
      <c r="AM1690">
        <v>0</v>
      </c>
    </row>
    <row r="1691" spans="1:39" x14ac:dyDescent="0.3">
      <c r="A1691">
        <v>1834</v>
      </c>
      <c r="B1691">
        <v>1978</v>
      </c>
      <c r="C1691">
        <f>2014-marketing_campaign32[[#This Row],[Year_Birth]]</f>
        <v>36</v>
      </c>
      <c r="D1691" t="str">
        <f>IF(AND(marketing_campaign32[[#This Row],[Age]]&gt;17, marketing_campaign32[[#This Row],[Age]]&lt;40), "Adult", IF(AND(marketing_campaign32[[#This Row],[Age]]&gt;=40, marketing_campaign32[[#This Row],[Age]]&lt;59), "Middle Age", "Old Age"))</f>
        <v>Adult</v>
      </c>
      <c r="E1691">
        <v>3</v>
      </c>
      <c r="F1691">
        <v>1</v>
      </c>
      <c r="G1691">
        <v>35544</v>
      </c>
      <c r="H1691" t="s">
        <v>147</v>
      </c>
      <c r="I1691">
        <v>2</v>
      </c>
      <c r="J1691">
        <v>1</v>
      </c>
      <c r="K1691">
        <v>0</v>
      </c>
      <c r="L1691">
        <f t="shared" si="78"/>
        <v>1</v>
      </c>
      <c r="M1691">
        <f>marketing_campaign32[[#This Row],[TotalKids]]+marketing_campaign32[[#This Row],[Marital_Number]]</f>
        <v>2</v>
      </c>
      <c r="N1691" s="1">
        <v>41706</v>
      </c>
      <c r="O1691" s="22">
        <f>MAX($N$2:$N$2229)-marketing_campaign32[[#This Row],[Dt_Customer]]</f>
        <v>113</v>
      </c>
      <c r="P1691">
        <v>77</v>
      </c>
      <c r="Q1691">
        <v>30</v>
      </c>
      <c r="R1691">
        <v>5</v>
      </c>
      <c r="S1691">
        <v>23</v>
      </c>
      <c r="T1691">
        <v>4</v>
      </c>
      <c r="U1691">
        <v>1</v>
      </c>
      <c r="V1691">
        <v>4</v>
      </c>
      <c r="W1691">
        <f t="shared" si="79"/>
        <v>67</v>
      </c>
      <c r="X1691" s="27">
        <f>marketing_campaign32[[#This Row],[TotalSpend]]/marketing_campaign32[[#This Row],[Income]]</f>
        <v>1.8849876209768176E-3</v>
      </c>
      <c r="Y1691" s="27" t="str">
        <f>IF(marketing_campaign32[[#This Row],[TotalSpend]]&gt;1196, "High Spend", "Low Spend")</f>
        <v>Low Spend</v>
      </c>
      <c r="Z1691">
        <v>1</v>
      </c>
      <c r="AA1691">
        <v>2</v>
      </c>
      <c r="AB1691">
        <v>0</v>
      </c>
      <c r="AC1691">
        <v>3</v>
      </c>
      <c r="AD1691">
        <f t="shared" si="80"/>
        <v>5</v>
      </c>
      <c r="AE1691" s="30">
        <f>IFERROR(marketing_campaign32[[#This Row],[TotalSpend]]/marketing_campaign32[[#This Row],[TotalPurchase]], 0)</f>
        <v>13.4</v>
      </c>
      <c r="AF1691">
        <v>7</v>
      </c>
      <c r="AG1691">
        <v>0</v>
      </c>
      <c r="AH1691">
        <v>0</v>
      </c>
      <c r="AI1691">
        <v>0</v>
      </c>
      <c r="AJ1691">
        <v>0</v>
      </c>
      <c r="AK1691">
        <v>0</v>
      </c>
      <c r="AL1691">
        <v>0</v>
      </c>
      <c r="AM1691">
        <v>0</v>
      </c>
    </row>
    <row r="1692" spans="1:39" x14ac:dyDescent="0.3">
      <c r="A1692">
        <v>8595</v>
      </c>
      <c r="B1692">
        <v>1973</v>
      </c>
      <c r="C1692">
        <f>2014-marketing_campaign32[[#This Row],[Year_Birth]]</f>
        <v>41</v>
      </c>
      <c r="D1692" t="str">
        <f>IF(AND(marketing_campaign32[[#This Row],[Age]]&gt;17, marketing_campaign32[[#This Row],[Age]]&lt;40), "Adult", IF(AND(marketing_campaign32[[#This Row],[Age]]&gt;=40, marketing_campaign32[[#This Row],[Age]]&lt;59), "Middle Age", "Old Age"))</f>
        <v>Middle Age</v>
      </c>
      <c r="E1692">
        <v>2</v>
      </c>
      <c r="F1692">
        <v>1</v>
      </c>
      <c r="G1692">
        <v>42429</v>
      </c>
      <c r="H1692" t="s">
        <v>147</v>
      </c>
      <c r="I1692">
        <v>2</v>
      </c>
      <c r="J1692">
        <v>0</v>
      </c>
      <c r="K1692">
        <v>1</v>
      </c>
      <c r="L1692">
        <f t="shared" si="78"/>
        <v>1</v>
      </c>
      <c r="M1692">
        <f>marketing_campaign32[[#This Row],[TotalKids]]+marketing_campaign32[[#This Row],[Marital_Number]]</f>
        <v>2</v>
      </c>
      <c r="N1692" s="1">
        <v>41681</v>
      </c>
      <c r="O1692" s="22">
        <f>MAX($N$2:$N$2229)-marketing_campaign32[[#This Row],[Dt_Customer]]</f>
        <v>138</v>
      </c>
      <c r="P1692">
        <v>99</v>
      </c>
      <c r="Q1692">
        <v>55</v>
      </c>
      <c r="R1692">
        <v>0</v>
      </c>
      <c r="S1692">
        <v>6</v>
      </c>
      <c r="T1692">
        <v>2</v>
      </c>
      <c r="U1692">
        <v>0</v>
      </c>
      <c r="V1692">
        <v>4</v>
      </c>
      <c r="W1692">
        <f t="shared" si="79"/>
        <v>67</v>
      </c>
      <c r="X1692" s="27">
        <f>marketing_campaign32[[#This Row],[TotalSpend]]/marketing_campaign32[[#This Row],[Income]]</f>
        <v>1.5791086285323716E-3</v>
      </c>
      <c r="Y1692" s="27" t="str">
        <f>IF(marketing_campaign32[[#This Row],[TotalSpend]]&gt;1196, "High Spend", "Low Spend")</f>
        <v>Low Spend</v>
      </c>
      <c r="Z1692">
        <v>2</v>
      </c>
      <c r="AA1692">
        <v>1</v>
      </c>
      <c r="AB1692">
        <v>1</v>
      </c>
      <c r="AC1692">
        <v>3</v>
      </c>
      <c r="AD1692">
        <f t="shared" si="80"/>
        <v>5</v>
      </c>
      <c r="AE1692" s="30">
        <f>IFERROR(marketing_campaign32[[#This Row],[TotalSpend]]/marketing_campaign32[[#This Row],[TotalPurchase]], 0)</f>
        <v>13.4</v>
      </c>
      <c r="AF1692">
        <v>5</v>
      </c>
      <c r="AG1692">
        <v>0</v>
      </c>
      <c r="AH1692">
        <v>0</v>
      </c>
      <c r="AI1692">
        <v>0</v>
      </c>
      <c r="AJ1692">
        <v>0</v>
      </c>
      <c r="AK1692">
        <v>0</v>
      </c>
      <c r="AL1692">
        <v>0</v>
      </c>
      <c r="AM1692">
        <v>0</v>
      </c>
    </row>
    <row r="1693" spans="1:39" x14ac:dyDescent="0.3">
      <c r="A1693">
        <v>7232</v>
      </c>
      <c r="B1693">
        <v>1973</v>
      </c>
      <c r="C1693">
        <f>2014-marketing_campaign32[[#This Row],[Year_Birth]]</f>
        <v>41</v>
      </c>
      <c r="D1693" t="str">
        <f>IF(AND(marketing_campaign32[[#This Row],[Age]]&gt;17, marketing_campaign32[[#This Row],[Age]]&lt;40), "Adult", IF(AND(marketing_campaign32[[#This Row],[Age]]&gt;=40, marketing_campaign32[[#This Row],[Age]]&lt;59), "Middle Age", "Old Age"))</f>
        <v>Middle Age</v>
      </c>
      <c r="E1693">
        <v>2</v>
      </c>
      <c r="F1693">
        <v>1</v>
      </c>
      <c r="G1693">
        <v>42429</v>
      </c>
      <c r="H1693" t="s">
        <v>147</v>
      </c>
      <c r="I1693">
        <v>2</v>
      </c>
      <c r="J1693">
        <v>0</v>
      </c>
      <c r="K1693">
        <v>1</v>
      </c>
      <c r="L1693">
        <f t="shared" si="78"/>
        <v>1</v>
      </c>
      <c r="M1693">
        <f>marketing_campaign32[[#This Row],[TotalKids]]+marketing_campaign32[[#This Row],[Marital_Number]]</f>
        <v>2</v>
      </c>
      <c r="N1693" s="1">
        <v>41681</v>
      </c>
      <c r="O1693" s="22">
        <f>MAX($N$2:$N$2229)-marketing_campaign32[[#This Row],[Dt_Customer]]</f>
        <v>138</v>
      </c>
      <c r="P1693">
        <v>99</v>
      </c>
      <c r="Q1693">
        <v>55</v>
      </c>
      <c r="R1693">
        <v>0</v>
      </c>
      <c r="S1693">
        <v>6</v>
      </c>
      <c r="T1693">
        <v>2</v>
      </c>
      <c r="U1693">
        <v>0</v>
      </c>
      <c r="V1693">
        <v>4</v>
      </c>
      <c r="W1693">
        <f t="shared" si="79"/>
        <v>67</v>
      </c>
      <c r="X1693" s="27">
        <f>marketing_campaign32[[#This Row],[TotalSpend]]/marketing_campaign32[[#This Row],[Income]]</f>
        <v>1.5791086285323716E-3</v>
      </c>
      <c r="Y1693" s="27" t="str">
        <f>IF(marketing_campaign32[[#This Row],[TotalSpend]]&gt;1196, "High Spend", "Low Spend")</f>
        <v>Low Spend</v>
      </c>
      <c r="Z1693">
        <v>2</v>
      </c>
      <c r="AA1693">
        <v>1</v>
      </c>
      <c r="AB1693">
        <v>1</v>
      </c>
      <c r="AC1693">
        <v>3</v>
      </c>
      <c r="AD1693">
        <f t="shared" si="80"/>
        <v>5</v>
      </c>
      <c r="AE1693" s="30">
        <f>IFERROR(marketing_campaign32[[#This Row],[TotalSpend]]/marketing_campaign32[[#This Row],[TotalPurchase]], 0)</f>
        <v>13.4</v>
      </c>
      <c r="AF1693">
        <v>5</v>
      </c>
      <c r="AG1693">
        <v>0</v>
      </c>
      <c r="AH1693">
        <v>0</v>
      </c>
      <c r="AI1693">
        <v>0</v>
      </c>
      <c r="AJ1693">
        <v>0</v>
      </c>
      <c r="AK1693">
        <v>0</v>
      </c>
      <c r="AL1693">
        <v>0</v>
      </c>
      <c r="AM1693">
        <v>0</v>
      </c>
    </row>
    <row r="1694" spans="1:39" x14ac:dyDescent="0.3">
      <c r="A1694">
        <v>9491</v>
      </c>
      <c r="B1694">
        <v>1984</v>
      </c>
      <c r="C1694">
        <f>2014-marketing_campaign32[[#This Row],[Year_Birth]]</f>
        <v>30</v>
      </c>
      <c r="D1694" t="str">
        <f>IF(AND(marketing_campaign32[[#This Row],[Age]]&gt;17, marketing_campaign32[[#This Row],[Age]]&lt;40), "Adult", IF(AND(marketing_campaign32[[#This Row],[Age]]&gt;=40, marketing_campaign32[[#This Row],[Age]]&lt;59), "Middle Age", "Old Age"))</f>
        <v>Adult</v>
      </c>
      <c r="E1694">
        <v>2</v>
      </c>
      <c r="F1694">
        <v>2</v>
      </c>
      <c r="G1694">
        <v>23976</v>
      </c>
      <c r="H1694" t="s">
        <v>148</v>
      </c>
      <c r="I1694">
        <v>1</v>
      </c>
      <c r="J1694">
        <v>1</v>
      </c>
      <c r="K1694">
        <v>0</v>
      </c>
      <c r="L1694">
        <f t="shared" si="78"/>
        <v>1</v>
      </c>
      <c r="M1694">
        <f>marketing_campaign32[[#This Row],[TotalKids]]+marketing_campaign32[[#This Row],[Marital_Number]]</f>
        <v>3</v>
      </c>
      <c r="N1694" s="1">
        <v>41635</v>
      </c>
      <c r="O1694" s="22">
        <f>MAX($N$2:$N$2229)-marketing_campaign32[[#This Row],[Dt_Customer]]</f>
        <v>184</v>
      </c>
      <c r="P1694">
        <v>68</v>
      </c>
      <c r="Q1694">
        <v>14</v>
      </c>
      <c r="R1694">
        <v>1</v>
      </c>
      <c r="S1694">
        <v>21</v>
      </c>
      <c r="T1694">
        <v>2</v>
      </c>
      <c r="U1694">
        <v>3</v>
      </c>
      <c r="V1694">
        <v>25</v>
      </c>
      <c r="W1694">
        <f t="shared" si="79"/>
        <v>66</v>
      </c>
      <c r="X1694" s="27">
        <f>marketing_campaign32[[#This Row],[TotalSpend]]/marketing_campaign32[[#This Row],[Income]]</f>
        <v>2.7527527527527527E-3</v>
      </c>
      <c r="Y1694" s="27" t="str">
        <f>IF(marketing_campaign32[[#This Row],[TotalSpend]]&gt;1196, "High Spend", "Low Spend")</f>
        <v>Low Spend</v>
      </c>
      <c r="Z1694">
        <v>3</v>
      </c>
      <c r="AA1694">
        <v>3</v>
      </c>
      <c r="AB1694">
        <v>1</v>
      </c>
      <c r="AC1694">
        <v>3</v>
      </c>
      <c r="AD1694">
        <f t="shared" si="80"/>
        <v>7</v>
      </c>
      <c r="AE1694" s="30">
        <f>IFERROR(marketing_campaign32[[#This Row],[TotalSpend]]/marketing_campaign32[[#This Row],[TotalPurchase]], 0)</f>
        <v>9.4285714285714288</v>
      </c>
      <c r="AF1694">
        <v>7</v>
      </c>
      <c r="AG1694">
        <v>0</v>
      </c>
      <c r="AH1694">
        <v>0</v>
      </c>
      <c r="AI1694">
        <v>0</v>
      </c>
      <c r="AJ1694">
        <v>0</v>
      </c>
      <c r="AK1694">
        <v>0</v>
      </c>
      <c r="AL1694">
        <v>0</v>
      </c>
      <c r="AM1694">
        <v>0</v>
      </c>
    </row>
    <row r="1695" spans="1:39" x14ac:dyDescent="0.3">
      <c r="A1695">
        <v>8700</v>
      </c>
      <c r="B1695">
        <v>1986</v>
      </c>
      <c r="C1695">
        <f>2014-marketing_campaign32[[#This Row],[Year_Birth]]</f>
        <v>28</v>
      </c>
      <c r="D1695" t="str">
        <f>IF(AND(marketing_campaign32[[#This Row],[Age]]&gt;17, marketing_campaign32[[#This Row],[Age]]&lt;40), "Adult", IF(AND(marketing_campaign32[[#This Row],[Age]]&gt;=40, marketing_campaign32[[#This Row],[Age]]&lt;59), "Middle Age", "Old Age"))</f>
        <v>Adult</v>
      </c>
      <c r="E1695">
        <v>1</v>
      </c>
      <c r="F1695">
        <v>1</v>
      </c>
      <c r="G1695">
        <v>14906</v>
      </c>
      <c r="H1695" t="s">
        <v>148</v>
      </c>
      <c r="I1695">
        <v>1</v>
      </c>
      <c r="J1695">
        <v>0</v>
      </c>
      <c r="K1695">
        <v>0</v>
      </c>
      <c r="L1695">
        <f t="shared" si="78"/>
        <v>0</v>
      </c>
      <c r="M1695">
        <f>marketing_campaign32[[#This Row],[TotalKids]]+marketing_campaign32[[#This Row],[Marital_Number]]</f>
        <v>1</v>
      </c>
      <c r="N1695" s="1">
        <v>41265</v>
      </c>
      <c r="O1695" s="22">
        <f>MAX($N$2:$N$2229)-marketing_campaign32[[#This Row],[Dt_Customer]]</f>
        <v>554</v>
      </c>
      <c r="P1695">
        <v>86</v>
      </c>
      <c r="Q1695">
        <v>7</v>
      </c>
      <c r="R1695">
        <v>7</v>
      </c>
      <c r="S1695">
        <v>14</v>
      </c>
      <c r="T1695">
        <v>7</v>
      </c>
      <c r="U1695">
        <v>16</v>
      </c>
      <c r="V1695">
        <v>15</v>
      </c>
      <c r="W1695">
        <f t="shared" si="79"/>
        <v>66</v>
      </c>
      <c r="X1695" s="27">
        <f>marketing_campaign32[[#This Row],[TotalSpend]]/marketing_campaign32[[#This Row],[Income]]</f>
        <v>4.4277472158862205E-3</v>
      </c>
      <c r="Y1695" s="27" t="str">
        <f>IF(marketing_campaign32[[#This Row],[TotalSpend]]&gt;1196, "High Spend", "Low Spend")</f>
        <v>Low Spend</v>
      </c>
      <c r="Z1695">
        <v>3</v>
      </c>
      <c r="AA1695">
        <v>2</v>
      </c>
      <c r="AB1695">
        <v>1</v>
      </c>
      <c r="AC1695">
        <v>3</v>
      </c>
      <c r="AD1695">
        <f t="shared" si="80"/>
        <v>6</v>
      </c>
      <c r="AE1695" s="30">
        <f>IFERROR(marketing_campaign32[[#This Row],[TotalSpend]]/marketing_campaign32[[#This Row],[TotalPurchase]], 0)</f>
        <v>11</v>
      </c>
      <c r="AF1695">
        <v>7</v>
      </c>
      <c r="AG1695">
        <v>0</v>
      </c>
      <c r="AH1695">
        <v>0</v>
      </c>
      <c r="AI1695">
        <v>0</v>
      </c>
      <c r="AJ1695">
        <v>0</v>
      </c>
      <c r="AK1695">
        <v>0</v>
      </c>
      <c r="AL1695">
        <v>0</v>
      </c>
      <c r="AM1695">
        <v>0</v>
      </c>
    </row>
    <row r="1696" spans="1:39" x14ac:dyDescent="0.3">
      <c r="A1696">
        <v>10270</v>
      </c>
      <c r="B1696">
        <v>1981</v>
      </c>
      <c r="C1696">
        <f>2014-marketing_campaign32[[#This Row],[Year_Birth]]</f>
        <v>33</v>
      </c>
      <c r="D1696" t="str">
        <f>IF(AND(marketing_campaign32[[#This Row],[Age]]&gt;17, marketing_campaign32[[#This Row],[Age]]&lt;40), "Adult", IF(AND(marketing_campaign32[[#This Row],[Age]]&gt;=40, marketing_campaign32[[#This Row],[Age]]&lt;59), "Middle Age", "Old Age"))</f>
        <v>Adult</v>
      </c>
      <c r="E1696">
        <v>3</v>
      </c>
      <c r="F1696">
        <v>2</v>
      </c>
      <c r="G1696">
        <v>35523</v>
      </c>
      <c r="H1696" t="s">
        <v>147</v>
      </c>
      <c r="I1696">
        <v>2</v>
      </c>
      <c r="J1696">
        <v>1</v>
      </c>
      <c r="K1696">
        <v>0</v>
      </c>
      <c r="L1696">
        <f t="shared" si="78"/>
        <v>1</v>
      </c>
      <c r="M1696">
        <f>marketing_campaign32[[#This Row],[TotalKids]]+marketing_campaign32[[#This Row],[Marital_Number]]</f>
        <v>3</v>
      </c>
      <c r="N1696" s="1">
        <v>41550</v>
      </c>
      <c r="O1696" s="22">
        <f>MAX($N$2:$N$2229)-marketing_campaign32[[#This Row],[Dt_Customer]]</f>
        <v>269</v>
      </c>
      <c r="P1696">
        <v>8</v>
      </c>
      <c r="Q1696">
        <v>11</v>
      </c>
      <c r="R1696">
        <v>5</v>
      </c>
      <c r="S1696">
        <v>22</v>
      </c>
      <c r="T1696">
        <v>12</v>
      </c>
      <c r="U1696">
        <v>5</v>
      </c>
      <c r="V1696">
        <v>11</v>
      </c>
      <c r="W1696">
        <f t="shared" si="79"/>
        <v>66</v>
      </c>
      <c r="X1696" s="27">
        <f>marketing_campaign32[[#This Row],[TotalSpend]]/marketing_campaign32[[#This Row],[Income]]</f>
        <v>1.8579511865551895E-3</v>
      </c>
      <c r="Y1696" s="27" t="str">
        <f>IF(marketing_campaign32[[#This Row],[TotalSpend]]&gt;1196, "High Spend", "Low Spend")</f>
        <v>Low Spend</v>
      </c>
      <c r="Z1696">
        <v>2</v>
      </c>
      <c r="AA1696">
        <v>3</v>
      </c>
      <c r="AB1696">
        <v>0</v>
      </c>
      <c r="AC1696">
        <v>3</v>
      </c>
      <c r="AD1696">
        <f t="shared" si="80"/>
        <v>6</v>
      </c>
      <c r="AE1696" s="30">
        <f>IFERROR(marketing_campaign32[[#This Row],[TotalSpend]]/marketing_campaign32[[#This Row],[TotalPurchase]], 0)</f>
        <v>11</v>
      </c>
      <c r="AF1696">
        <v>7</v>
      </c>
      <c r="AG1696">
        <v>0</v>
      </c>
      <c r="AH1696">
        <v>0</v>
      </c>
      <c r="AI1696">
        <v>0</v>
      </c>
      <c r="AJ1696">
        <v>0</v>
      </c>
      <c r="AK1696">
        <v>0</v>
      </c>
      <c r="AL1696">
        <v>0</v>
      </c>
      <c r="AM1696">
        <v>0</v>
      </c>
    </row>
    <row r="1697" spans="1:39" x14ac:dyDescent="0.3">
      <c r="A1697">
        <v>8933</v>
      </c>
      <c r="B1697">
        <v>1983</v>
      </c>
      <c r="C1697">
        <f>2014-marketing_campaign32[[#This Row],[Year_Birth]]</f>
        <v>31</v>
      </c>
      <c r="D1697" t="str">
        <f>IF(AND(marketing_campaign32[[#This Row],[Age]]&gt;17, marketing_campaign32[[#This Row],[Age]]&lt;40), "Adult", IF(AND(marketing_campaign32[[#This Row],[Age]]&gt;=40, marketing_campaign32[[#This Row],[Age]]&lt;59), "Middle Age", "Old Age"))</f>
        <v>Adult</v>
      </c>
      <c r="E1697">
        <v>3</v>
      </c>
      <c r="F1697">
        <v>2</v>
      </c>
      <c r="G1697">
        <v>32146</v>
      </c>
      <c r="H1697" t="s">
        <v>147</v>
      </c>
      <c r="I1697">
        <v>2</v>
      </c>
      <c r="J1697">
        <v>1</v>
      </c>
      <c r="K1697">
        <v>0</v>
      </c>
      <c r="L1697">
        <f t="shared" si="78"/>
        <v>1</v>
      </c>
      <c r="M1697">
        <f>marketing_campaign32[[#This Row],[TotalKids]]+marketing_campaign32[[#This Row],[Marital_Number]]</f>
        <v>3</v>
      </c>
      <c r="N1697" s="1">
        <v>41771</v>
      </c>
      <c r="O1697" s="22">
        <f>MAX($N$2:$N$2229)-marketing_campaign32[[#This Row],[Dt_Customer]]</f>
        <v>48</v>
      </c>
      <c r="P1697">
        <v>16</v>
      </c>
      <c r="Q1697">
        <v>26</v>
      </c>
      <c r="R1697">
        <v>3</v>
      </c>
      <c r="S1697">
        <v>23</v>
      </c>
      <c r="T1697">
        <v>4</v>
      </c>
      <c r="U1697">
        <v>7</v>
      </c>
      <c r="V1697">
        <v>3</v>
      </c>
      <c r="W1697">
        <f t="shared" si="79"/>
        <v>66</v>
      </c>
      <c r="X1697" s="27">
        <f>marketing_campaign32[[#This Row],[TotalSpend]]/marketing_campaign32[[#This Row],[Income]]</f>
        <v>2.0531325825919244E-3</v>
      </c>
      <c r="Y1697" s="27" t="str">
        <f>IF(marketing_campaign32[[#This Row],[TotalSpend]]&gt;1196, "High Spend", "Low Spend")</f>
        <v>Low Spend</v>
      </c>
      <c r="Z1697">
        <v>2</v>
      </c>
      <c r="AA1697">
        <v>2</v>
      </c>
      <c r="AB1697">
        <v>0</v>
      </c>
      <c r="AC1697">
        <v>4</v>
      </c>
      <c r="AD1697">
        <f t="shared" si="80"/>
        <v>6</v>
      </c>
      <c r="AE1697" s="30">
        <f>IFERROR(marketing_campaign32[[#This Row],[TotalSpend]]/marketing_campaign32[[#This Row],[TotalPurchase]], 0)</f>
        <v>11</v>
      </c>
      <c r="AF1697">
        <v>6</v>
      </c>
      <c r="AG1697">
        <v>0</v>
      </c>
      <c r="AH1697">
        <v>0</v>
      </c>
      <c r="AI1697">
        <v>0</v>
      </c>
      <c r="AJ1697">
        <v>0</v>
      </c>
      <c r="AK1697">
        <v>0</v>
      </c>
      <c r="AL1697">
        <v>0</v>
      </c>
      <c r="AM1697">
        <v>0</v>
      </c>
    </row>
    <row r="1698" spans="1:39" x14ac:dyDescent="0.3">
      <c r="A1698">
        <v>5223</v>
      </c>
      <c r="B1698">
        <v>1966</v>
      </c>
      <c r="C1698">
        <f>2014-marketing_campaign32[[#This Row],[Year_Birth]]</f>
        <v>48</v>
      </c>
      <c r="D1698" t="str">
        <f>IF(AND(marketing_campaign32[[#This Row],[Age]]&gt;17, marketing_campaign32[[#This Row],[Age]]&lt;40), "Adult", IF(AND(marketing_campaign32[[#This Row],[Age]]&gt;=40, marketing_campaign32[[#This Row],[Age]]&lt;59), "Middle Age", "Old Age"))</f>
        <v>Middle Age</v>
      </c>
      <c r="E1698">
        <v>3</v>
      </c>
      <c r="F1698">
        <v>2</v>
      </c>
      <c r="G1698">
        <v>45903</v>
      </c>
      <c r="H1698" t="s">
        <v>147</v>
      </c>
      <c r="I1698">
        <v>2</v>
      </c>
      <c r="J1698">
        <v>0</v>
      </c>
      <c r="K1698">
        <v>1</v>
      </c>
      <c r="L1698">
        <f t="shared" si="78"/>
        <v>1</v>
      </c>
      <c r="M1698">
        <f>marketing_campaign32[[#This Row],[TotalKids]]+marketing_campaign32[[#This Row],[Marital_Number]]</f>
        <v>3</v>
      </c>
      <c r="N1698" s="1">
        <v>41752</v>
      </c>
      <c r="O1698" s="22">
        <f>MAX($N$2:$N$2229)-marketing_campaign32[[#This Row],[Dt_Customer]]</f>
        <v>67</v>
      </c>
      <c r="P1698">
        <v>80</v>
      </c>
      <c r="Q1698">
        <v>33</v>
      </c>
      <c r="R1698">
        <v>8</v>
      </c>
      <c r="S1698">
        <v>10</v>
      </c>
      <c r="T1698">
        <v>2</v>
      </c>
      <c r="U1698">
        <v>10</v>
      </c>
      <c r="V1698">
        <v>3</v>
      </c>
      <c r="W1698">
        <f t="shared" si="79"/>
        <v>66</v>
      </c>
      <c r="X1698" s="27">
        <f>marketing_campaign32[[#This Row],[TotalSpend]]/marketing_campaign32[[#This Row],[Income]]</f>
        <v>1.4378145219266715E-3</v>
      </c>
      <c r="Y1698" s="27" t="str">
        <f>IF(marketing_campaign32[[#This Row],[TotalSpend]]&gt;1196, "High Spend", "Low Spend")</f>
        <v>Low Spend</v>
      </c>
      <c r="Z1698">
        <v>2</v>
      </c>
      <c r="AA1698">
        <v>2</v>
      </c>
      <c r="AB1698">
        <v>1</v>
      </c>
      <c r="AC1698">
        <v>3</v>
      </c>
      <c r="AD1698">
        <f t="shared" si="80"/>
        <v>6</v>
      </c>
      <c r="AE1698" s="30">
        <f>IFERROR(marketing_campaign32[[#This Row],[TotalSpend]]/marketing_campaign32[[#This Row],[TotalPurchase]], 0)</f>
        <v>11</v>
      </c>
      <c r="AF1698">
        <v>4</v>
      </c>
      <c r="AG1698">
        <v>0</v>
      </c>
      <c r="AH1698">
        <v>0</v>
      </c>
      <c r="AI1698">
        <v>0</v>
      </c>
      <c r="AJ1698">
        <v>0</v>
      </c>
      <c r="AK1698">
        <v>0</v>
      </c>
      <c r="AL1698">
        <v>0</v>
      </c>
      <c r="AM1698">
        <v>0</v>
      </c>
    </row>
    <row r="1699" spans="1:39" x14ac:dyDescent="0.3">
      <c r="A1699">
        <v>7042</v>
      </c>
      <c r="B1699">
        <v>1983</v>
      </c>
      <c r="C1699">
        <f>2014-marketing_campaign32[[#This Row],[Year_Birth]]</f>
        <v>31</v>
      </c>
      <c r="D1699" t="str">
        <f>IF(AND(marketing_campaign32[[#This Row],[Age]]&gt;17, marketing_campaign32[[#This Row],[Age]]&lt;40), "Adult", IF(AND(marketing_campaign32[[#This Row],[Age]]&gt;=40, marketing_campaign32[[#This Row],[Age]]&lt;59), "Middle Age", "Old Age"))</f>
        <v>Adult</v>
      </c>
      <c r="E1699">
        <v>2</v>
      </c>
      <c r="F1699">
        <v>2</v>
      </c>
      <c r="G1699">
        <v>36790</v>
      </c>
      <c r="H1699" t="s">
        <v>147</v>
      </c>
      <c r="I1699">
        <v>2</v>
      </c>
      <c r="J1699">
        <v>0</v>
      </c>
      <c r="K1699">
        <v>0</v>
      </c>
      <c r="L1699">
        <f t="shared" si="78"/>
        <v>0</v>
      </c>
      <c r="M1699">
        <f>marketing_campaign32[[#This Row],[TotalKids]]+marketing_campaign32[[#This Row],[Marital_Number]]</f>
        <v>2</v>
      </c>
      <c r="N1699" s="1">
        <v>41334</v>
      </c>
      <c r="O1699" s="22">
        <f>MAX($N$2:$N$2229)-marketing_campaign32[[#This Row],[Dt_Customer]]</f>
        <v>485</v>
      </c>
      <c r="P1699">
        <v>14</v>
      </c>
      <c r="Q1699">
        <v>3</v>
      </c>
      <c r="R1699">
        <v>3</v>
      </c>
      <c r="S1699">
        <v>14</v>
      </c>
      <c r="T1699">
        <v>15</v>
      </c>
      <c r="U1699">
        <v>21</v>
      </c>
      <c r="V1699">
        <v>10</v>
      </c>
      <c r="W1699">
        <f t="shared" si="79"/>
        <v>66</v>
      </c>
      <c r="X1699" s="27">
        <f>marketing_campaign32[[#This Row],[TotalSpend]]/marketing_campaign32[[#This Row],[Income]]</f>
        <v>1.7939657515629248E-3</v>
      </c>
      <c r="Y1699" s="27" t="str">
        <f>IF(marketing_campaign32[[#This Row],[TotalSpend]]&gt;1196, "High Spend", "Low Spend")</f>
        <v>Low Spend</v>
      </c>
      <c r="Z1699">
        <v>1</v>
      </c>
      <c r="AA1699">
        <v>2</v>
      </c>
      <c r="AB1699">
        <v>1</v>
      </c>
      <c r="AC1699">
        <v>2</v>
      </c>
      <c r="AD1699">
        <f t="shared" si="80"/>
        <v>5</v>
      </c>
      <c r="AE1699" s="30">
        <f>IFERROR(marketing_campaign32[[#This Row],[TotalSpend]]/marketing_campaign32[[#This Row],[TotalPurchase]], 0)</f>
        <v>13.2</v>
      </c>
      <c r="AF1699">
        <v>9</v>
      </c>
      <c r="AG1699">
        <v>0</v>
      </c>
      <c r="AH1699">
        <v>0</v>
      </c>
      <c r="AI1699">
        <v>0</v>
      </c>
      <c r="AJ1699">
        <v>0</v>
      </c>
      <c r="AK1699">
        <v>0</v>
      </c>
      <c r="AL1699">
        <v>1</v>
      </c>
      <c r="AM1699">
        <v>0</v>
      </c>
    </row>
    <row r="1700" spans="1:39" x14ac:dyDescent="0.3">
      <c r="A1700">
        <v>10796</v>
      </c>
      <c r="B1700">
        <v>1984</v>
      </c>
      <c r="C1700">
        <f>2014-marketing_campaign32[[#This Row],[Year_Birth]]</f>
        <v>30</v>
      </c>
      <c r="D1700" t="str">
        <f>IF(AND(marketing_campaign32[[#This Row],[Age]]&gt;17, marketing_campaign32[[#This Row],[Age]]&lt;40), "Adult", IF(AND(marketing_campaign32[[#This Row],[Age]]&gt;=40, marketing_campaign32[[#This Row],[Age]]&lt;59), "Middle Age", "Old Age"))</f>
        <v>Adult</v>
      </c>
      <c r="E1700">
        <v>3</v>
      </c>
      <c r="F1700">
        <v>2</v>
      </c>
      <c r="G1700">
        <v>30477</v>
      </c>
      <c r="H1700" t="s">
        <v>147</v>
      </c>
      <c r="I1700">
        <v>2</v>
      </c>
      <c r="J1700">
        <v>1</v>
      </c>
      <c r="K1700">
        <v>0</v>
      </c>
      <c r="L1700">
        <f t="shared" si="78"/>
        <v>1</v>
      </c>
      <c r="M1700">
        <f>marketing_campaign32[[#This Row],[TotalKids]]+marketing_campaign32[[#This Row],[Marital_Number]]</f>
        <v>3</v>
      </c>
      <c r="N1700" s="1">
        <v>41661</v>
      </c>
      <c r="O1700" s="22">
        <f>MAX($N$2:$N$2229)-marketing_campaign32[[#This Row],[Dt_Customer]]</f>
        <v>158</v>
      </c>
      <c r="P1700">
        <v>16</v>
      </c>
      <c r="Q1700">
        <v>47</v>
      </c>
      <c r="R1700">
        <v>1</v>
      </c>
      <c r="S1700">
        <v>6</v>
      </c>
      <c r="T1700">
        <v>0</v>
      </c>
      <c r="U1700">
        <v>0</v>
      </c>
      <c r="V1700">
        <v>12</v>
      </c>
      <c r="W1700">
        <f t="shared" si="79"/>
        <v>66</v>
      </c>
      <c r="X1700" s="27">
        <f>marketing_campaign32[[#This Row],[TotalSpend]]/marketing_campaign32[[#This Row],[Income]]</f>
        <v>2.1655674771138889E-3</v>
      </c>
      <c r="Y1700" s="27" t="str">
        <f>IF(marketing_campaign32[[#This Row],[TotalSpend]]&gt;1196, "High Spend", "Low Spend")</f>
        <v>Low Spend</v>
      </c>
      <c r="Z1700">
        <v>1</v>
      </c>
      <c r="AA1700">
        <v>1</v>
      </c>
      <c r="AB1700">
        <v>1</v>
      </c>
      <c r="AC1700">
        <v>3</v>
      </c>
      <c r="AD1700">
        <f t="shared" si="80"/>
        <v>5</v>
      </c>
      <c r="AE1700" s="30">
        <f>IFERROR(marketing_campaign32[[#This Row],[TotalSpend]]/marketing_campaign32[[#This Row],[TotalPurchase]], 0)</f>
        <v>13.2</v>
      </c>
      <c r="AF1700">
        <v>6</v>
      </c>
      <c r="AG1700">
        <v>0</v>
      </c>
      <c r="AH1700">
        <v>0</v>
      </c>
      <c r="AI1700">
        <v>0</v>
      </c>
      <c r="AJ1700">
        <v>0</v>
      </c>
      <c r="AK1700">
        <v>0</v>
      </c>
      <c r="AL1700">
        <v>0</v>
      </c>
      <c r="AM1700">
        <v>0</v>
      </c>
    </row>
    <row r="1701" spans="1:39" x14ac:dyDescent="0.3">
      <c r="A1701">
        <v>2115</v>
      </c>
      <c r="B1701">
        <v>1957</v>
      </c>
      <c r="C1701">
        <f>2014-marketing_campaign32[[#This Row],[Year_Birth]]</f>
        <v>57</v>
      </c>
      <c r="D1701" t="str">
        <f>IF(AND(marketing_campaign32[[#This Row],[Age]]&gt;17, marketing_campaign32[[#This Row],[Age]]&lt;40), "Adult", IF(AND(marketing_campaign32[[#This Row],[Age]]&gt;=40, marketing_campaign32[[#This Row],[Age]]&lt;59), "Middle Age", "Old Age"))</f>
        <v>Middle Age</v>
      </c>
      <c r="E1701">
        <v>2</v>
      </c>
      <c r="F1701">
        <v>2</v>
      </c>
      <c r="G1701">
        <v>50116</v>
      </c>
      <c r="H1701" t="s">
        <v>147</v>
      </c>
      <c r="I1701">
        <v>2</v>
      </c>
      <c r="J1701">
        <v>1</v>
      </c>
      <c r="K1701">
        <v>1</v>
      </c>
      <c r="L1701">
        <f t="shared" si="78"/>
        <v>2</v>
      </c>
      <c r="M1701">
        <f>marketing_campaign32[[#This Row],[TotalKids]]+marketing_campaign32[[#This Row],[Marital_Number]]</f>
        <v>4</v>
      </c>
      <c r="N1701" s="1">
        <v>41810</v>
      </c>
      <c r="O1701" s="22">
        <f>MAX($N$2:$N$2229)-marketing_campaign32[[#This Row],[Dt_Customer]]</f>
        <v>9</v>
      </c>
      <c r="P1701">
        <v>68</v>
      </c>
      <c r="Q1701">
        <v>54</v>
      </c>
      <c r="R1701">
        <v>0</v>
      </c>
      <c r="S1701">
        <v>10</v>
      </c>
      <c r="T1701">
        <v>0</v>
      </c>
      <c r="U1701">
        <v>0</v>
      </c>
      <c r="V1701">
        <v>2</v>
      </c>
      <c r="W1701">
        <f t="shared" si="79"/>
        <v>66</v>
      </c>
      <c r="X1701" s="27">
        <f>marketing_campaign32[[#This Row],[TotalSpend]]/marketing_campaign32[[#This Row],[Income]]</f>
        <v>1.3169446883230904E-3</v>
      </c>
      <c r="Y1701" s="27" t="str">
        <f>IF(marketing_campaign32[[#This Row],[TotalSpend]]&gt;1196, "High Spend", "Low Spend")</f>
        <v>Low Spend</v>
      </c>
      <c r="Z1701">
        <v>2</v>
      </c>
      <c r="AA1701">
        <v>1</v>
      </c>
      <c r="AB1701">
        <v>0</v>
      </c>
      <c r="AC1701">
        <v>4</v>
      </c>
      <c r="AD1701">
        <f t="shared" si="80"/>
        <v>5</v>
      </c>
      <c r="AE1701" s="30">
        <f>IFERROR(marketing_campaign32[[#This Row],[TotalSpend]]/marketing_campaign32[[#This Row],[TotalPurchase]], 0)</f>
        <v>13.2</v>
      </c>
      <c r="AF1701">
        <v>5</v>
      </c>
      <c r="AG1701">
        <v>0</v>
      </c>
      <c r="AH1701">
        <v>0</v>
      </c>
      <c r="AI1701">
        <v>0</v>
      </c>
      <c r="AJ1701">
        <v>1</v>
      </c>
      <c r="AK1701">
        <v>0</v>
      </c>
      <c r="AL1701">
        <v>0</v>
      </c>
      <c r="AM1701">
        <v>0</v>
      </c>
    </row>
    <row r="1702" spans="1:39" x14ac:dyDescent="0.3">
      <c r="A1702">
        <v>1050</v>
      </c>
      <c r="B1702">
        <v>1952</v>
      </c>
      <c r="C1702">
        <f>2014-marketing_campaign32[[#This Row],[Year_Birth]]</f>
        <v>62</v>
      </c>
      <c r="D1702" t="str">
        <f>IF(AND(marketing_campaign32[[#This Row],[Age]]&gt;17, marketing_campaign32[[#This Row],[Age]]&lt;40), "Adult", IF(AND(marketing_campaign32[[#This Row],[Age]]&gt;=40, marketing_campaign32[[#This Row],[Age]]&lt;59), "Middle Age", "Old Age"))</f>
        <v>Old Age</v>
      </c>
      <c r="E1702">
        <v>2</v>
      </c>
      <c r="F1702">
        <v>2</v>
      </c>
      <c r="G1702">
        <v>28332</v>
      </c>
      <c r="H1702" t="s">
        <v>148</v>
      </c>
      <c r="I1702">
        <v>1</v>
      </c>
      <c r="J1702">
        <v>0</v>
      </c>
      <c r="K1702">
        <v>0</v>
      </c>
      <c r="L1702">
        <f t="shared" si="78"/>
        <v>0</v>
      </c>
      <c r="M1702">
        <f>marketing_campaign32[[#This Row],[TotalKids]]+marketing_campaign32[[#This Row],[Marital_Number]]</f>
        <v>2</v>
      </c>
      <c r="N1702" s="1">
        <v>41759</v>
      </c>
      <c r="O1702" s="22">
        <f>MAX($N$2:$N$2229)-marketing_campaign32[[#This Row],[Dt_Customer]]</f>
        <v>60</v>
      </c>
      <c r="P1702">
        <v>58</v>
      </c>
      <c r="Q1702">
        <v>14</v>
      </c>
      <c r="R1702">
        <v>10</v>
      </c>
      <c r="S1702">
        <v>13</v>
      </c>
      <c r="T1702">
        <v>4</v>
      </c>
      <c r="U1702">
        <v>15</v>
      </c>
      <c r="V1702">
        <v>9</v>
      </c>
      <c r="W1702">
        <f t="shared" si="79"/>
        <v>65</v>
      </c>
      <c r="X1702" s="27">
        <f>marketing_campaign32[[#This Row],[TotalSpend]]/marketing_campaign32[[#This Row],[Income]]</f>
        <v>2.2942256106169702E-3</v>
      </c>
      <c r="Y1702" s="27" t="str">
        <f>IF(marketing_campaign32[[#This Row],[TotalSpend]]&gt;1196, "High Spend", "Low Spend")</f>
        <v>Low Spend</v>
      </c>
      <c r="Z1702">
        <v>1</v>
      </c>
      <c r="AA1702">
        <v>2</v>
      </c>
      <c r="AB1702">
        <v>1</v>
      </c>
      <c r="AC1702">
        <v>4</v>
      </c>
      <c r="AD1702">
        <f t="shared" si="80"/>
        <v>7</v>
      </c>
      <c r="AE1702" s="30">
        <f>IFERROR(marketing_campaign32[[#This Row],[TotalSpend]]/marketing_campaign32[[#This Row],[TotalPurchase]], 0)</f>
        <v>9.2857142857142865</v>
      </c>
      <c r="AF1702">
        <v>2</v>
      </c>
      <c r="AG1702">
        <v>0</v>
      </c>
      <c r="AH1702">
        <v>0</v>
      </c>
      <c r="AI1702">
        <v>0</v>
      </c>
      <c r="AJ1702">
        <v>0</v>
      </c>
      <c r="AK1702">
        <v>0</v>
      </c>
      <c r="AL1702">
        <v>0</v>
      </c>
      <c r="AM1702">
        <v>0</v>
      </c>
    </row>
    <row r="1703" spans="1:39" x14ac:dyDescent="0.3">
      <c r="A1703">
        <v>6856</v>
      </c>
      <c r="B1703">
        <v>1979</v>
      </c>
      <c r="C1703">
        <f>2014-marketing_campaign32[[#This Row],[Year_Birth]]</f>
        <v>35</v>
      </c>
      <c r="D1703" t="str">
        <f>IF(AND(marketing_campaign32[[#This Row],[Age]]&gt;17, marketing_campaign32[[#This Row],[Age]]&lt;40), "Adult", IF(AND(marketing_campaign32[[#This Row],[Age]]&gt;=40, marketing_campaign32[[#This Row],[Age]]&lt;59), "Middle Age", "Old Age"))</f>
        <v>Adult</v>
      </c>
      <c r="E1703">
        <v>2</v>
      </c>
      <c r="F1703">
        <v>2</v>
      </c>
      <c r="G1703">
        <v>21645</v>
      </c>
      <c r="H1703" t="s">
        <v>148</v>
      </c>
      <c r="I1703">
        <v>1</v>
      </c>
      <c r="J1703">
        <v>1</v>
      </c>
      <c r="K1703">
        <v>0</v>
      </c>
      <c r="L1703">
        <f t="shared" si="78"/>
        <v>1</v>
      </c>
      <c r="M1703">
        <f>marketing_campaign32[[#This Row],[TotalKids]]+marketing_campaign32[[#This Row],[Marital_Number]]</f>
        <v>3</v>
      </c>
      <c r="N1703" s="1">
        <v>41155</v>
      </c>
      <c r="O1703" s="22">
        <f>MAX($N$2:$N$2229)-marketing_campaign32[[#This Row],[Dt_Customer]]</f>
        <v>664</v>
      </c>
      <c r="P1703">
        <v>75</v>
      </c>
      <c r="Q1703">
        <v>14</v>
      </c>
      <c r="R1703">
        <v>0</v>
      </c>
      <c r="S1703">
        <v>23</v>
      </c>
      <c r="T1703">
        <v>4</v>
      </c>
      <c r="U1703">
        <v>5</v>
      </c>
      <c r="V1703">
        <v>19</v>
      </c>
      <c r="W1703">
        <f t="shared" si="79"/>
        <v>65</v>
      </c>
      <c r="X1703" s="27">
        <f>marketing_campaign32[[#This Row],[TotalSpend]]/marketing_campaign32[[#This Row],[Income]]</f>
        <v>3.003003003003003E-3</v>
      </c>
      <c r="Y1703" s="27" t="str">
        <f>IF(marketing_campaign32[[#This Row],[TotalSpend]]&gt;1196, "High Spend", "Low Spend")</f>
        <v>Low Spend</v>
      </c>
      <c r="Z1703">
        <v>3</v>
      </c>
      <c r="AA1703">
        <v>3</v>
      </c>
      <c r="AB1703">
        <v>0</v>
      </c>
      <c r="AC1703">
        <v>3</v>
      </c>
      <c r="AD1703">
        <f t="shared" si="80"/>
        <v>6</v>
      </c>
      <c r="AE1703" s="30">
        <f>IFERROR(marketing_campaign32[[#This Row],[TotalSpend]]/marketing_campaign32[[#This Row],[TotalPurchase]], 0)</f>
        <v>10.833333333333334</v>
      </c>
      <c r="AF1703">
        <v>9</v>
      </c>
      <c r="AG1703">
        <v>0</v>
      </c>
      <c r="AH1703">
        <v>0</v>
      </c>
      <c r="AI1703">
        <v>0</v>
      </c>
      <c r="AJ1703">
        <v>0</v>
      </c>
      <c r="AK1703">
        <v>0</v>
      </c>
      <c r="AL1703">
        <v>1</v>
      </c>
      <c r="AM1703">
        <v>0</v>
      </c>
    </row>
    <row r="1704" spans="1:39" x14ac:dyDescent="0.3">
      <c r="A1704">
        <v>5835</v>
      </c>
      <c r="B1704">
        <v>1976</v>
      </c>
      <c r="C1704">
        <f>2014-marketing_campaign32[[#This Row],[Year_Birth]]</f>
        <v>38</v>
      </c>
      <c r="D1704" t="str">
        <f>IF(AND(marketing_campaign32[[#This Row],[Age]]&gt;17, marketing_campaign32[[#This Row],[Age]]&lt;40), "Adult", IF(AND(marketing_campaign32[[#This Row],[Age]]&gt;=40, marketing_campaign32[[#This Row],[Age]]&lt;59), "Middle Age", "Old Age"))</f>
        <v>Adult</v>
      </c>
      <c r="E1704">
        <v>3</v>
      </c>
      <c r="F1704">
        <v>1</v>
      </c>
      <c r="G1704">
        <v>14849</v>
      </c>
      <c r="H1704" t="s">
        <v>148</v>
      </c>
      <c r="I1704">
        <v>1</v>
      </c>
      <c r="J1704">
        <v>1</v>
      </c>
      <c r="K1704">
        <v>0</v>
      </c>
      <c r="L1704">
        <f t="shared" si="78"/>
        <v>1</v>
      </c>
      <c r="M1704">
        <f>marketing_campaign32[[#This Row],[TotalKids]]+marketing_campaign32[[#This Row],[Marital_Number]]</f>
        <v>2</v>
      </c>
      <c r="N1704" s="1">
        <v>41457</v>
      </c>
      <c r="O1704" s="22">
        <f>MAX($N$2:$N$2229)-marketing_campaign32[[#This Row],[Dt_Customer]]</f>
        <v>362</v>
      </c>
      <c r="P1704">
        <v>39</v>
      </c>
      <c r="Q1704">
        <v>21</v>
      </c>
      <c r="R1704">
        <v>2</v>
      </c>
      <c r="S1704">
        <v>28</v>
      </c>
      <c r="T1704">
        <v>3</v>
      </c>
      <c r="U1704">
        <v>2</v>
      </c>
      <c r="V1704">
        <v>9</v>
      </c>
      <c r="W1704">
        <f t="shared" si="79"/>
        <v>65</v>
      </c>
      <c r="X1704" s="27">
        <f>marketing_campaign32[[#This Row],[TotalSpend]]/marketing_campaign32[[#This Row],[Income]]</f>
        <v>4.3773991514580108E-3</v>
      </c>
      <c r="Y1704" s="27" t="str">
        <f>IF(marketing_campaign32[[#This Row],[TotalSpend]]&gt;1196, "High Spend", "Low Spend")</f>
        <v>Low Spend</v>
      </c>
      <c r="Z1704">
        <v>3</v>
      </c>
      <c r="AA1704">
        <v>2</v>
      </c>
      <c r="AB1704">
        <v>0</v>
      </c>
      <c r="AC1704">
        <v>4</v>
      </c>
      <c r="AD1704">
        <f t="shared" si="80"/>
        <v>6</v>
      </c>
      <c r="AE1704" s="30">
        <f>IFERROR(marketing_campaign32[[#This Row],[TotalSpend]]/marketing_campaign32[[#This Row],[TotalPurchase]], 0)</f>
        <v>10.833333333333334</v>
      </c>
      <c r="AF1704">
        <v>8</v>
      </c>
      <c r="AG1704">
        <v>0</v>
      </c>
      <c r="AH1704">
        <v>0</v>
      </c>
      <c r="AI1704">
        <v>0</v>
      </c>
      <c r="AJ1704">
        <v>0</v>
      </c>
      <c r="AK1704">
        <v>0</v>
      </c>
      <c r="AL1704">
        <v>0</v>
      </c>
      <c r="AM1704">
        <v>0</v>
      </c>
    </row>
    <row r="1705" spans="1:39" x14ac:dyDescent="0.3">
      <c r="A1705">
        <v>9672</v>
      </c>
      <c r="B1705">
        <v>1970</v>
      </c>
      <c r="C1705">
        <f>2014-marketing_campaign32[[#This Row],[Year_Birth]]</f>
        <v>44</v>
      </c>
      <c r="D1705" t="str">
        <f>IF(AND(marketing_campaign32[[#This Row],[Age]]&gt;17, marketing_campaign32[[#This Row],[Age]]&lt;40), "Adult", IF(AND(marketing_campaign32[[#This Row],[Age]]&gt;=40, marketing_campaign32[[#This Row],[Age]]&lt;59), "Middle Age", "Old Age"))</f>
        <v>Middle Age</v>
      </c>
      <c r="E1705">
        <v>3</v>
      </c>
      <c r="F1705">
        <v>2</v>
      </c>
      <c r="G1705">
        <v>23162</v>
      </c>
      <c r="H1705" t="s">
        <v>148</v>
      </c>
      <c r="I1705">
        <v>1</v>
      </c>
      <c r="J1705">
        <v>1</v>
      </c>
      <c r="K1705">
        <v>1</v>
      </c>
      <c r="L1705">
        <f t="shared" si="78"/>
        <v>2</v>
      </c>
      <c r="M1705">
        <f>marketing_campaign32[[#This Row],[TotalKids]]+marketing_campaign32[[#This Row],[Marital_Number]]</f>
        <v>4</v>
      </c>
      <c r="N1705" s="1">
        <v>41629</v>
      </c>
      <c r="O1705" s="22">
        <f>MAX($N$2:$N$2229)-marketing_campaign32[[#This Row],[Dt_Customer]]</f>
        <v>190</v>
      </c>
      <c r="P1705">
        <v>82</v>
      </c>
      <c r="Q1705">
        <v>8</v>
      </c>
      <c r="R1705">
        <v>3</v>
      </c>
      <c r="S1705">
        <v>9</v>
      </c>
      <c r="T1705">
        <v>19</v>
      </c>
      <c r="U1705">
        <v>4</v>
      </c>
      <c r="V1705">
        <v>22</v>
      </c>
      <c r="W1705">
        <f t="shared" si="79"/>
        <v>65</v>
      </c>
      <c r="X1705" s="27">
        <f>marketing_campaign32[[#This Row],[TotalSpend]]/marketing_campaign32[[#This Row],[Income]]</f>
        <v>2.8063206976944996E-3</v>
      </c>
      <c r="Y1705" s="27" t="str">
        <f>IF(marketing_campaign32[[#This Row],[TotalSpend]]&gt;1196, "High Spend", "Low Spend")</f>
        <v>Low Spend</v>
      </c>
      <c r="Z1705">
        <v>3</v>
      </c>
      <c r="AA1705">
        <v>1</v>
      </c>
      <c r="AB1705">
        <v>1</v>
      </c>
      <c r="AC1705">
        <v>3</v>
      </c>
      <c r="AD1705">
        <f t="shared" si="80"/>
        <v>5</v>
      </c>
      <c r="AE1705" s="30">
        <f>IFERROR(marketing_campaign32[[#This Row],[TotalSpend]]/marketing_campaign32[[#This Row],[TotalPurchase]], 0)</f>
        <v>13</v>
      </c>
      <c r="AF1705">
        <v>6</v>
      </c>
      <c r="AG1705">
        <v>0</v>
      </c>
      <c r="AH1705">
        <v>0</v>
      </c>
      <c r="AI1705">
        <v>0</v>
      </c>
      <c r="AJ1705">
        <v>0</v>
      </c>
      <c r="AK1705">
        <v>0</v>
      </c>
      <c r="AL1705">
        <v>0</v>
      </c>
      <c r="AM1705">
        <v>0</v>
      </c>
    </row>
    <row r="1706" spans="1:39" x14ac:dyDescent="0.3">
      <c r="A1706">
        <v>10738</v>
      </c>
      <c r="B1706">
        <v>1951</v>
      </c>
      <c r="C1706">
        <f>2014-marketing_campaign32[[#This Row],[Year_Birth]]</f>
        <v>63</v>
      </c>
      <c r="D1706" t="str">
        <f>IF(AND(marketing_campaign32[[#This Row],[Age]]&gt;17, marketing_campaign32[[#This Row],[Age]]&lt;40), "Adult", IF(AND(marketing_campaign32[[#This Row],[Age]]&gt;=40, marketing_campaign32[[#This Row],[Age]]&lt;59), "Middle Age", "Old Age"))</f>
        <v>Old Age</v>
      </c>
      <c r="E1706">
        <v>3</v>
      </c>
      <c r="F1706">
        <v>1</v>
      </c>
      <c r="G1706">
        <v>49389</v>
      </c>
      <c r="H1706" t="s">
        <v>147</v>
      </c>
      <c r="I1706">
        <v>2</v>
      </c>
      <c r="J1706">
        <v>1</v>
      </c>
      <c r="K1706">
        <v>1</v>
      </c>
      <c r="L1706">
        <f t="shared" si="78"/>
        <v>2</v>
      </c>
      <c r="M1706">
        <f>marketing_campaign32[[#This Row],[TotalKids]]+marketing_campaign32[[#This Row],[Marital_Number]]</f>
        <v>3</v>
      </c>
      <c r="N1706" s="1">
        <v>41515</v>
      </c>
      <c r="O1706" s="22">
        <f>MAX($N$2:$N$2229)-marketing_campaign32[[#This Row],[Dt_Customer]]</f>
        <v>304</v>
      </c>
      <c r="P1706">
        <v>55</v>
      </c>
      <c r="Q1706">
        <v>40</v>
      </c>
      <c r="R1706">
        <v>0</v>
      </c>
      <c r="S1706">
        <v>19</v>
      </c>
      <c r="T1706">
        <v>2</v>
      </c>
      <c r="U1706">
        <v>1</v>
      </c>
      <c r="V1706">
        <v>3</v>
      </c>
      <c r="W1706">
        <f t="shared" si="79"/>
        <v>65</v>
      </c>
      <c r="X1706" s="27">
        <f>marketing_campaign32[[#This Row],[TotalSpend]]/marketing_campaign32[[#This Row],[Income]]</f>
        <v>1.3160825284982485E-3</v>
      </c>
      <c r="Y1706" s="27" t="str">
        <f>IF(marketing_campaign32[[#This Row],[TotalSpend]]&gt;1196, "High Spend", "Low Spend")</f>
        <v>Low Spend</v>
      </c>
      <c r="Z1706">
        <v>1</v>
      </c>
      <c r="AA1706">
        <v>2</v>
      </c>
      <c r="AB1706">
        <v>0</v>
      </c>
      <c r="AC1706">
        <v>3</v>
      </c>
      <c r="AD1706">
        <f t="shared" si="80"/>
        <v>5</v>
      </c>
      <c r="AE1706" s="30">
        <f>IFERROR(marketing_campaign32[[#This Row],[TotalSpend]]/marketing_campaign32[[#This Row],[TotalPurchase]], 0)</f>
        <v>13</v>
      </c>
      <c r="AF1706">
        <v>7</v>
      </c>
      <c r="AG1706">
        <v>0</v>
      </c>
      <c r="AH1706">
        <v>0</v>
      </c>
      <c r="AI1706">
        <v>0</v>
      </c>
      <c r="AJ1706">
        <v>0</v>
      </c>
      <c r="AK1706">
        <v>0</v>
      </c>
      <c r="AL1706">
        <v>0</v>
      </c>
      <c r="AM1706">
        <v>0</v>
      </c>
    </row>
    <row r="1707" spans="1:39" x14ac:dyDescent="0.3">
      <c r="A1707">
        <v>868</v>
      </c>
      <c r="B1707">
        <v>1966</v>
      </c>
      <c r="C1707">
        <f>2014-marketing_campaign32[[#This Row],[Year_Birth]]</f>
        <v>48</v>
      </c>
      <c r="D1707" t="str">
        <f>IF(AND(marketing_campaign32[[#This Row],[Age]]&gt;17, marketing_campaign32[[#This Row],[Age]]&lt;40), "Adult", IF(AND(marketing_campaign32[[#This Row],[Age]]&gt;=40, marketing_campaign32[[#This Row],[Age]]&lt;59), "Middle Age", "Old Age"))</f>
        <v>Middle Age</v>
      </c>
      <c r="E1707">
        <v>2</v>
      </c>
      <c r="F1707">
        <v>2</v>
      </c>
      <c r="G1707">
        <v>44794</v>
      </c>
      <c r="H1707" t="s">
        <v>147</v>
      </c>
      <c r="I1707">
        <v>2</v>
      </c>
      <c r="J1707">
        <v>0</v>
      </c>
      <c r="K1707">
        <v>1</v>
      </c>
      <c r="L1707">
        <f t="shared" si="78"/>
        <v>1</v>
      </c>
      <c r="M1707">
        <f>marketing_campaign32[[#This Row],[TotalKids]]+marketing_campaign32[[#This Row],[Marital_Number]]</f>
        <v>3</v>
      </c>
      <c r="N1707" s="1">
        <v>41798</v>
      </c>
      <c r="O1707" s="22">
        <f>MAX($N$2:$N$2229)-marketing_campaign32[[#This Row],[Dt_Customer]]</f>
        <v>21</v>
      </c>
      <c r="P1707">
        <v>99</v>
      </c>
      <c r="Q1707">
        <v>54</v>
      </c>
      <c r="R1707">
        <v>0</v>
      </c>
      <c r="S1707">
        <v>7</v>
      </c>
      <c r="T1707">
        <v>0</v>
      </c>
      <c r="U1707">
        <v>0</v>
      </c>
      <c r="V1707">
        <v>4</v>
      </c>
      <c r="W1707">
        <f t="shared" si="79"/>
        <v>65</v>
      </c>
      <c r="X1707" s="27">
        <f>marketing_campaign32[[#This Row],[TotalSpend]]/marketing_campaign32[[#This Row],[Income]]</f>
        <v>1.4510871991784615E-3</v>
      </c>
      <c r="Y1707" s="27" t="str">
        <f>IF(marketing_campaign32[[#This Row],[TotalSpend]]&gt;1196, "High Spend", "Low Spend")</f>
        <v>Low Spend</v>
      </c>
      <c r="Z1707">
        <v>1</v>
      </c>
      <c r="AA1707">
        <v>2</v>
      </c>
      <c r="AB1707">
        <v>0</v>
      </c>
      <c r="AC1707">
        <v>3</v>
      </c>
      <c r="AD1707">
        <f t="shared" si="80"/>
        <v>5</v>
      </c>
      <c r="AE1707" s="30">
        <f>IFERROR(marketing_campaign32[[#This Row],[TotalSpend]]/marketing_campaign32[[#This Row],[TotalPurchase]], 0)</f>
        <v>13</v>
      </c>
      <c r="AF1707">
        <v>6</v>
      </c>
      <c r="AG1707">
        <v>0</v>
      </c>
      <c r="AH1707">
        <v>0</v>
      </c>
      <c r="AI1707">
        <v>0</v>
      </c>
      <c r="AJ1707">
        <v>0</v>
      </c>
      <c r="AK1707">
        <v>0</v>
      </c>
      <c r="AL1707">
        <v>0</v>
      </c>
      <c r="AM1707">
        <v>0</v>
      </c>
    </row>
    <row r="1708" spans="1:39" x14ac:dyDescent="0.3">
      <c r="A1708">
        <v>7212</v>
      </c>
      <c r="B1708">
        <v>1966</v>
      </c>
      <c r="C1708">
        <f>2014-marketing_campaign32[[#This Row],[Year_Birth]]</f>
        <v>48</v>
      </c>
      <c r="D1708" t="str">
        <f>IF(AND(marketing_campaign32[[#This Row],[Age]]&gt;17, marketing_campaign32[[#This Row],[Age]]&lt;40), "Adult", IF(AND(marketing_campaign32[[#This Row],[Age]]&gt;=40, marketing_campaign32[[#This Row],[Age]]&lt;59), "Middle Age", "Old Age"))</f>
        <v>Middle Age</v>
      </c>
      <c r="E1708">
        <v>2</v>
      </c>
      <c r="F1708">
        <v>2</v>
      </c>
      <c r="G1708">
        <v>44794</v>
      </c>
      <c r="H1708" t="s">
        <v>147</v>
      </c>
      <c r="I1708">
        <v>2</v>
      </c>
      <c r="J1708">
        <v>0</v>
      </c>
      <c r="K1708">
        <v>1</v>
      </c>
      <c r="L1708">
        <f t="shared" si="78"/>
        <v>1</v>
      </c>
      <c r="M1708">
        <f>marketing_campaign32[[#This Row],[TotalKids]]+marketing_campaign32[[#This Row],[Marital_Number]]</f>
        <v>3</v>
      </c>
      <c r="N1708" s="1">
        <v>41798</v>
      </c>
      <c r="O1708" s="22">
        <f>MAX($N$2:$N$2229)-marketing_campaign32[[#This Row],[Dt_Customer]]</f>
        <v>21</v>
      </c>
      <c r="P1708">
        <v>99</v>
      </c>
      <c r="Q1708">
        <v>54</v>
      </c>
      <c r="R1708">
        <v>0</v>
      </c>
      <c r="S1708">
        <v>7</v>
      </c>
      <c r="T1708">
        <v>0</v>
      </c>
      <c r="U1708">
        <v>0</v>
      </c>
      <c r="V1708">
        <v>4</v>
      </c>
      <c r="W1708">
        <f t="shared" si="79"/>
        <v>65</v>
      </c>
      <c r="X1708" s="27">
        <f>marketing_campaign32[[#This Row],[TotalSpend]]/marketing_campaign32[[#This Row],[Income]]</f>
        <v>1.4510871991784615E-3</v>
      </c>
      <c r="Y1708" s="27" t="str">
        <f>IF(marketing_campaign32[[#This Row],[TotalSpend]]&gt;1196, "High Spend", "Low Spend")</f>
        <v>Low Spend</v>
      </c>
      <c r="Z1708">
        <v>1</v>
      </c>
      <c r="AA1708">
        <v>2</v>
      </c>
      <c r="AB1708">
        <v>0</v>
      </c>
      <c r="AC1708">
        <v>3</v>
      </c>
      <c r="AD1708">
        <f t="shared" si="80"/>
        <v>5</v>
      </c>
      <c r="AE1708" s="30">
        <f>IFERROR(marketing_campaign32[[#This Row],[TotalSpend]]/marketing_campaign32[[#This Row],[TotalPurchase]], 0)</f>
        <v>13</v>
      </c>
      <c r="AF1708">
        <v>6</v>
      </c>
      <c r="AG1708">
        <v>0</v>
      </c>
      <c r="AH1708">
        <v>0</v>
      </c>
      <c r="AI1708">
        <v>0</v>
      </c>
      <c r="AJ1708">
        <v>0</v>
      </c>
      <c r="AK1708">
        <v>0</v>
      </c>
      <c r="AL1708">
        <v>0</v>
      </c>
      <c r="AM1708">
        <v>0</v>
      </c>
    </row>
    <row r="1709" spans="1:39" x14ac:dyDescent="0.3">
      <c r="A1709">
        <v>4055</v>
      </c>
      <c r="B1709">
        <v>1992</v>
      </c>
      <c r="C1709">
        <f>2014-marketing_campaign32[[#This Row],[Year_Birth]]</f>
        <v>22</v>
      </c>
      <c r="D1709" t="str">
        <f>IF(AND(marketing_campaign32[[#This Row],[Age]]&gt;17, marketing_campaign32[[#This Row],[Age]]&lt;40), "Adult", IF(AND(marketing_campaign32[[#This Row],[Age]]&gt;=40, marketing_campaign32[[#This Row],[Age]]&lt;59), "Middle Age", "Old Age"))</f>
        <v>Adult</v>
      </c>
      <c r="E1709">
        <v>1</v>
      </c>
      <c r="F1709">
        <v>1</v>
      </c>
      <c r="G1709">
        <v>18746</v>
      </c>
      <c r="H1709" t="s">
        <v>148</v>
      </c>
      <c r="I1709">
        <v>1</v>
      </c>
      <c r="J1709">
        <v>1</v>
      </c>
      <c r="K1709">
        <v>0</v>
      </c>
      <c r="L1709">
        <f t="shared" si="78"/>
        <v>1</v>
      </c>
      <c r="M1709">
        <f>marketing_campaign32[[#This Row],[TotalKids]]+marketing_campaign32[[#This Row],[Marital_Number]]</f>
        <v>2</v>
      </c>
      <c r="N1709" s="1">
        <v>41788</v>
      </c>
      <c r="O1709" s="22">
        <f>MAX($N$2:$N$2229)-marketing_campaign32[[#This Row],[Dt_Customer]]</f>
        <v>31</v>
      </c>
      <c r="P1709">
        <v>41</v>
      </c>
      <c r="Q1709">
        <v>2</v>
      </c>
      <c r="R1709">
        <v>10</v>
      </c>
      <c r="S1709">
        <v>11</v>
      </c>
      <c r="T1709">
        <v>12</v>
      </c>
      <c r="U1709">
        <v>9</v>
      </c>
      <c r="V1709">
        <v>20</v>
      </c>
      <c r="W1709">
        <f t="shared" si="79"/>
        <v>64</v>
      </c>
      <c r="X1709" s="27">
        <f>marketing_campaign32[[#This Row],[TotalSpend]]/marketing_campaign32[[#This Row],[Income]]</f>
        <v>3.414061666488851E-3</v>
      </c>
      <c r="Y1709" s="27" t="str">
        <f>IF(marketing_campaign32[[#This Row],[TotalSpend]]&gt;1196, "High Spend", "Low Spend")</f>
        <v>Low Spend</v>
      </c>
      <c r="Z1709">
        <v>2</v>
      </c>
      <c r="AA1709">
        <v>3</v>
      </c>
      <c r="AB1709">
        <v>0</v>
      </c>
      <c r="AC1709">
        <v>3</v>
      </c>
      <c r="AD1709">
        <f t="shared" si="80"/>
        <v>6</v>
      </c>
      <c r="AE1709" s="30">
        <f>IFERROR(marketing_campaign32[[#This Row],[TotalSpend]]/marketing_campaign32[[#This Row],[TotalPurchase]], 0)</f>
        <v>10.666666666666666</v>
      </c>
      <c r="AF1709">
        <v>6</v>
      </c>
      <c r="AG1709">
        <v>0</v>
      </c>
      <c r="AH1709">
        <v>0</v>
      </c>
      <c r="AI1709">
        <v>0</v>
      </c>
      <c r="AJ1709">
        <v>0</v>
      </c>
      <c r="AK1709">
        <v>0</v>
      </c>
      <c r="AL1709">
        <v>0</v>
      </c>
      <c r="AM1709">
        <v>0</v>
      </c>
    </row>
    <row r="1710" spans="1:39" x14ac:dyDescent="0.3">
      <c r="A1710">
        <v>8420</v>
      </c>
      <c r="B1710">
        <v>1970</v>
      </c>
      <c r="C1710">
        <f>2014-marketing_campaign32[[#This Row],[Year_Birth]]</f>
        <v>44</v>
      </c>
      <c r="D1710" t="str">
        <f>IF(AND(marketing_campaign32[[#This Row],[Age]]&gt;17, marketing_campaign32[[#This Row],[Age]]&lt;40), "Adult", IF(AND(marketing_campaign32[[#This Row],[Age]]&gt;=40, marketing_campaign32[[#This Row],[Age]]&lt;59), "Middle Age", "Old Age"))</f>
        <v>Middle Age</v>
      </c>
      <c r="E1710">
        <v>3</v>
      </c>
      <c r="F1710">
        <v>2</v>
      </c>
      <c r="G1710">
        <v>15315</v>
      </c>
      <c r="H1710" t="s">
        <v>148</v>
      </c>
      <c r="I1710">
        <v>1</v>
      </c>
      <c r="J1710">
        <v>0</v>
      </c>
      <c r="K1710">
        <v>0</v>
      </c>
      <c r="L1710">
        <f t="shared" si="78"/>
        <v>0</v>
      </c>
      <c r="M1710">
        <f>marketing_campaign32[[#This Row],[TotalKids]]+marketing_campaign32[[#This Row],[Marital_Number]]</f>
        <v>2</v>
      </c>
      <c r="N1710" s="1">
        <v>41489</v>
      </c>
      <c r="O1710" s="22">
        <f>MAX($N$2:$N$2229)-marketing_campaign32[[#This Row],[Dt_Customer]]</f>
        <v>330</v>
      </c>
      <c r="P1710">
        <v>27</v>
      </c>
      <c r="Q1710">
        <v>7</v>
      </c>
      <c r="R1710">
        <v>4</v>
      </c>
      <c r="S1710">
        <v>13</v>
      </c>
      <c r="T1710">
        <v>15</v>
      </c>
      <c r="U1710">
        <v>8</v>
      </c>
      <c r="V1710">
        <v>17</v>
      </c>
      <c r="W1710">
        <f t="shared" si="79"/>
        <v>64</v>
      </c>
      <c r="X1710" s="27">
        <f>marketing_campaign32[[#This Row],[TotalSpend]]/marketing_campaign32[[#This Row],[Income]]</f>
        <v>4.178909565785178E-3</v>
      </c>
      <c r="Y1710" s="27" t="str">
        <f>IF(marketing_campaign32[[#This Row],[TotalSpend]]&gt;1196, "High Spend", "Low Spend")</f>
        <v>Low Spend</v>
      </c>
      <c r="Z1710">
        <v>2</v>
      </c>
      <c r="AA1710">
        <v>2</v>
      </c>
      <c r="AB1710">
        <v>0</v>
      </c>
      <c r="AC1710">
        <v>4</v>
      </c>
      <c r="AD1710">
        <f t="shared" si="80"/>
        <v>6</v>
      </c>
      <c r="AE1710" s="30">
        <f>IFERROR(marketing_campaign32[[#This Row],[TotalSpend]]/marketing_campaign32[[#This Row],[TotalPurchase]], 0)</f>
        <v>10.666666666666666</v>
      </c>
      <c r="AF1710">
        <v>5</v>
      </c>
      <c r="AG1710">
        <v>0</v>
      </c>
      <c r="AH1710">
        <v>0</v>
      </c>
      <c r="AI1710">
        <v>0</v>
      </c>
      <c r="AJ1710">
        <v>0</v>
      </c>
      <c r="AK1710">
        <v>0</v>
      </c>
      <c r="AL1710">
        <v>0</v>
      </c>
      <c r="AM1710">
        <v>0</v>
      </c>
    </row>
    <row r="1711" spans="1:39" x14ac:dyDescent="0.3">
      <c r="A1711">
        <v>10065</v>
      </c>
      <c r="B1711">
        <v>1970</v>
      </c>
      <c r="C1711">
        <f>2014-marketing_campaign32[[#This Row],[Year_Birth]]</f>
        <v>44</v>
      </c>
      <c r="D1711" t="str">
        <f>IF(AND(marketing_campaign32[[#This Row],[Age]]&gt;17, marketing_campaign32[[#This Row],[Age]]&lt;40), "Adult", IF(AND(marketing_campaign32[[#This Row],[Age]]&gt;=40, marketing_campaign32[[#This Row],[Age]]&lt;59), "Middle Age", "Old Age"))</f>
        <v>Middle Age</v>
      </c>
      <c r="E1711">
        <v>3</v>
      </c>
      <c r="F1711">
        <v>2</v>
      </c>
      <c r="G1711">
        <v>15315</v>
      </c>
      <c r="H1711" t="s">
        <v>148</v>
      </c>
      <c r="I1711">
        <v>1</v>
      </c>
      <c r="J1711">
        <v>0</v>
      </c>
      <c r="K1711">
        <v>0</v>
      </c>
      <c r="L1711">
        <f t="shared" si="78"/>
        <v>0</v>
      </c>
      <c r="M1711">
        <f>marketing_campaign32[[#This Row],[TotalKids]]+marketing_campaign32[[#This Row],[Marital_Number]]</f>
        <v>2</v>
      </c>
      <c r="N1711" s="1">
        <v>41489</v>
      </c>
      <c r="O1711" s="22">
        <f>MAX($N$2:$N$2229)-marketing_campaign32[[#This Row],[Dt_Customer]]</f>
        <v>330</v>
      </c>
      <c r="P1711">
        <v>27</v>
      </c>
      <c r="Q1711">
        <v>7</v>
      </c>
      <c r="R1711">
        <v>4</v>
      </c>
      <c r="S1711">
        <v>13</v>
      </c>
      <c r="T1711">
        <v>15</v>
      </c>
      <c r="U1711">
        <v>8</v>
      </c>
      <c r="V1711">
        <v>17</v>
      </c>
      <c r="W1711">
        <f t="shared" si="79"/>
        <v>64</v>
      </c>
      <c r="X1711" s="27">
        <f>marketing_campaign32[[#This Row],[TotalSpend]]/marketing_campaign32[[#This Row],[Income]]</f>
        <v>4.178909565785178E-3</v>
      </c>
      <c r="Y1711" s="27" t="str">
        <f>IF(marketing_campaign32[[#This Row],[TotalSpend]]&gt;1196, "High Spend", "Low Spend")</f>
        <v>Low Spend</v>
      </c>
      <c r="Z1711">
        <v>2</v>
      </c>
      <c r="AA1711">
        <v>2</v>
      </c>
      <c r="AB1711">
        <v>0</v>
      </c>
      <c r="AC1711">
        <v>4</v>
      </c>
      <c r="AD1711">
        <f t="shared" si="80"/>
        <v>6</v>
      </c>
      <c r="AE1711" s="30">
        <f>IFERROR(marketing_campaign32[[#This Row],[TotalSpend]]/marketing_campaign32[[#This Row],[TotalPurchase]], 0)</f>
        <v>10.666666666666666</v>
      </c>
      <c r="AF1711">
        <v>5</v>
      </c>
      <c r="AG1711">
        <v>0</v>
      </c>
      <c r="AH1711">
        <v>0</v>
      </c>
      <c r="AI1711">
        <v>0</v>
      </c>
      <c r="AJ1711">
        <v>0</v>
      </c>
      <c r="AK1711">
        <v>0</v>
      </c>
      <c r="AL1711">
        <v>0</v>
      </c>
      <c r="AM1711">
        <v>0</v>
      </c>
    </row>
    <row r="1712" spans="1:39" x14ac:dyDescent="0.3">
      <c r="A1712">
        <v>2488</v>
      </c>
      <c r="B1712">
        <v>1956</v>
      </c>
      <c r="C1712">
        <f>2014-marketing_campaign32[[#This Row],[Year_Birth]]</f>
        <v>58</v>
      </c>
      <c r="D1712" t="str">
        <f>IF(AND(marketing_campaign32[[#This Row],[Age]]&gt;17, marketing_campaign32[[#This Row],[Age]]&lt;40), "Adult", IF(AND(marketing_campaign32[[#This Row],[Age]]&gt;=40, marketing_campaign32[[#This Row],[Age]]&lt;59), "Middle Age", "Old Age"))</f>
        <v>Middle Age</v>
      </c>
      <c r="E1712">
        <v>3</v>
      </c>
      <c r="F1712">
        <v>1</v>
      </c>
      <c r="G1712">
        <v>31395</v>
      </c>
      <c r="H1712" t="s">
        <v>147</v>
      </c>
      <c r="I1712">
        <v>2</v>
      </c>
      <c r="J1712">
        <v>1</v>
      </c>
      <c r="K1712">
        <v>1</v>
      </c>
      <c r="L1712">
        <f t="shared" si="78"/>
        <v>2</v>
      </c>
      <c r="M1712">
        <f>marketing_campaign32[[#This Row],[TotalKids]]+marketing_campaign32[[#This Row],[Marital_Number]]</f>
        <v>3</v>
      </c>
      <c r="N1712" s="1">
        <v>41356</v>
      </c>
      <c r="O1712" s="22">
        <f>MAX($N$2:$N$2229)-marketing_campaign32[[#This Row],[Dt_Customer]]</f>
        <v>463</v>
      </c>
      <c r="P1712">
        <v>80</v>
      </c>
      <c r="Q1712">
        <v>23</v>
      </c>
      <c r="R1712">
        <v>1</v>
      </c>
      <c r="S1712">
        <v>25</v>
      </c>
      <c r="T1712">
        <v>0</v>
      </c>
      <c r="U1712">
        <v>8</v>
      </c>
      <c r="V1712">
        <v>7</v>
      </c>
      <c r="W1712">
        <f t="shared" si="79"/>
        <v>64</v>
      </c>
      <c r="X1712" s="27">
        <f>marketing_campaign32[[#This Row],[TotalSpend]]/marketing_campaign32[[#This Row],[Income]]</f>
        <v>2.0385411689759518E-3</v>
      </c>
      <c r="Y1712" s="27" t="str">
        <f>IF(marketing_campaign32[[#This Row],[TotalSpend]]&gt;1196, "High Spend", "Low Spend")</f>
        <v>Low Spend</v>
      </c>
      <c r="Z1712">
        <v>4</v>
      </c>
      <c r="AA1712">
        <v>2</v>
      </c>
      <c r="AB1712">
        <v>1</v>
      </c>
      <c r="AC1712">
        <v>3</v>
      </c>
      <c r="AD1712">
        <f t="shared" si="80"/>
        <v>6</v>
      </c>
      <c r="AE1712" s="30">
        <f>IFERROR(marketing_campaign32[[#This Row],[TotalSpend]]/marketing_campaign32[[#This Row],[TotalPurchase]], 0)</f>
        <v>10.666666666666666</v>
      </c>
      <c r="AF1712">
        <v>6</v>
      </c>
      <c r="AG1712">
        <v>0</v>
      </c>
      <c r="AH1712">
        <v>0</v>
      </c>
      <c r="AI1712">
        <v>0</v>
      </c>
      <c r="AJ1712">
        <v>0</v>
      </c>
      <c r="AK1712">
        <v>0</v>
      </c>
      <c r="AL1712">
        <v>0</v>
      </c>
      <c r="AM1712">
        <v>0</v>
      </c>
    </row>
    <row r="1713" spans="1:39" x14ac:dyDescent="0.3">
      <c r="A1713">
        <v>3547</v>
      </c>
      <c r="B1713">
        <v>1969</v>
      </c>
      <c r="C1713">
        <f>2014-marketing_campaign32[[#This Row],[Year_Birth]]</f>
        <v>45</v>
      </c>
      <c r="D1713" t="str">
        <f>IF(AND(marketing_campaign32[[#This Row],[Age]]&gt;17, marketing_campaign32[[#This Row],[Age]]&lt;40), "Adult", IF(AND(marketing_campaign32[[#This Row],[Age]]&gt;=40, marketing_campaign32[[#This Row],[Age]]&lt;59), "Middle Age", "Old Age"))</f>
        <v>Middle Age</v>
      </c>
      <c r="E1713">
        <v>3</v>
      </c>
      <c r="F1713">
        <v>2</v>
      </c>
      <c r="G1713">
        <v>41021</v>
      </c>
      <c r="H1713" t="s">
        <v>147</v>
      </c>
      <c r="I1713">
        <v>2</v>
      </c>
      <c r="J1713">
        <v>1</v>
      </c>
      <c r="K1713">
        <v>0</v>
      </c>
      <c r="L1713">
        <f t="shared" si="78"/>
        <v>1</v>
      </c>
      <c r="M1713">
        <f>marketing_campaign32[[#This Row],[TotalKids]]+marketing_campaign32[[#This Row],[Marital_Number]]</f>
        <v>3</v>
      </c>
      <c r="N1713" s="1">
        <v>41273</v>
      </c>
      <c r="O1713" s="22">
        <f>MAX($N$2:$N$2229)-marketing_campaign32[[#This Row],[Dt_Customer]]</f>
        <v>546</v>
      </c>
      <c r="P1713">
        <v>12</v>
      </c>
      <c r="Q1713">
        <v>14</v>
      </c>
      <c r="R1713">
        <v>7</v>
      </c>
      <c r="S1713">
        <v>9</v>
      </c>
      <c r="T1713">
        <v>6</v>
      </c>
      <c r="U1713">
        <v>16</v>
      </c>
      <c r="V1713">
        <v>12</v>
      </c>
      <c r="W1713">
        <f t="shared" si="79"/>
        <v>64</v>
      </c>
      <c r="X1713" s="27">
        <f>marketing_campaign32[[#This Row],[TotalSpend]]/marketing_campaign32[[#This Row],[Income]]</f>
        <v>1.560176494965993E-3</v>
      </c>
      <c r="Y1713" s="27" t="str">
        <f>IF(marketing_campaign32[[#This Row],[TotalSpend]]&gt;1196, "High Spend", "Low Spend")</f>
        <v>Low Spend</v>
      </c>
      <c r="Z1713">
        <v>2</v>
      </c>
      <c r="AA1713">
        <v>2</v>
      </c>
      <c r="AB1713">
        <v>0</v>
      </c>
      <c r="AC1713">
        <v>3</v>
      </c>
      <c r="AD1713">
        <f t="shared" si="80"/>
        <v>5</v>
      </c>
      <c r="AE1713" s="30">
        <f>IFERROR(marketing_campaign32[[#This Row],[TotalSpend]]/marketing_campaign32[[#This Row],[TotalPurchase]], 0)</f>
        <v>12.8</v>
      </c>
      <c r="AF1713">
        <v>6</v>
      </c>
      <c r="AG1713">
        <v>0</v>
      </c>
      <c r="AH1713">
        <v>0</v>
      </c>
      <c r="AI1713">
        <v>0</v>
      </c>
      <c r="AJ1713">
        <v>0</v>
      </c>
      <c r="AK1713">
        <v>0</v>
      </c>
      <c r="AL1713">
        <v>1</v>
      </c>
      <c r="AM1713">
        <v>0</v>
      </c>
    </row>
    <row r="1714" spans="1:39" x14ac:dyDescent="0.3">
      <c r="A1714">
        <v>10236</v>
      </c>
      <c r="B1714">
        <v>1975</v>
      </c>
      <c r="C1714">
        <f>2014-marketing_campaign32[[#This Row],[Year_Birth]]</f>
        <v>39</v>
      </c>
      <c r="D1714" t="str">
        <f>IF(AND(marketing_campaign32[[#This Row],[Age]]&gt;17, marketing_campaign32[[#This Row],[Age]]&lt;40), "Adult", IF(AND(marketing_campaign32[[#This Row],[Age]]&gt;=40, marketing_campaign32[[#This Row],[Age]]&lt;59), "Middle Age", "Old Age"))</f>
        <v>Adult</v>
      </c>
      <c r="E1714">
        <v>3</v>
      </c>
      <c r="F1714">
        <v>1</v>
      </c>
      <c r="G1714">
        <v>31160</v>
      </c>
      <c r="H1714" t="s">
        <v>147</v>
      </c>
      <c r="I1714">
        <v>2</v>
      </c>
      <c r="J1714">
        <v>1</v>
      </c>
      <c r="K1714">
        <v>0</v>
      </c>
      <c r="L1714">
        <f t="shared" si="78"/>
        <v>1</v>
      </c>
      <c r="M1714">
        <f>marketing_campaign32[[#This Row],[TotalKids]]+marketing_campaign32[[#This Row],[Marital_Number]]</f>
        <v>2</v>
      </c>
      <c r="N1714" s="1">
        <v>41533</v>
      </c>
      <c r="O1714" s="22">
        <f>MAX($N$2:$N$2229)-marketing_campaign32[[#This Row],[Dt_Customer]]</f>
        <v>286</v>
      </c>
      <c r="P1714">
        <v>59</v>
      </c>
      <c r="Q1714">
        <v>16</v>
      </c>
      <c r="R1714">
        <v>3</v>
      </c>
      <c r="S1714">
        <v>25</v>
      </c>
      <c r="T1714">
        <v>6</v>
      </c>
      <c r="U1714">
        <v>1</v>
      </c>
      <c r="V1714">
        <v>13</v>
      </c>
      <c r="W1714">
        <f t="shared" si="79"/>
        <v>64</v>
      </c>
      <c r="X1714" s="27">
        <f>marketing_campaign32[[#This Row],[TotalSpend]]/marketing_campaign32[[#This Row],[Income]]</f>
        <v>2.0539152759948653E-3</v>
      </c>
      <c r="Y1714" s="27" t="str">
        <f>IF(marketing_campaign32[[#This Row],[TotalSpend]]&gt;1196, "High Spend", "Low Spend")</f>
        <v>Low Spend</v>
      </c>
      <c r="Z1714">
        <v>2</v>
      </c>
      <c r="AA1714">
        <v>2</v>
      </c>
      <c r="AB1714">
        <v>0</v>
      </c>
      <c r="AC1714">
        <v>3</v>
      </c>
      <c r="AD1714">
        <f t="shared" si="80"/>
        <v>5</v>
      </c>
      <c r="AE1714" s="30">
        <f>IFERROR(marketing_campaign32[[#This Row],[TotalSpend]]/marketing_campaign32[[#This Row],[TotalPurchase]], 0)</f>
        <v>12.8</v>
      </c>
      <c r="AF1714">
        <v>8</v>
      </c>
      <c r="AG1714">
        <v>0</v>
      </c>
      <c r="AH1714">
        <v>0</v>
      </c>
      <c r="AI1714">
        <v>0</v>
      </c>
      <c r="AJ1714">
        <v>0</v>
      </c>
      <c r="AK1714">
        <v>0</v>
      </c>
      <c r="AL1714">
        <v>0</v>
      </c>
      <c r="AM1714">
        <v>0</v>
      </c>
    </row>
    <row r="1715" spans="1:39" x14ac:dyDescent="0.3">
      <c r="A1715">
        <v>9135</v>
      </c>
      <c r="B1715">
        <v>1950</v>
      </c>
      <c r="C1715">
        <f>2014-marketing_campaign32[[#This Row],[Year_Birth]]</f>
        <v>64</v>
      </c>
      <c r="D1715" t="str">
        <f>IF(AND(marketing_campaign32[[#This Row],[Age]]&gt;17, marketing_campaign32[[#This Row],[Age]]&lt;40), "Adult", IF(AND(marketing_campaign32[[#This Row],[Age]]&gt;=40, marketing_campaign32[[#This Row],[Age]]&lt;59), "Middle Age", "Old Age"))</f>
        <v>Old Age</v>
      </c>
      <c r="E1715">
        <v>2</v>
      </c>
      <c r="F1715">
        <v>2</v>
      </c>
      <c r="G1715">
        <v>27203</v>
      </c>
      <c r="H1715" t="s">
        <v>148</v>
      </c>
      <c r="I1715">
        <v>1</v>
      </c>
      <c r="J1715">
        <v>1</v>
      </c>
      <c r="K1715">
        <v>1</v>
      </c>
      <c r="L1715">
        <f t="shared" si="78"/>
        <v>2</v>
      </c>
      <c r="M1715">
        <f>marketing_campaign32[[#This Row],[TotalKids]]+marketing_campaign32[[#This Row],[Marital_Number]]</f>
        <v>4</v>
      </c>
      <c r="N1715" s="1">
        <v>41127</v>
      </c>
      <c r="O1715" s="22">
        <f>MAX($N$2:$N$2229)-marketing_campaign32[[#This Row],[Dt_Customer]]</f>
        <v>692</v>
      </c>
      <c r="P1715">
        <v>92</v>
      </c>
      <c r="Q1715">
        <v>13</v>
      </c>
      <c r="R1715">
        <v>2</v>
      </c>
      <c r="S1715">
        <v>21</v>
      </c>
      <c r="T1715">
        <v>4</v>
      </c>
      <c r="U1715">
        <v>0</v>
      </c>
      <c r="V1715">
        <v>24</v>
      </c>
      <c r="W1715">
        <f t="shared" si="79"/>
        <v>64</v>
      </c>
      <c r="X1715" s="27">
        <f>marketing_campaign32[[#This Row],[TotalSpend]]/marketing_campaign32[[#This Row],[Income]]</f>
        <v>2.3526816895195384E-3</v>
      </c>
      <c r="Y1715" s="27" t="str">
        <f>IF(marketing_campaign32[[#This Row],[TotalSpend]]&gt;1196, "High Spend", "Low Spend")</f>
        <v>Low Spend</v>
      </c>
      <c r="Z1715">
        <v>2</v>
      </c>
      <c r="AA1715">
        <v>1</v>
      </c>
      <c r="AB1715">
        <v>1</v>
      </c>
      <c r="AC1715">
        <v>2</v>
      </c>
      <c r="AD1715">
        <f t="shared" si="80"/>
        <v>4</v>
      </c>
      <c r="AE1715" s="30">
        <f>IFERROR(marketing_campaign32[[#This Row],[TotalSpend]]/marketing_campaign32[[#This Row],[TotalPurchase]], 0)</f>
        <v>16</v>
      </c>
      <c r="AF1715">
        <v>8</v>
      </c>
      <c r="AG1715">
        <v>0</v>
      </c>
      <c r="AH1715">
        <v>0</v>
      </c>
      <c r="AI1715">
        <v>0</v>
      </c>
      <c r="AJ1715">
        <v>0</v>
      </c>
      <c r="AK1715">
        <v>0</v>
      </c>
      <c r="AL1715">
        <v>0</v>
      </c>
      <c r="AM1715">
        <v>0</v>
      </c>
    </row>
    <row r="1716" spans="1:39" x14ac:dyDescent="0.3">
      <c r="A1716">
        <v>1307</v>
      </c>
      <c r="B1716">
        <v>1978</v>
      </c>
      <c r="C1716">
        <f>2014-marketing_campaign32[[#This Row],[Year_Birth]]</f>
        <v>36</v>
      </c>
      <c r="D1716" t="str">
        <f>IF(AND(marketing_campaign32[[#This Row],[Age]]&gt;17, marketing_campaign32[[#This Row],[Age]]&lt;40), "Adult", IF(AND(marketing_campaign32[[#This Row],[Age]]&gt;=40, marketing_campaign32[[#This Row],[Age]]&lt;59), "Middle Age", "Old Age"))</f>
        <v>Adult</v>
      </c>
      <c r="E1716">
        <v>2</v>
      </c>
      <c r="F1716">
        <v>1</v>
      </c>
      <c r="G1716">
        <v>41986</v>
      </c>
      <c r="H1716" t="s">
        <v>147</v>
      </c>
      <c r="I1716">
        <v>2</v>
      </c>
      <c r="J1716">
        <v>0</v>
      </c>
      <c r="K1716">
        <v>1</v>
      </c>
      <c r="L1716">
        <f t="shared" si="78"/>
        <v>1</v>
      </c>
      <c r="M1716">
        <f>marketing_campaign32[[#This Row],[TotalKids]]+marketing_campaign32[[#This Row],[Marital_Number]]</f>
        <v>2</v>
      </c>
      <c r="N1716" s="1">
        <v>41679</v>
      </c>
      <c r="O1716" s="22">
        <f>MAX($N$2:$N$2229)-marketing_campaign32[[#This Row],[Dt_Customer]]</f>
        <v>140</v>
      </c>
      <c r="P1716">
        <v>15</v>
      </c>
      <c r="Q1716">
        <v>27</v>
      </c>
      <c r="R1716">
        <v>5</v>
      </c>
      <c r="S1716">
        <v>8</v>
      </c>
      <c r="T1716">
        <v>8</v>
      </c>
      <c r="U1716">
        <v>3</v>
      </c>
      <c r="V1716">
        <v>12</v>
      </c>
      <c r="W1716">
        <f t="shared" si="79"/>
        <v>63</v>
      </c>
      <c r="X1716" s="27">
        <f>marketing_campaign32[[#This Row],[TotalSpend]]/marketing_campaign32[[#This Row],[Income]]</f>
        <v>1.5005001667222407E-3</v>
      </c>
      <c r="Y1716" s="27" t="str">
        <f>IF(marketing_campaign32[[#This Row],[TotalSpend]]&gt;1196, "High Spend", "Low Spend")</f>
        <v>Low Spend</v>
      </c>
      <c r="Z1716">
        <v>3</v>
      </c>
      <c r="AA1716">
        <v>3</v>
      </c>
      <c r="AB1716">
        <v>0</v>
      </c>
      <c r="AC1716">
        <v>4</v>
      </c>
      <c r="AD1716">
        <f t="shared" si="80"/>
        <v>7</v>
      </c>
      <c r="AE1716" s="30">
        <f>IFERROR(marketing_campaign32[[#This Row],[TotalSpend]]/marketing_campaign32[[#This Row],[TotalPurchase]], 0)</f>
        <v>9</v>
      </c>
      <c r="AF1716">
        <v>4</v>
      </c>
      <c r="AG1716">
        <v>0</v>
      </c>
      <c r="AH1716">
        <v>0</v>
      </c>
      <c r="AI1716">
        <v>0</v>
      </c>
      <c r="AJ1716">
        <v>0</v>
      </c>
      <c r="AK1716">
        <v>0</v>
      </c>
      <c r="AL1716">
        <v>0</v>
      </c>
      <c r="AM1716">
        <v>0</v>
      </c>
    </row>
    <row r="1717" spans="1:39" x14ac:dyDescent="0.3">
      <c r="A1717">
        <v>8036</v>
      </c>
      <c r="B1717">
        <v>1971</v>
      </c>
      <c r="C1717">
        <f>2014-marketing_campaign32[[#This Row],[Year_Birth]]</f>
        <v>43</v>
      </c>
      <c r="D1717" t="str">
        <f>IF(AND(marketing_campaign32[[#This Row],[Age]]&gt;17, marketing_campaign32[[#This Row],[Age]]&lt;40), "Adult", IF(AND(marketing_campaign32[[#This Row],[Age]]&gt;=40, marketing_campaign32[[#This Row],[Age]]&lt;59), "Middle Age", "Old Age"))</f>
        <v>Middle Age</v>
      </c>
      <c r="E1717">
        <v>3</v>
      </c>
      <c r="F1717">
        <v>2</v>
      </c>
      <c r="G1717">
        <v>26850</v>
      </c>
      <c r="H1717" t="s">
        <v>148</v>
      </c>
      <c r="I1717">
        <v>1</v>
      </c>
      <c r="J1717">
        <v>1</v>
      </c>
      <c r="K1717">
        <v>1</v>
      </c>
      <c r="L1717">
        <f t="shared" si="78"/>
        <v>2</v>
      </c>
      <c r="M1717">
        <f>marketing_campaign32[[#This Row],[TotalKids]]+marketing_campaign32[[#This Row],[Marital_Number]]</f>
        <v>4</v>
      </c>
      <c r="N1717" s="1">
        <v>41747</v>
      </c>
      <c r="O1717" s="22">
        <f>MAX($N$2:$N$2229)-marketing_campaign32[[#This Row],[Dt_Customer]]</f>
        <v>72</v>
      </c>
      <c r="P1717">
        <v>10</v>
      </c>
      <c r="Q1717">
        <v>31</v>
      </c>
      <c r="R1717">
        <v>1</v>
      </c>
      <c r="S1717">
        <v>13</v>
      </c>
      <c r="T1717">
        <v>7</v>
      </c>
      <c r="U1717">
        <v>2</v>
      </c>
      <c r="V1717">
        <v>9</v>
      </c>
      <c r="W1717">
        <f t="shared" si="79"/>
        <v>63</v>
      </c>
      <c r="X1717" s="27">
        <f>marketing_campaign32[[#This Row],[TotalSpend]]/marketing_campaign32[[#This Row],[Income]]</f>
        <v>2.3463687150837987E-3</v>
      </c>
      <c r="Y1717" s="27" t="str">
        <f>IF(marketing_campaign32[[#This Row],[TotalSpend]]&gt;1196, "High Spend", "Low Spend")</f>
        <v>Low Spend</v>
      </c>
      <c r="Z1717">
        <v>4</v>
      </c>
      <c r="AA1717">
        <v>2</v>
      </c>
      <c r="AB1717">
        <v>1</v>
      </c>
      <c r="AC1717">
        <v>4</v>
      </c>
      <c r="AD1717">
        <f t="shared" si="80"/>
        <v>7</v>
      </c>
      <c r="AE1717" s="30">
        <f>IFERROR(marketing_campaign32[[#This Row],[TotalSpend]]/marketing_campaign32[[#This Row],[TotalPurchase]], 0)</f>
        <v>9</v>
      </c>
      <c r="AF1717">
        <v>4</v>
      </c>
      <c r="AG1717">
        <v>0</v>
      </c>
      <c r="AH1717">
        <v>0</v>
      </c>
      <c r="AI1717">
        <v>0</v>
      </c>
      <c r="AJ1717">
        <v>0</v>
      </c>
      <c r="AK1717">
        <v>0</v>
      </c>
      <c r="AL1717">
        <v>0</v>
      </c>
      <c r="AM1717">
        <v>0</v>
      </c>
    </row>
    <row r="1718" spans="1:39" x14ac:dyDescent="0.3">
      <c r="A1718">
        <v>6919</v>
      </c>
      <c r="B1718">
        <v>1978</v>
      </c>
      <c r="C1718">
        <f>2014-marketing_campaign32[[#This Row],[Year_Birth]]</f>
        <v>36</v>
      </c>
      <c r="D1718" t="str">
        <f>IF(AND(marketing_campaign32[[#This Row],[Age]]&gt;17, marketing_campaign32[[#This Row],[Age]]&lt;40), "Adult", IF(AND(marketing_campaign32[[#This Row],[Age]]&gt;=40, marketing_campaign32[[#This Row],[Age]]&lt;59), "Middle Age", "Old Age"))</f>
        <v>Adult</v>
      </c>
      <c r="E1718">
        <v>3</v>
      </c>
      <c r="F1718">
        <v>2</v>
      </c>
      <c r="G1718">
        <v>26224</v>
      </c>
      <c r="H1718" t="s">
        <v>148</v>
      </c>
      <c r="I1718">
        <v>1</v>
      </c>
      <c r="J1718">
        <v>1</v>
      </c>
      <c r="K1718">
        <v>0</v>
      </c>
      <c r="L1718">
        <f t="shared" si="78"/>
        <v>1</v>
      </c>
      <c r="M1718">
        <f>marketing_campaign32[[#This Row],[TotalKids]]+marketing_campaign32[[#This Row],[Marital_Number]]</f>
        <v>3</v>
      </c>
      <c r="N1718" s="1">
        <v>41429</v>
      </c>
      <c r="O1718" s="22">
        <f>MAX($N$2:$N$2229)-marketing_campaign32[[#This Row],[Dt_Customer]]</f>
        <v>390</v>
      </c>
      <c r="P1718">
        <v>39</v>
      </c>
      <c r="Q1718">
        <v>4</v>
      </c>
      <c r="R1718">
        <v>7</v>
      </c>
      <c r="S1718">
        <v>15</v>
      </c>
      <c r="T1718">
        <v>13</v>
      </c>
      <c r="U1718">
        <v>9</v>
      </c>
      <c r="V1718">
        <v>15</v>
      </c>
      <c r="W1718">
        <f t="shared" si="79"/>
        <v>63</v>
      </c>
      <c r="X1718" s="27">
        <f>marketing_campaign32[[#This Row],[TotalSpend]]/marketing_campaign32[[#This Row],[Income]]</f>
        <v>2.4023794996949361E-3</v>
      </c>
      <c r="Y1718" s="27" t="str">
        <f>IF(marketing_campaign32[[#This Row],[TotalSpend]]&gt;1196, "High Spend", "Low Spend")</f>
        <v>Low Spend</v>
      </c>
      <c r="Z1718">
        <v>3</v>
      </c>
      <c r="AA1718">
        <v>2</v>
      </c>
      <c r="AB1718">
        <v>1</v>
      </c>
      <c r="AC1718">
        <v>3</v>
      </c>
      <c r="AD1718">
        <f t="shared" si="80"/>
        <v>6</v>
      </c>
      <c r="AE1718" s="30">
        <f>IFERROR(marketing_campaign32[[#This Row],[TotalSpend]]/marketing_campaign32[[#This Row],[TotalPurchase]], 0)</f>
        <v>10.5</v>
      </c>
      <c r="AF1718">
        <v>6</v>
      </c>
      <c r="AG1718">
        <v>0</v>
      </c>
      <c r="AH1718">
        <v>0</v>
      </c>
      <c r="AI1718">
        <v>0</v>
      </c>
      <c r="AJ1718">
        <v>0</v>
      </c>
      <c r="AK1718">
        <v>0</v>
      </c>
      <c r="AL1718">
        <v>0</v>
      </c>
      <c r="AM1718">
        <v>0</v>
      </c>
    </row>
    <row r="1719" spans="1:39" x14ac:dyDescent="0.3">
      <c r="A1719">
        <v>7007</v>
      </c>
      <c r="B1719">
        <v>1968</v>
      </c>
      <c r="C1719">
        <f>2014-marketing_campaign32[[#This Row],[Year_Birth]]</f>
        <v>46</v>
      </c>
      <c r="D1719" t="str">
        <f>IF(AND(marketing_campaign32[[#This Row],[Age]]&gt;17, marketing_campaign32[[#This Row],[Age]]&lt;40), "Adult", IF(AND(marketing_campaign32[[#This Row],[Age]]&gt;=40, marketing_campaign32[[#This Row],[Age]]&lt;59), "Middle Age", "Old Age"))</f>
        <v>Middle Age</v>
      </c>
      <c r="E1719">
        <v>3</v>
      </c>
      <c r="F1719">
        <v>2</v>
      </c>
      <c r="G1719">
        <v>29543</v>
      </c>
      <c r="H1719" t="s">
        <v>148</v>
      </c>
      <c r="I1719">
        <v>1</v>
      </c>
      <c r="J1719">
        <v>2</v>
      </c>
      <c r="K1719">
        <v>0</v>
      </c>
      <c r="L1719">
        <f t="shared" si="78"/>
        <v>2</v>
      </c>
      <c r="M1719">
        <f>marketing_campaign32[[#This Row],[TotalKids]]+marketing_campaign32[[#This Row],[Marital_Number]]</f>
        <v>4</v>
      </c>
      <c r="N1719" s="1">
        <v>41730</v>
      </c>
      <c r="O1719" s="22">
        <f>MAX($N$2:$N$2229)-marketing_campaign32[[#This Row],[Dt_Customer]]</f>
        <v>89</v>
      </c>
      <c r="P1719">
        <v>47</v>
      </c>
      <c r="Q1719">
        <v>17</v>
      </c>
      <c r="R1719">
        <v>3</v>
      </c>
      <c r="S1719">
        <v>18</v>
      </c>
      <c r="T1719">
        <v>3</v>
      </c>
      <c r="U1719">
        <v>4</v>
      </c>
      <c r="V1719">
        <v>18</v>
      </c>
      <c r="W1719">
        <f t="shared" si="79"/>
        <v>63</v>
      </c>
      <c r="X1719" s="27">
        <f>marketing_campaign32[[#This Row],[TotalSpend]]/marketing_campaign32[[#This Row],[Income]]</f>
        <v>2.1324848525877535E-3</v>
      </c>
      <c r="Y1719" s="27" t="str">
        <f>IF(marketing_campaign32[[#This Row],[TotalSpend]]&gt;1196, "High Spend", "Low Spend")</f>
        <v>Low Spend</v>
      </c>
      <c r="Z1719">
        <v>2</v>
      </c>
      <c r="AA1719">
        <v>3</v>
      </c>
      <c r="AB1719">
        <v>1</v>
      </c>
      <c r="AC1719">
        <v>2</v>
      </c>
      <c r="AD1719">
        <f t="shared" si="80"/>
        <v>6</v>
      </c>
      <c r="AE1719" s="30">
        <f>IFERROR(marketing_campaign32[[#This Row],[TotalSpend]]/marketing_campaign32[[#This Row],[TotalPurchase]], 0)</f>
        <v>10.5</v>
      </c>
      <c r="AF1719">
        <v>7</v>
      </c>
      <c r="AG1719">
        <v>0</v>
      </c>
      <c r="AH1719">
        <v>0</v>
      </c>
      <c r="AI1719">
        <v>0</v>
      </c>
      <c r="AJ1719">
        <v>0</v>
      </c>
      <c r="AK1719">
        <v>0</v>
      </c>
      <c r="AL1719">
        <v>0</v>
      </c>
      <c r="AM1719">
        <v>0</v>
      </c>
    </row>
    <row r="1720" spans="1:39" x14ac:dyDescent="0.3">
      <c r="A1720">
        <v>5237</v>
      </c>
      <c r="B1720">
        <v>1950</v>
      </c>
      <c r="C1720">
        <f>2014-marketing_campaign32[[#This Row],[Year_Birth]]</f>
        <v>64</v>
      </c>
      <c r="D1720" t="str">
        <f>IF(AND(marketing_campaign32[[#This Row],[Age]]&gt;17, marketing_campaign32[[#This Row],[Age]]&lt;40), "Adult", IF(AND(marketing_campaign32[[#This Row],[Age]]&gt;=40, marketing_campaign32[[#This Row],[Age]]&lt;59), "Middle Age", "Old Age"))</f>
        <v>Old Age</v>
      </c>
      <c r="E1720">
        <v>3</v>
      </c>
      <c r="F1720">
        <v>1</v>
      </c>
      <c r="G1720">
        <v>48767</v>
      </c>
      <c r="H1720" t="s">
        <v>147</v>
      </c>
      <c r="I1720">
        <v>2</v>
      </c>
      <c r="J1720">
        <v>1</v>
      </c>
      <c r="K1720">
        <v>2</v>
      </c>
      <c r="L1720">
        <f t="shared" si="78"/>
        <v>3</v>
      </c>
      <c r="M1720">
        <f>marketing_campaign32[[#This Row],[TotalKids]]+marketing_campaign32[[#This Row],[Marital_Number]]</f>
        <v>4</v>
      </c>
      <c r="N1720" s="1">
        <v>41640</v>
      </c>
      <c r="O1720" s="22">
        <f>MAX($N$2:$N$2229)-marketing_campaign32[[#This Row],[Dt_Customer]]</f>
        <v>179</v>
      </c>
      <c r="P1720">
        <v>79</v>
      </c>
      <c r="Q1720">
        <v>28</v>
      </c>
      <c r="R1720">
        <v>1</v>
      </c>
      <c r="S1720">
        <v>21</v>
      </c>
      <c r="T1720">
        <v>3</v>
      </c>
      <c r="U1720">
        <v>0</v>
      </c>
      <c r="V1720">
        <v>10</v>
      </c>
      <c r="W1720">
        <f t="shared" si="79"/>
        <v>63</v>
      </c>
      <c r="X1720" s="27">
        <f>marketing_campaign32[[#This Row],[TotalSpend]]/marketing_campaign32[[#This Row],[Income]]</f>
        <v>1.2918571985153894E-3</v>
      </c>
      <c r="Y1720" s="27" t="str">
        <f>IF(marketing_campaign32[[#This Row],[TotalSpend]]&gt;1196, "High Spend", "Low Spend")</f>
        <v>Low Spend</v>
      </c>
      <c r="Z1720">
        <v>3</v>
      </c>
      <c r="AA1720">
        <v>2</v>
      </c>
      <c r="AB1720">
        <v>1</v>
      </c>
      <c r="AC1720">
        <v>3</v>
      </c>
      <c r="AD1720">
        <f t="shared" si="80"/>
        <v>6</v>
      </c>
      <c r="AE1720" s="30">
        <f>IFERROR(marketing_campaign32[[#This Row],[TotalSpend]]/marketing_campaign32[[#This Row],[TotalPurchase]], 0)</f>
        <v>10.5</v>
      </c>
      <c r="AF1720">
        <v>5</v>
      </c>
      <c r="AG1720">
        <v>0</v>
      </c>
      <c r="AH1720">
        <v>0</v>
      </c>
      <c r="AI1720">
        <v>0</v>
      </c>
      <c r="AJ1720">
        <v>0</v>
      </c>
      <c r="AK1720">
        <v>0</v>
      </c>
      <c r="AL1720">
        <v>0</v>
      </c>
      <c r="AM1720">
        <v>0</v>
      </c>
    </row>
    <row r="1721" spans="1:39" x14ac:dyDescent="0.3">
      <c r="A1721">
        <v>4887</v>
      </c>
      <c r="B1721">
        <v>1976</v>
      </c>
      <c r="C1721">
        <f>2014-marketing_campaign32[[#This Row],[Year_Birth]]</f>
        <v>38</v>
      </c>
      <c r="D1721" t="str">
        <f>IF(AND(marketing_campaign32[[#This Row],[Age]]&gt;17, marketing_campaign32[[#This Row],[Age]]&lt;40), "Adult", IF(AND(marketing_campaign32[[#This Row],[Age]]&gt;=40, marketing_campaign32[[#This Row],[Age]]&lt;59), "Middle Age", "Old Age"))</f>
        <v>Adult</v>
      </c>
      <c r="E1721">
        <v>3</v>
      </c>
      <c r="F1721">
        <v>1</v>
      </c>
      <c r="G1721">
        <v>55412</v>
      </c>
      <c r="H1721" t="s">
        <v>147</v>
      </c>
      <c r="I1721">
        <v>2</v>
      </c>
      <c r="J1721">
        <v>1</v>
      </c>
      <c r="K1721">
        <v>1</v>
      </c>
      <c r="L1721">
        <f t="shared" si="78"/>
        <v>2</v>
      </c>
      <c r="M1721">
        <f>marketing_campaign32[[#This Row],[TotalKids]]+marketing_campaign32[[#This Row],[Marital_Number]]</f>
        <v>3</v>
      </c>
      <c r="N1721" s="1">
        <v>41600</v>
      </c>
      <c r="O1721" s="22">
        <f>MAX($N$2:$N$2229)-marketing_campaign32[[#This Row],[Dt_Customer]]</f>
        <v>219</v>
      </c>
      <c r="P1721">
        <v>65</v>
      </c>
      <c r="Q1721">
        <v>10</v>
      </c>
      <c r="R1721">
        <v>5</v>
      </c>
      <c r="S1721">
        <v>28</v>
      </c>
      <c r="T1721">
        <v>11</v>
      </c>
      <c r="U1721">
        <v>1</v>
      </c>
      <c r="V1721">
        <v>8</v>
      </c>
      <c r="W1721">
        <f t="shared" si="79"/>
        <v>63</v>
      </c>
      <c r="X1721" s="27">
        <f>marketing_campaign32[[#This Row],[TotalSpend]]/marketing_campaign32[[#This Row],[Income]]</f>
        <v>1.1369378473976757E-3</v>
      </c>
      <c r="Y1721" s="27" t="str">
        <f>IF(marketing_campaign32[[#This Row],[TotalSpend]]&gt;1196, "High Spend", "Low Spend")</f>
        <v>Low Spend</v>
      </c>
      <c r="Z1721">
        <v>1</v>
      </c>
      <c r="AA1721">
        <v>2</v>
      </c>
      <c r="AB1721">
        <v>0</v>
      </c>
      <c r="AC1721">
        <v>3</v>
      </c>
      <c r="AD1721">
        <f t="shared" si="80"/>
        <v>5</v>
      </c>
      <c r="AE1721" s="30">
        <f>IFERROR(marketing_campaign32[[#This Row],[TotalSpend]]/marketing_campaign32[[#This Row],[TotalPurchase]], 0)</f>
        <v>12.6</v>
      </c>
      <c r="AF1721">
        <v>5</v>
      </c>
      <c r="AG1721">
        <v>0</v>
      </c>
      <c r="AH1721">
        <v>0</v>
      </c>
      <c r="AI1721">
        <v>0</v>
      </c>
      <c r="AJ1721">
        <v>0</v>
      </c>
      <c r="AK1721">
        <v>0</v>
      </c>
      <c r="AL1721">
        <v>0</v>
      </c>
      <c r="AM1721">
        <v>0</v>
      </c>
    </row>
    <row r="1722" spans="1:39" x14ac:dyDescent="0.3">
      <c r="A1722">
        <v>9289</v>
      </c>
      <c r="B1722">
        <v>1979</v>
      </c>
      <c r="C1722">
        <f>2014-marketing_campaign32[[#This Row],[Year_Birth]]</f>
        <v>35</v>
      </c>
      <c r="D1722" t="str">
        <f>IF(AND(marketing_campaign32[[#This Row],[Age]]&gt;17, marketing_campaign32[[#This Row],[Age]]&lt;40), "Adult", IF(AND(marketing_campaign32[[#This Row],[Age]]&gt;=40, marketing_campaign32[[#This Row],[Age]]&lt;59), "Middle Age", "Old Age"))</f>
        <v>Adult</v>
      </c>
      <c r="E1722">
        <v>2</v>
      </c>
      <c r="F1722">
        <v>2</v>
      </c>
      <c r="G1722">
        <v>36781</v>
      </c>
      <c r="H1722" t="s">
        <v>147</v>
      </c>
      <c r="I1722">
        <v>2</v>
      </c>
      <c r="J1722">
        <v>1</v>
      </c>
      <c r="K1722">
        <v>0</v>
      </c>
      <c r="L1722">
        <f t="shared" si="78"/>
        <v>1</v>
      </c>
      <c r="M1722">
        <f>marketing_campaign32[[#This Row],[TotalKids]]+marketing_campaign32[[#This Row],[Marital_Number]]</f>
        <v>3</v>
      </c>
      <c r="N1722" s="1">
        <v>41739</v>
      </c>
      <c r="O1722" s="22">
        <f>MAX($N$2:$N$2229)-marketing_campaign32[[#This Row],[Dt_Customer]]</f>
        <v>80</v>
      </c>
      <c r="P1722">
        <v>16</v>
      </c>
      <c r="Q1722">
        <v>29</v>
      </c>
      <c r="R1722">
        <v>1</v>
      </c>
      <c r="S1722">
        <v>17</v>
      </c>
      <c r="T1722">
        <v>0</v>
      </c>
      <c r="U1722">
        <v>3</v>
      </c>
      <c r="V1722">
        <v>13</v>
      </c>
      <c r="W1722">
        <f t="shared" si="79"/>
        <v>63</v>
      </c>
      <c r="X1722" s="27">
        <f>marketing_campaign32[[#This Row],[TotalSpend]]/marketing_campaign32[[#This Row],[Income]]</f>
        <v>1.7128408689268916E-3</v>
      </c>
      <c r="Y1722" s="27" t="str">
        <f>IF(marketing_campaign32[[#This Row],[TotalSpend]]&gt;1196, "High Spend", "Low Spend")</f>
        <v>Low Spend</v>
      </c>
      <c r="Z1722">
        <v>1</v>
      </c>
      <c r="AA1722">
        <v>2</v>
      </c>
      <c r="AB1722">
        <v>1</v>
      </c>
      <c r="AC1722">
        <v>2</v>
      </c>
      <c r="AD1722">
        <f t="shared" si="80"/>
        <v>5</v>
      </c>
      <c r="AE1722" s="30">
        <f>IFERROR(marketing_campaign32[[#This Row],[TotalSpend]]/marketing_campaign32[[#This Row],[TotalPurchase]], 0)</f>
        <v>12.6</v>
      </c>
      <c r="AF1722">
        <v>8</v>
      </c>
      <c r="AG1722">
        <v>0</v>
      </c>
      <c r="AH1722">
        <v>0</v>
      </c>
      <c r="AI1722">
        <v>0</v>
      </c>
      <c r="AJ1722">
        <v>0</v>
      </c>
      <c r="AK1722">
        <v>0</v>
      </c>
      <c r="AL1722">
        <v>1</v>
      </c>
      <c r="AM1722">
        <v>0</v>
      </c>
    </row>
    <row r="1723" spans="1:39" x14ac:dyDescent="0.3">
      <c r="A1723">
        <v>7326</v>
      </c>
      <c r="B1723">
        <v>1971</v>
      </c>
      <c r="C1723">
        <f>2014-marketing_campaign32[[#This Row],[Year_Birth]]</f>
        <v>43</v>
      </c>
      <c r="D1723" t="str">
        <f>IF(AND(marketing_campaign32[[#This Row],[Age]]&gt;17, marketing_campaign32[[#This Row],[Age]]&lt;40), "Adult", IF(AND(marketing_campaign32[[#This Row],[Age]]&gt;=40, marketing_campaign32[[#This Row],[Age]]&lt;59), "Middle Age", "Old Age"))</f>
        <v>Middle Age</v>
      </c>
      <c r="E1723">
        <v>3</v>
      </c>
      <c r="F1723">
        <v>2</v>
      </c>
      <c r="G1723">
        <v>56850</v>
      </c>
      <c r="H1723" t="s">
        <v>147</v>
      </c>
      <c r="I1723">
        <v>2</v>
      </c>
      <c r="J1723">
        <v>0</v>
      </c>
      <c r="K1723">
        <v>1</v>
      </c>
      <c r="L1723">
        <f t="shared" si="78"/>
        <v>1</v>
      </c>
      <c r="M1723">
        <f>marketing_campaign32[[#This Row],[TotalKids]]+marketing_campaign32[[#This Row],[Marital_Number]]</f>
        <v>3</v>
      </c>
      <c r="N1723" s="1">
        <v>41721</v>
      </c>
      <c r="O1723" s="22">
        <f>MAX($N$2:$N$2229)-marketing_campaign32[[#This Row],[Dt_Customer]]</f>
        <v>98</v>
      </c>
      <c r="P1723">
        <v>83</v>
      </c>
      <c r="Q1723">
        <v>34</v>
      </c>
      <c r="R1723">
        <v>1</v>
      </c>
      <c r="S1723">
        <v>19</v>
      </c>
      <c r="T1723">
        <v>2</v>
      </c>
      <c r="U1723">
        <v>7</v>
      </c>
      <c r="V1723">
        <v>0</v>
      </c>
      <c r="W1723">
        <f t="shared" si="79"/>
        <v>63</v>
      </c>
      <c r="X1723" s="27">
        <f>marketing_campaign32[[#This Row],[TotalSpend]]/marketing_campaign32[[#This Row],[Income]]</f>
        <v>1.1081794195250659E-3</v>
      </c>
      <c r="Y1723" s="27" t="str">
        <f>IF(marketing_campaign32[[#This Row],[TotalSpend]]&gt;1196, "High Spend", "Low Spend")</f>
        <v>Low Spend</v>
      </c>
      <c r="Z1723">
        <v>1</v>
      </c>
      <c r="AA1723">
        <v>1</v>
      </c>
      <c r="AB1723">
        <v>1</v>
      </c>
      <c r="AC1723">
        <v>3</v>
      </c>
      <c r="AD1723">
        <f t="shared" si="80"/>
        <v>5</v>
      </c>
      <c r="AE1723" s="30">
        <f>IFERROR(marketing_campaign32[[#This Row],[TotalSpend]]/marketing_campaign32[[#This Row],[TotalPurchase]], 0)</f>
        <v>12.6</v>
      </c>
      <c r="AF1723">
        <v>2</v>
      </c>
      <c r="AG1723">
        <v>0</v>
      </c>
      <c r="AH1723">
        <v>0</v>
      </c>
      <c r="AI1723">
        <v>0</v>
      </c>
      <c r="AJ1723">
        <v>0</v>
      </c>
      <c r="AK1723">
        <v>0</v>
      </c>
      <c r="AL1723">
        <v>0</v>
      </c>
      <c r="AM1723">
        <v>0</v>
      </c>
    </row>
    <row r="1724" spans="1:39" x14ac:dyDescent="0.3">
      <c r="A1724">
        <v>2445</v>
      </c>
      <c r="B1724">
        <v>1974</v>
      </c>
      <c r="C1724">
        <f>2014-marketing_campaign32[[#This Row],[Year_Birth]]</f>
        <v>40</v>
      </c>
      <c r="D1724" t="str">
        <f>IF(AND(marketing_campaign32[[#This Row],[Age]]&gt;17, marketing_campaign32[[#This Row],[Age]]&lt;40), "Adult", IF(AND(marketing_campaign32[[#This Row],[Age]]&gt;=40, marketing_campaign32[[#This Row],[Age]]&lt;59), "Middle Age", "Old Age"))</f>
        <v>Middle Age</v>
      </c>
      <c r="E1724">
        <v>3</v>
      </c>
      <c r="F1724">
        <v>2</v>
      </c>
      <c r="G1724">
        <v>28440</v>
      </c>
      <c r="H1724" t="s">
        <v>148</v>
      </c>
      <c r="I1724">
        <v>1</v>
      </c>
      <c r="J1724">
        <v>1</v>
      </c>
      <c r="K1724">
        <v>0</v>
      </c>
      <c r="L1724">
        <f t="shared" si="78"/>
        <v>1</v>
      </c>
      <c r="M1724">
        <f>marketing_campaign32[[#This Row],[TotalKids]]+marketing_campaign32[[#This Row],[Marital_Number]]</f>
        <v>3</v>
      </c>
      <c r="N1724" s="1">
        <v>41462</v>
      </c>
      <c r="O1724" s="22">
        <f>MAX($N$2:$N$2229)-marketing_campaign32[[#This Row],[Dt_Customer]]</f>
        <v>357</v>
      </c>
      <c r="P1724">
        <v>87</v>
      </c>
      <c r="Q1724">
        <v>38</v>
      </c>
      <c r="R1724">
        <v>1</v>
      </c>
      <c r="S1724">
        <v>24</v>
      </c>
      <c r="T1724">
        <v>0</v>
      </c>
      <c r="U1724">
        <v>0</v>
      </c>
      <c r="V1724">
        <v>0</v>
      </c>
      <c r="W1724">
        <f t="shared" si="79"/>
        <v>63</v>
      </c>
      <c r="X1724" s="27">
        <f>marketing_campaign32[[#This Row],[TotalSpend]]/marketing_campaign32[[#This Row],[Income]]</f>
        <v>2.2151898734177216E-3</v>
      </c>
      <c r="Y1724" s="27" t="str">
        <f>IF(marketing_campaign32[[#This Row],[TotalSpend]]&gt;1196, "High Spend", "Low Spend")</f>
        <v>Low Spend</v>
      </c>
      <c r="Z1724">
        <v>1</v>
      </c>
      <c r="AA1724">
        <v>2</v>
      </c>
      <c r="AB1724">
        <v>0</v>
      </c>
      <c r="AC1724">
        <v>3</v>
      </c>
      <c r="AD1724">
        <f t="shared" si="80"/>
        <v>5</v>
      </c>
      <c r="AE1724" s="30">
        <f>IFERROR(marketing_campaign32[[#This Row],[TotalSpend]]/marketing_campaign32[[#This Row],[TotalPurchase]], 0)</f>
        <v>12.6</v>
      </c>
      <c r="AF1724">
        <v>8</v>
      </c>
      <c r="AG1724">
        <v>0</v>
      </c>
      <c r="AH1724">
        <v>0</v>
      </c>
      <c r="AI1724">
        <v>0</v>
      </c>
      <c r="AJ1724">
        <v>0</v>
      </c>
      <c r="AK1724">
        <v>0</v>
      </c>
      <c r="AL1724">
        <v>0</v>
      </c>
      <c r="AM1724">
        <v>0</v>
      </c>
    </row>
    <row r="1725" spans="1:39" x14ac:dyDescent="0.3">
      <c r="A1725">
        <v>11100</v>
      </c>
      <c r="B1725">
        <v>1972</v>
      </c>
      <c r="C1725">
        <f>2014-marketing_campaign32[[#This Row],[Year_Birth]]</f>
        <v>42</v>
      </c>
      <c r="D1725" t="str">
        <f>IF(AND(marketing_campaign32[[#This Row],[Age]]&gt;17, marketing_campaign32[[#This Row],[Age]]&lt;40), "Adult", IF(AND(marketing_campaign32[[#This Row],[Age]]&gt;=40, marketing_campaign32[[#This Row],[Age]]&lt;59), "Middle Age", "Old Age"))</f>
        <v>Middle Age</v>
      </c>
      <c r="E1725">
        <v>2</v>
      </c>
      <c r="F1725">
        <v>1</v>
      </c>
      <c r="G1725">
        <v>51813</v>
      </c>
      <c r="H1725" t="s">
        <v>147</v>
      </c>
      <c r="I1725">
        <v>2</v>
      </c>
      <c r="J1725">
        <v>1</v>
      </c>
      <c r="K1725">
        <v>1</v>
      </c>
      <c r="L1725">
        <f t="shared" si="78"/>
        <v>2</v>
      </c>
      <c r="M1725">
        <f>marketing_campaign32[[#This Row],[TotalKids]]+marketing_campaign32[[#This Row],[Marital_Number]]</f>
        <v>3</v>
      </c>
      <c r="N1725" s="1">
        <v>41375</v>
      </c>
      <c r="O1725" s="22">
        <f>MAX($N$2:$N$2229)-marketing_campaign32[[#This Row],[Dt_Customer]]</f>
        <v>444</v>
      </c>
      <c r="P1725">
        <v>37</v>
      </c>
      <c r="Q1725">
        <v>51</v>
      </c>
      <c r="R1725">
        <v>2</v>
      </c>
      <c r="S1725">
        <v>7</v>
      </c>
      <c r="T1725">
        <v>0</v>
      </c>
      <c r="U1725">
        <v>1</v>
      </c>
      <c r="V1725">
        <v>2</v>
      </c>
      <c r="W1725">
        <f t="shared" si="79"/>
        <v>63</v>
      </c>
      <c r="X1725" s="27">
        <f>marketing_campaign32[[#This Row],[TotalSpend]]/marketing_campaign32[[#This Row],[Income]]</f>
        <v>1.2159110647906896E-3</v>
      </c>
      <c r="Y1725" s="27" t="str">
        <f>IF(marketing_campaign32[[#This Row],[TotalSpend]]&gt;1196, "High Spend", "Low Spend")</f>
        <v>Low Spend</v>
      </c>
      <c r="Z1725">
        <v>2</v>
      </c>
      <c r="AA1725">
        <v>2</v>
      </c>
      <c r="AB1725">
        <v>0</v>
      </c>
      <c r="AC1725">
        <v>3</v>
      </c>
      <c r="AD1725">
        <f t="shared" si="80"/>
        <v>5</v>
      </c>
      <c r="AE1725" s="30">
        <f>IFERROR(marketing_campaign32[[#This Row],[TotalSpend]]/marketing_campaign32[[#This Row],[TotalPurchase]], 0)</f>
        <v>12.6</v>
      </c>
      <c r="AF1725">
        <v>7</v>
      </c>
      <c r="AG1725">
        <v>0</v>
      </c>
      <c r="AH1725">
        <v>0</v>
      </c>
      <c r="AI1725">
        <v>0</v>
      </c>
      <c r="AJ1725">
        <v>0</v>
      </c>
      <c r="AK1725">
        <v>0</v>
      </c>
      <c r="AL1725">
        <v>0</v>
      </c>
      <c r="AM1725">
        <v>0</v>
      </c>
    </row>
    <row r="1726" spans="1:39" x14ac:dyDescent="0.3">
      <c r="A1726">
        <v>6271</v>
      </c>
      <c r="B1726">
        <v>1952</v>
      </c>
      <c r="C1726">
        <f>2014-marketing_campaign32[[#This Row],[Year_Birth]]</f>
        <v>62</v>
      </c>
      <c r="D1726" t="str">
        <f>IF(AND(marketing_campaign32[[#This Row],[Age]]&gt;17, marketing_campaign32[[#This Row],[Age]]&lt;40), "Adult", IF(AND(marketing_campaign32[[#This Row],[Age]]&gt;=40, marketing_campaign32[[#This Row],[Age]]&lt;59), "Middle Age", "Old Age"))</f>
        <v>Old Age</v>
      </c>
      <c r="E1726">
        <v>3</v>
      </c>
      <c r="F1726">
        <v>2</v>
      </c>
      <c r="G1726">
        <v>50870</v>
      </c>
      <c r="H1726" t="s">
        <v>147</v>
      </c>
      <c r="I1726">
        <v>2</v>
      </c>
      <c r="J1726">
        <v>0</v>
      </c>
      <c r="K1726">
        <v>1</v>
      </c>
      <c r="L1726">
        <f t="shared" si="78"/>
        <v>1</v>
      </c>
      <c r="M1726">
        <f>marketing_campaign32[[#This Row],[TotalKids]]+marketing_campaign32[[#This Row],[Marital_Number]]</f>
        <v>3</v>
      </c>
      <c r="N1726" s="1">
        <v>41809</v>
      </c>
      <c r="O1726" s="22">
        <f>MAX($N$2:$N$2229)-marketing_campaign32[[#This Row],[Dt_Customer]]</f>
        <v>10</v>
      </c>
      <c r="P1726">
        <v>13</v>
      </c>
      <c r="Q1726">
        <v>53</v>
      </c>
      <c r="R1726">
        <v>0</v>
      </c>
      <c r="S1726">
        <v>8</v>
      </c>
      <c r="T1726">
        <v>0</v>
      </c>
      <c r="U1726">
        <v>0</v>
      </c>
      <c r="V1726">
        <v>2</v>
      </c>
      <c r="W1726">
        <f t="shared" si="79"/>
        <v>63</v>
      </c>
      <c r="X1726" s="27">
        <f>marketing_campaign32[[#This Row],[TotalSpend]]/marketing_campaign32[[#This Row],[Income]]</f>
        <v>1.2384509534106546E-3</v>
      </c>
      <c r="Y1726" s="27" t="str">
        <f>IF(marketing_campaign32[[#This Row],[TotalSpend]]&gt;1196, "High Spend", "Low Spend")</f>
        <v>Low Spend</v>
      </c>
      <c r="Z1726">
        <v>1</v>
      </c>
      <c r="AA1726">
        <v>2</v>
      </c>
      <c r="AB1726">
        <v>0</v>
      </c>
      <c r="AC1726">
        <v>3</v>
      </c>
      <c r="AD1726">
        <f t="shared" si="80"/>
        <v>5</v>
      </c>
      <c r="AE1726" s="30">
        <f>IFERROR(marketing_campaign32[[#This Row],[TotalSpend]]/marketing_campaign32[[#This Row],[TotalPurchase]], 0)</f>
        <v>12.6</v>
      </c>
      <c r="AF1726">
        <v>5</v>
      </c>
      <c r="AG1726">
        <v>0</v>
      </c>
      <c r="AH1726">
        <v>0</v>
      </c>
      <c r="AI1726">
        <v>0</v>
      </c>
      <c r="AJ1726">
        <v>0</v>
      </c>
      <c r="AK1726">
        <v>0</v>
      </c>
      <c r="AL1726">
        <v>0</v>
      </c>
      <c r="AM1726">
        <v>0</v>
      </c>
    </row>
    <row r="1727" spans="1:39" x14ac:dyDescent="0.3">
      <c r="A1727">
        <v>3885</v>
      </c>
      <c r="B1727">
        <v>1983</v>
      </c>
      <c r="C1727">
        <f>2014-marketing_campaign32[[#This Row],[Year_Birth]]</f>
        <v>31</v>
      </c>
      <c r="D1727" t="str">
        <f>IF(AND(marketing_campaign32[[#This Row],[Age]]&gt;17, marketing_campaign32[[#This Row],[Age]]&lt;40), "Adult", IF(AND(marketing_campaign32[[#This Row],[Age]]&gt;=40, marketing_campaign32[[#This Row],[Age]]&lt;59), "Middle Age", "Old Age"))</f>
        <v>Adult</v>
      </c>
      <c r="E1727">
        <v>3</v>
      </c>
      <c r="F1727">
        <v>2</v>
      </c>
      <c r="G1727">
        <v>33569</v>
      </c>
      <c r="H1727" t="s">
        <v>147</v>
      </c>
      <c r="I1727">
        <v>2</v>
      </c>
      <c r="J1727">
        <v>1</v>
      </c>
      <c r="K1727">
        <v>0</v>
      </c>
      <c r="L1727">
        <f t="shared" si="78"/>
        <v>1</v>
      </c>
      <c r="M1727">
        <f>marketing_campaign32[[#This Row],[TotalKids]]+marketing_campaign32[[#This Row],[Marital_Number]]</f>
        <v>3</v>
      </c>
      <c r="N1727" s="1">
        <v>41563</v>
      </c>
      <c r="O1727" s="22">
        <f>MAX($N$2:$N$2229)-marketing_campaign32[[#This Row],[Dt_Customer]]</f>
        <v>256</v>
      </c>
      <c r="P1727">
        <v>10</v>
      </c>
      <c r="Q1727">
        <v>16</v>
      </c>
      <c r="R1727">
        <v>2</v>
      </c>
      <c r="S1727">
        <v>18</v>
      </c>
      <c r="T1727">
        <v>3</v>
      </c>
      <c r="U1727">
        <v>0</v>
      </c>
      <c r="V1727">
        <v>24</v>
      </c>
      <c r="W1727">
        <f t="shared" si="79"/>
        <v>63</v>
      </c>
      <c r="X1727" s="27">
        <f>marketing_campaign32[[#This Row],[TotalSpend]]/marketing_campaign32[[#This Row],[Income]]</f>
        <v>1.876731508236766E-3</v>
      </c>
      <c r="Y1727" s="27" t="str">
        <f>IF(marketing_campaign32[[#This Row],[TotalSpend]]&gt;1196, "High Spend", "Low Spend")</f>
        <v>Low Spend</v>
      </c>
      <c r="Z1727">
        <v>1</v>
      </c>
      <c r="AA1727">
        <v>1</v>
      </c>
      <c r="AB1727">
        <v>1</v>
      </c>
      <c r="AC1727">
        <v>2</v>
      </c>
      <c r="AD1727">
        <f t="shared" si="80"/>
        <v>4</v>
      </c>
      <c r="AE1727" s="30">
        <f>IFERROR(marketing_campaign32[[#This Row],[TotalSpend]]/marketing_campaign32[[#This Row],[TotalPurchase]], 0)</f>
        <v>15.75</v>
      </c>
      <c r="AF1727">
        <v>8</v>
      </c>
      <c r="AG1727">
        <v>0</v>
      </c>
      <c r="AH1727">
        <v>0</v>
      </c>
      <c r="AI1727">
        <v>1</v>
      </c>
      <c r="AJ1727">
        <v>0</v>
      </c>
      <c r="AK1727">
        <v>0</v>
      </c>
      <c r="AL1727">
        <v>1</v>
      </c>
      <c r="AM1727">
        <v>0</v>
      </c>
    </row>
    <row r="1728" spans="1:39" x14ac:dyDescent="0.3">
      <c r="A1728">
        <v>10613</v>
      </c>
      <c r="B1728">
        <v>1958</v>
      </c>
      <c r="C1728">
        <f>2014-marketing_campaign32[[#This Row],[Year_Birth]]</f>
        <v>56</v>
      </c>
      <c r="D1728" t="str">
        <f>IF(AND(marketing_campaign32[[#This Row],[Age]]&gt;17, marketing_campaign32[[#This Row],[Age]]&lt;40), "Adult", IF(AND(marketing_campaign32[[#This Row],[Age]]&gt;=40, marketing_campaign32[[#This Row],[Age]]&lt;59), "Middle Age", "Old Age"))</f>
        <v>Middle Age</v>
      </c>
      <c r="E1728">
        <v>3</v>
      </c>
      <c r="F1728">
        <v>2</v>
      </c>
      <c r="G1728">
        <v>37334</v>
      </c>
      <c r="H1728" t="s">
        <v>147</v>
      </c>
      <c r="I1728">
        <v>2</v>
      </c>
      <c r="J1728">
        <v>1</v>
      </c>
      <c r="K1728">
        <v>1</v>
      </c>
      <c r="L1728">
        <f t="shared" si="78"/>
        <v>2</v>
      </c>
      <c r="M1728">
        <f>marketing_campaign32[[#This Row],[TotalKids]]+marketing_campaign32[[#This Row],[Marital_Number]]</f>
        <v>4</v>
      </c>
      <c r="N1728" s="1">
        <v>41696</v>
      </c>
      <c r="O1728" s="22">
        <f>MAX($N$2:$N$2229)-marketing_campaign32[[#This Row],[Dt_Customer]]</f>
        <v>123</v>
      </c>
      <c r="P1728">
        <v>44</v>
      </c>
      <c r="Q1728">
        <v>26</v>
      </c>
      <c r="R1728">
        <v>1</v>
      </c>
      <c r="S1728">
        <v>16</v>
      </c>
      <c r="T1728">
        <v>2</v>
      </c>
      <c r="U1728">
        <v>2</v>
      </c>
      <c r="V1728">
        <v>15</v>
      </c>
      <c r="W1728">
        <f t="shared" si="79"/>
        <v>62</v>
      </c>
      <c r="X1728" s="27">
        <f>marketing_campaign32[[#This Row],[TotalSpend]]/marketing_campaign32[[#This Row],[Income]]</f>
        <v>1.6606846306315959E-3</v>
      </c>
      <c r="Y1728" s="27" t="str">
        <f>IF(marketing_campaign32[[#This Row],[TotalSpend]]&gt;1196, "High Spend", "Low Spend")</f>
        <v>Low Spend</v>
      </c>
      <c r="Z1728">
        <v>4</v>
      </c>
      <c r="AA1728">
        <v>3</v>
      </c>
      <c r="AB1728">
        <v>0</v>
      </c>
      <c r="AC1728">
        <v>4</v>
      </c>
      <c r="AD1728">
        <f t="shared" si="80"/>
        <v>7</v>
      </c>
      <c r="AE1728" s="30">
        <f>IFERROR(marketing_campaign32[[#This Row],[TotalSpend]]/marketing_campaign32[[#This Row],[TotalPurchase]], 0)</f>
        <v>8.8571428571428577</v>
      </c>
      <c r="AF1728">
        <v>4</v>
      </c>
      <c r="AG1728">
        <v>0</v>
      </c>
      <c r="AH1728">
        <v>0</v>
      </c>
      <c r="AI1728">
        <v>0</v>
      </c>
      <c r="AJ1728">
        <v>0</v>
      </c>
      <c r="AK1728">
        <v>0</v>
      </c>
      <c r="AL1728">
        <v>0</v>
      </c>
      <c r="AM1728">
        <v>0</v>
      </c>
    </row>
    <row r="1729" spans="1:39" x14ac:dyDescent="0.3">
      <c r="A1729">
        <v>5827</v>
      </c>
      <c r="B1729">
        <v>1958</v>
      </c>
      <c r="C1729">
        <f>2014-marketing_campaign32[[#This Row],[Year_Birth]]</f>
        <v>56</v>
      </c>
      <c r="D1729" t="str">
        <f>IF(AND(marketing_campaign32[[#This Row],[Age]]&gt;17, marketing_campaign32[[#This Row],[Age]]&lt;40), "Adult", IF(AND(marketing_campaign32[[#This Row],[Age]]&gt;=40, marketing_campaign32[[#This Row],[Age]]&lt;59), "Middle Age", "Old Age"))</f>
        <v>Middle Age</v>
      </c>
      <c r="E1729">
        <v>2</v>
      </c>
      <c r="F1729">
        <v>1</v>
      </c>
      <c r="G1729">
        <v>35246</v>
      </c>
      <c r="H1729" t="s">
        <v>147</v>
      </c>
      <c r="I1729">
        <v>2</v>
      </c>
      <c r="J1729">
        <v>1</v>
      </c>
      <c r="K1729">
        <v>1</v>
      </c>
      <c r="L1729">
        <f t="shared" ref="L1729:L1792" si="81">J1729+K1729</f>
        <v>2</v>
      </c>
      <c r="M1729">
        <f>marketing_campaign32[[#This Row],[TotalKids]]+marketing_campaign32[[#This Row],[Marital_Number]]</f>
        <v>3</v>
      </c>
      <c r="N1729" s="1">
        <v>41745</v>
      </c>
      <c r="O1729" s="22">
        <f>MAX($N$2:$N$2229)-marketing_campaign32[[#This Row],[Dt_Customer]]</f>
        <v>74</v>
      </c>
      <c r="P1729">
        <v>53</v>
      </c>
      <c r="Q1729">
        <v>36</v>
      </c>
      <c r="R1729">
        <v>0</v>
      </c>
      <c r="S1729">
        <v>12</v>
      </c>
      <c r="T1729">
        <v>2</v>
      </c>
      <c r="U1729">
        <v>2</v>
      </c>
      <c r="V1729">
        <v>10</v>
      </c>
      <c r="W1729">
        <f t="shared" ref="W1729:W1792" si="82">Q1729+R1729+S1729+T1729+U1729+V1729</f>
        <v>62</v>
      </c>
      <c r="X1729" s="27">
        <f>marketing_campaign32[[#This Row],[TotalSpend]]/marketing_campaign32[[#This Row],[Income]]</f>
        <v>1.7590648584236508E-3</v>
      </c>
      <c r="Y1729" s="27" t="str">
        <f>IF(marketing_campaign32[[#This Row],[TotalSpend]]&gt;1196, "High Spend", "Low Spend")</f>
        <v>Low Spend</v>
      </c>
      <c r="Z1729">
        <v>4</v>
      </c>
      <c r="AA1729">
        <v>3</v>
      </c>
      <c r="AB1729">
        <v>1</v>
      </c>
      <c r="AC1729">
        <v>3</v>
      </c>
      <c r="AD1729">
        <f t="shared" ref="AD1729:AD1792" si="83">AA1729+AB1729+AC1729</f>
        <v>7</v>
      </c>
      <c r="AE1729" s="30">
        <f>IFERROR(marketing_campaign32[[#This Row],[TotalSpend]]/marketing_campaign32[[#This Row],[TotalPurchase]], 0)</f>
        <v>8.8571428571428577</v>
      </c>
      <c r="AF1729">
        <v>5</v>
      </c>
      <c r="AG1729">
        <v>0</v>
      </c>
      <c r="AH1729">
        <v>0</v>
      </c>
      <c r="AI1729">
        <v>0</v>
      </c>
      <c r="AJ1729">
        <v>0</v>
      </c>
      <c r="AK1729">
        <v>0</v>
      </c>
      <c r="AL1729">
        <v>0</v>
      </c>
      <c r="AM1729">
        <v>0</v>
      </c>
    </row>
    <row r="1730" spans="1:39" x14ac:dyDescent="0.3">
      <c r="A1730">
        <v>4988</v>
      </c>
      <c r="B1730">
        <v>1948</v>
      </c>
      <c r="C1730">
        <f>2014-marketing_campaign32[[#This Row],[Year_Birth]]</f>
        <v>66</v>
      </c>
      <c r="D1730" t="str">
        <f>IF(AND(marketing_campaign32[[#This Row],[Age]]&gt;17, marketing_campaign32[[#This Row],[Age]]&lt;40), "Adult", IF(AND(marketing_campaign32[[#This Row],[Age]]&gt;=40, marketing_campaign32[[#This Row],[Age]]&lt;59), "Middle Age", "Old Age"))</f>
        <v>Old Age</v>
      </c>
      <c r="E1730">
        <v>3</v>
      </c>
      <c r="F1730">
        <v>2</v>
      </c>
      <c r="G1730">
        <v>34469</v>
      </c>
      <c r="H1730" t="s">
        <v>147</v>
      </c>
      <c r="I1730">
        <v>2</v>
      </c>
      <c r="J1730">
        <v>1</v>
      </c>
      <c r="K1730">
        <v>1</v>
      </c>
      <c r="L1730">
        <f t="shared" si="81"/>
        <v>2</v>
      </c>
      <c r="M1730">
        <f>marketing_campaign32[[#This Row],[TotalKids]]+marketing_campaign32[[#This Row],[Marital_Number]]</f>
        <v>4</v>
      </c>
      <c r="N1730" s="1">
        <v>41763</v>
      </c>
      <c r="O1730" s="22">
        <f>MAX($N$2:$N$2229)-marketing_campaign32[[#This Row],[Dt_Customer]]</f>
        <v>56</v>
      </c>
      <c r="P1730">
        <v>58</v>
      </c>
      <c r="Q1730">
        <v>19</v>
      </c>
      <c r="R1730">
        <v>6</v>
      </c>
      <c r="S1730">
        <v>20</v>
      </c>
      <c r="T1730">
        <v>0</v>
      </c>
      <c r="U1730">
        <v>5</v>
      </c>
      <c r="V1730">
        <v>12</v>
      </c>
      <c r="W1730">
        <f t="shared" si="82"/>
        <v>62</v>
      </c>
      <c r="X1730" s="27">
        <f>marketing_campaign32[[#This Row],[TotalSpend]]/marketing_campaign32[[#This Row],[Income]]</f>
        <v>1.7987176883576548E-3</v>
      </c>
      <c r="Y1730" s="27" t="str">
        <f>IF(marketing_campaign32[[#This Row],[TotalSpend]]&gt;1196, "High Spend", "Low Spend")</f>
        <v>Low Spend</v>
      </c>
      <c r="Z1730">
        <v>3</v>
      </c>
      <c r="AA1730">
        <v>1</v>
      </c>
      <c r="AB1730">
        <v>1</v>
      </c>
      <c r="AC1730">
        <v>4</v>
      </c>
      <c r="AD1730">
        <f t="shared" si="83"/>
        <v>6</v>
      </c>
      <c r="AE1730" s="30">
        <f>IFERROR(marketing_campaign32[[#This Row],[TotalSpend]]/marketing_campaign32[[#This Row],[TotalPurchase]], 0)</f>
        <v>10.333333333333334</v>
      </c>
      <c r="AF1730">
        <v>4</v>
      </c>
      <c r="AG1730">
        <v>0</v>
      </c>
      <c r="AH1730">
        <v>0</v>
      </c>
      <c r="AI1730">
        <v>0</v>
      </c>
      <c r="AJ1730">
        <v>0</v>
      </c>
      <c r="AK1730">
        <v>0</v>
      </c>
      <c r="AL1730">
        <v>0</v>
      </c>
      <c r="AM1730">
        <v>0</v>
      </c>
    </row>
    <row r="1731" spans="1:39" x14ac:dyDescent="0.3">
      <c r="A1731">
        <v>1384</v>
      </c>
      <c r="B1731">
        <v>1992</v>
      </c>
      <c r="C1731">
        <f>2014-marketing_campaign32[[#This Row],[Year_Birth]]</f>
        <v>22</v>
      </c>
      <c r="D1731" t="str">
        <f>IF(AND(marketing_campaign32[[#This Row],[Age]]&gt;17, marketing_campaign32[[#This Row],[Age]]&lt;40), "Adult", IF(AND(marketing_campaign32[[#This Row],[Age]]&gt;=40, marketing_campaign32[[#This Row],[Age]]&lt;59), "Middle Age", "Old Age"))</f>
        <v>Adult</v>
      </c>
      <c r="E1731">
        <v>1</v>
      </c>
      <c r="F1731">
        <v>2</v>
      </c>
      <c r="G1731">
        <v>17256</v>
      </c>
      <c r="H1731" t="s">
        <v>148</v>
      </c>
      <c r="I1731">
        <v>1</v>
      </c>
      <c r="J1731">
        <v>1</v>
      </c>
      <c r="K1731">
        <v>0</v>
      </c>
      <c r="L1731">
        <f t="shared" si="81"/>
        <v>1</v>
      </c>
      <c r="M1731">
        <f>marketing_campaign32[[#This Row],[TotalKids]]+marketing_campaign32[[#This Row],[Marital_Number]]</f>
        <v>3</v>
      </c>
      <c r="N1731" s="1">
        <v>41601</v>
      </c>
      <c r="O1731" s="22">
        <f>MAX($N$2:$N$2229)-marketing_campaign32[[#This Row],[Dt_Customer]]</f>
        <v>218</v>
      </c>
      <c r="P1731">
        <v>10</v>
      </c>
      <c r="Q1731">
        <v>6</v>
      </c>
      <c r="R1731">
        <v>4</v>
      </c>
      <c r="S1731">
        <v>14</v>
      </c>
      <c r="T1731">
        <v>8</v>
      </c>
      <c r="U1731">
        <v>8</v>
      </c>
      <c r="V1731">
        <v>22</v>
      </c>
      <c r="W1731">
        <f t="shared" si="82"/>
        <v>62</v>
      </c>
      <c r="X1731" s="27">
        <f>marketing_campaign32[[#This Row],[TotalSpend]]/marketing_campaign32[[#This Row],[Income]]</f>
        <v>3.5929531757070005E-3</v>
      </c>
      <c r="Y1731" s="27" t="str">
        <f>IF(marketing_campaign32[[#This Row],[TotalSpend]]&gt;1196, "High Spend", "Low Spend")</f>
        <v>Low Spend</v>
      </c>
      <c r="Z1731">
        <v>2</v>
      </c>
      <c r="AA1731">
        <v>2</v>
      </c>
      <c r="AB1731">
        <v>1</v>
      </c>
      <c r="AC1731">
        <v>2</v>
      </c>
      <c r="AD1731">
        <f t="shared" si="83"/>
        <v>5</v>
      </c>
      <c r="AE1731" s="30">
        <f>IFERROR(marketing_campaign32[[#This Row],[TotalSpend]]/marketing_campaign32[[#This Row],[TotalPurchase]], 0)</f>
        <v>12.4</v>
      </c>
      <c r="AF1731">
        <v>8</v>
      </c>
      <c r="AG1731">
        <v>0</v>
      </c>
      <c r="AH1731">
        <v>0</v>
      </c>
      <c r="AI1731">
        <v>1</v>
      </c>
      <c r="AJ1731">
        <v>0</v>
      </c>
      <c r="AK1731">
        <v>0</v>
      </c>
      <c r="AL1731">
        <v>0</v>
      </c>
      <c r="AM1731">
        <v>0</v>
      </c>
    </row>
    <row r="1732" spans="1:39" x14ac:dyDescent="0.3">
      <c r="A1732">
        <v>7369</v>
      </c>
      <c r="B1732">
        <v>1981</v>
      </c>
      <c r="C1732">
        <f>2014-marketing_campaign32[[#This Row],[Year_Birth]]</f>
        <v>33</v>
      </c>
      <c r="D1732" t="str">
        <f>IF(AND(marketing_campaign32[[#This Row],[Age]]&gt;17, marketing_campaign32[[#This Row],[Age]]&lt;40), "Adult", IF(AND(marketing_campaign32[[#This Row],[Age]]&gt;=40, marketing_campaign32[[#This Row],[Age]]&lt;59), "Middle Age", "Old Age"))</f>
        <v>Adult</v>
      </c>
      <c r="E1732">
        <v>3</v>
      </c>
      <c r="F1732">
        <v>2</v>
      </c>
      <c r="G1732">
        <v>36959</v>
      </c>
      <c r="H1732" t="s">
        <v>147</v>
      </c>
      <c r="I1732">
        <v>2</v>
      </c>
      <c r="J1732">
        <v>1</v>
      </c>
      <c r="K1732">
        <v>0</v>
      </c>
      <c r="L1732">
        <f t="shared" si="81"/>
        <v>1</v>
      </c>
      <c r="M1732">
        <f>marketing_campaign32[[#This Row],[TotalKids]]+marketing_campaign32[[#This Row],[Marital_Number]]</f>
        <v>3</v>
      </c>
      <c r="N1732" s="1">
        <v>41549</v>
      </c>
      <c r="O1732" s="22">
        <f>MAX($N$2:$N$2229)-marketing_campaign32[[#This Row],[Dt_Customer]]</f>
        <v>270</v>
      </c>
      <c r="P1732">
        <v>56</v>
      </c>
      <c r="Q1732">
        <v>25</v>
      </c>
      <c r="R1732">
        <v>6</v>
      </c>
      <c r="S1732">
        <v>25</v>
      </c>
      <c r="T1732">
        <v>6</v>
      </c>
      <c r="U1732">
        <v>0</v>
      </c>
      <c r="V1732">
        <v>0</v>
      </c>
      <c r="W1732">
        <f t="shared" si="82"/>
        <v>62</v>
      </c>
      <c r="X1732" s="27">
        <f>marketing_campaign32[[#This Row],[TotalSpend]]/marketing_campaign32[[#This Row],[Income]]</f>
        <v>1.6775345653291486E-3</v>
      </c>
      <c r="Y1732" s="27" t="str">
        <f>IF(marketing_campaign32[[#This Row],[TotalSpend]]&gt;1196, "High Spend", "Low Spend")</f>
        <v>Low Spend</v>
      </c>
      <c r="Z1732">
        <v>2</v>
      </c>
      <c r="AA1732">
        <v>2</v>
      </c>
      <c r="AB1732">
        <v>0</v>
      </c>
      <c r="AC1732">
        <v>3</v>
      </c>
      <c r="AD1732">
        <f t="shared" si="83"/>
        <v>5</v>
      </c>
      <c r="AE1732" s="30">
        <f>IFERROR(marketing_campaign32[[#This Row],[TotalSpend]]/marketing_campaign32[[#This Row],[TotalPurchase]], 0)</f>
        <v>12.4</v>
      </c>
      <c r="AF1732">
        <v>8</v>
      </c>
      <c r="AG1732">
        <v>0</v>
      </c>
      <c r="AH1732">
        <v>0</v>
      </c>
      <c r="AI1732">
        <v>0</v>
      </c>
      <c r="AJ1732">
        <v>0</v>
      </c>
      <c r="AK1732">
        <v>0</v>
      </c>
      <c r="AL1732">
        <v>0</v>
      </c>
      <c r="AM1732">
        <v>0</v>
      </c>
    </row>
    <row r="1733" spans="1:39" x14ac:dyDescent="0.3">
      <c r="A1733">
        <v>2811</v>
      </c>
      <c r="B1733">
        <v>1963</v>
      </c>
      <c r="C1733">
        <f>2014-marketing_campaign32[[#This Row],[Year_Birth]]</f>
        <v>51</v>
      </c>
      <c r="D1733" t="str">
        <f>IF(AND(marketing_campaign32[[#This Row],[Age]]&gt;17, marketing_campaign32[[#This Row],[Age]]&lt;40), "Adult", IF(AND(marketing_campaign32[[#This Row],[Age]]&gt;=40, marketing_campaign32[[#This Row],[Age]]&lt;59), "Middle Age", "Old Age"))</f>
        <v>Middle Age</v>
      </c>
      <c r="E1733">
        <v>3</v>
      </c>
      <c r="F1733">
        <v>1</v>
      </c>
      <c r="G1733">
        <v>48918</v>
      </c>
      <c r="H1733" t="s">
        <v>147</v>
      </c>
      <c r="I1733">
        <v>2</v>
      </c>
      <c r="J1733">
        <v>1</v>
      </c>
      <c r="K1733">
        <v>1</v>
      </c>
      <c r="L1733">
        <f t="shared" si="81"/>
        <v>2</v>
      </c>
      <c r="M1733">
        <f>marketing_campaign32[[#This Row],[TotalKids]]+marketing_campaign32[[#This Row],[Marital_Number]]</f>
        <v>3</v>
      </c>
      <c r="N1733" s="1">
        <v>41741</v>
      </c>
      <c r="O1733" s="22">
        <f>MAX($N$2:$N$2229)-marketing_campaign32[[#This Row],[Dt_Customer]]</f>
        <v>78</v>
      </c>
      <c r="P1733">
        <v>21</v>
      </c>
      <c r="Q1733">
        <v>52</v>
      </c>
      <c r="R1733">
        <v>0</v>
      </c>
      <c r="S1733">
        <v>9</v>
      </c>
      <c r="T1733">
        <v>0</v>
      </c>
      <c r="U1733">
        <v>0</v>
      </c>
      <c r="V1733">
        <v>1</v>
      </c>
      <c r="W1733">
        <f t="shared" si="82"/>
        <v>62</v>
      </c>
      <c r="X1733" s="27">
        <f>marketing_campaign32[[#This Row],[TotalSpend]]/marketing_campaign32[[#This Row],[Income]]</f>
        <v>1.2674271229404308E-3</v>
      </c>
      <c r="Y1733" s="27" t="str">
        <f>IF(marketing_campaign32[[#This Row],[TotalSpend]]&gt;1196, "High Spend", "Low Spend")</f>
        <v>Low Spend</v>
      </c>
      <c r="Z1733">
        <v>2</v>
      </c>
      <c r="AA1733">
        <v>1</v>
      </c>
      <c r="AB1733">
        <v>0</v>
      </c>
      <c r="AC1733">
        <v>4</v>
      </c>
      <c r="AD1733">
        <f t="shared" si="83"/>
        <v>5</v>
      </c>
      <c r="AE1733" s="30">
        <f>IFERROR(marketing_campaign32[[#This Row],[TotalSpend]]/marketing_campaign32[[#This Row],[TotalPurchase]], 0)</f>
        <v>12.4</v>
      </c>
      <c r="AF1733">
        <v>4</v>
      </c>
      <c r="AG1733">
        <v>0</v>
      </c>
      <c r="AH1733">
        <v>0</v>
      </c>
      <c r="AI1733">
        <v>0</v>
      </c>
      <c r="AJ1733">
        <v>0</v>
      </c>
      <c r="AK1733">
        <v>0</v>
      </c>
      <c r="AL1733">
        <v>0</v>
      </c>
      <c r="AM1733">
        <v>0</v>
      </c>
    </row>
    <row r="1734" spans="1:39" x14ac:dyDescent="0.3">
      <c r="A1734">
        <v>9150</v>
      </c>
      <c r="B1734">
        <v>1963</v>
      </c>
      <c r="C1734">
        <f>2014-marketing_campaign32[[#This Row],[Year_Birth]]</f>
        <v>51</v>
      </c>
      <c r="D1734" t="str">
        <f>IF(AND(marketing_campaign32[[#This Row],[Age]]&gt;17, marketing_campaign32[[#This Row],[Age]]&lt;40), "Adult", IF(AND(marketing_campaign32[[#This Row],[Age]]&gt;=40, marketing_campaign32[[#This Row],[Age]]&lt;59), "Middle Age", "Old Age"))</f>
        <v>Middle Age</v>
      </c>
      <c r="E1734">
        <v>3</v>
      </c>
      <c r="F1734">
        <v>1</v>
      </c>
      <c r="G1734">
        <v>48918</v>
      </c>
      <c r="H1734" t="s">
        <v>147</v>
      </c>
      <c r="I1734">
        <v>2</v>
      </c>
      <c r="J1734">
        <v>1</v>
      </c>
      <c r="K1734">
        <v>1</v>
      </c>
      <c r="L1734">
        <f t="shared" si="81"/>
        <v>2</v>
      </c>
      <c r="M1734">
        <f>marketing_campaign32[[#This Row],[TotalKids]]+marketing_campaign32[[#This Row],[Marital_Number]]</f>
        <v>3</v>
      </c>
      <c r="N1734" s="1">
        <v>41741</v>
      </c>
      <c r="O1734" s="22">
        <f>MAX($N$2:$N$2229)-marketing_campaign32[[#This Row],[Dt_Customer]]</f>
        <v>78</v>
      </c>
      <c r="P1734">
        <v>21</v>
      </c>
      <c r="Q1734">
        <v>52</v>
      </c>
      <c r="R1734">
        <v>0</v>
      </c>
      <c r="S1734">
        <v>9</v>
      </c>
      <c r="T1734">
        <v>0</v>
      </c>
      <c r="U1734">
        <v>0</v>
      </c>
      <c r="V1734">
        <v>1</v>
      </c>
      <c r="W1734">
        <f t="shared" si="82"/>
        <v>62</v>
      </c>
      <c r="X1734" s="27">
        <f>marketing_campaign32[[#This Row],[TotalSpend]]/marketing_campaign32[[#This Row],[Income]]</f>
        <v>1.2674271229404308E-3</v>
      </c>
      <c r="Y1734" s="27" t="str">
        <f>IF(marketing_campaign32[[#This Row],[TotalSpend]]&gt;1196, "High Spend", "Low Spend")</f>
        <v>Low Spend</v>
      </c>
      <c r="Z1734">
        <v>2</v>
      </c>
      <c r="AA1734">
        <v>1</v>
      </c>
      <c r="AB1734">
        <v>0</v>
      </c>
      <c r="AC1734">
        <v>4</v>
      </c>
      <c r="AD1734">
        <f t="shared" si="83"/>
        <v>5</v>
      </c>
      <c r="AE1734" s="30">
        <f>IFERROR(marketing_campaign32[[#This Row],[TotalSpend]]/marketing_campaign32[[#This Row],[TotalPurchase]], 0)</f>
        <v>12.4</v>
      </c>
      <c r="AF1734">
        <v>4</v>
      </c>
      <c r="AG1734">
        <v>0</v>
      </c>
      <c r="AH1734">
        <v>0</v>
      </c>
      <c r="AI1734">
        <v>0</v>
      </c>
      <c r="AJ1734">
        <v>0</v>
      </c>
      <c r="AK1734">
        <v>0</v>
      </c>
      <c r="AL1734">
        <v>0</v>
      </c>
      <c r="AM1734">
        <v>0</v>
      </c>
    </row>
    <row r="1735" spans="1:39" x14ac:dyDescent="0.3">
      <c r="A1735">
        <v>4099</v>
      </c>
      <c r="B1735">
        <v>1972</v>
      </c>
      <c r="C1735">
        <f>2014-marketing_campaign32[[#This Row],[Year_Birth]]</f>
        <v>42</v>
      </c>
      <c r="D1735" t="str">
        <f>IF(AND(marketing_campaign32[[#This Row],[Age]]&gt;17, marketing_campaign32[[#This Row],[Age]]&lt;40), "Adult", IF(AND(marketing_campaign32[[#This Row],[Age]]&gt;=40, marketing_campaign32[[#This Row],[Age]]&lt;59), "Middle Age", "Old Age"))</f>
        <v>Middle Age</v>
      </c>
      <c r="E1735">
        <v>2</v>
      </c>
      <c r="F1735">
        <v>2</v>
      </c>
      <c r="G1735">
        <v>30675</v>
      </c>
      <c r="H1735" t="s">
        <v>147</v>
      </c>
      <c r="I1735">
        <v>2</v>
      </c>
      <c r="J1735">
        <v>1</v>
      </c>
      <c r="K1735">
        <v>0</v>
      </c>
      <c r="L1735">
        <f t="shared" si="81"/>
        <v>1</v>
      </c>
      <c r="M1735">
        <f>marketing_campaign32[[#This Row],[TotalKids]]+marketing_campaign32[[#This Row],[Marital_Number]]</f>
        <v>3</v>
      </c>
      <c r="N1735" s="1">
        <v>41225</v>
      </c>
      <c r="O1735" s="22">
        <f>MAX($N$2:$N$2229)-marketing_campaign32[[#This Row],[Dt_Customer]]</f>
        <v>594</v>
      </c>
      <c r="P1735">
        <v>14</v>
      </c>
      <c r="Q1735">
        <v>10</v>
      </c>
      <c r="R1735">
        <v>2</v>
      </c>
      <c r="S1735">
        <v>16</v>
      </c>
      <c r="T1735">
        <v>11</v>
      </c>
      <c r="U1735">
        <v>2</v>
      </c>
      <c r="V1735">
        <v>21</v>
      </c>
      <c r="W1735">
        <f t="shared" si="82"/>
        <v>62</v>
      </c>
      <c r="X1735" s="27">
        <f>marketing_campaign32[[#This Row],[TotalSpend]]/marketing_campaign32[[#This Row],[Income]]</f>
        <v>2.0211898940505298E-3</v>
      </c>
      <c r="Y1735" s="27" t="str">
        <f>IF(marketing_campaign32[[#This Row],[TotalSpend]]&gt;1196, "High Spend", "Low Spend")</f>
        <v>Low Spend</v>
      </c>
      <c r="Z1735">
        <v>1</v>
      </c>
      <c r="AA1735">
        <v>1</v>
      </c>
      <c r="AB1735">
        <v>0</v>
      </c>
      <c r="AC1735">
        <v>3</v>
      </c>
      <c r="AD1735">
        <f t="shared" si="83"/>
        <v>4</v>
      </c>
      <c r="AE1735" s="30">
        <f>IFERROR(marketing_campaign32[[#This Row],[TotalSpend]]/marketing_campaign32[[#This Row],[TotalPurchase]], 0)</f>
        <v>15.5</v>
      </c>
      <c r="AF1735">
        <v>8</v>
      </c>
      <c r="AG1735">
        <v>0</v>
      </c>
      <c r="AH1735">
        <v>0</v>
      </c>
      <c r="AI1735">
        <v>0</v>
      </c>
      <c r="AJ1735">
        <v>0</v>
      </c>
      <c r="AK1735">
        <v>0</v>
      </c>
      <c r="AL1735">
        <v>0</v>
      </c>
      <c r="AM1735">
        <v>0</v>
      </c>
    </row>
    <row r="1736" spans="1:39" x14ac:dyDescent="0.3">
      <c r="A1736">
        <v>1100</v>
      </c>
      <c r="B1736">
        <v>1960</v>
      </c>
      <c r="C1736">
        <f>2014-marketing_campaign32[[#This Row],[Year_Birth]]</f>
        <v>54</v>
      </c>
      <c r="D1736" t="str">
        <f>IF(AND(marketing_campaign32[[#This Row],[Age]]&gt;17, marketing_campaign32[[#This Row],[Age]]&lt;40), "Adult", IF(AND(marketing_campaign32[[#This Row],[Age]]&gt;=40, marketing_campaign32[[#This Row],[Age]]&lt;59), "Middle Age", "Old Age"))</f>
        <v>Middle Age</v>
      </c>
      <c r="E1736">
        <v>3</v>
      </c>
      <c r="F1736">
        <v>2</v>
      </c>
      <c r="G1736">
        <v>41275</v>
      </c>
      <c r="H1736" t="s">
        <v>147</v>
      </c>
      <c r="I1736">
        <v>2</v>
      </c>
      <c r="J1736">
        <v>1</v>
      </c>
      <c r="K1736">
        <v>2</v>
      </c>
      <c r="L1736">
        <f t="shared" si="81"/>
        <v>3</v>
      </c>
      <c r="M1736">
        <f>marketing_campaign32[[#This Row],[TotalKids]]+marketing_campaign32[[#This Row],[Marital_Number]]</f>
        <v>5</v>
      </c>
      <c r="N1736" s="1">
        <v>41722</v>
      </c>
      <c r="O1736" s="22">
        <f>MAX($N$2:$N$2229)-marketing_campaign32[[#This Row],[Dt_Customer]]</f>
        <v>97</v>
      </c>
      <c r="P1736">
        <v>33</v>
      </c>
      <c r="Q1736">
        <v>24</v>
      </c>
      <c r="R1736">
        <v>4</v>
      </c>
      <c r="S1736">
        <v>22</v>
      </c>
      <c r="T1736">
        <v>0</v>
      </c>
      <c r="U1736">
        <v>2</v>
      </c>
      <c r="V1736">
        <v>9</v>
      </c>
      <c r="W1736">
        <f t="shared" si="82"/>
        <v>61</v>
      </c>
      <c r="X1736" s="27">
        <f>marketing_campaign32[[#This Row],[TotalSpend]]/marketing_campaign32[[#This Row],[Income]]</f>
        <v>1.4778921865536039E-3</v>
      </c>
      <c r="Y1736" s="27" t="str">
        <f>IF(marketing_campaign32[[#This Row],[TotalSpend]]&gt;1196, "High Spend", "Low Spend")</f>
        <v>Low Spend</v>
      </c>
      <c r="Z1736">
        <v>4</v>
      </c>
      <c r="AA1736">
        <v>3</v>
      </c>
      <c r="AB1736">
        <v>1</v>
      </c>
      <c r="AC1736">
        <v>3</v>
      </c>
      <c r="AD1736">
        <f t="shared" si="83"/>
        <v>7</v>
      </c>
      <c r="AE1736" s="30">
        <f>IFERROR(marketing_campaign32[[#This Row],[TotalSpend]]/marketing_campaign32[[#This Row],[TotalPurchase]], 0)</f>
        <v>8.7142857142857135</v>
      </c>
      <c r="AF1736">
        <v>5</v>
      </c>
      <c r="AG1736">
        <v>0</v>
      </c>
      <c r="AH1736">
        <v>0</v>
      </c>
      <c r="AI1736">
        <v>0</v>
      </c>
      <c r="AJ1736">
        <v>0</v>
      </c>
      <c r="AK1736">
        <v>0</v>
      </c>
      <c r="AL1736">
        <v>0</v>
      </c>
      <c r="AM1736">
        <v>0</v>
      </c>
    </row>
    <row r="1737" spans="1:39" x14ac:dyDescent="0.3">
      <c r="A1737">
        <v>4961</v>
      </c>
      <c r="B1737">
        <v>1974</v>
      </c>
      <c r="C1737">
        <f>2014-marketing_campaign32[[#This Row],[Year_Birth]]</f>
        <v>40</v>
      </c>
      <c r="D1737" t="str">
        <f>IF(AND(marketing_campaign32[[#This Row],[Age]]&gt;17, marketing_campaign32[[#This Row],[Age]]&lt;40), "Adult", IF(AND(marketing_campaign32[[#This Row],[Age]]&gt;=40, marketing_campaign32[[#This Row],[Age]]&lt;59), "Middle Age", "Old Age"))</f>
        <v>Middle Age</v>
      </c>
      <c r="E1737">
        <v>3</v>
      </c>
      <c r="F1737">
        <v>2</v>
      </c>
      <c r="G1737">
        <v>21255</v>
      </c>
      <c r="H1737" t="s">
        <v>148</v>
      </c>
      <c r="I1737">
        <v>1</v>
      </c>
      <c r="J1737">
        <v>1</v>
      </c>
      <c r="K1737">
        <v>0</v>
      </c>
      <c r="L1737">
        <f t="shared" si="81"/>
        <v>1</v>
      </c>
      <c r="M1737">
        <f>marketing_campaign32[[#This Row],[TotalKids]]+marketing_campaign32[[#This Row],[Marital_Number]]</f>
        <v>3</v>
      </c>
      <c r="N1737" s="1">
        <v>41660</v>
      </c>
      <c r="O1737" s="22">
        <f>MAX($N$2:$N$2229)-marketing_campaign32[[#This Row],[Dt_Customer]]</f>
        <v>159</v>
      </c>
      <c r="P1737">
        <v>56</v>
      </c>
      <c r="Q1737">
        <v>29</v>
      </c>
      <c r="R1737">
        <v>0</v>
      </c>
      <c r="S1737">
        <v>25</v>
      </c>
      <c r="T1737">
        <v>2</v>
      </c>
      <c r="U1737">
        <v>2</v>
      </c>
      <c r="V1737">
        <v>3</v>
      </c>
      <c r="W1737">
        <f t="shared" si="82"/>
        <v>61</v>
      </c>
      <c r="X1737" s="27">
        <f>marketing_campaign32[[#This Row],[TotalSpend]]/marketing_campaign32[[#This Row],[Income]]</f>
        <v>2.8699129616560808E-3</v>
      </c>
      <c r="Y1737" s="27" t="str">
        <f>IF(marketing_campaign32[[#This Row],[TotalSpend]]&gt;1196, "High Spend", "Low Spend")</f>
        <v>Low Spend</v>
      </c>
      <c r="Z1737">
        <v>4</v>
      </c>
      <c r="AA1737">
        <v>2</v>
      </c>
      <c r="AB1737">
        <v>1</v>
      </c>
      <c r="AC1737">
        <v>4</v>
      </c>
      <c r="AD1737">
        <f t="shared" si="83"/>
        <v>7</v>
      </c>
      <c r="AE1737" s="30">
        <f>IFERROR(marketing_campaign32[[#This Row],[TotalSpend]]/marketing_campaign32[[#This Row],[TotalPurchase]], 0)</f>
        <v>8.7142857142857135</v>
      </c>
      <c r="AF1737">
        <v>4</v>
      </c>
      <c r="AG1737">
        <v>0</v>
      </c>
      <c r="AH1737">
        <v>0</v>
      </c>
      <c r="AI1737">
        <v>0</v>
      </c>
      <c r="AJ1737">
        <v>0</v>
      </c>
      <c r="AK1737">
        <v>0</v>
      </c>
      <c r="AL1737">
        <v>0</v>
      </c>
      <c r="AM1737">
        <v>0</v>
      </c>
    </row>
    <row r="1738" spans="1:39" x14ac:dyDescent="0.3">
      <c r="A1738">
        <v>9014</v>
      </c>
      <c r="B1738">
        <v>1975</v>
      </c>
      <c r="C1738">
        <f>2014-marketing_campaign32[[#This Row],[Year_Birth]]</f>
        <v>39</v>
      </c>
      <c r="D1738" t="str">
        <f>IF(AND(marketing_campaign32[[#This Row],[Age]]&gt;17, marketing_campaign32[[#This Row],[Age]]&lt;40), "Adult", IF(AND(marketing_campaign32[[#This Row],[Age]]&gt;=40, marketing_campaign32[[#This Row],[Age]]&lt;59), "Middle Age", "Old Age"))</f>
        <v>Adult</v>
      </c>
      <c r="E1738">
        <v>2</v>
      </c>
      <c r="F1738">
        <v>2</v>
      </c>
      <c r="G1738">
        <v>37085</v>
      </c>
      <c r="H1738" t="s">
        <v>147</v>
      </c>
      <c r="I1738">
        <v>2</v>
      </c>
      <c r="J1738">
        <v>1</v>
      </c>
      <c r="K1738">
        <v>1</v>
      </c>
      <c r="L1738">
        <f t="shared" si="81"/>
        <v>2</v>
      </c>
      <c r="M1738">
        <f>marketing_campaign32[[#This Row],[TotalKids]]+marketing_campaign32[[#This Row],[Marital_Number]]</f>
        <v>4</v>
      </c>
      <c r="N1738" s="1">
        <v>41816</v>
      </c>
      <c r="O1738" s="22">
        <f>MAX($N$2:$N$2229)-marketing_campaign32[[#This Row],[Dt_Customer]]</f>
        <v>3</v>
      </c>
      <c r="P1738">
        <v>65</v>
      </c>
      <c r="Q1738">
        <v>39</v>
      </c>
      <c r="R1738">
        <v>1</v>
      </c>
      <c r="S1738">
        <v>16</v>
      </c>
      <c r="T1738">
        <v>2</v>
      </c>
      <c r="U1738">
        <v>0</v>
      </c>
      <c r="V1738">
        <v>3</v>
      </c>
      <c r="W1738">
        <f t="shared" si="82"/>
        <v>61</v>
      </c>
      <c r="X1738" s="27">
        <f>marketing_campaign32[[#This Row],[TotalSpend]]/marketing_campaign32[[#This Row],[Income]]</f>
        <v>1.6448698934879331E-3</v>
      </c>
      <c r="Y1738" s="27" t="str">
        <f>IF(marketing_campaign32[[#This Row],[TotalSpend]]&gt;1196, "High Spend", "Low Spend")</f>
        <v>Low Spend</v>
      </c>
      <c r="Z1738">
        <v>4</v>
      </c>
      <c r="AA1738">
        <v>3</v>
      </c>
      <c r="AB1738">
        <v>0</v>
      </c>
      <c r="AC1738">
        <v>3</v>
      </c>
      <c r="AD1738">
        <f t="shared" si="83"/>
        <v>6</v>
      </c>
      <c r="AE1738" s="30">
        <f>IFERROR(marketing_campaign32[[#This Row],[TotalSpend]]/marketing_campaign32[[#This Row],[TotalPurchase]], 0)</f>
        <v>10.166666666666666</v>
      </c>
      <c r="AF1738">
        <v>8</v>
      </c>
      <c r="AG1738">
        <v>0</v>
      </c>
      <c r="AH1738">
        <v>0</v>
      </c>
      <c r="AI1738">
        <v>0</v>
      </c>
      <c r="AJ1738">
        <v>0</v>
      </c>
      <c r="AK1738">
        <v>0</v>
      </c>
      <c r="AL1738">
        <v>0</v>
      </c>
      <c r="AM1738">
        <v>0</v>
      </c>
    </row>
    <row r="1739" spans="1:39" x14ac:dyDescent="0.3">
      <c r="A1739">
        <v>387</v>
      </c>
      <c r="B1739">
        <v>1976</v>
      </c>
      <c r="C1739">
        <f>2014-marketing_campaign32[[#This Row],[Year_Birth]]</f>
        <v>38</v>
      </c>
      <c r="D1739" t="str">
        <f>IF(AND(marketing_campaign32[[#This Row],[Age]]&gt;17, marketing_campaign32[[#This Row],[Age]]&lt;40), "Adult", IF(AND(marketing_campaign32[[#This Row],[Age]]&gt;=40, marketing_campaign32[[#This Row],[Age]]&lt;59), "Middle Age", "Old Age"))</f>
        <v>Adult</v>
      </c>
      <c r="E1739">
        <v>1</v>
      </c>
      <c r="F1739">
        <v>2</v>
      </c>
      <c r="G1739">
        <v>7500</v>
      </c>
      <c r="H1739" t="s">
        <v>148</v>
      </c>
      <c r="I1739">
        <v>1</v>
      </c>
      <c r="J1739">
        <v>0</v>
      </c>
      <c r="K1739">
        <v>0</v>
      </c>
      <c r="L1739">
        <f t="shared" si="81"/>
        <v>0</v>
      </c>
      <c r="M1739">
        <f>marketing_campaign32[[#This Row],[TotalKids]]+marketing_campaign32[[#This Row],[Marital_Number]]</f>
        <v>2</v>
      </c>
      <c r="N1739" s="1">
        <v>41226</v>
      </c>
      <c r="O1739" s="22">
        <f>MAX($N$2:$N$2229)-marketing_campaign32[[#This Row],[Dt_Customer]]</f>
        <v>593</v>
      </c>
      <c r="P1739">
        <v>59</v>
      </c>
      <c r="Q1739">
        <v>6</v>
      </c>
      <c r="R1739">
        <v>16</v>
      </c>
      <c r="S1739">
        <v>11</v>
      </c>
      <c r="T1739">
        <v>11</v>
      </c>
      <c r="U1739">
        <v>1</v>
      </c>
      <c r="V1739">
        <v>16</v>
      </c>
      <c r="W1739">
        <f t="shared" si="82"/>
        <v>61</v>
      </c>
      <c r="X1739" s="27">
        <f>marketing_campaign32[[#This Row],[TotalSpend]]/marketing_campaign32[[#This Row],[Income]]</f>
        <v>8.1333333333333327E-3</v>
      </c>
      <c r="Y1739" s="27" t="str">
        <f>IF(marketing_campaign32[[#This Row],[TotalSpend]]&gt;1196, "High Spend", "Low Spend")</f>
        <v>Low Spend</v>
      </c>
      <c r="Z1739">
        <v>1</v>
      </c>
      <c r="AA1739">
        <v>2</v>
      </c>
      <c r="AB1739">
        <v>0</v>
      </c>
      <c r="AC1739">
        <v>3</v>
      </c>
      <c r="AD1739">
        <f t="shared" si="83"/>
        <v>5</v>
      </c>
      <c r="AE1739" s="30">
        <f>IFERROR(marketing_campaign32[[#This Row],[TotalSpend]]/marketing_campaign32[[#This Row],[TotalPurchase]], 0)</f>
        <v>12.2</v>
      </c>
      <c r="AF1739">
        <v>8</v>
      </c>
      <c r="AG1739">
        <v>0</v>
      </c>
      <c r="AH1739">
        <v>0</v>
      </c>
      <c r="AI1739">
        <v>0</v>
      </c>
      <c r="AJ1739">
        <v>0</v>
      </c>
      <c r="AK1739">
        <v>0</v>
      </c>
      <c r="AL1739">
        <v>0</v>
      </c>
      <c r="AM1739">
        <v>0</v>
      </c>
    </row>
    <row r="1740" spans="1:39" x14ac:dyDescent="0.3">
      <c r="A1740">
        <v>8418</v>
      </c>
      <c r="B1740">
        <v>1958</v>
      </c>
      <c r="C1740">
        <f>2014-marketing_campaign32[[#This Row],[Year_Birth]]</f>
        <v>56</v>
      </c>
      <c r="D1740" t="str">
        <f>IF(AND(marketing_campaign32[[#This Row],[Age]]&gt;17, marketing_campaign32[[#This Row],[Age]]&lt;40), "Adult", IF(AND(marketing_campaign32[[#This Row],[Age]]&gt;=40, marketing_campaign32[[#This Row],[Age]]&lt;59), "Middle Age", "Old Age"))</f>
        <v>Middle Age</v>
      </c>
      <c r="E1740">
        <v>3</v>
      </c>
      <c r="F1740">
        <v>1</v>
      </c>
      <c r="G1740">
        <v>38741</v>
      </c>
      <c r="H1740" t="s">
        <v>147</v>
      </c>
      <c r="I1740">
        <v>2</v>
      </c>
      <c r="J1740">
        <v>1</v>
      </c>
      <c r="K1740">
        <v>1</v>
      </c>
      <c r="L1740">
        <f t="shared" si="81"/>
        <v>2</v>
      </c>
      <c r="M1740">
        <f>marketing_campaign32[[#This Row],[TotalKids]]+marketing_campaign32[[#This Row],[Marital_Number]]</f>
        <v>3</v>
      </c>
      <c r="N1740" s="1">
        <v>41728</v>
      </c>
      <c r="O1740" s="22">
        <f>MAX($N$2:$N$2229)-marketing_campaign32[[#This Row],[Dt_Customer]]</f>
        <v>91</v>
      </c>
      <c r="P1740">
        <v>60</v>
      </c>
      <c r="Q1740">
        <v>7</v>
      </c>
      <c r="R1740">
        <v>10</v>
      </c>
      <c r="S1740">
        <v>17</v>
      </c>
      <c r="T1740">
        <v>8</v>
      </c>
      <c r="U1740">
        <v>6</v>
      </c>
      <c r="V1740">
        <v>13</v>
      </c>
      <c r="W1740">
        <f t="shared" si="82"/>
        <v>61</v>
      </c>
      <c r="X1740" s="27">
        <f>marketing_campaign32[[#This Row],[TotalSpend]]/marketing_campaign32[[#This Row],[Income]]</f>
        <v>1.5745592524715418E-3</v>
      </c>
      <c r="Y1740" s="27" t="str">
        <f>IF(marketing_campaign32[[#This Row],[TotalSpend]]&gt;1196, "High Spend", "Low Spend")</f>
        <v>Low Spend</v>
      </c>
      <c r="Z1740">
        <v>2</v>
      </c>
      <c r="AA1740">
        <v>2</v>
      </c>
      <c r="AB1740">
        <v>0</v>
      </c>
      <c r="AC1740">
        <v>3</v>
      </c>
      <c r="AD1740">
        <f t="shared" si="83"/>
        <v>5</v>
      </c>
      <c r="AE1740" s="30">
        <f>IFERROR(marketing_campaign32[[#This Row],[TotalSpend]]/marketing_campaign32[[#This Row],[TotalPurchase]], 0)</f>
        <v>12.2</v>
      </c>
      <c r="AF1740">
        <v>7</v>
      </c>
      <c r="AG1740">
        <v>0</v>
      </c>
      <c r="AH1740">
        <v>0</v>
      </c>
      <c r="AI1740">
        <v>0</v>
      </c>
      <c r="AJ1740">
        <v>0</v>
      </c>
      <c r="AK1740">
        <v>0</v>
      </c>
      <c r="AL1740">
        <v>0</v>
      </c>
      <c r="AM1740">
        <v>0</v>
      </c>
    </row>
    <row r="1741" spans="1:39" x14ac:dyDescent="0.3">
      <c r="A1741">
        <v>7736</v>
      </c>
      <c r="B1741">
        <v>1986</v>
      </c>
      <c r="C1741">
        <f>2014-marketing_campaign32[[#This Row],[Year_Birth]]</f>
        <v>28</v>
      </c>
      <c r="D1741" t="str">
        <f>IF(AND(marketing_campaign32[[#This Row],[Age]]&gt;17, marketing_campaign32[[#This Row],[Age]]&lt;40), "Adult", IF(AND(marketing_campaign32[[#This Row],[Age]]&gt;=40, marketing_campaign32[[#This Row],[Age]]&lt;59), "Middle Age", "Old Age"))</f>
        <v>Adult</v>
      </c>
      <c r="E1741">
        <v>2</v>
      </c>
      <c r="F1741">
        <v>2</v>
      </c>
      <c r="G1741">
        <v>22518</v>
      </c>
      <c r="H1741" t="s">
        <v>148</v>
      </c>
      <c r="I1741">
        <v>1</v>
      </c>
      <c r="J1741">
        <v>1</v>
      </c>
      <c r="K1741">
        <v>0</v>
      </c>
      <c r="L1741">
        <f t="shared" si="81"/>
        <v>1</v>
      </c>
      <c r="M1741">
        <f>marketing_campaign32[[#This Row],[TotalKids]]+marketing_campaign32[[#This Row],[Marital_Number]]</f>
        <v>3</v>
      </c>
      <c r="N1741" s="1">
        <v>41204</v>
      </c>
      <c r="O1741" s="22">
        <f>MAX($N$2:$N$2229)-marketing_campaign32[[#This Row],[Dt_Customer]]</f>
        <v>615</v>
      </c>
      <c r="P1741">
        <v>36</v>
      </c>
      <c r="Q1741">
        <v>11</v>
      </c>
      <c r="R1741">
        <v>7</v>
      </c>
      <c r="S1741">
        <v>12</v>
      </c>
      <c r="T1741">
        <v>2</v>
      </c>
      <c r="U1741">
        <v>2</v>
      </c>
      <c r="V1741">
        <v>27</v>
      </c>
      <c r="W1741">
        <f t="shared" si="82"/>
        <v>61</v>
      </c>
      <c r="X1741" s="27">
        <f>marketing_campaign32[[#This Row],[TotalSpend]]/marketing_campaign32[[#This Row],[Income]]</f>
        <v>2.7089439559463539E-3</v>
      </c>
      <c r="Y1741" s="27" t="str">
        <f>IF(marketing_campaign32[[#This Row],[TotalSpend]]&gt;1196, "High Spend", "Low Spend")</f>
        <v>Low Spend</v>
      </c>
      <c r="Z1741">
        <v>2</v>
      </c>
      <c r="AA1741">
        <v>2</v>
      </c>
      <c r="AB1741">
        <v>1</v>
      </c>
      <c r="AC1741">
        <v>2</v>
      </c>
      <c r="AD1741">
        <f t="shared" si="83"/>
        <v>5</v>
      </c>
      <c r="AE1741" s="30">
        <f>IFERROR(marketing_campaign32[[#This Row],[TotalSpend]]/marketing_campaign32[[#This Row],[TotalPurchase]], 0)</f>
        <v>12.2</v>
      </c>
      <c r="AF1741">
        <v>5</v>
      </c>
      <c r="AG1741">
        <v>0</v>
      </c>
      <c r="AH1741">
        <v>0</v>
      </c>
      <c r="AI1741">
        <v>1</v>
      </c>
      <c r="AJ1741">
        <v>0</v>
      </c>
      <c r="AK1741">
        <v>0</v>
      </c>
      <c r="AL1741">
        <v>1</v>
      </c>
      <c r="AM1741">
        <v>0</v>
      </c>
    </row>
    <row r="1742" spans="1:39" x14ac:dyDescent="0.3">
      <c r="A1742">
        <v>4444</v>
      </c>
      <c r="B1742">
        <v>1972</v>
      </c>
      <c r="C1742">
        <f>2014-marketing_campaign32[[#This Row],[Year_Birth]]</f>
        <v>42</v>
      </c>
      <c r="D1742" t="str">
        <f>IF(AND(marketing_campaign32[[#This Row],[Age]]&gt;17, marketing_campaign32[[#This Row],[Age]]&lt;40), "Adult", IF(AND(marketing_campaign32[[#This Row],[Age]]&gt;=40, marketing_campaign32[[#This Row],[Age]]&lt;59), "Middle Age", "Old Age"))</f>
        <v>Middle Age</v>
      </c>
      <c r="E1742">
        <v>2</v>
      </c>
      <c r="F1742">
        <v>2</v>
      </c>
      <c r="G1742">
        <v>30023</v>
      </c>
      <c r="H1742" t="s">
        <v>148</v>
      </c>
      <c r="I1742">
        <v>1</v>
      </c>
      <c r="J1742">
        <v>1</v>
      </c>
      <c r="K1742">
        <v>0</v>
      </c>
      <c r="L1742">
        <f t="shared" si="81"/>
        <v>1</v>
      </c>
      <c r="M1742">
        <f>marketing_campaign32[[#This Row],[TotalKids]]+marketing_campaign32[[#This Row],[Marital_Number]]</f>
        <v>3</v>
      </c>
      <c r="N1742" s="1">
        <v>41722</v>
      </c>
      <c r="O1742" s="22">
        <f>MAX($N$2:$N$2229)-marketing_campaign32[[#This Row],[Dt_Customer]]</f>
        <v>97</v>
      </c>
      <c r="P1742">
        <v>28</v>
      </c>
      <c r="Q1742">
        <v>11</v>
      </c>
      <c r="R1742">
        <v>0</v>
      </c>
      <c r="S1742">
        <v>16</v>
      </c>
      <c r="T1742">
        <v>7</v>
      </c>
      <c r="U1742">
        <v>6</v>
      </c>
      <c r="V1742">
        <v>21</v>
      </c>
      <c r="W1742">
        <f t="shared" si="82"/>
        <v>61</v>
      </c>
      <c r="X1742" s="27">
        <f>marketing_campaign32[[#This Row],[TotalSpend]]/marketing_campaign32[[#This Row],[Income]]</f>
        <v>2.0317756386770145E-3</v>
      </c>
      <c r="Y1742" s="27" t="str">
        <f>IF(marketing_campaign32[[#This Row],[TotalSpend]]&gt;1196, "High Spend", "Low Spend")</f>
        <v>Low Spend</v>
      </c>
      <c r="Z1742">
        <v>1</v>
      </c>
      <c r="AA1742">
        <v>2</v>
      </c>
      <c r="AB1742">
        <v>0</v>
      </c>
      <c r="AC1742">
        <v>3</v>
      </c>
      <c r="AD1742">
        <f t="shared" si="83"/>
        <v>5</v>
      </c>
      <c r="AE1742" s="30">
        <f>IFERROR(marketing_campaign32[[#This Row],[TotalSpend]]/marketing_campaign32[[#This Row],[TotalPurchase]], 0)</f>
        <v>12.2</v>
      </c>
      <c r="AF1742">
        <v>8</v>
      </c>
      <c r="AG1742">
        <v>0</v>
      </c>
      <c r="AH1742">
        <v>0</v>
      </c>
      <c r="AI1742">
        <v>0</v>
      </c>
      <c r="AJ1742">
        <v>0</v>
      </c>
      <c r="AK1742">
        <v>0</v>
      </c>
      <c r="AL1742">
        <v>0</v>
      </c>
      <c r="AM1742">
        <v>0</v>
      </c>
    </row>
    <row r="1743" spans="1:39" x14ac:dyDescent="0.3">
      <c r="A1743">
        <v>5654</v>
      </c>
      <c r="B1743">
        <v>1972</v>
      </c>
      <c r="C1743">
        <f>2014-marketing_campaign32[[#This Row],[Year_Birth]]</f>
        <v>42</v>
      </c>
      <c r="D1743" t="str">
        <f>IF(AND(marketing_campaign32[[#This Row],[Age]]&gt;17, marketing_campaign32[[#This Row],[Age]]&lt;40), "Adult", IF(AND(marketing_campaign32[[#This Row],[Age]]&gt;=40, marketing_campaign32[[#This Row],[Age]]&lt;59), "Middle Age", "Old Age"))</f>
        <v>Middle Age</v>
      </c>
      <c r="E1743">
        <v>2</v>
      </c>
      <c r="F1743">
        <v>2</v>
      </c>
      <c r="G1743">
        <v>36026</v>
      </c>
      <c r="H1743" t="s">
        <v>147</v>
      </c>
      <c r="I1743">
        <v>2</v>
      </c>
      <c r="J1743">
        <v>2</v>
      </c>
      <c r="K1743">
        <v>1</v>
      </c>
      <c r="L1743">
        <f t="shared" si="81"/>
        <v>3</v>
      </c>
      <c r="M1743">
        <f>marketing_campaign32[[#This Row],[TotalKids]]+marketing_campaign32[[#This Row],[Marital_Number]]</f>
        <v>5</v>
      </c>
      <c r="N1743" s="1">
        <v>41714</v>
      </c>
      <c r="O1743" s="22">
        <f>MAX($N$2:$N$2229)-marketing_campaign32[[#This Row],[Dt_Customer]]</f>
        <v>105</v>
      </c>
      <c r="P1743">
        <v>34</v>
      </c>
      <c r="Q1743">
        <v>20</v>
      </c>
      <c r="R1743">
        <v>4</v>
      </c>
      <c r="S1743">
        <v>10</v>
      </c>
      <c r="T1743">
        <v>6</v>
      </c>
      <c r="U1743">
        <v>4</v>
      </c>
      <c r="V1743">
        <v>17</v>
      </c>
      <c r="W1743">
        <f t="shared" si="82"/>
        <v>61</v>
      </c>
      <c r="X1743" s="27">
        <f>marketing_campaign32[[#This Row],[TotalSpend]]/marketing_campaign32[[#This Row],[Income]]</f>
        <v>1.6932215622050741E-3</v>
      </c>
      <c r="Y1743" s="27" t="str">
        <f>IF(marketing_campaign32[[#This Row],[TotalSpend]]&gt;1196, "High Spend", "Low Spend")</f>
        <v>Low Spend</v>
      </c>
      <c r="Z1743">
        <v>2</v>
      </c>
      <c r="AA1743">
        <v>2</v>
      </c>
      <c r="AB1743">
        <v>0</v>
      </c>
      <c r="AC1743">
        <v>3</v>
      </c>
      <c r="AD1743">
        <f t="shared" si="83"/>
        <v>5</v>
      </c>
      <c r="AE1743" s="30">
        <f>IFERROR(marketing_campaign32[[#This Row],[TotalSpend]]/marketing_campaign32[[#This Row],[TotalPurchase]], 0)</f>
        <v>12.2</v>
      </c>
      <c r="AF1743">
        <v>6</v>
      </c>
      <c r="AG1743">
        <v>0</v>
      </c>
      <c r="AH1743">
        <v>0</v>
      </c>
      <c r="AI1743">
        <v>0</v>
      </c>
      <c r="AJ1743">
        <v>0</v>
      </c>
      <c r="AK1743">
        <v>0</v>
      </c>
      <c r="AL1743">
        <v>0</v>
      </c>
      <c r="AM1743">
        <v>0</v>
      </c>
    </row>
    <row r="1744" spans="1:39" x14ac:dyDescent="0.3">
      <c r="A1744">
        <v>8749</v>
      </c>
      <c r="B1744">
        <v>1984</v>
      </c>
      <c r="C1744">
        <f>2014-marketing_campaign32[[#This Row],[Year_Birth]]</f>
        <v>30</v>
      </c>
      <c r="D1744" t="str">
        <f>IF(AND(marketing_campaign32[[#This Row],[Age]]&gt;17, marketing_campaign32[[#This Row],[Age]]&lt;40), "Adult", IF(AND(marketing_campaign32[[#This Row],[Age]]&gt;=40, marketing_campaign32[[#This Row],[Age]]&lt;59), "Middle Age", "Old Age"))</f>
        <v>Adult</v>
      </c>
      <c r="E1744">
        <v>2</v>
      </c>
      <c r="F1744">
        <v>2</v>
      </c>
      <c r="G1744">
        <v>37235</v>
      </c>
      <c r="H1744" t="s">
        <v>147</v>
      </c>
      <c r="I1744">
        <v>2</v>
      </c>
      <c r="J1744">
        <v>1</v>
      </c>
      <c r="K1744">
        <v>0</v>
      </c>
      <c r="L1744">
        <f t="shared" si="81"/>
        <v>1</v>
      </c>
      <c r="M1744">
        <f>marketing_campaign32[[#This Row],[TotalKids]]+marketing_campaign32[[#This Row],[Marital_Number]]</f>
        <v>3</v>
      </c>
      <c r="N1744" s="1">
        <v>41671</v>
      </c>
      <c r="O1744" s="22">
        <f>MAX($N$2:$N$2229)-marketing_campaign32[[#This Row],[Dt_Customer]]</f>
        <v>148</v>
      </c>
      <c r="P1744">
        <v>68</v>
      </c>
      <c r="Q1744">
        <v>20</v>
      </c>
      <c r="R1744">
        <v>2</v>
      </c>
      <c r="S1744">
        <v>9</v>
      </c>
      <c r="T1744">
        <v>4</v>
      </c>
      <c r="U1744">
        <v>6</v>
      </c>
      <c r="V1744">
        <v>20</v>
      </c>
      <c r="W1744">
        <f t="shared" si="82"/>
        <v>61</v>
      </c>
      <c r="X1744" s="27">
        <f>marketing_campaign32[[#This Row],[TotalSpend]]/marketing_campaign32[[#This Row],[Income]]</f>
        <v>1.6382435880220223E-3</v>
      </c>
      <c r="Y1744" s="27" t="str">
        <f>IF(marketing_campaign32[[#This Row],[TotalSpend]]&gt;1196, "High Spend", "Low Spend")</f>
        <v>Low Spend</v>
      </c>
      <c r="Z1744">
        <v>1</v>
      </c>
      <c r="AA1744">
        <v>1</v>
      </c>
      <c r="AB1744">
        <v>1</v>
      </c>
      <c r="AC1744">
        <v>2</v>
      </c>
      <c r="AD1744">
        <f t="shared" si="83"/>
        <v>4</v>
      </c>
      <c r="AE1744" s="30">
        <f>IFERROR(marketing_campaign32[[#This Row],[TotalSpend]]/marketing_campaign32[[#This Row],[TotalPurchase]], 0)</f>
        <v>15.25</v>
      </c>
      <c r="AF1744">
        <v>4</v>
      </c>
      <c r="AG1744">
        <v>0</v>
      </c>
      <c r="AH1744">
        <v>0</v>
      </c>
      <c r="AI1744">
        <v>0</v>
      </c>
      <c r="AJ1744">
        <v>0</v>
      </c>
      <c r="AK1744">
        <v>0</v>
      </c>
      <c r="AL1744">
        <v>0</v>
      </c>
      <c r="AM1744">
        <v>0</v>
      </c>
    </row>
    <row r="1745" spans="1:39" x14ac:dyDescent="0.3">
      <c r="A1745">
        <v>5726</v>
      </c>
      <c r="B1745">
        <v>1983</v>
      </c>
      <c r="C1745">
        <f>2014-marketing_campaign32[[#This Row],[Year_Birth]]</f>
        <v>31</v>
      </c>
      <c r="D1745" t="str">
        <f>IF(AND(marketing_campaign32[[#This Row],[Age]]&gt;17, marketing_campaign32[[#This Row],[Age]]&lt;40), "Adult", IF(AND(marketing_campaign32[[#This Row],[Age]]&gt;=40, marketing_campaign32[[#This Row],[Age]]&lt;59), "Middle Age", "Old Age"))</f>
        <v>Adult</v>
      </c>
      <c r="E1745">
        <v>3</v>
      </c>
      <c r="F1745">
        <v>1</v>
      </c>
      <c r="G1745">
        <v>31788</v>
      </c>
      <c r="H1745" t="s">
        <v>147</v>
      </c>
      <c r="I1745">
        <v>2</v>
      </c>
      <c r="J1745">
        <v>1</v>
      </c>
      <c r="K1745">
        <v>0</v>
      </c>
      <c r="L1745">
        <f t="shared" si="81"/>
        <v>1</v>
      </c>
      <c r="M1745">
        <f>marketing_campaign32[[#This Row],[TotalKids]]+marketing_campaign32[[#This Row],[Marital_Number]]</f>
        <v>2</v>
      </c>
      <c r="N1745" s="1">
        <v>41718</v>
      </c>
      <c r="O1745" s="22">
        <f>MAX($N$2:$N$2229)-marketing_campaign32[[#This Row],[Dt_Customer]]</f>
        <v>101</v>
      </c>
      <c r="P1745">
        <v>15</v>
      </c>
      <c r="Q1745">
        <v>16</v>
      </c>
      <c r="R1745">
        <v>7</v>
      </c>
      <c r="S1745">
        <v>23</v>
      </c>
      <c r="T1745">
        <v>0</v>
      </c>
      <c r="U1745">
        <v>8</v>
      </c>
      <c r="V1745">
        <v>6</v>
      </c>
      <c r="W1745">
        <f t="shared" si="82"/>
        <v>60</v>
      </c>
      <c r="X1745" s="27">
        <f>marketing_campaign32[[#This Row],[TotalSpend]]/marketing_campaign32[[#This Row],[Income]]</f>
        <v>1.887504718761797E-3</v>
      </c>
      <c r="Y1745" s="27" t="str">
        <f>IF(marketing_campaign32[[#This Row],[TotalSpend]]&gt;1196, "High Spend", "Low Spend")</f>
        <v>Low Spend</v>
      </c>
      <c r="Z1745">
        <v>3</v>
      </c>
      <c r="AA1745">
        <v>3</v>
      </c>
      <c r="AB1745">
        <v>0</v>
      </c>
      <c r="AC1745">
        <v>4</v>
      </c>
      <c r="AD1745">
        <f t="shared" si="83"/>
        <v>7</v>
      </c>
      <c r="AE1745" s="30">
        <f>IFERROR(marketing_campaign32[[#This Row],[TotalSpend]]/marketing_campaign32[[#This Row],[TotalPurchase]], 0)</f>
        <v>8.5714285714285712</v>
      </c>
      <c r="AF1745">
        <v>5</v>
      </c>
      <c r="AG1745">
        <v>0</v>
      </c>
      <c r="AH1745">
        <v>0</v>
      </c>
      <c r="AI1745">
        <v>0</v>
      </c>
      <c r="AJ1745">
        <v>0</v>
      </c>
      <c r="AK1745">
        <v>0</v>
      </c>
      <c r="AL1745">
        <v>0</v>
      </c>
      <c r="AM1745">
        <v>1</v>
      </c>
    </row>
    <row r="1746" spans="1:39" x14ac:dyDescent="0.3">
      <c r="A1746">
        <v>8523</v>
      </c>
      <c r="B1746">
        <v>1968</v>
      </c>
      <c r="C1746">
        <f>2014-marketing_campaign32[[#This Row],[Year_Birth]]</f>
        <v>46</v>
      </c>
      <c r="D1746" t="str">
        <f>IF(AND(marketing_campaign32[[#This Row],[Age]]&gt;17, marketing_campaign32[[#This Row],[Age]]&lt;40), "Adult", IF(AND(marketing_campaign32[[#This Row],[Age]]&gt;=40, marketing_campaign32[[#This Row],[Age]]&lt;59), "Middle Age", "Old Age"))</f>
        <v>Middle Age</v>
      </c>
      <c r="E1746">
        <v>2</v>
      </c>
      <c r="F1746">
        <v>2</v>
      </c>
      <c r="G1746">
        <v>19329</v>
      </c>
      <c r="H1746" t="s">
        <v>148</v>
      </c>
      <c r="I1746">
        <v>1</v>
      </c>
      <c r="J1746">
        <v>1</v>
      </c>
      <c r="K1746">
        <v>0</v>
      </c>
      <c r="L1746">
        <f t="shared" si="81"/>
        <v>1</v>
      </c>
      <c r="M1746">
        <f>marketing_campaign32[[#This Row],[TotalKids]]+marketing_campaign32[[#This Row],[Marital_Number]]</f>
        <v>3</v>
      </c>
      <c r="N1746" s="1">
        <v>41622</v>
      </c>
      <c r="O1746" s="22">
        <f>MAX($N$2:$N$2229)-marketing_campaign32[[#This Row],[Dt_Customer]]</f>
        <v>197</v>
      </c>
      <c r="P1746">
        <v>39</v>
      </c>
      <c r="Q1746">
        <v>24</v>
      </c>
      <c r="R1746">
        <v>1</v>
      </c>
      <c r="S1746">
        <v>16</v>
      </c>
      <c r="T1746">
        <v>12</v>
      </c>
      <c r="U1746">
        <v>2</v>
      </c>
      <c r="V1746">
        <v>5</v>
      </c>
      <c r="W1746">
        <f t="shared" si="82"/>
        <v>60</v>
      </c>
      <c r="X1746" s="27">
        <f>marketing_campaign32[[#This Row],[TotalSpend]]/marketing_campaign32[[#This Row],[Income]]</f>
        <v>3.1041440322830977E-3</v>
      </c>
      <c r="Y1746" s="27" t="str">
        <f>IF(marketing_campaign32[[#This Row],[TotalSpend]]&gt;1196, "High Spend", "Low Spend")</f>
        <v>Low Spend</v>
      </c>
      <c r="Z1746">
        <v>3</v>
      </c>
      <c r="AA1746">
        <v>4</v>
      </c>
      <c r="AB1746">
        <v>0</v>
      </c>
      <c r="AC1746">
        <v>3</v>
      </c>
      <c r="AD1746">
        <f t="shared" si="83"/>
        <v>7</v>
      </c>
      <c r="AE1746" s="30">
        <f>IFERROR(marketing_campaign32[[#This Row],[TotalSpend]]/marketing_campaign32[[#This Row],[TotalPurchase]], 0)</f>
        <v>8.5714285714285712</v>
      </c>
      <c r="AF1746">
        <v>8</v>
      </c>
      <c r="AG1746">
        <v>0</v>
      </c>
      <c r="AH1746">
        <v>0</v>
      </c>
      <c r="AI1746">
        <v>0</v>
      </c>
      <c r="AJ1746">
        <v>0</v>
      </c>
      <c r="AK1746">
        <v>0</v>
      </c>
      <c r="AL1746">
        <v>0</v>
      </c>
      <c r="AM1746">
        <v>0</v>
      </c>
    </row>
    <row r="1747" spans="1:39" x14ac:dyDescent="0.3">
      <c r="A1747">
        <v>10466</v>
      </c>
      <c r="B1747">
        <v>1965</v>
      </c>
      <c r="C1747">
        <f>2014-marketing_campaign32[[#This Row],[Year_Birth]]</f>
        <v>49</v>
      </c>
      <c r="D1747" t="str">
        <f>IF(AND(marketing_campaign32[[#This Row],[Age]]&gt;17, marketing_campaign32[[#This Row],[Age]]&lt;40), "Adult", IF(AND(marketing_campaign32[[#This Row],[Age]]&gt;=40, marketing_campaign32[[#This Row],[Age]]&lt;59), "Middle Age", "Old Age"))</f>
        <v>Middle Age</v>
      </c>
      <c r="E1747">
        <v>2</v>
      </c>
      <c r="F1747">
        <v>2</v>
      </c>
      <c r="G1747">
        <v>44393</v>
      </c>
      <c r="H1747" t="s">
        <v>147</v>
      </c>
      <c r="I1747">
        <v>2</v>
      </c>
      <c r="J1747">
        <v>1</v>
      </c>
      <c r="K1747">
        <v>1</v>
      </c>
      <c r="L1747">
        <f t="shared" si="81"/>
        <v>2</v>
      </c>
      <c r="M1747">
        <f>marketing_campaign32[[#This Row],[TotalKids]]+marketing_campaign32[[#This Row],[Marital_Number]]</f>
        <v>4</v>
      </c>
      <c r="N1747" s="1">
        <v>41508</v>
      </c>
      <c r="O1747" s="22">
        <f>MAX($N$2:$N$2229)-marketing_campaign32[[#This Row],[Dt_Customer]]</f>
        <v>311</v>
      </c>
      <c r="P1747">
        <v>86</v>
      </c>
      <c r="Q1747">
        <v>24</v>
      </c>
      <c r="R1747">
        <v>2</v>
      </c>
      <c r="S1747">
        <v>20</v>
      </c>
      <c r="T1747">
        <v>2</v>
      </c>
      <c r="U1747">
        <v>2</v>
      </c>
      <c r="V1747">
        <v>10</v>
      </c>
      <c r="W1747">
        <f t="shared" si="82"/>
        <v>60</v>
      </c>
      <c r="X1747" s="27">
        <f>marketing_campaign32[[#This Row],[TotalSpend]]/marketing_campaign32[[#This Row],[Income]]</f>
        <v>1.3515644358344785E-3</v>
      </c>
      <c r="Y1747" s="27" t="str">
        <f>IF(marketing_campaign32[[#This Row],[TotalSpend]]&gt;1196, "High Spend", "Low Spend")</f>
        <v>Low Spend</v>
      </c>
      <c r="Z1747">
        <v>2</v>
      </c>
      <c r="AA1747">
        <v>1</v>
      </c>
      <c r="AB1747">
        <v>0</v>
      </c>
      <c r="AC1747">
        <v>4</v>
      </c>
      <c r="AD1747">
        <f t="shared" si="83"/>
        <v>5</v>
      </c>
      <c r="AE1747" s="30">
        <f>IFERROR(marketing_campaign32[[#This Row],[TotalSpend]]/marketing_campaign32[[#This Row],[TotalPurchase]], 0)</f>
        <v>12</v>
      </c>
      <c r="AF1747">
        <v>4</v>
      </c>
      <c r="AG1747">
        <v>0</v>
      </c>
      <c r="AH1747">
        <v>0</v>
      </c>
      <c r="AI1747">
        <v>0</v>
      </c>
      <c r="AJ1747">
        <v>0</v>
      </c>
      <c r="AK1747">
        <v>0</v>
      </c>
      <c r="AL1747">
        <v>0</v>
      </c>
      <c r="AM1747">
        <v>0</v>
      </c>
    </row>
    <row r="1748" spans="1:39" x14ac:dyDescent="0.3">
      <c r="A1748">
        <v>10826</v>
      </c>
      <c r="B1748">
        <v>1959</v>
      </c>
      <c r="C1748">
        <f>2014-marketing_campaign32[[#This Row],[Year_Birth]]</f>
        <v>55</v>
      </c>
      <c r="D1748" t="str">
        <f>IF(AND(marketing_campaign32[[#This Row],[Age]]&gt;17, marketing_campaign32[[#This Row],[Age]]&lt;40), "Adult", IF(AND(marketing_campaign32[[#This Row],[Age]]&gt;=40, marketing_campaign32[[#This Row],[Age]]&lt;59), "Middle Age", "Old Age"))</f>
        <v>Middle Age</v>
      </c>
      <c r="E1748">
        <v>2</v>
      </c>
      <c r="F1748">
        <v>2</v>
      </c>
      <c r="G1748">
        <v>18690</v>
      </c>
      <c r="H1748" t="s">
        <v>148</v>
      </c>
      <c r="I1748">
        <v>1</v>
      </c>
      <c r="J1748">
        <v>0</v>
      </c>
      <c r="K1748">
        <v>0</v>
      </c>
      <c r="L1748">
        <f t="shared" si="81"/>
        <v>0</v>
      </c>
      <c r="M1748">
        <f>marketing_campaign32[[#This Row],[TotalKids]]+marketing_campaign32[[#This Row],[Marital_Number]]</f>
        <v>2</v>
      </c>
      <c r="N1748" s="1">
        <v>41271</v>
      </c>
      <c r="O1748" s="22">
        <f>MAX($N$2:$N$2229)-marketing_campaign32[[#This Row],[Dt_Customer]]</f>
        <v>548</v>
      </c>
      <c r="P1748">
        <v>77</v>
      </c>
      <c r="Q1748">
        <v>6</v>
      </c>
      <c r="R1748">
        <v>1</v>
      </c>
      <c r="S1748">
        <v>7</v>
      </c>
      <c r="T1748">
        <v>23</v>
      </c>
      <c r="U1748">
        <v>4</v>
      </c>
      <c r="V1748">
        <v>19</v>
      </c>
      <c r="W1748">
        <f t="shared" si="82"/>
        <v>60</v>
      </c>
      <c r="X1748" s="27">
        <f>marketing_campaign32[[#This Row],[TotalSpend]]/marketing_campaign32[[#This Row],[Income]]</f>
        <v>3.2102728731942215E-3</v>
      </c>
      <c r="Y1748" s="27" t="str">
        <f>IF(marketing_campaign32[[#This Row],[TotalSpend]]&gt;1196, "High Spend", "Low Spend")</f>
        <v>Low Spend</v>
      </c>
      <c r="Z1748">
        <v>1</v>
      </c>
      <c r="AA1748">
        <v>1</v>
      </c>
      <c r="AB1748">
        <v>1</v>
      </c>
      <c r="AC1748">
        <v>2</v>
      </c>
      <c r="AD1748">
        <f t="shared" si="83"/>
        <v>4</v>
      </c>
      <c r="AE1748" s="30">
        <f>IFERROR(marketing_campaign32[[#This Row],[TotalSpend]]/marketing_campaign32[[#This Row],[TotalPurchase]], 0)</f>
        <v>15</v>
      </c>
      <c r="AF1748">
        <v>8</v>
      </c>
      <c r="AG1748">
        <v>0</v>
      </c>
      <c r="AH1748">
        <v>0</v>
      </c>
      <c r="AI1748">
        <v>0</v>
      </c>
      <c r="AJ1748">
        <v>0</v>
      </c>
      <c r="AK1748">
        <v>0</v>
      </c>
      <c r="AL1748">
        <v>0</v>
      </c>
      <c r="AM1748">
        <v>0</v>
      </c>
    </row>
    <row r="1749" spans="1:39" x14ac:dyDescent="0.3">
      <c r="A1749">
        <v>4086</v>
      </c>
      <c r="B1749">
        <v>1959</v>
      </c>
      <c r="C1749">
        <f>2014-marketing_campaign32[[#This Row],[Year_Birth]]</f>
        <v>55</v>
      </c>
      <c r="D1749" t="str">
        <f>IF(AND(marketing_campaign32[[#This Row],[Age]]&gt;17, marketing_campaign32[[#This Row],[Age]]&lt;40), "Adult", IF(AND(marketing_campaign32[[#This Row],[Age]]&gt;=40, marketing_campaign32[[#This Row],[Age]]&lt;59), "Middle Age", "Old Age"))</f>
        <v>Middle Age</v>
      </c>
      <c r="E1749">
        <v>2</v>
      </c>
      <c r="F1749">
        <v>2</v>
      </c>
      <c r="G1749">
        <v>18690</v>
      </c>
      <c r="H1749" t="s">
        <v>148</v>
      </c>
      <c r="I1749">
        <v>1</v>
      </c>
      <c r="J1749">
        <v>0</v>
      </c>
      <c r="K1749">
        <v>0</v>
      </c>
      <c r="L1749">
        <f t="shared" si="81"/>
        <v>0</v>
      </c>
      <c r="M1749">
        <f>marketing_campaign32[[#This Row],[TotalKids]]+marketing_campaign32[[#This Row],[Marital_Number]]</f>
        <v>2</v>
      </c>
      <c r="N1749" s="1">
        <v>41271</v>
      </c>
      <c r="O1749" s="22">
        <f>MAX($N$2:$N$2229)-marketing_campaign32[[#This Row],[Dt_Customer]]</f>
        <v>548</v>
      </c>
      <c r="P1749">
        <v>77</v>
      </c>
      <c r="Q1749">
        <v>6</v>
      </c>
      <c r="R1749">
        <v>1</v>
      </c>
      <c r="S1749">
        <v>7</v>
      </c>
      <c r="T1749">
        <v>23</v>
      </c>
      <c r="U1749">
        <v>4</v>
      </c>
      <c r="V1749">
        <v>19</v>
      </c>
      <c r="W1749">
        <f t="shared" si="82"/>
        <v>60</v>
      </c>
      <c r="X1749" s="27">
        <f>marketing_campaign32[[#This Row],[TotalSpend]]/marketing_campaign32[[#This Row],[Income]]</f>
        <v>3.2102728731942215E-3</v>
      </c>
      <c r="Y1749" s="27" t="str">
        <f>IF(marketing_campaign32[[#This Row],[TotalSpend]]&gt;1196, "High Spend", "Low Spend")</f>
        <v>Low Spend</v>
      </c>
      <c r="Z1749">
        <v>1</v>
      </c>
      <c r="AA1749">
        <v>1</v>
      </c>
      <c r="AB1749">
        <v>1</v>
      </c>
      <c r="AC1749">
        <v>2</v>
      </c>
      <c r="AD1749">
        <f t="shared" si="83"/>
        <v>4</v>
      </c>
      <c r="AE1749" s="30">
        <f>IFERROR(marketing_campaign32[[#This Row],[TotalSpend]]/marketing_campaign32[[#This Row],[TotalPurchase]], 0)</f>
        <v>15</v>
      </c>
      <c r="AF1749">
        <v>8</v>
      </c>
      <c r="AG1749">
        <v>0</v>
      </c>
      <c r="AH1749">
        <v>0</v>
      </c>
      <c r="AI1749">
        <v>0</v>
      </c>
      <c r="AJ1749">
        <v>0</v>
      </c>
      <c r="AK1749">
        <v>0</v>
      </c>
      <c r="AL1749">
        <v>0</v>
      </c>
      <c r="AM1749">
        <v>0</v>
      </c>
    </row>
    <row r="1750" spans="1:39" x14ac:dyDescent="0.3">
      <c r="A1750">
        <v>10304</v>
      </c>
      <c r="B1750">
        <v>1959</v>
      </c>
      <c r="C1750">
        <f>2014-marketing_campaign32[[#This Row],[Year_Birth]]</f>
        <v>55</v>
      </c>
      <c r="D1750" t="str">
        <f>IF(AND(marketing_campaign32[[#This Row],[Age]]&gt;17, marketing_campaign32[[#This Row],[Age]]&lt;40), "Adult", IF(AND(marketing_campaign32[[#This Row],[Age]]&gt;=40, marketing_campaign32[[#This Row],[Age]]&lt;59), "Middle Age", "Old Age"))</f>
        <v>Middle Age</v>
      </c>
      <c r="E1750">
        <v>2</v>
      </c>
      <c r="F1750">
        <v>2</v>
      </c>
      <c r="G1750">
        <v>18690</v>
      </c>
      <c r="H1750" t="s">
        <v>148</v>
      </c>
      <c r="I1750">
        <v>1</v>
      </c>
      <c r="J1750">
        <v>0</v>
      </c>
      <c r="K1750">
        <v>0</v>
      </c>
      <c r="L1750">
        <f t="shared" si="81"/>
        <v>0</v>
      </c>
      <c r="M1750">
        <f>marketing_campaign32[[#This Row],[TotalKids]]+marketing_campaign32[[#This Row],[Marital_Number]]</f>
        <v>2</v>
      </c>
      <c r="N1750" s="1">
        <v>41271</v>
      </c>
      <c r="O1750" s="22">
        <f>MAX($N$2:$N$2229)-marketing_campaign32[[#This Row],[Dt_Customer]]</f>
        <v>548</v>
      </c>
      <c r="P1750">
        <v>77</v>
      </c>
      <c r="Q1750">
        <v>6</v>
      </c>
      <c r="R1750">
        <v>1</v>
      </c>
      <c r="S1750">
        <v>7</v>
      </c>
      <c r="T1750">
        <v>23</v>
      </c>
      <c r="U1750">
        <v>4</v>
      </c>
      <c r="V1750">
        <v>19</v>
      </c>
      <c r="W1750">
        <f t="shared" si="82"/>
        <v>60</v>
      </c>
      <c r="X1750" s="27">
        <f>marketing_campaign32[[#This Row],[TotalSpend]]/marketing_campaign32[[#This Row],[Income]]</f>
        <v>3.2102728731942215E-3</v>
      </c>
      <c r="Y1750" s="27" t="str">
        <f>IF(marketing_campaign32[[#This Row],[TotalSpend]]&gt;1196, "High Spend", "Low Spend")</f>
        <v>Low Spend</v>
      </c>
      <c r="Z1750">
        <v>1</v>
      </c>
      <c r="AA1750">
        <v>1</v>
      </c>
      <c r="AB1750">
        <v>1</v>
      </c>
      <c r="AC1750">
        <v>2</v>
      </c>
      <c r="AD1750">
        <f t="shared" si="83"/>
        <v>4</v>
      </c>
      <c r="AE1750" s="30">
        <f>IFERROR(marketing_campaign32[[#This Row],[TotalSpend]]/marketing_campaign32[[#This Row],[TotalPurchase]], 0)</f>
        <v>15</v>
      </c>
      <c r="AF1750">
        <v>8</v>
      </c>
      <c r="AG1750">
        <v>0</v>
      </c>
      <c r="AH1750">
        <v>0</v>
      </c>
      <c r="AI1750">
        <v>0</v>
      </c>
      <c r="AJ1750">
        <v>0</v>
      </c>
      <c r="AK1750">
        <v>0</v>
      </c>
      <c r="AL1750">
        <v>0</v>
      </c>
      <c r="AM1750">
        <v>0</v>
      </c>
    </row>
    <row r="1751" spans="1:39" x14ac:dyDescent="0.3">
      <c r="A1751">
        <v>6471</v>
      </c>
      <c r="B1751">
        <v>1971</v>
      </c>
      <c r="C1751">
        <f>2014-marketing_campaign32[[#This Row],[Year_Birth]]</f>
        <v>43</v>
      </c>
      <c r="D1751" t="str">
        <f>IF(AND(marketing_campaign32[[#This Row],[Age]]&gt;17, marketing_campaign32[[#This Row],[Age]]&lt;40), "Adult", IF(AND(marketing_campaign32[[#This Row],[Age]]&gt;=40, marketing_campaign32[[#This Row],[Age]]&lt;59), "Middle Age", "Old Age"))</f>
        <v>Middle Age</v>
      </c>
      <c r="E1751">
        <v>3</v>
      </c>
      <c r="F1751">
        <v>1</v>
      </c>
      <c r="G1751">
        <v>36230</v>
      </c>
      <c r="H1751" t="s">
        <v>147</v>
      </c>
      <c r="I1751">
        <v>2</v>
      </c>
      <c r="J1751">
        <v>1</v>
      </c>
      <c r="K1751">
        <v>0</v>
      </c>
      <c r="L1751">
        <f t="shared" si="81"/>
        <v>1</v>
      </c>
      <c r="M1751">
        <f>marketing_campaign32[[#This Row],[TotalKids]]+marketing_campaign32[[#This Row],[Marital_Number]]</f>
        <v>2</v>
      </c>
      <c r="N1751" s="1">
        <v>41564</v>
      </c>
      <c r="O1751" s="22">
        <f>MAX($N$2:$N$2229)-marketing_campaign32[[#This Row],[Dt_Customer]]</f>
        <v>255</v>
      </c>
      <c r="P1751">
        <v>17</v>
      </c>
      <c r="Q1751">
        <v>14</v>
      </c>
      <c r="R1751">
        <v>2</v>
      </c>
      <c r="S1751">
        <v>30</v>
      </c>
      <c r="T1751">
        <v>8</v>
      </c>
      <c r="U1751">
        <v>2</v>
      </c>
      <c r="V1751">
        <v>3</v>
      </c>
      <c r="W1751">
        <f t="shared" si="82"/>
        <v>59</v>
      </c>
      <c r="X1751" s="27">
        <f>marketing_campaign32[[#This Row],[TotalSpend]]/marketing_campaign32[[#This Row],[Income]]</f>
        <v>1.6284846812034226E-3</v>
      </c>
      <c r="Y1751" s="27" t="str">
        <f>IF(marketing_campaign32[[#This Row],[TotalSpend]]&gt;1196, "High Spend", "Low Spend")</f>
        <v>Low Spend</v>
      </c>
      <c r="Z1751">
        <v>1</v>
      </c>
      <c r="AA1751">
        <v>2</v>
      </c>
      <c r="AB1751">
        <v>0</v>
      </c>
      <c r="AC1751">
        <v>4</v>
      </c>
      <c r="AD1751">
        <f t="shared" si="83"/>
        <v>6</v>
      </c>
      <c r="AE1751" s="30">
        <f>IFERROR(marketing_campaign32[[#This Row],[TotalSpend]]/marketing_campaign32[[#This Row],[TotalPurchase]], 0)</f>
        <v>9.8333333333333339</v>
      </c>
      <c r="AF1751">
        <v>5</v>
      </c>
      <c r="AG1751">
        <v>0</v>
      </c>
      <c r="AH1751">
        <v>0</v>
      </c>
      <c r="AI1751">
        <v>0</v>
      </c>
      <c r="AJ1751">
        <v>0</v>
      </c>
      <c r="AK1751">
        <v>0</v>
      </c>
      <c r="AL1751">
        <v>0</v>
      </c>
      <c r="AM1751">
        <v>0</v>
      </c>
    </row>
    <row r="1752" spans="1:39" x14ac:dyDescent="0.3">
      <c r="A1752">
        <v>2589</v>
      </c>
      <c r="B1752">
        <v>1972</v>
      </c>
      <c r="C1752">
        <f>2014-marketing_campaign32[[#This Row],[Year_Birth]]</f>
        <v>42</v>
      </c>
      <c r="D1752" t="str">
        <f>IF(AND(marketing_campaign32[[#This Row],[Age]]&gt;17, marketing_campaign32[[#This Row],[Age]]&lt;40), "Adult", IF(AND(marketing_campaign32[[#This Row],[Age]]&gt;=40, marketing_campaign32[[#This Row],[Age]]&lt;59), "Middle Age", "Old Age"))</f>
        <v>Middle Age</v>
      </c>
      <c r="E1752">
        <v>2</v>
      </c>
      <c r="F1752">
        <v>1</v>
      </c>
      <c r="G1752">
        <v>26759</v>
      </c>
      <c r="H1752" t="s">
        <v>148</v>
      </c>
      <c r="I1752">
        <v>1</v>
      </c>
      <c r="J1752">
        <v>1</v>
      </c>
      <c r="K1752">
        <v>0</v>
      </c>
      <c r="L1752">
        <f t="shared" si="81"/>
        <v>1</v>
      </c>
      <c r="M1752">
        <f>marketing_campaign32[[#This Row],[TotalKids]]+marketing_campaign32[[#This Row],[Marital_Number]]</f>
        <v>2</v>
      </c>
      <c r="N1752" s="1">
        <v>41677</v>
      </c>
      <c r="O1752" s="22">
        <f>MAX($N$2:$N$2229)-marketing_campaign32[[#This Row],[Dt_Customer]]</f>
        <v>142</v>
      </c>
      <c r="P1752">
        <v>65</v>
      </c>
      <c r="Q1752">
        <v>25</v>
      </c>
      <c r="R1752">
        <v>3</v>
      </c>
      <c r="S1752">
        <v>16</v>
      </c>
      <c r="T1752">
        <v>8</v>
      </c>
      <c r="U1752">
        <v>5</v>
      </c>
      <c r="V1752">
        <v>2</v>
      </c>
      <c r="W1752">
        <f t="shared" si="82"/>
        <v>59</v>
      </c>
      <c r="X1752" s="27">
        <f>marketing_campaign32[[#This Row],[TotalSpend]]/marketing_campaign32[[#This Row],[Income]]</f>
        <v>2.2048656526776037E-3</v>
      </c>
      <c r="Y1752" s="27" t="str">
        <f>IF(marketing_campaign32[[#This Row],[TotalSpend]]&gt;1196, "High Spend", "Low Spend")</f>
        <v>Low Spend</v>
      </c>
      <c r="Z1752">
        <v>2</v>
      </c>
      <c r="AA1752">
        <v>2</v>
      </c>
      <c r="AB1752">
        <v>1</v>
      </c>
      <c r="AC1752">
        <v>3</v>
      </c>
      <c r="AD1752">
        <f t="shared" si="83"/>
        <v>6</v>
      </c>
      <c r="AE1752" s="30">
        <f>IFERROR(marketing_campaign32[[#This Row],[TotalSpend]]/marketing_campaign32[[#This Row],[TotalPurchase]], 0)</f>
        <v>9.8333333333333339</v>
      </c>
      <c r="AF1752">
        <v>6</v>
      </c>
      <c r="AG1752">
        <v>0</v>
      </c>
      <c r="AH1752">
        <v>0</v>
      </c>
      <c r="AI1752">
        <v>0</v>
      </c>
      <c r="AJ1752">
        <v>0</v>
      </c>
      <c r="AK1752">
        <v>0</v>
      </c>
      <c r="AL1752">
        <v>0</v>
      </c>
      <c r="AM1752">
        <v>0</v>
      </c>
    </row>
    <row r="1753" spans="1:39" x14ac:dyDescent="0.3">
      <c r="A1753">
        <v>1987</v>
      </c>
      <c r="B1753">
        <v>1987</v>
      </c>
      <c r="C1753">
        <f>2014-marketing_campaign32[[#This Row],[Year_Birth]]</f>
        <v>27</v>
      </c>
      <c r="D1753" t="str">
        <f>IF(AND(marketing_campaign32[[#This Row],[Age]]&gt;17, marketing_campaign32[[#This Row],[Age]]&lt;40), "Adult", IF(AND(marketing_campaign32[[#This Row],[Age]]&gt;=40, marketing_campaign32[[#This Row],[Age]]&lt;59), "Middle Age", "Old Age"))</f>
        <v>Adult</v>
      </c>
      <c r="E1753">
        <v>1</v>
      </c>
      <c r="F1753">
        <v>1</v>
      </c>
      <c r="G1753">
        <v>21063</v>
      </c>
      <c r="H1753" t="s">
        <v>148</v>
      </c>
      <c r="I1753">
        <v>1</v>
      </c>
      <c r="J1753">
        <v>1</v>
      </c>
      <c r="K1753">
        <v>0</v>
      </c>
      <c r="L1753">
        <f t="shared" si="81"/>
        <v>1</v>
      </c>
      <c r="M1753">
        <f>marketing_campaign32[[#This Row],[TotalKids]]+marketing_campaign32[[#This Row],[Marital_Number]]</f>
        <v>2</v>
      </c>
      <c r="N1753" s="1">
        <v>41542</v>
      </c>
      <c r="O1753" s="22">
        <f>MAX($N$2:$N$2229)-marketing_campaign32[[#This Row],[Dt_Customer]]</f>
        <v>277</v>
      </c>
      <c r="P1753">
        <v>34</v>
      </c>
      <c r="Q1753">
        <v>1</v>
      </c>
      <c r="R1753">
        <v>10</v>
      </c>
      <c r="S1753">
        <v>11</v>
      </c>
      <c r="T1753">
        <v>19</v>
      </c>
      <c r="U1753">
        <v>3</v>
      </c>
      <c r="V1753">
        <v>15</v>
      </c>
      <c r="W1753">
        <f t="shared" si="82"/>
        <v>59</v>
      </c>
      <c r="X1753" s="27">
        <f>marketing_campaign32[[#This Row],[TotalSpend]]/marketing_campaign32[[#This Row],[Income]]</f>
        <v>2.8011204481792717E-3</v>
      </c>
      <c r="Y1753" s="27" t="str">
        <f>IF(marketing_campaign32[[#This Row],[TotalSpend]]&gt;1196, "High Spend", "Low Spend")</f>
        <v>Low Spend</v>
      </c>
      <c r="Z1753">
        <v>2</v>
      </c>
      <c r="AA1753">
        <v>2</v>
      </c>
      <c r="AB1753">
        <v>0</v>
      </c>
      <c r="AC1753">
        <v>3</v>
      </c>
      <c r="AD1753">
        <f t="shared" si="83"/>
        <v>5</v>
      </c>
      <c r="AE1753" s="30">
        <f>IFERROR(marketing_campaign32[[#This Row],[TotalSpend]]/marketing_campaign32[[#This Row],[TotalPurchase]], 0)</f>
        <v>11.8</v>
      </c>
      <c r="AF1753">
        <v>6</v>
      </c>
      <c r="AG1753">
        <v>0</v>
      </c>
      <c r="AH1753">
        <v>0</v>
      </c>
      <c r="AI1753">
        <v>0</v>
      </c>
      <c r="AJ1753">
        <v>0</v>
      </c>
      <c r="AK1753">
        <v>0</v>
      </c>
      <c r="AL1753">
        <v>0</v>
      </c>
      <c r="AM1753">
        <v>0</v>
      </c>
    </row>
    <row r="1754" spans="1:39" x14ac:dyDescent="0.3">
      <c r="A1754">
        <v>2656</v>
      </c>
      <c r="B1754">
        <v>1971</v>
      </c>
      <c r="C1754">
        <f>2014-marketing_campaign32[[#This Row],[Year_Birth]]</f>
        <v>43</v>
      </c>
      <c r="D1754" t="str">
        <f>IF(AND(marketing_campaign32[[#This Row],[Age]]&gt;17, marketing_campaign32[[#This Row],[Age]]&lt;40), "Adult", IF(AND(marketing_campaign32[[#This Row],[Age]]&gt;=40, marketing_campaign32[[#This Row],[Age]]&lt;59), "Middle Age", "Old Age"))</f>
        <v>Middle Age</v>
      </c>
      <c r="E1754">
        <v>2</v>
      </c>
      <c r="F1754">
        <v>1</v>
      </c>
      <c r="G1754">
        <v>40851</v>
      </c>
      <c r="H1754" t="s">
        <v>147</v>
      </c>
      <c r="I1754">
        <v>2</v>
      </c>
      <c r="J1754">
        <v>1</v>
      </c>
      <c r="K1754">
        <v>1</v>
      </c>
      <c r="L1754">
        <f t="shared" si="81"/>
        <v>2</v>
      </c>
      <c r="M1754">
        <f>marketing_campaign32[[#This Row],[TotalKids]]+marketing_campaign32[[#This Row],[Marital_Number]]</f>
        <v>3</v>
      </c>
      <c r="N1754" s="1">
        <v>41326</v>
      </c>
      <c r="O1754" s="22">
        <f>MAX($N$2:$N$2229)-marketing_campaign32[[#This Row],[Dt_Customer]]</f>
        <v>493</v>
      </c>
      <c r="P1754">
        <v>63</v>
      </c>
      <c r="Q1754">
        <v>23</v>
      </c>
      <c r="R1754">
        <v>1</v>
      </c>
      <c r="S1754">
        <v>7</v>
      </c>
      <c r="T1754">
        <v>0</v>
      </c>
      <c r="U1754">
        <v>4</v>
      </c>
      <c r="V1754">
        <v>24</v>
      </c>
      <c r="W1754">
        <f t="shared" si="82"/>
        <v>59</v>
      </c>
      <c r="X1754" s="27">
        <f>marketing_campaign32[[#This Row],[TotalSpend]]/marketing_campaign32[[#This Row],[Income]]</f>
        <v>1.4442730900100366E-3</v>
      </c>
      <c r="Y1754" s="27" t="str">
        <f>IF(marketing_campaign32[[#This Row],[TotalSpend]]&gt;1196, "High Spend", "Low Spend")</f>
        <v>Low Spend</v>
      </c>
      <c r="Z1754">
        <v>1</v>
      </c>
      <c r="AA1754">
        <v>1</v>
      </c>
      <c r="AB1754">
        <v>1</v>
      </c>
      <c r="AC1754">
        <v>2</v>
      </c>
      <c r="AD1754">
        <f t="shared" si="83"/>
        <v>4</v>
      </c>
      <c r="AE1754" s="30">
        <f>IFERROR(marketing_campaign32[[#This Row],[TotalSpend]]/marketing_campaign32[[#This Row],[TotalPurchase]], 0)</f>
        <v>14.75</v>
      </c>
      <c r="AF1754">
        <v>7</v>
      </c>
      <c r="AG1754">
        <v>0</v>
      </c>
      <c r="AH1754">
        <v>0</v>
      </c>
      <c r="AI1754">
        <v>0</v>
      </c>
      <c r="AJ1754">
        <v>0</v>
      </c>
      <c r="AK1754">
        <v>0</v>
      </c>
      <c r="AL1754">
        <v>0</v>
      </c>
      <c r="AM1754">
        <v>0</v>
      </c>
    </row>
    <row r="1755" spans="1:39" x14ac:dyDescent="0.3">
      <c r="A1755">
        <v>2521</v>
      </c>
      <c r="B1755">
        <v>1971</v>
      </c>
      <c r="C1755">
        <f>2014-marketing_campaign32[[#This Row],[Year_Birth]]</f>
        <v>43</v>
      </c>
      <c r="D1755" t="str">
        <f>IF(AND(marketing_campaign32[[#This Row],[Age]]&gt;17, marketing_campaign32[[#This Row],[Age]]&lt;40), "Adult", IF(AND(marketing_campaign32[[#This Row],[Age]]&gt;=40, marketing_campaign32[[#This Row],[Age]]&lt;59), "Middle Age", "Old Age"))</f>
        <v>Middle Age</v>
      </c>
      <c r="E1755">
        <v>3</v>
      </c>
      <c r="F1755">
        <v>2</v>
      </c>
      <c r="G1755">
        <v>35178</v>
      </c>
      <c r="H1755" t="s">
        <v>147</v>
      </c>
      <c r="I1755">
        <v>2</v>
      </c>
      <c r="J1755">
        <v>1</v>
      </c>
      <c r="K1755">
        <v>0</v>
      </c>
      <c r="L1755">
        <f t="shared" si="81"/>
        <v>1</v>
      </c>
      <c r="M1755">
        <f>marketing_campaign32[[#This Row],[TotalKids]]+marketing_campaign32[[#This Row],[Marital_Number]]</f>
        <v>3</v>
      </c>
      <c r="N1755" s="1">
        <v>41284</v>
      </c>
      <c r="O1755" s="22">
        <f>MAX($N$2:$N$2229)-marketing_campaign32[[#This Row],[Dt_Customer]]</f>
        <v>535</v>
      </c>
      <c r="P1755">
        <v>10</v>
      </c>
      <c r="Q1755">
        <v>23</v>
      </c>
      <c r="R1755">
        <v>1</v>
      </c>
      <c r="S1755">
        <v>13</v>
      </c>
      <c r="T1755">
        <v>2</v>
      </c>
      <c r="U1755">
        <v>2</v>
      </c>
      <c r="V1755">
        <v>18</v>
      </c>
      <c r="W1755">
        <f t="shared" si="82"/>
        <v>59</v>
      </c>
      <c r="X1755" s="27">
        <f>marketing_campaign32[[#This Row],[TotalSpend]]/marketing_campaign32[[#This Row],[Income]]</f>
        <v>1.6771846040138723E-3</v>
      </c>
      <c r="Y1755" s="27" t="str">
        <f>IF(marketing_campaign32[[#This Row],[TotalSpend]]&gt;1196, "High Spend", "Low Spend")</f>
        <v>Low Spend</v>
      </c>
      <c r="Z1755">
        <v>1</v>
      </c>
      <c r="AA1755">
        <v>1</v>
      </c>
      <c r="AB1755">
        <v>1</v>
      </c>
      <c r="AC1755">
        <v>2</v>
      </c>
      <c r="AD1755">
        <f t="shared" si="83"/>
        <v>4</v>
      </c>
      <c r="AE1755" s="30">
        <f>IFERROR(marketing_campaign32[[#This Row],[TotalSpend]]/marketing_campaign32[[#This Row],[TotalPurchase]], 0)</f>
        <v>14.75</v>
      </c>
      <c r="AF1755">
        <v>7</v>
      </c>
      <c r="AG1755">
        <v>0</v>
      </c>
      <c r="AH1755">
        <v>0</v>
      </c>
      <c r="AI1755">
        <v>1</v>
      </c>
      <c r="AJ1755">
        <v>0</v>
      </c>
      <c r="AK1755">
        <v>0</v>
      </c>
      <c r="AL1755">
        <v>1</v>
      </c>
      <c r="AM1755">
        <v>0</v>
      </c>
    </row>
    <row r="1756" spans="1:39" x14ac:dyDescent="0.3">
      <c r="A1756">
        <v>4301</v>
      </c>
      <c r="B1756">
        <v>1971</v>
      </c>
      <c r="C1756">
        <f>2014-marketing_campaign32[[#This Row],[Year_Birth]]</f>
        <v>43</v>
      </c>
      <c r="D1756" t="str">
        <f>IF(AND(marketing_campaign32[[#This Row],[Age]]&gt;17, marketing_campaign32[[#This Row],[Age]]&lt;40), "Adult", IF(AND(marketing_campaign32[[#This Row],[Age]]&gt;=40, marketing_campaign32[[#This Row],[Age]]&lt;59), "Middle Age", "Old Age"))</f>
        <v>Middle Age</v>
      </c>
      <c r="E1756">
        <v>3</v>
      </c>
      <c r="F1756">
        <v>2</v>
      </c>
      <c r="G1756">
        <v>35178</v>
      </c>
      <c r="H1756" t="s">
        <v>147</v>
      </c>
      <c r="I1756">
        <v>2</v>
      </c>
      <c r="J1756">
        <v>1</v>
      </c>
      <c r="K1756">
        <v>0</v>
      </c>
      <c r="L1756">
        <f t="shared" si="81"/>
        <v>1</v>
      </c>
      <c r="M1756">
        <f>marketing_campaign32[[#This Row],[TotalKids]]+marketing_campaign32[[#This Row],[Marital_Number]]</f>
        <v>3</v>
      </c>
      <c r="N1756" s="1">
        <v>41284</v>
      </c>
      <c r="O1756" s="22">
        <f>MAX($N$2:$N$2229)-marketing_campaign32[[#This Row],[Dt_Customer]]</f>
        <v>535</v>
      </c>
      <c r="P1756">
        <v>10</v>
      </c>
      <c r="Q1756">
        <v>23</v>
      </c>
      <c r="R1756">
        <v>1</v>
      </c>
      <c r="S1756">
        <v>13</v>
      </c>
      <c r="T1756">
        <v>2</v>
      </c>
      <c r="U1756">
        <v>2</v>
      </c>
      <c r="V1756">
        <v>18</v>
      </c>
      <c r="W1756">
        <f t="shared" si="82"/>
        <v>59</v>
      </c>
      <c r="X1756" s="27">
        <f>marketing_campaign32[[#This Row],[TotalSpend]]/marketing_campaign32[[#This Row],[Income]]</f>
        <v>1.6771846040138723E-3</v>
      </c>
      <c r="Y1756" s="27" t="str">
        <f>IF(marketing_campaign32[[#This Row],[TotalSpend]]&gt;1196, "High Spend", "Low Spend")</f>
        <v>Low Spend</v>
      </c>
      <c r="Z1756">
        <v>1</v>
      </c>
      <c r="AA1756">
        <v>1</v>
      </c>
      <c r="AB1756">
        <v>1</v>
      </c>
      <c r="AC1756">
        <v>2</v>
      </c>
      <c r="AD1756">
        <f t="shared" si="83"/>
        <v>4</v>
      </c>
      <c r="AE1756" s="30">
        <f>IFERROR(marketing_campaign32[[#This Row],[TotalSpend]]/marketing_campaign32[[#This Row],[TotalPurchase]], 0)</f>
        <v>14.75</v>
      </c>
      <c r="AF1756">
        <v>7</v>
      </c>
      <c r="AG1756">
        <v>0</v>
      </c>
      <c r="AH1756">
        <v>0</v>
      </c>
      <c r="AI1756">
        <v>1</v>
      </c>
      <c r="AJ1756">
        <v>0</v>
      </c>
      <c r="AK1756">
        <v>0</v>
      </c>
      <c r="AL1756">
        <v>1</v>
      </c>
      <c r="AM1756">
        <v>0</v>
      </c>
    </row>
    <row r="1757" spans="1:39" x14ac:dyDescent="0.3">
      <c r="A1757">
        <v>7937</v>
      </c>
      <c r="B1757">
        <v>1982</v>
      </c>
      <c r="C1757">
        <f>2014-marketing_campaign32[[#This Row],[Year_Birth]]</f>
        <v>32</v>
      </c>
      <c r="D1757" t="str">
        <f>IF(AND(marketing_campaign32[[#This Row],[Age]]&gt;17, marketing_campaign32[[#This Row],[Age]]&lt;40), "Adult", IF(AND(marketing_campaign32[[#This Row],[Age]]&gt;=40, marketing_campaign32[[#This Row],[Age]]&lt;59), "Middle Age", "Old Age"))</f>
        <v>Adult</v>
      </c>
      <c r="E1757">
        <v>2</v>
      </c>
      <c r="F1757">
        <v>2</v>
      </c>
      <c r="G1757">
        <v>24711</v>
      </c>
      <c r="H1757" t="s">
        <v>148</v>
      </c>
      <c r="I1757">
        <v>1</v>
      </c>
      <c r="J1757">
        <v>0</v>
      </c>
      <c r="K1757">
        <v>0</v>
      </c>
      <c r="L1757">
        <f t="shared" si="81"/>
        <v>0</v>
      </c>
      <c r="M1757">
        <f>marketing_campaign32[[#This Row],[TotalKids]]+marketing_campaign32[[#This Row],[Marital_Number]]</f>
        <v>2</v>
      </c>
      <c r="N1757" s="1">
        <v>41747</v>
      </c>
      <c r="O1757" s="22">
        <f>MAX($N$2:$N$2229)-marketing_campaign32[[#This Row],[Dt_Customer]]</f>
        <v>72</v>
      </c>
      <c r="P1757">
        <v>86</v>
      </c>
      <c r="Q1757">
        <v>10</v>
      </c>
      <c r="R1757">
        <v>7</v>
      </c>
      <c r="S1757">
        <v>25</v>
      </c>
      <c r="T1757">
        <v>6</v>
      </c>
      <c r="U1757">
        <v>3</v>
      </c>
      <c r="V1757">
        <v>7</v>
      </c>
      <c r="W1757">
        <f t="shared" si="82"/>
        <v>58</v>
      </c>
      <c r="X1757" s="27">
        <f>marketing_campaign32[[#This Row],[TotalSpend]]/marketing_campaign32[[#This Row],[Income]]</f>
        <v>2.3471328558132007E-3</v>
      </c>
      <c r="Y1757" s="27" t="str">
        <f>IF(marketing_campaign32[[#This Row],[TotalSpend]]&gt;1196, "High Spend", "Low Spend")</f>
        <v>Low Spend</v>
      </c>
      <c r="Z1757">
        <v>1</v>
      </c>
      <c r="AA1757">
        <v>3</v>
      </c>
      <c r="AB1757">
        <v>0</v>
      </c>
      <c r="AC1757">
        <v>3</v>
      </c>
      <c r="AD1757">
        <f t="shared" si="83"/>
        <v>6</v>
      </c>
      <c r="AE1757" s="30">
        <f>IFERROR(marketing_campaign32[[#This Row],[TotalSpend]]/marketing_campaign32[[#This Row],[TotalPurchase]], 0)</f>
        <v>9.6666666666666661</v>
      </c>
      <c r="AF1757">
        <v>7</v>
      </c>
      <c r="AG1757">
        <v>0</v>
      </c>
      <c r="AH1757">
        <v>0</v>
      </c>
      <c r="AI1757">
        <v>0</v>
      </c>
      <c r="AJ1757">
        <v>0</v>
      </c>
      <c r="AK1757">
        <v>0</v>
      </c>
      <c r="AL1757">
        <v>0</v>
      </c>
      <c r="AM1757">
        <v>0</v>
      </c>
    </row>
    <row r="1758" spans="1:39" x14ac:dyDescent="0.3">
      <c r="A1758">
        <v>5527</v>
      </c>
      <c r="B1758">
        <v>1987</v>
      </c>
      <c r="C1758">
        <f>2014-marketing_campaign32[[#This Row],[Year_Birth]]</f>
        <v>27</v>
      </c>
      <c r="D1758" t="str">
        <f>IF(AND(marketing_campaign32[[#This Row],[Age]]&gt;17, marketing_campaign32[[#This Row],[Age]]&lt;40), "Adult", IF(AND(marketing_campaign32[[#This Row],[Age]]&gt;=40, marketing_campaign32[[#This Row],[Age]]&lt;59), "Middle Age", "Old Age"))</f>
        <v>Adult</v>
      </c>
      <c r="E1758">
        <v>2</v>
      </c>
      <c r="F1758">
        <v>2</v>
      </c>
      <c r="G1758">
        <v>22434</v>
      </c>
      <c r="H1758" t="s">
        <v>148</v>
      </c>
      <c r="I1758">
        <v>1</v>
      </c>
      <c r="J1758">
        <v>1</v>
      </c>
      <c r="K1758">
        <v>0</v>
      </c>
      <c r="L1758">
        <f t="shared" si="81"/>
        <v>1</v>
      </c>
      <c r="M1758">
        <f>marketing_campaign32[[#This Row],[TotalKids]]+marketing_campaign32[[#This Row],[Marital_Number]]</f>
        <v>3</v>
      </c>
      <c r="N1758" s="1">
        <v>41318</v>
      </c>
      <c r="O1758" s="22">
        <f>MAX($N$2:$N$2229)-marketing_campaign32[[#This Row],[Dt_Customer]]</f>
        <v>501</v>
      </c>
      <c r="P1758">
        <v>25</v>
      </c>
      <c r="Q1758">
        <v>4</v>
      </c>
      <c r="R1758">
        <v>12</v>
      </c>
      <c r="S1758">
        <v>11</v>
      </c>
      <c r="T1758">
        <v>3</v>
      </c>
      <c r="U1758">
        <v>13</v>
      </c>
      <c r="V1758">
        <v>15</v>
      </c>
      <c r="W1758">
        <f t="shared" si="82"/>
        <v>58</v>
      </c>
      <c r="X1758" s="27">
        <f>marketing_campaign32[[#This Row],[TotalSpend]]/marketing_campaign32[[#This Row],[Income]]</f>
        <v>2.5853615048586965E-3</v>
      </c>
      <c r="Y1758" s="27" t="str">
        <f>IF(marketing_campaign32[[#This Row],[TotalSpend]]&gt;1196, "High Spend", "Low Spend")</f>
        <v>Low Spend</v>
      </c>
      <c r="Z1758">
        <v>2</v>
      </c>
      <c r="AA1758">
        <v>2</v>
      </c>
      <c r="AB1758">
        <v>0</v>
      </c>
      <c r="AC1758">
        <v>3</v>
      </c>
      <c r="AD1758">
        <f t="shared" si="83"/>
        <v>5</v>
      </c>
      <c r="AE1758" s="30">
        <f>IFERROR(marketing_campaign32[[#This Row],[TotalSpend]]/marketing_campaign32[[#This Row],[TotalPurchase]], 0)</f>
        <v>11.6</v>
      </c>
      <c r="AF1758">
        <v>8</v>
      </c>
      <c r="AG1758">
        <v>0</v>
      </c>
      <c r="AH1758">
        <v>0</v>
      </c>
      <c r="AI1758">
        <v>0</v>
      </c>
      <c r="AJ1758">
        <v>0</v>
      </c>
      <c r="AK1758">
        <v>0</v>
      </c>
      <c r="AL1758">
        <v>0</v>
      </c>
      <c r="AM1758">
        <v>0</v>
      </c>
    </row>
    <row r="1759" spans="1:39" x14ac:dyDescent="0.3">
      <c r="A1759">
        <v>4240</v>
      </c>
      <c r="B1759">
        <v>1978</v>
      </c>
      <c r="C1759">
        <f>2014-marketing_campaign32[[#This Row],[Year_Birth]]</f>
        <v>36</v>
      </c>
      <c r="D1759" t="str">
        <f>IF(AND(marketing_campaign32[[#This Row],[Age]]&gt;17, marketing_campaign32[[#This Row],[Age]]&lt;40), "Adult", IF(AND(marketing_campaign32[[#This Row],[Age]]&gt;=40, marketing_campaign32[[#This Row],[Age]]&lt;59), "Middle Age", "Old Age"))</f>
        <v>Adult</v>
      </c>
      <c r="E1759">
        <v>2</v>
      </c>
      <c r="F1759">
        <v>2</v>
      </c>
      <c r="G1759">
        <v>17345</v>
      </c>
      <c r="H1759" t="s">
        <v>148</v>
      </c>
      <c r="I1759">
        <v>1</v>
      </c>
      <c r="J1759">
        <v>1</v>
      </c>
      <c r="K1759">
        <v>0</v>
      </c>
      <c r="L1759">
        <f t="shared" si="81"/>
        <v>1</v>
      </c>
      <c r="M1759">
        <f>marketing_campaign32[[#This Row],[TotalKids]]+marketing_campaign32[[#This Row],[Marital_Number]]</f>
        <v>3</v>
      </c>
      <c r="N1759" s="1">
        <v>41216</v>
      </c>
      <c r="O1759" s="22">
        <f>MAX($N$2:$N$2229)-marketing_campaign32[[#This Row],[Dt_Customer]]</f>
        <v>603</v>
      </c>
      <c r="P1759">
        <v>79</v>
      </c>
      <c r="Q1759">
        <v>4</v>
      </c>
      <c r="R1759">
        <v>9</v>
      </c>
      <c r="S1759">
        <v>16</v>
      </c>
      <c r="T1759">
        <v>17</v>
      </c>
      <c r="U1759">
        <v>0</v>
      </c>
      <c r="V1759">
        <v>12</v>
      </c>
      <c r="W1759">
        <f t="shared" si="82"/>
        <v>58</v>
      </c>
      <c r="X1759" s="27">
        <f>marketing_campaign32[[#This Row],[TotalSpend]]/marketing_campaign32[[#This Row],[Income]]</f>
        <v>3.3439031421158834E-3</v>
      </c>
      <c r="Y1759" s="27" t="str">
        <f>IF(marketing_campaign32[[#This Row],[TotalSpend]]&gt;1196, "High Spend", "Low Spend")</f>
        <v>Low Spend</v>
      </c>
      <c r="Z1759">
        <v>2</v>
      </c>
      <c r="AA1759">
        <v>2</v>
      </c>
      <c r="AB1759">
        <v>1</v>
      </c>
      <c r="AC1759">
        <v>2</v>
      </c>
      <c r="AD1759">
        <f t="shared" si="83"/>
        <v>5</v>
      </c>
      <c r="AE1759" s="30">
        <f>IFERROR(marketing_campaign32[[#This Row],[TotalSpend]]/marketing_campaign32[[#This Row],[TotalPurchase]], 0)</f>
        <v>11.6</v>
      </c>
      <c r="AF1759">
        <v>8</v>
      </c>
      <c r="AG1759">
        <v>0</v>
      </c>
      <c r="AH1759">
        <v>0</v>
      </c>
      <c r="AI1759">
        <v>0</v>
      </c>
      <c r="AJ1759">
        <v>0</v>
      </c>
      <c r="AK1759">
        <v>0</v>
      </c>
      <c r="AL1759">
        <v>0</v>
      </c>
      <c r="AM1759">
        <v>0</v>
      </c>
    </row>
    <row r="1760" spans="1:39" x14ac:dyDescent="0.3">
      <c r="A1760">
        <v>10069</v>
      </c>
      <c r="B1760">
        <v>1988</v>
      </c>
      <c r="C1760">
        <f>2014-marketing_campaign32[[#This Row],[Year_Birth]]</f>
        <v>26</v>
      </c>
      <c r="D1760" t="str">
        <f>IF(AND(marketing_campaign32[[#This Row],[Age]]&gt;17, marketing_campaign32[[#This Row],[Age]]&lt;40), "Adult", IF(AND(marketing_campaign32[[#This Row],[Age]]&gt;=40, marketing_campaign32[[#This Row],[Age]]&lt;59), "Middle Age", "Old Age"))</f>
        <v>Adult</v>
      </c>
      <c r="E1760">
        <v>1</v>
      </c>
      <c r="F1760">
        <v>2</v>
      </c>
      <c r="G1760">
        <v>13724</v>
      </c>
      <c r="H1760" t="s">
        <v>148</v>
      </c>
      <c r="I1760">
        <v>1</v>
      </c>
      <c r="J1760">
        <v>1</v>
      </c>
      <c r="K1760">
        <v>0</v>
      </c>
      <c r="L1760">
        <f t="shared" si="81"/>
        <v>1</v>
      </c>
      <c r="M1760">
        <f>marketing_campaign32[[#This Row],[TotalKids]]+marketing_campaign32[[#This Row],[Marital_Number]]</f>
        <v>3</v>
      </c>
      <c r="N1760" s="1">
        <v>41152</v>
      </c>
      <c r="O1760" s="22">
        <f>MAX($N$2:$N$2229)-marketing_campaign32[[#This Row],[Dt_Customer]]</f>
        <v>667</v>
      </c>
      <c r="P1760">
        <v>43</v>
      </c>
      <c r="Q1760">
        <v>2</v>
      </c>
      <c r="R1760">
        <v>7</v>
      </c>
      <c r="S1760">
        <v>5</v>
      </c>
      <c r="T1760">
        <v>2</v>
      </c>
      <c r="U1760">
        <v>15</v>
      </c>
      <c r="V1760">
        <v>27</v>
      </c>
      <c r="W1760">
        <f t="shared" si="82"/>
        <v>58</v>
      </c>
      <c r="X1760" s="27">
        <f>marketing_campaign32[[#This Row],[TotalSpend]]/marketing_campaign32[[#This Row],[Income]]</f>
        <v>4.2261731273681141E-3</v>
      </c>
      <c r="Y1760" s="27" t="str">
        <f>IF(marketing_campaign32[[#This Row],[TotalSpend]]&gt;1196, "High Spend", "Low Spend")</f>
        <v>Low Spend</v>
      </c>
      <c r="Z1760">
        <v>1</v>
      </c>
      <c r="AA1760">
        <v>2</v>
      </c>
      <c r="AB1760">
        <v>0</v>
      </c>
      <c r="AC1760">
        <v>2</v>
      </c>
      <c r="AD1760">
        <f t="shared" si="83"/>
        <v>4</v>
      </c>
      <c r="AE1760" s="30">
        <f>IFERROR(marketing_campaign32[[#This Row],[TotalSpend]]/marketing_campaign32[[#This Row],[TotalPurchase]], 0)</f>
        <v>14.5</v>
      </c>
      <c r="AF1760">
        <v>9</v>
      </c>
      <c r="AG1760">
        <v>0</v>
      </c>
      <c r="AH1760">
        <v>0</v>
      </c>
      <c r="AI1760">
        <v>1</v>
      </c>
      <c r="AJ1760">
        <v>0</v>
      </c>
      <c r="AK1760">
        <v>0</v>
      </c>
      <c r="AL1760">
        <v>0</v>
      </c>
      <c r="AM1760">
        <v>0</v>
      </c>
    </row>
    <row r="1761" spans="1:39" x14ac:dyDescent="0.3">
      <c r="A1761">
        <v>7297</v>
      </c>
      <c r="B1761">
        <v>1973</v>
      </c>
      <c r="C1761">
        <f>2014-marketing_campaign32[[#This Row],[Year_Birth]]</f>
        <v>41</v>
      </c>
      <c r="D1761" t="str">
        <f>IF(AND(marketing_campaign32[[#This Row],[Age]]&gt;17, marketing_campaign32[[#This Row],[Age]]&lt;40), "Adult", IF(AND(marketing_campaign32[[#This Row],[Age]]&gt;=40, marketing_campaign32[[#This Row],[Age]]&lt;59), "Middle Age", "Old Age"))</f>
        <v>Middle Age</v>
      </c>
      <c r="E1761">
        <v>2</v>
      </c>
      <c r="F1761">
        <v>1</v>
      </c>
      <c r="G1761">
        <v>7500</v>
      </c>
      <c r="H1761" t="s">
        <v>148</v>
      </c>
      <c r="I1761">
        <v>1</v>
      </c>
      <c r="J1761">
        <v>1</v>
      </c>
      <c r="K1761">
        <v>0</v>
      </c>
      <c r="L1761">
        <f t="shared" si="81"/>
        <v>1</v>
      </c>
      <c r="M1761">
        <f>marketing_campaign32[[#This Row],[TotalKids]]+marketing_campaign32[[#This Row],[Marital_Number]]</f>
        <v>2</v>
      </c>
      <c r="N1761" s="1">
        <v>41634</v>
      </c>
      <c r="O1761" s="22">
        <f>MAX($N$2:$N$2229)-marketing_campaign32[[#This Row],[Dt_Customer]]</f>
        <v>185</v>
      </c>
      <c r="P1761">
        <v>54</v>
      </c>
      <c r="Q1761">
        <v>5</v>
      </c>
      <c r="R1761">
        <v>3</v>
      </c>
      <c r="S1761">
        <v>10</v>
      </c>
      <c r="T1761">
        <v>12</v>
      </c>
      <c r="U1761">
        <v>7</v>
      </c>
      <c r="V1761">
        <v>20</v>
      </c>
      <c r="W1761">
        <f t="shared" si="82"/>
        <v>57</v>
      </c>
      <c r="X1761" s="27">
        <f>marketing_campaign32[[#This Row],[TotalSpend]]/marketing_campaign32[[#This Row],[Income]]</f>
        <v>7.6E-3</v>
      </c>
      <c r="Y1761" s="27" t="str">
        <f>IF(marketing_campaign32[[#This Row],[TotalSpend]]&gt;1196, "High Spend", "Low Spend")</f>
        <v>Low Spend</v>
      </c>
      <c r="Z1761">
        <v>4</v>
      </c>
      <c r="AA1761">
        <v>3</v>
      </c>
      <c r="AB1761">
        <v>1</v>
      </c>
      <c r="AC1761">
        <v>3</v>
      </c>
      <c r="AD1761">
        <f t="shared" si="83"/>
        <v>7</v>
      </c>
      <c r="AE1761" s="30">
        <f>IFERROR(marketing_campaign32[[#This Row],[TotalSpend]]/marketing_campaign32[[#This Row],[TotalPurchase]], 0)</f>
        <v>8.1428571428571423</v>
      </c>
      <c r="AF1761">
        <v>7</v>
      </c>
      <c r="AG1761">
        <v>0</v>
      </c>
      <c r="AH1761">
        <v>0</v>
      </c>
      <c r="AI1761">
        <v>0</v>
      </c>
      <c r="AJ1761">
        <v>0</v>
      </c>
      <c r="AK1761">
        <v>0</v>
      </c>
      <c r="AL1761">
        <v>0</v>
      </c>
      <c r="AM1761">
        <v>0</v>
      </c>
    </row>
    <row r="1762" spans="1:39" x14ac:dyDescent="0.3">
      <c r="A1762">
        <v>5294</v>
      </c>
      <c r="B1762">
        <v>1989</v>
      </c>
      <c r="C1762">
        <f>2014-marketing_campaign32[[#This Row],[Year_Birth]]</f>
        <v>25</v>
      </c>
      <c r="D1762" t="str">
        <f>IF(AND(marketing_campaign32[[#This Row],[Age]]&gt;17, marketing_campaign32[[#This Row],[Age]]&lt;40), "Adult", IF(AND(marketing_campaign32[[#This Row],[Age]]&gt;=40, marketing_campaign32[[#This Row],[Age]]&lt;59), "Middle Age", "Old Age"))</f>
        <v>Adult</v>
      </c>
      <c r="E1762">
        <v>2</v>
      </c>
      <c r="F1762">
        <v>1</v>
      </c>
      <c r="G1762">
        <v>18358</v>
      </c>
      <c r="H1762" t="s">
        <v>148</v>
      </c>
      <c r="I1762">
        <v>1</v>
      </c>
      <c r="J1762">
        <v>1</v>
      </c>
      <c r="K1762">
        <v>0</v>
      </c>
      <c r="L1762">
        <f t="shared" si="81"/>
        <v>1</v>
      </c>
      <c r="M1762">
        <f>marketing_campaign32[[#This Row],[TotalKids]]+marketing_campaign32[[#This Row],[Marital_Number]]</f>
        <v>2</v>
      </c>
      <c r="N1762" s="1">
        <v>41598</v>
      </c>
      <c r="O1762" s="22">
        <f>MAX($N$2:$N$2229)-marketing_campaign32[[#This Row],[Dt_Customer]]</f>
        <v>221</v>
      </c>
      <c r="P1762">
        <v>49</v>
      </c>
      <c r="Q1762">
        <v>6</v>
      </c>
      <c r="R1762">
        <v>8</v>
      </c>
      <c r="S1762">
        <v>19</v>
      </c>
      <c r="T1762">
        <v>16</v>
      </c>
      <c r="U1762">
        <v>4</v>
      </c>
      <c r="V1762">
        <v>4</v>
      </c>
      <c r="W1762">
        <f t="shared" si="82"/>
        <v>57</v>
      </c>
      <c r="X1762" s="27">
        <f>marketing_campaign32[[#This Row],[TotalSpend]]/marketing_campaign32[[#This Row],[Income]]</f>
        <v>3.1049133892580892E-3</v>
      </c>
      <c r="Y1762" s="27" t="str">
        <f>IF(marketing_campaign32[[#This Row],[TotalSpend]]&gt;1196, "High Spend", "Low Spend")</f>
        <v>Low Spend</v>
      </c>
      <c r="Z1762">
        <v>3</v>
      </c>
      <c r="AA1762">
        <v>3</v>
      </c>
      <c r="AB1762">
        <v>0</v>
      </c>
      <c r="AC1762">
        <v>4</v>
      </c>
      <c r="AD1762">
        <f t="shared" si="83"/>
        <v>7</v>
      </c>
      <c r="AE1762" s="30">
        <f>IFERROR(marketing_campaign32[[#This Row],[TotalSpend]]/marketing_campaign32[[#This Row],[TotalPurchase]], 0)</f>
        <v>8.1428571428571423</v>
      </c>
      <c r="AF1762">
        <v>7</v>
      </c>
      <c r="AG1762">
        <v>0</v>
      </c>
      <c r="AH1762">
        <v>0</v>
      </c>
      <c r="AI1762">
        <v>0</v>
      </c>
      <c r="AJ1762">
        <v>0</v>
      </c>
      <c r="AK1762">
        <v>0</v>
      </c>
      <c r="AL1762">
        <v>0</v>
      </c>
      <c r="AM1762">
        <v>0</v>
      </c>
    </row>
    <row r="1763" spans="1:39" x14ac:dyDescent="0.3">
      <c r="A1763">
        <v>2958</v>
      </c>
      <c r="B1763">
        <v>1978</v>
      </c>
      <c r="C1763">
        <f>2014-marketing_campaign32[[#This Row],[Year_Birth]]</f>
        <v>36</v>
      </c>
      <c r="D1763" t="str">
        <f>IF(AND(marketing_campaign32[[#This Row],[Age]]&gt;17, marketing_campaign32[[#This Row],[Age]]&lt;40), "Adult", IF(AND(marketing_campaign32[[#This Row],[Age]]&gt;=40, marketing_campaign32[[#This Row],[Age]]&lt;59), "Middle Age", "Old Age"))</f>
        <v>Adult</v>
      </c>
      <c r="E1763">
        <v>2</v>
      </c>
      <c r="F1763">
        <v>2</v>
      </c>
      <c r="G1763">
        <v>28442</v>
      </c>
      <c r="H1763" t="s">
        <v>148</v>
      </c>
      <c r="I1763">
        <v>1</v>
      </c>
      <c r="J1763">
        <v>2</v>
      </c>
      <c r="K1763">
        <v>0</v>
      </c>
      <c r="L1763">
        <f t="shared" si="81"/>
        <v>2</v>
      </c>
      <c r="M1763">
        <f>marketing_campaign32[[#This Row],[TotalKids]]+marketing_campaign32[[#This Row],[Marital_Number]]</f>
        <v>4</v>
      </c>
      <c r="N1763" s="1">
        <v>41694</v>
      </c>
      <c r="O1763" s="22">
        <f>MAX($N$2:$N$2229)-marketing_campaign32[[#This Row],[Dt_Customer]]</f>
        <v>125</v>
      </c>
      <c r="P1763">
        <v>53</v>
      </c>
      <c r="Q1763">
        <v>19</v>
      </c>
      <c r="R1763">
        <v>3</v>
      </c>
      <c r="S1763">
        <v>10</v>
      </c>
      <c r="T1763">
        <v>11</v>
      </c>
      <c r="U1763">
        <v>8</v>
      </c>
      <c r="V1763">
        <v>6</v>
      </c>
      <c r="W1763">
        <f t="shared" si="82"/>
        <v>57</v>
      </c>
      <c r="X1763" s="27">
        <f>marketing_campaign32[[#This Row],[TotalSpend]]/marketing_campaign32[[#This Row],[Income]]</f>
        <v>2.0040784754939878E-3</v>
      </c>
      <c r="Y1763" s="27" t="str">
        <f>IF(marketing_campaign32[[#This Row],[TotalSpend]]&gt;1196, "High Spend", "Low Spend")</f>
        <v>Low Spend</v>
      </c>
      <c r="Z1763">
        <v>3</v>
      </c>
      <c r="AA1763">
        <v>2</v>
      </c>
      <c r="AB1763">
        <v>1</v>
      </c>
      <c r="AC1763">
        <v>4</v>
      </c>
      <c r="AD1763">
        <f t="shared" si="83"/>
        <v>7</v>
      </c>
      <c r="AE1763" s="30">
        <f>IFERROR(marketing_campaign32[[#This Row],[TotalSpend]]/marketing_campaign32[[#This Row],[TotalPurchase]], 0)</f>
        <v>8.1428571428571423</v>
      </c>
      <c r="AF1763">
        <v>4</v>
      </c>
      <c r="AG1763">
        <v>0</v>
      </c>
      <c r="AH1763">
        <v>0</v>
      </c>
      <c r="AI1763">
        <v>0</v>
      </c>
      <c r="AJ1763">
        <v>0</v>
      </c>
      <c r="AK1763">
        <v>0</v>
      </c>
      <c r="AL1763">
        <v>0</v>
      </c>
      <c r="AM1763">
        <v>0</v>
      </c>
    </row>
    <row r="1764" spans="1:39" x14ac:dyDescent="0.3">
      <c r="A1764">
        <v>10641</v>
      </c>
      <c r="B1764">
        <v>1978</v>
      </c>
      <c r="C1764">
        <f>2014-marketing_campaign32[[#This Row],[Year_Birth]]</f>
        <v>36</v>
      </c>
      <c r="D1764" t="str">
        <f>IF(AND(marketing_campaign32[[#This Row],[Age]]&gt;17, marketing_campaign32[[#This Row],[Age]]&lt;40), "Adult", IF(AND(marketing_campaign32[[#This Row],[Age]]&gt;=40, marketing_campaign32[[#This Row],[Age]]&lt;59), "Middle Age", "Old Age"))</f>
        <v>Adult</v>
      </c>
      <c r="E1764">
        <v>2</v>
      </c>
      <c r="F1764">
        <v>1</v>
      </c>
      <c r="G1764">
        <v>7500</v>
      </c>
      <c r="H1764" t="s">
        <v>148</v>
      </c>
      <c r="I1764">
        <v>1</v>
      </c>
      <c r="J1764">
        <v>1</v>
      </c>
      <c r="K1764">
        <v>1</v>
      </c>
      <c r="L1764">
        <f t="shared" si="81"/>
        <v>2</v>
      </c>
      <c r="M1764">
        <f>marketing_campaign32[[#This Row],[TotalKids]]+marketing_campaign32[[#This Row],[Marital_Number]]</f>
        <v>3</v>
      </c>
      <c r="N1764" s="1">
        <v>41270</v>
      </c>
      <c r="O1764" s="22">
        <f>MAX($N$2:$N$2229)-marketing_campaign32[[#This Row],[Dt_Customer]]</f>
        <v>549</v>
      </c>
      <c r="P1764">
        <v>5</v>
      </c>
      <c r="Q1764">
        <v>6</v>
      </c>
      <c r="R1764">
        <v>5</v>
      </c>
      <c r="S1764">
        <v>4</v>
      </c>
      <c r="T1764">
        <v>13</v>
      </c>
      <c r="U1764">
        <v>4</v>
      </c>
      <c r="V1764">
        <v>25</v>
      </c>
      <c r="W1764">
        <f t="shared" si="82"/>
        <v>57</v>
      </c>
      <c r="X1764" s="27">
        <f>marketing_campaign32[[#This Row],[TotalSpend]]/marketing_campaign32[[#This Row],[Income]]</f>
        <v>7.6E-3</v>
      </c>
      <c r="Y1764" s="27" t="str">
        <f>IF(marketing_campaign32[[#This Row],[TotalSpend]]&gt;1196, "High Spend", "Low Spend")</f>
        <v>Low Spend</v>
      </c>
      <c r="Z1764">
        <v>4</v>
      </c>
      <c r="AA1764">
        <v>2</v>
      </c>
      <c r="AB1764">
        <v>1</v>
      </c>
      <c r="AC1764">
        <v>3</v>
      </c>
      <c r="AD1764">
        <f t="shared" si="83"/>
        <v>6</v>
      </c>
      <c r="AE1764" s="30">
        <f>IFERROR(marketing_campaign32[[#This Row],[TotalSpend]]/marketing_campaign32[[#This Row],[TotalPurchase]], 0)</f>
        <v>9.5</v>
      </c>
      <c r="AF1764">
        <v>6</v>
      </c>
      <c r="AG1764">
        <v>0</v>
      </c>
      <c r="AH1764">
        <v>0</v>
      </c>
      <c r="AI1764">
        <v>0</v>
      </c>
      <c r="AJ1764">
        <v>0</v>
      </c>
      <c r="AK1764">
        <v>0</v>
      </c>
      <c r="AL1764">
        <v>0</v>
      </c>
      <c r="AM1764">
        <v>0</v>
      </c>
    </row>
    <row r="1765" spans="1:39" x14ac:dyDescent="0.3">
      <c r="A1765">
        <v>3559</v>
      </c>
      <c r="B1765">
        <v>1988</v>
      </c>
      <c r="C1765">
        <f>2014-marketing_campaign32[[#This Row],[Year_Birth]]</f>
        <v>26</v>
      </c>
      <c r="D1765" t="str">
        <f>IF(AND(marketing_campaign32[[#This Row],[Age]]&gt;17, marketing_campaign32[[#This Row],[Age]]&lt;40), "Adult", IF(AND(marketing_campaign32[[#This Row],[Age]]&gt;=40, marketing_campaign32[[#This Row],[Age]]&lt;59), "Middle Age", "Old Age"))</f>
        <v>Adult</v>
      </c>
      <c r="E1765">
        <v>3</v>
      </c>
      <c r="F1765">
        <v>2</v>
      </c>
      <c r="G1765">
        <v>16248</v>
      </c>
      <c r="H1765" t="s">
        <v>148</v>
      </c>
      <c r="I1765">
        <v>1</v>
      </c>
      <c r="J1765">
        <v>1</v>
      </c>
      <c r="K1765">
        <v>0</v>
      </c>
      <c r="L1765">
        <f t="shared" si="81"/>
        <v>1</v>
      </c>
      <c r="M1765">
        <f>marketing_campaign32[[#This Row],[TotalKids]]+marketing_campaign32[[#This Row],[Marital_Number]]</f>
        <v>3</v>
      </c>
      <c r="N1765" s="1">
        <v>41769</v>
      </c>
      <c r="O1765" s="22">
        <f>MAX($N$2:$N$2229)-marketing_campaign32[[#This Row],[Dt_Customer]]</f>
        <v>50</v>
      </c>
      <c r="P1765">
        <v>77</v>
      </c>
      <c r="Q1765">
        <v>12</v>
      </c>
      <c r="R1765">
        <v>11</v>
      </c>
      <c r="S1765">
        <v>10</v>
      </c>
      <c r="T1765">
        <v>3</v>
      </c>
      <c r="U1765">
        <v>12</v>
      </c>
      <c r="V1765">
        <v>9</v>
      </c>
      <c r="W1765">
        <f t="shared" si="82"/>
        <v>57</v>
      </c>
      <c r="X1765" s="27">
        <f>marketing_campaign32[[#This Row],[TotalSpend]]/marketing_campaign32[[#This Row],[Income]]</f>
        <v>3.5081240768094534E-3</v>
      </c>
      <c r="Y1765" s="27" t="str">
        <f>IF(marketing_campaign32[[#This Row],[TotalSpend]]&gt;1196, "High Spend", "Low Spend")</f>
        <v>Low Spend</v>
      </c>
      <c r="Z1765">
        <v>3</v>
      </c>
      <c r="AA1765">
        <v>2</v>
      </c>
      <c r="AB1765">
        <v>1</v>
      </c>
      <c r="AC1765">
        <v>3</v>
      </c>
      <c r="AD1765">
        <f t="shared" si="83"/>
        <v>6</v>
      </c>
      <c r="AE1765" s="30">
        <f>IFERROR(marketing_campaign32[[#This Row],[TotalSpend]]/marketing_campaign32[[#This Row],[TotalPurchase]], 0)</f>
        <v>9.5</v>
      </c>
      <c r="AF1765">
        <v>6</v>
      </c>
      <c r="AG1765">
        <v>0</v>
      </c>
      <c r="AH1765">
        <v>0</v>
      </c>
      <c r="AI1765">
        <v>0</v>
      </c>
      <c r="AJ1765">
        <v>0</v>
      </c>
      <c r="AK1765">
        <v>0</v>
      </c>
      <c r="AL1765">
        <v>0</v>
      </c>
      <c r="AM1765">
        <v>0</v>
      </c>
    </row>
    <row r="1766" spans="1:39" x14ac:dyDescent="0.3">
      <c r="A1766">
        <v>6197</v>
      </c>
      <c r="B1766">
        <v>1962</v>
      </c>
      <c r="C1766">
        <f>2014-marketing_campaign32[[#This Row],[Year_Birth]]</f>
        <v>52</v>
      </c>
      <c r="D1766" t="str">
        <f>IF(AND(marketing_campaign32[[#This Row],[Age]]&gt;17, marketing_campaign32[[#This Row],[Age]]&lt;40), "Adult", IF(AND(marketing_campaign32[[#This Row],[Age]]&gt;=40, marketing_campaign32[[#This Row],[Age]]&lt;59), "Middle Age", "Old Age"))</f>
        <v>Middle Age</v>
      </c>
      <c r="E1766">
        <v>3</v>
      </c>
      <c r="F1766">
        <v>1</v>
      </c>
      <c r="G1766">
        <v>27238</v>
      </c>
      <c r="H1766" t="s">
        <v>148</v>
      </c>
      <c r="I1766">
        <v>1</v>
      </c>
      <c r="J1766">
        <v>1</v>
      </c>
      <c r="K1766">
        <v>1</v>
      </c>
      <c r="L1766">
        <f t="shared" si="81"/>
        <v>2</v>
      </c>
      <c r="M1766">
        <f>marketing_campaign32[[#This Row],[TotalKids]]+marketing_campaign32[[#This Row],[Marital_Number]]</f>
        <v>3</v>
      </c>
      <c r="N1766" s="1">
        <v>41384</v>
      </c>
      <c r="O1766" s="22">
        <f>MAX($N$2:$N$2229)-marketing_campaign32[[#This Row],[Dt_Customer]]</f>
        <v>435</v>
      </c>
      <c r="P1766">
        <v>39</v>
      </c>
      <c r="Q1766">
        <v>37</v>
      </c>
      <c r="R1766">
        <v>0</v>
      </c>
      <c r="S1766">
        <v>17</v>
      </c>
      <c r="T1766">
        <v>0</v>
      </c>
      <c r="U1766">
        <v>0</v>
      </c>
      <c r="V1766">
        <v>3</v>
      </c>
      <c r="W1766">
        <f t="shared" si="82"/>
        <v>57</v>
      </c>
      <c r="X1766" s="27">
        <f>marketing_campaign32[[#This Row],[TotalSpend]]/marketing_campaign32[[#This Row],[Income]]</f>
        <v>2.0926646596666422E-3</v>
      </c>
      <c r="Y1766" s="27" t="str">
        <f>IF(marketing_campaign32[[#This Row],[TotalSpend]]&gt;1196, "High Spend", "Low Spend")</f>
        <v>Low Spend</v>
      </c>
      <c r="Z1766">
        <v>3</v>
      </c>
      <c r="AA1766">
        <v>3</v>
      </c>
      <c r="AB1766">
        <v>0</v>
      </c>
      <c r="AC1766">
        <v>3</v>
      </c>
      <c r="AD1766">
        <f t="shared" si="83"/>
        <v>6</v>
      </c>
      <c r="AE1766" s="30">
        <f>IFERROR(marketing_campaign32[[#This Row],[TotalSpend]]/marketing_campaign32[[#This Row],[TotalPurchase]], 0)</f>
        <v>9.5</v>
      </c>
      <c r="AF1766">
        <v>9</v>
      </c>
      <c r="AG1766">
        <v>0</v>
      </c>
      <c r="AH1766">
        <v>0</v>
      </c>
      <c r="AI1766">
        <v>0</v>
      </c>
      <c r="AJ1766">
        <v>0</v>
      </c>
      <c r="AK1766">
        <v>0</v>
      </c>
      <c r="AL1766">
        <v>0</v>
      </c>
      <c r="AM1766">
        <v>0</v>
      </c>
    </row>
    <row r="1767" spans="1:39" x14ac:dyDescent="0.3">
      <c r="A1767">
        <v>87</v>
      </c>
      <c r="B1767">
        <v>1981</v>
      </c>
      <c r="C1767">
        <f>2014-marketing_campaign32[[#This Row],[Year_Birth]]</f>
        <v>33</v>
      </c>
      <c r="D1767" t="str">
        <f>IF(AND(marketing_campaign32[[#This Row],[Age]]&gt;17, marketing_campaign32[[#This Row],[Age]]&lt;40), "Adult", IF(AND(marketing_campaign32[[#This Row],[Age]]&gt;=40, marketing_campaign32[[#This Row],[Age]]&lt;59), "Middle Age", "Old Age"))</f>
        <v>Adult</v>
      </c>
      <c r="E1767">
        <v>3</v>
      </c>
      <c r="F1767">
        <v>2</v>
      </c>
      <c r="G1767">
        <v>27733</v>
      </c>
      <c r="H1767" t="s">
        <v>148</v>
      </c>
      <c r="I1767">
        <v>1</v>
      </c>
      <c r="J1767">
        <v>1</v>
      </c>
      <c r="K1767">
        <v>0</v>
      </c>
      <c r="L1767">
        <f t="shared" si="81"/>
        <v>1</v>
      </c>
      <c r="M1767">
        <f>marketing_campaign32[[#This Row],[TotalKids]]+marketing_campaign32[[#This Row],[Marital_Number]]</f>
        <v>3</v>
      </c>
      <c r="N1767" s="1">
        <v>41512</v>
      </c>
      <c r="O1767" s="22">
        <f>MAX($N$2:$N$2229)-marketing_campaign32[[#This Row],[Dt_Customer]]</f>
        <v>307</v>
      </c>
      <c r="P1767">
        <v>16</v>
      </c>
      <c r="Q1767">
        <v>0</v>
      </c>
      <c r="R1767">
        <v>7</v>
      </c>
      <c r="S1767">
        <v>5</v>
      </c>
      <c r="T1767">
        <v>26</v>
      </c>
      <c r="U1767">
        <v>2</v>
      </c>
      <c r="V1767">
        <v>17</v>
      </c>
      <c r="W1767">
        <f t="shared" si="82"/>
        <v>57</v>
      </c>
      <c r="X1767" s="27">
        <f>marketing_campaign32[[#This Row],[TotalSpend]]/marketing_campaign32[[#This Row],[Income]]</f>
        <v>2.0553131648216928E-3</v>
      </c>
      <c r="Y1767" s="27" t="str">
        <f>IF(marketing_campaign32[[#This Row],[TotalSpend]]&gt;1196, "High Spend", "Low Spend")</f>
        <v>Low Spend</v>
      </c>
      <c r="Z1767">
        <v>2</v>
      </c>
      <c r="AA1767">
        <v>2</v>
      </c>
      <c r="AB1767">
        <v>0</v>
      </c>
      <c r="AC1767">
        <v>3</v>
      </c>
      <c r="AD1767">
        <f t="shared" si="83"/>
        <v>5</v>
      </c>
      <c r="AE1767" s="30">
        <f>IFERROR(marketing_campaign32[[#This Row],[TotalSpend]]/marketing_campaign32[[#This Row],[TotalPurchase]], 0)</f>
        <v>11.4</v>
      </c>
      <c r="AF1767">
        <v>7</v>
      </c>
      <c r="AG1767">
        <v>0</v>
      </c>
      <c r="AH1767">
        <v>0</v>
      </c>
      <c r="AI1767">
        <v>0</v>
      </c>
      <c r="AJ1767">
        <v>0</v>
      </c>
      <c r="AK1767">
        <v>0</v>
      </c>
      <c r="AL1767">
        <v>0</v>
      </c>
      <c r="AM1767">
        <v>0</v>
      </c>
    </row>
    <row r="1768" spans="1:39" x14ac:dyDescent="0.3">
      <c r="A1768">
        <v>4211</v>
      </c>
      <c r="B1768">
        <v>1986</v>
      </c>
      <c r="C1768">
        <f>2014-marketing_campaign32[[#This Row],[Year_Birth]]</f>
        <v>28</v>
      </c>
      <c r="D1768" t="str">
        <f>IF(AND(marketing_campaign32[[#This Row],[Age]]&gt;17, marketing_campaign32[[#This Row],[Age]]&lt;40), "Adult", IF(AND(marketing_campaign32[[#This Row],[Age]]&gt;=40, marketing_campaign32[[#This Row],[Age]]&lt;59), "Middle Age", "Old Age"))</f>
        <v>Adult</v>
      </c>
      <c r="E1768">
        <v>1</v>
      </c>
      <c r="F1768">
        <v>2</v>
      </c>
      <c r="G1768">
        <v>20425</v>
      </c>
      <c r="H1768" t="s">
        <v>148</v>
      </c>
      <c r="I1768">
        <v>1</v>
      </c>
      <c r="J1768">
        <v>1</v>
      </c>
      <c r="K1768">
        <v>0</v>
      </c>
      <c r="L1768">
        <f t="shared" si="81"/>
        <v>1</v>
      </c>
      <c r="M1768">
        <f>marketing_campaign32[[#This Row],[TotalKids]]+marketing_campaign32[[#This Row],[Marital_Number]]</f>
        <v>3</v>
      </c>
      <c r="N1768" s="1">
        <v>41211</v>
      </c>
      <c r="O1768" s="22">
        <f>MAX($N$2:$N$2229)-marketing_campaign32[[#This Row],[Dt_Customer]]</f>
        <v>608</v>
      </c>
      <c r="P1768">
        <v>5</v>
      </c>
      <c r="Q1768">
        <v>4</v>
      </c>
      <c r="R1768">
        <v>12</v>
      </c>
      <c r="S1768">
        <v>5</v>
      </c>
      <c r="T1768">
        <v>3</v>
      </c>
      <c r="U1768">
        <v>16</v>
      </c>
      <c r="V1768">
        <v>17</v>
      </c>
      <c r="W1768">
        <f t="shared" si="82"/>
        <v>57</v>
      </c>
      <c r="X1768" s="27">
        <f>marketing_campaign32[[#This Row],[TotalSpend]]/marketing_campaign32[[#This Row],[Income]]</f>
        <v>2.7906976744186047E-3</v>
      </c>
      <c r="Y1768" s="27" t="str">
        <f>IF(marketing_campaign32[[#This Row],[TotalSpend]]&gt;1196, "High Spend", "Low Spend")</f>
        <v>Low Spend</v>
      </c>
      <c r="Z1768">
        <v>2</v>
      </c>
      <c r="AA1768">
        <v>2</v>
      </c>
      <c r="AB1768">
        <v>0</v>
      </c>
      <c r="AC1768">
        <v>3</v>
      </c>
      <c r="AD1768">
        <f t="shared" si="83"/>
        <v>5</v>
      </c>
      <c r="AE1768" s="30">
        <f>IFERROR(marketing_campaign32[[#This Row],[TotalSpend]]/marketing_campaign32[[#This Row],[TotalPurchase]], 0)</f>
        <v>11.4</v>
      </c>
      <c r="AF1768">
        <v>7</v>
      </c>
      <c r="AG1768">
        <v>0</v>
      </c>
      <c r="AH1768">
        <v>0</v>
      </c>
      <c r="AI1768">
        <v>0</v>
      </c>
      <c r="AJ1768">
        <v>0</v>
      </c>
      <c r="AK1768">
        <v>0</v>
      </c>
      <c r="AL1768">
        <v>0</v>
      </c>
      <c r="AM1768">
        <v>0</v>
      </c>
    </row>
    <row r="1769" spans="1:39" x14ac:dyDescent="0.3">
      <c r="A1769">
        <v>1407</v>
      </c>
      <c r="B1769">
        <v>1986</v>
      </c>
      <c r="C1769">
        <f>2014-marketing_campaign32[[#This Row],[Year_Birth]]</f>
        <v>28</v>
      </c>
      <c r="D1769" t="str">
        <f>IF(AND(marketing_campaign32[[#This Row],[Age]]&gt;17, marketing_campaign32[[#This Row],[Age]]&lt;40), "Adult", IF(AND(marketing_campaign32[[#This Row],[Age]]&gt;=40, marketing_campaign32[[#This Row],[Age]]&lt;59), "Middle Age", "Old Age"))</f>
        <v>Adult</v>
      </c>
      <c r="E1769">
        <v>1</v>
      </c>
      <c r="F1769">
        <v>2</v>
      </c>
      <c r="G1769">
        <v>20425</v>
      </c>
      <c r="H1769" t="s">
        <v>148</v>
      </c>
      <c r="I1769">
        <v>1</v>
      </c>
      <c r="J1769">
        <v>1</v>
      </c>
      <c r="K1769">
        <v>0</v>
      </c>
      <c r="L1769">
        <f t="shared" si="81"/>
        <v>1</v>
      </c>
      <c r="M1769">
        <f>marketing_campaign32[[#This Row],[TotalKids]]+marketing_campaign32[[#This Row],[Marital_Number]]</f>
        <v>3</v>
      </c>
      <c r="N1769" s="1">
        <v>41211</v>
      </c>
      <c r="O1769" s="22">
        <f>MAX($N$2:$N$2229)-marketing_campaign32[[#This Row],[Dt_Customer]]</f>
        <v>608</v>
      </c>
      <c r="P1769">
        <v>5</v>
      </c>
      <c r="Q1769">
        <v>4</v>
      </c>
      <c r="R1769">
        <v>12</v>
      </c>
      <c r="S1769">
        <v>5</v>
      </c>
      <c r="T1769">
        <v>3</v>
      </c>
      <c r="U1769">
        <v>16</v>
      </c>
      <c r="V1769">
        <v>17</v>
      </c>
      <c r="W1769">
        <f t="shared" si="82"/>
        <v>57</v>
      </c>
      <c r="X1769" s="27">
        <f>marketing_campaign32[[#This Row],[TotalSpend]]/marketing_campaign32[[#This Row],[Income]]</f>
        <v>2.7906976744186047E-3</v>
      </c>
      <c r="Y1769" s="27" t="str">
        <f>IF(marketing_campaign32[[#This Row],[TotalSpend]]&gt;1196, "High Spend", "Low Spend")</f>
        <v>Low Spend</v>
      </c>
      <c r="Z1769">
        <v>2</v>
      </c>
      <c r="AA1769">
        <v>2</v>
      </c>
      <c r="AB1769">
        <v>0</v>
      </c>
      <c r="AC1769">
        <v>3</v>
      </c>
      <c r="AD1769">
        <f t="shared" si="83"/>
        <v>5</v>
      </c>
      <c r="AE1769" s="30">
        <f>IFERROR(marketing_campaign32[[#This Row],[TotalSpend]]/marketing_campaign32[[#This Row],[TotalPurchase]], 0)</f>
        <v>11.4</v>
      </c>
      <c r="AF1769">
        <v>7</v>
      </c>
      <c r="AG1769">
        <v>0</v>
      </c>
      <c r="AH1769">
        <v>0</v>
      </c>
      <c r="AI1769">
        <v>0</v>
      </c>
      <c r="AJ1769">
        <v>0</v>
      </c>
      <c r="AK1769">
        <v>0</v>
      </c>
      <c r="AL1769">
        <v>0</v>
      </c>
      <c r="AM1769">
        <v>0</v>
      </c>
    </row>
    <row r="1770" spans="1:39" x14ac:dyDescent="0.3">
      <c r="A1770">
        <v>1773</v>
      </c>
      <c r="B1770">
        <v>1978</v>
      </c>
      <c r="C1770">
        <f>2014-marketing_campaign32[[#This Row],[Year_Birth]]</f>
        <v>36</v>
      </c>
      <c r="D1770" t="str">
        <f>IF(AND(marketing_campaign32[[#This Row],[Age]]&gt;17, marketing_campaign32[[#This Row],[Age]]&lt;40), "Adult", IF(AND(marketing_campaign32[[#This Row],[Age]]&gt;=40, marketing_campaign32[[#This Row],[Age]]&lt;59), "Middle Age", "Old Age"))</f>
        <v>Adult</v>
      </c>
      <c r="E1770">
        <v>3</v>
      </c>
      <c r="F1770">
        <v>2</v>
      </c>
      <c r="G1770">
        <v>12393</v>
      </c>
      <c r="H1770" t="s">
        <v>148</v>
      </c>
      <c r="I1770">
        <v>1</v>
      </c>
      <c r="J1770">
        <v>0</v>
      </c>
      <c r="K1770">
        <v>0</v>
      </c>
      <c r="L1770">
        <f t="shared" si="81"/>
        <v>0</v>
      </c>
      <c r="M1770">
        <f>marketing_campaign32[[#This Row],[TotalKids]]+marketing_campaign32[[#This Row],[Marital_Number]]</f>
        <v>2</v>
      </c>
      <c r="N1770" s="1">
        <v>41247</v>
      </c>
      <c r="O1770" s="22">
        <f>MAX($N$2:$N$2229)-marketing_campaign32[[#This Row],[Dt_Customer]]</f>
        <v>572</v>
      </c>
      <c r="P1770">
        <v>38</v>
      </c>
      <c r="Q1770">
        <v>5</v>
      </c>
      <c r="R1770">
        <v>6</v>
      </c>
      <c r="S1770">
        <v>15</v>
      </c>
      <c r="T1770">
        <v>11</v>
      </c>
      <c r="U1770">
        <v>7</v>
      </c>
      <c r="V1770">
        <v>13</v>
      </c>
      <c r="W1770">
        <f t="shared" si="82"/>
        <v>57</v>
      </c>
      <c r="X1770" s="27">
        <f>marketing_campaign32[[#This Row],[TotalSpend]]/marketing_campaign32[[#This Row],[Income]]</f>
        <v>4.5993706124425075E-3</v>
      </c>
      <c r="Y1770" s="27" t="str">
        <f>IF(marketing_campaign32[[#This Row],[TotalSpend]]&gt;1196, "High Spend", "Low Spend")</f>
        <v>Low Spend</v>
      </c>
      <c r="Z1770">
        <v>1</v>
      </c>
      <c r="AA1770">
        <v>2</v>
      </c>
      <c r="AB1770">
        <v>0</v>
      </c>
      <c r="AC1770">
        <v>3</v>
      </c>
      <c r="AD1770">
        <f t="shared" si="83"/>
        <v>5</v>
      </c>
      <c r="AE1770" s="30">
        <f>IFERROR(marketing_campaign32[[#This Row],[TotalSpend]]/marketing_campaign32[[#This Row],[TotalPurchase]], 0)</f>
        <v>11.4</v>
      </c>
      <c r="AF1770">
        <v>9</v>
      </c>
      <c r="AG1770">
        <v>0</v>
      </c>
      <c r="AH1770">
        <v>0</v>
      </c>
      <c r="AI1770">
        <v>0</v>
      </c>
      <c r="AJ1770">
        <v>0</v>
      </c>
      <c r="AK1770">
        <v>0</v>
      </c>
      <c r="AL1770">
        <v>0</v>
      </c>
      <c r="AM1770">
        <v>0</v>
      </c>
    </row>
    <row r="1771" spans="1:39" x14ac:dyDescent="0.3">
      <c r="A1771">
        <v>6460</v>
      </c>
      <c r="B1771">
        <v>1982</v>
      </c>
      <c r="C1771">
        <f>2014-marketing_campaign32[[#This Row],[Year_Birth]]</f>
        <v>32</v>
      </c>
      <c r="D1771" t="str">
        <f>IF(AND(marketing_campaign32[[#This Row],[Age]]&gt;17, marketing_campaign32[[#This Row],[Age]]&lt;40), "Adult", IF(AND(marketing_campaign32[[#This Row],[Age]]&gt;=40, marketing_campaign32[[#This Row],[Age]]&lt;59), "Middle Age", "Old Age"))</f>
        <v>Adult</v>
      </c>
      <c r="E1771">
        <v>2</v>
      </c>
      <c r="F1771">
        <v>2</v>
      </c>
      <c r="G1771">
        <v>28718</v>
      </c>
      <c r="H1771" t="s">
        <v>148</v>
      </c>
      <c r="I1771">
        <v>1</v>
      </c>
      <c r="J1771">
        <v>1</v>
      </c>
      <c r="K1771">
        <v>0</v>
      </c>
      <c r="L1771">
        <f t="shared" si="81"/>
        <v>1</v>
      </c>
      <c r="M1771">
        <f>marketing_campaign32[[#This Row],[TotalKids]]+marketing_campaign32[[#This Row],[Marital_Number]]</f>
        <v>3</v>
      </c>
      <c r="N1771" s="1">
        <v>41468</v>
      </c>
      <c r="O1771" s="22">
        <f>MAX($N$2:$N$2229)-marketing_campaign32[[#This Row],[Dt_Customer]]</f>
        <v>351</v>
      </c>
      <c r="P1771">
        <v>78</v>
      </c>
      <c r="Q1771">
        <v>12</v>
      </c>
      <c r="R1771">
        <v>4</v>
      </c>
      <c r="S1771">
        <v>6</v>
      </c>
      <c r="T1771">
        <v>11</v>
      </c>
      <c r="U1771">
        <v>8</v>
      </c>
      <c r="V1771">
        <v>16</v>
      </c>
      <c r="W1771">
        <f t="shared" si="82"/>
        <v>57</v>
      </c>
      <c r="X1771" s="27">
        <f>marketing_campaign32[[#This Row],[TotalSpend]]/marketing_campaign32[[#This Row],[Income]]</f>
        <v>1.9848178842537781E-3</v>
      </c>
      <c r="Y1771" s="27" t="str">
        <f>IF(marketing_campaign32[[#This Row],[TotalSpend]]&gt;1196, "High Spend", "Low Spend")</f>
        <v>Low Spend</v>
      </c>
      <c r="Z1771">
        <v>2</v>
      </c>
      <c r="AA1771">
        <v>2</v>
      </c>
      <c r="AB1771">
        <v>0</v>
      </c>
      <c r="AC1771">
        <v>3</v>
      </c>
      <c r="AD1771">
        <f t="shared" si="83"/>
        <v>5</v>
      </c>
      <c r="AE1771" s="30">
        <f>IFERROR(marketing_campaign32[[#This Row],[TotalSpend]]/marketing_campaign32[[#This Row],[TotalPurchase]], 0)</f>
        <v>11.4</v>
      </c>
      <c r="AF1771">
        <v>8</v>
      </c>
      <c r="AG1771">
        <v>0</v>
      </c>
      <c r="AH1771">
        <v>0</v>
      </c>
      <c r="AI1771">
        <v>0</v>
      </c>
      <c r="AJ1771">
        <v>0</v>
      </c>
      <c r="AK1771">
        <v>0</v>
      </c>
      <c r="AL1771">
        <v>0</v>
      </c>
      <c r="AM1771">
        <v>0</v>
      </c>
    </row>
    <row r="1772" spans="1:39" x14ac:dyDescent="0.3">
      <c r="A1772">
        <v>2868</v>
      </c>
      <c r="B1772">
        <v>1949</v>
      </c>
      <c r="C1772">
        <f>2014-marketing_campaign32[[#This Row],[Year_Birth]]</f>
        <v>65</v>
      </c>
      <c r="D1772" t="str">
        <f>IF(AND(marketing_campaign32[[#This Row],[Age]]&gt;17, marketing_campaign32[[#This Row],[Age]]&lt;40), "Adult", IF(AND(marketing_campaign32[[#This Row],[Age]]&gt;=40, marketing_campaign32[[#This Row],[Age]]&lt;59), "Middle Age", "Old Age"))</f>
        <v>Old Age</v>
      </c>
      <c r="E1772">
        <v>3</v>
      </c>
      <c r="F1772">
        <v>1</v>
      </c>
      <c r="G1772">
        <v>26518</v>
      </c>
      <c r="H1772" t="s">
        <v>148</v>
      </c>
      <c r="I1772">
        <v>1</v>
      </c>
      <c r="J1772">
        <v>1</v>
      </c>
      <c r="K1772">
        <v>1</v>
      </c>
      <c r="L1772">
        <f t="shared" si="81"/>
        <v>2</v>
      </c>
      <c r="M1772">
        <f>marketing_campaign32[[#This Row],[TotalKids]]+marketing_campaign32[[#This Row],[Marital_Number]]</f>
        <v>3</v>
      </c>
      <c r="N1772" s="1">
        <v>41372</v>
      </c>
      <c r="O1772" s="22">
        <f>MAX($N$2:$N$2229)-marketing_campaign32[[#This Row],[Dt_Customer]]</f>
        <v>447</v>
      </c>
      <c r="P1772">
        <v>33</v>
      </c>
      <c r="Q1772">
        <v>20</v>
      </c>
      <c r="R1772">
        <v>1</v>
      </c>
      <c r="S1772">
        <v>28</v>
      </c>
      <c r="T1772">
        <v>3</v>
      </c>
      <c r="U1772">
        <v>3</v>
      </c>
      <c r="V1772">
        <v>2</v>
      </c>
      <c r="W1772">
        <f t="shared" si="82"/>
        <v>57</v>
      </c>
      <c r="X1772" s="27">
        <f>marketing_campaign32[[#This Row],[TotalSpend]]/marketing_campaign32[[#This Row],[Income]]</f>
        <v>2.1494833697865601E-3</v>
      </c>
      <c r="Y1772" s="27" t="str">
        <f>IF(marketing_campaign32[[#This Row],[TotalSpend]]&gt;1196, "High Spend", "Low Spend")</f>
        <v>Low Spend</v>
      </c>
      <c r="Z1772">
        <v>3</v>
      </c>
      <c r="AA1772">
        <v>2</v>
      </c>
      <c r="AB1772">
        <v>0</v>
      </c>
      <c r="AC1772">
        <v>3</v>
      </c>
      <c r="AD1772">
        <f t="shared" si="83"/>
        <v>5</v>
      </c>
      <c r="AE1772" s="30">
        <f>IFERROR(marketing_campaign32[[#This Row],[TotalSpend]]/marketing_campaign32[[#This Row],[TotalPurchase]], 0)</f>
        <v>11.4</v>
      </c>
      <c r="AF1772">
        <v>8</v>
      </c>
      <c r="AG1772">
        <v>0</v>
      </c>
      <c r="AH1772">
        <v>0</v>
      </c>
      <c r="AI1772">
        <v>0</v>
      </c>
      <c r="AJ1772">
        <v>0</v>
      </c>
      <c r="AK1772">
        <v>0</v>
      </c>
      <c r="AL1772">
        <v>1</v>
      </c>
      <c r="AM1772">
        <v>0</v>
      </c>
    </row>
    <row r="1773" spans="1:39" x14ac:dyDescent="0.3">
      <c r="A1773">
        <v>4472</v>
      </c>
      <c r="B1773">
        <v>1970</v>
      </c>
      <c r="C1773">
        <f>2014-marketing_campaign32[[#This Row],[Year_Birth]]</f>
        <v>44</v>
      </c>
      <c r="D1773" t="str">
        <f>IF(AND(marketing_campaign32[[#This Row],[Age]]&gt;17, marketing_campaign32[[#This Row],[Age]]&lt;40), "Adult", IF(AND(marketing_campaign32[[#This Row],[Age]]&gt;=40, marketing_campaign32[[#This Row],[Age]]&lt;59), "Middle Age", "Old Age"))</f>
        <v>Middle Age</v>
      </c>
      <c r="E1773">
        <v>3</v>
      </c>
      <c r="F1773">
        <v>1</v>
      </c>
      <c r="G1773">
        <v>35682</v>
      </c>
      <c r="H1773" t="s">
        <v>147</v>
      </c>
      <c r="I1773">
        <v>2</v>
      </c>
      <c r="J1773">
        <v>1</v>
      </c>
      <c r="K1773">
        <v>0</v>
      </c>
      <c r="L1773">
        <f t="shared" si="81"/>
        <v>1</v>
      </c>
      <c r="M1773">
        <f>marketing_campaign32[[#This Row],[TotalKids]]+marketing_campaign32[[#This Row],[Marital_Number]]</f>
        <v>2</v>
      </c>
      <c r="N1773" s="1">
        <v>41817</v>
      </c>
      <c r="O1773" s="22">
        <f>MAX($N$2:$N$2229)-marketing_campaign32[[#This Row],[Dt_Customer]]</f>
        <v>2</v>
      </c>
      <c r="P1773">
        <v>34</v>
      </c>
      <c r="Q1773">
        <v>23</v>
      </c>
      <c r="R1773">
        <v>0</v>
      </c>
      <c r="S1773">
        <v>8</v>
      </c>
      <c r="T1773">
        <v>6</v>
      </c>
      <c r="U1773">
        <v>2</v>
      </c>
      <c r="V1773">
        <v>18</v>
      </c>
      <c r="W1773">
        <f t="shared" si="82"/>
        <v>57</v>
      </c>
      <c r="X1773" s="27">
        <f>marketing_campaign32[[#This Row],[TotalSpend]]/marketing_campaign32[[#This Row],[Income]]</f>
        <v>1.5974440894568689E-3</v>
      </c>
      <c r="Y1773" s="27" t="str">
        <f>IF(marketing_campaign32[[#This Row],[TotalSpend]]&gt;1196, "High Spend", "Low Spend")</f>
        <v>Low Spend</v>
      </c>
      <c r="Z1773">
        <v>1</v>
      </c>
      <c r="AA1773">
        <v>1</v>
      </c>
      <c r="AB1773">
        <v>1</v>
      </c>
      <c r="AC1773">
        <v>3</v>
      </c>
      <c r="AD1773">
        <f t="shared" si="83"/>
        <v>5</v>
      </c>
      <c r="AE1773" s="30">
        <f>IFERROR(marketing_campaign32[[#This Row],[TotalSpend]]/marketing_campaign32[[#This Row],[TotalPurchase]], 0)</f>
        <v>11.4</v>
      </c>
      <c r="AF1773">
        <v>2</v>
      </c>
      <c r="AG1773">
        <v>0</v>
      </c>
      <c r="AH1773">
        <v>0</v>
      </c>
      <c r="AI1773">
        <v>0</v>
      </c>
      <c r="AJ1773">
        <v>0</v>
      </c>
      <c r="AK1773">
        <v>0</v>
      </c>
      <c r="AL1773">
        <v>0</v>
      </c>
      <c r="AM1773">
        <v>0</v>
      </c>
    </row>
    <row r="1774" spans="1:39" x14ac:dyDescent="0.3">
      <c r="A1774">
        <v>498</v>
      </c>
      <c r="B1774">
        <v>1970</v>
      </c>
      <c r="C1774">
        <f>2014-marketing_campaign32[[#This Row],[Year_Birth]]</f>
        <v>44</v>
      </c>
      <c r="D1774" t="str">
        <f>IF(AND(marketing_campaign32[[#This Row],[Age]]&gt;17, marketing_campaign32[[#This Row],[Age]]&lt;40), "Adult", IF(AND(marketing_campaign32[[#This Row],[Age]]&gt;=40, marketing_campaign32[[#This Row],[Age]]&lt;59), "Middle Age", "Old Age"))</f>
        <v>Middle Age</v>
      </c>
      <c r="E1774">
        <v>2</v>
      </c>
      <c r="F1774">
        <v>1</v>
      </c>
      <c r="G1774">
        <v>30015</v>
      </c>
      <c r="H1774" t="s">
        <v>148</v>
      </c>
      <c r="I1774">
        <v>1</v>
      </c>
      <c r="J1774">
        <v>1</v>
      </c>
      <c r="K1774">
        <v>0</v>
      </c>
      <c r="L1774">
        <f t="shared" si="81"/>
        <v>1</v>
      </c>
      <c r="M1774">
        <f>marketing_campaign32[[#This Row],[TotalKids]]+marketing_campaign32[[#This Row],[Marital_Number]]</f>
        <v>2</v>
      </c>
      <c r="N1774" s="1">
        <v>41672</v>
      </c>
      <c r="O1774" s="22">
        <f>MAX($N$2:$N$2229)-marketing_campaign32[[#This Row],[Dt_Customer]]</f>
        <v>147</v>
      </c>
      <c r="P1774">
        <v>28</v>
      </c>
      <c r="Q1774">
        <v>25</v>
      </c>
      <c r="R1774">
        <v>0</v>
      </c>
      <c r="S1774">
        <v>22</v>
      </c>
      <c r="T1774">
        <v>2</v>
      </c>
      <c r="U1774">
        <v>3</v>
      </c>
      <c r="V1774">
        <v>5</v>
      </c>
      <c r="W1774">
        <f t="shared" si="82"/>
        <v>57</v>
      </c>
      <c r="X1774" s="27">
        <f>marketing_campaign32[[#This Row],[TotalSpend]]/marketing_campaign32[[#This Row],[Income]]</f>
        <v>1.8990504747626188E-3</v>
      </c>
      <c r="Y1774" s="27" t="str">
        <f>IF(marketing_campaign32[[#This Row],[TotalSpend]]&gt;1196, "High Spend", "Low Spend")</f>
        <v>Low Spend</v>
      </c>
      <c r="Z1774">
        <v>2</v>
      </c>
      <c r="AA1774">
        <v>1</v>
      </c>
      <c r="AB1774">
        <v>0</v>
      </c>
      <c r="AC1774">
        <v>4</v>
      </c>
      <c r="AD1774">
        <f t="shared" si="83"/>
        <v>5</v>
      </c>
      <c r="AE1774" s="30">
        <f>IFERROR(marketing_campaign32[[#This Row],[TotalSpend]]/marketing_campaign32[[#This Row],[TotalPurchase]], 0)</f>
        <v>11.4</v>
      </c>
      <c r="AF1774">
        <v>5</v>
      </c>
      <c r="AG1774">
        <v>0</v>
      </c>
      <c r="AH1774">
        <v>0</v>
      </c>
      <c r="AI1774">
        <v>0</v>
      </c>
      <c r="AJ1774">
        <v>0</v>
      </c>
      <c r="AK1774">
        <v>0</v>
      </c>
      <c r="AL1774">
        <v>0</v>
      </c>
      <c r="AM1774">
        <v>0</v>
      </c>
    </row>
    <row r="1775" spans="1:39" x14ac:dyDescent="0.3">
      <c r="A1775">
        <v>5975</v>
      </c>
      <c r="B1775">
        <v>1967</v>
      </c>
      <c r="C1775">
        <f>2014-marketing_campaign32[[#This Row],[Year_Birth]]</f>
        <v>47</v>
      </c>
      <c r="D1775" t="str">
        <f>IF(AND(marketing_campaign32[[#This Row],[Age]]&gt;17, marketing_campaign32[[#This Row],[Age]]&lt;40), "Adult", IF(AND(marketing_campaign32[[#This Row],[Age]]&gt;=40, marketing_campaign32[[#This Row],[Age]]&lt;59), "Middle Age", "Old Age"))</f>
        <v>Middle Age</v>
      </c>
      <c r="E1775">
        <v>3</v>
      </c>
      <c r="F1775">
        <v>1</v>
      </c>
      <c r="G1775">
        <v>40304</v>
      </c>
      <c r="H1775" t="s">
        <v>147</v>
      </c>
      <c r="I1775">
        <v>2</v>
      </c>
      <c r="J1775">
        <v>1</v>
      </c>
      <c r="K1775">
        <v>0</v>
      </c>
      <c r="L1775">
        <f t="shared" si="81"/>
        <v>1</v>
      </c>
      <c r="M1775">
        <f>marketing_campaign32[[#This Row],[TotalKids]]+marketing_campaign32[[#This Row],[Marital_Number]]</f>
        <v>2</v>
      </c>
      <c r="N1775" s="1">
        <v>41547</v>
      </c>
      <c r="O1775" s="22">
        <f>MAX($N$2:$N$2229)-marketing_campaign32[[#This Row],[Dt_Customer]]</f>
        <v>272</v>
      </c>
      <c r="P1775">
        <v>82</v>
      </c>
      <c r="Q1775">
        <v>37</v>
      </c>
      <c r="R1775">
        <v>0</v>
      </c>
      <c r="S1775">
        <v>17</v>
      </c>
      <c r="T1775">
        <v>0</v>
      </c>
      <c r="U1775">
        <v>0</v>
      </c>
      <c r="V1775">
        <v>3</v>
      </c>
      <c r="W1775">
        <f t="shared" si="82"/>
        <v>57</v>
      </c>
      <c r="X1775" s="27">
        <f>marketing_campaign32[[#This Row],[TotalSpend]]/marketing_campaign32[[#This Row],[Income]]</f>
        <v>1.4142516871774513E-3</v>
      </c>
      <c r="Y1775" s="27" t="str">
        <f>IF(marketing_campaign32[[#This Row],[TotalSpend]]&gt;1196, "High Spend", "Low Spend")</f>
        <v>Low Spend</v>
      </c>
      <c r="Z1775">
        <v>1</v>
      </c>
      <c r="AA1775">
        <v>2</v>
      </c>
      <c r="AB1775">
        <v>0</v>
      </c>
      <c r="AC1775">
        <v>3</v>
      </c>
      <c r="AD1775">
        <f t="shared" si="83"/>
        <v>5</v>
      </c>
      <c r="AE1775" s="30">
        <f>IFERROR(marketing_campaign32[[#This Row],[TotalSpend]]/marketing_campaign32[[#This Row],[TotalPurchase]], 0)</f>
        <v>11.4</v>
      </c>
      <c r="AF1775">
        <v>7</v>
      </c>
      <c r="AG1775">
        <v>0</v>
      </c>
      <c r="AH1775">
        <v>0</v>
      </c>
      <c r="AI1775">
        <v>0</v>
      </c>
      <c r="AJ1775">
        <v>0</v>
      </c>
      <c r="AK1775">
        <v>0</v>
      </c>
      <c r="AL1775">
        <v>0</v>
      </c>
      <c r="AM1775">
        <v>0</v>
      </c>
    </row>
    <row r="1776" spans="1:39" x14ac:dyDescent="0.3">
      <c r="A1776">
        <v>5961</v>
      </c>
      <c r="B1776">
        <v>1978</v>
      </c>
      <c r="C1776">
        <f>2014-marketing_campaign32[[#This Row],[Year_Birth]]</f>
        <v>36</v>
      </c>
      <c r="D1776" t="str">
        <f>IF(AND(marketing_campaign32[[#This Row],[Age]]&gt;17, marketing_campaign32[[#This Row],[Age]]&lt;40), "Adult", IF(AND(marketing_campaign32[[#This Row],[Age]]&gt;=40, marketing_campaign32[[#This Row],[Age]]&lt;59), "Middle Age", "Old Age"))</f>
        <v>Adult</v>
      </c>
      <c r="E1776">
        <v>2</v>
      </c>
      <c r="F1776">
        <v>2</v>
      </c>
      <c r="G1776">
        <v>42693</v>
      </c>
      <c r="H1776" t="s">
        <v>147</v>
      </c>
      <c r="I1776">
        <v>2</v>
      </c>
      <c r="J1776">
        <v>1</v>
      </c>
      <c r="K1776">
        <v>0</v>
      </c>
      <c r="L1776">
        <f t="shared" si="81"/>
        <v>1</v>
      </c>
      <c r="M1776">
        <f>marketing_campaign32[[#This Row],[TotalKids]]+marketing_campaign32[[#This Row],[Marital_Number]]</f>
        <v>3</v>
      </c>
      <c r="N1776" s="1">
        <v>41797</v>
      </c>
      <c r="O1776" s="22">
        <f>MAX($N$2:$N$2229)-marketing_campaign32[[#This Row],[Dt_Customer]]</f>
        <v>22</v>
      </c>
      <c r="P1776">
        <v>29</v>
      </c>
      <c r="Q1776">
        <v>8</v>
      </c>
      <c r="R1776">
        <v>4</v>
      </c>
      <c r="S1776">
        <v>20</v>
      </c>
      <c r="T1776">
        <v>6</v>
      </c>
      <c r="U1776">
        <v>3</v>
      </c>
      <c r="V1776">
        <v>16</v>
      </c>
      <c r="W1776">
        <f t="shared" si="82"/>
        <v>57</v>
      </c>
      <c r="X1776" s="27">
        <f>marketing_campaign32[[#This Row],[TotalSpend]]/marketing_campaign32[[#This Row],[Income]]</f>
        <v>1.3351134846461949E-3</v>
      </c>
      <c r="Y1776" s="27" t="str">
        <f>IF(marketing_campaign32[[#This Row],[TotalSpend]]&gt;1196, "High Spend", "Low Spend")</f>
        <v>Low Spend</v>
      </c>
      <c r="Z1776">
        <v>1</v>
      </c>
      <c r="AA1776">
        <v>1</v>
      </c>
      <c r="AB1776">
        <v>0</v>
      </c>
      <c r="AC1776">
        <v>3</v>
      </c>
      <c r="AD1776">
        <f t="shared" si="83"/>
        <v>4</v>
      </c>
      <c r="AE1776" s="30">
        <f>IFERROR(marketing_campaign32[[#This Row],[TotalSpend]]/marketing_campaign32[[#This Row],[TotalPurchase]], 0)</f>
        <v>14.25</v>
      </c>
      <c r="AF1776">
        <v>5</v>
      </c>
      <c r="AG1776">
        <v>0</v>
      </c>
      <c r="AH1776">
        <v>0</v>
      </c>
      <c r="AI1776">
        <v>0</v>
      </c>
      <c r="AJ1776">
        <v>0</v>
      </c>
      <c r="AK1776">
        <v>0</v>
      </c>
      <c r="AL1776">
        <v>0</v>
      </c>
      <c r="AM1776">
        <v>0</v>
      </c>
    </row>
    <row r="1777" spans="1:39" x14ac:dyDescent="0.3">
      <c r="A1777">
        <v>6507</v>
      </c>
      <c r="B1777">
        <v>1980</v>
      </c>
      <c r="C1777">
        <f>2014-marketing_campaign32[[#This Row],[Year_Birth]]</f>
        <v>34</v>
      </c>
      <c r="D1777" t="str">
        <f>IF(AND(marketing_campaign32[[#This Row],[Age]]&gt;17, marketing_campaign32[[#This Row],[Age]]&lt;40), "Adult", IF(AND(marketing_campaign32[[#This Row],[Age]]&gt;=40, marketing_campaign32[[#This Row],[Age]]&lt;59), "Middle Age", "Old Age"))</f>
        <v>Adult</v>
      </c>
      <c r="E1777">
        <v>2</v>
      </c>
      <c r="F1777">
        <v>1</v>
      </c>
      <c r="G1777">
        <v>30828</v>
      </c>
      <c r="H1777" t="s">
        <v>147</v>
      </c>
      <c r="I1777">
        <v>2</v>
      </c>
      <c r="J1777">
        <v>1</v>
      </c>
      <c r="K1777">
        <v>0</v>
      </c>
      <c r="L1777">
        <f t="shared" si="81"/>
        <v>1</v>
      </c>
      <c r="M1777">
        <f>marketing_campaign32[[#This Row],[TotalKids]]+marketing_campaign32[[#This Row],[Marital_Number]]</f>
        <v>2</v>
      </c>
      <c r="N1777" s="1">
        <v>41551</v>
      </c>
      <c r="O1777" s="22">
        <f>MAX($N$2:$N$2229)-marketing_campaign32[[#This Row],[Dt_Customer]]</f>
        <v>268</v>
      </c>
      <c r="P1777">
        <v>16</v>
      </c>
      <c r="Q1777">
        <v>16</v>
      </c>
      <c r="R1777">
        <v>11</v>
      </c>
      <c r="S1777">
        <v>15</v>
      </c>
      <c r="T1777">
        <v>2</v>
      </c>
      <c r="U1777">
        <v>0</v>
      </c>
      <c r="V1777">
        <v>12</v>
      </c>
      <c r="W1777">
        <f t="shared" si="82"/>
        <v>56</v>
      </c>
      <c r="X1777" s="27">
        <f>marketing_campaign32[[#This Row],[TotalSpend]]/marketing_campaign32[[#This Row],[Income]]</f>
        <v>1.8165304268846503E-3</v>
      </c>
      <c r="Y1777" s="27" t="str">
        <f>IF(marketing_campaign32[[#This Row],[TotalSpend]]&gt;1196, "High Spend", "Low Spend")</f>
        <v>Low Spend</v>
      </c>
      <c r="Z1777">
        <v>2</v>
      </c>
      <c r="AA1777">
        <v>1</v>
      </c>
      <c r="AB1777">
        <v>1</v>
      </c>
      <c r="AC1777">
        <v>4</v>
      </c>
      <c r="AD1777">
        <f t="shared" si="83"/>
        <v>6</v>
      </c>
      <c r="AE1777" s="30">
        <f>IFERROR(marketing_campaign32[[#This Row],[TotalSpend]]/marketing_campaign32[[#This Row],[TotalPurchase]], 0)</f>
        <v>9.3333333333333339</v>
      </c>
      <c r="AF1777">
        <v>3</v>
      </c>
      <c r="AG1777">
        <v>0</v>
      </c>
      <c r="AH1777">
        <v>0</v>
      </c>
      <c r="AI1777">
        <v>0</v>
      </c>
      <c r="AJ1777">
        <v>0</v>
      </c>
      <c r="AK1777">
        <v>0</v>
      </c>
      <c r="AL1777">
        <v>0</v>
      </c>
      <c r="AM1777">
        <v>0</v>
      </c>
    </row>
    <row r="1778" spans="1:39" x14ac:dyDescent="0.3">
      <c r="A1778">
        <v>1321</v>
      </c>
      <c r="B1778">
        <v>1974</v>
      </c>
      <c r="C1778">
        <f>2014-marketing_campaign32[[#This Row],[Year_Birth]]</f>
        <v>40</v>
      </c>
      <c r="D1778" t="str">
        <f>IF(AND(marketing_campaign32[[#This Row],[Age]]&gt;17, marketing_campaign32[[#This Row],[Age]]&lt;40), "Adult", IF(AND(marketing_campaign32[[#This Row],[Age]]&gt;=40, marketing_campaign32[[#This Row],[Age]]&lt;59), "Middle Age", "Old Age"))</f>
        <v>Middle Age</v>
      </c>
      <c r="E1778">
        <v>2</v>
      </c>
      <c r="F1778">
        <v>2</v>
      </c>
      <c r="G1778">
        <v>26067</v>
      </c>
      <c r="H1778" t="s">
        <v>148</v>
      </c>
      <c r="I1778">
        <v>1</v>
      </c>
      <c r="J1778">
        <v>1</v>
      </c>
      <c r="K1778">
        <v>0</v>
      </c>
      <c r="L1778">
        <f t="shared" si="81"/>
        <v>1</v>
      </c>
      <c r="M1778">
        <f>marketing_campaign32[[#This Row],[TotalKids]]+marketing_campaign32[[#This Row],[Marital_Number]]</f>
        <v>3</v>
      </c>
      <c r="N1778" s="1">
        <v>41582</v>
      </c>
      <c r="O1778" s="22">
        <f>MAX($N$2:$N$2229)-marketing_campaign32[[#This Row],[Dt_Customer]]</f>
        <v>237</v>
      </c>
      <c r="P1778">
        <v>49</v>
      </c>
      <c r="Q1778">
        <v>22</v>
      </c>
      <c r="R1778">
        <v>2</v>
      </c>
      <c r="S1778">
        <v>18</v>
      </c>
      <c r="T1778">
        <v>0</v>
      </c>
      <c r="U1778">
        <v>2</v>
      </c>
      <c r="V1778">
        <v>12</v>
      </c>
      <c r="W1778">
        <f t="shared" si="82"/>
        <v>56</v>
      </c>
      <c r="X1778" s="27">
        <f>marketing_campaign32[[#This Row],[TotalSpend]]/marketing_campaign32[[#This Row],[Income]]</f>
        <v>2.1483101239114588E-3</v>
      </c>
      <c r="Y1778" s="27" t="str">
        <f>IF(marketing_campaign32[[#This Row],[TotalSpend]]&gt;1196, "High Spend", "Low Spend")</f>
        <v>Low Spend</v>
      </c>
      <c r="Z1778">
        <v>3</v>
      </c>
      <c r="AA1778">
        <v>3</v>
      </c>
      <c r="AB1778">
        <v>0</v>
      </c>
      <c r="AC1778">
        <v>3</v>
      </c>
      <c r="AD1778">
        <f t="shared" si="83"/>
        <v>6</v>
      </c>
      <c r="AE1778" s="30">
        <f>IFERROR(marketing_campaign32[[#This Row],[TotalSpend]]/marketing_campaign32[[#This Row],[TotalPurchase]], 0)</f>
        <v>9.3333333333333339</v>
      </c>
      <c r="AF1778">
        <v>8</v>
      </c>
      <c r="AG1778">
        <v>0</v>
      </c>
      <c r="AH1778">
        <v>0</v>
      </c>
      <c r="AI1778">
        <v>0</v>
      </c>
      <c r="AJ1778">
        <v>0</v>
      </c>
      <c r="AK1778">
        <v>0</v>
      </c>
      <c r="AL1778">
        <v>0</v>
      </c>
      <c r="AM1778">
        <v>0</v>
      </c>
    </row>
    <row r="1779" spans="1:39" x14ac:dyDescent="0.3">
      <c r="A1779">
        <v>5740</v>
      </c>
      <c r="B1779">
        <v>1970</v>
      </c>
      <c r="C1779">
        <f>2014-marketing_campaign32[[#This Row],[Year_Birth]]</f>
        <v>44</v>
      </c>
      <c r="D1779" t="str">
        <f>IF(AND(marketing_campaign32[[#This Row],[Age]]&gt;17, marketing_campaign32[[#This Row],[Age]]&lt;40), "Adult", IF(AND(marketing_campaign32[[#This Row],[Age]]&gt;=40, marketing_campaign32[[#This Row],[Age]]&lt;59), "Middle Age", "Old Age"))</f>
        <v>Middle Age</v>
      </c>
      <c r="E1779">
        <v>3</v>
      </c>
      <c r="F1779">
        <v>1</v>
      </c>
      <c r="G1779">
        <v>25959</v>
      </c>
      <c r="H1779" t="s">
        <v>148</v>
      </c>
      <c r="I1779">
        <v>1</v>
      </c>
      <c r="J1779">
        <v>1</v>
      </c>
      <c r="K1779">
        <v>1</v>
      </c>
      <c r="L1779">
        <f t="shared" si="81"/>
        <v>2</v>
      </c>
      <c r="M1779">
        <f>marketing_campaign32[[#This Row],[TotalKids]]+marketing_campaign32[[#This Row],[Marital_Number]]</f>
        <v>3</v>
      </c>
      <c r="N1779" s="1">
        <v>41319</v>
      </c>
      <c r="O1779" s="22">
        <f>MAX($N$2:$N$2229)-marketing_campaign32[[#This Row],[Dt_Customer]]</f>
        <v>500</v>
      </c>
      <c r="P1779">
        <v>1</v>
      </c>
      <c r="Q1779">
        <v>4</v>
      </c>
      <c r="R1779">
        <v>2</v>
      </c>
      <c r="S1779">
        <v>12</v>
      </c>
      <c r="T1779">
        <v>7</v>
      </c>
      <c r="U1779">
        <v>5</v>
      </c>
      <c r="V1779">
        <v>26</v>
      </c>
      <c r="W1779">
        <f t="shared" si="82"/>
        <v>56</v>
      </c>
      <c r="X1779" s="27">
        <f>marketing_campaign32[[#This Row],[TotalSpend]]/marketing_campaign32[[#This Row],[Income]]</f>
        <v>2.1572479679494586E-3</v>
      </c>
      <c r="Y1779" s="27" t="str">
        <f>IF(marketing_campaign32[[#This Row],[TotalSpend]]&gt;1196, "High Spend", "Low Spend")</f>
        <v>Low Spend</v>
      </c>
      <c r="Z1779">
        <v>2</v>
      </c>
      <c r="AA1779">
        <v>1</v>
      </c>
      <c r="AB1779">
        <v>2</v>
      </c>
      <c r="AC1779">
        <v>2</v>
      </c>
      <c r="AD1779">
        <f t="shared" si="83"/>
        <v>5</v>
      </c>
      <c r="AE1779" s="30">
        <f>IFERROR(marketing_campaign32[[#This Row],[TotalSpend]]/marketing_campaign32[[#This Row],[TotalPurchase]], 0)</f>
        <v>11.2</v>
      </c>
      <c r="AF1779">
        <v>6</v>
      </c>
      <c r="AG1779">
        <v>0</v>
      </c>
      <c r="AH1779">
        <v>0</v>
      </c>
      <c r="AI1779">
        <v>0</v>
      </c>
      <c r="AJ1779">
        <v>0</v>
      </c>
      <c r="AK1779">
        <v>0</v>
      </c>
      <c r="AL1779">
        <v>1</v>
      </c>
      <c r="AM1779">
        <v>0</v>
      </c>
    </row>
    <row r="1780" spans="1:39" x14ac:dyDescent="0.3">
      <c r="A1780">
        <v>5268</v>
      </c>
      <c r="B1780">
        <v>1960</v>
      </c>
      <c r="C1780">
        <f>2014-marketing_campaign32[[#This Row],[Year_Birth]]</f>
        <v>54</v>
      </c>
      <c r="D1780" t="str">
        <f>IF(AND(marketing_campaign32[[#This Row],[Age]]&gt;17, marketing_campaign32[[#This Row],[Age]]&lt;40), "Adult", IF(AND(marketing_campaign32[[#This Row],[Age]]&gt;=40, marketing_campaign32[[#This Row],[Age]]&lt;59), "Middle Age", "Old Age"))</f>
        <v>Middle Age</v>
      </c>
      <c r="E1780">
        <v>2</v>
      </c>
      <c r="F1780">
        <v>2</v>
      </c>
      <c r="G1780">
        <v>29440</v>
      </c>
      <c r="H1780" t="s">
        <v>148</v>
      </c>
      <c r="I1780">
        <v>1</v>
      </c>
      <c r="J1780">
        <v>1</v>
      </c>
      <c r="K1780">
        <v>1</v>
      </c>
      <c r="L1780">
        <f t="shared" si="81"/>
        <v>2</v>
      </c>
      <c r="M1780">
        <f>marketing_campaign32[[#This Row],[TotalKids]]+marketing_campaign32[[#This Row],[Marital_Number]]</f>
        <v>4</v>
      </c>
      <c r="N1780" s="1">
        <v>41497</v>
      </c>
      <c r="O1780" s="22">
        <f>MAX($N$2:$N$2229)-marketing_campaign32[[#This Row],[Dt_Customer]]</f>
        <v>322</v>
      </c>
      <c r="P1780">
        <v>95</v>
      </c>
      <c r="Q1780">
        <v>17</v>
      </c>
      <c r="R1780">
        <v>8</v>
      </c>
      <c r="S1780">
        <v>14</v>
      </c>
      <c r="T1780">
        <v>10</v>
      </c>
      <c r="U1780">
        <v>4</v>
      </c>
      <c r="V1780">
        <v>3</v>
      </c>
      <c r="W1780">
        <f t="shared" si="82"/>
        <v>56</v>
      </c>
      <c r="X1780" s="27">
        <f>marketing_campaign32[[#This Row],[TotalSpend]]/marketing_campaign32[[#This Row],[Income]]</f>
        <v>1.9021739130434783E-3</v>
      </c>
      <c r="Y1780" s="27" t="str">
        <f>IF(marketing_campaign32[[#This Row],[TotalSpend]]&gt;1196, "High Spend", "Low Spend")</f>
        <v>Low Spend</v>
      </c>
      <c r="Z1780">
        <v>2</v>
      </c>
      <c r="AA1780">
        <v>1</v>
      </c>
      <c r="AB1780">
        <v>0</v>
      </c>
      <c r="AC1780">
        <v>4</v>
      </c>
      <c r="AD1780">
        <f t="shared" si="83"/>
        <v>5</v>
      </c>
      <c r="AE1780" s="30">
        <f>IFERROR(marketing_campaign32[[#This Row],[TotalSpend]]/marketing_campaign32[[#This Row],[TotalPurchase]], 0)</f>
        <v>11.2</v>
      </c>
      <c r="AF1780">
        <v>7</v>
      </c>
      <c r="AG1780">
        <v>0</v>
      </c>
      <c r="AH1780">
        <v>0</v>
      </c>
      <c r="AI1780">
        <v>0</v>
      </c>
      <c r="AJ1780">
        <v>0</v>
      </c>
      <c r="AK1780">
        <v>0</v>
      </c>
      <c r="AL1780">
        <v>0</v>
      </c>
      <c r="AM1780">
        <v>0</v>
      </c>
    </row>
    <row r="1781" spans="1:39" x14ac:dyDescent="0.3">
      <c r="A1781">
        <v>8079</v>
      </c>
      <c r="B1781">
        <v>1982</v>
      </c>
      <c r="C1781">
        <f>2014-marketing_campaign32[[#This Row],[Year_Birth]]</f>
        <v>32</v>
      </c>
      <c r="D1781" t="str">
        <f>IF(AND(marketing_campaign32[[#This Row],[Age]]&gt;17, marketing_campaign32[[#This Row],[Age]]&lt;40), "Adult", IF(AND(marketing_campaign32[[#This Row],[Age]]&gt;=40, marketing_campaign32[[#This Row],[Age]]&lt;59), "Middle Age", "Old Age"))</f>
        <v>Adult</v>
      </c>
      <c r="E1781">
        <v>2</v>
      </c>
      <c r="F1781">
        <v>2</v>
      </c>
      <c r="G1781">
        <v>22448</v>
      </c>
      <c r="H1781" t="s">
        <v>148</v>
      </c>
      <c r="I1781">
        <v>1</v>
      </c>
      <c r="J1781">
        <v>1</v>
      </c>
      <c r="K1781">
        <v>0</v>
      </c>
      <c r="L1781">
        <f t="shared" si="81"/>
        <v>1</v>
      </c>
      <c r="M1781">
        <f>marketing_campaign32[[#This Row],[TotalKids]]+marketing_campaign32[[#This Row],[Marital_Number]]</f>
        <v>3</v>
      </c>
      <c r="N1781" s="1">
        <v>41696</v>
      </c>
      <c r="O1781" s="22">
        <f>MAX($N$2:$N$2229)-marketing_campaign32[[#This Row],[Dt_Customer]]</f>
        <v>123</v>
      </c>
      <c r="P1781">
        <v>86</v>
      </c>
      <c r="Q1781">
        <v>3</v>
      </c>
      <c r="R1781">
        <v>1</v>
      </c>
      <c r="S1781">
        <v>8</v>
      </c>
      <c r="T1781">
        <v>23</v>
      </c>
      <c r="U1781">
        <v>2</v>
      </c>
      <c r="V1781">
        <v>18</v>
      </c>
      <c r="W1781">
        <f t="shared" si="82"/>
        <v>55</v>
      </c>
      <c r="X1781" s="27">
        <f>marketing_campaign32[[#This Row],[TotalSpend]]/marketing_campaign32[[#This Row],[Income]]</f>
        <v>2.4501069137562365E-3</v>
      </c>
      <c r="Y1781" s="27" t="str">
        <f>IF(marketing_campaign32[[#This Row],[TotalSpend]]&gt;1196, "High Spend", "Low Spend")</f>
        <v>Low Spend</v>
      </c>
      <c r="Z1781">
        <v>3</v>
      </c>
      <c r="AA1781">
        <v>2</v>
      </c>
      <c r="AB1781">
        <v>1</v>
      </c>
      <c r="AC1781">
        <v>3</v>
      </c>
      <c r="AD1781">
        <f t="shared" si="83"/>
        <v>6</v>
      </c>
      <c r="AE1781" s="30">
        <f>IFERROR(marketing_campaign32[[#This Row],[TotalSpend]]/marketing_campaign32[[#This Row],[TotalPurchase]], 0)</f>
        <v>9.1666666666666661</v>
      </c>
      <c r="AF1781">
        <v>3</v>
      </c>
      <c r="AG1781">
        <v>0</v>
      </c>
      <c r="AH1781">
        <v>0</v>
      </c>
      <c r="AI1781">
        <v>0</v>
      </c>
      <c r="AJ1781">
        <v>0</v>
      </c>
      <c r="AK1781">
        <v>0</v>
      </c>
      <c r="AL1781">
        <v>0</v>
      </c>
      <c r="AM1781">
        <v>0</v>
      </c>
    </row>
    <row r="1782" spans="1:39" x14ac:dyDescent="0.3">
      <c r="A1782">
        <v>4328</v>
      </c>
      <c r="B1782">
        <v>1986</v>
      </c>
      <c r="C1782">
        <f>2014-marketing_campaign32[[#This Row],[Year_Birth]]</f>
        <v>28</v>
      </c>
      <c r="D1782" t="str">
        <f>IF(AND(marketing_campaign32[[#This Row],[Age]]&gt;17, marketing_campaign32[[#This Row],[Age]]&lt;40), "Adult", IF(AND(marketing_campaign32[[#This Row],[Age]]&gt;=40, marketing_campaign32[[#This Row],[Age]]&lt;59), "Middle Age", "Old Age"))</f>
        <v>Adult</v>
      </c>
      <c r="E1782">
        <v>3</v>
      </c>
      <c r="F1782">
        <v>2</v>
      </c>
      <c r="G1782">
        <v>21955</v>
      </c>
      <c r="H1782" t="s">
        <v>148</v>
      </c>
      <c r="I1782">
        <v>1</v>
      </c>
      <c r="J1782">
        <v>1</v>
      </c>
      <c r="K1782">
        <v>0</v>
      </c>
      <c r="L1782">
        <f t="shared" si="81"/>
        <v>1</v>
      </c>
      <c r="M1782">
        <f>marketing_campaign32[[#This Row],[TotalKids]]+marketing_campaign32[[#This Row],[Marital_Number]]</f>
        <v>3</v>
      </c>
      <c r="N1782" s="1">
        <v>41524</v>
      </c>
      <c r="O1782" s="22">
        <f>MAX($N$2:$N$2229)-marketing_campaign32[[#This Row],[Dt_Customer]]</f>
        <v>295</v>
      </c>
      <c r="P1782">
        <v>81</v>
      </c>
      <c r="Q1782">
        <v>5</v>
      </c>
      <c r="R1782">
        <v>1</v>
      </c>
      <c r="S1782">
        <v>7</v>
      </c>
      <c r="T1782">
        <v>17</v>
      </c>
      <c r="U1782">
        <v>14</v>
      </c>
      <c r="V1782">
        <v>11</v>
      </c>
      <c r="W1782">
        <f t="shared" si="82"/>
        <v>55</v>
      </c>
      <c r="X1782" s="27">
        <f>marketing_campaign32[[#This Row],[TotalSpend]]/marketing_campaign32[[#This Row],[Income]]</f>
        <v>2.5051241175130948E-3</v>
      </c>
      <c r="Y1782" s="27" t="str">
        <f>IF(marketing_campaign32[[#This Row],[TotalSpend]]&gt;1196, "High Spend", "Low Spend")</f>
        <v>Low Spend</v>
      </c>
      <c r="Z1782">
        <v>2</v>
      </c>
      <c r="AA1782">
        <v>2</v>
      </c>
      <c r="AB1782">
        <v>1</v>
      </c>
      <c r="AC1782">
        <v>3</v>
      </c>
      <c r="AD1782">
        <f t="shared" si="83"/>
        <v>6</v>
      </c>
      <c r="AE1782" s="30">
        <f>IFERROR(marketing_campaign32[[#This Row],[TotalSpend]]/marketing_campaign32[[#This Row],[TotalPurchase]], 0)</f>
        <v>9.1666666666666661</v>
      </c>
      <c r="AF1782">
        <v>6</v>
      </c>
      <c r="AG1782">
        <v>0</v>
      </c>
      <c r="AH1782">
        <v>0</v>
      </c>
      <c r="AI1782">
        <v>0</v>
      </c>
      <c r="AJ1782">
        <v>0</v>
      </c>
      <c r="AK1782">
        <v>0</v>
      </c>
      <c r="AL1782">
        <v>0</v>
      </c>
      <c r="AM1782">
        <v>0</v>
      </c>
    </row>
    <row r="1783" spans="1:39" x14ac:dyDescent="0.3">
      <c r="A1783">
        <v>4227</v>
      </c>
      <c r="B1783">
        <v>1968</v>
      </c>
      <c r="C1783">
        <f>2014-marketing_campaign32[[#This Row],[Year_Birth]]</f>
        <v>46</v>
      </c>
      <c r="D1783" t="str">
        <f>IF(AND(marketing_campaign32[[#This Row],[Age]]&gt;17, marketing_campaign32[[#This Row],[Age]]&lt;40), "Adult", IF(AND(marketing_campaign32[[#This Row],[Age]]&gt;=40, marketing_campaign32[[#This Row],[Age]]&lt;59), "Middle Age", "Old Age"))</f>
        <v>Middle Age</v>
      </c>
      <c r="E1783">
        <v>3</v>
      </c>
      <c r="F1783">
        <v>2</v>
      </c>
      <c r="G1783">
        <v>32889</v>
      </c>
      <c r="H1783" t="s">
        <v>147</v>
      </c>
      <c r="I1783">
        <v>2</v>
      </c>
      <c r="J1783">
        <v>1</v>
      </c>
      <c r="K1783">
        <v>1</v>
      </c>
      <c r="L1783">
        <f t="shared" si="81"/>
        <v>2</v>
      </c>
      <c r="M1783">
        <f>marketing_campaign32[[#This Row],[TotalKids]]+marketing_campaign32[[#This Row],[Marital_Number]]</f>
        <v>4</v>
      </c>
      <c r="N1783" s="1">
        <v>41523</v>
      </c>
      <c r="O1783" s="22">
        <f>MAX($N$2:$N$2229)-marketing_campaign32[[#This Row],[Dt_Customer]]</f>
        <v>296</v>
      </c>
      <c r="P1783">
        <v>78</v>
      </c>
      <c r="Q1783">
        <v>28</v>
      </c>
      <c r="R1783">
        <v>0</v>
      </c>
      <c r="S1783">
        <v>13</v>
      </c>
      <c r="T1783">
        <v>4</v>
      </c>
      <c r="U1783">
        <v>2</v>
      </c>
      <c r="V1783">
        <v>8</v>
      </c>
      <c r="W1783">
        <f t="shared" si="82"/>
        <v>55</v>
      </c>
      <c r="X1783" s="27">
        <f>marketing_campaign32[[#This Row],[TotalSpend]]/marketing_campaign32[[#This Row],[Income]]</f>
        <v>1.6722916476633524E-3</v>
      </c>
      <c r="Y1783" s="27" t="str">
        <f>IF(marketing_campaign32[[#This Row],[TotalSpend]]&gt;1196, "High Spend", "Low Spend")</f>
        <v>Low Spend</v>
      </c>
      <c r="Z1783">
        <v>3</v>
      </c>
      <c r="AA1783">
        <v>2</v>
      </c>
      <c r="AB1783">
        <v>1</v>
      </c>
      <c r="AC1783">
        <v>3</v>
      </c>
      <c r="AD1783">
        <f t="shared" si="83"/>
        <v>6</v>
      </c>
      <c r="AE1783" s="30">
        <f>IFERROR(marketing_campaign32[[#This Row],[TotalSpend]]/marketing_campaign32[[#This Row],[TotalPurchase]], 0)</f>
        <v>9.1666666666666661</v>
      </c>
      <c r="AF1783">
        <v>5</v>
      </c>
      <c r="AG1783">
        <v>0</v>
      </c>
      <c r="AH1783">
        <v>0</v>
      </c>
      <c r="AI1783">
        <v>0</v>
      </c>
      <c r="AJ1783">
        <v>0</v>
      </c>
      <c r="AK1783">
        <v>0</v>
      </c>
      <c r="AL1783">
        <v>0</v>
      </c>
      <c r="AM1783">
        <v>0</v>
      </c>
    </row>
    <row r="1784" spans="1:39" x14ac:dyDescent="0.3">
      <c r="A1784">
        <v>1143</v>
      </c>
      <c r="B1784">
        <v>1972</v>
      </c>
      <c r="C1784">
        <f>2014-marketing_campaign32[[#This Row],[Year_Birth]]</f>
        <v>42</v>
      </c>
      <c r="D1784" t="str">
        <f>IF(AND(marketing_campaign32[[#This Row],[Age]]&gt;17, marketing_campaign32[[#This Row],[Age]]&lt;40), "Adult", IF(AND(marketing_campaign32[[#This Row],[Age]]&gt;=40, marketing_campaign32[[#This Row],[Age]]&lt;59), "Middle Age", "Old Age"))</f>
        <v>Middle Age</v>
      </c>
      <c r="E1784">
        <v>2</v>
      </c>
      <c r="F1784">
        <v>2</v>
      </c>
      <c r="G1784">
        <v>22063</v>
      </c>
      <c r="H1784" t="s">
        <v>148</v>
      </c>
      <c r="I1784">
        <v>1</v>
      </c>
      <c r="J1784">
        <v>1</v>
      </c>
      <c r="K1784">
        <v>0</v>
      </c>
      <c r="L1784">
        <f t="shared" si="81"/>
        <v>1</v>
      </c>
      <c r="M1784">
        <f>marketing_campaign32[[#This Row],[TotalKids]]+marketing_campaign32[[#This Row],[Marital_Number]]</f>
        <v>3</v>
      </c>
      <c r="N1784" s="1">
        <v>41494</v>
      </c>
      <c r="O1784" s="22">
        <f>MAX($N$2:$N$2229)-marketing_campaign32[[#This Row],[Dt_Customer]]</f>
        <v>325</v>
      </c>
      <c r="P1784">
        <v>43</v>
      </c>
      <c r="Q1784">
        <v>7</v>
      </c>
      <c r="R1784">
        <v>10</v>
      </c>
      <c r="S1784">
        <v>13</v>
      </c>
      <c r="T1784">
        <v>3</v>
      </c>
      <c r="U1784">
        <v>11</v>
      </c>
      <c r="V1784">
        <v>11</v>
      </c>
      <c r="W1784">
        <f t="shared" si="82"/>
        <v>55</v>
      </c>
      <c r="X1784" s="27">
        <f>marketing_campaign32[[#This Row],[TotalSpend]]/marketing_campaign32[[#This Row],[Income]]</f>
        <v>2.4928613515841002E-3</v>
      </c>
      <c r="Y1784" s="27" t="str">
        <f>IF(marketing_campaign32[[#This Row],[TotalSpend]]&gt;1196, "High Spend", "Low Spend")</f>
        <v>Low Spend</v>
      </c>
      <c r="Z1784">
        <v>2</v>
      </c>
      <c r="AA1784">
        <v>2</v>
      </c>
      <c r="AB1784">
        <v>0</v>
      </c>
      <c r="AC1784">
        <v>3</v>
      </c>
      <c r="AD1784">
        <f t="shared" si="83"/>
        <v>5</v>
      </c>
      <c r="AE1784" s="30">
        <f>IFERROR(marketing_campaign32[[#This Row],[TotalSpend]]/marketing_campaign32[[#This Row],[TotalPurchase]], 0)</f>
        <v>11</v>
      </c>
      <c r="AF1784">
        <v>7</v>
      </c>
      <c r="AG1784">
        <v>0</v>
      </c>
      <c r="AH1784">
        <v>0</v>
      </c>
      <c r="AI1784">
        <v>0</v>
      </c>
      <c r="AJ1784">
        <v>0</v>
      </c>
      <c r="AK1784">
        <v>0</v>
      </c>
      <c r="AL1784">
        <v>0</v>
      </c>
      <c r="AM1784">
        <v>0</v>
      </c>
    </row>
    <row r="1785" spans="1:39" x14ac:dyDescent="0.3">
      <c r="A1785">
        <v>3536</v>
      </c>
      <c r="B1785">
        <v>1960</v>
      </c>
      <c r="C1785">
        <f>2014-marketing_campaign32[[#This Row],[Year_Birth]]</f>
        <v>54</v>
      </c>
      <c r="D1785" t="str">
        <f>IF(AND(marketing_campaign32[[#This Row],[Age]]&gt;17, marketing_campaign32[[#This Row],[Age]]&lt;40), "Adult", IF(AND(marketing_campaign32[[#This Row],[Age]]&gt;=40, marketing_campaign32[[#This Row],[Age]]&lt;59), "Middle Age", "Old Age"))</f>
        <v>Middle Age</v>
      </c>
      <c r="E1785">
        <v>2</v>
      </c>
      <c r="F1785">
        <v>2</v>
      </c>
      <c r="G1785">
        <v>19740</v>
      </c>
      <c r="H1785" t="s">
        <v>148</v>
      </c>
      <c r="I1785">
        <v>1</v>
      </c>
      <c r="J1785">
        <v>0</v>
      </c>
      <c r="K1785">
        <v>1</v>
      </c>
      <c r="L1785">
        <f t="shared" si="81"/>
        <v>1</v>
      </c>
      <c r="M1785">
        <f>marketing_campaign32[[#This Row],[TotalKids]]+marketing_campaign32[[#This Row],[Marital_Number]]</f>
        <v>3</v>
      </c>
      <c r="N1785" s="1">
        <v>41357</v>
      </c>
      <c r="O1785" s="22">
        <f>MAX($N$2:$N$2229)-marketing_campaign32[[#This Row],[Dt_Customer]]</f>
        <v>462</v>
      </c>
      <c r="P1785">
        <v>65</v>
      </c>
      <c r="Q1785">
        <v>7</v>
      </c>
      <c r="R1785">
        <v>11</v>
      </c>
      <c r="S1785">
        <v>3</v>
      </c>
      <c r="T1785">
        <v>10</v>
      </c>
      <c r="U1785">
        <v>4</v>
      </c>
      <c r="V1785">
        <v>20</v>
      </c>
      <c r="W1785">
        <f t="shared" si="82"/>
        <v>55</v>
      </c>
      <c r="X1785" s="27">
        <f>marketing_campaign32[[#This Row],[TotalSpend]]/marketing_campaign32[[#This Row],[Income]]</f>
        <v>2.7862208713272541E-3</v>
      </c>
      <c r="Y1785" s="27" t="str">
        <f>IF(marketing_campaign32[[#This Row],[TotalSpend]]&gt;1196, "High Spend", "Low Spend")</f>
        <v>Low Spend</v>
      </c>
      <c r="Z1785">
        <v>2</v>
      </c>
      <c r="AA1785">
        <v>1</v>
      </c>
      <c r="AB1785">
        <v>1</v>
      </c>
      <c r="AC1785">
        <v>3</v>
      </c>
      <c r="AD1785">
        <f t="shared" si="83"/>
        <v>5</v>
      </c>
      <c r="AE1785" s="30">
        <f>IFERROR(marketing_campaign32[[#This Row],[TotalSpend]]/marketing_campaign32[[#This Row],[TotalPurchase]], 0)</f>
        <v>11</v>
      </c>
      <c r="AF1785">
        <v>5</v>
      </c>
      <c r="AG1785">
        <v>0</v>
      </c>
      <c r="AH1785">
        <v>0</v>
      </c>
      <c r="AI1785">
        <v>0</v>
      </c>
      <c r="AJ1785">
        <v>0</v>
      </c>
      <c r="AK1785">
        <v>0</v>
      </c>
      <c r="AL1785">
        <v>0</v>
      </c>
      <c r="AM1785">
        <v>0</v>
      </c>
    </row>
    <row r="1786" spans="1:39" x14ac:dyDescent="0.3">
      <c r="A1786">
        <v>4179</v>
      </c>
      <c r="B1786">
        <v>1959</v>
      </c>
      <c r="C1786">
        <f>2014-marketing_campaign32[[#This Row],[Year_Birth]]</f>
        <v>55</v>
      </c>
      <c r="D1786" t="str">
        <f>IF(AND(marketing_campaign32[[#This Row],[Age]]&gt;17, marketing_campaign32[[#This Row],[Age]]&lt;40), "Adult", IF(AND(marketing_campaign32[[#This Row],[Age]]&gt;=40, marketing_campaign32[[#This Row],[Age]]&lt;59), "Middle Age", "Old Age"))</f>
        <v>Middle Age</v>
      </c>
      <c r="E1786">
        <v>2</v>
      </c>
      <c r="F1786">
        <v>2</v>
      </c>
      <c r="G1786">
        <v>24221</v>
      </c>
      <c r="H1786" t="s">
        <v>148</v>
      </c>
      <c r="I1786">
        <v>1</v>
      </c>
      <c r="J1786">
        <v>0</v>
      </c>
      <c r="K1786">
        <v>0</v>
      </c>
      <c r="L1786">
        <f t="shared" si="81"/>
        <v>0</v>
      </c>
      <c r="M1786">
        <f>marketing_campaign32[[#This Row],[TotalKids]]+marketing_campaign32[[#This Row],[Marital_Number]]</f>
        <v>2</v>
      </c>
      <c r="N1786" s="1">
        <v>41506</v>
      </c>
      <c r="O1786" s="22">
        <f>MAX($N$2:$N$2229)-marketing_campaign32[[#This Row],[Dt_Customer]]</f>
        <v>313</v>
      </c>
      <c r="P1786">
        <v>94</v>
      </c>
      <c r="Q1786">
        <v>8</v>
      </c>
      <c r="R1786">
        <v>9</v>
      </c>
      <c r="S1786">
        <v>9</v>
      </c>
      <c r="T1786">
        <v>2</v>
      </c>
      <c r="U1786">
        <v>5</v>
      </c>
      <c r="V1786">
        <v>22</v>
      </c>
      <c r="W1786">
        <f t="shared" si="82"/>
        <v>55</v>
      </c>
      <c r="X1786" s="27">
        <f>marketing_campaign32[[#This Row],[TotalSpend]]/marketing_campaign32[[#This Row],[Income]]</f>
        <v>2.2707567813054787E-3</v>
      </c>
      <c r="Y1786" s="27" t="str">
        <f>IF(marketing_campaign32[[#This Row],[TotalSpend]]&gt;1196, "High Spend", "Low Spend")</f>
        <v>Low Spend</v>
      </c>
      <c r="Z1786">
        <v>1</v>
      </c>
      <c r="AA1786">
        <v>1</v>
      </c>
      <c r="AB1786">
        <v>1</v>
      </c>
      <c r="AC1786">
        <v>3</v>
      </c>
      <c r="AD1786">
        <f t="shared" si="83"/>
        <v>5</v>
      </c>
      <c r="AE1786" s="30">
        <f>IFERROR(marketing_campaign32[[#This Row],[TotalSpend]]/marketing_campaign32[[#This Row],[TotalPurchase]], 0)</f>
        <v>11</v>
      </c>
      <c r="AF1786">
        <v>4</v>
      </c>
      <c r="AG1786">
        <v>0</v>
      </c>
      <c r="AH1786">
        <v>0</v>
      </c>
      <c r="AI1786">
        <v>0</v>
      </c>
      <c r="AJ1786">
        <v>0</v>
      </c>
      <c r="AK1786">
        <v>0</v>
      </c>
      <c r="AL1786">
        <v>0</v>
      </c>
      <c r="AM1786">
        <v>0</v>
      </c>
    </row>
    <row r="1787" spans="1:39" x14ac:dyDescent="0.3">
      <c r="A1787">
        <v>7034</v>
      </c>
      <c r="B1787">
        <v>1978</v>
      </c>
      <c r="C1787">
        <f>2014-marketing_campaign32[[#This Row],[Year_Birth]]</f>
        <v>36</v>
      </c>
      <c r="D1787" t="str">
        <f>IF(AND(marketing_campaign32[[#This Row],[Age]]&gt;17, marketing_campaign32[[#This Row],[Age]]&lt;40), "Adult", IF(AND(marketing_campaign32[[#This Row],[Age]]&gt;=40, marketing_campaign32[[#This Row],[Age]]&lt;59), "Middle Age", "Old Age"))</f>
        <v>Adult</v>
      </c>
      <c r="E1787">
        <v>3</v>
      </c>
      <c r="F1787">
        <v>2</v>
      </c>
      <c r="G1787">
        <v>25804</v>
      </c>
      <c r="H1787" t="s">
        <v>148</v>
      </c>
      <c r="I1787">
        <v>1</v>
      </c>
      <c r="J1787">
        <v>1</v>
      </c>
      <c r="K1787">
        <v>0</v>
      </c>
      <c r="L1787">
        <f t="shared" si="81"/>
        <v>1</v>
      </c>
      <c r="M1787">
        <f>marketing_campaign32[[#This Row],[TotalKids]]+marketing_campaign32[[#This Row],[Marital_Number]]</f>
        <v>3</v>
      </c>
      <c r="N1787" s="1">
        <v>41518</v>
      </c>
      <c r="O1787" s="22">
        <f>MAX($N$2:$N$2229)-marketing_campaign32[[#This Row],[Dt_Customer]]</f>
        <v>301</v>
      </c>
      <c r="P1787">
        <v>34</v>
      </c>
      <c r="Q1787">
        <v>8</v>
      </c>
      <c r="R1787">
        <v>7</v>
      </c>
      <c r="S1787">
        <v>9</v>
      </c>
      <c r="T1787">
        <v>13</v>
      </c>
      <c r="U1787">
        <v>6</v>
      </c>
      <c r="V1787">
        <v>12</v>
      </c>
      <c r="W1787">
        <f t="shared" si="82"/>
        <v>55</v>
      </c>
      <c r="X1787" s="27">
        <f>marketing_campaign32[[#This Row],[TotalSpend]]/marketing_campaign32[[#This Row],[Income]]</f>
        <v>2.1314524879863586E-3</v>
      </c>
      <c r="Y1787" s="27" t="str">
        <f>IF(marketing_campaign32[[#This Row],[TotalSpend]]&gt;1196, "High Spend", "Low Spend")</f>
        <v>Low Spend</v>
      </c>
      <c r="Z1787">
        <v>2</v>
      </c>
      <c r="AA1787">
        <v>2</v>
      </c>
      <c r="AB1787">
        <v>0</v>
      </c>
      <c r="AC1787">
        <v>3</v>
      </c>
      <c r="AD1787">
        <f t="shared" si="83"/>
        <v>5</v>
      </c>
      <c r="AE1787" s="30">
        <f>IFERROR(marketing_campaign32[[#This Row],[TotalSpend]]/marketing_campaign32[[#This Row],[TotalPurchase]], 0)</f>
        <v>11</v>
      </c>
      <c r="AF1787">
        <v>8</v>
      </c>
      <c r="AG1787">
        <v>0</v>
      </c>
      <c r="AH1787">
        <v>0</v>
      </c>
      <c r="AI1787">
        <v>0</v>
      </c>
      <c r="AJ1787">
        <v>0</v>
      </c>
      <c r="AK1787">
        <v>0</v>
      </c>
      <c r="AL1787">
        <v>0</v>
      </c>
      <c r="AM1787">
        <v>0</v>
      </c>
    </row>
    <row r="1788" spans="1:39" x14ac:dyDescent="0.3">
      <c r="A1788">
        <v>8017</v>
      </c>
      <c r="B1788">
        <v>1981</v>
      </c>
      <c r="C1788">
        <f>2014-marketing_campaign32[[#This Row],[Year_Birth]]</f>
        <v>33</v>
      </c>
      <c r="D1788" t="str">
        <f>IF(AND(marketing_campaign32[[#This Row],[Age]]&gt;17, marketing_campaign32[[#This Row],[Age]]&lt;40), "Adult", IF(AND(marketing_campaign32[[#This Row],[Age]]&gt;=40, marketing_campaign32[[#This Row],[Age]]&lt;59), "Middle Age", "Old Age"))</f>
        <v>Adult</v>
      </c>
      <c r="E1788">
        <v>3</v>
      </c>
      <c r="F1788">
        <v>2</v>
      </c>
      <c r="G1788">
        <v>51111</v>
      </c>
      <c r="H1788" t="s">
        <v>147</v>
      </c>
      <c r="I1788">
        <v>2</v>
      </c>
      <c r="J1788">
        <v>1</v>
      </c>
      <c r="K1788">
        <v>1</v>
      </c>
      <c r="L1788">
        <f t="shared" si="81"/>
        <v>2</v>
      </c>
      <c r="M1788">
        <f>marketing_campaign32[[#This Row],[TotalKids]]+marketing_campaign32[[#This Row],[Marital_Number]]</f>
        <v>4</v>
      </c>
      <c r="N1788" s="1">
        <v>41809</v>
      </c>
      <c r="O1788" s="22">
        <f>MAX($N$2:$N$2229)-marketing_campaign32[[#This Row],[Dt_Customer]]</f>
        <v>10</v>
      </c>
      <c r="P1788">
        <v>83</v>
      </c>
      <c r="Q1788">
        <v>22</v>
      </c>
      <c r="R1788">
        <v>0</v>
      </c>
      <c r="S1788">
        <v>19</v>
      </c>
      <c r="T1788">
        <v>6</v>
      </c>
      <c r="U1788">
        <v>5</v>
      </c>
      <c r="V1788">
        <v>3</v>
      </c>
      <c r="W1788">
        <f t="shared" si="82"/>
        <v>55</v>
      </c>
      <c r="X1788" s="27">
        <f>marketing_campaign32[[#This Row],[TotalSpend]]/marketing_campaign32[[#This Row],[Income]]</f>
        <v>1.0760892958462953E-3</v>
      </c>
      <c r="Y1788" s="27" t="str">
        <f>IF(marketing_campaign32[[#This Row],[TotalSpend]]&gt;1196, "High Spend", "Low Spend")</f>
        <v>Low Spend</v>
      </c>
      <c r="Z1788">
        <v>2</v>
      </c>
      <c r="AA1788">
        <v>2</v>
      </c>
      <c r="AB1788">
        <v>0</v>
      </c>
      <c r="AC1788">
        <v>3</v>
      </c>
      <c r="AD1788">
        <f t="shared" si="83"/>
        <v>5</v>
      </c>
      <c r="AE1788" s="30">
        <f>IFERROR(marketing_campaign32[[#This Row],[TotalSpend]]/marketing_campaign32[[#This Row],[TotalPurchase]], 0)</f>
        <v>11</v>
      </c>
      <c r="AF1788">
        <v>6</v>
      </c>
      <c r="AG1788">
        <v>0</v>
      </c>
      <c r="AH1788">
        <v>0</v>
      </c>
      <c r="AI1788">
        <v>0</v>
      </c>
      <c r="AJ1788">
        <v>0</v>
      </c>
      <c r="AK1788">
        <v>0</v>
      </c>
      <c r="AL1788">
        <v>0</v>
      </c>
      <c r="AM1788">
        <v>0</v>
      </c>
    </row>
    <row r="1789" spans="1:39" x14ac:dyDescent="0.3">
      <c r="A1789">
        <v>6885</v>
      </c>
      <c r="B1789">
        <v>1977</v>
      </c>
      <c r="C1789">
        <f>2014-marketing_campaign32[[#This Row],[Year_Birth]]</f>
        <v>37</v>
      </c>
      <c r="D1789" t="str">
        <f>IF(AND(marketing_campaign32[[#This Row],[Age]]&gt;17, marketing_campaign32[[#This Row],[Age]]&lt;40), "Adult", IF(AND(marketing_campaign32[[#This Row],[Age]]&gt;=40, marketing_campaign32[[#This Row],[Age]]&lt;59), "Middle Age", "Old Age"))</f>
        <v>Adult</v>
      </c>
      <c r="E1789">
        <v>2</v>
      </c>
      <c r="F1789">
        <v>1</v>
      </c>
      <c r="G1789">
        <v>32952</v>
      </c>
      <c r="H1789" t="s">
        <v>147</v>
      </c>
      <c r="I1789">
        <v>2</v>
      </c>
      <c r="J1789">
        <v>1</v>
      </c>
      <c r="K1789">
        <v>0</v>
      </c>
      <c r="L1789">
        <f t="shared" si="81"/>
        <v>1</v>
      </c>
      <c r="M1789">
        <f>marketing_campaign32[[#This Row],[TotalKids]]+marketing_campaign32[[#This Row],[Marital_Number]]</f>
        <v>2</v>
      </c>
      <c r="N1789" s="1">
        <v>41609</v>
      </c>
      <c r="O1789" s="22">
        <f>MAX($N$2:$N$2229)-marketing_campaign32[[#This Row],[Dt_Customer]]</f>
        <v>210</v>
      </c>
      <c r="P1789">
        <v>36</v>
      </c>
      <c r="Q1789">
        <v>38</v>
      </c>
      <c r="R1789">
        <v>0</v>
      </c>
      <c r="S1789">
        <v>12</v>
      </c>
      <c r="T1789">
        <v>3</v>
      </c>
      <c r="U1789">
        <v>1</v>
      </c>
      <c r="V1789">
        <v>1</v>
      </c>
      <c r="W1789">
        <f t="shared" si="82"/>
        <v>55</v>
      </c>
      <c r="X1789" s="27">
        <f>marketing_campaign32[[#This Row],[TotalSpend]]/marketing_campaign32[[#This Row],[Income]]</f>
        <v>1.6690944403981549E-3</v>
      </c>
      <c r="Y1789" s="27" t="str">
        <f>IF(marketing_campaign32[[#This Row],[TotalSpend]]&gt;1196, "High Spend", "Low Spend")</f>
        <v>Low Spend</v>
      </c>
      <c r="Z1789">
        <v>1</v>
      </c>
      <c r="AA1789">
        <v>2</v>
      </c>
      <c r="AB1789">
        <v>0</v>
      </c>
      <c r="AC1789">
        <v>3</v>
      </c>
      <c r="AD1789">
        <f t="shared" si="83"/>
        <v>5</v>
      </c>
      <c r="AE1789" s="30">
        <f>IFERROR(marketing_campaign32[[#This Row],[TotalSpend]]/marketing_campaign32[[#This Row],[TotalPurchase]], 0)</f>
        <v>11</v>
      </c>
      <c r="AF1789">
        <v>7</v>
      </c>
      <c r="AG1789">
        <v>0</v>
      </c>
      <c r="AH1789">
        <v>0</v>
      </c>
      <c r="AI1789">
        <v>0</v>
      </c>
      <c r="AJ1789">
        <v>0</v>
      </c>
      <c r="AK1789">
        <v>0</v>
      </c>
      <c r="AL1789">
        <v>0</v>
      </c>
      <c r="AM1789">
        <v>0</v>
      </c>
    </row>
    <row r="1790" spans="1:39" x14ac:dyDescent="0.3">
      <c r="A1790">
        <v>1016</v>
      </c>
      <c r="B1790">
        <v>1959</v>
      </c>
      <c r="C1790">
        <f>2014-marketing_campaign32[[#This Row],[Year_Birth]]</f>
        <v>55</v>
      </c>
      <c r="D1790" t="str">
        <f>IF(AND(marketing_campaign32[[#This Row],[Age]]&gt;17, marketing_campaign32[[#This Row],[Age]]&lt;40), "Adult", IF(AND(marketing_campaign32[[#This Row],[Age]]&gt;=40, marketing_campaign32[[#This Row],[Age]]&lt;59), "Middle Age", "Old Age"))</f>
        <v>Middle Age</v>
      </c>
      <c r="E1790">
        <v>3</v>
      </c>
      <c r="F1790">
        <v>1</v>
      </c>
      <c r="G1790">
        <v>34554</v>
      </c>
      <c r="H1790" t="s">
        <v>147</v>
      </c>
      <c r="I1790">
        <v>2</v>
      </c>
      <c r="J1790">
        <v>0</v>
      </c>
      <c r="K1790">
        <v>1</v>
      </c>
      <c r="L1790">
        <f t="shared" si="81"/>
        <v>1</v>
      </c>
      <c r="M1790">
        <f>marketing_campaign32[[#This Row],[TotalKids]]+marketing_campaign32[[#This Row],[Marital_Number]]</f>
        <v>2</v>
      </c>
      <c r="N1790" s="1">
        <v>41728</v>
      </c>
      <c r="O1790" s="22">
        <f>MAX($N$2:$N$2229)-marketing_campaign32[[#This Row],[Dt_Customer]]</f>
        <v>91</v>
      </c>
      <c r="P1790">
        <v>43</v>
      </c>
      <c r="Q1790">
        <v>41</v>
      </c>
      <c r="R1790">
        <v>1</v>
      </c>
      <c r="S1790">
        <v>6</v>
      </c>
      <c r="T1790">
        <v>2</v>
      </c>
      <c r="U1790">
        <v>0</v>
      </c>
      <c r="V1790">
        <v>5</v>
      </c>
      <c r="W1790">
        <f t="shared" si="82"/>
        <v>55</v>
      </c>
      <c r="X1790" s="27">
        <f>marketing_campaign32[[#This Row],[TotalSpend]]/marketing_campaign32[[#This Row],[Income]]</f>
        <v>1.5917115239914338E-3</v>
      </c>
      <c r="Y1790" s="27" t="str">
        <f>IF(marketing_campaign32[[#This Row],[TotalSpend]]&gt;1196, "High Spend", "Low Spend")</f>
        <v>Low Spend</v>
      </c>
      <c r="Z1790">
        <v>2</v>
      </c>
      <c r="AA1790">
        <v>2</v>
      </c>
      <c r="AB1790">
        <v>0</v>
      </c>
      <c r="AC1790">
        <v>3</v>
      </c>
      <c r="AD1790">
        <f t="shared" si="83"/>
        <v>5</v>
      </c>
      <c r="AE1790" s="30">
        <f>IFERROR(marketing_campaign32[[#This Row],[TotalSpend]]/marketing_campaign32[[#This Row],[TotalPurchase]], 0)</f>
        <v>11</v>
      </c>
      <c r="AF1790">
        <v>6</v>
      </c>
      <c r="AG1790">
        <v>0</v>
      </c>
      <c r="AH1790">
        <v>0</v>
      </c>
      <c r="AI1790">
        <v>0</v>
      </c>
      <c r="AJ1790">
        <v>0</v>
      </c>
      <c r="AK1790">
        <v>0</v>
      </c>
      <c r="AL1790">
        <v>0</v>
      </c>
      <c r="AM1790">
        <v>0</v>
      </c>
    </row>
    <row r="1791" spans="1:39" x14ac:dyDescent="0.3">
      <c r="A1791">
        <v>5756</v>
      </c>
      <c r="B1791">
        <v>1983</v>
      </c>
      <c r="C1791">
        <f>2014-marketing_campaign32[[#This Row],[Year_Birth]]</f>
        <v>31</v>
      </c>
      <c r="D1791" t="str">
        <f>IF(AND(marketing_campaign32[[#This Row],[Age]]&gt;17, marketing_campaign32[[#This Row],[Age]]&lt;40), "Adult", IF(AND(marketing_campaign32[[#This Row],[Age]]&gt;=40, marketing_campaign32[[#This Row],[Age]]&lt;59), "Middle Age", "Old Age"))</f>
        <v>Adult</v>
      </c>
      <c r="E1791">
        <v>2</v>
      </c>
      <c r="F1791">
        <v>2</v>
      </c>
      <c r="G1791">
        <v>39453</v>
      </c>
      <c r="H1791" t="s">
        <v>147</v>
      </c>
      <c r="I1791">
        <v>2</v>
      </c>
      <c r="J1791">
        <v>1</v>
      </c>
      <c r="K1791">
        <v>0</v>
      </c>
      <c r="L1791">
        <f t="shared" si="81"/>
        <v>1</v>
      </c>
      <c r="M1791">
        <f>marketing_campaign32[[#This Row],[TotalKids]]+marketing_campaign32[[#This Row],[Marital_Number]]</f>
        <v>3</v>
      </c>
      <c r="N1791" s="1">
        <v>41732</v>
      </c>
      <c r="O1791" s="22">
        <f>MAX($N$2:$N$2229)-marketing_campaign32[[#This Row],[Dt_Customer]]</f>
        <v>87</v>
      </c>
      <c r="P1791">
        <v>64</v>
      </c>
      <c r="Q1791">
        <v>46</v>
      </c>
      <c r="R1791">
        <v>0</v>
      </c>
      <c r="S1791">
        <v>7</v>
      </c>
      <c r="T1791">
        <v>0</v>
      </c>
      <c r="U1791">
        <v>0</v>
      </c>
      <c r="V1791">
        <v>2</v>
      </c>
      <c r="W1791">
        <f t="shared" si="82"/>
        <v>55</v>
      </c>
      <c r="X1791" s="27">
        <f>marketing_campaign32[[#This Row],[TotalSpend]]/marketing_campaign32[[#This Row],[Income]]</f>
        <v>1.3940638227764681E-3</v>
      </c>
      <c r="Y1791" s="27" t="str">
        <f>IF(marketing_campaign32[[#This Row],[TotalSpend]]&gt;1196, "High Spend", "Low Spend")</f>
        <v>Low Spend</v>
      </c>
      <c r="Z1791">
        <v>2</v>
      </c>
      <c r="AA1791">
        <v>2</v>
      </c>
      <c r="AB1791">
        <v>0</v>
      </c>
      <c r="AC1791">
        <v>3</v>
      </c>
      <c r="AD1791">
        <f t="shared" si="83"/>
        <v>5</v>
      </c>
      <c r="AE1791" s="30">
        <f>IFERROR(marketing_campaign32[[#This Row],[TotalSpend]]/marketing_campaign32[[#This Row],[TotalPurchase]], 0)</f>
        <v>11</v>
      </c>
      <c r="AF1791">
        <v>6</v>
      </c>
      <c r="AG1791">
        <v>0</v>
      </c>
      <c r="AH1791">
        <v>0</v>
      </c>
      <c r="AI1791">
        <v>0</v>
      </c>
      <c r="AJ1791">
        <v>0</v>
      </c>
      <c r="AK1791">
        <v>0</v>
      </c>
      <c r="AL1791">
        <v>0</v>
      </c>
      <c r="AM1791">
        <v>0</v>
      </c>
    </row>
    <row r="1792" spans="1:39" x14ac:dyDescent="0.3">
      <c r="A1792">
        <v>8086</v>
      </c>
      <c r="B1792">
        <v>1959</v>
      </c>
      <c r="C1792">
        <f>2014-marketing_campaign32[[#This Row],[Year_Birth]]</f>
        <v>55</v>
      </c>
      <c r="D1792" t="str">
        <f>IF(AND(marketing_campaign32[[#This Row],[Age]]&gt;17, marketing_campaign32[[#This Row],[Age]]&lt;40), "Adult", IF(AND(marketing_campaign32[[#This Row],[Age]]&gt;=40, marketing_campaign32[[#This Row],[Age]]&lt;59), "Middle Age", "Old Age"))</f>
        <v>Middle Age</v>
      </c>
      <c r="E1792">
        <v>2</v>
      </c>
      <c r="F1792">
        <v>2</v>
      </c>
      <c r="G1792">
        <v>42243</v>
      </c>
      <c r="H1792" t="s">
        <v>147</v>
      </c>
      <c r="I1792">
        <v>2</v>
      </c>
      <c r="J1792">
        <v>1</v>
      </c>
      <c r="K1792">
        <v>1</v>
      </c>
      <c r="L1792">
        <f t="shared" si="81"/>
        <v>2</v>
      </c>
      <c r="M1792">
        <f>marketing_campaign32[[#This Row],[TotalKids]]+marketing_campaign32[[#This Row],[Marital_Number]]</f>
        <v>4</v>
      </c>
      <c r="N1792" s="1">
        <v>41619</v>
      </c>
      <c r="O1792" s="22">
        <f>MAX($N$2:$N$2229)-marketing_campaign32[[#This Row],[Dt_Customer]]</f>
        <v>200</v>
      </c>
      <c r="P1792">
        <v>34</v>
      </c>
      <c r="Q1792">
        <v>48</v>
      </c>
      <c r="R1792">
        <v>0</v>
      </c>
      <c r="S1792">
        <v>2</v>
      </c>
      <c r="T1792">
        <v>0</v>
      </c>
      <c r="U1792">
        <v>0</v>
      </c>
      <c r="V1792">
        <v>5</v>
      </c>
      <c r="W1792">
        <f t="shared" si="82"/>
        <v>55</v>
      </c>
      <c r="X1792" s="27">
        <f>marketing_campaign32[[#This Row],[TotalSpend]]/marketing_campaign32[[#This Row],[Income]]</f>
        <v>1.301990862391402E-3</v>
      </c>
      <c r="Y1792" s="27" t="str">
        <f>IF(marketing_campaign32[[#This Row],[TotalSpend]]&gt;1196, "High Spend", "Low Spend")</f>
        <v>Low Spend</v>
      </c>
      <c r="Z1792">
        <v>2</v>
      </c>
      <c r="AA1792">
        <v>2</v>
      </c>
      <c r="AB1792">
        <v>0</v>
      </c>
      <c r="AC1792">
        <v>3</v>
      </c>
      <c r="AD1792">
        <f t="shared" si="83"/>
        <v>5</v>
      </c>
      <c r="AE1792" s="30">
        <f>IFERROR(marketing_campaign32[[#This Row],[TotalSpend]]/marketing_campaign32[[#This Row],[TotalPurchase]], 0)</f>
        <v>11</v>
      </c>
      <c r="AF1792">
        <v>7</v>
      </c>
      <c r="AG1792">
        <v>0</v>
      </c>
      <c r="AH1792">
        <v>0</v>
      </c>
      <c r="AI1792">
        <v>0</v>
      </c>
      <c r="AJ1792">
        <v>0</v>
      </c>
      <c r="AK1792">
        <v>0</v>
      </c>
      <c r="AL1792">
        <v>0</v>
      </c>
      <c r="AM1792">
        <v>0</v>
      </c>
    </row>
    <row r="1793" spans="1:39" x14ac:dyDescent="0.3">
      <c r="A1793">
        <v>5263</v>
      </c>
      <c r="B1793">
        <v>1977</v>
      </c>
      <c r="C1793">
        <f>2014-marketing_campaign32[[#This Row],[Year_Birth]]</f>
        <v>37</v>
      </c>
      <c r="D1793" t="str">
        <f>IF(AND(marketing_campaign32[[#This Row],[Age]]&gt;17, marketing_campaign32[[#This Row],[Age]]&lt;40), "Adult", IF(AND(marketing_campaign32[[#This Row],[Age]]&gt;=40, marketing_campaign32[[#This Row],[Age]]&lt;59), "Middle Age", "Old Age"))</f>
        <v>Adult</v>
      </c>
      <c r="E1793">
        <v>3</v>
      </c>
      <c r="F1793">
        <v>2</v>
      </c>
      <c r="G1793">
        <v>31056</v>
      </c>
      <c r="H1793" t="s">
        <v>147</v>
      </c>
      <c r="I1793">
        <v>2</v>
      </c>
      <c r="J1793">
        <v>1</v>
      </c>
      <c r="K1793">
        <v>0</v>
      </c>
      <c r="L1793">
        <f t="shared" ref="L1793:L1856" si="84">J1793+K1793</f>
        <v>1</v>
      </c>
      <c r="M1793">
        <f>marketing_campaign32[[#This Row],[TotalKids]]+marketing_campaign32[[#This Row],[Marital_Number]]</f>
        <v>3</v>
      </c>
      <c r="N1793" s="1">
        <v>41296</v>
      </c>
      <c r="O1793" s="22">
        <f>MAX($N$2:$N$2229)-marketing_campaign32[[#This Row],[Dt_Customer]]</f>
        <v>523</v>
      </c>
      <c r="P1793">
        <v>99</v>
      </c>
      <c r="Q1793">
        <v>5</v>
      </c>
      <c r="R1793">
        <v>10</v>
      </c>
      <c r="S1793">
        <v>13</v>
      </c>
      <c r="T1793">
        <v>3</v>
      </c>
      <c r="U1793">
        <v>8</v>
      </c>
      <c r="V1793">
        <v>16</v>
      </c>
      <c r="W1793">
        <f t="shared" ref="W1793:W1856" si="85">Q1793+R1793+S1793+T1793+U1793+V1793</f>
        <v>55</v>
      </c>
      <c r="X1793" s="27">
        <f>marketing_campaign32[[#This Row],[TotalSpend]]/marketing_campaign32[[#This Row],[Income]]</f>
        <v>1.7709943328181349E-3</v>
      </c>
      <c r="Y1793" s="27" t="str">
        <f>IF(marketing_campaign32[[#This Row],[TotalSpend]]&gt;1196, "High Spend", "Low Spend")</f>
        <v>Low Spend</v>
      </c>
      <c r="Z1793">
        <v>1</v>
      </c>
      <c r="AA1793">
        <v>1</v>
      </c>
      <c r="AB1793">
        <v>0</v>
      </c>
      <c r="AC1793">
        <v>3</v>
      </c>
      <c r="AD1793">
        <f t="shared" ref="AD1793:AD1856" si="86">AA1793+AB1793+AC1793</f>
        <v>4</v>
      </c>
      <c r="AE1793" s="30">
        <f>IFERROR(marketing_campaign32[[#This Row],[TotalSpend]]/marketing_campaign32[[#This Row],[TotalPurchase]], 0)</f>
        <v>13.75</v>
      </c>
      <c r="AF1793">
        <v>8</v>
      </c>
      <c r="AG1793">
        <v>0</v>
      </c>
      <c r="AH1793">
        <v>0</v>
      </c>
      <c r="AI1793">
        <v>0</v>
      </c>
      <c r="AJ1793">
        <v>0</v>
      </c>
      <c r="AK1793">
        <v>0</v>
      </c>
      <c r="AL1793">
        <v>0</v>
      </c>
      <c r="AM1793">
        <v>0</v>
      </c>
    </row>
    <row r="1794" spans="1:39" x14ac:dyDescent="0.3">
      <c r="A1794">
        <v>7286</v>
      </c>
      <c r="B1794">
        <v>1968</v>
      </c>
      <c r="C1794">
        <f>2014-marketing_campaign32[[#This Row],[Year_Birth]]</f>
        <v>46</v>
      </c>
      <c r="D1794" t="str">
        <f>IF(AND(marketing_campaign32[[#This Row],[Age]]&gt;17, marketing_campaign32[[#This Row],[Age]]&lt;40), "Adult", IF(AND(marketing_campaign32[[#This Row],[Age]]&gt;=40, marketing_campaign32[[#This Row],[Age]]&lt;59), "Middle Age", "Old Age"))</f>
        <v>Middle Age</v>
      </c>
      <c r="E1794">
        <v>2</v>
      </c>
      <c r="F1794">
        <v>2</v>
      </c>
      <c r="G1794">
        <v>41728</v>
      </c>
      <c r="H1794" t="s">
        <v>147</v>
      </c>
      <c r="I1794">
        <v>2</v>
      </c>
      <c r="J1794">
        <v>1</v>
      </c>
      <c r="K1794">
        <v>0</v>
      </c>
      <c r="L1794">
        <f t="shared" si="84"/>
        <v>1</v>
      </c>
      <c r="M1794">
        <f>marketing_campaign32[[#This Row],[TotalKids]]+marketing_campaign32[[#This Row],[Marital_Number]]</f>
        <v>3</v>
      </c>
      <c r="N1794" s="1">
        <v>41418</v>
      </c>
      <c r="O1794" s="22">
        <f>MAX($N$2:$N$2229)-marketing_campaign32[[#This Row],[Dt_Customer]]</f>
        <v>401</v>
      </c>
      <c r="P1794">
        <v>92</v>
      </c>
      <c r="Q1794">
        <v>13</v>
      </c>
      <c r="R1794">
        <v>6</v>
      </c>
      <c r="S1794">
        <v>15</v>
      </c>
      <c r="T1794">
        <v>3</v>
      </c>
      <c r="U1794">
        <v>5</v>
      </c>
      <c r="V1794">
        <v>13</v>
      </c>
      <c r="W1794">
        <f t="shared" si="85"/>
        <v>55</v>
      </c>
      <c r="X1794" s="27">
        <f>marketing_campaign32[[#This Row],[TotalSpend]]/marketing_campaign32[[#This Row],[Income]]</f>
        <v>1.3180598159509202E-3</v>
      </c>
      <c r="Y1794" s="27" t="str">
        <f>IF(marketing_campaign32[[#This Row],[TotalSpend]]&gt;1196, "High Spend", "Low Spend")</f>
        <v>Low Spend</v>
      </c>
      <c r="Z1794">
        <v>1</v>
      </c>
      <c r="AA1794">
        <v>2</v>
      </c>
      <c r="AB1794">
        <v>0</v>
      </c>
      <c r="AC1794">
        <v>2</v>
      </c>
      <c r="AD1794">
        <f t="shared" si="86"/>
        <v>4</v>
      </c>
      <c r="AE1794" s="30">
        <f>IFERROR(marketing_campaign32[[#This Row],[TotalSpend]]/marketing_campaign32[[#This Row],[TotalPurchase]], 0)</f>
        <v>13.75</v>
      </c>
      <c r="AF1794">
        <v>10</v>
      </c>
      <c r="AG1794">
        <v>0</v>
      </c>
      <c r="AH1794">
        <v>0</v>
      </c>
      <c r="AI1794">
        <v>0</v>
      </c>
      <c r="AJ1794">
        <v>0</v>
      </c>
      <c r="AK1794">
        <v>0</v>
      </c>
      <c r="AL1794">
        <v>0</v>
      </c>
      <c r="AM1794">
        <v>0</v>
      </c>
    </row>
    <row r="1795" spans="1:39" x14ac:dyDescent="0.3">
      <c r="A1795">
        <v>4351</v>
      </c>
      <c r="B1795">
        <v>1955</v>
      </c>
      <c r="C1795">
        <f>2014-marketing_campaign32[[#This Row],[Year_Birth]]</f>
        <v>59</v>
      </c>
      <c r="D1795" t="str">
        <f>IF(AND(marketing_campaign32[[#This Row],[Age]]&gt;17, marketing_campaign32[[#This Row],[Age]]&lt;40), "Adult", IF(AND(marketing_campaign32[[#This Row],[Age]]&gt;=40, marketing_campaign32[[#This Row],[Age]]&lt;59), "Middle Age", "Old Age"))</f>
        <v>Old Age</v>
      </c>
      <c r="E1795">
        <v>2</v>
      </c>
      <c r="F1795">
        <v>1</v>
      </c>
      <c r="G1795">
        <v>37244</v>
      </c>
      <c r="H1795" t="s">
        <v>147</v>
      </c>
      <c r="I1795">
        <v>2</v>
      </c>
      <c r="J1795">
        <v>1</v>
      </c>
      <c r="K1795">
        <v>1</v>
      </c>
      <c r="L1795">
        <f t="shared" si="84"/>
        <v>2</v>
      </c>
      <c r="M1795">
        <f>marketing_campaign32[[#This Row],[TotalKids]]+marketing_campaign32[[#This Row],[Marital_Number]]</f>
        <v>3</v>
      </c>
      <c r="N1795" s="1">
        <v>41391</v>
      </c>
      <c r="O1795" s="22">
        <f>MAX($N$2:$N$2229)-marketing_campaign32[[#This Row],[Dt_Customer]]</f>
        <v>428</v>
      </c>
      <c r="P1795">
        <v>90</v>
      </c>
      <c r="Q1795">
        <v>18</v>
      </c>
      <c r="R1795">
        <v>2</v>
      </c>
      <c r="S1795">
        <v>10</v>
      </c>
      <c r="T1795">
        <v>0</v>
      </c>
      <c r="U1795">
        <v>0</v>
      </c>
      <c r="V1795">
        <v>25</v>
      </c>
      <c r="W1795">
        <f t="shared" si="85"/>
        <v>55</v>
      </c>
      <c r="X1795" s="27">
        <f>marketing_campaign32[[#This Row],[TotalSpend]]/marketing_campaign32[[#This Row],[Income]]</f>
        <v>1.4767479325528943E-3</v>
      </c>
      <c r="Y1795" s="27" t="str">
        <f>IF(marketing_campaign32[[#This Row],[TotalSpend]]&gt;1196, "High Spend", "Low Spend")</f>
        <v>Low Spend</v>
      </c>
      <c r="Z1795">
        <v>1</v>
      </c>
      <c r="AA1795">
        <v>1</v>
      </c>
      <c r="AB1795">
        <v>1</v>
      </c>
      <c r="AC1795">
        <v>2</v>
      </c>
      <c r="AD1795">
        <f t="shared" si="86"/>
        <v>4</v>
      </c>
      <c r="AE1795" s="30">
        <f>IFERROR(marketing_campaign32[[#This Row],[TotalSpend]]/marketing_campaign32[[#This Row],[TotalPurchase]], 0)</f>
        <v>13.75</v>
      </c>
      <c r="AF1795">
        <v>7</v>
      </c>
      <c r="AG1795">
        <v>0</v>
      </c>
      <c r="AH1795">
        <v>0</v>
      </c>
      <c r="AI1795">
        <v>1</v>
      </c>
      <c r="AJ1795">
        <v>0</v>
      </c>
      <c r="AK1795">
        <v>0</v>
      </c>
      <c r="AL1795">
        <v>0</v>
      </c>
      <c r="AM1795">
        <v>0</v>
      </c>
    </row>
    <row r="1796" spans="1:39" x14ac:dyDescent="0.3">
      <c r="A1796">
        <v>9986</v>
      </c>
      <c r="B1796">
        <v>1982</v>
      </c>
      <c r="C1796">
        <f>2014-marketing_campaign32[[#This Row],[Year_Birth]]</f>
        <v>32</v>
      </c>
      <c r="D1796" t="str">
        <f>IF(AND(marketing_campaign32[[#This Row],[Age]]&gt;17, marketing_campaign32[[#This Row],[Age]]&lt;40), "Adult", IF(AND(marketing_campaign32[[#This Row],[Age]]&gt;=40, marketing_campaign32[[#This Row],[Age]]&lt;59), "Middle Age", "Old Age"))</f>
        <v>Adult</v>
      </c>
      <c r="E1796">
        <v>2</v>
      </c>
      <c r="F1796">
        <v>2</v>
      </c>
      <c r="G1796">
        <v>19444</v>
      </c>
      <c r="H1796" t="s">
        <v>148</v>
      </c>
      <c r="I1796">
        <v>1</v>
      </c>
      <c r="J1796">
        <v>1</v>
      </c>
      <c r="K1796">
        <v>0</v>
      </c>
      <c r="L1796">
        <f t="shared" si="84"/>
        <v>1</v>
      </c>
      <c r="M1796">
        <f>marketing_campaign32[[#This Row],[TotalKids]]+marketing_campaign32[[#This Row],[Marital_Number]]</f>
        <v>3</v>
      </c>
      <c r="N1796" s="1">
        <v>41692</v>
      </c>
      <c r="O1796" s="22">
        <f>MAX($N$2:$N$2229)-marketing_campaign32[[#This Row],[Dt_Customer]]</f>
        <v>127</v>
      </c>
      <c r="P1796">
        <v>8</v>
      </c>
      <c r="Q1796">
        <v>16</v>
      </c>
      <c r="R1796">
        <v>0</v>
      </c>
      <c r="S1796">
        <v>23</v>
      </c>
      <c r="T1796">
        <v>3</v>
      </c>
      <c r="U1796">
        <v>2</v>
      </c>
      <c r="V1796">
        <v>10</v>
      </c>
      <c r="W1796">
        <f t="shared" si="85"/>
        <v>54</v>
      </c>
      <c r="X1796" s="27">
        <f>marketing_campaign32[[#This Row],[TotalSpend]]/marketing_campaign32[[#This Row],[Income]]</f>
        <v>2.7772063361448263E-3</v>
      </c>
      <c r="Y1796" s="27" t="str">
        <f>IF(marketing_campaign32[[#This Row],[TotalSpend]]&gt;1196, "High Spend", "Low Spend")</f>
        <v>Low Spend</v>
      </c>
      <c r="Z1796">
        <v>3</v>
      </c>
      <c r="AA1796">
        <v>4</v>
      </c>
      <c r="AB1796">
        <v>1</v>
      </c>
      <c r="AC1796">
        <v>2</v>
      </c>
      <c r="AD1796">
        <f t="shared" si="86"/>
        <v>7</v>
      </c>
      <c r="AE1796" s="30">
        <f>IFERROR(marketing_campaign32[[#This Row],[TotalSpend]]/marketing_campaign32[[#This Row],[TotalPurchase]], 0)</f>
        <v>7.7142857142857144</v>
      </c>
      <c r="AF1796">
        <v>7</v>
      </c>
      <c r="AG1796">
        <v>0</v>
      </c>
      <c r="AH1796">
        <v>0</v>
      </c>
      <c r="AI1796">
        <v>0</v>
      </c>
      <c r="AJ1796">
        <v>0</v>
      </c>
      <c r="AK1796">
        <v>0</v>
      </c>
      <c r="AL1796">
        <v>1</v>
      </c>
      <c r="AM1796">
        <v>0</v>
      </c>
    </row>
    <row r="1797" spans="1:39" x14ac:dyDescent="0.3">
      <c r="A1797">
        <v>3665</v>
      </c>
      <c r="B1797">
        <v>1977</v>
      </c>
      <c r="C1797">
        <f>2014-marketing_campaign32[[#This Row],[Year_Birth]]</f>
        <v>37</v>
      </c>
      <c r="D1797" t="str">
        <f>IF(AND(marketing_campaign32[[#This Row],[Age]]&gt;17, marketing_campaign32[[#This Row],[Age]]&lt;40), "Adult", IF(AND(marketing_campaign32[[#This Row],[Age]]&gt;=40, marketing_campaign32[[#This Row],[Age]]&lt;59), "Middle Age", "Old Age"))</f>
        <v>Adult</v>
      </c>
      <c r="E1797">
        <v>3</v>
      </c>
      <c r="F1797">
        <v>2</v>
      </c>
      <c r="G1797">
        <v>25315</v>
      </c>
      <c r="H1797" t="s">
        <v>148</v>
      </c>
      <c r="I1797">
        <v>1</v>
      </c>
      <c r="J1797">
        <v>1</v>
      </c>
      <c r="K1797">
        <v>0</v>
      </c>
      <c r="L1797">
        <f t="shared" si="84"/>
        <v>1</v>
      </c>
      <c r="M1797">
        <f>marketing_campaign32[[#This Row],[TotalKids]]+marketing_campaign32[[#This Row],[Marital_Number]]</f>
        <v>3</v>
      </c>
      <c r="N1797" s="1">
        <v>41585</v>
      </c>
      <c r="O1797" s="22">
        <f>MAX($N$2:$N$2229)-marketing_campaign32[[#This Row],[Dt_Customer]]</f>
        <v>234</v>
      </c>
      <c r="P1797">
        <v>46</v>
      </c>
      <c r="Q1797">
        <v>1</v>
      </c>
      <c r="R1797">
        <v>9</v>
      </c>
      <c r="S1797">
        <v>8</v>
      </c>
      <c r="T1797">
        <v>11</v>
      </c>
      <c r="U1797">
        <v>3</v>
      </c>
      <c r="V1797">
        <v>22</v>
      </c>
      <c r="W1797">
        <f t="shared" si="85"/>
        <v>54</v>
      </c>
      <c r="X1797" s="27">
        <f>marketing_campaign32[[#This Row],[TotalSpend]]/marketing_campaign32[[#This Row],[Income]]</f>
        <v>2.1331226545526368E-3</v>
      </c>
      <c r="Y1797" s="27" t="str">
        <f>IF(marketing_campaign32[[#This Row],[TotalSpend]]&gt;1196, "High Spend", "Low Spend")</f>
        <v>Low Spend</v>
      </c>
      <c r="Z1797">
        <v>3</v>
      </c>
      <c r="AA1797">
        <v>3</v>
      </c>
      <c r="AB1797">
        <v>0</v>
      </c>
      <c r="AC1797">
        <v>3</v>
      </c>
      <c r="AD1797">
        <f t="shared" si="86"/>
        <v>6</v>
      </c>
      <c r="AE1797" s="30">
        <f>IFERROR(marketing_campaign32[[#This Row],[TotalSpend]]/marketing_campaign32[[#This Row],[TotalPurchase]], 0)</f>
        <v>9</v>
      </c>
      <c r="AF1797">
        <v>8</v>
      </c>
      <c r="AG1797">
        <v>0</v>
      </c>
      <c r="AH1797">
        <v>0</v>
      </c>
      <c r="AI1797">
        <v>0</v>
      </c>
      <c r="AJ1797">
        <v>0</v>
      </c>
      <c r="AK1797">
        <v>0</v>
      </c>
      <c r="AL1797">
        <v>0</v>
      </c>
      <c r="AM1797">
        <v>0</v>
      </c>
    </row>
    <row r="1798" spans="1:39" x14ac:dyDescent="0.3">
      <c r="A1798">
        <v>4333</v>
      </c>
      <c r="B1798">
        <v>1954</v>
      </c>
      <c r="C1798">
        <f>2014-marketing_campaign32[[#This Row],[Year_Birth]]</f>
        <v>60</v>
      </c>
      <c r="D1798" t="str">
        <f>IF(AND(marketing_campaign32[[#This Row],[Age]]&gt;17, marketing_campaign32[[#This Row],[Age]]&lt;40), "Adult", IF(AND(marketing_campaign32[[#This Row],[Age]]&gt;=40, marketing_campaign32[[#This Row],[Age]]&lt;59), "Middle Age", "Old Age"))</f>
        <v>Old Age</v>
      </c>
      <c r="E1798">
        <v>2</v>
      </c>
      <c r="F1798">
        <v>2</v>
      </c>
      <c r="G1798">
        <v>32144</v>
      </c>
      <c r="H1798" t="s">
        <v>147</v>
      </c>
      <c r="I1798">
        <v>2</v>
      </c>
      <c r="J1798">
        <v>1</v>
      </c>
      <c r="K1798">
        <v>1</v>
      </c>
      <c r="L1798">
        <f t="shared" si="84"/>
        <v>2</v>
      </c>
      <c r="M1798">
        <f>marketing_campaign32[[#This Row],[TotalKids]]+marketing_campaign32[[#This Row],[Marital_Number]]</f>
        <v>4</v>
      </c>
      <c r="N1798" s="1">
        <v>41721</v>
      </c>
      <c r="O1798" s="22">
        <f>MAX($N$2:$N$2229)-marketing_campaign32[[#This Row],[Dt_Customer]]</f>
        <v>98</v>
      </c>
      <c r="P1798">
        <v>76</v>
      </c>
      <c r="Q1798">
        <v>41</v>
      </c>
      <c r="R1798">
        <v>0</v>
      </c>
      <c r="S1798">
        <v>10</v>
      </c>
      <c r="T1798">
        <v>0</v>
      </c>
      <c r="U1798">
        <v>0</v>
      </c>
      <c r="V1798">
        <v>3</v>
      </c>
      <c r="W1798">
        <f t="shared" si="85"/>
        <v>54</v>
      </c>
      <c r="X1798" s="27">
        <f>marketing_campaign32[[#This Row],[TotalSpend]]/marketing_campaign32[[#This Row],[Income]]</f>
        <v>1.679940268790443E-3</v>
      </c>
      <c r="Y1798" s="27" t="str">
        <f>IF(marketing_campaign32[[#This Row],[TotalSpend]]&gt;1196, "High Spend", "Low Spend")</f>
        <v>Low Spend</v>
      </c>
      <c r="Z1798">
        <v>4</v>
      </c>
      <c r="AA1798">
        <v>2</v>
      </c>
      <c r="AB1798">
        <v>1</v>
      </c>
      <c r="AC1798">
        <v>3</v>
      </c>
      <c r="AD1798">
        <f t="shared" si="86"/>
        <v>6</v>
      </c>
      <c r="AE1798" s="30">
        <f>IFERROR(marketing_campaign32[[#This Row],[TotalSpend]]/marketing_campaign32[[#This Row],[TotalPurchase]], 0)</f>
        <v>9</v>
      </c>
      <c r="AF1798">
        <v>7</v>
      </c>
      <c r="AG1798">
        <v>0</v>
      </c>
      <c r="AH1798">
        <v>0</v>
      </c>
      <c r="AI1798">
        <v>0</v>
      </c>
      <c r="AJ1798">
        <v>1</v>
      </c>
      <c r="AK1798">
        <v>0</v>
      </c>
      <c r="AL1798">
        <v>0</v>
      </c>
      <c r="AM1798">
        <v>0</v>
      </c>
    </row>
    <row r="1799" spans="1:39" x14ac:dyDescent="0.3">
      <c r="A1799">
        <v>4279</v>
      </c>
      <c r="B1799">
        <v>1963</v>
      </c>
      <c r="C1799">
        <f>2014-marketing_campaign32[[#This Row],[Year_Birth]]</f>
        <v>51</v>
      </c>
      <c r="D1799" t="str">
        <f>IF(AND(marketing_campaign32[[#This Row],[Age]]&gt;17, marketing_campaign32[[#This Row],[Age]]&lt;40), "Adult", IF(AND(marketing_campaign32[[#This Row],[Age]]&gt;=40, marketing_campaign32[[#This Row],[Age]]&lt;59), "Middle Age", "Old Age"))</f>
        <v>Middle Age</v>
      </c>
      <c r="E1799">
        <v>3</v>
      </c>
      <c r="F1799">
        <v>1</v>
      </c>
      <c r="G1799">
        <v>39548</v>
      </c>
      <c r="H1799" t="s">
        <v>147</v>
      </c>
      <c r="I1799">
        <v>2</v>
      </c>
      <c r="J1799">
        <v>1</v>
      </c>
      <c r="K1799">
        <v>1</v>
      </c>
      <c r="L1799">
        <f t="shared" si="84"/>
        <v>2</v>
      </c>
      <c r="M1799">
        <f>marketing_campaign32[[#This Row],[TotalKids]]+marketing_campaign32[[#This Row],[Marital_Number]]</f>
        <v>3</v>
      </c>
      <c r="N1799" s="1">
        <v>41729</v>
      </c>
      <c r="O1799" s="22">
        <f>MAX($N$2:$N$2229)-marketing_campaign32[[#This Row],[Dt_Customer]]</f>
        <v>90</v>
      </c>
      <c r="P1799">
        <v>87</v>
      </c>
      <c r="Q1799">
        <v>15</v>
      </c>
      <c r="R1799">
        <v>4</v>
      </c>
      <c r="S1799">
        <v>10</v>
      </c>
      <c r="T1799">
        <v>3</v>
      </c>
      <c r="U1799">
        <v>4</v>
      </c>
      <c r="V1799">
        <v>18</v>
      </c>
      <c r="W1799">
        <f t="shared" si="85"/>
        <v>54</v>
      </c>
      <c r="X1799" s="27">
        <f>marketing_campaign32[[#This Row],[TotalSpend]]/marketing_campaign32[[#This Row],[Income]]</f>
        <v>1.3654293516739153E-3</v>
      </c>
      <c r="Y1799" s="27" t="str">
        <f>IF(marketing_campaign32[[#This Row],[TotalSpend]]&gt;1196, "High Spend", "Low Spend")</f>
        <v>Low Spend</v>
      </c>
      <c r="Z1799">
        <v>2</v>
      </c>
      <c r="AA1799">
        <v>1</v>
      </c>
      <c r="AB1799">
        <v>1</v>
      </c>
      <c r="AC1799">
        <v>3</v>
      </c>
      <c r="AD1799">
        <f t="shared" si="86"/>
        <v>5</v>
      </c>
      <c r="AE1799" s="30">
        <f>IFERROR(marketing_campaign32[[#This Row],[TotalSpend]]/marketing_campaign32[[#This Row],[TotalPurchase]], 0)</f>
        <v>10.8</v>
      </c>
      <c r="AF1799">
        <v>3</v>
      </c>
      <c r="AG1799">
        <v>0</v>
      </c>
      <c r="AH1799">
        <v>0</v>
      </c>
      <c r="AI1799">
        <v>0</v>
      </c>
      <c r="AJ1799">
        <v>0</v>
      </c>
      <c r="AK1799">
        <v>0</v>
      </c>
      <c r="AL1799">
        <v>0</v>
      </c>
      <c r="AM1799">
        <v>0</v>
      </c>
    </row>
    <row r="1800" spans="1:39" x14ac:dyDescent="0.3">
      <c r="A1800">
        <v>6634</v>
      </c>
      <c r="B1800">
        <v>1979</v>
      </c>
      <c r="C1800">
        <f>2014-marketing_campaign32[[#This Row],[Year_Birth]]</f>
        <v>35</v>
      </c>
      <c r="D1800" t="str">
        <f>IF(AND(marketing_campaign32[[#This Row],[Age]]&gt;17, marketing_campaign32[[#This Row],[Age]]&lt;40), "Adult", IF(AND(marketing_campaign32[[#This Row],[Age]]&gt;=40, marketing_campaign32[[#This Row],[Age]]&lt;59), "Middle Age", "Old Age"))</f>
        <v>Adult</v>
      </c>
      <c r="E1800">
        <v>3</v>
      </c>
      <c r="F1800">
        <v>1</v>
      </c>
      <c r="G1800">
        <v>33462</v>
      </c>
      <c r="H1800" t="s">
        <v>147</v>
      </c>
      <c r="I1800">
        <v>2</v>
      </c>
      <c r="J1800">
        <v>1</v>
      </c>
      <c r="K1800">
        <v>0</v>
      </c>
      <c r="L1800">
        <f t="shared" si="84"/>
        <v>1</v>
      </c>
      <c r="M1800">
        <f>marketing_campaign32[[#This Row],[TotalKids]]+marketing_campaign32[[#This Row],[Marital_Number]]</f>
        <v>2</v>
      </c>
      <c r="N1800" s="1">
        <v>41493</v>
      </c>
      <c r="O1800" s="22">
        <f>MAX($N$2:$N$2229)-marketing_campaign32[[#This Row],[Dt_Customer]]</f>
        <v>326</v>
      </c>
      <c r="P1800">
        <v>78</v>
      </c>
      <c r="Q1800">
        <v>22</v>
      </c>
      <c r="R1800">
        <v>3</v>
      </c>
      <c r="S1800">
        <v>18</v>
      </c>
      <c r="T1800">
        <v>0</v>
      </c>
      <c r="U1800">
        <v>0</v>
      </c>
      <c r="V1800">
        <v>11</v>
      </c>
      <c r="W1800">
        <f t="shared" si="85"/>
        <v>54</v>
      </c>
      <c r="X1800" s="27">
        <f>marketing_campaign32[[#This Row],[TotalSpend]]/marketing_campaign32[[#This Row],[Income]]</f>
        <v>1.6137708445400753E-3</v>
      </c>
      <c r="Y1800" s="27" t="str">
        <f>IF(marketing_campaign32[[#This Row],[TotalSpend]]&gt;1196, "High Spend", "Low Spend")</f>
        <v>Low Spend</v>
      </c>
      <c r="Z1800">
        <v>1</v>
      </c>
      <c r="AA1800">
        <v>2</v>
      </c>
      <c r="AB1800">
        <v>0</v>
      </c>
      <c r="AC1800">
        <v>3</v>
      </c>
      <c r="AD1800">
        <f t="shared" si="86"/>
        <v>5</v>
      </c>
      <c r="AE1800" s="30">
        <f>IFERROR(marketing_campaign32[[#This Row],[TotalSpend]]/marketing_campaign32[[#This Row],[TotalPurchase]], 0)</f>
        <v>10.8</v>
      </c>
      <c r="AF1800">
        <v>7</v>
      </c>
      <c r="AG1800">
        <v>0</v>
      </c>
      <c r="AH1800">
        <v>0</v>
      </c>
      <c r="AI1800">
        <v>0</v>
      </c>
      <c r="AJ1800">
        <v>0</v>
      </c>
      <c r="AK1800">
        <v>0</v>
      </c>
      <c r="AL1800">
        <v>0</v>
      </c>
      <c r="AM1800">
        <v>0</v>
      </c>
    </row>
    <row r="1801" spans="1:39" x14ac:dyDescent="0.3">
      <c r="A1801">
        <v>5154</v>
      </c>
      <c r="B1801">
        <v>1972</v>
      </c>
      <c r="C1801">
        <f>2014-marketing_campaign32[[#This Row],[Year_Birth]]</f>
        <v>42</v>
      </c>
      <c r="D1801" t="str">
        <f>IF(AND(marketing_campaign32[[#This Row],[Age]]&gt;17, marketing_campaign32[[#This Row],[Age]]&lt;40), "Adult", IF(AND(marketing_campaign32[[#This Row],[Age]]&gt;=40, marketing_campaign32[[#This Row],[Age]]&lt;59), "Middle Age", "Old Age"))</f>
        <v>Middle Age</v>
      </c>
      <c r="E1801">
        <v>3</v>
      </c>
      <c r="F1801">
        <v>1</v>
      </c>
      <c r="G1801">
        <v>37760</v>
      </c>
      <c r="H1801" t="s">
        <v>147</v>
      </c>
      <c r="I1801">
        <v>2</v>
      </c>
      <c r="J1801">
        <v>1</v>
      </c>
      <c r="K1801">
        <v>0</v>
      </c>
      <c r="L1801">
        <f t="shared" si="84"/>
        <v>1</v>
      </c>
      <c r="M1801">
        <f>marketing_campaign32[[#This Row],[TotalKids]]+marketing_campaign32[[#This Row],[Marital_Number]]</f>
        <v>2</v>
      </c>
      <c r="N1801" s="1">
        <v>41497</v>
      </c>
      <c r="O1801" s="22">
        <f>MAX($N$2:$N$2229)-marketing_campaign32[[#This Row],[Dt_Customer]]</f>
        <v>322</v>
      </c>
      <c r="P1801">
        <v>54</v>
      </c>
      <c r="Q1801">
        <v>26</v>
      </c>
      <c r="R1801">
        <v>3</v>
      </c>
      <c r="S1801">
        <v>13</v>
      </c>
      <c r="T1801">
        <v>2</v>
      </c>
      <c r="U1801">
        <v>10</v>
      </c>
      <c r="V1801">
        <v>0</v>
      </c>
      <c r="W1801">
        <f t="shared" si="85"/>
        <v>54</v>
      </c>
      <c r="X1801" s="27">
        <f>marketing_campaign32[[#This Row],[TotalSpend]]/marketing_campaign32[[#This Row],[Income]]</f>
        <v>1.4300847457627119E-3</v>
      </c>
      <c r="Y1801" s="27" t="str">
        <f>IF(marketing_campaign32[[#This Row],[TotalSpend]]&gt;1196, "High Spend", "Low Spend")</f>
        <v>Low Spend</v>
      </c>
      <c r="Z1801">
        <v>1</v>
      </c>
      <c r="AA1801">
        <v>2</v>
      </c>
      <c r="AB1801">
        <v>0</v>
      </c>
      <c r="AC1801">
        <v>3</v>
      </c>
      <c r="AD1801">
        <f t="shared" si="86"/>
        <v>5</v>
      </c>
      <c r="AE1801" s="30">
        <f>IFERROR(marketing_campaign32[[#This Row],[TotalSpend]]/marketing_campaign32[[#This Row],[TotalPurchase]], 0)</f>
        <v>10.8</v>
      </c>
      <c r="AF1801">
        <v>6</v>
      </c>
      <c r="AG1801">
        <v>0</v>
      </c>
      <c r="AH1801">
        <v>0</v>
      </c>
      <c r="AI1801">
        <v>0</v>
      </c>
      <c r="AJ1801">
        <v>0</v>
      </c>
      <c r="AK1801">
        <v>0</v>
      </c>
      <c r="AL1801">
        <v>0</v>
      </c>
      <c r="AM1801">
        <v>0</v>
      </c>
    </row>
    <row r="1802" spans="1:39" x14ac:dyDescent="0.3">
      <c r="A1802">
        <v>6730</v>
      </c>
      <c r="B1802">
        <v>1954</v>
      </c>
      <c r="C1802">
        <f>2014-marketing_campaign32[[#This Row],[Year_Birth]]</f>
        <v>60</v>
      </c>
      <c r="D1802" t="str">
        <f>IF(AND(marketing_campaign32[[#This Row],[Age]]&gt;17, marketing_campaign32[[#This Row],[Age]]&lt;40), "Adult", IF(AND(marketing_campaign32[[#This Row],[Age]]&gt;=40, marketing_campaign32[[#This Row],[Age]]&lt;59), "Middle Age", "Old Age"))</f>
        <v>Old Age</v>
      </c>
      <c r="E1802">
        <v>2</v>
      </c>
      <c r="F1802">
        <v>2</v>
      </c>
      <c r="G1802">
        <v>38998</v>
      </c>
      <c r="H1802" t="s">
        <v>147</v>
      </c>
      <c r="I1802">
        <v>2</v>
      </c>
      <c r="J1802">
        <v>1</v>
      </c>
      <c r="K1802">
        <v>1</v>
      </c>
      <c r="L1802">
        <f t="shared" si="84"/>
        <v>2</v>
      </c>
      <c r="M1802">
        <f>marketing_campaign32[[#This Row],[TotalKids]]+marketing_campaign32[[#This Row],[Marital_Number]]</f>
        <v>4</v>
      </c>
      <c r="N1802" s="1">
        <v>41216</v>
      </c>
      <c r="O1802" s="22">
        <f>MAX($N$2:$N$2229)-marketing_campaign32[[#This Row],[Dt_Customer]]</f>
        <v>603</v>
      </c>
      <c r="P1802">
        <v>92</v>
      </c>
      <c r="Q1802">
        <v>34</v>
      </c>
      <c r="R1802">
        <v>1</v>
      </c>
      <c r="S1802">
        <v>14</v>
      </c>
      <c r="T1802">
        <v>0</v>
      </c>
      <c r="U1802">
        <v>0</v>
      </c>
      <c r="V1802">
        <v>5</v>
      </c>
      <c r="W1802">
        <f t="shared" si="85"/>
        <v>54</v>
      </c>
      <c r="X1802" s="27">
        <f>marketing_campaign32[[#This Row],[TotalSpend]]/marketing_campaign32[[#This Row],[Income]]</f>
        <v>1.3846863941740601E-3</v>
      </c>
      <c r="Y1802" s="27" t="str">
        <f>IF(marketing_campaign32[[#This Row],[TotalSpend]]&gt;1196, "High Spend", "Low Spend")</f>
        <v>Low Spend</v>
      </c>
      <c r="Z1802">
        <v>3</v>
      </c>
      <c r="AA1802">
        <v>2</v>
      </c>
      <c r="AB1802">
        <v>0</v>
      </c>
      <c r="AC1802">
        <v>3</v>
      </c>
      <c r="AD1802">
        <f t="shared" si="86"/>
        <v>5</v>
      </c>
      <c r="AE1802" s="30">
        <f>IFERROR(marketing_campaign32[[#This Row],[TotalSpend]]/marketing_campaign32[[#This Row],[TotalPurchase]], 0)</f>
        <v>10.8</v>
      </c>
      <c r="AF1802">
        <v>8</v>
      </c>
      <c r="AG1802">
        <v>0</v>
      </c>
      <c r="AH1802">
        <v>0</v>
      </c>
      <c r="AI1802">
        <v>0</v>
      </c>
      <c r="AJ1802">
        <v>0</v>
      </c>
      <c r="AK1802">
        <v>0</v>
      </c>
      <c r="AL1802">
        <v>0</v>
      </c>
      <c r="AM1802">
        <v>1</v>
      </c>
    </row>
    <row r="1803" spans="1:39" x14ac:dyDescent="0.3">
      <c r="A1803">
        <v>9916</v>
      </c>
      <c r="B1803">
        <v>1954</v>
      </c>
      <c r="C1803">
        <f>2014-marketing_campaign32[[#This Row],[Year_Birth]]</f>
        <v>60</v>
      </c>
      <c r="D1803" t="str">
        <f>IF(AND(marketing_campaign32[[#This Row],[Age]]&gt;17, marketing_campaign32[[#This Row],[Age]]&lt;40), "Adult", IF(AND(marketing_campaign32[[#This Row],[Age]]&gt;=40, marketing_campaign32[[#This Row],[Age]]&lt;59), "Middle Age", "Old Age"))</f>
        <v>Old Age</v>
      </c>
      <c r="E1803">
        <v>2</v>
      </c>
      <c r="F1803">
        <v>2</v>
      </c>
      <c r="G1803">
        <v>38998</v>
      </c>
      <c r="H1803" t="s">
        <v>147</v>
      </c>
      <c r="I1803">
        <v>2</v>
      </c>
      <c r="J1803">
        <v>1</v>
      </c>
      <c r="K1803">
        <v>1</v>
      </c>
      <c r="L1803">
        <f t="shared" si="84"/>
        <v>2</v>
      </c>
      <c r="M1803">
        <f>marketing_campaign32[[#This Row],[TotalKids]]+marketing_campaign32[[#This Row],[Marital_Number]]</f>
        <v>4</v>
      </c>
      <c r="N1803" s="1">
        <v>41216</v>
      </c>
      <c r="O1803" s="22">
        <f>MAX($N$2:$N$2229)-marketing_campaign32[[#This Row],[Dt_Customer]]</f>
        <v>603</v>
      </c>
      <c r="P1803">
        <v>92</v>
      </c>
      <c r="Q1803">
        <v>34</v>
      </c>
      <c r="R1803">
        <v>1</v>
      </c>
      <c r="S1803">
        <v>14</v>
      </c>
      <c r="T1803">
        <v>0</v>
      </c>
      <c r="U1803">
        <v>0</v>
      </c>
      <c r="V1803">
        <v>5</v>
      </c>
      <c r="W1803">
        <f t="shared" si="85"/>
        <v>54</v>
      </c>
      <c r="X1803" s="27">
        <f>marketing_campaign32[[#This Row],[TotalSpend]]/marketing_campaign32[[#This Row],[Income]]</f>
        <v>1.3846863941740601E-3</v>
      </c>
      <c r="Y1803" s="27" t="str">
        <f>IF(marketing_campaign32[[#This Row],[TotalSpend]]&gt;1196, "High Spend", "Low Spend")</f>
        <v>Low Spend</v>
      </c>
      <c r="Z1803">
        <v>3</v>
      </c>
      <c r="AA1803">
        <v>2</v>
      </c>
      <c r="AB1803">
        <v>0</v>
      </c>
      <c r="AC1803">
        <v>3</v>
      </c>
      <c r="AD1803">
        <f t="shared" si="86"/>
        <v>5</v>
      </c>
      <c r="AE1803" s="30">
        <f>IFERROR(marketing_campaign32[[#This Row],[TotalSpend]]/marketing_campaign32[[#This Row],[TotalPurchase]], 0)</f>
        <v>10.8</v>
      </c>
      <c r="AF1803">
        <v>8</v>
      </c>
      <c r="AG1803">
        <v>0</v>
      </c>
      <c r="AH1803">
        <v>0</v>
      </c>
      <c r="AI1803">
        <v>0</v>
      </c>
      <c r="AJ1803">
        <v>0</v>
      </c>
      <c r="AK1803">
        <v>0</v>
      </c>
      <c r="AL1803">
        <v>0</v>
      </c>
      <c r="AM1803">
        <v>1</v>
      </c>
    </row>
    <row r="1804" spans="1:39" x14ac:dyDescent="0.3">
      <c r="A1804">
        <v>6950</v>
      </c>
      <c r="B1804">
        <v>1958</v>
      </c>
      <c r="C1804">
        <f>2014-marketing_campaign32[[#This Row],[Year_Birth]]</f>
        <v>56</v>
      </c>
      <c r="D1804" t="str">
        <f>IF(AND(marketing_campaign32[[#This Row],[Age]]&gt;17, marketing_campaign32[[#This Row],[Age]]&lt;40), "Adult", IF(AND(marketing_campaign32[[#This Row],[Age]]&gt;=40, marketing_campaign32[[#This Row],[Age]]&lt;59), "Middle Age", "Old Age"))</f>
        <v>Middle Age</v>
      </c>
      <c r="E1804">
        <v>3</v>
      </c>
      <c r="F1804">
        <v>2</v>
      </c>
      <c r="G1804">
        <v>49572</v>
      </c>
      <c r="H1804" t="s">
        <v>147</v>
      </c>
      <c r="I1804">
        <v>2</v>
      </c>
      <c r="J1804">
        <v>1</v>
      </c>
      <c r="K1804">
        <v>1</v>
      </c>
      <c r="L1804">
        <f t="shared" si="84"/>
        <v>2</v>
      </c>
      <c r="M1804">
        <f>marketing_campaign32[[#This Row],[TotalKids]]+marketing_campaign32[[#This Row],[Marital_Number]]</f>
        <v>4</v>
      </c>
      <c r="N1804" s="1">
        <v>41623</v>
      </c>
      <c r="O1804" s="22">
        <f>MAX($N$2:$N$2229)-marketing_campaign32[[#This Row],[Dt_Customer]]</f>
        <v>196</v>
      </c>
      <c r="P1804">
        <v>25</v>
      </c>
      <c r="Q1804">
        <v>35</v>
      </c>
      <c r="R1804">
        <v>1</v>
      </c>
      <c r="S1804">
        <v>16</v>
      </c>
      <c r="T1804">
        <v>0</v>
      </c>
      <c r="U1804">
        <v>1</v>
      </c>
      <c r="V1804">
        <v>1</v>
      </c>
      <c r="W1804">
        <f t="shared" si="85"/>
        <v>54</v>
      </c>
      <c r="X1804" s="27">
        <f>marketing_campaign32[[#This Row],[TotalSpend]]/marketing_campaign32[[#This Row],[Income]]</f>
        <v>1.0893246187363835E-3</v>
      </c>
      <c r="Y1804" s="27" t="str">
        <f>IF(marketing_campaign32[[#This Row],[TotalSpend]]&gt;1196, "High Spend", "Low Spend")</f>
        <v>Low Spend</v>
      </c>
      <c r="Z1804">
        <v>2</v>
      </c>
      <c r="AA1804">
        <v>2</v>
      </c>
      <c r="AB1804">
        <v>0</v>
      </c>
      <c r="AC1804">
        <v>3</v>
      </c>
      <c r="AD1804">
        <f t="shared" si="86"/>
        <v>5</v>
      </c>
      <c r="AE1804" s="30">
        <f>IFERROR(marketing_campaign32[[#This Row],[TotalSpend]]/marketing_campaign32[[#This Row],[TotalPurchase]], 0)</f>
        <v>10.8</v>
      </c>
      <c r="AF1804">
        <v>7</v>
      </c>
      <c r="AG1804">
        <v>0</v>
      </c>
      <c r="AH1804">
        <v>0</v>
      </c>
      <c r="AI1804">
        <v>0</v>
      </c>
      <c r="AJ1804">
        <v>0</v>
      </c>
      <c r="AK1804">
        <v>0</v>
      </c>
      <c r="AL1804">
        <v>0</v>
      </c>
      <c r="AM1804">
        <v>0</v>
      </c>
    </row>
    <row r="1805" spans="1:39" x14ac:dyDescent="0.3">
      <c r="A1805">
        <v>1744</v>
      </c>
      <c r="B1805">
        <v>1965</v>
      </c>
      <c r="C1805">
        <f>2014-marketing_campaign32[[#This Row],[Year_Birth]]</f>
        <v>49</v>
      </c>
      <c r="D1805" t="str">
        <f>IF(AND(marketing_campaign32[[#This Row],[Age]]&gt;17, marketing_campaign32[[#This Row],[Age]]&lt;40), "Adult", IF(AND(marketing_campaign32[[#This Row],[Age]]&gt;=40, marketing_campaign32[[#This Row],[Age]]&lt;59), "Middle Age", "Old Age"))</f>
        <v>Middle Age</v>
      </c>
      <c r="E1805">
        <v>1</v>
      </c>
      <c r="F1805">
        <v>1</v>
      </c>
      <c r="G1805">
        <v>23529</v>
      </c>
      <c r="H1805" t="s">
        <v>148</v>
      </c>
      <c r="I1805">
        <v>1</v>
      </c>
      <c r="J1805">
        <v>0</v>
      </c>
      <c r="K1805">
        <v>1</v>
      </c>
      <c r="L1805">
        <f t="shared" si="84"/>
        <v>1</v>
      </c>
      <c r="M1805">
        <f>marketing_campaign32[[#This Row],[TotalKids]]+marketing_campaign32[[#This Row],[Marital_Number]]</f>
        <v>2</v>
      </c>
      <c r="N1805" s="1">
        <v>41281</v>
      </c>
      <c r="O1805" s="22">
        <f>MAX($N$2:$N$2229)-marketing_campaign32[[#This Row],[Dt_Customer]]</f>
        <v>538</v>
      </c>
      <c r="P1805">
        <v>67</v>
      </c>
      <c r="Q1805">
        <v>9</v>
      </c>
      <c r="R1805">
        <v>7</v>
      </c>
      <c r="S1805">
        <v>13</v>
      </c>
      <c r="T1805">
        <v>3</v>
      </c>
      <c r="U1805">
        <v>2</v>
      </c>
      <c r="V1805">
        <v>20</v>
      </c>
      <c r="W1805">
        <f t="shared" si="85"/>
        <v>54</v>
      </c>
      <c r="X1805" s="27">
        <f>marketing_campaign32[[#This Row],[TotalSpend]]/marketing_campaign32[[#This Row],[Income]]</f>
        <v>2.2950401632028561E-3</v>
      </c>
      <c r="Y1805" s="27" t="str">
        <f>IF(marketing_campaign32[[#This Row],[TotalSpend]]&gt;1196, "High Spend", "Low Spend")</f>
        <v>Low Spend</v>
      </c>
      <c r="Z1805">
        <v>1</v>
      </c>
      <c r="AA1805">
        <v>1</v>
      </c>
      <c r="AB1805">
        <v>1</v>
      </c>
      <c r="AC1805">
        <v>2</v>
      </c>
      <c r="AD1805">
        <f t="shared" si="86"/>
        <v>4</v>
      </c>
      <c r="AE1805" s="30">
        <f>IFERROR(marketing_campaign32[[#This Row],[TotalSpend]]/marketing_campaign32[[#This Row],[TotalPurchase]], 0)</f>
        <v>13.5</v>
      </c>
      <c r="AF1805">
        <v>6</v>
      </c>
      <c r="AG1805">
        <v>0</v>
      </c>
      <c r="AH1805">
        <v>0</v>
      </c>
      <c r="AI1805">
        <v>0</v>
      </c>
      <c r="AJ1805">
        <v>0</v>
      </c>
      <c r="AK1805">
        <v>0</v>
      </c>
      <c r="AL1805">
        <v>0</v>
      </c>
      <c r="AM1805">
        <v>0</v>
      </c>
    </row>
    <row r="1806" spans="1:39" x14ac:dyDescent="0.3">
      <c r="A1806">
        <v>4548</v>
      </c>
      <c r="B1806">
        <v>1981</v>
      </c>
      <c r="C1806">
        <f>2014-marketing_campaign32[[#This Row],[Year_Birth]]</f>
        <v>33</v>
      </c>
      <c r="D1806" t="str">
        <f>IF(AND(marketing_campaign32[[#This Row],[Age]]&gt;17, marketing_campaign32[[#This Row],[Age]]&lt;40), "Adult", IF(AND(marketing_campaign32[[#This Row],[Age]]&gt;=40, marketing_campaign32[[#This Row],[Age]]&lt;59), "Middle Age", "Old Age"))</f>
        <v>Adult</v>
      </c>
      <c r="E1806">
        <v>2</v>
      </c>
      <c r="F1806">
        <v>1</v>
      </c>
      <c r="G1806">
        <v>41967</v>
      </c>
      <c r="H1806" t="s">
        <v>147</v>
      </c>
      <c r="I1806">
        <v>2</v>
      </c>
      <c r="J1806">
        <v>1</v>
      </c>
      <c r="K1806">
        <v>1</v>
      </c>
      <c r="L1806">
        <f t="shared" si="84"/>
        <v>2</v>
      </c>
      <c r="M1806">
        <f>marketing_campaign32[[#This Row],[TotalKids]]+marketing_campaign32[[#This Row],[Marital_Number]]</f>
        <v>3</v>
      </c>
      <c r="N1806" s="1">
        <v>41601</v>
      </c>
      <c r="O1806" s="22">
        <f>MAX($N$2:$N$2229)-marketing_campaign32[[#This Row],[Dt_Customer]]</f>
        <v>218</v>
      </c>
      <c r="P1806">
        <v>66</v>
      </c>
      <c r="Q1806">
        <v>23</v>
      </c>
      <c r="R1806">
        <v>4</v>
      </c>
      <c r="S1806">
        <v>10</v>
      </c>
      <c r="T1806">
        <v>0</v>
      </c>
      <c r="U1806">
        <v>2</v>
      </c>
      <c r="V1806">
        <v>15</v>
      </c>
      <c r="W1806">
        <f t="shared" si="85"/>
        <v>54</v>
      </c>
      <c r="X1806" s="27">
        <f>marketing_campaign32[[#This Row],[TotalSpend]]/marketing_campaign32[[#This Row],[Income]]</f>
        <v>1.2867252841518336E-3</v>
      </c>
      <c r="Y1806" s="27" t="str">
        <f>IF(marketing_campaign32[[#This Row],[TotalSpend]]&gt;1196, "High Spend", "Low Spend")</f>
        <v>Low Spend</v>
      </c>
      <c r="Z1806">
        <v>1</v>
      </c>
      <c r="AA1806">
        <v>1</v>
      </c>
      <c r="AB1806">
        <v>0</v>
      </c>
      <c r="AC1806">
        <v>3</v>
      </c>
      <c r="AD1806">
        <f t="shared" si="86"/>
        <v>4</v>
      </c>
      <c r="AE1806" s="30">
        <f>IFERROR(marketing_campaign32[[#This Row],[TotalSpend]]/marketing_campaign32[[#This Row],[TotalPurchase]], 0)</f>
        <v>13.5</v>
      </c>
      <c r="AF1806">
        <v>4</v>
      </c>
      <c r="AG1806">
        <v>0</v>
      </c>
      <c r="AH1806">
        <v>0</v>
      </c>
      <c r="AI1806">
        <v>0</v>
      </c>
      <c r="AJ1806">
        <v>0</v>
      </c>
      <c r="AK1806">
        <v>0</v>
      </c>
      <c r="AL1806">
        <v>0</v>
      </c>
      <c r="AM1806">
        <v>0</v>
      </c>
    </row>
    <row r="1807" spans="1:39" x14ac:dyDescent="0.3">
      <c r="A1807">
        <v>6382</v>
      </c>
      <c r="B1807">
        <v>1953</v>
      </c>
      <c r="C1807">
        <f>2014-marketing_campaign32[[#This Row],[Year_Birth]]</f>
        <v>61</v>
      </c>
      <c r="D1807" t="str">
        <f>IF(AND(marketing_campaign32[[#This Row],[Age]]&gt;17, marketing_campaign32[[#This Row],[Age]]&lt;40), "Adult", IF(AND(marketing_campaign32[[#This Row],[Age]]&gt;=40, marketing_campaign32[[#This Row],[Age]]&lt;59), "Middle Age", "Old Age"))</f>
        <v>Old Age</v>
      </c>
      <c r="E1807">
        <v>2</v>
      </c>
      <c r="F1807">
        <v>2</v>
      </c>
      <c r="G1807">
        <v>48794</v>
      </c>
      <c r="H1807" t="s">
        <v>147</v>
      </c>
      <c r="I1807">
        <v>2</v>
      </c>
      <c r="J1807">
        <v>1</v>
      </c>
      <c r="K1807">
        <v>1</v>
      </c>
      <c r="L1807">
        <f t="shared" si="84"/>
        <v>2</v>
      </c>
      <c r="M1807">
        <f>marketing_campaign32[[#This Row],[TotalKids]]+marketing_campaign32[[#This Row],[Marital_Number]]</f>
        <v>4</v>
      </c>
      <c r="N1807" s="1">
        <v>41816</v>
      </c>
      <c r="O1807" s="22">
        <f>MAX($N$2:$N$2229)-marketing_campaign32[[#This Row],[Dt_Customer]]</f>
        <v>3</v>
      </c>
      <c r="P1807">
        <v>97</v>
      </c>
      <c r="Q1807">
        <v>25</v>
      </c>
      <c r="R1807">
        <v>0</v>
      </c>
      <c r="S1807">
        <v>11</v>
      </c>
      <c r="T1807">
        <v>3</v>
      </c>
      <c r="U1807">
        <v>0</v>
      </c>
      <c r="V1807">
        <v>15</v>
      </c>
      <c r="W1807">
        <f t="shared" si="85"/>
        <v>54</v>
      </c>
      <c r="X1807" s="27">
        <f>marketing_campaign32[[#This Row],[TotalSpend]]/marketing_campaign32[[#This Row],[Income]]</f>
        <v>1.1066934459154814E-3</v>
      </c>
      <c r="Y1807" s="27" t="str">
        <f>IF(marketing_campaign32[[#This Row],[TotalSpend]]&gt;1196, "High Spend", "Low Spend")</f>
        <v>Low Spend</v>
      </c>
      <c r="Z1807">
        <v>1</v>
      </c>
      <c r="AA1807">
        <v>1</v>
      </c>
      <c r="AB1807">
        <v>0</v>
      </c>
      <c r="AC1807">
        <v>3</v>
      </c>
      <c r="AD1807">
        <f t="shared" si="86"/>
        <v>4</v>
      </c>
      <c r="AE1807" s="30">
        <f>IFERROR(marketing_campaign32[[#This Row],[TotalSpend]]/marketing_campaign32[[#This Row],[TotalPurchase]], 0)</f>
        <v>13.5</v>
      </c>
      <c r="AF1807">
        <v>4</v>
      </c>
      <c r="AG1807">
        <v>0</v>
      </c>
      <c r="AH1807">
        <v>0</v>
      </c>
      <c r="AI1807">
        <v>0</v>
      </c>
      <c r="AJ1807">
        <v>0</v>
      </c>
      <c r="AK1807">
        <v>0</v>
      </c>
      <c r="AL1807">
        <v>0</v>
      </c>
      <c r="AM1807">
        <v>0</v>
      </c>
    </row>
    <row r="1808" spans="1:39" x14ac:dyDescent="0.3">
      <c r="A1808">
        <v>8146</v>
      </c>
      <c r="B1808">
        <v>1976</v>
      </c>
      <c r="C1808">
        <f>2014-marketing_campaign32[[#This Row],[Year_Birth]]</f>
        <v>38</v>
      </c>
      <c r="D1808" t="str">
        <f>IF(AND(marketing_campaign32[[#This Row],[Age]]&gt;17, marketing_campaign32[[#This Row],[Age]]&lt;40), "Adult", IF(AND(marketing_campaign32[[#This Row],[Age]]&gt;=40, marketing_campaign32[[#This Row],[Age]]&lt;59), "Middle Age", "Old Age"))</f>
        <v>Adult</v>
      </c>
      <c r="E1808">
        <v>3</v>
      </c>
      <c r="F1808">
        <v>2</v>
      </c>
      <c r="G1808">
        <v>46106</v>
      </c>
      <c r="H1808" t="s">
        <v>147</v>
      </c>
      <c r="I1808">
        <v>2</v>
      </c>
      <c r="J1808">
        <v>1</v>
      </c>
      <c r="K1808">
        <v>1</v>
      </c>
      <c r="L1808">
        <f t="shared" si="84"/>
        <v>2</v>
      </c>
      <c r="M1808">
        <f>marketing_campaign32[[#This Row],[TotalKids]]+marketing_campaign32[[#This Row],[Marital_Number]]</f>
        <v>4</v>
      </c>
      <c r="N1808" s="1">
        <v>41770</v>
      </c>
      <c r="O1808" s="22">
        <f>MAX($N$2:$N$2229)-marketing_campaign32[[#This Row],[Dt_Customer]]</f>
        <v>49</v>
      </c>
      <c r="P1808">
        <v>84</v>
      </c>
      <c r="Q1808">
        <v>30</v>
      </c>
      <c r="R1808">
        <v>0</v>
      </c>
      <c r="S1808">
        <v>8</v>
      </c>
      <c r="T1808">
        <v>2</v>
      </c>
      <c r="U1808">
        <v>0</v>
      </c>
      <c r="V1808">
        <v>14</v>
      </c>
      <c r="W1808">
        <f t="shared" si="85"/>
        <v>54</v>
      </c>
      <c r="X1808" s="27">
        <f>marketing_campaign32[[#This Row],[TotalSpend]]/marketing_campaign32[[#This Row],[Income]]</f>
        <v>1.1712141586778294E-3</v>
      </c>
      <c r="Y1808" s="27" t="str">
        <f>IF(marketing_campaign32[[#This Row],[TotalSpend]]&gt;1196, "High Spend", "Low Spend")</f>
        <v>Low Spend</v>
      </c>
      <c r="Z1808">
        <v>1</v>
      </c>
      <c r="AA1808">
        <v>1</v>
      </c>
      <c r="AB1808">
        <v>1</v>
      </c>
      <c r="AC1808">
        <v>2</v>
      </c>
      <c r="AD1808">
        <f t="shared" si="86"/>
        <v>4</v>
      </c>
      <c r="AE1808" s="30">
        <f>IFERROR(marketing_campaign32[[#This Row],[TotalSpend]]/marketing_campaign32[[#This Row],[TotalPurchase]], 0)</f>
        <v>13.5</v>
      </c>
      <c r="AF1808">
        <v>6</v>
      </c>
      <c r="AG1808">
        <v>0</v>
      </c>
      <c r="AH1808">
        <v>0</v>
      </c>
      <c r="AI1808">
        <v>0</v>
      </c>
      <c r="AJ1808">
        <v>0</v>
      </c>
      <c r="AK1808">
        <v>0</v>
      </c>
      <c r="AL1808">
        <v>0</v>
      </c>
      <c r="AM1808">
        <v>0</v>
      </c>
    </row>
    <row r="1809" spans="1:39" x14ac:dyDescent="0.3">
      <c r="A1809">
        <v>10659</v>
      </c>
      <c r="B1809">
        <v>1979</v>
      </c>
      <c r="C1809">
        <f>2014-marketing_campaign32[[#This Row],[Year_Birth]]</f>
        <v>35</v>
      </c>
      <c r="D1809" t="str">
        <f>IF(AND(marketing_campaign32[[#This Row],[Age]]&gt;17, marketing_campaign32[[#This Row],[Age]]&lt;40), "Adult", IF(AND(marketing_campaign32[[#This Row],[Age]]&gt;=40, marketing_campaign32[[#This Row],[Age]]&lt;59), "Middle Age", "Old Age"))</f>
        <v>Adult</v>
      </c>
      <c r="E1809">
        <v>3</v>
      </c>
      <c r="F1809">
        <v>2</v>
      </c>
      <c r="G1809">
        <v>7500</v>
      </c>
      <c r="H1809" t="s">
        <v>148</v>
      </c>
      <c r="I1809">
        <v>1</v>
      </c>
      <c r="J1809">
        <v>1</v>
      </c>
      <c r="K1809">
        <v>0</v>
      </c>
      <c r="L1809">
        <f t="shared" si="84"/>
        <v>1</v>
      </c>
      <c r="M1809">
        <f>marketing_campaign32[[#This Row],[TotalKids]]+marketing_campaign32[[#This Row],[Marital_Number]]</f>
        <v>3</v>
      </c>
      <c r="N1809" s="1">
        <v>41401</v>
      </c>
      <c r="O1809" s="22">
        <f>MAX($N$2:$N$2229)-marketing_campaign32[[#This Row],[Dt_Customer]]</f>
        <v>418</v>
      </c>
      <c r="P1809">
        <v>7</v>
      </c>
      <c r="Q1809">
        <v>2</v>
      </c>
      <c r="R1809">
        <v>8</v>
      </c>
      <c r="S1809">
        <v>11</v>
      </c>
      <c r="T1809">
        <v>3</v>
      </c>
      <c r="U1809">
        <v>8</v>
      </c>
      <c r="V1809">
        <v>21</v>
      </c>
      <c r="W1809">
        <f t="shared" si="85"/>
        <v>53</v>
      </c>
      <c r="X1809" s="27">
        <f>marketing_campaign32[[#This Row],[TotalSpend]]/marketing_campaign32[[#This Row],[Income]]</f>
        <v>7.0666666666666664E-3</v>
      </c>
      <c r="Y1809" s="27" t="str">
        <f>IF(marketing_campaign32[[#This Row],[TotalSpend]]&gt;1196, "High Spend", "Low Spend")</f>
        <v>Low Spend</v>
      </c>
      <c r="Z1809">
        <v>4</v>
      </c>
      <c r="AA1809">
        <v>3</v>
      </c>
      <c r="AB1809">
        <v>2</v>
      </c>
      <c r="AC1809">
        <v>2</v>
      </c>
      <c r="AD1809">
        <f t="shared" si="86"/>
        <v>7</v>
      </c>
      <c r="AE1809" s="30">
        <f>IFERROR(marketing_campaign32[[#This Row],[TotalSpend]]/marketing_campaign32[[#This Row],[TotalPurchase]], 0)</f>
        <v>7.5714285714285712</v>
      </c>
      <c r="AF1809">
        <v>7</v>
      </c>
      <c r="AG1809">
        <v>0</v>
      </c>
      <c r="AH1809">
        <v>0</v>
      </c>
      <c r="AI1809">
        <v>0</v>
      </c>
      <c r="AJ1809">
        <v>0</v>
      </c>
      <c r="AK1809">
        <v>0</v>
      </c>
      <c r="AL1809">
        <v>0</v>
      </c>
      <c r="AM1809">
        <v>0</v>
      </c>
    </row>
    <row r="1810" spans="1:39" x14ac:dyDescent="0.3">
      <c r="A1810">
        <v>10032</v>
      </c>
      <c r="B1810">
        <v>1976</v>
      </c>
      <c r="C1810">
        <f>2014-marketing_campaign32[[#This Row],[Year_Birth]]</f>
        <v>38</v>
      </c>
      <c r="D1810" t="str">
        <f>IF(AND(marketing_campaign32[[#This Row],[Age]]&gt;17, marketing_campaign32[[#This Row],[Age]]&lt;40), "Adult", IF(AND(marketing_campaign32[[#This Row],[Age]]&gt;=40, marketing_campaign32[[#This Row],[Age]]&lt;59), "Middle Age", "Old Age"))</f>
        <v>Adult</v>
      </c>
      <c r="E1810">
        <v>2</v>
      </c>
      <c r="F1810">
        <v>1</v>
      </c>
      <c r="G1810">
        <v>12571</v>
      </c>
      <c r="H1810" t="s">
        <v>148</v>
      </c>
      <c r="I1810">
        <v>1</v>
      </c>
      <c r="J1810">
        <v>1</v>
      </c>
      <c r="K1810">
        <v>0</v>
      </c>
      <c r="L1810">
        <f t="shared" si="84"/>
        <v>1</v>
      </c>
      <c r="M1810">
        <f>marketing_campaign32[[#This Row],[TotalKids]]+marketing_campaign32[[#This Row],[Marital_Number]]</f>
        <v>2</v>
      </c>
      <c r="N1810" s="1">
        <v>41657</v>
      </c>
      <c r="O1810" s="22">
        <f>MAX($N$2:$N$2229)-marketing_campaign32[[#This Row],[Dt_Customer]]</f>
        <v>162</v>
      </c>
      <c r="P1810">
        <v>86</v>
      </c>
      <c r="Q1810">
        <v>3</v>
      </c>
      <c r="R1810">
        <v>5</v>
      </c>
      <c r="S1810">
        <v>14</v>
      </c>
      <c r="T1810">
        <v>2</v>
      </c>
      <c r="U1810">
        <v>12</v>
      </c>
      <c r="V1810">
        <v>17</v>
      </c>
      <c r="W1810">
        <f t="shared" si="85"/>
        <v>53</v>
      </c>
      <c r="X1810" s="27">
        <f>marketing_campaign32[[#This Row],[TotalSpend]]/marketing_campaign32[[#This Row],[Income]]</f>
        <v>4.2160528199824991E-3</v>
      </c>
      <c r="Y1810" s="27" t="str">
        <f>IF(marketing_campaign32[[#This Row],[TotalSpend]]&gt;1196, "High Spend", "Low Spend")</f>
        <v>Low Spend</v>
      </c>
      <c r="Z1810">
        <v>4</v>
      </c>
      <c r="AA1810">
        <v>3</v>
      </c>
      <c r="AB1810">
        <v>1</v>
      </c>
      <c r="AC1810">
        <v>3</v>
      </c>
      <c r="AD1810">
        <f t="shared" si="86"/>
        <v>7</v>
      </c>
      <c r="AE1810" s="30">
        <f>IFERROR(marketing_campaign32[[#This Row],[TotalSpend]]/marketing_campaign32[[#This Row],[TotalPurchase]], 0)</f>
        <v>7.5714285714285712</v>
      </c>
      <c r="AF1810">
        <v>6</v>
      </c>
      <c r="AG1810">
        <v>0</v>
      </c>
      <c r="AH1810">
        <v>0</v>
      </c>
      <c r="AI1810">
        <v>0</v>
      </c>
      <c r="AJ1810">
        <v>0</v>
      </c>
      <c r="AK1810">
        <v>0</v>
      </c>
      <c r="AL1810">
        <v>0</v>
      </c>
      <c r="AM1810">
        <v>0</v>
      </c>
    </row>
    <row r="1811" spans="1:39" x14ac:dyDescent="0.3">
      <c r="A1811">
        <v>10262</v>
      </c>
      <c r="B1811">
        <v>1980</v>
      </c>
      <c r="C1811">
        <f>2014-marketing_campaign32[[#This Row],[Year_Birth]]</f>
        <v>34</v>
      </c>
      <c r="D1811" t="str">
        <f>IF(AND(marketing_campaign32[[#This Row],[Age]]&gt;17, marketing_campaign32[[#This Row],[Age]]&lt;40), "Adult", IF(AND(marketing_campaign32[[#This Row],[Age]]&gt;=40, marketing_campaign32[[#This Row],[Age]]&lt;59), "Middle Age", "Old Age"))</f>
        <v>Adult</v>
      </c>
      <c r="E1811">
        <v>2</v>
      </c>
      <c r="F1811">
        <v>2</v>
      </c>
      <c r="G1811">
        <v>15072</v>
      </c>
      <c r="H1811" t="s">
        <v>148</v>
      </c>
      <c r="I1811">
        <v>1</v>
      </c>
      <c r="J1811">
        <v>2</v>
      </c>
      <c r="K1811">
        <v>0</v>
      </c>
      <c r="L1811">
        <f t="shared" si="84"/>
        <v>2</v>
      </c>
      <c r="M1811">
        <f>marketing_campaign32[[#This Row],[TotalKids]]+marketing_campaign32[[#This Row],[Marital_Number]]</f>
        <v>4</v>
      </c>
      <c r="N1811" s="1">
        <v>41404</v>
      </c>
      <c r="O1811" s="22">
        <f>MAX($N$2:$N$2229)-marketing_campaign32[[#This Row],[Dt_Customer]]</f>
        <v>415</v>
      </c>
      <c r="P1811">
        <v>96</v>
      </c>
      <c r="Q1811">
        <v>8</v>
      </c>
      <c r="R1811">
        <v>2</v>
      </c>
      <c r="S1811">
        <v>15</v>
      </c>
      <c r="T1811">
        <v>0</v>
      </c>
      <c r="U1811">
        <v>10</v>
      </c>
      <c r="V1811">
        <v>18</v>
      </c>
      <c r="W1811">
        <f t="shared" si="85"/>
        <v>53</v>
      </c>
      <c r="X1811" s="27">
        <f>marketing_campaign32[[#This Row],[TotalSpend]]/marketing_campaign32[[#This Row],[Income]]</f>
        <v>3.5164543524416137E-3</v>
      </c>
      <c r="Y1811" s="27" t="str">
        <f>IF(marketing_campaign32[[#This Row],[TotalSpend]]&gt;1196, "High Spend", "Low Spend")</f>
        <v>Low Spend</v>
      </c>
      <c r="Z1811">
        <v>4</v>
      </c>
      <c r="AA1811">
        <v>3</v>
      </c>
      <c r="AB1811">
        <v>1</v>
      </c>
      <c r="AC1811">
        <v>3</v>
      </c>
      <c r="AD1811">
        <f t="shared" si="86"/>
        <v>7</v>
      </c>
      <c r="AE1811" s="30">
        <f>IFERROR(marketing_campaign32[[#This Row],[TotalSpend]]/marketing_campaign32[[#This Row],[TotalPurchase]], 0)</f>
        <v>7.5714285714285712</v>
      </c>
      <c r="AF1811">
        <v>5</v>
      </c>
      <c r="AG1811">
        <v>0</v>
      </c>
      <c r="AH1811">
        <v>0</v>
      </c>
      <c r="AI1811">
        <v>0</v>
      </c>
      <c r="AJ1811">
        <v>0</v>
      </c>
      <c r="AK1811">
        <v>0</v>
      </c>
      <c r="AL1811">
        <v>0</v>
      </c>
      <c r="AM1811">
        <v>0</v>
      </c>
    </row>
    <row r="1812" spans="1:39" x14ac:dyDescent="0.3">
      <c r="A1812">
        <v>10031</v>
      </c>
      <c r="B1812">
        <v>1976</v>
      </c>
      <c r="C1812">
        <f>2014-marketing_campaign32[[#This Row],[Year_Birth]]</f>
        <v>38</v>
      </c>
      <c r="D1812" t="str">
        <f>IF(AND(marketing_campaign32[[#This Row],[Age]]&gt;17, marketing_campaign32[[#This Row],[Age]]&lt;40), "Adult", IF(AND(marketing_campaign32[[#This Row],[Age]]&gt;=40, marketing_campaign32[[#This Row],[Age]]&lt;59), "Middle Age", "Old Age"))</f>
        <v>Adult</v>
      </c>
      <c r="E1812">
        <v>3</v>
      </c>
      <c r="F1812">
        <v>2</v>
      </c>
      <c r="G1812">
        <v>16927</v>
      </c>
      <c r="H1812" t="s">
        <v>148</v>
      </c>
      <c r="I1812">
        <v>1</v>
      </c>
      <c r="J1812">
        <v>1</v>
      </c>
      <c r="K1812">
        <v>1</v>
      </c>
      <c r="L1812">
        <f t="shared" si="84"/>
        <v>2</v>
      </c>
      <c r="M1812">
        <f>marketing_campaign32[[#This Row],[TotalKids]]+marketing_campaign32[[#This Row],[Marital_Number]]</f>
        <v>4</v>
      </c>
      <c r="N1812" s="1">
        <v>41315</v>
      </c>
      <c r="O1812" s="22">
        <f>MAX($N$2:$N$2229)-marketing_campaign32[[#This Row],[Dt_Customer]]</f>
        <v>504</v>
      </c>
      <c r="P1812">
        <v>50</v>
      </c>
      <c r="Q1812">
        <v>20</v>
      </c>
      <c r="R1812">
        <v>2</v>
      </c>
      <c r="S1812">
        <v>23</v>
      </c>
      <c r="T1812">
        <v>3</v>
      </c>
      <c r="U1812">
        <v>1</v>
      </c>
      <c r="V1812">
        <v>4</v>
      </c>
      <c r="W1812">
        <f t="shared" si="85"/>
        <v>53</v>
      </c>
      <c r="X1812" s="27">
        <f>marketing_campaign32[[#This Row],[TotalSpend]]/marketing_campaign32[[#This Row],[Income]]</f>
        <v>3.1310923376853548E-3</v>
      </c>
      <c r="Y1812" s="27" t="str">
        <f>IF(marketing_campaign32[[#This Row],[TotalSpend]]&gt;1196, "High Spend", "Low Spend")</f>
        <v>Low Spend</v>
      </c>
      <c r="Z1812">
        <v>5</v>
      </c>
      <c r="AA1812">
        <v>3</v>
      </c>
      <c r="AB1812">
        <v>0</v>
      </c>
      <c r="AC1812">
        <v>4</v>
      </c>
      <c r="AD1812">
        <f t="shared" si="86"/>
        <v>7</v>
      </c>
      <c r="AE1812" s="30">
        <f>IFERROR(marketing_campaign32[[#This Row],[TotalSpend]]/marketing_campaign32[[#This Row],[TotalPurchase]], 0)</f>
        <v>7.5714285714285712</v>
      </c>
      <c r="AF1812">
        <v>8</v>
      </c>
      <c r="AG1812">
        <v>0</v>
      </c>
      <c r="AH1812">
        <v>0</v>
      </c>
      <c r="AI1812">
        <v>0</v>
      </c>
      <c r="AJ1812">
        <v>0</v>
      </c>
      <c r="AK1812">
        <v>0</v>
      </c>
      <c r="AL1812">
        <v>0</v>
      </c>
      <c r="AM1812">
        <v>0</v>
      </c>
    </row>
    <row r="1813" spans="1:39" x14ac:dyDescent="0.3">
      <c r="A1813">
        <v>6182</v>
      </c>
      <c r="B1813">
        <v>1984</v>
      </c>
      <c r="C1813">
        <f>2014-marketing_campaign32[[#This Row],[Year_Birth]]</f>
        <v>30</v>
      </c>
      <c r="D1813" t="str">
        <f>IF(AND(marketing_campaign32[[#This Row],[Age]]&gt;17, marketing_campaign32[[#This Row],[Age]]&lt;40), "Adult", IF(AND(marketing_campaign32[[#This Row],[Age]]&gt;=40, marketing_campaign32[[#This Row],[Age]]&lt;59), "Middle Age", "Old Age"))</f>
        <v>Adult</v>
      </c>
      <c r="E1813">
        <v>2</v>
      </c>
      <c r="F1813">
        <v>2</v>
      </c>
      <c r="G1813">
        <v>26646</v>
      </c>
      <c r="H1813" t="s">
        <v>148</v>
      </c>
      <c r="I1813">
        <v>1</v>
      </c>
      <c r="J1813">
        <v>1</v>
      </c>
      <c r="K1813">
        <v>0</v>
      </c>
      <c r="L1813">
        <f t="shared" si="84"/>
        <v>1</v>
      </c>
      <c r="M1813">
        <f>marketing_campaign32[[#This Row],[TotalKids]]+marketing_campaign32[[#This Row],[Marital_Number]]</f>
        <v>3</v>
      </c>
      <c r="N1813" s="1">
        <v>41680</v>
      </c>
      <c r="O1813" s="22">
        <f>MAX($N$2:$N$2229)-marketing_campaign32[[#This Row],[Dt_Customer]]</f>
        <v>139</v>
      </c>
      <c r="P1813">
        <v>26</v>
      </c>
      <c r="Q1813">
        <v>11</v>
      </c>
      <c r="R1813">
        <v>4</v>
      </c>
      <c r="S1813">
        <v>20</v>
      </c>
      <c r="T1813">
        <v>10</v>
      </c>
      <c r="U1813">
        <v>3</v>
      </c>
      <c r="V1813">
        <v>5</v>
      </c>
      <c r="W1813">
        <f t="shared" si="85"/>
        <v>53</v>
      </c>
      <c r="X1813" s="27">
        <f>marketing_campaign32[[#This Row],[TotalSpend]]/marketing_campaign32[[#This Row],[Income]]</f>
        <v>1.9890415071680554E-3</v>
      </c>
      <c r="Y1813" s="27" t="str">
        <f>IF(marketing_campaign32[[#This Row],[TotalSpend]]&gt;1196, "High Spend", "Low Spend")</f>
        <v>Low Spend</v>
      </c>
      <c r="Z1813">
        <v>2</v>
      </c>
      <c r="AA1813">
        <v>2</v>
      </c>
      <c r="AB1813">
        <v>0</v>
      </c>
      <c r="AC1813">
        <v>4</v>
      </c>
      <c r="AD1813">
        <f t="shared" si="86"/>
        <v>6</v>
      </c>
      <c r="AE1813" s="30">
        <f>IFERROR(marketing_campaign32[[#This Row],[TotalSpend]]/marketing_campaign32[[#This Row],[TotalPurchase]], 0)</f>
        <v>8.8333333333333339</v>
      </c>
      <c r="AF1813">
        <v>6</v>
      </c>
      <c r="AG1813">
        <v>0</v>
      </c>
      <c r="AH1813">
        <v>0</v>
      </c>
      <c r="AI1813">
        <v>0</v>
      </c>
      <c r="AJ1813">
        <v>0</v>
      </c>
      <c r="AK1813">
        <v>0</v>
      </c>
      <c r="AL1813">
        <v>0</v>
      </c>
      <c r="AM1813">
        <v>0</v>
      </c>
    </row>
    <row r="1814" spans="1:39" x14ac:dyDescent="0.3">
      <c r="A1814">
        <v>503</v>
      </c>
      <c r="B1814">
        <v>1985</v>
      </c>
      <c r="C1814">
        <f>2014-marketing_campaign32[[#This Row],[Year_Birth]]</f>
        <v>29</v>
      </c>
      <c r="D1814" t="str">
        <f>IF(AND(marketing_campaign32[[#This Row],[Age]]&gt;17, marketing_campaign32[[#This Row],[Age]]&lt;40), "Adult", IF(AND(marketing_campaign32[[#This Row],[Age]]&gt;=40, marketing_campaign32[[#This Row],[Age]]&lt;59), "Middle Age", "Old Age"))</f>
        <v>Adult</v>
      </c>
      <c r="E1814">
        <v>3</v>
      </c>
      <c r="F1814">
        <v>2</v>
      </c>
      <c r="G1814">
        <v>20559</v>
      </c>
      <c r="H1814" t="s">
        <v>148</v>
      </c>
      <c r="I1814">
        <v>1</v>
      </c>
      <c r="J1814">
        <v>1</v>
      </c>
      <c r="K1814">
        <v>0</v>
      </c>
      <c r="L1814">
        <f t="shared" si="84"/>
        <v>1</v>
      </c>
      <c r="M1814">
        <f>marketing_campaign32[[#This Row],[TotalKids]]+marketing_campaign32[[#This Row],[Marital_Number]]</f>
        <v>3</v>
      </c>
      <c r="N1814" s="1">
        <v>41345</v>
      </c>
      <c r="O1814" s="22">
        <f>MAX($N$2:$N$2229)-marketing_campaign32[[#This Row],[Dt_Customer]]</f>
        <v>474</v>
      </c>
      <c r="P1814">
        <v>88</v>
      </c>
      <c r="Q1814">
        <v>13</v>
      </c>
      <c r="R1814">
        <v>1</v>
      </c>
      <c r="S1814">
        <v>29</v>
      </c>
      <c r="T1814">
        <v>3</v>
      </c>
      <c r="U1814">
        <v>0</v>
      </c>
      <c r="V1814">
        <v>7</v>
      </c>
      <c r="W1814">
        <f t="shared" si="85"/>
        <v>53</v>
      </c>
      <c r="X1814" s="27">
        <f>marketing_campaign32[[#This Row],[TotalSpend]]/marketing_campaign32[[#This Row],[Income]]</f>
        <v>2.5779463981711174E-3</v>
      </c>
      <c r="Y1814" s="27" t="str">
        <f>IF(marketing_campaign32[[#This Row],[TotalSpend]]&gt;1196, "High Spend", "Low Spend")</f>
        <v>Low Spend</v>
      </c>
      <c r="Z1814">
        <v>2</v>
      </c>
      <c r="AA1814">
        <v>2</v>
      </c>
      <c r="AB1814">
        <v>0</v>
      </c>
      <c r="AC1814">
        <v>3</v>
      </c>
      <c r="AD1814">
        <f t="shared" si="86"/>
        <v>5</v>
      </c>
      <c r="AE1814" s="30">
        <f>IFERROR(marketing_campaign32[[#This Row],[TotalSpend]]/marketing_campaign32[[#This Row],[TotalPurchase]], 0)</f>
        <v>10.6</v>
      </c>
      <c r="AF1814">
        <v>8</v>
      </c>
      <c r="AG1814">
        <v>0</v>
      </c>
      <c r="AH1814">
        <v>0</v>
      </c>
      <c r="AI1814">
        <v>0</v>
      </c>
      <c r="AJ1814">
        <v>0</v>
      </c>
      <c r="AK1814">
        <v>0</v>
      </c>
      <c r="AL1814">
        <v>0</v>
      </c>
      <c r="AM1814">
        <v>0</v>
      </c>
    </row>
    <row r="1815" spans="1:39" x14ac:dyDescent="0.3">
      <c r="A1815">
        <v>5176</v>
      </c>
      <c r="B1815">
        <v>1988</v>
      </c>
      <c r="C1815">
        <f>2014-marketing_campaign32[[#This Row],[Year_Birth]]</f>
        <v>26</v>
      </c>
      <c r="D1815" t="str">
        <f>IF(AND(marketing_campaign32[[#This Row],[Age]]&gt;17, marketing_campaign32[[#This Row],[Age]]&lt;40), "Adult", IF(AND(marketing_campaign32[[#This Row],[Age]]&gt;=40, marketing_campaign32[[#This Row],[Age]]&lt;59), "Middle Age", "Old Age"))</f>
        <v>Adult</v>
      </c>
      <c r="E1815">
        <v>2</v>
      </c>
      <c r="F1815">
        <v>2</v>
      </c>
      <c r="G1815">
        <v>29604</v>
      </c>
      <c r="H1815" t="s">
        <v>148</v>
      </c>
      <c r="I1815">
        <v>1</v>
      </c>
      <c r="J1815">
        <v>1</v>
      </c>
      <c r="K1815">
        <v>0</v>
      </c>
      <c r="L1815">
        <f t="shared" si="84"/>
        <v>1</v>
      </c>
      <c r="M1815">
        <f>marketing_campaign32[[#This Row],[TotalKids]]+marketing_campaign32[[#This Row],[Marital_Number]]</f>
        <v>3</v>
      </c>
      <c r="N1815" s="1">
        <v>41616</v>
      </c>
      <c r="O1815" s="22">
        <f>MAX($N$2:$N$2229)-marketing_campaign32[[#This Row],[Dt_Customer]]</f>
        <v>203</v>
      </c>
      <c r="P1815">
        <v>88</v>
      </c>
      <c r="Q1815">
        <v>7</v>
      </c>
      <c r="R1815">
        <v>6</v>
      </c>
      <c r="S1815">
        <v>13</v>
      </c>
      <c r="T1815">
        <v>7</v>
      </c>
      <c r="U1815">
        <v>6</v>
      </c>
      <c r="V1815">
        <v>14</v>
      </c>
      <c r="W1815">
        <f t="shared" si="85"/>
        <v>53</v>
      </c>
      <c r="X1815" s="27">
        <f>marketing_campaign32[[#This Row],[TotalSpend]]/marketing_campaign32[[#This Row],[Income]]</f>
        <v>1.7902986082961763E-3</v>
      </c>
      <c r="Y1815" s="27" t="str">
        <f>IF(marketing_campaign32[[#This Row],[TotalSpend]]&gt;1196, "High Spend", "Low Spend")</f>
        <v>Low Spend</v>
      </c>
      <c r="Z1815">
        <v>1</v>
      </c>
      <c r="AA1815">
        <v>1</v>
      </c>
      <c r="AB1815">
        <v>0</v>
      </c>
      <c r="AC1815">
        <v>3</v>
      </c>
      <c r="AD1815">
        <f t="shared" si="86"/>
        <v>4</v>
      </c>
      <c r="AE1815" s="30">
        <f>IFERROR(marketing_campaign32[[#This Row],[TotalSpend]]/marketing_campaign32[[#This Row],[TotalPurchase]], 0)</f>
        <v>13.25</v>
      </c>
      <c r="AF1815">
        <v>9</v>
      </c>
      <c r="AG1815">
        <v>0</v>
      </c>
      <c r="AH1815">
        <v>0</v>
      </c>
      <c r="AI1815">
        <v>1</v>
      </c>
      <c r="AJ1815">
        <v>0</v>
      </c>
      <c r="AK1815">
        <v>0</v>
      </c>
      <c r="AL1815">
        <v>0</v>
      </c>
      <c r="AM1815">
        <v>0</v>
      </c>
    </row>
    <row r="1816" spans="1:39" x14ac:dyDescent="0.3">
      <c r="A1816">
        <v>6168</v>
      </c>
      <c r="B1816">
        <v>1963</v>
      </c>
      <c r="C1816">
        <f>2014-marketing_campaign32[[#This Row],[Year_Birth]]</f>
        <v>51</v>
      </c>
      <c r="D1816" t="str">
        <f>IF(AND(marketing_campaign32[[#This Row],[Age]]&gt;17, marketing_campaign32[[#This Row],[Age]]&lt;40), "Adult", IF(AND(marketing_campaign32[[#This Row],[Age]]&gt;=40, marketing_campaign32[[#This Row],[Age]]&lt;59), "Middle Age", "Old Age"))</f>
        <v>Middle Age</v>
      </c>
      <c r="E1816">
        <v>2</v>
      </c>
      <c r="F1816">
        <v>1</v>
      </c>
      <c r="G1816">
        <v>45146</v>
      </c>
      <c r="H1816" t="s">
        <v>147</v>
      </c>
      <c r="I1816">
        <v>2</v>
      </c>
      <c r="J1816">
        <v>1</v>
      </c>
      <c r="K1816">
        <v>1</v>
      </c>
      <c r="L1816">
        <f t="shared" si="84"/>
        <v>2</v>
      </c>
      <c r="M1816">
        <f>marketing_campaign32[[#This Row],[TotalKids]]+marketing_campaign32[[#This Row],[Marital_Number]]</f>
        <v>3</v>
      </c>
      <c r="N1816" s="1">
        <v>41470</v>
      </c>
      <c r="O1816" s="22">
        <f>MAX($N$2:$N$2229)-marketing_campaign32[[#This Row],[Dt_Customer]]</f>
        <v>349</v>
      </c>
      <c r="P1816">
        <v>28</v>
      </c>
      <c r="Q1816">
        <v>33</v>
      </c>
      <c r="R1816">
        <v>0</v>
      </c>
      <c r="S1816">
        <v>5</v>
      </c>
      <c r="T1816">
        <v>0</v>
      </c>
      <c r="U1816">
        <v>0</v>
      </c>
      <c r="V1816">
        <v>15</v>
      </c>
      <c r="W1816">
        <f t="shared" si="85"/>
        <v>53</v>
      </c>
      <c r="X1816" s="27">
        <f>marketing_campaign32[[#This Row],[TotalSpend]]/marketing_campaign32[[#This Row],[Income]]</f>
        <v>1.1739689008993044E-3</v>
      </c>
      <c r="Y1816" s="27" t="str">
        <f>IF(marketing_campaign32[[#This Row],[TotalSpend]]&gt;1196, "High Spend", "Low Spend")</f>
        <v>Low Spend</v>
      </c>
      <c r="Z1816">
        <v>2</v>
      </c>
      <c r="AA1816">
        <v>1</v>
      </c>
      <c r="AB1816">
        <v>1</v>
      </c>
      <c r="AC1816">
        <v>2</v>
      </c>
      <c r="AD1816">
        <f t="shared" si="86"/>
        <v>4</v>
      </c>
      <c r="AE1816" s="30">
        <f>IFERROR(marketing_campaign32[[#This Row],[TotalSpend]]/marketing_campaign32[[#This Row],[TotalPurchase]], 0)</f>
        <v>13.25</v>
      </c>
      <c r="AF1816">
        <v>4</v>
      </c>
      <c r="AG1816">
        <v>0</v>
      </c>
      <c r="AH1816">
        <v>0</v>
      </c>
      <c r="AI1816">
        <v>0</v>
      </c>
      <c r="AJ1816">
        <v>0</v>
      </c>
      <c r="AK1816">
        <v>0</v>
      </c>
      <c r="AL1816">
        <v>0</v>
      </c>
      <c r="AM1816">
        <v>0</v>
      </c>
    </row>
    <row r="1817" spans="1:39" x14ac:dyDescent="0.3">
      <c r="A1817">
        <v>1502</v>
      </c>
      <c r="B1817">
        <v>1983</v>
      </c>
      <c r="C1817">
        <f>2014-marketing_campaign32[[#This Row],[Year_Birth]]</f>
        <v>31</v>
      </c>
      <c r="D1817" t="str">
        <f>IF(AND(marketing_campaign32[[#This Row],[Age]]&gt;17, marketing_campaign32[[#This Row],[Age]]&lt;40), "Adult", IF(AND(marketing_campaign32[[#This Row],[Age]]&gt;=40, marketing_campaign32[[#This Row],[Age]]&lt;59), "Middle Age", "Old Age"))</f>
        <v>Adult</v>
      </c>
      <c r="E1817">
        <v>2</v>
      </c>
      <c r="F1817">
        <v>2</v>
      </c>
      <c r="G1817">
        <v>28427</v>
      </c>
      <c r="H1817" t="s">
        <v>148</v>
      </c>
      <c r="I1817">
        <v>1</v>
      </c>
      <c r="J1817">
        <v>1</v>
      </c>
      <c r="K1817">
        <v>0</v>
      </c>
      <c r="L1817">
        <f t="shared" si="84"/>
        <v>1</v>
      </c>
      <c r="M1817">
        <f>marketing_campaign32[[#This Row],[TotalKids]]+marketing_campaign32[[#This Row],[Marital_Number]]</f>
        <v>3</v>
      </c>
      <c r="N1817" s="1">
        <v>41354</v>
      </c>
      <c r="O1817" s="22">
        <f>MAX($N$2:$N$2229)-marketing_campaign32[[#This Row],[Dt_Customer]]</f>
        <v>465</v>
      </c>
      <c r="P1817">
        <v>67</v>
      </c>
      <c r="Q1817">
        <v>18</v>
      </c>
      <c r="R1817">
        <v>3</v>
      </c>
      <c r="S1817">
        <v>19</v>
      </c>
      <c r="T1817">
        <v>3</v>
      </c>
      <c r="U1817">
        <v>3</v>
      </c>
      <c r="V1817">
        <v>6</v>
      </c>
      <c r="W1817">
        <f t="shared" si="85"/>
        <v>52</v>
      </c>
      <c r="X1817" s="27">
        <f>marketing_campaign32[[#This Row],[TotalSpend]]/marketing_campaign32[[#This Row],[Income]]</f>
        <v>1.8292468427903051E-3</v>
      </c>
      <c r="Y1817" s="27" t="str">
        <f>IF(marketing_campaign32[[#This Row],[TotalSpend]]&gt;1196, "High Spend", "Low Spend")</f>
        <v>Low Spend</v>
      </c>
      <c r="Z1817">
        <v>2</v>
      </c>
      <c r="AA1817">
        <v>2</v>
      </c>
      <c r="AB1817">
        <v>0</v>
      </c>
      <c r="AC1817">
        <v>3</v>
      </c>
      <c r="AD1817">
        <f t="shared" si="86"/>
        <v>5</v>
      </c>
      <c r="AE1817" s="30">
        <f>IFERROR(marketing_campaign32[[#This Row],[TotalSpend]]/marketing_campaign32[[#This Row],[TotalPurchase]], 0)</f>
        <v>10.4</v>
      </c>
      <c r="AF1817">
        <v>8</v>
      </c>
      <c r="AG1817">
        <v>0</v>
      </c>
      <c r="AH1817">
        <v>0</v>
      </c>
      <c r="AI1817">
        <v>0</v>
      </c>
      <c r="AJ1817">
        <v>0</v>
      </c>
      <c r="AK1817">
        <v>0</v>
      </c>
      <c r="AL1817">
        <v>0</v>
      </c>
      <c r="AM1817">
        <v>0</v>
      </c>
    </row>
    <row r="1818" spans="1:39" x14ac:dyDescent="0.3">
      <c r="A1818">
        <v>736</v>
      </c>
      <c r="B1818">
        <v>1983</v>
      </c>
      <c r="C1818">
        <f>2014-marketing_campaign32[[#This Row],[Year_Birth]]</f>
        <v>31</v>
      </c>
      <c r="D1818" t="str">
        <f>IF(AND(marketing_campaign32[[#This Row],[Age]]&gt;17, marketing_campaign32[[#This Row],[Age]]&lt;40), "Adult", IF(AND(marketing_campaign32[[#This Row],[Age]]&gt;=40, marketing_campaign32[[#This Row],[Age]]&lt;59), "Middle Age", "Old Age"))</f>
        <v>Adult</v>
      </c>
      <c r="E1818">
        <v>2</v>
      </c>
      <c r="F1818">
        <v>2</v>
      </c>
      <c r="G1818">
        <v>28427</v>
      </c>
      <c r="H1818" t="s">
        <v>148</v>
      </c>
      <c r="I1818">
        <v>1</v>
      </c>
      <c r="J1818">
        <v>1</v>
      </c>
      <c r="K1818">
        <v>0</v>
      </c>
      <c r="L1818">
        <f t="shared" si="84"/>
        <v>1</v>
      </c>
      <c r="M1818">
        <f>marketing_campaign32[[#This Row],[TotalKids]]+marketing_campaign32[[#This Row],[Marital_Number]]</f>
        <v>3</v>
      </c>
      <c r="N1818" s="1">
        <v>41354</v>
      </c>
      <c r="O1818" s="22">
        <f>MAX($N$2:$N$2229)-marketing_campaign32[[#This Row],[Dt_Customer]]</f>
        <v>465</v>
      </c>
      <c r="P1818">
        <v>67</v>
      </c>
      <c r="Q1818">
        <v>18</v>
      </c>
      <c r="R1818">
        <v>3</v>
      </c>
      <c r="S1818">
        <v>19</v>
      </c>
      <c r="T1818">
        <v>3</v>
      </c>
      <c r="U1818">
        <v>3</v>
      </c>
      <c r="V1818">
        <v>6</v>
      </c>
      <c r="W1818">
        <f t="shared" si="85"/>
        <v>52</v>
      </c>
      <c r="X1818" s="27">
        <f>marketing_campaign32[[#This Row],[TotalSpend]]/marketing_campaign32[[#This Row],[Income]]</f>
        <v>1.8292468427903051E-3</v>
      </c>
      <c r="Y1818" s="27" t="str">
        <f>IF(marketing_campaign32[[#This Row],[TotalSpend]]&gt;1196, "High Spend", "Low Spend")</f>
        <v>Low Spend</v>
      </c>
      <c r="Z1818">
        <v>2</v>
      </c>
      <c r="AA1818">
        <v>2</v>
      </c>
      <c r="AB1818">
        <v>0</v>
      </c>
      <c r="AC1818">
        <v>3</v>
      </c>
      <c r="AD1818">
        <f t="shared" si="86"/>
        <v>5</v>
      </c>
      <c r="AE1818" s="30">
        <f>IFERROR(marketing_campaign32[[#This Row],[TotalSpend]]/marketing_campaign32[[#This Row],[TotalPurchase]], 0)</f>
        <v>10.4</v>
      </c>
      <c r="AF1818">
        <v>8</v>
      </c>
      <c r="AG1818">
        <v>0</v>
      </c>
      <c r="AH1818">
        <v>0</v>
      </c>
      <c r="AI1818">
        <v>0</v>
      </c>
      <c r="AJ1818">
        <v>0</v>
      </c>
      <c r="AK1818">
        <v>0</v>
      </c>
      <c r="AL1818">
        <v>0</v>
      </c>
      <c r="AM1818">
        <v>0</v>
      </c>
    </row>
    <row r="1819" spans="1:39" x14ac:dyDescent="0.3">
      <c r="A1819">
        <v>3696</v>
      </c>
      <c r="B1819">
        <v>1965</v>
      </c>
      <c r="C1819">
        <f>2014-marketing_campaign32[[#This Row],[Year_Birth]]</f>
        <v>49</v>
      </c>
      <c r="D1819" t="str">
        <f>IF(AND(marketing_campaign32[[#This Row],[Age]]&gt;17, marketing_campaign32[[#This Row],[Age]]&lt;40), "Adult", IF(AND(marketing_campaign32[[#This Row],[Age]]&gt;=40, marketing_campaign32[[#This Row],[Age]]&lt;59), "Middle Age", "Old Age"))</f>
        <v>Middle Age</v>
      </c>
      <c r="E1819">
        <v>2</v>
      </c>
      <c r="F1819">
        <v>1</v>
      </c>
      <c r="G1819">
        <v>30630</v>
      </c>
      <c r="H1819" t="s">
        <v>147</v>
      </c>
      <c r="I1819">
        <v>2</v>
      </c>
      <c r="J1819">
        <v>1</v>
      </c>
      <c r="K1819">
        <v>1</v>
      </c>
      <c r="L1819">
        <f t="shared" si="84"/>
        <v>2</v>
      </c>
      <c r="M1819">
        <f>marketing_campaign32[[#This Row],[TotalKids]]+marketing_campaign32[[#This Row],[Marital_Number]]</f>
        <v>3</v>
      </c>
      <c r="N1819" s="1">
        <v>41666</v>
      </c>
      <c r="O1819" s="22">
        <f>MAX($N$2:$N$2229)-marketing_campaign32[[#This Row],[Dt_Customer]]</f>
        <v>153</v>
      </c>
      <c r="P1819">
        <v>67</v>
      </c>
      <c r="Q1819">
        <v>27</v>
      </c>
      <c r="R1819">
        <v>1</v>
      </c>
      <c r="S1819">
        <v>12</v>
      </c>
      <c r="T1819">
        <v>2</v>
      </c>
      <c r="U1819">
        <v>0</v>
      </c>
      <c r="V1819">
        <v>10</v>
      </c>
      <c r="W1819">
        <f t="shared" si="85"/>
        <v>52</v>
      </c>
      <c r="X1819" s="27">
        <f>marketing_campaign32[[#This Row],[TotalSpend]]/marketing_campaign32[[#This Row],[Income]]</f>
        <v>1.6976820111002284E-3</v>
      </c>
      <c r="Y1819" s="27" t="str">
        <f>IF(marketing_campaign32[[#This Row],[TotalSpend]]&gt;1196, "High Spend", "Low Spend")</f>
        <v>Low Spend</v>
      </c>
      <c r="Z1819">
        <v>2</v>
      </c>
      <c r="AA1819">
        <v>2</v>
      </c>
      <c r="AB1819">
        <v>0</v>
      </c>
      <c r="AC1819">
        <v>3</v>
      </c>
      <c r="AD1819">
        <f t="shared" si="86"/>
        <v>5</v>
      </c>
      <c r="AE1819" s="30">
        <f>IFERROR(marketing_campaign32[[#This Row],[TotalSpend]]/marketing_campaign32[[#This Row],[TotalPurchase]], 0)</f>
        <v>10.4</v>
      </c>
      <c r="AF1819">
        <v>7</v>
      </c>
      <c r="AG1819">
        <v>0</v>
      </c>
      <c r="AH1819">
        <v>0</v>
      </c>
      <c r="AI1819">
        <v>0</v>
      </c>
      <c r="AJ1819">
        <v>0</v>
      </c>
      <c r="AK1819">
        <v>0</v>
      </c>
      <c r="AL1819">
        <v>0</v>
      </c>
      <c r="AM1819">
        <v>0</v>
      </c>
    </row>
    <row r="1820" spans="1:39" x14ac:dyDescent="0.3">
      <c r="A1820">
        <v>7181</v>
      </c>
      <c r="B1820">
        <v>1977</v>
      </c>
      <c r="C1820">
        <f>2014-marketing_campaign32[[#This Row],[Year_Birth]]</f>
        <v>37</v>
      </c>
      <c r="D1820" t="str">
        <f>IF(AND(marketing_campaign32[[#This Row],[Age]]&gt;17, marketing_campaign32[[#This Row],[Age]]&lt;40), "Adult", IF(AND(marketing_campaign32[[#This Row],[Age]]&gt;=40, marketing_campaign32[[#This Row],[Age]]&lt;59), "Middle Age", "Old Age"))</f>
        <v>Adult</v>
      </c>
      <c r="E1820">
        <v>2</v>
      </c>
      <c r="F1820">
        <v>2</v>
      </c>
      <c r="G1820">
        <v>30368</v>
      </c>
      <c r="H1820" t="s">
        <v>147</v>
      </c>
      <c r="I1820">
        <v>2</v>
      </c>
      <c r="J1820">
        <v>0</v>
      </c>
      <c r="K1820">
        <v>1</v>
      </c>
      <c r="L1820">
        <f t="shared" si="84"/>
        <v>1</v>
      </c>
      <c r="M1820">
        <f>marketing_campaign32[[#This Row],[TotalKids]]+marketing_campaign32[[#This Row],[Marital_Number]]</f>
        <v>3</v>
      </c>
      <c r="N1820" s="1">
        <v>41585</v>
      </c>
      <c r="O1820" s="22">
        <f>MAX($N$2:$N$2229)-marketing_campaign32[[#This Row],[Dt_Customer]]</f>
        <v>234</v>
      </c>
      <c r="P1820">
        <v>97</v>
      </c>
      <c r="Q1820">
        <v>35</v>
      </c>
      <c r="R1820">
        <v>0</v>
      </c>
      <c r="S1820">
        <v>13</v>
      </c>
      <c r="T1820">
        <v>2</v>
      </c>
      <c r="U1820">
        <v>0</v>
      </c>
      <c r="V1820">
        <v>2</v>
      </c>
      <c r="W1820">
        <f t="shared" si="85"/>
        <v>52</v>
      </c>
      <c r="X1820" s="27">
        <f>marketing_campaign32[[#This Row],[TotalSpend]]/marketing_campaign32[[#This Row],[Income]]</f>
        <v>1.7123287671232876E-3</v>
      </c>
      <c r="Y1820" s="27" t="str">
        <f>IF(marketing_campaign32[[#This Row],[TotalSpend]]&gt;1196, "High Spend", "Low Spend")</f>
        <v>Low Spend</v>
      </c>
      <c r="Z1820">
        <v>2</v>
      </c>
      <c r="AA1820">
        <v>2</v>
      </c>
      <c r="AB1820">
        <v>0</v>
      </c>
      <c r="AC1820">
        <v>3</v>
      </c>
      <c r="AD1820">
        <f t="shared" si="86"/>
        <v>5</v>
      </c>
      <c r="AE1820" s="30">
        <f>IFERROR(marketing_campaign32[[#This Row],[TotalSpend]]/marketing_campaign32[[#This Row],[TotalPurchase]], 0)</f>
        <v>10.4</v>
      </c>
      <c r="AF1820">
        <v>8</v>
      </c>
      <c r="AG1820">
        <v>0</v>
      </c>
      <c r="AH1820">
        <v>0</v>
      </c>
      <c r="AI1820">
        <v>0</v>
      </c>
      <c r="AJ1820">
        <v>0</v>
      </c>
      <c r="AK1820">
        <v>0</v>
      </c>
      <c r="AL1820">
        <v>0</v>
      </c>
      <c r="AM1820">
        <v>0</v>
      </c>
    </row>
    <row r="1821" spans="1:39" x14ac:dyDescent="0.3">
      <c r="A1821">
        <v>8135</v>
      </c>
      <c r="B1821">
        <v>1986</v>
      </c>
      <c r="C1821">
        <f>2014-marketing_campaign32[[#This Row],[Year_Birth]]</f>
        <v>28</v>
      </c>
      <c r="D1821" t="str">
        <f>IF(AND(marketing_campaign32[[#This Row],[Age]]&gt;17, marketing_campaign32[[#This Row],[Age]]&lt;40), "Adult", IF(AND(marketing_campaign32[[#This Row],[Age]]&gt;=40, marketing_campaign32[[#This Row],[Age]]&lt;59), "Middle Age", "Old Age"))</f>
        <v>Adult</v>
      </c>
      <c r="E1821">
        <v>3</v>
      </c>
      <c r="F1821">
        <v>2</v>
      </c>
      <c r="G1821">
        <v>27161</v>
      </c>
      <c r="H1821" t="s">
        <v>148</v>
      </c>
      <c r="I1821">
        <v>1</v>
      </c>
      <c r="J1821">
        <v>1</v>
      </c>
      <c r="K1821">
        <v>0</v>
      </c>
      <c r="L1821">
        <f t="shared" si="84"/>
        <v>1</v>
      </c>
      <c r="M1821">
        <f>marketing_campaign32[[#This Row],[TotalKids]]+marketing_campaign32[[#This Row],[Marital_Number]]</f>
        <v>3</v>
      </c>
      <c r="N1821" s="1">
        <v>41575</v>
      </c>
      <c r="O1821" s="22">
        <f>MAX($N$2:$N$2229)-marketing_campaign32[[#This Row],[Dt_Customer]]</f>
        <v>244</v>
      </c>
      <c r="P1821">
        <v>41</v>
      </c>
      <c r="Q1821">
        <v>7</v>
      </c>
      <c r="R1821">
        <v>4</v>
      </c>
      <c r="S1821">
        <v>23</v>
      </c>
      <c r="T1821">
        <v>7</v>
      </c>
      <c r="U1821">
        <v>0</v>
      </c>
      <c r="V1821">
        <v>11</v>
      </c>
      <c r="W1821">
        <f t="shared" si="85"/>
        <v>52</v>
      </c>
      <c r="X1821" s="27">
        <f>marketing_campaign32[[#This Row],[TotalSpend]]/marketing_campaign32[[#This Row],[Income]]</f>
        <v>1.9145097750451015E-3</v>
      </c>
      <c r="Y1821" s="27" t="str">
        <f>IF(marketing_campaign32[[#This Row],[TotalSpend]]&gt;1196, "High Spend", "Low Spend")</f>
        <v>Low Spend</v>
      </c>
      <c r="Z1821">
        <v>1</v>
      </c>
      <c r="AA1821">
        <v>1</v>
      </c>
      <c r="AB1821">
        <v>0</v>
      </c>
      <c r="AC1821">
        <v>3</v>
      </c>
      <c r="AD1821">
        <f t="shared" si="86"/>
        <v>4</v>
      </c>
      <c r="AE1821" s="30">
        <f>IFERROR(marketing_campaign32[[#This Row],[TotalSpend]]/marketing_campaign32[[#This Row],[TotalPurchase]], 0)</f>
        <v>13</v>
      </c>
      <c r="AF1821">
        <v>7</v>
      </c>
      <c r="AG1821">
        <v>0</v>
      </c>
      <c r="AH1821">
        <v>0</v>
      </c>
      <c r="AI1821">
        <v>0</v>
      </c>
      <c r="AJ1821">
        <v>0</v>
      </c>
      <c r="AK1821">
        <v>0</v>
      </c>
      <c r="AL1821">
        <v>0</v>
      </c>
      <c r="AM1821">
        <v>0</v>
      </c>
    </row>
    <row r="1822" spans="1:39" x14ac:dyDescent="0.3">
      <c r="A1822">
        <v>9262</v>
      </c>
      <c r="B1822">
        <v>1984</v>
      </c>
      <c r="C1822">
        <f>2014-marketing_campaign32[[#This Row],[Year_Birth]]</f>
        <v>30</v>
      </c>
      <c r="D1822" t="str">
        <f>IF(AND(marketing_campaign32[[#This Row],[Age]]&gt;17, marketing_campaign32[[#This Row],[Age]]&lt;40), "Adult", IF(AND(marketing_campaign32[[#This Row],[Age]]&gt;=40, marketing_campaign32[[#This Row],[Age]]&lt;59), "Middle Age", "Old Age"))</f>
        <v>Adult</v>
      </c>
      <c r="E1822">
        <v>3</v>
      </c>
      <c r="F1822">
        <v>2</v>
      </c>
      <c r="G1822">
        <v>32414</v>
      </c>
      <c r="H1822" t="s">
        <v>147</v>
      </c>
      <c r="I1822">
        <v>2</v>
      </c>
      <c r="J1822">
        <v>0</v>
      </c>
      <c r="K1822">
        <v>0</v>
      </c>
      <c r="L1822">
        <f t="shared" si="84"/>
        <v>0</v>
      </c>
      <c r="M1822">
        <f>marketing_campaign32[[#This Row],[TotalKids]]+marketing_campaign32[[#This Row],[Marital_Number]]</f>
        <v>2</v>
      </c>
      <c r="N1822" s="1">
        <v>41459</v>
      </c>
      <c r="O1822" s="22">
        <f>MAX($N$2:$N$2229)-marketing_campaign32[[#This Row],[Dt_Customer]]</f>
        <v>360</v>
      </c>
      <c r="P1822">
        <v>11</v>
      </c>
      <c r="Q1822">
        <v>20</v>
      </c>
      <c r="R1822">
        <v>6</v>
      </c>
      <c r="S1822">
        <v>5</v>
      </c>
      <c r="T1822">
        <v>0</v>
      </c>
      <c r="U1822">
        <v>9</v>
      </c>
      <c r="V1822">
        <v>12</v>
      </c>
      <c r="W1822">
        <f t="shared" si="85"/>
        <v>52</v>
      </c>
      <c r="X1822" s="27">
        <f>marketing_campaign32[[#This Row],[TotalSpend]]/marketing_campaign32[[#This Row],[Income]]</f>
        <v>1.604245079286728E-3</v>
      </c>
      <c r="Y1822" s="27" t="str">
        <f>IF(marketing_campaign32[[#This Row],[TotalSpend]]&gt;1196, "High Spend", "Low Spend")</f>
        <v>Low Spend</v>
      </c>
      <c r="Z1822">
        <v>1</v>
      </c>
      <c r="AA1822">
        <v>1</v>
      </c>
      <c r="AB1822">
        <v>0</v>
      </c>
      <c r="AC1822">
        <v>3</v>
      </c>
      <c r="AD1822">
        <f t="shared" si="86"/>
        <v>4</v>
      </c>
      <c r="AE1822" s="30">
        <f>IFERROR(marketing_campaign32[[#This Row],[TotalSpend]]/marketing_campaign32[[#This Row],[TotalPurchase]], 0)</f>
        <v>13</v>
      </c>
      <c r="AF1822">
        <v>7</v>
      </c>
      <c r="AG1822">
        <v>0</v>
      </c>
      <c r="AH1822">
        <v>0</v>
      </c>
      <c r="AI1822">
        <v>1</v>
      </c>
      <c r="AJ1822">
        <v>0</v>
      </c>
      <c r="AK1822">
        <v>0</v>
      </c>
      <c r="AL1822">
        <v>0</v>
      </c>
      <c r="AM1822">
        <v>0</v>
      </c>
    </row>
    <row r="1823" spans="1:39" x14ac:dyDescent="0.3">
      <c r="A1823">
        <v>1448</v>
      </c>
      <c r="B1823">
        <v>1963</v>
      </c>
      <c r="C1823">
        <f>2014-marketing_campaign32[[#This Row],[Year_Birth]]</f>
        <v>51</v>
      </c>
      <c r="D1823" t="str">
        <f>IF(AND(marketing_campaign32[[#This Row],[Age]]&gt;17, marketing_campaign32[[#This Row],[Age]]&lt;40), "Adult", IF(AND(marketing_campaign32[[#This Row],[Age]]&gt;=40, marketing_campaign32[[#This Row],[Age]]&lt;59), "Middle Age", "Old Age"))</f>
        <v>Middle Age</v>
      </c>
      <c r="E1823">
        <v>3</v>
      </c>
      <c r="F1823">
        <v>2</v>
      </c>
      <c r="G1823">
        <v>33562</v>
      </c>
      <c r="H1823" t="s">
        <v>147</v>
      </c>
      <c r="I1823">
        <v>2</v>
      </c>
      <c r="J1823">
        <v>1</v>
      </c>
      <c r="K1823">
        <v>2</v>
      </c>
      <c r="L1823">
        <f t="shared" si="84"/>
        <v>3</v>
      </c>
      <c r="M1823">
        <f>marketing_campaign32[[#This Row],[TotalKids]]+marketing_campaign32[[#This Row],[Marital_Number]]</f>
        <v>5</v>
      </c>
      <c r="N1823" s="1">
        <v>41815</v>
      </c>
      <c r="O1823" s="22">
        <f>MAX($N$2:$N$2229)-marketing_campaign32[[#This Row],[Dt_Customer]]</f>
        <v>4</v>
      </c>
      <c r="P1823">
        <v>33</v>
      </c>
      <c r="Q1823">
        <v>21</v>
      </c>
      <c r="R1823">
        <v>12</v>
      </c>
      <c r="S1823">
        <v>12</v>
      </c>
      <c r="T1823">
        <v>0</v>
      </c>
      <c r="U1823">
        <v>3</v>
      </c>
      <c r="V1823">
        <v>3</v>
      </c>
      <c r="W1823">
        <f t="shared" si="85"/>
        <v>51</v>
      </c>
      <c r="X1823" s="27">
        <f>marketing_campaign32[[#This Row],[TotalSpend]]/marketing_campaign32[[#This Row],[Income]]</f>
        <v>1.5195757106251117E-3</v>
      </c>
      <c r="Y1823" s="27" t="str">
        <f>IF(marketing_campaign32[[#This Row],[TotalSpend]]&gt;1196, "High Spend", "Low Spend")</f>
        <v>Low Spend</v>
      </c>
      <c r="Z1823">
        <v>3</v>
      </c>
      <c r="AA1823">
        <v>2</v>
      </c>
      <c r="AB1823">
        <v>0</v>
      </c>
      <c r="AC1823">
        <v>4</v>
      </c>
      <c r="AD1823">
        <f t="shared" si="86"/>
        <v>6</v>
      </c>
      <c r="AE1823" s="30">
        <f>IFERROR(marketing_campaign32[[#This Row],[TotalSpend]]/marketing_campaign32[[#This Row],[TotalPurchase]], 0)</f>
        <v>8.5</v>
      </c>
      <c r="AF1823">
        <v>4</v>
      </c>
      <c r="AG1823">
        <v>0</v>
      </c>
      <c r="AH1823">
        <v>0</v>
      </c>
      <c r="AI1823">
        <v>0</v>
      </c>
      <c r="AJ1823">
        <v>0</v>
      </c>
      <c r="AK1823">
        <v>0</v>
      </c>
      <c r="AL1823">
        <v>0</v>
      </c>
      <c r="AM1823">
        <v>0</v>
      </c>
    </row>
    <row r="1824" spans="1:39" x14ac:dyDescent="0.3">
      <c r="A1824">
        <v>4432</v>
      </c>
      <c r="B1824">
        <v>1976</v>
      </c>
      <c r="C1824">
        <f>2014-marketing_campaign32[[#This Row],[Year_Birth]]</f>
        <v>38</v>
      </c>
      <c r="D1824" t="str">
        <f>IF(AND(marketing_campaign32[[#This Row],[Age]]&gt;17, marketing_campaign32[[#This Row],[Age]]&lt;40), "Adult", IF(AND(marketing_campaign32[[#This Row],[Age]]&gt;=40, marketing_campaign32[[#This Row],[Age]]&lt;59), "Middle Age", "Old Age"))</f>
        <v>Adult</v>
      </c>
      <c r="E1824">
        <v>2</v>
      </c>
      <c r="F1824">
        <v>1</v>
      </c>
      <c r="G1824">
        <v>31615</v>
      </c>
      <c r="H1824" t="s">
        <v>147</v>
      </c>
      <c r="I1824">
        <v>2</v>
      </c>
      <c r="J1824">
        <v>1</v>
      </c>
      <c r="K1824">
        <v>0</v>
      </c>
      <c r="L1824">
        <f t="shared" si="84"/>
        <v>1</v>
      </c>
      <c r="M1824">
        <f>marketing_campaign32[[#This Row],[TotalKids]]+marketing_campaign32[[#This Row],[Marital_Number]]</f>
        <v>2</v>
      </c>
      <c r="N1824" s="1">
        <v>41349</v>
      </c>
      <c r="O1824" s="22">
        <f>MAX($N$2:$N$2229)-marketing_campaign32[[#This Row],[Dt_Customer]]</f>
        <v>470</v>
      </c>
      <c r="P1824">
        <v>82</v>
      </c>
      <c r="Q1824">
        <v>2</v>
      </c>
      <c r="R1824">
        <v>3</v>
      </c>
      <c r="S1824">
        <v>20</v>
      </c>
      <c r="T1824">
        <v>6</v>
      </c>
      <c r="U1824">
        <v>11</v>
      </c>
      <c r="V1824">
        <v>9</v>
      </c>
      <c r="W1824">
        <f t="shared" si="85"/>
        <v>51</v>
      </c>
      <c r="X1824" s="27">
        <f>marketing_campaign32[[#This Row],[TotalSpend]]/marketing_campaign32[[#This Row],[Income]]</f>
        <v>1.6131583109283568E-3</v>
      </c>
      <c r="Y1824" s="27" t="str">
        <f>IF(marketing_campaign32[[#This Row],[TotalSpend]]&gt;1196, "High Spend", "Low Spend")</f>
        <v>Low Spend</v>
      </c>
      <c r="Z1824">
        <v>2</v>
      </c>
      <c r="AA1824">
        <v>2</v>
      </c>
      <c r="AB1824">
        <v>0</v>
      </c>
      <c r="AC1824">
        <v>3</v>
      </c>
      <c r="AD1824">
        <f t="shared" si="86"/>
        <v>5</v>
      </c>
      <c r="AE1824" s="30">
        <f>IFERROR(marketing_campaign32[[#This Row],[TotalSpend]]/marketing_campaign32[[#This Row],[TotalPurchase]], 0)</f>
        <v>10.199999999999999</v>
      </c>
      <c r="AF1824">
        <v>7</v>
      </c>
      <c r="AG1824">
        <v>0</v>
      </c>
      <c r="AH1824">
        <v>0</v>
      </c>
      <c r="AI1824">
        <v>0</v>
      </c>
      <c r="AJ1824">
        <v>0</v>
      </c>
      <c r="AK1824">
        <v>0</v>
      </c>
      <c r="AL1824">
        <v>0</v>
      </c>
      <c r="AM1824">
        <v>0</v>
      </c>
    </row>
    <row r="1825" spans="1:39" x14ac:dyDescent="0.3">
      <c r="A1825">
        <v>1517</v>
      </c>
      <c r="B1825">
        <v>1969</v>
      </c>
      <c r="C1825">
        <f>2014-marketing_campaign32[[#This Row],[Year_Birth]]</f>
        <v>45</v>
      </c>
      <c r="D1825" t="str">
        <f>IF(AND(marketing_campaign32[[#This Row],[Age]]&gt;17, marketing_campaign32[[#This Row],[Age]]&lt;40), "Adult", IF(AND(marketing_campaign32[[#This Row],[Age]]&gt;=40, marketing_campaign32[[#This Row],[Age]]&lt;59), "Middle Age", "Old Age"))</f>
        <v>Middle Age</v>
      </c>
      <c r="E1825">
        <v>2</v>
      </c>
      <c r="F1825">
        <v>1</v>
      </c>
      <c r="G1825">
        <v>30822</v>
      </c>
      <c r="H1825" t="s">
        <v>147</v>
      </c>
      <c r="I1825">
        <v>2</v>
      </c>
      <c r="J1825">
        <v>1</v>
      </c>
      <c r="K1825">
        <v>0</v>
      </c>
      <c r="L1825">
        <f t="shared" si="84"/>
        <v>1</v>
      </c>
      <c r="M1825">
        <f>marketing_campaign32[[#This Row],[TotalKids]]+marketing_campaign32[[#This Row],[Marital_Number]]</f>
        <v>2</v>
      </c>
      <c r="N1825" s="1">
        <v>41439</v>
      </c>
      <c r="O1825" s="22">
        <f>MAX($N$2:$N$2229)-marketing_campaign32[[#This Row],[Dt_Customer]]</f>
        <v>380</v>
      </c>
      <c r="P1825">
        <v>92</v>
      </c>
      <c r="Q1825">
        <v>3</v>
      </c>
      <c r="R1825">
        <v>9</v>
      </c>
      <c r="S1825">
        <v>13</v>
      </c>
      <c r="T1825">
        <v>2</v>
      </c>
      <c r="U1825">
        <v>12</v>
      </c>
      <c r="V1825">
        <v>12</v>
      </c>
      <c r="W1825">
        <f t="shared" si="85"/>
        <v>51</v>
      </c>
      <c r="X1825" s="27">
        <f>marketing_campaign32[[#This Row],[TotalSpend]]/marketing_campaign32[[#This Row],[Income]]</f>
        <v>1.6546622542339888E-3</v>
      </c>
      <c r="Y1825" s="27" t="str">
        <f>IF(marketing_campaign32[[#This Row],[TotalSpend]]&gt;1196, "High Spend", "Low Spend")</f>
        <v>Low Spend</v>
      </c>
      <c r="Z1825">
        <v>1</v>
      </c>
      <c r="AA1825">
        <v>1</v>
      </c>
      <c r="AB1825">
        <v>0</v>
      </c>
      <c r="AC1825">
        <v>3</v>
      </c>
      <c r="AD1825">
        <f t="shared" si="86"/>
        <v>4</v>
      </c>
      <c r="AE1825" s="30">
        <f>IFERROR(marketing_campaign32[[#This Row],[TotalSpend]]/marketing_campaign32[[#This Row],[TotalPurchase]], 0)</f>
        <v>12.75</v>
      </c>
      <c r="AF1825">
        <v>7</v>
      </c>
      <c r="AG1825">
        <v>0</v>
      </c>
      <c r="AH1825">
        <v>0</v>
      </c>
      <c r="AI1825">
        <v>0</v>
      </c>
      <c r="AJ1825">
        <v>0</v>
      </c>
      <c r="AK1825">
        <v>0</v>
      </c>
      <c r="AL1825">
        <v>0</v>
      </c>
      <c r="AM1825">
        <v>0</v>
      </c>
    </row>
    <row r="1826" spans="1:39" x14ac:dyDescent="0.3">
      <c r="A1826">
        <v>1241</v>
      </c>
      <c r="B1826">
        <v>1984</v>
      </c>
      <c r="C1826">
        <f>2014-marketing_campaign32[[#This Row],[Year_Birth]]</f>
        <v>30</v>
      </c>
      <c r="D1826" t="str">
        <f>IF(AND(marketing_campaign32[[#This Row],[Age]]&gt;17, marketing_campaign32[[#This Row],[Age]]&lt;40), "Adult", IF(AND(marketing_campaign32[[#This Row],[Age]]&gt;=40, marketing_campaign32[[#This Row],[Age]]&lt;59), "Middle Age", "Old Age"))</f>
        <v>Adult</v>
      </c>
      <c r="E1826">
        <v>3</v>
      </c>
      <c r="F1826">
        <v>2</v>
      </c>
      <c r="G1826">
        <v>14796</v>
      </c>
      <c r="H1826" t="s">
        <v>148</v>
      </c>
      <c r="I1826">
        <v>1</v>
      </c>
      <c r="J1826">
        <v>1</v>
      </c>
      <c r="K1826">
        <v>0</v>
      </c>
      <c r="L1826">
        <f t="shared" si="84"/>
        <v>1</v>
      </c>
      <c r="M1826">
        <f>marketing_campaign32[[#This Row],[TotalKids]]+marketing_campaign32[[#This Row],[Marital_Number]]</f>
        <v>3</v>
      </c>
      <c r="N1826" s="1">
        <v>41169</v>
      </c>
      <c r="O1826" s="22">
        <f>MAX($N$2:$N$2229)-marketing_campaign32[[#This Row],[Dt_Customer]]</f>
        <v>650</v>
      </c>
      <c r="P1826">
        <v>1</v>
      </c>
      <c r="Q1826">
        <v>13</v>
      </c>
      <c r="R1826">
        <v>3</v>
      </c>
      <c r="S1826">
        <v>8</v>
      </c>
      <c r="T1826">
        <v>7</v>
      </c>
      <c r="U1826">
        <v>4</v>
      </c>
      <c r="V1826">
        <v>16</v>
      </c>
      <c r="W1826">
        <f t="shared" si="85"/>
        <v>51</v>
      </c>
      <c r="X1826" s="27">
        <f>marketing_campaign32[[#This Row],[TotalSpend]]/marketing_campaign32[[#This Row],[Income]]</f>
        <v>3.4468775344687753E-3</v>
      </c>
      <c r="Y1826" s="27" t="str">
        <f>IF(marketing_campaign32[[#This Row],[TotalSpend]]&gt;1196, "High Spend", "Low Spend")</f>
        <v>Low Spend</v>
      </c>
      <c r="Z1826">
        <v>2</v>
      </c>
      <c r="AA1826">
        <v>1</v>
      </c>
      <c r="AB1826">
        <v>0</v>
      </c>
      <c r="AC1826">
        <v>3</v>
      </c>
      <c r="AD1826">
        <f t="shared" si="86"/>
        <v>4</v>
      </c>
      <c r="AE1826" s="30">
        <f>IFERROR(marketing_campaign32[[#This Row],[TotalSpend]]/marketing_campaign32[[#This Row],[TotalPurchase]], 0)</f>
        <v>12.75</v>
      </c>
      <c r="AF1826">
        <v>9</v>
      </c>
      <c r="AG1826">
        <v>0</v>
      </c>
      <c r="AH1826">
        <v>0</v>
      </c>
      <c r="AI1826">
        <v>0</v>
      </c>
      <c r="AJ1826">
        <v>0</v>
      </c>
      <c r="AK1826">
        <v>0</v>
      </c>
      <c r="AL1826">
        <v>1</v>
      </c>
      <c r="AM1826">
        <v>0</v>
      </c>
    </row>
    <row r="1827" spans="1:39" x14ac:dyDescent="0.3">
      <c r="A1827">
        <v>5623</v>
      </c>
      <c r="B1827">
        <v>1980</v>
      </c>
      <c r="C1827">
        <f>2014-marketing_campaign32[[#This Row],[Year_Birth]]</f>
        <v>34</v>
      </c>
      <c r="D1827" t="str">
        <f>IF(AND(marketing_campaign32[[#This Row],[Age]]&gt;17, marketing_campaign32[[#This Row],[Age]]&lt;40), "Adult", IF(AND(marketing_campaign32[[#This Row],[Age]]&gt;=40, marketing_campaign32[[#This Row],[Age]]&lt;59), "Middle Age", "Old Age"))</f>
        <v>Adult</v>
      </c>
      <c r="E1827">
        <v>3</v>
      </c>
      <c r="F1827">
        <v>2</v>
      </c>
      <c r="G1827">
        <v>31535</v>
      </c>
      <c r="H1827" t="s">
        <v>147</v>
      </c>
      <c r="I1827">
        <v>2</v>
      </c>
      <c r="J1827">
        <v>1</v>
      </c>
      <c r="K1827">
        <v>0</v>
      </c>
      <c r="L1827">
        <f t="shared" si="84"/>
        <v>1</v>
      </c>
      <c r="M1827">
        <f>marketing_campaign32[[#This Row],[TotalKids]]+marketing_campaign32[[#This Row],[Marital_Number]]</f>
        <v>3</v>
      </c>
      <c r="N1827" s="1">
        <v>41543</v>
      </c>
      <c r="O1827" s="22">
        <f>MAX($N$2:$N$2229)-marketing_campaign32[[#This Row],[Dt_Customer]]</f>
        <v>276</v>
      </c>
      <c r="P1827">
        <v>95</v>
      </c>
      <c r="Q1827">
        <v>15</v>
      </c>
      <c r="R1827">
        <v>4</v>
      </c>
      <c r="S1827">
        <v>13</v>
      </c>
      <c r="T1827">
        <v>0</v>
      </c>
      <c r="U1827">
        <v>0</v>
      </c>
      <c r="V1827">
        <v>19</v>
      </c>
      <c r="W1827">
        <f t="shared" si="85"/>
        <v>51</v>
      </c>
      <c r="X1827" s="27">
        <f>marketing_campaign32[[#This Row],[TotalSpend]]/marketing_campaign32[[#This Row],[Income]]</f>
        <v>1.6172506738544475E-3</v>
      </c>
      <c r="Y1827" s="27" t="str">
        <f>IF(marketing_campaign32[[#This Row],[TotalSpend]]&gt;1196, "High Spend", "Low Spend")</f>
        <v>Low Spend</v>
      </c>
      <c r="Z1827">
        <v>1</v>
      </c>
      <c r="AA1827">
        <v>1</v>
      </c>
      <c r="AB1827">
        <v>1</v>
      </c>
      <c r="AC1827">
        <v>2</v>
      </c>
      <c r="AD1827">
        <f t="shared" si="86"/>
        <v>4</v>
      </c>
      <c r="AE1827" s="30">
        <f>IFERROR(marketing_campaign32[[#This Row],[TotalSpend]]/marketing_campaign32[[#This Row],[TotalPurchase]], 0)</f>
        <v>12.75</v>
      </c>
      <c r="AF1827">
        <v>7</v>
      </c>
      <c r="AG1827">
        <v>0</v>
      </c>
      <c r="AH1827">
        <v>0</v>
      </c>
      <c r="AI1827">
        <v>1</v>
      </c>
      <c r="AJ1827">
        <v>0</v>
      </c>
      <c r="AK1827">
        <v>0</v>
      </c>
      <c r="AL1827">
        <v>0</v>
      </c>
      <c r="AM1827">
        <v>0</v>
      </c>
    </row>
    <row r="1828" spans="1:39" x14ac:dyDescent="0.3">
      <c r="A1828">
        <v>5231</v>
      </c>
      <c r="B1828">
        <v>1974</v>
      </c>
      <c r="C1828">
        <f>2014-marketing_campaign32[[#This Row],[Year_Birth]]</f>
        <v>40</v>
      </c>
      <c r="D1828" t="str">
        <f>IF(AND(marketing_campaign32[[#This Row],[Age]]&gt;17, marketing_campaign32[[#This Row],[Age]]&lt;40), "Adult", IF(AND(marketing_campaign32[[#This Row],[Age]]&gt;=40, marketing_campaign32[[#This Row],[Age]]&lt;59), "Middle Age", "Old Age"))</f>
        <v>Middle Age</v>
      </c>
      <c r="E1828">
        <v>3</v>
      </c>
      <c r="F1828">
        <v>2</v>
      </c>
      <c r="G1828">
        <v>45894</v>
      </c>
      <c r="H1828" t="s">
        <v>147</v>
      </c>
      <c r="I1828">
        <v>2</v>
      </c>
      <c r="J1828">
        <v>0</v>
      </c>
      <c r="K1828">
        <v>2</v>
      </c>
      <c r="L1828">
        <f t="shared" si="84"/>
        <v>2</v>
      </c>
      <c r="M1828">
        <f>marketing_campaign32[[#This Row],[TotalKids]]+marketing_campaign32[[#This Row],[Marital_Number]]</f>
        <v>4</v>
      </c>
      <c r="N1828" s="1">
        <v>41697</v>
      </c>
      <c r="O1828" s="22">
        <f>MAX($N$2:$N$2229)-marketing_campaign32[[#This Row],[Dt_Customer]]</f>
        <v>122</v>
      </c>
      <c r="P1828">
        <v>15</v>
      </c>
      <c r="Q1828">
        <v>27</v>
      </c>
      <c r="R1828">
        <v>2</v>
      </c>
      <c r="S1828">
        <v>7</v>
      </c>
      <c r="T1828">
        <v>0</v>
      </c>
      <c r="U1828">
        <v>2</v>
      </c>
      <c r="V1828">
        <v>13</v>
      </c>
      <c r="W1828">
        <f t="shared" si="85"/>
        <v>51</v>
      </c>
      <c r="X1828" s="27">
        <f>marketing_campaign32[[#This Row],[TotalSpend]]/marketing_campaign32[[#This Row],[Income]]</f>
        <v>1.1112563733821415E-3</v>
      </c>
      <c r="Y1828" s="27" t="str">
        <f>IF(marketing_campaign32[[#This Row],[TotalSpend]]&gt;1196, "High Spend", "Low Spend")</f>
        <v>Low Spend</v>
      </c>
      <c r="Z1828">
        <v>1</v>
      </c>
      <c r="AA1828">
        <v>1</v>
      </c>
      <c r="AB1828">
        <v>0</v>
      </c>
      <c r="AC1828">
        <v>3</v>
      </c>
      <c r="AD1828">
        <f t="shared" si="86"/>
        <v>4</v>
      </c>
      <c r="AE1828" s="30">
        <f>IFERROR(marketing_campaign32[[#This Row],[TotalSpend]]/marketing_campaign32[[#This Row],[TotalPurchase]], 0)</f>
        <v>12.75</v>
      </c>
      <c r="AF1828">
        <v>5</v>
      </c>
      <c r="AG1828">
        <v>0</v>
      </c>
      <c r="AH1828">
        <v>0</v>
      </c>
      <c r="AI1828">
        <v>0</v>
      </c>
      <c r="AJ1828">
        <v>0</v>
      </c>
      <c r="AK1828">
        <v>0</v>
      </c>
      <c r="AL1828">
        <v>0</v>
      </c>
      <c r="AM1828">
        <v>0</v>
      </c>
    </row>
    <row r="1829" spans="1:39" x14ac:dyDescent="0.3">
      <c r="A1829">
        <v>6398</v>
      </c>
      <c r="B1829">
        <v>1974</v>
      </c>
      <c r="C1829">
        <f>2014-marketing_campaign32[[#This Row],[Year_Birth]]</f>
        <v>40</v>
      </c>
      <c r="D1829" t="str">
        <f>IF(AND(marketing_campaign32[[#This Row],[Age]]&gt;17, marketing_campaign32[[#This Row],[Age]]&lt;40), "Adult", IF(AND(marketing_campaign32[[#This Row],[Age]]&gt;=40, marketing_campaign32[[#This Row],[Age]]&lt;59), "Middle Age", "Old Age"))</f>
        <v>Middle Age</v>
      </c>
      <c r="E1829">
        <v>1</v>
      </c>
      <c r="F1829">
        <v>2</v>
      </c>
      <c r="G1829">
        <v>18393</v>
      </c>
      <c r="H1829" t="s">
        <v>148</v>
      </c>
      <c r="I1829">
        <v>1</v>
      </c>
      <c r="J1829">
        <v>1</v>
      </c>
      <c r="K1829">
        <v>0</v>
      </c>
      <c r="L1829">
        <f t="shared" si="84"/>
        <v>1</v>
      </c>
      <c r="M1829">
        <f>marketing_campaign32[[#This Row],[TotalKids]]+marketing_campaign32[[#This Row],[Marital_Number]]</f>
        <v>3</v>
      </c>
      <c r="N1829" s="1">
        <v>41727</v>
      </c>
      <c r="O1829" s="22">
        <f>MAX($N$2:$N$2229)-marketing_campaign32[[#This Row],[Dt_Customer]]</f>
        <v>92</v>
      </c>
      <c r="P1829">
        <v>2</v>
      </c>
      <c r="Q1829">
        <v>7</v>
      </c>
      <c r="R1829">
        <v>10</v>
      </c>
      <c r="S1829">
        <v>13</v>
      </c>
      <c r="T1829">
        <v>16</v>
      </c>
      <c r="U1829">
        <v>0</v>
      </c>
      <c r="V1829">
        <v>4</v>
      </c>
      <c r="W1829">
        <f t="shared" si="85"/>
        <v>50</v>
      </c>
      <c r="X1829" s="27">
        <f>marketing_campaign32[[#This Row],[TotalSpend]]/marketing_campaign32[[#This Row],[Income]]</f>
        <v>2.718425487957375E-3</v>
      </c>
      <c r="Y1829" s="27" t="str">
        <f>IF(marketing_campaign32[[#This Row],[TotalSpend]]&gt;1196, "High Spend", "Low Spend")</f>
        <v>Low Spend</v>
      </c>
      <c r="Z1829">
        <v>2</v>
      </c>
      <c r="AA1829">
        <v>3</v>
      </c>
      <c r="AB1829">
        <v>0</v>
      </c>
      <c r="AC1829">
        <v>3</v>
      </c>
      <c r="AD1829">
        <f t="shared" si="86"/>
        <v>6</v>
      </c>
      <c r="AE1829" s="30">
        <f>IFERROR(marketing_campaign32[[#This Row],[TotalSpend]]/marketing_campaign32[[#This Row],[TotalPurchase]], 0)</f>
        <v>8.3333333333333339</v>
      </c>
      <c r="AF1829">
        <v>8</v>
      </c>
      <c r="AG1829">
        <v>0</v>
      </c>
      <c r="AH1829">
        <v>0</v>
      </c>
      <c r="AI1829">
        <v>0</v>
      </c>
      <c r="AJ1829">
        <v>0</v>
      </c>
      <c r="AK1829">
        <v>0</v>
      </c>
      <c r="AL1829">
        <v>0</v>
      </c>
      <c r="AM1829">
        <v>0</v>
      </c>
    </row>
    <row r="1830" spans="1:39" x14ac:dyDescent="0.3">
      <c r="A1830">
        <v>11003</v>
      </c>
      <c r="B1830">
        <v>1980</v>
      </c>
      <c r="C1830">
        <f>2014-marketing_campaign32[[#This Row],[Year_Birth]]</f>
        <v>34</v>
      </c>
      <c r="D1830" t="str">
        <f>IF(AND(marketing_campaign32[[#This Row],[Age]]&gt;17, marketing_campaign32[[#This Row],[Age]]&lt;40), "Adult", IF(AND(marketing_campaign32[[#This Row],[Age]]&gt;=40, marketing_campaign32[[#This Row],[Age]]&lt;59), "Middle Age", "Old Age"))</f>
        <v>Adult</v>
      </c>
      <c r="E1830">
        <v>3</v>
      </c>
      <c r="F1830">
        <v>2</v>
      </c>
      <c r="G1830">
        <v>25130</v>
      </c>
      <c r="H1830" t="s">
        <v>148</v>
      </c>
      <c r="I1830">
        <v>1</v>
      </c>
      <c r="J1830">
        <v>1</v>
      </c>
      <c r="K1830">
        <v>0</v>
      </c>
      <c r="L1830">
        <f t="shared" si="84"/>
        <v>1</v>
      </c>
      <c r="M1830">
        <f>marketing_campaign32[[#This Row],[TotalKids]]+marketing_campaign32[[#This Row],[Marital_Number]]</f>
        <v>3</v>
      </c>
      <c r="N1830" s="1">
        <v>41549</v>
      </c>
      <c r="O1830" s="22">
        <f>MAX($N$2:$N$2229)-marketing_campaign32[[#This Row],[Dt_Customer]]</f>
        <v>270</v>
      </c>
      <c r="P1830">
        <v>10</v>
      </c>
      <c r="Q1830">
        <v>2</v>
      </c>
      <c r="R1830">
        <v>5</v>
      </c>
      <c r="S1830">
        <v>7</v>
      </c>
      <c r="T1830">
        <v>0</v>
      </c>
      <c r="U1830">
        <v>18</v>
      </c>
      <c r="V1830">
        <v>18</v>
      </c>
      <c r="W1830">
        <f t="shared" si="85"/>
        <v>50</v>
      </c>
      <c r="X1830" s="27">
        <f>marketing_campaign32[[#This Row],[TotalSpend]]/marketing_campaign32[[#This Row],[Income]]</f>
        <v>1.9896538002387586E-3</v>
      </c>
      <c r="Y1830" s="27" t="str">
        <f>IF(marketing_campaign32[[#This Row],[TotalSpend]]&gt;1196, "High Spend", "Low Spend")</f>
        <v>Low Spend</v>
      </c>
      <c r="Z1830">
        <v>2</v>
      </c>
      <c r="AA1830">
        <v>2</v>
      </c>
      <c r="AB1830">
        <v>0</v>
      </c>
      <c r="AC1830">
        <v>3</v>
      </c>
      <c r="AD1830">
        <f t="shared" si="86"/>
        <v>5</v>
      </c>
      <c r="AE1830" s="30">
        <f>IFERROR(marketing_campaign32[[#This Row],[TotalSpend]]/marketing_campaign32[[#This Row],[TotalPurchase]], 0)</f>
        <v>10</v>
      </c>
      <c r="AF1830">
        <v>7</v>
      </c>
      <c r="AG1830">
        <v>0</v>
      </c>
      <c r="AH1830">
        <v>0</v>
      </c>
      <c r="AI1830">
        <v>0</v>
      </c>
      <c r="AJ1830">
        <v>0</v>
      </c>
      <c r="AK1830">
        <v>0</v>
      </c>
      <c r="AL1830">
        <v>0</v>
      </c>
      <c r="AM1830">
        <v>0</v>
      </c>
    </row>
    <row r="1831" spans="1:39" x14ac:dyDescent="0.3">
      <c r="A1831">
        <v>10084</v>
      </c>
      <c r="B1831">
        <v>1972</v>
      </c>
      <c r="C1831">
        <f>2014-marketing_campaign32[[#This Row],[Year_Birth]]</f>
        <v>42</v>
      </c>
      <c r="D1831" t="str">
        <f>IF(AND(marketing_campaign32[[#This Row],[Age]]&gt;17, marketing_campaign32[[#This Row],[Age]]&lt;40), "Adult", IF(AND(marketing_campaign32[[#This Row],[Age]]&gt;=40, marketing_campaign32[[#This Row],[Age]]&lt;59), "Middle Age", "Old Age"))</f>
        <v>Middle Age</v>
      </c>
      <c r="E1831">
        <v>2</v>
      </c>
      <c r="F1831">
        <v>2</v>
      </c>
      <c r="G1831">
        <v>24434</v>
      </c>
      <c r="H1831" t="s">
        <v>148</v>
      </c>
      <c r="I1831">
        <v>1</v>
      </c>
      <c r="J1831">
        <v>2</v>
      </c>
      <c r="K1831">
        <v>0</v>
      </c>
      <c r="L1831">
        <f t="shared" si="84"/>
        <v>2</v>
      </c>
      <c r="M1831">
        <f>marketing_campaign32[[#This Row],[TotalKids]]+marketing_campaign32[[#This Row],[Marital_Number]]</f>
        <v>4</v>
      </c>
      <c r="N1831" s="1">
        <v>41777</v>
      </c>
      <c r="O1831" s="22">
        <f>MAX($N$2:$N$2229)-marketing_campaign32[[#This Row],[Dt_Customer]]</f>
        <v>42</v>
      </c>
      <c r="P1831">
        <v>9</v>
      </c>
      <c r="Q1831">
        <v>3</v>
      </c>
      <c r="R1831">
        <v>2</v>
      </c>
      <c r="S1831">
        <v>8</v>
      </c>
      <c r="T1831">
        <v>20</v>
      </c>
      <c r="U1831">
        <v>0</v>
      </c>
      <c r="V1831">
        <v>17</v>
      </c>
      <c r="W1831">
        <f t="shared" si="85"/>
        <v>50</v>
      </c>
      <c r="X1831" s="27">
        <f>marketing_campaign32[[#This Row],[TotalSpend]]/marketing_campaign32[[#This Row],[Income]]</f>
        <v>2.0463288859785544E-3</v>
      </c>
      <c r="Y1831" s="27" t="str">
        <f>IF(marketing_campaign32[[#This Row],[TotalSpend]]&gt;1196, "High Spend", "Low Spend")</f>
        <v>Low Spend</v>
      </c>
      <c r="Z1831">
        <v>2</v>
      </c>
      <c r="AA1831">
        <v>2</v>
      </c>
      <c r="AB1831">
        <v>1</v>
      </c>
      <c r="AC1831">
        <v>2</v>
      </c>
      <c r="AD1831">
        <f t="shared" si="86"/>
        <v>5</v>
      </c>
      <c r="AE1831" s="30">
        <f>IFERROR(marketing_campaign32[[#This Row],[TotalSpend]]/marketing_campaign32[[#This Row],[TotalPurchase]], 0)</f>
        <v>10</v>
      </c>
      <c r="AF1831">
        <v>7</v>
      </c>
      <c r="AG1831">
        <v>0</v>
      </c>
      <c r="AH1831">
        <v>0</v>
      </c>
      <c r="AI1831">
        <v>0</v>
      </c>
      <c r="AJ1831">
        <v>0</v>
      </c>
      <c r="AK1831">
        <v>0</v>
      </c>
      <c r="AL1831">
        <v>0</v>
      </c>
      <c r="AM1831">
        <v>0</v>
      </c>
    </row>
    <row r="1832" spans="1:39" x14ac:dyDescent="0.3">
      <c r="A1832">
        <v>3479</v>
      </c>
      <c r="B1832">
        <v>1950</v>
      </c>
      <c r="C1832">
        <f>2014-marketing_campaign32[[#This Row],[Year_Birth]]</f>
        <v>64</v>
      </c>
      <c r="D1832" t="str">
        <f>IF(AND(marketing_campaign32[[#This Row],[Age]]&gt;17, marketing_campaign32[[#This Row],[Age]]&lt;40), "Adult", IF(AND(marketing_campaign32[[#This Row],[Age]]&gt;=40, marketing_campaign32[[#This Row],[Age]]&lt;59), "Middle Age", "Old Age"))</f>
        <v>Old Age</v>
      </c>
      <c r="E1832">
        <v>2</v>
      </c>
      <c r="F1832">
        <v>1</v>
      </c>
      <c r="G1832">
        <v>16813</v>
      </c>
      <c r="H1832" t="s">
        <v>148</v>
      </c>
      <c r="I1832">
        <v>1</v>
      </c>
      <c r="J1832">
        <v>0</v>
      </c>
      <c r="K1832">
        <v>0</v>
      </c>
      <c r="L1832">
        <f t="shared" si="84"/>
        <v>0</v>
      </c>
      <c r="M1832">
        <f>marketing_campaign32[[#This Row],[TotalKids]]+marketing_campaign32[[#This Row],[Marital_Number]]</f>
        <v>1</v>
      </c>
      <c r="N1832" s="1">
        <v>41474</v>
      </c>
      <c r="O1832" s="22">
        <f>MAX($N$2:$N$2229)-marketing_campaign32[[#This Row],[Dt_Customer]]</f>
        <v>345</v>
      </c>
      <c r="P1832">
        <v>49</v>
      </c>
      <c r="Q1832">
        <v>4</v>
      </c>
      <c r="R1832">
        <v>8</v>
      </c>
      <c r="S1832">
        <v>11</v>
      </c>
      <c r="T1832">
        <v>12</v>
      </c>
      <c r="U1832">
        <v>2</v>
      </c>
      <c r="V1832">
        <v>13</v>
      </c>
      <c r="W1832">
        <f t="shared" si="85"/>
        <v>50</v>
      </c>
      <c r="X1832" s="27">
        <f>marketing_campaign32[[#This Row],[TotalSpend]]/marketing_campaign32[[#This Row],[Income]]</f>
        <v>2.9738892523642419E-3</v>
      </c>
      <c r="Y1832" s="27" t="str">
        <f>IF(marketing_campaign32[[#This Row],[TotalSpend]]&gt;1196, "High Spend", "Low Spend")</f>
        <v>Low Spend</v>
      </c>
      <c r="Z1832">
        <v>1</v>
      </c>
      <c r="AA1832">
        <v>2</v>
      </c>
      <c r="AB1832">
        <v>0</v>
      </c>
      <c r="AC1832">
        <v>3</v>
      </c>
      <c r="AD1832">
        <f t="shared" si="86"/>
        <v>5</v>
      </c>
      <c r="AE1832" s="30">
        <f>IFERROR(marketing_campaign32[[#This Row],[TotalSpend]]/marketing_campaign32[[#This Row],[TotalPurchase]], 0)</f>
        <v>10</v>
      </c>
      <c r="AF1832">
        <v>7</v>
      </c>
      <c r="AG1832">
        <v>0</v>
      </c>
      <c r="AH1832">
        <v>0</v>
      </c>
      <c r="AI1832">
        <v>1</v>
      </c>
      <c r="AJ1832">
        <v>0</v>
      </c>
      <c r="AK1832">
        <v>0</v>
      </c>
      <c r="AL1832">
        <v>0</v>
      </c>
      <c r="AM1832">
        <v>0</v>
      </c>
    </row>
    <row r="1833" spans="1:39" x14ac:dyDescent="0.3">
      <c r="A1833">
        <v>6515</v>
      </c>
      <c r="B1833">
        <v>1977</v>
      </c>
      <c r="C1833">
        <f>2014-marketing_campaign32[[#This Row],[Year_Birth]]</f>
        <v>37</v>
      </c>
      <c r="D1833" t="str">
        <f>IF(AND(marketing_campaign32[[#This Row],[Age]]&gt;17, marketing_campaign32[[#This Row],[Age]]&lt;40), "Adult", IF(AND(marketing_campaign32[[#This Row],[Age]]&gt;=40, marketing_campaign32[[#This Row],[Age]]&lt;59), "Middle Age", "Old Age"))</f>
        <v>Adult</v>
      </c>
      <c r="E1833">
        <v>2</v>
      </c>
      <c r="F1833">
        <v>2</v>
      </c>
      <c r="G1833">
        <v>39771</v>
      </c>
      <c r="H1833" t="s">
        <v>147</v>
      </c>
      <c r="I1833">
        <v>2</v>
      </c>
      <c r="J1833">
        <v>1</v>
      </c>
      <c r="K1833">
        <v>0</v>
      </c>
      <c r="L1833">
        <f t="shared" si="84"/>
        <v>1</v>
      </c>
      <c r="M1833">
        <f>marketing_campaign32[[#This Row],[TotalKids]]+marketing_campaign32[[#This Row],[Marital_Number]]</f>
        <v>3</v>
      </c>
      <c r="N1833" s="1">
        <v>41614</v>
      </c>
      <c r="O1833" s="22">
        <f>MAX($N$2:$N$2229)-marketing_campaign32[[#This Row],[Dt_Customer]]</f>
        <v>205</v>
      </c>
      <c r="P1833">
        <v>92</v>
      </c>
      <c r="Q1833">
        <v>6</v>
      </c>
      <c r="R1833">
        <v>2</v>
      </c>
      <c r="S1833">
        <v>18</v>
      </c>
      <c r="T1833">
        <v>2</v>
      </c>
      <c r="U1833">
        <v>8</v>
      </c>
      <c r="V1833">
        <v>14</v>
      </c>
      <c r="W1833">
        <f t="shared" si="85"/>
        <v>50</v>
      </c>
      <c r="X1833" s="27">
        <f>marketing_campaign32[[#This Row],[TotalSpend]]/marketing_campaign32[[#This Row],[Income]]</f>
        <v>1.2571974554323503E-3</v>
      </c>
      <c r="Y1833" s="27" t="str">
        <f>IF(marketing_campaign32[[#This Row],[TotalSpend]]&gt;1196, "High Spend", "Low Spend")</f>
        <v>Low Spend</v>
      </c>
      <c r="Z1833">
        <v>1</v>
      </c>
      <c r="AA1833">
        <v>2</v>
      </c>
      <c r="AB1833">
        <v>0</v>
      </c>
      <c r="AC1833">
        <v>3</v>
      </c>
      <c r="AD1833">
        <f t="shared" si="86"/>
        <v>5</v>
      </c>
      <c r="AE1833" s="30">
        <f>IFERROR(marketing_campaign32[[#This Row],[TotalSpend]]/marketing_campaign32[[#This Row],[TotalPurchase]], 0)</f>
        <v>10</v>
      </c>
      <c r="AF1833">
        <v>4</v>
      </c>
      <c r="AG1833">
        <v>0</v>
      </c>
      <c r="AH1833">
        <v>0</v>
      </c>
      <c r="AI1833">
        <v>0</v>
      </c>
      <c r="AJ1833">
        <v>0</v>
      </c>
      <c r="AK1833">
        <v>0</v>
      </c>
      <c r="AL1833">
        <v>0</v>
      </c>
      <c r="AM1833">
        <v>0</v>
      </c>
    </row>
    <row r="1834" spans="1:39" x14ac:dyDescent="0.3">
      <c r="A1834">
        <v>5454</v>
      </c>
      <c r="B1834">
        <v>1979</v>
      </c>
      <c r="C1834">
        <f>2014-marketing_campaign32[[#This Row],[Year_Birth]]</f>
        <v>35</v>
      </c>
      <c r="D1834" t="str">
        <f>IF(AND(marketing_campaign32[[#This Row],[Age]]&gt;17, marketing_campaign32[[#This Row],[Age]]&lt;40), "Adult", IF(AND(marketing_campaign32[[#This Row],[Age]]&gt;=40, marketing_campaign32[[#This Row],[Age]]&lt;59), "Middle Age", "Old Age"))</f>
        <v>Adult</v>
      </c>
      <c r="E1834">
        <v>3</v>
      </c>
      <c r="F1834">
        <v>2</v>
      </c>
      <c r="G1834">
        <v>45057</v>
      </c>
      <c r="H1834" t="s">
        <v>147</v>
      </c>
      <c r="I1834">
        <v>2</v>
      </c>
      <c r="J1834">
        <v>1</v>
      </c>
      <c r="K1834">
        <v>0</v>
      </c>
      <c r="L1834">
        <f t="shared" si="84"/>
        <v>1</v>
      </c>
      <c r="M1834">
        <f>marketing_campaign32[[#This Row],[TotalKids]]+marketing_campaign32[[#This Row],[Marital_Number]]</f>
        <v>3</v>
      </c>
      <c r="N1834" s="1">
        <v>41609</v>
      </c>
      <c r="O1834" s="22">
        <f>MAX($N$2:$N$2229)-marketing_campaign32[[#This Row],[Dt_Customer]]</f>
        <v>210</v>
      </c>
      <c r="P1834">
        <v>80</v>
      </c>
      <c r="Q1834">
        <v>37</v>
      </c>
      <c r="R1834">
        <v>0</v>
      </c>
      <c r="S1834">
        <v>7</v>
      </c>
      <c r="T1834">
        <v>3</v>
      </c>
      <c r="U1834">
        <v>0</v>
      </c>
      <c r="V1834">
        <v>3</v>
      </c>
      <c r="W1834">
        <f t="shared" si="85"/>
        <v>50</v>
      </c>
      <c r="X1834" s="27">
        <f>marketing_campaign32[[#This Row],[TotalSpend]]/marketing_campaign32[[#This Row],[Income]]</f>
        <v>1.1097054841645027E-3</v>
      </c>
      <c r="Y1834" s="27" t="str">
        <f>IF(marketing_campaign32[[#This Row],[TotalSpend]]&gt;1196, "High Spend", "Low Spend")</f>
        <v>Low Spend</v>
      </c>
      <c r="Z1834">
        <v>1</v>
      </c>
      <c r="AA1834">
        <v>2</v>
      </c>
      <c r="AB1834">
        <v>0</v>
      </c>
      <c r="AC1834">
        <v>3</v>
      </c>
      <c r="AD1834">
        <f t="shared" si="86"/>
        <v>5</v>
      </c>
      <c r="AE1834" s="30">
        <f>IFERROR(marketing_campaign32[[#This Row],[TotalSpend]]/marketing_campaign32[[#This Row],[TotalPurchase]], 0)</f>
        <v>10</v>
      </c>
      <c r="AF1834">
        <v>5</v>
      </c>
      <c r="AG1834">
        <v>0</v>
      </c>
      <c r="AH1834">
        <v>0</v>
      </c>
      <c r="AI1834">
        <v>0</v>
      </c>
      <c r="AJ1834">
        <v>0</v>
      </c>
      <c r="AK1834">
        <v>0</v>
      </c>
      <c r="AL1834">
        <v>0</v>
      </c>
      <c r="AM1834">
        <v>0</v>
      </c>
    </row>
    <row r="1835" spans="1:39" x14ac:dyDescent="0.3">
      <c r="A1835">
        <v>3518</v>
      </c>
      <c r="B1835">
        <v>1983</v>
      </c>
      <c r="C1835">
        <f>2014-marketing_campaign32[[#This Row],[Year_Birth]]</f>
        <v>31</v>
      </c>
      <c r="D1835" t="str">
        <f>IF(AND(marketing_campaign32[[#This Row],[Age]]&gt;17, marketing_campaign32[[#This Row],[Age]]&lt;40), "Adult", IF(AND(marketing_campaign32[[#This Row],[Age]]&gt;=40, marketing_campaign32[[#This Row],[Age]]&lt;59), "Middle Age", "Old Age"))</f>
        <v>Adult</v>
      </c>
      <c r="E1835">
        <v>2</v>
      </c>
      <c r="F1835">
        <v>2</v>
      </c>
      <c r="G1835">
        <v>25271</v>
      </c>
      <c r="H1835" t="s">
        <v>148</v>
      </c>
      <c r="I1835">
        <v>1</v>
      </c>
      <c r="J1835">
        <v>1</v>
      </c>
      <c r="K1835">
        <v>0</v>
      </c>
      <c r="L1835">
        <f t="shared" si="84"/>
        <v>1</v>
      </c>
      <c r="M1835">
        <f>marketing_campaign32[[#This Row],[TotalKids]]+marketing_campaign32[[#This Row],[Marital_Number]]</f>
        <v>3</v>
      </c>
      <c r="N1835" s="1">
        <v>41248</v>
      </c>
      <c r="O1835" s="22">
        <f>MAX($N$2:$N$2229)-marketing_campaign32[[#This Row],[Dt_Customer]]</f>
        <v>571</v>
      </c>
      <c r="P1835">
        <v>45</v>
      </c>
      <c r="Q1835">
        <v>10</v>
      </c>
      <c r="R1835">
        <v>1</v>
      </c>
      <c r="S1835">
        <v>18</v>
      </c>
      <c r="T1835">
        <v>10</v>
      </c>
      <c r="U1835">
        <v>4</v>
      </c>
      <c r="V1835">
        <v>7</v>
      </c>
      <c r="W1835">
        <f t="shared" si="85"/>
        <v>50</v>
      </c>
      <c r="X1835" s="27">
        <f>marketing_campaign32[[#This Row],[TotalSpend]]/marketing_campaign32[[#This Row],[Income]]</f>
        <v>1.9785524909975861E-3</v>
      </c>
      <c r="Y1835" s="27" t="str">
        <f>IF(marketing_campaign32[[#This Row],[TotalSpend]]&gt;1196, "High Spend", "Low Spend")</f>
        <v>Low Spend</v>
      </c>
      <c r="Z1835">
        <v>1</v>
      </c>
      <c r="AA1835">
        <v>1</v>
      </c>
      <c r="AB1835">
        <v>1</v>
      </c>
      <c r="AC1835">
        <v>2</v>
      </c>
      <c r="AD1835">
        <f t="shared" si="86"/>
        <v>4</v>
      </c>
      <c r="AE1835" s="30">
        <f>IFERROR(marketing_campaign32[[#This Row],[TotalSpend]]/marketing_campaign32[[#This Row],[TotalPurchase]], 0)</f>
        <v>12.5</v>
      </c>
      <c r="AF1835">
        <v>9</v>
      </c>
      <c r="AG1835">
        <v>0</v>
      </c>
      <c r="AH1835">
        <v>0</v>
      </c>
      <c r="AI1835">
        <v>0</v>
      </c>
      <c r="AJ1835">
        <v>0</v>
      </c>
      <c r="AK1835">
        <v>0</v>
      </c>
      <c r="AL1835">
        <v>0</v>
      </c>
      <c r="AM1835">
        <v>0</v>
      </c>
    </row>
    <row r="1836" spans="1:39" x14ac:dyDescent="0.3">
      <c r="A1836">
        <v>1160</v>
      </c>
      <c r="B1836">
        <v>1970</v>
      </c>
      <c r="C1836">
        <f>2014-marketing_campaign32[[#This Row],[Year_Birth]]</f>
        <v>44</v>
      </c>
      <c r="D1836" t="str">
        <f>IF(AND(marketing_campaign32[[#This Row],[Age]]&gt;17, marketing_campaign32[[#This Row],[Age]]&lt;40), "Adult", IF(AND(marketing_campaign32[[#This Row],[Age]]&gt;=40, marketing_campaign32[[#This Row],[Age]]&lt;59), "Middle Age", "Old Age"))</f>
        <v>Middle Age</v>
      </c>
      <c r="E1836">
        <v>2</v>
      </c>
      <c r="F1836">
        <v>2</v>
      </c>
      <c r="G1836">
        <v>13260</v>
      </c>
      <c r="H1836" t="s">
        <v>148</v>
      </c>
      <c r="I1836">
        <v>1</v>
      </c>
      <c r="J1836">
        <v>1</v>
      </c>
      <c r="K1836">
        <v>1</v>
      </c>
      <c r="L1836">
        <f t="shared" si="84"/>
        <v>2</v>
      </c>
      <c r="M1836">
        <f>marketing_campaign32[[#This Row],[TotalKids]]+marketing_campaign32[[#This Row],[Marital_Number]]</f>
        <v>4</v>
      </c>
      <c r="N1836" s="1">
        <v>41509</v>
      </c>
      <c r="O1836" s="22">
        <f>MAX($N$2:$N$2229)-marketing_campaign32[[#This Row],[Dt_Customer]]</f>
        <v>310</v>
      </c>
      <c r="P1836">
        <v>48</v>
      </c>
      <c r="Q1836">
        <v>9</v>
      </c>
      <c r="R1836">
        <v>4</v>
      </c>
      <c r="S1836">
        <v>17</v>
      </c>
      <c r="T1836">
        <v>10</v>
      </c>
      <c r="U1836">
        <v>2</v>
      </c>
      <c r="V1836">
        <v>7</v>
      </c>
      <c r="W1836">
        <f t="shared" si="85"/>
        <v>49</v>
      </c>
      <c r="X1836" s="27">
        <f>marketing_campaign32[[#This Row],[TotalSpend]]/marketing_campaign32[[#This Row],[Income]]</f>
        <v>3.6953242835595776E-3</v>
      </c>
      <c r="Y1836" s="27" t="str">
        <f>IF(marketing_campaign32[[#This Row],[TotalSpend]]&gt;1196, "High Spend", "Low Spend")</f>
        <v>Low Spend</v>
      </c>
      <c r="Z1836">
        <v>4</v>
      </c>
      <c r="AA1836">
        <v>3</v>
      </c>
      <c r="AB1836">
        <v>0</v>
      </c>
      <c r="AC1836">
        <v>3</v>
      </c>
      <c r="AD1836">
        <f t="shared" si="86"/>
        <v>6</v>
      </c>
      <c r="AE1836" s="30">
        <f>IFERROR(marketing_campaign32[[#This Row],[TotalSpend]]/marketing_campaign32[[#This Row],[TotalPurchase]], 0)</f>
        <v>8.1666666666666661</v>
      </c>
      <c r="AF1836">
        <v>8</v>
      </c>
      <c r="AG1836">
        <v>0</v>
      </c>
      <c r="AH1836">
        <v>0</v>
      </c>
      <c r="AI1836">
        <v>0</v>
      </c>
      <c r="AJ1836">
        <v>0</v>
      </c>
      <c r="AK1836">
        <v>0</v>
      </c>
      <c r="AL1836">
        <v>0</v>
      </c>
      <c r="AM1836">
        <v>0</v>
      </c>
    </row>
    <row r="1837" spans="1:39" x14ac:dyDescent="0.3">
      <c r="A1837">
        <v>6201</v>
      </c>
      <c r="B1837">
        <v>1978</v>
      </c>
      <c r="C1837">
        <f>2014-marketing_campaign32[[#This Row],[Year_Birth]]</f>
        <v>36</v>
      </c>
      <c r="D1837" t="str">
        <f>IF(AND(marketing_campaign32[[#This Row],[Age]]&gt;17, marketing_campaign32[[#This Row],[Age]]&lt;40), "Adult", IF(AND(marketing_campaign32[[#This Row],[Age]]&gt;=40, marketing_campaign32[[#This Row],[Age]]&lt;59), "Middle Age", "Old Age"))</f>
        <v>Adult</v>
      </c>
      <c r="E1837">
        <v>2</v>
      </c>
      <c r="F1837">
        <v>1</v>
      </c>
      <c r="G1837">
        <v>38643</v>
      </c>
      <c r="H1837" t="s">
        <v>147</v>
      </c>
      <c r="I1837">
        <v>2</v>
      </c>
      <c r="J1837">
        <v>1</v>
      </c>
      <c r="K1837">
        <v>1</v>
      </c>
      <c r="L1837">
        <f t="shared" si="84"/>
        <v>2</v>
      </c>
      <c r="M1837">
        <f>marketing_campaign32[[#This Row],[TotalKids]]+marketing_campaign32[[#This Row],[Marital_Number]]</f>
        <v>3</v>
      </c>
      <c r="N1837" s="1">
        <v>41607</v>
      </c>
      <c r="O1837" s="22">
        <f>MAX($N$2:$N$2229)-marketing_campaign32[[#This Row],[Dt_Customer]]</f>
        <v>212</v>
      </c>
      <c r="P1837">
        <v>45</v>
      </c>
      <c r="Q1837">
        <v>22</v>
      </c>
      <c r="R1837">
        <v>2</v>
      </c>
      <c r="S1837">
        <v>14</v>
      </c>
      <c r="T1837">
        <v>0</v>
      </c>
      <c r="U1837">
        <v>1</v>
      </c>
      <c r="V1837">
        <v>10</v>
      </c>
      <c r="W1837">
        <f t="shared" si="85"/>
        <v>49</v>
      </c>
      <c r="X1837" s="27">
        <f>marketing_campaign32[[#This Row],[TotalSpend]]/marketing_campaign32[[#This Row],[Income]]</f>
        <v>1.2680174934658283E-3</v>
      </c>
      <c r="Y1837" s="27" t="str">
        <f>IF(marketing_campaign32[[#This Row],[TotalSpend]]&gt;1196, "High Spend", "Low Spend")</f>
        <v>Low Spend</v>
      </c>
      <c r="Z1837">
        <v>2</v>
      </c>
      <c r="AA1837">
        <v>2</v>
      </c>
      <c r="AB1837">
        <v>0</v>
      </c>
      <c r="AC1837">
        <v>3</v>
      </c>
      <c r="AD1837">
        <f t="shared" si="86"/>
        <v>5</v>
      </c>
      <c r="AE1837" s="30">
        <f>IFERROR(marketing_campaign32[[#This Row],[TotalSpend]]/marketing_campaign32[[#This Row],[TotalPurchase]], 0)</f>
        <v>9.8000000000000007</v>
      </c>
      <c r="AF1837">
        <v>7</v>
      </c>
      <c r="AG1837">
        <v>0</v>
      </c>
      <c r="AH1837">
        <v>0</v>
      </c>
      <c r="AI1837">
        <v>0</v>
      </c>
      <c r="AJ1837">
        <v>0</v>
      </c>
      <c r="AK1837">
        <v>0</v>
      </c>
      <c r="AL1837">
        <v>0</v>
      </c>
      <c r="AM1837">
        <v>1</v>
      </c>
    </row>
    <row r="1838" spans="1:39" x14ac:dyDescent="0.3">
      <c r="A1838">
        <v>6424</v>
      </c>
      <c r="B1838">
        <v>1977</v>
      </c>
      <c r="C1838">
        <f>2014-marketing_campaign32[[#This Row],[Year_Birth]]</f>
        <v>37</v>
      </c>
      <c r="D1838" t="str">
        <f>IF(AND(marketing_campaign32[[#This Row],[Age]]&gt;17, marketing_campaign32[[#This Row],[Age]]&lt;40), "Adult", IF(AND(marketing_campaign32[[#This Row],[Age]]&gt;=40, marketing_campaign32[[#This Row],[Age]]&lt;59), "Middle Age", "Old Age"))</f>
        <v>Adult</v>
      </c>
      <c r="E1838">
        <v>2</v>
      </c>
      <c r="F1838">
        <v>2</v>
      </c>
      <c r="G1838">
        <v>33178</v>
      </c>
      <c r="H1838" t="s">
        <v>147</v>
      </c>
      <c r="I1838">
        <v>2</v>
      </c>
      <c r="J1838">
        <v>1</v>
      </c>
      <c r="K1838">
        <v>0</v>
      </c>
      <c r="L1838">
        <f t="shared" si="84"/>
        <v>1</v>
      </c>
      <c r="M1838">
        <f>marketing_campaign32[[#This Row],[TotalKids]]+marketing_campaign32[[#This Row],[Marital_Number]]</f>
        <v>3</v>
      </c>
      <c r="N1838" s="1">
        <v>41669</v>
      </c>
      <c r="O1838" s="22">
        <f>MAX($N$2:$N$2229)-marketing_campaign32[[#This Row],[Dt_Customer]]</f>
        <v>150</v>
      </c>
      <c r="P1838">
        <v>9</v>
      </c>
      <c r="Q1838">
        <v>12</v>
      </c>
      <c r="R1838">
        <v>6</v>
      </c>
      <c r="S1838">
        <v>2</v>
      </c>
      <c r="T1838">
        <v>11</v>
      </c>
      <c r="U1838">
        <v>2</v>
      </c>
      <c r="V1838">
        <v>16</v>
      </c>
      <c r="W1838">
        <f t="shared" si="85"/>
        <v>49</v>
      </c>
      <c r="X1838" s="27">
        <f>marketing_campaign32[[#This Row],[TotalSpend]]/marketing_campaign32[[#This Row],[Income]]</f>
        <v>1.4768822713846525E-3</v>
      </c>
      <c r="Y1838" s="27" t="str">
        <f>IF(marketing_campaign32[[#This Row],[TotalSpend]]&gt;1196, "High Spend", "Low Spend")</f>
        <v>Low Spend</v>
      </c>
      <c r="Z1838">
        <v>1</v>
      </c>
      <c r="AA1838">
        <v>1</v>
      </c>
      <c r="AB1838">
        <v>0</v>
      </c>
      <c r="AC1838">
        <v>3</v>
      </c>
      <c r="AD1838">
        <f t="shared" si="86"/>
        <v>4</v>
      </c>
      <c r="AE1838" s="30">
        <f>IFERROR(marketing_campaign32[[#This Row],[TotalSpend]]/marketing_campaign32[[#This Row],[TotalPurchase]], 0)</f>
        <v>12.25</v>
      </c>
      <c r="AF1838">
        <v>4</v>
      </c>
      <c r="AG1838">
        <v>0</v>
      </c>
      <c r="AH1838">
        <v>0</v>
      </c>
      <c r="AI1838">
        <v>0</v>
      </c>
      <c r="AJ1838">
        <v>0</v>
      </c>
      <c r="AK1838">
        <v>0</v>
      </c>
      <c r="AL1838">
        <v>0</v>
      </c>
      <c r="AM1838">
        <v>0</v>
      </c>
    </row>
    <row r="1839" spans="1:39" x14ac:dyDescent="0.3">
      <c r="A1839">
        <v>10779</v>
      </c>
      <c r="B1839">
        <v>1983</v>
      </c>
      <c r="C1839">
        <f>2014-marketing_campaign32[[#This Row],[Year_Birth]]</f>
        <v>31</v>
      </c>
      <c r="D1839" t="str">
        <f>IF(AND(marketing_campaign32[[#This Row],[Age]]&gt;17, marketing_campaign32[[#This Row],[Age]]&lt;40), "Adult", IF(AND(marketing_campaign32[[#This Row],[Age]]&gt;=40, marketing_campaign32[[#This Row],[Age]]&lt;59), "Middle Age", "Old Age"))</f>
        <v>Adult</v>
      </c>
      <c r="E1839">
        <v>2</v>
      </c>
      <c r="F1839">
        <v>1</v>
      </c>
      <c r="G1839">
        <v>22148</v>
      </c>
      <c r="H1839" t="s">
        <v>148</v>
      </c>
      <c r="I1839">
        <v>1</v>
      </c>
      <c r="J1839">
        <v>0</v>
      </c>
      <c r="K1839">
        <v>0</v>
      </c>
      <c r="L1839">
        <f t="shared" si="84"/>
        <v>0</v>
      </c>
      <c r="M1839">
        <f>marketing_campaign32[[#This Row],[TotalKids]]+marketing_campaign32[[#This Row],[Marital_Number]]</f>
        <v>1</v>
      </c>
      <c r="N1839" s="1">
        <v>41742</v>
      </c>
      <c r="O1839" s="22">
        <f>MAX($N$2:$N$2229)-marketing_campaign32[[#This Row],[Dt_Customer]]</f>
        <v>77</v>
      </c>
      <c r="P1839">
        <v>16</v>
      </c>
      <c r="Q1839">
        <v>15</v>
      </c>
      <c r="R1839">
        <v>5</v>
      </c>
      <c r="S1839">
        <v>14</v>
      </c>
      <c r="T1839">
        <v>0</v>
      </c>
      <c r="U1839">
        <v>4</v>
      </c>
      <c r="V1839">
        <v>11</v>
      </c>
      <c r="W1839">
        <f t="shared" si="85"/>
        <v>49</v>
      </c>
      <c r="X1839" s="27">
        <f>marketing_campaign32[[#This Row],[TotalSpend]]/marketing_campaign32[[#This Row],[Income]]</f>
        <v>2.2123893805309734E-3</v>
      </c>
      <c r="Y1839" s="27" t="str">
        <f>IF(marketing_campaign32[[#This Row],[TotalSpend]]&gt;1196, "High Spend", "Low Spend")</f>
        <v>Low Spend</v>
      </c>
      <c r="Z1839">
        <v>1</v>
      </c>
      <c r="AA1839">
        <v>1</v>
      </c>
      <c r="AB1839">
        <v>0</v>
      </c>
      <c r="AC1839">
        <v>3</v>
      </c>
      <c r="AD1839">
        <f t="shared" si="86"/>
        <v>4</v>
      </c>
      <c r="AE1839" s="30">
        <f>IFERROR(marketing_campaign32[[#This Row],[TotalSpend]]/marketing_campaign32[[#This Row],[TotalPurchase]], 0)</f>
        <v>12.25</v>
      </c>
      <c r="AF1839">
        <v>7</v>
      </c>
      <c r="AG1839">
        <v>0</v>
      </c>
      <c r="AH1839">
        <v>0</v>
      </c>
      <c r="AI1839">
        <v>0</v>
      </c>
      <c r="AJ1839">
        <v>0</v>
      </c>
      <c r="AK1839">
        <v>0</v>
      </c>
      <c r="AL1839">
        <v>0</v>
      </c>
      <c r="AM1839">
        <v>0</v>
      </c>
    </row>
    <row r="1840" spans="1:39" x14ac:dyDescent="0.3">
      <c r="A1840">
        <v>7660</v>
      </c>
      <c r="B1840">
        <v>1973</v>
      </c>
      <c r="C1840">
        <f>2014-marketing_campaign32[[#This Row],[Year_Birth]]</f>
        <v>41</v>
      </c>
      <c r="D1840" t="str">
        <f>IF(AND(marketing_campaign32[[#This Row],[Age]]&gt;17, marketing_campaign32[[#This Row],[Age]]&lt;40), "Adult", IF(AND(marketing_campaign32[[#This Row],[Age]]&gt;=40, marketing_campaign32[[#This Row],[Age]]&lt;59), "Middle Age", "Old Age"))</f>
        <v>Middle Age</v>
      </c>
      <c r="E1840">
        <v>3</v>
      </c>
      <c r="F1840">
        <v>1</v>
      </c>
      <c r="G1840">
        <v>35860</v>
      </c>
      <c r="H1840" t="s">
        <v>147</v>
      </c>
      <c r="I1840">
        <v>2</v>
      </c>
      <c r="J1840">
        <v>1</v>
      </c>
      <c r="K1840">
        <v>1</v>
      </c>
      <c r="L1840">
        <f t="shared" si="84"/>
        <v>2</v>
      </c>
      <c r="M1840">
        <f>marketing_campaign32[[#This Row],[TotalKids]]+marketing_campaign32[[#This Row],[Marital_Number]]</f>
        <v>3</v>
      </c>
      <c r="N1840" s="1">
        <v>41778</v>
      </c>
      <c r="O1840" s="22">
        <f>MAX($N$2:$N$2229)-marketing_campaign32[[#This Row],[Dt_Customer]]</f>
        <v>41</v>
      </c>
      <c r="P1840">
        <v>37</v>
      </c>
      <c r="Q1840">
        <v>15</v>
      </c>
      <c r="R1840">
        <v>0</v>
      </c>
      <c r="S1840">
        <v>8</v>
      </c>
      <c r="T1840">
        <v>4</v>
      </c>
      <c r="U1840">
        <v>2</v>
      </c>
      <c r="V1840">
        <v>20</v>
      </c>
      <c r="W1840">
        <f t="shared" si="85"/>
        <v>49</v>
      </c>
      <c r="X1840" s="27">
        <f>marketing_campaign32[[#This Row],[TotalSpend]]/marketing_campaign32[[#This Row],[Income]]</f>
        <v>1.3664249860568878E-3</v>
      </c>
      <c r="Y1840" s="27" t="str">
        <f>IF(marketing_campaign32[[#This Row],[TotalSpend]]&gt;1196, "High Spend", "Low Spend")</f>
        <v>Low Spend</v>
      </c>
      <c r="Z1840">
        <v>2</v>
      </c>
      <c r="AA1840">
        <v>1</v>
      </c>
      <c r="AB1840">
        <v>1</v>
      </c>
      <c r="AC1840">
        <v>2</v>
      </c>
      <c r="AD1840">
        <f t="shared" si="86"/>
        <v>4</v>
      </c>
      <c r="AE1840" s="30">
        <f>IFERROR(marketing_campaign32[[#This Row],[TotalSpend]]/marketing_campaign32[[#This Row],[TotalPurchase]], 0)</f>
        <v>12.25</v>
      </c>
      <c r="AF1840">
        <v>5</v>
      </c>
      <c r="AG1840">
        <v>0</v>
      </c>
      <c r="AH1840">
        <v>0</v>
      </c>
      <c r="AI1840">
        <v>1</v>
      </c>
      <c r="AJ1840">
        <v>0</v>
      </c>
      <c r="AK1840">
        <v>0</v>
      </c>
      <c r="AL1840">
        <v>1</v>
      </c>
      <c r="AM1840">
        <v>0</v>
      </c>
    </row>
    <row r="1841" spans="1:39" x14ac:dyDescent="0.3">
      <c r="A1841">
        <v>2055</v>
      </c>
      <c r="B1841">
        <v>1973</v>
      </c>
      <c r="C1841">
        <f>2014-marketing_campaign32[[#This Row],[Year_Birth]]</f>
        <v>41</v>
      </c>
      <c r="D1841" t="str">
        <f>IF(AND(marketing_campaign32[[#This Row],[Age]]&gt;17, marketing_campaign32[[#This Row],[Age]]&lt;40), "Adult", IF(AND(marketing_campaign32[[#This Row],[Age]]&gt;=40, marketing_campaign32[[#This Row],[Age]]&lt;59), "Middle Age", "Old Age"))</f>
        <v>Middle Age</v>
      </c>
      <c r="E1841">
        <v>3</v>
      </c>
      <c r="F1841">
        <v>1</v>
      </c>
      <c r="G1841">
        <v>35860</v>
      </c>
      <c r="H1841" t="s">
        <v>147</v>
      </c>
      <c r="I1841">
        <v>2</v>
      </c>
      <c r="J1841">
        <v>1</v>
      </c>
      <c r="K1841">
        <v>1</v>
      </c>
      <c r="L1841">
        <f t="shared" si="84"/>
        <v>2</v>
      </c>
      <c r="M1841">
        <f>marketing_campaign32[[#This Row],[TotalKids]]+marketing_campaign32[[#This Row],[Marital_Number]]</f>
        <v>3</v>
      </c>
      <c r="N1841" s="1">
        <v>41778</v>
      </c>
      <c r="O1841" s="22">
        <f>MAX($N$2:$N$2229)-marketing_campaign32[[#This Row],[Dt_Customer]]</f>
        <v>41</v>
      </c>
      <c r="P1841">
        <v>37</v>
      </c>
      <c r="Q1841">
        <v>15</v>
      </c>
      <c r="R1841">
        <v>0</v>
      </c>
      <c r="S1841">
        <v>8</v>
      </c>
      <c r="T1841">
        <v>4</v>
      </c>
      <c r="U1841">
        <v>2</v>
      </c>
      <c r="V1841">
        <v>20</v>
      </c>
      <c r="W1841">
        <f t="shared" si="85"/>
        <v>49</v>
      </c>
      <c r="X1841" s="27">
        <f>marketing_campaign32[[#This Row],[TotalSpend]]/marketing_campaign32[[#This Row],[Income]]</f>
        <v>1.3664249860568878E-3</v>
      </c>
      <c r="Y1841" s="27" t="str">
        <f>IF(marketing_campaign32[[#This Row],[TotalSpend]]&gt;1196, "High Spend", "Low Spend")</f>
        <v>Low Spend</v>
      </c>
      <c r="Z1841">
        <v>2</v>
      </c>
      <c r="AA1841">
        <v>1</v>
      </c>
      <c r="AB1841">
        <v>1</v>
      </c>
      <c r="AC1841">
        <v>2</v>
      </c>
      <c r="AD1841">
        <f t="shared" si="86"/>
        <v>4</v>
      </c>
      <c r="AE1841" s="30">
        <f>IFERROR(marketing_campaign32[[#This Row],[TotalSpend]]/marketing_campaign32[[#This Row],[TotalPurchase]], 0)</f>
        <v>12.25</v>
      </c>
      <c r="AF1841">
        <v>5</v>
      </c>
      <c r="AG1841">
        <v>0</v>
      </c>
      <c r="AH1841">
        <v>0</v>
      </c>
      <c r="AI1841">
        <v>1</v>
      </c>
      <c r="AJ1841">
        <v>0</v>
      </c>
      <c r="AK1841">
        <v>0</v>
      </c>
      <c r="AL1841">
        <v>0</v>
      </c>
      <c r="AM1841">
        <v>0</v>
      </c>
    </row>
    <row r="1842" spans="1:39" x14ac:dyDescent="0.3">
      <c r="A1842">
        <v>5107</v>
      </c>
      <c r="B1842">
        <v>1973</v>
      </c>
      <c r="C1842">
        <f>2014-marketing_campaign32[[#This Row],[Year_Birth]]</f>
        <v>41</v>
      </c>
      <c r="D1842" t="str">
        <f>IF(AND(marketing_campaign32[[#This Row],[Age]]&gt;17, marketing_campaign32[[#This Row],[Age]]&lt;40), "Adult", IF(AND(marketing_campaign32[[#This Row],[Age]]&gt;=40, marketing_campaign32[[#This Row],[Age]]&lt;59), "Middle Age", "Old Age"))</f>
        <v>Middle Age</v>
      </c>
      <c r="E1842">
        <v>3</v>
      </c>
      <c r="F1842">
        <v>1</v>
      </c>
      <c r="G1842">
        <v>35860</v>
      </c>
      <c r="H1842" t="s">
        <v>147</v>
      </c>
      <c r="I1842">
        <v>2</v>
      </c>
      <c r="J1842">
        <v>1</v>
      </c>
      <c r="K1842">
        <v>1</v>
      </c>
      <c r="L1842">
        <f t="shared" si="84"/>
        <v>2</v>
      </c>
      <c r="M1842">
        <f>marketing_campaign32[[#This Row],[TotalKids]]+marketing_campaign32[[#This Row],[Marital_Number]]</f>
        <v>3</v>
      </c>
      <c r="N1842" s="1">
        <v>41778</v>
      </c>
      <c r="O1842" s="22">
        <f>MAX($N$2:$N$2229)-marketing_campaign32[[#This Row],[Dt_Customer]]</f>
        <v>41</v>
      </c>
      <c r="P1842">
        <v>37</v>
      </c>
      <c r="Q1842">
        <v>15</v>
      </c>
      <c r="R1842">
        <v>0</v>
      </c>
      <c r="S1842">
        <v>8</v>
      </c>
      <c r="T1842">
        <v>4</v>
      </c>
      <c r="U1842">
        <v>2</v>
      </c>
      <c r="V1842">
        <v>20</v>
      </c>
      <c r="W1842">
        <f t="shared" si="85"/>
        <v>49</v>
      </c>
      <c r="X1842" s="27">
        <f>marketing_campaign32[[#This Row],[TotalSpend]]/marketing_campaign32[[#This Row],[Income]]</f>
        <v>1.3664249860568878E-3</v>
      </c>
      <c r="Y1842" s="27" t="str">
        <f>IF(marketing_campaign32[[#This Row],[TotalSpend]]&gt;1196, "High Spend", "Low Spend")</f>
        <v>Low Spend</v>
      </c>
      <c r="Z1842">
        <v>2</v>
      </c>
      <c r="AA1842">
        <v>1</v>
      </c>
      <c r="AB1842">
        <v>1</v>
      </c>
      <c r="AC1842">
        <v>2</v>
      </c>
      <c r="AD1842">
        <f t="shared" si="86"/>
        <v>4</v>
      </c>
      <c r="AE1842" s="30">
        <f>IFERROR(marketing_campaign32[[#This Row],[TotalSpend]]/marketing_campaign32[[#This Row],[TotalPurchase]], 0)</f>
        <v>12.25</v>
      </c>
      <c r="AF1842">
        <v>5</v>
      </c>
      <c r="AG1842">
        <v>0</v>
      </c>
      <c r="AH1842">
        <v>0</v>
      </c>
      <c r="AI1842">
        <v>1</v>
      </c>
      <c r="AJ1842">
        <v>0</v>
      </c>
      <c r="AK1842">
        <v>0</v>
      </c>
      <c r="AL1842">
        <v>0</v>
      </c>
      <c r="AM1842">
        <v>0</v>
      </c>
    </row>
    <row r="1843" spans="1:39" x14ac:dyDescent="0.3">
      <c r="A1843">
        <v>1626</v>
      </c>
      <c r="B1843">
        <v>1973</v>
      </c>
      <c r="C1843">
        <f>2014-marketing_campaign32[[#This Row],[Year_Birth]]</f>
        <v>41</v>
      </c>
      <c r="D1843" t="str">
        <f>IF(AND(marketing_campaign32[[#This Row],[Age]]&gt;17, marketing_campaign32[[#This Row],[Age]]&lt;40), "Adult", IF(AND(marketing_campaign32[[#This Row],[Age]]&gt;=40, marketing_campaign32[[#This Row],[Age]]&lt;59), "Middle Age", "Old Age"))</f>
        <v>Middle Age</v>
      </c>
      <c r="E1843">
        <v>3</v>
      </c>
      <c r="F1843">
        <v>1</v>
      </c>
      <c r="G1843">
        <v>35860</v>
      </c>
      <c r="H1843" t="s">
        <v>147</v>
      </c>
      <c r="I1843">
        <v>2</v>
      </c>
      <c r="J1843">
        <v>1</v>
      </c>
      <c r="K1843">
        <v>1</v>
      </c>
      <c r="L1843">
        <f t="shared" si="84"/>
        <v>2</v>
      </c>
      <c r="M1843">
        <f>marketing_campaign32[[#This Row],[TotalKids]]+marketing_campaign32[[#This Row],[Marital_Number]]</f>
        <v>3</v>
      </c>
      <c r="N1843" s="1">
        <v>41778</v>
      </c>
      <c r="O1843" s="22">
        <f>MAX($N$2:$N$2229)-marketing_campaign32[[#This Row],[Dt_Customer]]</f>
        <v>41</v>
      </c>
      <c r="P1843">
        <v>37</v>
      </c>
      <c r="Q1843">
        <v>15</v>
      </c>
      <c r="R1843">
        <v>0</v>
      </c>
      <c r="S1843">
        <v>8</v>
      </c>
      <c r="T1843">
        <v>4</v>
      </c>
      <c r="U1843">
        <v>2</v>
      </c>
      <c r="V1843">
        <v>20</v>
      </c>
      <c r="W1843">
        <f t="shared" si="85"/>
        <v>49</v>
      </c>
      <c r="X1843" s="27">
        <f>marketing_campaign32[[#This Row],[TotalSpend]]/marketing_campaign32[[#This Row],[Income]]</f>
        <v>1.3664249860568878E-3</v>
      </c>
      <c r="Y1843" s="27" t="str">
        <f>IF(marketing_campaign32[[#This Row],[TotalSpend]]&gt;1196, "High Spend", "Low Spend")</f>
        <v>Low Spend</v>
      </c>
      <c r="Z1843">
        <v>2</v>
      </c>
      <c r="AA1843">
        <v>1</v>
      </c>
      <c r="AB1843">
        <v>1</v>
      </c>
      <c r="AC1843">
        <v>2</v>
      </c>
      <c r="AD1843">
        <f t="shared" si="86"/>
        <v>4</v>
      </c>
      <c r="AE1843" s="30">
        <f>IFERROR(marketing_campaign32[[#This Row],[TotalSpend]]/marketing_campaign32[[#This Row],[TotalPurchase]], 0)</f>
        <v>12.25</v>
      </c>
      <c r="AF1843">
        <v>5</v>
      </c>
      <c r="AG1843">
        <v>0</v>
      </c>
      <c r="AH1843">
        <v>0</v>
      </c>
      <c r="AI1843">
        <v>1</v>
      </c>
      <c r="AJ1843">
        <v>0</v>
      </c>
      <c r="AK1843">
        <v>0</v>
      </c>
      <c r="AL1843">
        <v>1</v>
      </c>
      <c r="AM1843">
        <v>0</v>
      </c>
    </row>
    <row r="1844" spans="1:39" x14ac:dyDescent="0.3">
      <c r="A1844">
        <v>1663</v>
      </c>
      <c r="B1844">
        <v>1978</v>
      </c>
      <c r="C1844">
        <f>2014-marketing_campaign32[[#This Row],[Year_Birth]]</f>
        <v>36</v>
      </c>
      <c r="D1844" t="str">
        <f>IF(AND(marketing_campaign32[[#This Row],[Age]]&gt;17, marketing_campaign32[[#This Row],[Age]]&lt;40), "Adult", IF(AND(marketing_campaign32[[#This Row],[Age]]&gt;=40, marketing_campaign32[[#This Row],[Age]]&lt;59), "Middle Age", "Old Age"))</f>
        <v>Adult</v>
      </c>
      <c r="E1844">
        <v>3</v>
      </c>
      <c r="F1844">
        <v>2</v>
      </c>
      <c r="G1844">
        <v>34043</v>
      </c>
      <c r="H1844" t="s">
        <v>147</v>
      </c>
      <c r="I1844">
        <v>2</v>
      </c>
      <c r="J1844">
        <v>1</v>
      </c>
      <c r="K1844">
        <v>0</v>
      </c>
      <c r="L1844">
        <f t="shared" si="84"/>
        <v>1</v>
      </c>
      <c r="M1844">
        <f>marketing_campaign32[[#This Row],[TotalKids]]+marketing_campaign32[[#This Row],[Marital_Number]]</f>
        <v>3</v>
      </c>
      <c r="N1844" s="1">
        <v>41572</v>
      </c>
      <c r="O1844" s="22">
        <f>MAX($N$2:$N$2229)-marketing_campaign32[[#This Row],[Dt_Customer]]</f>
        <v>247</v>
      </c>
      <c r="P1844">
        <v>97</v>
      </c>
      <c r="Q1844">
        <v>20</v>
      </c>
      <c r="R1844">
        <v>2</v>
      </c>
      <c r="S1844">
        <v>14</v>
      </c>
      <c r="T1844">
        <v>3</v>
      </c>
      <c r="U1844">
        <v>0</v>
      </c>
      <c r="V1844">
        <v>10</v>
      </c>
      <c r="W1844">
        <f t="shared" si="85"/>
        <v>49</v>
      </c>
      <c r="X1844" s="27">
        <f>marketing_campaign32[[#This Row],[TotalSpend]]/marketing_campaign32[[#This Row],[Income]]</f>
        <v>1.4393561084510766E-3</v>
      </c>
      <c r="Y1844" s="27" t="str">
        <f>IF(marketing_campaign32[[#This Row],[TotalSpend]]&gt;1196, "High Spend", "Low Spend")</f>
        <v>Low Spend</v>
      </c>
      <c r="Z1844">
        <v>1</v>
      </c>
      <c r="AA1844">
        <v>2</v>
      </c>
      <c r="AB1844">
        <v>0</v>
      </c>
      <c r="AC1844">
        <v>2</v>
      </c>
      <c r="AD1844">
        <f t="shared" si="86"/>
        <v>4</v>
      </c>
      <c r="AE1844" s="30">
        <f>IFERROR(marketing_campaign32[[#This Row],[TotalSpend]]/marketing_campaign32[[#This Row],[TotalPurchase]], 0)</f>
        <v>12.25</v>
      </c>
      <c r="AF1844">
        <v>9</v>
      </c>
      <c r="AG1844">
        <v>0</v>
      </c>
      <c r="AH1844">
        <v>0</v>
      </c>
      <c r="AI1844">
        <v>0</v>
      </c>
      <c r="AJ1844">
        <v>0</v>
      </c>
      <c r="AK1844">
        <v>0</v>
      </c>
      <c r="AL1844">
        <v>0</v>
      </c>
      <c r="AM1844">
        <v>0</v>
      </c>
    </row>
    <row r="1845" spans="1:39" x14ac:dyDescent="0.3">
      <c r="A1845">
        <v>8955</v>
      </c>
      <c r="B1845">
        <v>1957</v>
      </c>
      <c r="C1845">
        <f>2014-marketing_campaign32[[#This Row],[Year_Birth]]</f>
        <v>57</v>
      </c>
      <c r="D1845" t="str">
        <f>IF(AND(marketing_campaign32[[#This Row],[Age]]&gt;17, marketing_campaign32[[#This Row],[Age]]&lt;40), "Adult", IF(AND(marketing_campaign32[[#This Row],[Age]]&gt;=40, marketing_campaign32[[#This Row],[Age]]&lt;59), "Middle Age", "Old Age"))</f>
        <v>Middle Age</v>
      </c>
      <c r="E1845">
        <v>3</v>
      </c>
      <c r="F1845">
        <v>2</v>
      </c>
      <c r="G1845">
        <v>40451</v>
      </c>
      <c r="H1845" t="s">
        <v>147</v>
      </c>
      <c r="I1845">
        <v>2</v>
      </c>
      <c r="J1845">
        <v>0</v>
      </c>
      <c r="K1845">
        <v>2</v>
      </c>
      <c r="L1845">
        <f t="shared" si="84"/>
        <v>2</v>
      </c>
      <c r="M1845">
        <f>marketing_campaign32[[#This Row],[TotalKids]]+marketing_campaign32[[#This Row],[Marital_Number]]</f>
        <v>4</v>
      </c>
      <c r="N1845" s="1">
        <v>41686</v>
      </c>
      <c r="O1845" s="22">
        <f>MAX($N$2:$N$2229)-marketing_campaign32[[#This Row],[Dt_Customer]]</f>
        <v>133</v>
      </c>
      <c r="P1845">
        <v>54</v>
      </c>
      <c r="Q1845">
        <v>35</v>
      </c>
      <c r="R1845">
        <v>0</v>
      </c>
      <c r="S1845">
        <v>4</v>
      </c>
      <c r="T1845">
        <v>0</v>
      </c>
      <c r="U1845">
        <v>0</v>
      </c>
      <c r="V1845">
        <v>10</v>
      </c>
      <c r="W1845">
        <f t="shared" si="85"/>
        <v>49</v>
      </c>
      <c r="X1845" s="27">
        <f>marketing_campaign32[[#This Row],[TotalSpend]]/marketing_campaign32[[#This Row],[Income]]</f>
        <v>1.2113421176237918E-3</v>
      </c>
      <c r="Y1845" s="27" t="str">
        <f>IF(marketing_campaign32[[#This Row],[TotalSpend]]&gt;1196, "High Spend", "Low Spend")</f>
        <v>Low Spend</v>
      </c>
      <c r="Z1845">
        <v>1</v>
      </c>
      <c r="AA1845">
        <v>1</v>
      </c>
      <c r="AB1845">
        <v>1</v>
      </c>
      <c r="AC1845">
        <v>2</v>
      </c>
      <c r="AD1845">
        <f t="shared" si="86"/>
        <v>4</v>
      </c>
      <c r="AE1845" s="30">
        <f>IFERROR(marketing_campaign32[[#This Row],[TotalSpend]]/marketing_campaign32[[#This Row],[TotalPurchase]], 0)</f>
        <v>12.25</v>
      </c>
      <c r="AF1845">
        <v>5</v>
      </c>
      <c r="AG1845">
        <v>0</v>
      </c>
      <c r="AH1845">
        <v>0</v>
      </c>
      <c r="AI1845">
        <v>1</v>
      </c>
      <c r="AJ1845">
        <v>0</v>
      </c>
      <c r="AK1845">
        <v>0</v>
      </c>
      <c r="AL1845">
        <v>0</v>
      </c>
      <c r="AM1845">
        <v>0</v>
      </c>
    </row>
    <row r="1846" spans="1:39" x14ac:dyDescent="0.3">
      <c r="A1846">
        <v>5899</v>
      </c>
      <c r="B1846">
        <v>1950</v>
      </c>
      <c r="C1846">
        <f>2014-marketing_campaign32[[#This Row],[Year_Birth]]</f>
        <v>64</v>
      </c>
      <c r="D1846" t="str">
        <f>IF(AND(marketing_campaign32[[#This Row],[Age]]&gt;17, marketing_campaign32[[#This Row],[Age]]&lt;40), "Adult", IF(AND(marketing_campaign32[[#This Row],[Age]]&gt;=40, marketing_campaign32[[#This Row],[Age]]&lt;59), "Middle Age", "Old Age"))</f>
        <v>Old Age</v>
      </c>
      <c r="E1846">
        <v>3</v>
      </c>
      <c r="F1846">
        <v>2</v>
      </c>
      <c r="G1846">
        <v>5648</v>
      </c>
      <c r="H1846" t="s">
        <v>148</v>
      </c>
      <c r="I1846">
        <v>1</v>
      </c>
      <c r="J1846">
        <v>1</v>
      </c>
      <c r="K1846">
        <v>1</v>
      </c>
      <c r="L1846">
        <f t="shared" si="84"/>
        <v>2</v>
      </c>
      <c r="M1846">
        <f>marketing_campaign32[[#This Row],[TotalKids]]+marketing_campaign32[[#This Row],[Marital_Number]]</f>
        <v>4</v>
      </c>
      <c r="N1846" s="1">
        <v>41711</v>
      </c>
      <c r="O1846" s="22">
        <f>MAX($N$2:$N$2229)-marketing_campaign32[[#This Row],[Dt_Customer]]</f>
        <v>108</v>
      </c>
      <c r="P1846">
        <v>68</v>
      </c>
      <c r="Q1846">
        <v>28</v>
      </c>
      <c r="R1846">
        <v>0</v>
      </c>
      <c r="S1846">
        <v>6</v>
      </c>
      <c r="T1846">
        <v>1</v>
      </c>
      <c r="U1846">
        <v>1</v>
      </c>
      <c r="V1846">
        <v>13</v>
      </c>
      <c r="W1846">
        <f t="shared" si="85"/>
        <v>49</v>
      </c>
      <c r="X1846" s="27">
        <f>marketing_campaign32[[#This Row],[TotalSpend]]/marketing_campaign32[[#This Row],[Income]]</f>
        <v>8.6756373937677059E-3</v>
      </c>
      <c r="Y1846" s="27" t="str">
        <f>IF(marketing_campaign32[[#This Row],[TotalSpend]]&gt;1196, "High Spend", "Low Spend")</f>
        <v>Low Spend</v>
      </c>
      <c r="Z1846">
        <v>1</v>
      </c>
      <c r="AA1846">
        <v>1</v>
      </c>
      <c r="AB1846">
        <v>0</v>
      </c>
      <c r="AC1846">
        <v>0</v>
      </c>
      <c r="AD1846">
        <f t="shared" si="86"/>
        <v>1</v>
      </c>
      <c r="AE1846" s="30">
        <f>IFERROR(marketing_campaign32[[#This Row],[TotalSpend]]/marketing_campaign32[[#This Row],[TotalPurchase]], 0)</f>
        <v>49</v>
      </c>
      <c r="AF1846">
        <v>20</v>
      </c>
      <c r="AG1846">
        <v>0</v>
      </c>
      <c r="AH1846">
        <v>0</v>
      </c>
      <c r="AI1846">
        <v>1</v>
      </c>
      <c r="AJ1846">
        <v>0</v>
      </c>
      <c r="AK1846">
        <v>0</v>
      </c>
      <c r="AL1846">
        <v>0</v>
      </c>
      <c r="AM1846">
        <v>0</v>
      </c>
    </row>
    <row r="1847" spans="1:39" x14ac:dyDescent="0.3">
      <c r="A1847">
        <v>6336</v>
      </c>
      <c r="B1847">
        <v>1960</v>
      </c>
      <c r="C1847">
        <f>2014-marketing_campaign32[[#This Row],[Year_Birth]]</f>
        <v>54</v>
      </c>
      <c r="D1847" t="str">
        <f>IF(AND(marketing_campaign32[[#This Row],[Age]]&gt;17, marketing_campaign32[[#This Row],[Age]]&lt;40), "Adult", IF(AND(marketing_campaign32[[#This Row],[Age]]&gt;=40, marketing_campaign32[[#This Row],[Age]]&lt;59), "Middle Age", "Old Age"))</f>
        <v>Middle Age</v>
      </c>
      <c r="E1847">
        <v>2</v>
      </c>
      <c r="F1847">
        <v>2</v>
      </c>
      <c r="G1847">
        <v>29315</v>
      </c>
      <c r="H1847" t="s">
        <v>148</v>
      </c>
      <c r="I1847">
        <v>1</v>
      </c>
      <c r="J1847">
        <v>1</v>
      </c>
      <c r="K1847">
        <v>1</v>
      </c>
      <c r="L1847">
        <f t="shared" si="84"/>
        <v>2</v>
      </c>
      <c r="M1847">
        <f>marketing_campaign32[[#This Row],[TotalKids]]+marketing_campaign32[[#This Row],[Marital_Number]]</f>
        <v>4</v>
      </c>
      <c r="N1847" s="1">
        <v>41735</v>
      </c>
      <c r="O1847" s="22">
        <f>MAX($N$2:$N$2229)-marketing_campaign32[[#This Row],[Dt_Customer]]</f>
        <v>84</v>
      </c>
      <c r="P1847">
        <v>55</v>
      </c>
      <c r="Q1847">
        <v>13</v>
      </c>
      <c r="R1847">
        <v>2</v>
      </c>
      <c r="S1847">
        <v>14</v>
      </c>
      <c r="T1847">
        <v>8</v>
      </c>
      <c r="U1847">
        <v>7</v>
      </c>
      <c r="V1847">
        <v>4</v>
      </c>
      <c r="W1847">
        <f t="shared" si="85"/>
        <v>48</v>
      </c>
      <c r="X1847" s="27">
        <f>marketing_campaign32[[#This Row],[TotalSpend]]/marketing_campaign32[[#This Row],[Income]]</f>
        <v>1.6373870032406618E-3</v>
      </c>
      <c r="Y1847" s="27" t="str">
        <f>IF(marketing_campaign32[[#This Row],[TotalSpend]]&gt;1196, "High Spend", "Low Spend")</f>
        <v>Low Spend</v>
      </c>
      <c r="Z1847">
        <v>4</v>
      </c>
      <c r="AA1847">
        <v>2</v>
      </c>
      <c r="AB1847">
        <v>0</v>
      </c>
      <c r="AC1847">
        <v>4</v>
      </c>
      <c r="AD1847">
        <f t="shared" si="86"/>
        <v>6</v>
      </c>
      <c r="AE1847" s="30">
        <f>IFERROR(marketing_campaign32[[#This Row],[TotalSpend]]/marketing_campaign32[[#This Row],[TotalPurchase]], 0)</f>
        <v>8</v>
      </c>
      <c r="AF1847">
        <v>6</v>
      </c>
      <c r="AG1847">
        <v>0</v>
      </c>
      <c r="AH1847">
        <v>0</v>
      </c>
      <c r="AI1847">
        <v>0</v>
      </c>
      <c r="AJ1847">
        <v>0</v>
      </c>
      <c r="AK1847">
        <v>0</v>
      </c>
      <c r="AL1847">
        <v>0</v>
      </c>
      <c r="AM1847">
        <v>0</v>
      </c>
    </row>
    <row r="1848" spans="1:39" x14ac:dyDescent="0.3">
      <c r="A1848">
        <v>213</v>
      </c>
      <c r="B1848">
        <v>1963</v>
      </c>
      <c r="C1848">
        <f>2014-marketing_campaign32[[#This Row],[Year_Birth]]</f>
        <v>51</v>
      </c>
      <c r="D1848" t="str">
        <f>IF(AND(marketing_campaign32[[#This Row],[Age]]&gt;17, marketing_campaign32[[#This Row],[Age]]&lt;40), "Adult", IF(AND(marketing_campaign32[[#This Row],[Age]]&gt;=40, marketing_campaign32[[#This Row],[Age]]&lt;59), "Middle Age", "Old Age"))</f>
        <v>Middle Age</v>
      </c>
      <c r="E1848">
        <v>3</v>
      </c>
      <c r="F1848">
        <v>1</v>
      </c>
      <c r="G1848">
        <v>23091</v>
      </c>
      <c r="H1848" t="s">
        <v>148</v>
      </c>
      <c r="I1848">
        <v>1</v>
      </c>
      <c r="J1848">
        <v>1</v>
      </c>
      <c r="K1848">
        <v>1</v>
      </c>
      <c r="L1848">
        <f t="shared" si="84"/>
        <v>2</v>
      </c>
      <c r="M1848">
        <f>marketing_campaign32[[#This Row],[TotalKids]]+marketing_campaign32[[#This Row],[Marital_Number]]</f>
        <v>3</v>
      </c>
      <c r="N1848" s="1">
        <v>41787</v>
      </c>
      <c r="O1848" s="22">
        <f>MAX($N$2:$N$2229)-marketing_campaign32[[#This Row],[Dt_Customer]]</f>
        <v>32</v>
      </c>
      <c r="P1848">
        <v>98</v>
      </c>
      <c r="Q1848">
        <v>35</v>
      </c>
      <c r="R1848">
        <v>0</v>
      </c>
      <c r="S1848">
        <v>11</v>
      </c>
      <c r="T1848">
        <v>0</v>
      </c>
      <c r="U1848">
        <v>0</v>
      </c>
      <c r="V1848">
        <v>2</v>
      </c>
      <c r="W1848">
        <f t="shared" si="85"/>
        <v>48</v>
      </c>
      <c r="X1848" s="27">
        <f>marketing_campaign32[[#This Row],[TotalSpend]]/marketing_campaign32[[#This Row],[Income]]</f>
        <v>2.0787319734961673E-3</v>
      </c>
      <c r="Y1848" s="27" t="str">
        <f>IF(marketing_campaign32[[#This Row],[TotalSpend]]&gt;1196, "High Spend", "Low Spend")</f>
        <v>Low Spend</v>
      </c>
      <c r="Z1848">
        <v>4</v>
      </c>
      <c r="AA1848">
        <v>2</v>
      </c>
      <c r="AB1848">
        <v>1</v>
      </c>
      <c r="AC1848">
        <v>3</v>
      </c>
      <c r="AD1848">
        <f t="shared" si="86"/>
        <v>6</v>
      </c>
      <c r="AE1848" s="30">
        <f>IFERROR(marketing_campaign32[[#This Row],[TotalSpend]]/marketing_campaign32[[#This Row],[TotalPurchase]], 0)</f>
        <v>8</v>
      </c>
      <c r="AF1848">
        <v>7</v>
      </c>
      <c r="AG1848">
        <v>0</v>
      </c>
      <c r="AH1848">
        <v>0</v>
      </c>
      <c r="AI1848">
        <v>0</v>
      </c>
      <c r="AJ1848">
        <v>0</v>
      </c>
      <c r="AK1848">
        <v>0</v>
      </c>
      <c r="AL1848">
        <v>0</v>
      </c>
      <c r="AM1848">
        <v>0</v>
      </c>
    </row>
    <row r="1849" spans="1:39" x14ac:dyDescent="0.3">
      <c r="A1849">
        <v>1715</v>
      </c>
      <c r="B1849">
        <v>1978</v>
      </c>
      <c r="C1849">
        <f>2014-marketing_campaign32[[#This Row],[Year_Birth]]</f>
        <v>36</v>
      </c>
      <c r="D1849" t="str">
        <f>IF(AND(marketing_campaign32[[#This Row],[Age]]&gt;17, marketing_campaign32[[#This Row],[Age]]&lt;40), "Adult", IF(AND(marketing_campaign32[[#This Row],[Age]]&gt;=40, marketing_campaign32[[#This Row],[Age]]&lt;59), "Middle Age", "Old Age"))</f>
        <v>Adult</v>
      </c>
      <c r="E1849">
        <v>2</v>
      </c>
      <c r="F1849">
        <v>2</v>
      </c>
      <c r="G1849">
        <v>25851</v>
      </c>
      <c r="H1849" t="s">
        <v>148</v>
      </c>
      <c r="I1849">
        <v>1</v>
      </c>
      <c r="J1849">
        <v>1</v>
      </c>
      <c r="K1849">
        <v>0</v>
      </c>
      <c r="L1849">
        <f t="shared" si="84"/>
        <v>1</v>
      </c>
      <c r="M1849">
        <f>marketing_campaign32[[#This Row],[TotalKids]]+marketing_campaign32[[#This Row],[Marital_Number]]</f>
        <v>3</v>
      </c>
      <c r="N1849" s="1">
        <v>41316</v>
      </c>
      <c r="O1849" s="22">
        <f>MAX($N$2:$N$2229)-marketing_campaign32[[#This Row],[Dt_Customer]]</f>
        <v>503</v>
      </c>
      <c r="P1849">
        <v>45</v>
      </c>
      <c r="Q1849">
        <v>9</v>
      </c>
      <c r="R1849">
        <v>4</v>
      </c>
      <c r="S1849">
        <v>18</v>
      </c>
      <c r="T1849">
        <v>7</v>
      </c>
      <c r="U1849">
        <v>5</v>
      </c>
      <c r="V1849">
        <v>5</v>
      </c>
      <c r="W1849">
        <f t="shared" si="85"/>
        <v>48</v>
      </c>
      <c r="X1849" s="27">
        <f>marketing_campaign32[[#This Row],[TotalSpend]]/marketing_campaign32[[#This Row],[Income]]</f>
        <v>1.8567947081350818E-3</v>
      </c>
      <c r="Y1849" s="27" t="str">
        <f>IF(marketing_campaign32[[#This Row],[TotalSpend]]&gt;1196, "High Spend", "Low Spend")</f>
        <v>Low Spend</v>
      </c>
      <c r="Z1849">
        <v>2</v>
      </c>
      <c r="AA1849">
        <v>2</v>
      </c>
      <c r="AB1849">
        <v>0</v>
      </c>
      <c r="AC1849">
        <v>3</v>
      </c>
      <c r="AD1849">
        <f t="shared" si="86"/>
        <v>5</v>
      </c>
      <c r="AE1849" s="30">
        <f>IFERROR(marketing_campaign32[[#This Row],[TotalSpend]]/marketing_campaign32[[#This Row],[TotalPurchase]], 0)</f>
        <v>9.6</v>
      </c>
      <c r="AF1849">
        <v>7</v>
      </c>
      <c r="AG1849">
        <v>0</v>
      </c>
      <c r="AH1849">
        <v>0</v>
      </c>
      <c r="AI1849">
        <v>0</v>
      </c>
      <c r="AJ1849">
        <v>0</v>
      </c>
      <c r="AK1849">
        <v>0</v>
      </c>
      <c r="AL1849">
        <v>0</v>
      </c>
      <c r="AM1849">
        <v>0</v>
      </c>
    </row>
    <row r="1850" spans="1:39" x14ac:dyDescent="0.3">
      <c r="A1850">
        <v>5585</v>
      </c>
      <c r="B1850">
        <v>1972</v>
      </c>
      <c r="C1850">
        <f>2014-marketing_campaign32[[#This Row],[Year_Birth]]</f>
        <v>42</v>
      </c>
      <c r="D1850" t="str">
        <f>IF(AND(marketing_campaign32[[#This Row],[Age]]&gt;17, marketing_campaign32[[#This Row],[Age]]&lt;40), "Adult", IF(AND(marketing_campaign32[[#This Row],[Age]]&gt;=40, marketing_campaign32[[#This Row],[Age]]&lt;59), "Middle Age", "Old Age"))</f>
        <v>Middle Age</v>
      </c>
      <c r="E1850">
        <v>2</v>
      </c>
      <c r="F1850">
        <v>1</v>
      </c>
      <c r="G1850">
        <v>21359</v>
      </c>
      <c r="H1850" t="s">
        <v>148</v>
      </c>
      <c r="I1850">
        <v>1</v>
      </c>
      <c r="J1850">
        <v>1</v>
      </c>
      <c r="K1850">
        <v>0</v>
      </c>
      <c r="L1850">
        <f t="shared" si="84"/>
        <v>1</v>
      </c>
      <c r="M1850">
        <f>marketing_campaign32[[#This Row],[TotalKids]]+marketing_campaign32[[#This Row],[Marital_Number]]</f>
        <v>2</v>
      </c>
      <c r="N1850" s="1">
        <v>41384</v>
      </c>
      <c r="O1850" s="22">
        <f>MAX($N$2:$N$2229)-marketing_campaign32[[#This Row],[Dt_Customer]]</f>
        <v>435</v>
      </c>
      <c r="P1850">
        <v>1</v>
      </c>
      <c r="Q1850">
        <v>12</v>
      </c>
      <c r="R1850">
        <v>2</v>
      </c>
      <c r="S1850">
        <v>17</v>
      </c>
      <c r="T1850">
        <v>6</v>
      </c>
      <c r="U1850">
        <v>1</v>
      </c>
      <c r="V1850">
        <v>10</v>
      </c>
      <c r="W1850">
        <f t="shared" si="85"/>
        <v>48</v>
      </c>
      <c r="X1850" s="27">
        <f>marketing_campaign32[[#This Row],[TotalSpend]]/marketing_campaign32[[#This Row],[Income]]</f>
        <v>2.247296221733227E-3</v>
      </c>
      <c r="Y1850" s="27" t="str">
        <f>IF(marketing_campaign32[[#This Row],[TotalSpend]]&gt;1196, "High Spend", "Low Spend")</f>
        <v>Low Spend</v>
      </c>
      <c r="Z1850">
        <v>2</v>
      </c>
      <c r="AA1850">
        <v>2</v>
      </c>
      <c r="AB1850">
        <v>0</v>
      </c>
      <c r="AC1850">
        <v>3</v>
      </c>
      <c r="AD1850">
        <f t="shared" si="86"/>
        <v>5</v>
      </c>
      <c r="AE1850" s="30">
        <f>IFERROR(marketing_campaign32[[#This Row],[TotalSpend]]/marketing_campaign32[[#This Row],[TotalPurchase]], 0)</f>
        <v>9.6</v>
      </c>
      <c r="AF1850">
        <v>8</v>
      </c>
      <c r="AG1850">
        <v>0</v>
      </c>
      <c r="AH1850">
        <v>0</v>
      </c>
      <c r="AI1850">
        <v>0</v>
      </c>
      <c r="AJ1850">
        <v>0</v>
      </c>
      <c r="AK1850">
        <v>0</v>
      </c>
      <c r="AL1850">
        <v>1</v>
      </c>
      <c r="AM1850">
        <v>0</v>
      </c>
    </row>
    <row r="1851" spans="1:39" x14ac:dyDescent="0.3">
      <c r="A1851">
        <v>8812</v>
      </c>
      <c r="B1851">
        <v>1979</v>
      </c>
      <c r="C1851">
        <f>2014-marketing_campaign32[[#This Row],[Year_Birth]]</f>
        <v>35</v>
      </c>
      <c r="D1851" t="str">
        <f>IF(AND(marketing_campaign32[[#This Row],[Age]]&gt;17, marketing_campaign32[[#This Row],[Age]]&lt;40), "Adult", IF(AND(marketing_campaign32[[#This Row],[Age]]&gt;=40, marketing_campaign32[[#This Row],[Age]]&lt;59), "Middle Age", "Old Age"))</f>
        <v>Adult</v>
      </c>
      <c r="E1851">
        <v>3</v>
      </c>
      <c r="F1851">
        <v>1</v>
      </c>
      <c r="G1851">
        <v>13533</v>
      </c>
      <c r="H1851" t="s">
        <v>148</v>
      </c>
      <c r="I1851">
        <v>1</v>
      </c>
      <c r="J1851">
        <v>1</v>
      </c>
      <c r="K1851">
        <v>0</v>
      </c>
      <c r="L1851">
        <f t="shared" si="84"/>
        <v>1</v>
      </c>
      <c r="M1851">
        <f>marketing_campaign32[[#This Row],[TotalKids]]+marketing_campaign32[[#This Row],[Marital_Number]]</f>
        <v>2</v>
      </c>
      <c r="N1851" s="1">
        <v>41343</v>
      </c>
      <c r="O1851" s="22">
        <f>MAX($N$2:$N$2229)-marketing_campaign32[[#This Row],[Dt_Customer]]</f>
        <v>476</v>
      </c>
      <c r="P1851">
        <v>45</v>
      </c>
      <c r="Q1851">
        <v>12</v>
      </c>
      <c r="R1851">
        <v>3</v>
      </c>
      <c r="S1851">
        <v>8</v>
      </c>
      <c r="T1851">
        <v>8</v>
      </c>
      <c r="U1851">
        <v>0</v>
      </c>
      <c r="V1851">
        <v>17</v>
      </c>
      <c r="W1851">
        <f t="shared" si="85"/>
        <v>48</v>
      </c>
      <c r="X1851" s="27">
        <f>marketing_campaign32[[#This Row],[TotalSpend]]/marketing_campaign32[[#This Row],[Income]]</f>
        <v>3.5468853912657946E-3</v>
      </c>
      <c r="Y1851" s="27" t="str">
        <f>IF(marketing_campaign32[[#This Row],[TotalSpend]]&gt;1196, "High Spend", "Low Spend")</f>
        <v>Low Spend</v>
      </c>
      <c r="Z1851">
        <v>2</v>
      </c>
      <c r="AA1851">
        <v>2</v>
      </c>
      <c r="AB1851">
        <v>0</v>
      </c>
      <c r="AC1851">
        <v>3</v>
      </c>
      <c r="AD1851">
        <f t="shared" si="86"/>
        <v>5</v>
      </c>
      <c r="AE1851" s="30">
        <f>IFERROR(marketing_campaign32[[#This Row],[TotalSpend]]/marketing_campaign32[[#This Row],[TotalPurchase]], 0)</f>
        <v>9.6</v>
      </c>
      <c r="AF1851">
        <v>7</v>
      </c>
      <c r="AG1851">
        <v>0</v>
      </c>
      <c r="AH1851">
        <v>0</v>
      </c>
      <c r="AI1851">
        <v>0</v>
      </c>
      <c r="AJ1851">
        <v>0</v>
      </c>
      <c r="AK1851">
        <v>0</v>
      </c>
      <c r="AL1851">
        <v>0</v>
      </c>
      <c r="AM1851">
        <v>0</v>
      </c>
    </row>
    <row r="1852" spans="1:39" x14ac:dyDescent="0.3">
      <c r="A1852">
        <v>2541</v>
      </c>
      <c r="B1852">
        <v>1976</v>
      </c>
      <c r="C1852">
        <f>2014-marketing_campaign32[[#This Row],[Year_Birth]]</f>
        <v>38</v>
      </c>
      <c r="D1852" t="str">
        <f>IF(AND(marketing_campaign32[[#This Row],[Age]]&gt;17, marketing_campaign32[[#This Row],[Age]]&lt;40), "Adult", IF(AND(marketing_campaign32[[#This Row],[Age]]&gt;=40, marketing_campaign32[[#This Row],[Age]]&lt;59), "Middle Age", "Old Age"))</f>
        <v>Adult</v>
      </c>
      <c r="E1852">
        <v>2</v>
      </c>
      <c r="F1852">
        <v>2</v>
      </c>
      <c r="G1852">
        <v>24027</v>
      </c>
      <c r="H1852" t="s">
        <v>148</v>
      </c>
      <c r="I1852">
        <v>1</v>
      </c>
      <c r="J1852">
        <v>1</v>
      </c>
      <c r="K1852">
        <v>0</v>
      </c>
      <c r="L1852">
        <f t="shared" si="84"/>
        <v>1</v>
      </c>
      <c r="M1852">
        <f>marketing_campaign32[[#This Row],[TotalKids]]+marketing_campaign32[[#This Row],[Marital_Number]]</f>
        <v>3</v>
      </c>
      <c r="N1852" s="1">
        <v>41434</v>
      </c>
      <c r="O1852" s="22">
        <f>MAX($N$2:$N$2229)-marketing_campaign32[[#This Row],[Dt_Customer]]</f>
        <v>385</v>
      </c>
      <c r="P1852">
        <v>7</v>
      </c>
      <c r="Q1852">
        <v>14</v>
      </c>
      <c r="R1852">
        <v>7</v>
      </c>
      <c r="S1852">
        <v>11</v>
      </c>
      <c r="T1852">
        <v>11</v>
      </c>
      <c r="U1852">
        <v>0</v>
      </c>
      <c r="V1852">
        <v>5</v>
      </c>
      <c r="W1852">
        <f t="shared" si="85"/>
        <v>48</v>
      </c>
      <c r="X1852" s="27">
        <f>marketing_campaign32[[#This Row],[TotalSpend]]/marketing_campaign32[[#This Row],[Income]]</f>
        <v>1.9977525284055439E-3</v>
      </c>
      <c r="Y1852" s="27" t="str">
        <f>IF(marketing_campaign32[[#This Row],[TotalSpend]]&gt;1196, "High Spend", "Low Spend")</f>
        <v>Low Spend</v>
      </c>
      <c r="Z1852">
        <v>2</v>
      </c>
      <c r="AA1852">
        <v>2</v>
      </c>
      <c r="AB1852">
        <v>0</v>
      </c>
      <c r="AC1852">
        <v>3</v>
      </c>
      <c r="AD1852">
        <f t="shared" si="86"/>
        <v>5</v>
      </c>
      <c r="AE1852" s="30">
        <f>IFERROR(marketing_campaign32[[#This Row],[TotalSpend]]/marketing_campaign32[[#This Row],[TotalPurchase]], 0)</f>
        <v>9.6</v>
      </c>
      <c r="AF1852">
        <v>8</v>
      </c>
      <c r="AG1852">
        <v>0</v>
      </c>
      <c r="AH1852">
        <v>0</v>
      </c>
      <c r="AI1852">
        <v>0</v>
      </c>
      <c r="AJ1852">
        <v>0</v>
      </c>
      <c r="AK1852">
        <v>0</v>
      </c>
      <c r="AL1852">
        <v>0</v>
      </c>
      <c r="AM1852">
        <v>0</v>
      </c>
    </row>
    <row r="1853" spans="1:39" x14ac:dyDescent="0.3">
      <c r="A1853">
        <v>5929</v>
      </c>
      <c r="B1853">
        <v>1973</v>
      </c>
      <c r="C1853">
        <f>2014-marketing_campaign32[[#This Row],[Year_Birth]]</f>
        <v>41</v>
      </c>
      <c r="D1853" t="str">
        <f>IF(AND(marketing_campaign32[[#This Row],[Age]]&gt;17, marketing_campaign32[[#This Row],[Age]]&lt;40), "Adult", IF(AND(marketing_campaign32[[#This Row],[Age]]&gt;=40, marketing_campaign32[[#This Row],[Age]]&lt;59), "Middle Age", "Old Age"))</f>
        <v>Middle Age</v>
      </c>
      <c r="E1853">
        <v>3</v>
      </c>
      <c r="F1853">
        <v>2</v>
      </c>
      <c r="G1853">
        <v>37401</v>
      </c>
      <c r="H1853" t="s">
        <v>147</v>
      </c>
      <c r="I1853">
        <v>2</v>
      </c>
      <c r="J1853">
        <v>1</v>
      </c>
      <c r="K1853">
        <v>0</v>
      </c>
      <c r="L1853">
        <f t="shared" si="84"/>
        <v>1</v>
      </c>
      <c r="M1853">
        <f>marketing_campaign32[[#This Row],[TotalKids]]+marketing_campaign32[[#This Row],[Marital_Number]]</f>
        <v>3</v>
      </c>
      <c r="N1853" s="1">
        <v>41765</v>
      </c>
      <c r="O1853" s="22">
        <f>MAX($N$2:$N$2229)-marketing_campaign32[[#This Row],[Dt_Customer]]</f>
        <v>54</v>
      </c>
      <c r="P1853">
        <v>14</v>
      </c>
      <c r="Q1853">
        <v>19</v>
      </c>
      <c r="R1853">
        <v>3</v>
      </c>
      <c r="S1853">
        <v>19</v>
      </c>
      <c r="T1853">
        <v>3</v>
      </c>
      <c r="U1853">
        <v>1</v>
      </c>
      <c r="V1853">
        <v>3</v>
      </c>
      <c r="W1853">
        <f t="shared" si="85"/>
        <v>48</v>
      </c>
      <c r="X1853" s="27">
        <f>marketing_campaign32[[#This Row],[TotalSpend]]/marketing_campaign32[[#This Row],[Income]]</f>
        <v>1.2833881447020133E-3</v>
      </c>
      <c r="Y1853" s="27" t="str">
        <f>IF(marketing_campaign32[[#This Row],[TotalSpend]]&gt;1196, "High Spend", "Low Spend")</f>
        <v>Low Spend</v>
      </c>
      <c r="Z1853">
        <v>2</v>
      </c>
      <c r="AA1853">
        <v>2</v>
      </c>
      <c r="AB1853">
        <v>0</v>
      </c>
      <c r="AC1853">
        <v>3</v>
      </c>
      <c r="AD1853">
        <f t="shared" si="86"/>
        <v>5</v>
      </c>
      <c r="AE1853" s="30">
        <f>IFERROR(marketing_campaign32[[#This Row],[TotalSpend]]/marketing_campaign32[[#This Row],[TotalPurchase]], 0)</f>
        <v>9.6</v>
      </c>
      <c r="AF1853">
        <v>7</v>
      </c>
      <c r="AG1853">
        <v>0</v>
      </c>
      <c r="AH1853">
        <v>0</v>
      </c>
      <c r="AI1853">
        <v>0</v>
      </c>
      <c r="AJ1853">
        <v>0</v>
      </c>
      <c r="AK1853">
        <v>0</v>
      </c>
      <c r="AL1853">
        <v>0</v>
      </c>
      <c r="AM1853">
        <v>0</v>
      </c>
    </row>
    <row r="1854" spans="1:39" x14ac:dyDescent="0.3">
      <c r="A1854">
        <v>10795</v>
      </c>
      <c r="B1854">
        <v>1973</v>
      </c>
      <c r="C1854">
        <f>2014-marketing_campaign32[[#This Row],[Year_Birth]]</f>
        <v>41</v>
      </c>
      <c r="D1854" t="str">
        <f>IF(AND(marketing_campaign32[[#This Row],[Age]]&gt;17, marketing_campaign32[[#This Row],[Age]]&lt;40), "Adult", IF(AND(marketing_campaign32[[#This Row],[Age]]&gt;=40, marketing_campaign32[[#This Row],[Age]]&lt;59), "Middle Age", "Old Age"))</f>
        <v>Middle Age</v>
      </c>
      <c r="E1854">
        <v>3</v>
      </c>
      <c r="F1854">
        <v>2</v>
      </c>
      <c r="G1854">
        <v>37401</v>
      </c>
      <c r="H1854" t="s">
        <v>147</v>
      </c>
      <c r="I1854">
        <v>2</v>
      </c>
      <c r="J1854">
        <v>1</v>
      </c>
      <c r="K1854">
        <v>0</v>
      </c>
      <c r="L1854">
        <f t="shared" si="84"/>
        <v>1</v>
      </c>
      <c r="M1854">
        <f>marketing_campaign32[[#This Row],[TotalKids]]+marketing_campaign32[[#This Row],[Marital_Number]]</f>
        <v>3</v>
      </c>
      <c r="N1854" s="1">
        <v>41765</v>
      </c>
      <c r="O1854" s="22">
        <f>MAX($N$2:$N$2229)-marketing_campaign32[[#This Row],[Dt_Customer]]</f>
        <v>54</v>
      </c>
      <c r="P1854">
        <v>14</v>
      </c>
      <c r="Q1854">
        <v>19</v>
      </c>
      <c r="R1854">
        <v>3</v>
      </c>
      <c r="S1854">
        <v>19</v>
      </c>
      <c r="T1854">
        <v>3</v>
      </c>
      <c r="U1854">
        <v>1</v>
      </c>
      <c r="V1854">
        <v>3</v>
      </c>
      <c r="W1854">
        <f t="shared" si="85"/>
        <v>48</v>
      </c>
      <c r="X1854" s="27">
        <f>marketing_campaign32[[#This Row],[TotalSpend]]/marketing_campaign32[[#This Row],[Income]]</f>
        <v>1.2833881447020133E-3</v>
      </c>
      <c r="Y1854" s="27" t="str">
        <f>IF(marketing_campaign32[[#This Row],[TotalSpend]]&gt;1196, "High Spend", "Low Spend")</f>
        <v>Low Spend</v>
      </c>
      <c r="Z1854">
        <v>2</v>
      </c>
      <c r="AA1854">
        <v>2</v>
      </c>
      <c r="AB1854">
        <v>0</v>
      </c>
      <c r="AC1854">
        <v>3</v>
      </c>
      <c r="AD1854">
        <f t="shared" si="86"/>
        <v>5</v>
      </c>
      <c r="AE1854" s="30">
        <f>IFERROR(marketing_campaign32[[#This Row],[TotalSpend]]/marketing_campaign32[[#This Row],[TotalPurchase]], 0)</f>
        <v>9.6</v>
      </c>
      <c r="AF1854">
        <v>7</v>
      </c>
      <c r="AG1854">
        <v>0</v>
      </c>
      <c r="AH1854">
        <v>0</v>
      </c>
      <c r="AI1854">
        <v>0</v>
      </c>
      <c r="AJ1854">
        <v>0</v>
      </c>
      <c r="AK1854">
        <v>0</v>
      </c>
      <c r="AL1854">
        <v>0</v>
      </c>
      <c r="AM1854">
        <v>0</v>
      </c>
    </row>
    <row r="1855" spans="1:39" x14ac:dyDescent="0.3">
      <c r="A1855">
        <v>8147</v>
      </c>
      <c r="B1855">
        <v>1960</v>
      </c>
      <c r="C1855">
        <f>2014-marketing_campaign32[[#This Row],[Year_Birth]]</f>
        <v>54</v>
      </c>
      <c r="D1855" t="str">
        <f>IF(AND(marketing_campaign32[[#This Row],[Age]]&gt;17, marketing_campaign32[[#This Row],[Age]]&lt;40), "Adult", IF(AND(marketing_campaign32[[#This Row],[Age]]&gt;=40, marketing_campaign32[[#This Row],[Age]]&lt;59), "Middle Age", "Old Age"))</f>
        <v>Middle Age</v>
      </c>
      <c r="E1855">
        <v>2</v>
      </c>
      <c r="F1855">
        <v>2</v>
      </c>
      <c r="G1855">
        <v>31454</v>
      </c>
      <c r="H1855" t="s">
        <v>147</v>
      </c>
      <c r="I1855">
        <v>2</v>
      </c>
      <c r="J1855">
        <v>1</v>
      </c>
      <c r="K1855">
        <v>1</v>
      </c>
      <c r="L1855">
        <f t="shared" si="84"/>
        <v>2</v>
      </c>
      <c r="M1855">
        <f>marketing_campaign32[[#This Row],[TotalKids]]+marketing_campaign32[[#This Row],[Marital_Number]]</f>
        <v>4</v>
      </c>
      <c r="N1855" s="1">
        <v>41461</v>
      </c>
      <c r="O1855" s="22">
        <f>MAX($N$2:$N$2229)-marketing_campaign32[[#This Row],[Dt_Customer]]</f>
        <v>358</v>
      </c>
      <c r="P1855">
        <v>40</v>
      </c>
      <c r="Q1855">
        <v>28</v>
      </c>
      <c r="R1855">
        <v>0</v>
      </c>
      <c r="S1855">
        <v>11</v>
      </c>
      <c r="T1855">
        <v>0</v>
      </c>
      <c r="U1855">
        <v>0</v>
      </c>
      <c r="V1855">
        <v>9</v>
      </c>
      <c r="W1855">
        <f t="shared" si="85"/>
        <v>48</v>
      </c>
      <c r="X1855" s="27">
        <f>marketing_campaign32[[#This Row],[TotalSpend]]/marketing_campaign32[[#This Row],[Income]]</f>
        <v>1.5260380237807592E-3</v>
      </c>
      <c r="Y1855" s="27" t="str">
        <f>IF(marketing_campaign32[[#This Row],[TotalSpend]]&gt;1196, "High Spend", "Low Spend")</f>
        <v>Low Spend</v>
      </c>
      <c r="Z1855">
        <v>3</v>
      </c>
      <c r="AA1855">
        <v>2</v>
      </c>
      <c r="AB1855">
        <v>0</v>
      </c>
      <c r="AC1855">
        <v>3</v>
      </c>
      <c r="AD1855">
        <f t="shared" si="86"/>
        <v>5</v>
      </c>
      <c r="AE1855" s="30">
        <f>IFERROR(marketing_campaign32[[#This Row],[TotalSpend]]/marketing_campaign32[[#This Row],[TotalPurchase]], 0)</f>
        <v>9.6</v>
      </c>
      <c r="AF1855">
        <v>8</v>
      </c>
      <c r="AG1855">
        <v>0</v>
      </c>
      <c r="AH1855">
        <v>0</v>
      </c>
      <c r="AI1855">
        <v>0</v>
      </c>
      <c r="AJ1855">
        <v>0</v>
      </c>
      <c r="AK1855">
        <v>0</v>
      </c>
      <c r="AL1855">
        <v>0</v>
      </c>
      <c r="AM1855">
        <v>0</v>
      </c>
    </row>
    <row r="1856" spans="1:39" x14ac:dyDescent="0.3">
      <c r="A1856">
        <v>3722</v>
      </c>
      <c r="B1856">
        <v>1972</v>
      </c>
      <c r="C1856">
        <f>2014-marketing_campaign32[[#This Row],[Year_Birth]]</f>
        <v>42</v>
      </c>
      <c r="D1856" t="str">
        <f>IF(AND(marketing_campaign32[[#This Row],[Age]]&gt;17, marketing_campaign32[[#This Row],[Age]]&lt;40), "Adult", IF(AND(marketing_campaign32[[#This Row],[Age]]&gt;=40, marketing_campaign32[[#This Row],[Age]]&lt;59), "Middle Age", "Old Age"))</f>
        <v>Middle Age</v>
      </c>
      <c r="E1856">
        <v>2</v>
      </c>
      <c r="F1856">
        <v>1</v>
      </c>
      <c r="G1856">
        <v>44503</v>
      </c>
      <c r="H1856" t="s">
        <v>147</v>
      </c>
      <c r="I1856">
        <v>2</v>
      </c>
      <c r="J1856">
        <v>1</v>
      </c>
      <c r="K1856">
        <v>1</v>
      </c>
      <c r="L1856">
        <f t="shared" si="84"/>
        <v>2</v>
      </c>
      <c r="M1856">
        <f>marketing_campaign32[[#This Row],[TotalKids]]+marketing_campaign32[[#This Row],[Marital_Number]]</f>
        <v>3</v>
      </c>
      <c r="N1856" s="1">
        <v>41745</v>
      </c>
      <c r="O1856" s="22">
        <f>MAX($N$2:$N$2229)-marketing_campaign32[[#This Row],[Dt_Customer]]</f>
        <v>74</v>
      </c>
      <c r="P1856">
        <v>83</v>
      </c>
      <c r="Q1856">
        <v>31</v>
      </c>
      <c r="R1856">
        <v>1</v>
      </c>
      <c r="S1856">
        <v>8</v>
      </c>
      <c r="T1856">
        <v>0</v>
      </c>
      <c r="U1856">
        <v>0</v>
      </c>
      <c r="V1856">
        <v>8</v>
      </c>
      <c r="W1856">
        <f t="shared" si="85"/>
        <v>48</v>
      </c>
      <c r="X1856" s="27">
        <f>marketing_campaign32[[#This Row],[TotalSpend]]/marketing_campaign32[[#This Row],[Income]]</f>
        <v>1.078578972204121E-3</v>
      </c>
      <c r="Y1856" s="27" t="str">
        <f>IF(marketing_campaign32[[#This Row],[TotalSpend]]&gt;1196, "High Spend", "Low Spend")</f>
        <v>Low Spend</v>
      </c>
      <c r="Z1856">
        <v>2</v>
      </c>
      <c r="AA1856">
        <v>2</v>
      </c>
      <c r="AB1856">
        <v>0</v>
      </c>
      <c r="AC1856">
        <v>3</v>
      </c>
      <c r="AD1856">
        <f t="shared" si="86"/>
        <v>5</v>
      </c>
      <c r="AE1856" s="30">
        <f>IFERROR(marketing_campaign32[[#This Row],[TotalSpend]]/marketing_campaign32[[#This Row],[TotalPurchase]], 0)</f>
        <v>9.6</v>
      </c>
      <c r="AF1856">
        <v>6</v>
      </c>
      <c r="AG1856">
        <v>0</v>
      </c>
      <c r="AH1856">
        <v>0</v>
      </c>
      <c r="AI1856">
        <v>0</v>
      </c>
      <c r="AJ1856">
        <v>0</v>
      </c>
      <c r="AK1856">
        <v>0</v>
      </c>
      <c r="AL1856">
        <v>0</v>
      </c>
      <c r="AM1856">
        <v>0</v>
      </c>
    </row>
    <row r="1857" spans="1:39" x14ac:dyDescent="0.3">
      <c r="A1857">
        <v>3878</v>
      </c>
      <c r="B1857">
        <v>1980</v>
      </c>
      <c r="C1857">
        <f>2014-marketing_campaign32[[#This Row],[Year_Birth]]</f>
        <v>34</v>
      </c>
      <c r="D1857" t="str">
        <f>IF(AND(marketing_campaign32[[#This Row],[Age]]&gt;17, marketing_campaign32[[#This Row],[Age]]&lt;40), "Adult", IF(AND(marketing_campaign32[[#This Row],[Age]]&gt;=40, marketing_campaign32[[#This Row],[Age]]&lt;59), "Middle Age", "Old Age"))</f>
        <v>Adult</v>
      </c>
      <c r="E1857">
        <v>3</v>
      </c>
      <c r="F1857">
        <v>1</v>
      </c>
      <c r="G1857">
        <v>31859</v>
      </c>
      <c r="H1857" t="s">
        <v>147</v>
      </c>
      <c r="I1857">
        <v>2</v>
      </c>
      <c r="J1857">
        <v>1</v>
      </c>
      <c r="K1857">
        <v>0</v>
      </c>
      <c r="L1857">
        <f t="shared" ref="L1857:L1920" si="87">J1857+K1857</f>
        <v>1</v>
      </c>
      <c r="M1857">
        <f>marketing_campaign32[[#This Row],[TotalKids]]+marketing_campaign32[[#This Row],[Marital_Number]]</f>
        <v>2</v>
      </c>
      <c r="N1857" s="1">
        <v>41697</v>
      </c>
      <c r="O1857" s="22">
        <f>MAX($N$2:$N$2229)-marketing_campaign32[[#This Row],[Dt_Customer]]</f>
        <v>122</v>
      </c>
      <c r="P1857">
        <v>3</v>
      </c>
      <c r="Q1857">
        <v>3</v>
      </c>
      <c r="R1857">
        <v>4</v>
      </c>
      <c r="S1857">
        <v>7</v>
      </c>
      <c r="T1857">
        <v>15</v>
      </c>
      <c r="U1857">
        <v>8</v>
      </c>
      <c r="V1857">
        <v>11</v>
      </c>
      <c r="W1857">
        <f t="shared" ref="W1857:W1920" si="88">Q1857+R1857+S1857+T1857+U1857+V1857</f>
        <v>48</v>
      </c>
      <c r="X1857" s="27">
        <f>marketing_campaign32[[#This Row],[TotalSpend]]/marketing_campaign32[[#This Row],[Income]]</f>
        <v>1.5066386264477856E-3</v>
      </c>
      <c r="Y1857" s="27" t="str">
        <f>IF(marketing_campaign32[[#This Row],[TotalSpend]]&gt;1196, "High Spend", "Low Spend")</f>
        <v>Low Spend</v>
      </c>
      <c r="Z1857">
        <v>1</v>
      </c>
      <c r="AA1857">
        <v>1</v>
      </c>
      <c r="AB1857">
        <v>0</v>
      </c>
      <c r="AC1857">
        <v>3</v>
      </c>
      <c r="AD1857">
        <f t="shared" ref="AD1857:AD1920" si="89">AA1857+AB1857+AC1857</f>
        <v>4</v>
      </c>
      <c r="AE1857" s="30">
        <f>IFERROR(marketing_campaign32[[#This Row],[TotalSpend]]/marketing_campaign32[[#This Row],[TotalPurchase]], 0)</f>
        <v>12</v>
      </c>
      <c r="AF1857">
        <v>7</v>
      </c>
      <c r="AG1857">
        <v>0</v>
      </c>
      <c r="AH1857">
        <v>0</v>
      </c>
      <c r="AI1857">
        <v>0</v>
      </c>
      <c r="AJ1857">
        <v>0</v>
      </c>
      <c r="AK1857">
        <v>0</v>
      </c>
      <c r="AL1857">
        <v>0</v>
      </c>
      <c r="AM1857">
        <v>0</v>
      </c>
    </row>
    <row r="1858" spans="1:39" x14ac:dyDescent="0.3">
      <c r="A1858">
        <v>1655</v>
      </c>
      <c r="B1858">
        <v>1979</v>
      </c>
      <c r="C1858">
        <f>2014-marketing_campaign32[[#This Row],[Year_Birth]]</f>
        <v>35</v>
      </c>
      <c r="D1858" t="str">
        <f>IF(AND(marketing_campaign32[[#This Row],[Age]]&gt;17, marketing_campaign32[[#This Row],[Age]]&lt;40), "Adult", IF(AND(marketing_campaign32[[#This Row],[Age]]&gt;=40, marketing_campaign32[[#This Row],[Age]]&lt;59), "Middle Age", "Old Age"))</f>
        <v>Adult</v>
      </c>
      <c r="E1858">
        <v>2</v>
      </c>
      <c r="F1858">
        <v>2</v>
      </c>
      <c r="G1858">
        <v>34350</v>
      </c>
      <c r="H1858" t="s">
        <v>147</v>
      </c>
      <c r="I1858">
        <v>2</v>
      </c>
      <c r="J1858">
        <v>1</v>
      </c>
      <c r="K1858">
        <v>0</v>
      </c>
      <c r="L1858">
        <f t="shared" si="87"/>
        <v>1</v>
      </c>
      <c r="M1858">
        <f>marketing_campaign32[[#This Row],[TotalKids]]+marketing_campaign32[[#This Row],[Marital_Number]]</f>
        <v>3</v>
      </c>
      <c r="N1858" s="1">
        <v>41566</v>
      </c>
      <c r="O1858" s="22">
        <f>MAX($N$2:$N$2229)-marketing_campaign32[[#This Row],[Dt_Customer]]</f>
        <v>253</v>
      </c>
      <c r="P1858">
        <v>81</v>
      </c>
      <c r="Q1858">
        <v>16</v>
      </c>
      <c r="R1858">
        <v>3</v>
      </c>
      <c r="S1858">
        <v>15</v>
      </c>
      <c r="T1858">
        <v>2</v>
      </c>
      <c r="U1858">
        <v>1</v>
      </c>
      <c r="V1858">
        <v>11</v>
      </c>
      <c r="W1858">
        <f t="shared" si="88"/>
        <v>48</v>
      </c>
      <c r="X1858" s="27">
        <f>marketing_campaign32[[#This Row],[TotalSpend]]/marketing_campaign32[[#This Row],[Income]]</f>
        <v>1.3973799126637554E-3</v>
      </c>
      <c r="Y1858" s="27" t="str">
        <f>IF(marketing_campaign32[[#This Row],[TotalSpend]]&gt;1196, "High Spend", "Low Spend")</f>
        <v>Low Spend</v>
      </c>
      <c r="Z1858">
        <v>1</v>
      </c>
      <c r="AA1858">
        <v>1</v>
      </c>
      <c r="AB1858">
        <v>0</v>
      </c>
      <c r="AC1858">
        <v>3</v>
      </c>
      <c r="AD1858">
        <f t="shared" si="89"/>
        <v>4</v>
      </c>
      <c r="AE1858" s="30">
        <f>IFERROR(marketing_campaign32[[#This Row],[TotalSpend]]/marketing_campaign32[[#This Row],[TotalPurchase]], 0)</f>
        <v>12</v>
      </c>
      <c r="AF1858">
        <v>7</v>
      </c>
      <c r="AG1858">
        <v>0</v>
      </c>
      <c r="AH1858">
        <v>0</v>
      </c>
      <c r="AI1858">
        <v>0</v>
      </c>
      <c r="AJ1858">
        <v>0</v>
      </c>
      <c r="AK1858">
        <v>0</v>
      </c>
      <c r="AL1858">
        <v>0</v>
      </c>
      <c r="AM1858">
        <v>0</v>
      </c>
    </row>
    <row r="1859" spans="1:39" x14ac:dyDescent="0.3">
      <c r="A1859">
        <v>6728</v>
      </c>
      <c r="B1859">
        <v>1985</v>
      </c>
      <c r="C1859">
        <f>2014-marketing_campaign32[[#This Row],[Year_Birth]]</f>
        <v>29</v>
      </c>
      <c r="D1859" t="str">
        <f>IF(AND(marketing_campaign32[[#This Row],[Age]]&gt;17, marketing_campaign32[[#This Row],[Age]]&lt;40), "Adult", IF(AND(marketing_campaign32[[#This Row],[Age]]&gt;=40, marketing_campaign32[[#This Row],[Age]]&lt;59), "Middle Age", "Old Age"))</f>
        <v>Adult</v>
      </c>
      <c r="E1859">
        <v>2</v>
      </c>
      <c r="F1859">
        <v>2</v>
      </c>
      <c r="G1859">
        <v>29103</v>
      </c>
      <c r="H1859" t="s">
        <v>148</v>
      </c>
      <c r="I1859">
        <v>1</v>
      </c>
      <c r="J1859">
        <v>1</v>
      </c>
      <c r="K1859">
        <v>0</v>
      </c>
      <c r="L1859">
        <f t="shared" si="87"/>
        <v>1</v>
      </c>
      <c r="M1859">
        <f>marketing_campaign32[[#This Row],[TotalKids]]+marketing_campaign32[[#This Row],[Marital_Number]]</f>
        <v>3</v>
      </c>
      <c r="N1859" s="1">
        <v>41148</v>
      </c>
      <c r="O1859" s="22">
        <f>MAX($N$2:$N$2229)-marketing_campaign32[[#This Row],[Dt_Customer]]</f>
        <v>671</v>
      </c>
      <c r="P1859">
        <v>38</v>
      </c>
      <c r="Q1859">
        <v>16</v>
      </c>
      <c r="R1859">
        <v>0</v>
      </c>
      <c r="S1859">
        <v>17</v>
      </c>
      <c r="T1859">
        <v>6</v>
      </c>
      <c r="U1859">
        <v>3</v>
      </c>
      <c r="V1859">
        <v>6</v>
      </c>
      <c r="W1859">
        <f t="shared" si="88"/>
        <v>48</v>
      </c>
      <c r="X1859" s="27">
        <f>marketing_campaign32[[#This Row],[TotalSpend]]/marketing_campaign32[[#This Row],[Income]]</f>
        <v>1.6493145036594165E-3</v>
      </c>
      <c r="Y1859" s="27" t="str">
        <f>IF(marketing_campaign32[[#This Row],[TotalSpend]]&gt;1196, "High Spend", "Low Spend")</f>
        <v>Low Spend</v>
      </c>
      <c r="Z1859">
        <v>2</v>
      </c>
      <c r="AA1859">
        <v>1</v>
      </c>
      <c r="AB1859">
        <v>0</v>
      </c>
      <c r="AC1859">
        <v>3</v>
      </c>
      <c r="AD1859">
        <f t="shared" si="89"/>
        <v>4</v>
      </c>
      <c r="AE1859" s="30">
        <f>IFERROR(marketing_campaign32[[#This Row],[TotalSpend]]/marketing_campaign32[[#This Row],[TotalPurchase]], 0)</f>
        <v>12</v>
      </c>
      <c r="AF1859">
        <v>9</v>
      </c>
      <c r="AG1859">
        <v>0</v>
      </c>
      <c r="AH1859">
        <v>0</v>
      </c>
      <c r="AI1859">
        <v>0</v>
      </c>
      <c r="AJ1859">
        <v>0</v>
      </c>
      <c r="AK1859">
        <v>0</v>
      </c>
      <c r="AL1859">
        <v>0</v>
      </c>
      <c r="AM1859">
        <v>0</v>
      </c>
    </row>
    <row r="1860" spans="1:39" x14ac:dyDescent="0.3">
      <c r="A1860">
        <v>922</v>
      </c>
      <c r="B1860">
        <v>1979</v>
      </c>
      <c r="C1860">
        <f>2014-marketing_campaign32[[#This Row],[Year_Birth]]</f>
        <v>35</v>
      </c>
      <c r="D1860" t="str">
        <f>IF(AND(marketing_campaign32[[#This Row],[Age]]&gt;17, marketing_campaign32[[#This Row],[Age]]&lt;40), "Adult", IF(AND(marketing_campaign32[[#This Row],[Age]]&gt;=40, marketing_campaign32[[#This Row],[Age]]&lt;59), "Middle Age", "Old Age"))</f>
        <v>Adult</v>
      </c>
      <c r="E1860">
        <v>3</v>
      </c>
      <c r="F1860">
        <v>2</v>
      </c>
      <c r="G1860">
        <v>31086</v>
      </c>
      <c r="H1860" t="s">
        <v>147</v>
      </c>
      <c r="I1860">
        <v>2</v>
      </c>
      <c r="J1860">
        <v>1</v>
      </c>
      <c r="K1860">
        <v>1</v>
      </c>
      <c r="L1860">
        <f t="shared" si="87"/>
        <v>2</v>
      </c>
      <c r="M1860">
        <f>marketing_campaign32[[#This Row],[TotalKids]]+marketing_campaign32[[#This Row],[Marital_Number]]</f>
        <v>4</v>
      </c>
      <c r="N1860" s="1">
        <v>41398</v>
      </c>
      <c r="O1860" s="22">
        <f>MAX($N$2:$N$2229)-marketing_campaign32[[#This Row],[Dt_Customer]]</f>
        <v>421</v>
      </c>
      <c r="P1860">
        <v>79</v>
      </c>
      <c r="Q1860">
        <v>16</v>
      </c>
      <c r="R1860">
        <v>2</v>
      </c>
      <c r="S1860">
        <v>11</v>
      </c>
      <c r="T1860">
        <v>3</v>
      </c>
      <c r="U1860">
        <v>0</v>
      </c>
      <c r="V1860">
        <v>16</v>
      </c>
      <c r="W1860">
        <f t="shared" si="88"/>
        <v>48</v>
      </c>
      <c r="X1860" s="27">
        <f>marketing_campaign32[[#This Row],[TotalSpend]]/marketing_campaign32[[#This Row],[Income]]</f>
        <v>1.5441034549314803E-3</v>
      </c>
      <c r="Y1860" s="27" t="str">
        <f>IF(marketing_campaign32[[#This Row],[TotalSpend]]&gt;1196, "High Spend", "Low Spend")</f>
        <v>Low Spend</v>
      </c>
      <c r="Z1860">
        <v>2</v>
      </c>
      <c r="AA1860">
        <v>1</v>
      </c>
      <c r="AB1860">
        <v>1</v>
      </c>
      <c r="AC1860">
        <v>2</v>
      </c>
      <c r="AD1860">
        <f t="shared" si="89"/>
        <v>4</v>
      </c>
      <c r="AE1860" s="30">
        <f>IFERROR(marketing_campaign32[[#This Row],[TotalSpend]]/marketing_campaign32[[#This Row],[TotalPurchase]], 0)</f>
        <v>12</v>
      </c>
      <c r="AF1860">
        <v>8</v>
      </c>
      <c r="AG1860">
        <v>0</v>
      </c>
      <c r="AH1860">
        <v>0</v>
      </c>
      <c r="AI1860">
        <v>1</v>
      </c>
      <c r="AJ1860">
        <v>0</v>
      </c>
      <c r="AK1860">
        <v>0</v>
      </c>
      <c r="AL1860">
        <v>0</v>
      </c>
      <c r="AM1860">
        <v>0</v>
      </c>
    </row>
    <row r="1861" spans="1:39" x14ac:dyDescent="0.3">
      <c r="A1861">
        <v>1135</v>
      </c>
      <c r="B1861">
        <v>1960</v>
      </c>
      <c r="C1861">
        <f>2014-marketing_campaign32[[#This Row],[Year_Birth]]</f>
        <v>54</v>
      </c>
      <c r="D1861" t="str">
        <f>IF(AND(marketing_campaign32[[#This Row],[Age]]&gt;17, marketing_campaign32[[#This Row],[Age]]&lt;40), "Adult", IF(AND(marketing_campaign32[[#This Row],[Age]]&gt;=40, marketing_campaign32[[#This Row],[Age]]&lt;59), "Middle Age", "Old Age"))</f>
        <v>Middle Age</v>
      </c>
      <c r="E1861">
        <v>3</v>
      </c>
      <c r="F1861">
        <v>2</v>
      </c>
      <c r="G1861">
        <v>17144</v>
      </c>
      <c r="H1861" t="s">
        <v>148</v>
      </c>
      <c r="I1861">
        <v>1</v>
      </c>
      <c r="J1861">
        <v>1</v>
      </c>
      <c r="K1861">
        <v>1</v>
      </c>
      <c r="L1861">
        <f t="shared" si="87"/>
        <v>2</v>
      </c>
      <c r="M1861">
        <f>marketing_campaign32[[#This Row],[TotalKids]]+marketing_campaign32[[#This Row],[Marital_Number]]</f>
        <v>4</v>
      </c>
      <c r="N1861" s="1">
        <v>41685</v>
      </c>
      <c r="O1861" s="22">
        <f>MAX($N$2:$N$2229)-marketing_campaign32[[#This Row],[Dt_Customer]]</f>
        <v>134</v>
      </c>
      <c r="P1861">
        <v>96</v>
      </c>
      <c r="Q1861">
        <v>18</v>
      </c>
      <c r="R1861">
        <v>2</v>
      </c>
      <c r="S1861">
        <v>19</v>
      </c>
      <c r="T1861">
        <v>0</v>
      </c>
      <c r="U1861">
        <v>2</v>
      </c>
      <c r="V1861">
        <v>6</v>
      </c>
      <c r="W1861">
        <f t="shared" si="88"/>
        <v>47</v>
      </c>
      <c r="X1861" s="27">
        <f>marketing_campaign32[[#This Row],[TotalSpend]]/marketing_campaign32[[#This Row],[Income]]</f>
        <v>2.7414839010732619E-3</v>
      </c>
      <c r="Y1861" s="27" t="str">
        <f>IF(marketing_campaign32[[#This Row],[TotalSpend]]&gt;1196, "High Spend", "Low Spend")</f>
        <v>Low Spend</v>
      </c>
      <c r="Z1861">
        <v>5</v>
      </c>
      <c r="AA1861">
        <v>3</v>
      </c>
      <c r="AB1861">
        <v>0</v>
      </c>
      <c r="AC1861">
        <v>4</v>
      </c>
      <c r="AD1861">
        <f t="shared" si="89"/>
        <v>7</v>
      </c>
      <c r="AE1861" s="30">
        <f>IFERROR(marketing_campaign32[[#This Row],[TotalSpend]]/marketing_campaign32[[#This Row],[TotalPurchase]], 0)</f>
        <v>6.7142857142857144</v>
      </c>
      <c r="AF1861">
        <v>7</v>
      </c>
      <c r="AG1861">
        <v>0</v>
      </c>
      <c r="AH1861">
        <v>0</v>
      </c>
      <c r="AI1861">
        <v>0</v>
      </c>
      <c r="AJ1861">
        <v>0</v>
      </c>
      <c r="AK1861">
        <v>0</v>
      </c>
      <c r="AL1861">
        <v>0</v>
      </c>
      <c r="AM1861">
        <v>0</v>
      </c>
    </row>
    <row r="1862" spans="1:39" x14ac:dyDescent="0.3">
      <c r="A1862">
        <v>24</v>
      </c>
      <c r="B1862">
        <v>1960</v>
      </c>
      <c r="C1862">
        <f>2014-marketing_campaign32[[#This Row],[Year_Birth]]</f>
        <v>54</v>
      </c>
      <c r="D1862" t="str">
        <f>IF(AND(marketing_campaign32[[#This Row],[Age]]&gt;17, marketing_campaign32[[#This Row],[Age]]&lt;40), "Adult", IF(AND(marketing_campaign32[[#This Row],[Age]]&gt;=40, marketing_campaign32[[#This Row],[Age]]&lt;59), "Middle Age", "Old Age"))</f>
        <v>Middle Age</v>
      </c>
      <c r="E1862">
        <v>3</v>
      </c>
      <c r="F1862">
        <v>2</v>
      </c>
      <c r="G1862">
        <v>17144</v>
      </c>
      <c r="H1862" t="s">
        <v>148</v>
      </c>
      <c r="I1862">
        <v>1</v>
      </c>
      <c r="J1862">
        <v>1</v>
      </c>
      <c r="K1862">
        <v>1</v>
      </c>
      <c r="L1862">
        <f t="shared" si="87"/>
        <v>2</v>
      </c>
      <c r="M1862">
        <f>marketing_campaign32[[#This Row],[TotalKids]]+marketing_campaign32[[#This Row],[Marital_Number]]</f>
        <v>4</v>
      </c>
      <c r="N1862" s="1">
        <v>41685</v>
      </c>
      <c r="O1862" s="22">
        <f>MAX($N$2:$N$2229)-marketing_campaign32[[#This Row],[Dt_Customer]]</f>
        <v>134</v>
      </c>
      <c r="P1862">
        <v>96</v>
      </c>
      <c r="Q1862">
        <v>18</v>
      </c>
      <c r="R1862">
        <v>2</v>
      </c>
      <c r="S1862">
        <v>19</v>
      </c>
      <c r="T1862">
        <v>0</v>
      </c>
      <c r="U1862">
        <v>2</v>
      </c>
      <c r="V1862">
        <v>6</v>
      </c>
      <c r="W1862">
        <f t="shared" si="88"/>
        <v>47</v>
      </c>
      <c r="X1862" s="27">
        <f>marketing_campaign32[[#This Row],[TotalSpend]]/marketing_campaign32[[#This Row],[Income]]</f>
        <v>2.7414839010732619E-3</v>
      </c>
      <c r="Y1862" s="27" t="str">
        <f>IF(marketing_campaign32[[#This Row],[TotalSpend]]&gt;1196, "High Spend", "Low Spend")</f>
        <v>Low Spend</v>
      </c>
      <c r="Z1862">
        <v>5</v>
      </c>
      <c r="AA1862">
        <v>3</v>
      </c>
      <c r="AB1862">
        <v>0</v>
      </c>
      <c r="AC1862">
        <v>4</v>
      </c>
      <c r="AD1862">
        <f t="shared" si="89"/>
        <v>7</v>
      </c>
      <c r="AE1862" s="30">
        <f>IFERROR(marketing_campaign32[[#This Row],[TotalSpend]]/marketing_campaign32[[#This Row],[TotalPurchase]], 0)</f>
        <v>6.7142857142857144</v>
      </c>
      <c r="AF1862">
        <v>7</v>
      </c>
      <c r="AG1862">
        <v>0</v>
      </c>
      <c r="AH1862">
        <v>0</v>
      </c>
      <c r="AI1862">
        <v>0</v>
      </c>
      <c r="AJ1862">
        <v>0</v>
      </c>
      <c r="AK1862">
        <v>0</v>
      </c>
      <c r="AL1862">
        <v>0</v>
      </c>
      <c r="AM1862">
        <v>0</v>
      </c>
    </row>
    <row r="1863" spans="1:39" x14ac:dyDescent="0.3">
      <c r="A1863">
        <v>7327</v>
      </c>
      <c r="B1863">
        <v>1959</v>
      </c>
      <c r="C1863">
        <f>2014-marketing_campaign32[[#This Row],[Year_Birth]]</f>
        <v>55</v>
      </c>
      <c r="D1863" t="str">
        <f>IF(AND(marketing_campaign32[[#This Row],[Age]]&gt;17, marketing_campaign32[[#This Row],[Age]]&lt;40), "Adult", IF(AND(marketing_campaign32[[#This Row],[Age]]&gt;=40, marketing_campaign32[[#This Row],[Age]]&lt;59), "Middle Age", "Old Age"))</f>
        <v>Middle Age</v>
      </c>
      <c r="E1863">
        <v>3</v>
      </c>
      <c r="F1863">
        <v>2</v>
      </c>
      <c r="G1863">
        <v>36732</v>
      </c>
      <c r="H1863" t="s">
        <v>147</v>
      </c>
      <c r="I1863">
        <v>2</v>
      </c>
      <c r="J1863">
        <v>1</v>
      </c>
      <c r="K1863">
        <v>1</v>
      </c>
      <c r="L1863">
        <f t="shared" si="87"/>
        <v>2</v>
      </c>
      <c r="M1863">
        <f>marketing_campaign32[[#This Row],[TotalKids]]+marketing_campaign32[[#This Row],[Marital_Number]]</f>
        <v>4</v>
      </c>
      <c r="N1863" s="1">
        <v>41637</v>
      </c>
      <c r="O1863" s="22">
        <f>MAX($N$2:$N$2229)-marketing_campaign32[[#This Row],[Dt_Customer]]</f>
        <v>182</v>
      </c>
      <c r="P1863">
        <v>71</v>
      </c>
      <c r="Q1863">
        <v>21</v>
      </c>
      <c r="R1863">
        <v>5</v>
      </c>
      <c r="S1863">
        <v>3</v>
      </c>
      <c r="T1863">
        <v>10</v>
      </c>
      <c r="U1863">
        <v>1</v>
      </c>
      <c r="V1863">
        <v>7</v>
      </c>
      <c r="W1863">
        <f t="shared" si="88"/>
        <v>47</v>
      </c>
      <c r="X1863" s="27">
        <f>marketing_campaign32[[#This Row],[TotalSpend]]/marketing_campaign32[[#This Row],[Income]]</f>
        <v>1.2795382772514429E-3</v>
      </c>
      <c r="Y1863" s="27" t="str">
        <f>IF(marketing_campaign32[[#This Row],[TotalSpend]]&gt;1196, "High Spend", "Low Spend")</f>
        <v>Low Spend</v>
      </c>
      <c r="Z1863">
        <v>3</v>
      </c>
      <c r="AA1863">
        <v>1</v>
      </c>
      <c r="AB1863">
        <v>1</v>
      </c>
      <c r="AC1863">
        <v>4</v>
      </c>
      <c r="AD1863">
        <f t="shared" si="89"/>
        <v>6</v>
      </c>
      <c r="AE1863" s="30">
        <f>IFERROR(marketing_campaign32[[#This Row],[TotalSpend]]/marketing_campaign32[[#This Row],[TotalPurchase]], 0)</f>
        <v>7.833333333333333</v>
      </c>
      <c r="AF1863">
        <v>2</v>
      </c>
      <c r="AG1863">
        <v>0</v>
      </c>
      <c r="AH1863">
        <v>0</v>
      </c>
      <c r="AI1863">
        <v>0</v>
      </c>
      <c r="AJ1863">
        <v>0</v>
      </c>
      <c r="AK1863">
        <v>0</v>
      </c>
      <c r="AL1863">
        <v>0</v>
      </c>
      <c r="AM1863">
        <v>0</v>
      </c>
    </row>
    <row r="1864" spans="1:39" x14ac:dyDescent="0.3">
      <c r="A1864">
        <v>4385</v>
      </c>
      <c r="B1864">
        <v>1981</v>
      </c>
      <c r="C1864">
        <f>2014-marketing_campaign32[[#This Row],[Year_Birth]]</f>
        <v>33</v>
      </c>
      <c r="D1864" t="str">
        <f>IF(AND(marketing_campaign32[[#This Row],[Age]]&gt;17, marketing_campaign32[[#This Row],[Age]]&lt;40), "Adult", IF(AND(marketing_campaign32[[#This Row],[Age]]&gt;=40, marketing_campaign32[[#This Row],[Age]]&lt;59), "Middle Age", "Old Age"))</f>
        <v>Adult</v>
      </c>
      <c r="E1864">
        <v>3</v>
      </c>
      <c r="F1864">
        <v>1</v>
      </c>
      <c r="G1864">
        <v>36038</v>
      </c>
      <c r="H1864" t="s">
        <v>147</v>
      </c>
      <c r="I1864">
        <v>2</v>
      </c>
      <c r="J1864">
        <v>1</v>
      </c>
      <c r="K1864">
        <v>0</v>
      </c>
      <c r="L1864">
        <f t="shared" si="87"/>
        <v>1</v>
      </c>
      <c r="M1864">
        <f>marketing_campaign32[[#This Row],[TotalKids]]+marketing_campaign32[[#This Row],[Marital_Number]]</f>
        <v>2</v>
      </c>
      <c r="N1864" s="1">
        <v>41425</v>
      </c>
      <c r="O1864" s="22">
        <f>MAX($N$2:$N$2229)-marketing_campaign32[[#This Row],[Dt_Customer]]</f>
        <v>394</v>
      </c>
      <c r="P1864">
        <v>82</v>
      </c>
      <c r="Q1864">
        <v>23</v>
      </c>
      <c r="R1864">
        <v>0</v>
      </c>
      <c r="S1864">
        <v>15</v>
      </c>
      <c r="T1864">
        <v>0</v>
      </c>
      <c r="U1864">
        <v>2</v>
      </c>
      <c r="V1864">
        <v>7</v>
      </c>
      <c r="W1864">
        <f t="shared" si="88"/>
        <v>47</v>
      </c>
      <c r="X1864" s="27">
        <f>marketing_campaign32[[#This Row],[TotalSpend]]/marketing_campaign32[[#This Row],[Income]]</f>
        <v>1.3041789222487375E-3</v>
      </c>
      <c r="Y1864" s="27" t="str">
        <f>IF(marketing_campaign32[[#This Row],[TotalSpend]]&gt;1196, "High Spend", "Low Spend")</f>
        <v>Low Spend</v>
      </c>
      <c r="Z1864">
        <v>2</v>
      </c>
      <c r="AA1864">
        <v>3</v>
      </c>
      <c r="AB1864">
        <v>0</v>
      </c>
      <c r="AC1864">
        <v>3</v>
      </c>
      <c r="AD1864">
        <f t="shared" si="89"/>
        <v>6</v>
      </c>
      <c r="AE1864" s="30">
        <f>IFERROR(marketing_campaign32[[#This Row],[TotalSpend]]/marketing_campaign32[[#This Row],[TotalPurchase]], 0)</f>
        <v>7.833333333333333</v>
      </c>
      <c r="AF1864">
        <v>6</v>
      </c>
      <c r="AG1864">
        <v>0</v>
      </c>
      <c r="AH1864">
        <v>0</v>
      </c>
      <c r="AI1864">
        <v>0</v>
      </c>
      <c r="AJ1864">
        <v>0</v>
      </c>
      <c r="AK1864">
        <v>0</v>
      </c>
      <c r="AL1864">
        <v>0</v>
      </c>
      <c r="AM1864">
        <v>0</v>
      </c>
    </row>
    <row r="1865" spans="1:39" x14ac:dyDescent="0.3">
      <c r="A1865">
        <v>1612</v>
      </c>
      <c r="B1865">
        <v>1981</v>
      </c>
      <c r="C1865">
        <f>2014-marketing_campaign32[[#This Row],[Year_Birth]]</f>
        <v>33</v>
      </c>
      <c r="D1865" t="str">
        <f>IF(AND(marketing_campaign32[[#This Row],[Age]]&gt;17, marketing_campaign32[[#This Row],[Age]]&lt;40), "Adult", IF(AND(marketing_campaign32[[#This Row],[Age]]&gt;=40, marketing_campaign32[[#This Row],[Age]]&lt;59), "Middle Age", "Old Age"))</f>
        <v>Adult</v>
      </c>
      <c r="E1865">
        <v>3</v>
      </c>
      <c r="F1865">
        <v>1</v>
      </c>
      <c r="G1865">
        <v>48158.453125</v>
      </c>
      <c r="H1865" t="s">
        <v>147</v>
      </c>
      <c r="I1865">
        <v>2</v>
      </c>
      <c r="J1865">
        <v>1</v>
      </c>
      <c r="K1865">
        <v>0</v>
      </c>
      <c r="L1865">
        <f t="shared" si="87"/>
        <v>1</v>
      </c>
      <c r="M1865">
        <f>marketing_campaign32[[#This Row],[TotalKids]]+marketing_campaign32[[#This Row],[Marital_Number]]</f>
        <v>2</v>
      </c>
      <c r="N1865" s="1">
        <v>41425</v>
      </c>
      <c r="O1865" s="22">
        <f>MAX($N$2:$N$2229)-marketing_campaign32[[#This Row],[Dt_Customer]]</f>
        <v>394</v>
      </c>
      <c r="P1865">
        <v>82</v>
      </c>
      <c r="Q1865">
        <v>23</v>
      </c>
      <c r="R1865">
        <v>0</v>
      </c>
      <c r="S1865">
        <v>15</v>
      </c>
      <c r="T1865">
        <v>0</v>
      </c>
      <c r="U1865">
        <v>2</v>
      </c>
      <c r="V1865">
        <v>7</v>
      </c>
      <c r="W1865">
        <f t="shared" si="88"/>
        <v>47</v>
      </c>
      <c r="X1865" s="27">
        <f>marketing_campaign32[[#This Row],[TotalSpend]]/marketing_campaign32[[#This Row],[Income]]</f>
        <v>9.7594496812443041E-4</v>
      </c>
      <c r="Y1865" s="27" t="str">
        <f>IF(marketing_campaign32[[#This Row],[TotalSpend]]&gt;1196, "High Spend", "Low Spend")</f>
        <v>Low Spend</v>
      </c>
      <c r="Z1865">
        <v>2</v>
      </c>
      <c r="AA1865">
        <v>3</v>
      </c>
      <c r="AB1865">
        <v>0</v>
      </c>
      <c r="AC1865">
        <v>3</v>
      </c>
      <c r="AD1865">
        <f t="shared" si="89"/>
        <v>6</v>
      </c>
      <c r="AE1865" s="30">
        <f>IFERROR(marketing_campaign32[[#This Row],[TotalSpend]]/marketing_campaign32[[#This Row],[TotalPurchase]], 0)</f>
        <v>7.833333333333333</v>
      </c>
      <c r="AF1865">
        <v>6</v>
      </c>
      <c r="AG1865">
        <v>0</v>
      </c>
      <c r="AH1865">
        <v>0</v>
      </c>
      <c r="AI1865">
        <v>0</v>
      </c>
      <c r="AJ1865">
        <v>0</v>
      </c>
      <c r="AK1865">
        <v>0</v>
      </c>
      <c r="AL1865">
        <v>0</v>
      </c>
      <c r="AM1865">
        <v>0</v>
      </c>
    </row>
    <row r="1866" spans="1:39" x14ac:dyDescent="0.3">
      <c r="A1866">
        <v>5150</v>
      </c>
      <c r="B1866">
        <v>1979</v>
      </c>
      <c r="C1866">
        <f>2014-marketing_campaign32[[#This Row],[Year_Birth]]</f>
        <v>35</v>
      </c>
      <c r="D1866" t="str">
        <f>IF(AND(marketing_campaign32[[#This Row],[Age]]&gt;17, marketing_campaign32[[#This Row],[Age]]&lt;40), "Adult", IF(AND(marketing_campaign32[[#This Row],[Age]]&gt;=40, marketing_campaign32[[#This Row],[Age]]&lt;59), "Middle Age", "Old Age"))</f>
        <v>Adult</v>
      </c>
      <c r="E1866">
        <v>1</v>
      </c>
      <c r="F1866">
        <v>1</v>
      </c>
      <c r="G1866">
        <v>20194</v>
      </c>
      <c r="H1866" t="s">
        <v>148</v>
      </c>
      <c r="I1866">
        <v>1</v>
      </c>
      <c r="J1866">
        <v>1</v>
      </c>
      <c r="K1866">
        <v>0</v>
      </c>
      <c r="L1866">
        <f t="shared" si="87"/>
        <v>1</v>
      </c>
      <c r="M1866">
        <f>marketing_campaign32[[#This Row],[TotalKids]]+marketing_campaign32[[#This Row],[Marital_Number]]</f>
        <v>2</v>
      </c>
      <c r="N1866" s="1">
        <v>41260</v>
      </c>
      <c r="O1866" s="22">
        <f>MAX($N$2:$N$2229)-marketing_campaign32[[#This Row],[Dt_Customer]]</f>
        <v>559</v>
      </c>
      <c r="P1866">
        <v>64</v>
      </c>
      <c r="Q1866">
        <v>0</v>
      </c>
      <c r="R1866">
        <v>4</v>
      </c>
      <c r="S1866">
        <v>7</v>
      </c>
      <c r="T1866">
        <v>11</v>
      </c>
      <c r="U1866">
        <v>10</v>
      </c>
      <c r="V1866">
        <v>15</v>
      </c>
      <c r="W1866">
        <f t="shared" si="88"/>
        <v>47</v>
      </c>
      <c r="X1866" s="27">
        <f>marketing_campaign32[[#This Row],[TotalSpend]]/marketing_campaign32[[#This Row],[Income]]</f>
        <v>2.3274239873229672E-3</v>
      </c>
      <c r="Y1866" s="27" t="str">
        <f>IF(marketing_campaign32[[#This Row],[TotalSpend]]&gt;1196, "High Spend", "Low Spend")</f>
        <v>Low Spend</v>
      </c>
      <c r="Z1866">
        <v>2</v>
      </c>
      <c r="AA1866">
        <v>2</v>
      </c>
      <c r="AB1866">
        <v>0</v>
      </c>
      <c r="AC1866">
        <v>3</v>
      </c>
      <c r="AD1866">
        <f t="shared" si="89"/>
        <v>5</v>
      </c>
      <c r="AE1866" s="30">
        <f>IFERROR(marketing_campaign32[[#This Row],[TotalSpend]]/marketing_campaign32[[#This Row],[TotalPurchase]], 0)</f>
        <v>9.4</v>
      </c>
      <c r="AF1866">
        <v>6</v>
      </c>
      <c r="AG1866">
        <v>0</v>
      </c>
      <c r="AH1866">
        <v>0</v>
      </c>
      <c r="AI1866">
        <v>0</v>
      </c>
      <c r="AJ1866">
        <v>0</v>
      </c>
      <c r="AK1866">
        <v>0</v>
      </c>
      <c r="AL1866">
        <v>0</v>
      </c>
      <c r="AM1866">
        <v>0</v>
      </c>
    </row>
    <row r="1867" spans="1:39" x14ac:dyDescent="0.3">
      <c r="A1867">
        <v>9197</v>
      </c>
      <c r="B1867">
        <v>1953</v>
      </c>
      <c r="C1867">
        <f>2014-marketing_campaign32[[#This Row],[Year_Birth]]</f>
        <v>61</v>
      </c>
      <c r="D1867" t="str">
        <f>IF(AND(marketing_campaign32[[#This Row],[Age]]&gt;17, marketing_campaign32[[#This Row],[Age]]&lt;40), "Adult", IF(AND(marketing_campaign32[[#This Row],[Age]]&gt;=40, marketing_campaign32[[#This Row],[Age]]&lt;59), "Middle Age", "Old Age"))</f>
        <v>Old Age</v>
      </c>
      <c r="E1867">
        <v>2</v>
      </c>
      <c r="F1867">
        <v>2</v>
      </c>
      <c r="G1867">
        <v>39722</v>
      </c>
      <c r="H1867" t="s">
        <v>147</v>
      </c>
      <c r="I1867">
        <v>2</v>
      </c>
      <c r="J1867">
        <v>0</v>
      </c>
      <c r="K1867">
        <v>1</v>
      </c>
      <c r="L1867">
        <f t="shared" si="87"/>
        <v>1</v>
      </c>
      <c r="M1867">
        <f>marketing_campaign32[[#This Row],[TotalKids]]+marketing_campaign32[[#This Row],[Marital_Number]]</f>
        <v>3</v>
      </c>
      <c r="N1867" s="1">
        <v>41694</v>
      </c>
      <c r="O1867" s="22">
        <f>MAX($N$2:$N$2229)-marketing_campaign32[[#This Row],[Dt_Customer]]</f>
        <v>125</v>
      </c>
      <c r="P1867">
        <v>92</v>
      </c>
      <c r="Q1867">
        <v>32</v>
      </c>
      <c r="R1867">
        <v>0</v>
      </c>
      <c r="S1867">
        <v>5</v>
      </c>
      <c r="T1867">
        <v>2</v>
      </c>
      <c r="U1867">
        <v>0</v>
      </c>
      <c r="V1867">
        <v>8</v>
      </c>
      <c r="W1867">
        <f t="shared" si="88"/>
        <v>47</v>
      </c>
      <c r="X1867" s="27">
        <f>marketing_campaign32[[#This Row],[TotalSpend]]/marketing_campaign32[[#This Row],[Income]]</f>
        <v>1.1832234026484063E-3</v>
      </c>
      <c r="Y1867" s="27" t="str">
        <f>IF(marketing_campaign32[[#This Row],[TotalSpend]]&gt;1196, "High Spend", "Low Spend")</f>
        <v>Low Spend</v>
      </c>
      <c r="Z1867">
        <v>2</v>
      </c>
      <c r="AA1867">
        <v>2</v>
      </c>
      <c r="AB1867">
        <v>0</v>
      </c>
      <c r="AC1867">
        <v>3</v>
      </c>
      <c r="AD1867">
        <f t="shared" si="89"/>
        <v>5</v>
      </c>
      <c r="AE1867" s="30">
        <f>IFERROR(marketing_campaign32[[#This Row],[TotalSpend]]/marketing_campaign32[[#This Row],[TotalPurchase]], 0)</f>
        <v>9.4</v>
      </c>
      <c r="AF1867">
        <v>5</v>
      </c>
      <c r="AG1867">
        <v>0</v>
      </c>
      <c r="AH1867">
        <v>0</v>
      </c>
      <c r="AI1867">
        <v>0</v>
      </c>
      <c r="AJ1867">
        <v>0</v>
      </c>
      <c r="AK1867">
        <v>0</v>
      </c>
      <c r="AL1867">
        <v>0</v>
      </c>
      <c r="AM1867">
        <v>0</v>
      </c>
    </row>
    <row r="1868" spans="1:39" x14ac:dyDescent="0.3">
      <c r="A1868">
        <v>6354</v>
      </c>
      <c r="B1868">
        <v>1984</v>
      </c>
      <c r="C1868">
        <f>2014-marketing_campaign32[[#This Row],[Year_Birth]]</f>
        <v>30</v>
      </c>
      <c r="D1868" t="str">
        <f>IF(AND(marketing_campaign32[[#This Row],[Age]]&gt;17, marketing_campaign32[[#This Row],[Age]]&lt;40), "Adult", IF(AND(marketing_campaign32[[#This Row],[Age]]&gt;=40, marketing_campaign32[[#This Row],[Age]]&lt;59), "Middle Age", "Old Age"))</f>
        <v>Adult</v>
      </c>
      <c r="E1868">
        <v>2</v>
      </c>
      <c r="F1868">
        <v>2</v>
      </c>
      <c r="G1868">
        <v>15345</v>
      </c>
      <c r="H1868" t="s">
        <v>148</v>
      </c>
      <c r="I1868">
        <v>1</v>
      </c>
      <c r="J1868">
        <v>1</v>
      </c>
      <c r="K1868">
        <v>0</v>
      </c>
      <c r="L1868">
        <f t="shared" si="87"/>
        <v>1</v>
      </c>
      <c r="M1868">
        <f>marketing_campaign32[[#This Row],[TotalKids]]+marketing_campaign32[[#This Row],[Marital_Number]]</f>
        <v>3</v>
      </c>
      <c r="N1868" s="1">
        <v>41152</v>
      </c>
      <c r="O1868" s="22">
        <f>MAX($N$2:$N$2229)-marketing_campaign32[[#This Row],[Dt_Customer]]</f>
        <v>667</v>
      </c>
      <c r="P1868">
        <v>51</v>
      </c>
      <c r="Q1868">
        <v>5</v>
      </c>
      <c r="R1868">
        <v>2</v>
      </c>
      <c r="S1868">
        <v>16</v>
      </c>
      <c r="T1868">
        <v>3</v>
      </c>
      <c r="U1868">
        <v>2</v>
      </c>
      <c r="V1868">
        <v>19</v>
      </c>
      <c r="W1868">
        <f t="shared" si="88"/>
        <v>47</v>
      </c>
      <c r="X1868" s="27">
        <f>marketing_campaign32[[#This Row],[TotalSpend]]/marketing_campaign32[[#This Row],[Income]]</f>
        <v>3.0628869338546758E-3</v>
      </c>
      <c r="Y1868" s="27" t="str">
        <f>IF(marketing_campaign32[[#This Row],[TotalSpend]]&gt;1196, "High Spend", "Low Spend")</f>
        <v>Low Spend</v>
      </c>
      <c r="Z1868">
        <v>2</v>
      </c>
      <c r="AA1868">
        <v>1</v>
      </c>
      <c r="AB1868">
        <v>1</v>
      </c>
      <c r="AC1868">
        <v>2</v>
      </c>
      <c r="AD1868">
        <f t="shared" si="89"/>
        <v>4</v>
      </c>
      <c r="AE1868" s="30">
        <f>IFERROR(marketing_campaign32[[#This Row],[TotalSpend]]/marketing_campaign32[[#This Row],[TotalPurchase]], 0)</f>
        <v>11.75</v>
      </c>
      <c r="AF1868">
        <v>8</v>
      </c>
      <c r="AG1868">
        <v>0</v>
      </c>
      <c r="AH1868">
        <v>0</v>
      </c>
      <c r="AI1868">
        <v>0</v>
      </c>
      <c r="AJ1868">
        <v>0</v>
      </c>
      <c r="AK1868">
        <v>0</v>
      </c>
      <c r="AL1868">
        <v>1</v>
      </c>
      <c r="AM1868">
        <v>0</v>
      </c>
    </row>
    <row r="1869" spans="1:39" x14ac:dyDescent="0.3">
      <c r="A1869">
        <v>5081</v>
      </c>
      <c r="B1869">
        <v>1967</v>
      </c>
      <c r="C1869">
        <f>2014-marketing_campaign32[[#This Row],[Year_Birth]]</f>
        <v>47</v>
      </c>
      <c r="D1869" t="str">
        <f>IF(AND(marketing_campaign32[[#This Row],[Age]]&gt;17, marketing_campaign32[[#This Row],[Age]]&lt;40), "Adult", IF(AND(marketing_campaign32[[#This Row],[Age]]&gt;=40, marketing_campaign32[[#This Row],[Age]]&lt;59), "Middle Age", "Old Age"))</f>
        <v>Middle Age</v>
      </c>
      <c r="E1869">
        <v>3</v>
      </c>
      <c r="F1869">
        <v>2</v>
      </c>
      <c r="G1869">
        <v>47821</v>
      </c>
      <c r="H1869" t="s">
        <v>147</v>
      </c>
      <c r="I1869">
        <v>2</v>
      </c>
      <c r="J1869">
        <v>1</v>
      </c>
      <c r="K1869">
        <v>1</v>
      </c>
      <c r="L1869">
        <f t="shared" si="87"/>
        <v>2</v>
      </c>
      <c r="M1869">
        <f>marketing_campaign32[[#This Row],[TotalKids]]+marketing_campaign32[[#This Row],[Marital_Number]]</f>
        <v>4</v>
      </c>
      <c r="N1869" s="1">
        <v>41567</v>
      </c>
      <c r="O1869" s="22">
        <f>MAX($N$2:$N$2229)-marketing_campaign32[[#This Row],[Dt_Customer]]</f>
        <v>252</v>
      </c>
      <c r="P1869">
        <v>54</v>
      </c>
      <c r="Q1869">
        <v>9</v>
      </c>
      <c r="R1869">
        <v>0</v>
      </c>
      <c r="S1869">
        <v>16</v>
      </c>
      <c r="T1869">
        <v>6</v>
      </c>
      <c r="U1869">
        <v>6</v>
      </c>
      <c r="V1869">
        <v>10</v>
      </c>
      <c r="W1869">
        <f t="shared" si="88"/>
        <v>47</v>
      </c>
      <c r="X1869" s="27">
        <f>marketing_campaign32[[#This Row],[TotalSpend]]/marketing_campaign32[[#This Row],[Income]]</f>
        <v>9.828318102925494E-4</v>
      </c>
      <c r="Y1869" s="27" t="str">
        <f>IF(marketing_campaign32[[#This Row],[TotalSpend]]&gt;1196, "High Spend", "Low Spend")</f>
        <v>Low Spend</v>
      </c>
      <c r="Z1869">
        <v>1</v>
      </c>
      <c r="AA1869">
        <v>1</v>
      </c>
      <c r="AB1869">
        <v>0</v>
      </c>
      <c r="AC1869">
        <v>3</v>
      </c>
      <c r="AD1869">
        <f t="shared" si="89"/>
        <v>4</v>
      </c>
      <c r="AE1869" s="30">
        <f>IFERROR(marketing_campaign32[[#This Row],[TotalSpend]]/marketing_campaign32[[#This Row],[TotalPurchase]], 0)</f>
        <v>11.75</v>
      </c>
      <c r="AF1869">
        <v>8</v>
      </c>
      <c r="AG1869">
        <v>0</v>
      </c>
      <c r="AH1869">
        <v>0</v>
      </c>
      <c r="AI1869">
        <v>0</v>
      </c>
      <c r="AJ1869">
        <v>0</v>
      </c>
      <c r="AK1869">
        <v>0</v>
      </c>
      <c r="AL1869">
        <v>0</v>
      </c>
      <c r="AM1869">
        <v>0</v>
      </c>
    </row>
    <row r="1870" spans="1:39" x14ac:dyDescent="0.3">
      <c r="A1870">
        <v>5074</v>
      </c>
      <c r="B1870">
        <v>1986</v>
      </c>
      <c r="C1870">
        <f>2014-marketing_campaign32[[#This Row],[Year_Birth]]</f>
        <v>28</v>
      </c>
      <c r="D1870" t="str">
        <f>IF(AND(marketing_campaign32[[#This Row],[Age]]&gt;17, marketing_campaign32[[#This Row],[Age]]&lt;40), "Adult", IF(AND(marketing_campaign32[[#This Row],[Age]]&gt;=40, marketing_campaign32[[#This Row],[Age]]&lt;59), "Middle Age", "Old Age"))</f>
        <v>Adult</v>
      </c>
      <c r="E1870">
        <v>3</v>
      </c>
      <c r="F1870">
        <v>2</v>
      </c>
      <c r="G1870">
        <v>28072</v>
      </c>
      <c r="H1870" t="s">
        <v>148</v>
      </c>
      <c r="I1870">
        <v>1</v>
      </c>
      <c r="J1870">
        <v>1</v>
      </c>
      <c r="K1870">
        <v>0</v>
      </c>
      <c r="L1870">
        <f t="shared" si="87"/>
        <v>1</v>
      </c>
      <c r="M1870">
        <f>marketing_campaign32[[#This Row],[TotalKids]]+marketing_campaign32[[#This Row],[Marital_Number]]</f>
        <v>3</v>
      </c>
      <c r="N1870" s="1">
        <v>41463</v>
      </c>
      <c r="O1870" s="22">
        <f>MAX($N$2:$N$2229)-marketing_campaign32[[#This Row],[Dt_Customer]]</f>
        <v>356</v>
      </c>
      <c r="P1870">
        <v>10</v>
      </c>
      <c r="Q1870">
        <v>30</v>
      </c>
      <c r="R1870">
        <v>0</v>
      </c>
      <c r="S1870">
        <v>10</v>
      </c>
      <c r="T1870">
        <v>2</v>
      </c>
      <c r="U1870">
        <v>0</v>
      </c>
      <c r="V1870">
        <v>5</v>
      </c>
      <c r="W1870">
        <f t="shared" si="88"/>
        <v>47</v>
      </c>
      <c r="X1870" s="27">
        <f>marketing_campaign32[[#This Row],[TotalSpend]]/marketing_campaign32[[#This Row],[Income]]</f>
        <v>1.6742661726987745E-3</v>
      </c>
      <c r="Y1870" s="27" t="str">
        <f>IF(marketing_campaign32[[#This Row],[TotalSpend]]&gt;1196, "High Spend", "Low Spend")</f>
        <v>Low Spend</v>
      </c>
      <c r="Z1870">
        <v>1</v>
      </c>
      <c r="AA1870">
        <v>1</v>
      </c>
      <c r="AB1870">
        <v>0</v>
      </c>
      <c r="AC1870">
        <v>3</v>
      </c>
      <c r="AD1870">
        <f t="shared" si="89"/>
        <v>4</v>
      </c>
      <c r="AE1870" s="30">
        <f>IFERROR(marketing_campaign32[[#This Row],[TotalSpend]]/marketing_campaign32[[#This Row],[TotalPurchase]], 0)</f>
        <v>11.75</v>
      </c>
      <c r="AF1870">
        <v>7</v>
      </c>
      <c r="AG1870">
        <v>0</v>
      </c>
      <c r="AH1870">
        <v>0</v>
      </c>
      <c r="AI1870">
        <v>0</v>
      </c>
      <c r="AJ1870">
        <v>0</v>
      </c>
      <c r="AK1870">
        <v>0</v>
      </c>
      <c r="AL1870">
        <v>0</v>
      </c>
      <c r="AM1870">
        <v>0</v>
      </c>
    </row>
    <row r="1871" spans="1:39" x14ac:dyDescent="0.3">
      <c r="A1871">
        <v>9423</v>
      </c>
      <c r="B1871">
        <v>1979</v>
      </c>
      <c r="C1871">
        <f>2014-marketing_campaign32[[#This Row],[Year_Birth]]</f>
        <v>35</v>
      </c>
      <c r="D1871" t="str">
        <f>IF(AND(marketing_campaign32[[#This Row],[Age]]&gt;17, marketing_campaign32[[#This Row],[Age]]&lt;40), "Adult", IF(AND(marketing_campaign32[[#This Row],[Age]]&gt;=40, marketing_campaign32[[#This Row],[Age]]&lt;59), "Middle Age", "Old Age"))</f>
        <v>Adult</v>
      </c>
      <c r="E1871">
        <v>3</v>
      </c>
      <c r="F1871">
        <v>2</v>
      </c>
      <c r="G1871">
        <v>32765</v>
      </c>
      <c r="H1871" t="s">
        <v>147</v>
      </c>
      <c r="I1871">
        <v>2</v>
      </c>
      <c r="J1871">
        <v>1</v>
      </c>
      <c r="K1871">
        <v>0</v>
      </c>
      <c r="L1871">
        <f t="shared" si="87"/>
        <v>1</v>
      </c>
      <c r="M1871">
        <f>marketing_campaign32[[#This Row],[TotalKids]]+marketing_campaign32[[#This Row],[Marital_Number]]</f>
        <v>3</v>
      </c>
      <c r="N1871" s="1">
        <v>41693</v>
      </c>
      <c r="O1871" s="22">
        <f>MAX($N$2:$N$2229)-marketing_campaign32[[#This Row],[Dt_Customer]]</f>
        <v>126</v>
      </c>
      <c r="P1871">
        <v>49</v>
      </c>
      <c r="Q1871">
        <v>13</v>
      </c>
      <c r="R1871">
        <v>3</v>
      </c>
      <c r="S1871">
        <v>17</v>
      </c>
      <c r="T1871">
        <v>7</v>
      </c>
      <c r="U1871">
        <v>3</v>
      </c>
      <c r="V1871">
        <v>3</v>
      </c>
      <c r="W1871">
        <f t="shared" si="88"/>
        <v>46</v>
      </c>
      <c r="X1871" s="27">
        <f>marketing_campaign32[[#This Row],[TotalSpend]]/marketing_campaign32[[#This Row],[Income]]</f>
        <v>1.4039371280329619E-3</v>
      </c>
      <c r="Y1871" s="27" t="str">
        <f>IF(marketing_campaign32[[#This Row],[TotalSpend]]&gt;1196, "High Spend", "Low Spend")</f>
        <v>Low Spend</v>
      </c>
      <c r="Z1871">
        <v>2</v>
      </c>
      <c r="AA1871">
        <v>2</v>
      </c>
      <c r="AB1871">
        <v>0</v>
      </c>
      <c r="AC1871">
        <v>4</v>
      </c>
      <c r="AD1871">
        <f t="shared" si="89"/>
        <v>6</v>
      </c>
      <c r="AE1871" s="30">
        <f>IFERROR(marketing_campaign32[[#This Row],[TotalSpend]]/marketing_campaign32[[#This Row],[TotalPurchase]], 0)</f>
        <v>7.666666666666667</v>
      </c>
      <c r="AF1871">
        <v>5</v>
      </c>
      <c r="AG1871">
        <v>0</v>
      </c>
      <c r="AH1871">
        <v>0</v>
      </c>
      <c r="AI1871">
        <v>0</v>
      </c>
      <c r="AJ1871">
        <v>0</v>
      </c>
      <c r="AK1871">
        <v>0</v>
      </c>
      <c r="AL1871">
        <v>0</v>
      </c>
      <c r="AM1871">
        <v>0</v>
      </c>
    </row>
    <row r="1872" spans="1:39" x14ac:dyDescent="0.3">
      <c r="A1872">
        <v>6383</v>
      </c>
      <c r="B1872">
        <v>1971</v>
      </c>
      <c r="C1872">
        <f>2014-marketing_campaign32[[#This Row],[Year_Birth]]</f>
        <v>43</v>
      </c>
      <c r="D1872" t="str">
        <f>IF(AND(marketing_campaign32[[#This Row],[Age]]&gt;17, marketing_campaign32[[#This Row],[Age]]&lt;40), "Adult", IF(AND(marketing_campaign32[[#This Row],[Age]]&gt;=40, marketing_campaign32[[#This Row],[Age]]&lt;59), "Middle Age", "Old Age"))</f>
        <v>Middle Age</v>
      </c>
      <c r="E1872">
        <v>3</v>
      </c>
      <c r="F1872">
        <v>2</v>
      </c>
      <c r="G1872">
        <v>32892</v>
      </c>
      <c r="H1872" t="s">
        <v>147</v>
      </c>
      <c r="I1872">
        <v>2</v>
      </c>
      <c r="J1872">
        <v>1</v>
      </c>
      <c r="K1872">
        <v>0</v>
      </c>
      <c r="L1872">
        <f t="shared" si="87"/>
        <v>1</v>
      </c>
      <c r="M1872">
        <f>marketing_campaign32[[#This Row],[TotalKids]]+marketing_campaign32[[#This Row],[Marital_Number]]</f>
        <v>3</v>
      </c>
      <c r="N1872" s="1">
        <v>41784</v>
      </c>
      <c r="O1872" s="22">
        <f>MAX($N$2:$N$2229)-marketing_campaign32[[#This Row],[Dt_Customer]]</f>
        <v>35</v>
      </c>
      <c r="P1872">
        <v>78</v>
      </c>
      <c r="Q1872">
        <v>26</v>
      </c>
      <c r="R1872">
        <v>0</v>
      </c>
      <c r="S1872">
        <v>15</v>
      </c>
      <c r="T1872">
        <v>2</v>
      </c>
      <c r="U1872">
        <v>1</v>
      </c>
      <c r="V1872">
        <v>2</v>
      </c>
      <c r="W1872">
        <f t="shared" si="88"/>
        <v>46</v>
      </c>
      <c r="X1872" s="27">
        <f>marketing_campaign32[[#This Row],[TotalSpend]]/marketing_campaign32[[#This Row],[Income]]</f>
        <v>1.3985163565608659E-3</v>
      </c>
      <c r="Y1872" s="27" t="str">
        <f>IF(marketing_campaign32[[#This Row],[TotalSpend]]&gt;1196, "High Spend", "Low Spend")</f>
        <v>Low Spend</v>
      </c>
      <c r="Z1872">
        <v>2</v>
      </c>
      <c r="AA1872">
        <v>3</v>
      </c>
      <c r="AB1872">
        <v>0</v>
      </c>
      <c r="AC1872">
        <v>3</v>
      </c>
      <c r="AD1872">
        <f t="shared" si="89"/>
        <v>6</v>
      </c>
      <c r="AE1872" s="30">
        <f>IFERROR(marketing_campaign32[[#This Row],[TotalSpend]]/marketing_campaign32[[#This Row],[TotalPurchase]], 0)</f>
        <v>7.666666666666667</v>
      </c>
      <c r="AF1872">
        <v>8</v>
      </c>
      <c r="AG1872">
        <v>0</v>
      </c>
      <c r="AH1872">
        <v>0</v>
      </c>
      <c r="AI1872">
        <v>0</v>
      </c>
      <c r="AJ1872">
        <v>0</v>
      </c>
      <c r="AK1872">
        <v>0</v>
      </c>
      <c r="AL1872">
        <v>0</v>
      </c>
      <c r="AM1872">
        <v>0</v>
      </c>
    </row>
    <row r="1873" spans="1:39" x14ac:dyDescent="0.3">
      <c r="A1873">
        <v>10536</v>
      </c>
      <c r="B1873">
        <v>1971</v>
      </c>
      <c r="C1873">
        <f>2014-marketing_campaign32[[#This Row],[Year_Birth]]</f>
        <v>43</v>
      </c>
      <c r="D1873" t="str">
        <f>IF(AND(marketing_campaign32[[#This Row],[Age]]&gt;17, marketing_campaign32[[#This Row],[Age]]&lt;40), "Adult", IF(AND(marketing_campaign32[[#This Row],[Age]]&gt;=40, marketing_campaign32[[#This Row],[Age]]&lt;59), "Middle Age", "Old Age"))</f>
        <v>Middle Age</v>
      </c>
      <c r="E1873">
        <v>3</v>
      </c>
      <c r="F1873">
        <v>2</v>
      </c>
      <c r="G1873">
        <v>32892</v>
      </c>
      <c r="H1873" t="s">
        <v>147</v>
      </c>
      <c r="I1873">
        <v>2</v>
      </c>
      <c r="J1873">
        <v>1</v>
      </c>
      <c r="K1873">
        <v>0</v>
      </c>
      <c r="L1873">
        <f t="shared" si="87"/>
        <v>1</v>
      </c>
      <c r="M1873">
        <f>marketing_campaign32[[#This Row],[TotalKids]]+marketing_campaign32[[#This Row],[Marital_Number]]</f>
        <v>3</v>
      </c>
      <c r="N1873" s="1">
        <v>41784</v>
      </c>
      <c r="O1873" s="22">
        <f>MAX($N$2:$N$2229)-marketing_campaign32[[#This Row],[Dt_Customer]]</f>
        <v>35</v>
      </c>
      <c r="P1873">
        <v>78</v>
      </c>
      <c r="Q1873">
        <v>26</v>
      </c>
      <c r="R1873">
        <v>0</v>
      </c>
      <c r="S1873">
        <v>15</v>
      </c>
      <c r="T1873">
        <v>2</v>
      </c>
      <c r="U1873">
        <v>1</v>
      </c>
      <c r="V1873">
        <v>2</v>
      </c>
      <c r="W1873">
        <f t="shared" si="88"/>
        <v>46</v>
      </c>
      <c r="X1873" s="27">
        <f>marketing_campaign32[[#This Row],[TotalSpend]]/marketing_campaign32[[#This Row],[Income]]</f>
        <v>1.3985163565608659E-3</v>
      </c>
      <c r="Y1873" s="27" t="str">
        <f>IF(marketing_campaign32[[#This Row],[TotalSpend]]&gt;1196, "High Spend", "Low Spend")</f>
        <v>Low Spend</v>
      </c>
      <c r="Z1873">
        <v>2</v>
      </c>
      <c r="AA1873">
        <v>3</v>
      </c>
      <c r="AB1873">
        <v>0</v>
      </c>
      <c r="AC1873">
        <v>3</v>
      </c>
      <c r="AD1873">
        <f t="shared" si="89"/>
        <v>6</v>
      </c>
      <c r="AE1873" s="30">
        <f>IFERROR(marketing_campaign32[[#This Row],[TotalSpend]]/marketing_campaign32[[#This Row],[TotalPurchase]], 0)</f>
        <v>7.666666666666667</v>
      </c>
      <c r="AF1873">
        <v>8</v>
      </c>
      <c r="AG1873">
        <v>0</v>
      </c>
      <c r="AH1873">
        <v>0</v>
      </c>
      <c r="AI1873">
        <v>0</v>
      </c>
      <c r="AJ1873">
        <v>0</v>
      </c>
      <c r="AK1873">
        <v>0</v>
      </c>
      <c r="AL1873">
        <v>0</v>
      </c>
      <c r="AM1873">
        <v>0</v>
      </c>
    </row>
    <row r="1874" spans="1:39" x14ac:dyDescent="0.3">
      <c r="A1874">
        <v>4066</v>
      </c>
      <c r="B1874">
        <v>1978</v>
      </c>
      <c r="C1874">
        <f>2014-marketing_campaign32[[#This Row],[Year_Birth]]</f>
        <v>36</v>
      </c>
      <c r="D1874" t="str">
        <f>IF(AND(marketing_campaign32[[#This Row],[Age]]&gt;17, marketing_campaign32[[#This Row],[Age]]&lt;40), "Adult", IF(AND(marketing_campaign32[[#This Row],[Age]]&gt;=40, marketing_campaign32[[#This Row],[Age]]&lt;59), "Middle Age", "Old Age"))</f>
        <v>Adult</v>
      </c>
      <c r="E1874">
        <v>3</v>
      </c>
      <c r="F1874">
        <v>1</v>
      </c>
      <c r="G1874">
        <v>21282</v>
      </c>
      <c r="H1874" t="s">
        <v>148</v>
      </c>
      <c r="I1874">
        <v>1</v>
      </c>
      <c r="J1874">
        <v>1</v>
      </c>
      <c r="K1874">
        <v>0</v>
      </c>
      <c r="L1874">
        <f t="shared" si="87"/>
        <v>1</v>
      </c>
      <c r="M1874">
        <f>marketing_campaign32[[#This Row],[TotalKids]]+marketing_campaign32[[#This Row],[Marital_Number]]</f>
        <v>2</v>
      </c>
      <c r="N1874" s="1">
        <v>41770</v>
      </c>
      <c r="O1874" s="22">
        <f>MAX($N$2:$N$2229)-marketing_campaign32[[#This Row],[Dt_Customer]]</f>
        <v>49</v>
      </c>
      <c r="P1874">
        <v>76</v>
      </c>
      <c r="Q1874">
        <v>1</v>
      </c>
      <c r="R1874">
        <v>5</v>
      </c>
      <c r="S1874">
        <v>8</v>
      </c>
      <c r="T1874">
        <v>4</v>
      </c>
      <c r="U1874">
        <v>8</v>
      </c>
      <c r="V1874">
        <v>20</v>
      </c>
      <c r="W1874">
        <f t="shared" si="88"/>
        <v>46</v>
      </c>
      <c r="X1874" s="27">
        <f>marketing_campaign32[[#This Row],[TotalSpend]]/marketing_campaign32[[#This Row],[Income]]</f>
        <v>2.1614509914481723E-3</v>
      </c>
      <c r="Y1874" s="27" t="str">
        <f>IF(marketing_campaign32[[#This Row],[TotalSpend]]&gt;1196, "High Spend", "Low Spend")</f>
        <v>Low Spend</v>
      </c>
      <c r="Z1874">
        <v>2</v>
      </c>
      <c r="AA1874">
        <v>2</v>
      </c>
      <c r="AB1874">
        <v>1</v>
      </c>
      <c r="AC1874">
        <v>2</v>
      </c>
      <c r="AD1874">
        <f t="shared" si="89"/>
        <v>5</v>
      </c>
      <c r="AE1874" s="30">
        <f>IFERROR(marketing_campaign32[[#This Row],[TotalSpend]]/marketing_campaign32[[#This Row],[TotalPurchase]], 0)</f>
        <v>9.1999999999999993</v>
      </c>
      <c r="AF1874">
        <v>6</v>
      </c>
      <c r="AG1874">
        <v>0</v>
      </c>
      <c r="AH1874">
        <v>0</v>
      </c>
      <c r="AI1874">
        <v>0</v>
      </c>
      <c r="AJ1874">
        <v>0</v>
      </c>
      <c r="AK1874">
        <v>0</v>
      </c>
      <c r="AL1874">
        <v>0</v>
      </c>
      <c r="AM1874">
        <v>0</v>
      </c>
    </row>
    <row r="1875" spans="1:39" x14ac:dyDescent="0.3">
      <c r="A1875">
        <v>1646</v>
      </c>
      <c r="B1875">
        <v>1972</v>
      </c>
      <c r="C1875">
        <f>2014-marketing_campaign32[[#This Row],[Year_Birth]]</f>
        <v>42</v>
      </c>
      <c r="D1875" t="str">
        <f>IF(AND(marketing_campaign32[[#This Row],[Age]]&gt;17, marketing_campaign32[[#This Row],[Age]]&lt;40), "Adult", IF(AND(marketing_campaign32[[#This Row],[Age]]&gt;=40, marketing_campaign32[[#This Row],[Age]]&lt;59), "Middle Age", "Old Age"))</f>
        <v>Middle Age</v>
      </c>
      <c r="E1875">
        <v>1</v>
      </c>
      <c r="F1875">
        <v>2</v>
      </c>
      <c r="G1875">
        <v>25224</v>
      </c>
      <c r="H1875" t="s">
        <v>148</v>
      </c>
      <c r="I1875">
        <v>1</v>
      </c>
      <c r="J1875">
        <v>1</v>
      </c>
      <c r="K1875">
        <v>0</v>
      </c>
      <c r="L1875">
        <f t="shared" si="87"/>
        <v>1</v>
      </c>
      <c r="M1875">
        <f>marketing_campaign32[[#This Row],[TotalKids]]+marketing_campaign32[[#This Row],[Marital_Number]]</f>
        <v>3</v>
      </c>
      <c r="N1875" s="1">
        <v>41714</v>
      </c>
      <c r="O1875" s="22">
        <f>MAX($N$2:$N$2229)-marketing_campaign32[[#This Row],[Dt_Customer]]</f>
        <v>105</v>
      </c>
      <c r="P1875">
        <v>36</v>
      </c>
      <c r="Q1875">
        <v>4</v>
      </c>
      <c r="R1875">
        <v>9</v>
      </c>
      <c r="S1875">
        <v>12</v>
      </c>
      <c r="T1875">
        <v>11</v>
      </c>
      <c r="U1875">
        <v>2</v>
      </c>
      <c r="V1875">
        <v>8</v>
      </c>
      <c r="W1875">
        <f t="shared" si="88"/>
        <v>46</v>
      </c>
      <c r="X1875" s="27">
        <f>marketing_campaign32[[#This Row],[TotalSpend]]/marketing_campaign32[[#This Row],[Income]]</f>
        <v>1.8236600063431653E-3</v>
      </c>
      <c r="Y1875" s="27" t="str">
        <f>IF(marketing_campaign32[[#This Row],[TotalSpend]]&gt;1196, "High Spend", "Low Spend")</f>
        <v>Low Spend</v>
      </c>
      <c r="Z1875">
        <v>2</v>
      </c>
      <c r="AA1875">
        <v>1</v>
      </c>
      <c r="AB1875">
        <v>1</v>
      </c>
      <c r="AC1875">
        <v>3</v>
      </c>
      <c r="AD1875">
        <f t="shared" si="89"/>
        <v>5</v>
      </c>
      <c r="AE1875" s="30">
        <f>IFERROR(marketing_campaign32[[#This Row],[TotalSpend]]/marketing_campaign32[[#This Row],[TotalPurchase]], 0)</f>
        <v>9.1999999999999993</v>
      </c>
      <c r="AF1875">
        <v>3</v>
      </c>
      <c r="AG1875">
        <v>0</v>
      </c>
      <c r="AH1875">
        <v>0</v>
      </c>
      <c r="AI1875">
        <v>0</v>
      </c>
      <c r="AJ1875">
        <v>0</v>
      </c>
      <c r="AK1875">
        <v>0</v>
      </c>
      <c r="AL1875">
        <v>0</v>
      </c>
      <c r="AM1875">
        <v>0</v>
      </c>
    </row>
    <row r="1876" spans="1:39" x14ac:dyDescent="0.3">
      <c r="A1876">
        <v>8724</v>
      </c>
      <c r="B1876">
        <v>1982</v>
      </c>
      <c r="C1876">
        <f>2014-marketing_campaign32[[#This Row],[Year_Birth]]</f>
        <v>32</v>
      </c>
      <c r="D1876" t="str">
        <f>IF(AND(marketing_campaign32[[#This Row],[Age]]&gt;17, marketing_campaign32[[#This Row],[Age]]&lt;40), "Adult", IF(AND(marketing_campaign32[[#This Row],[Age]]&gt;=40, marketing_campaign32[[#This Row],[Age]]&lt;59), "Middle Age", "Old Age"))</f>
        <v>Adult</v>
      </c>
      <c r="E1876">
        <v>2</v>
      </c>
      <c r="F1876">
        <v>1</v>
      </c>
      <c r="G1876">
        <v>28567</v>
      </c>
      <c r="H1876" t="s">
        <v>148</v>
      </c>
      <c r="I1876">
        <v>1</v>
      </c>
      <c r="J1876">
        <v>1</v>
      </c>
      <c r="K1876">
        <v>0</v>
      </c>
      <c r="L1876">
        <f t="shared" si="87"/>
        <v>1</v>
      </c>
      <c r="M1876">
        <f>marketing_campaign32[[#This Row],[TotalKids]]+marketing_campaign32[[#This Row],[Marital_Number]]</f>
        <v>2</v>
      </c>
      <c r="N1876" s="1">
        <v>41442</v>
      </c>
      <c r="O1876" s="22">
        <f>MAX($N$2:$N$2229)-marketing_campaign32[[#This Row],[Dt_Customer]]</f>
        <v>377</v>
      </c>
      <c r="P1876">
        <v>57</v>
      </c>
      <c r="Q1876">
        <v>11</v>
      </c>
      <c r="R1876">
        <v>3</v>
      </c>
      <c r="S1876">
        <v>22</v>
      </c>
      <c r="T1876">
        <v>2</v>
      </c>
      <c r="U1876">
        <v>2</v>
      </c>
      <c r="V1876">
        <v>6</v>
      </c>
      <c r="W1876">
        <f t="shared" si="88"/>
        <v>46</v>
      </c>
      <c r="X1876" s="27">
        <f>marketing_campaign32[[#This Row],[TotalSpend]]/marketing_campaign32[[#This Row],[Income]]</f>
        <v>1.6102495886862465E-3</v>
      </c>
      <c r="Y1876" s="27" t="str">
        <f>IF(marketing_campaign32[[#This Row],[TotalSpend]]&gt;1196, "High Spend", "Low Spend")</f>
        <v>Low Spend</v>
      </c>
      <c r="Z1876">
        <v>2</v>
      </c>
      <c r="AA1876">
        <v>2</v>
      </c>
      <c r="AB1876">
        <v>0</v>
      </c>
      <c r="AC1876">
        <v>3</v>
      </c>
      <c r="AD1876">
        <f t="shared" si="89"/>
        <v>5</v>
      </c>
      <c r="AE1876" s="30">
        <f>IFERROR(marketing_campaign32[[#This Row],[TotalSpend]]/marketing_campaign32[[#This Row],[TotalPurchase]], 0)</f>
        <v>9.1999999999999993</v>
      </c>
      <c r="AF1876">
        <v>6</v>
      </c>
      <c r="AG1876">
        <v>0</v>
      </c>
      <c r="AH1876">
        <v>0</v>
      </c>
      <c r="AI1876">
        <v>0</v>
      </c>
      <c r="AJ1876">
        <v>0</v>
      </c>
      <c r="AK1876">
        <v>0</v>
      </c>
      <c r="AL1876">
        <v>0</v>
      </c>
      <c r="AM1876">
        <v>0</v>
      </c>
    </row>
    <row r="1877" spans="1:39" x14ac:dyDescent="0.3">
      <c r="A1877">
        <v>8557</v>
      </c>
      <c r="B1877">
        <v>1982</v>
      </c>
      <c r="C1877">
        <f>2014-marketing_campaign32[[#This Row],[Year_Birth]]</f>
        <v>32</v>
      </c>
      <c r="D1877" t="str">
        <f>IF(AND(marketing_campaign32[[#This Row],[Age]]&gt;17, marketing_campaign32[[#This Row],[Age]]&lt;40), "Adult", IF(AND(marketing_campaign32[[#This Row],[Age]]&gt;=40, marketing_campaign32[[#This Row],[Age]]&lt;59), "Middle Age", "Old Age"))</f>
        <v>Adult</v>
      </c>
      <c r="E1877">
        <v>2</v>
      </c>
      <c r="F1877">
        <v>1</v>
      </c>
      <c r="G1877">
        <v>48500.566909975671</v>
      </c>
      <c r="H1877" t="s">
        <v>147</v>
      </c>
      <c r="I1877">
        <v>2</v>
      </c>
      <c r="J1877">
        <v>1</v>
      </c>
      <c r="K1877">
        <v>0</v>
      </c>
      <c r="L1877">
        <f t="shared" si="87"/>
        <v>1</v>
      </c>
      <c r="M1877">
        <f>marketing_campaign32[[#This Row],[TotalKids]]+marketing_campaign32[[#This Row],[Marital_Number]]</f>
        <v>2</v>
      </c>
      <c r="N1877" s="1">
        <v>41442</v>
      </c>
      <c r="O1877" s="22">
        <f>MAX($N$2:$N$2229)-marketing_campaign32[[#This Row],[Dt_Customer]]</f>
        <v>377</v>
      </c>
      <c r="P1877">
        <v>57</v>
      </c>
      <c r="Q1877">
        <v>11</v>
      </c>
      <c r="R1877">
        <v>3</v>
      </c>
      <c r="S1877">
        <v>22</v>
      </c>
      <c r="T1877">
        <v>2</v>
      </c>
      <c r="U1877">
        <v>2</v>
      </c>
      <c r="V1877">
        <v>6</v>
      </c>
      <c r="W1877">
        <f t="shared" si="88"/>
        <v>46</v>
      </c>
      <c r="X1877" s="27">
        <f>marketing_campaign32[[#This Row],[TotalSpend]]/marketing_campaign32[[#This Row],[Income]]</f>
        <v>9.4844252203036931E-4</v>
      </c>
      <c r="Y1877" s="27" t="str">
        <f>IF(marketing_campaign32[[#This Row],[TotalSpend]]&gt;1196, "High Spend", "Low Spend")</f>
        <v>Low Spend</v>
      </c>
      <c r="Z1877">
        <v>2</v>
      </c>
      <c r="AA1877">
        <v>2</v>
      </c>
      <c r="AB1877">
        <v>0</v>
      </c>
      <c r="AC1877">
        <v>3</v>
      </c>
      <c r="AD1877">
        <f t="shared" si="89"/>
        <v>5</v>
      </c>
      <c r="AE1877" s="30">
        <f>IFERROR(marketing_campaign32[[#This Row],[TotalSpend]]/marketing_campaign32[[#This Row],[TotalPurchase]], 0)</f>
        <v>9.1999999999999993</v>
      </c>
      <c r="AF1877">
        <v>6</v>
      </c>
      <c r="AG1877">
        <v>0</v>
      </c>
      <c r="AH1877">
        <v>0</v>
      </c>
      <c r="AI1877">
        <v>0</v>
      </c>
      <c r="AJ1877">
        <v>0</v>
      </c>
      <c r="AK1877">
        <v>0</v>
      </c>
      <c r="AL1877">
        <v>0</v>
      </c>
      <c r="AM1877">
        <v>0</v>
      </c>
    </row>
    <row r="1878" spans="1:39" x14ac:dyDescent="0.3">
      <c r="A1878">
        <v>4855</v>
      </c>
      <c r="B1878">
        <v>1974</v>
      </c>
      <c r="C1878">
        <f>2014-marketing_campaign32[[#This Row],[Year_Birth]]</f>
        <v>40</v>
      </c>
      <c r="D1878" t="str">
        <f>IF(AND(marketing_campaign32[[#This Row],[Age]]&gt;17, marketing_campaign32[[#This Row],[Age]]&lt;40), "Adult", IF(AND(marketing_campaign32[[#This Row],[Age]]&gt;=40, marketing_campaign32[[#This Row],[Age]]&lt;59), "Middle Age", "Old Age"))</f>
        <v>Middle Age</v>
      </c>
      <c r="E1878">
        <v>3</v>
      </c>
      <c r="F1878">
        <v>2</v>
      </c>
      <c r="G1878">
        <v>30351</v>
      </c>
      <c r="H1878" t="s">
        <v>147</v>
      </c>
      <c r="I1878">
        <v>2</v>
      </c>
      <c r="J1878">
        <v>1</v>
      </c>
      <c r="K1878">
        <v>0</v>
      </c>
      <c r="L1878">
        <f t="shared" si="87"/>
        <v>1</v>
      </c>
      <c r="M1878">
        <f>marketing_campaign32[[#This Row],[TotalKids]]+marketing_campaign32[[#This Row],[Marital_Number]]</f>
        <v>3</v>
      </c>
      <c r="N1878" s="1">
        <v>41431</v>
      </c>
      <c r="O1878" s="22">
        <f>MAX($N$2:$N$2229)-marketing_campaign32[[#This Row],[Dt_Customer]]</f>
        <v>388</v>
      </c>
      <c r="P1878">
        <v>19</v>
      </c>
      <c r="Q1878">
        <v>14</v>
      </c>
      <c r="R1878">
        <v>0</v>
      </c>
      <c r="S1878">
        <v>24</v>
      </c>
      <c r="T1878">
        <v>3</v>
      </c>
      <c r="U1878">
        <v>3</v>
      </c>
      <c r="V1878">
        <v>2</v>
      </c>
      <c r="W1878">
        <f t="shared" si="88"/>
        <v>46</v>
      </c>
      <c r="X1878" s="27">
        <f>marketing_campaign32[[#This Row],[TotalSpend]]/marketing_campaign32[[#This Row],[Income]]</f>
        <v>1.515600803927383E-3</v>
      </c>
      <c r="Y1878" s="27" t="str">
        <f>IF(marketing_campaign32[[#This Row],[TotalSpend]]&gt;1196, "High Spend", "Low Spend")</f>
        <v>Low Spend</v>
      </c>
      <c r="Z1878">
        <v>1</v>
      </c>
      <c r="AA1878">
        <v>3</v>
      </c>
      <c r="AB1878">
        <v>0</v>
      </c>
      <c r="AC1878">
        <v>2</v>
      </c>
      <c r="AD1878">
        <f t="shared" si="89"/>
        <v>5</v>
      </c>
      <c r="AE1878" s="30">
        <f>IFERROR(marketing_campaign32[[#This Row],[TotalSpend]]/marketing_campaign32[[#This Row],[TotalPurchase]], 0)</f>
        <v>9.1999999999999993</v>
      </c>
      <c r="AF1878">
        <v>9</v>
      </c>
      <c r="AG1878">
        <v>0</v>
      </c>
      <c r="AH1878">
        <v>0</v>
      </c>
      <c r="AI1878">
        <v>0</v>
      </c>
      <c r="AJ1878">
        <v>0</v>
      </c>
      <c r="AK1878">
        <v>0</v>
      </c>
      <c r="AL1878">
        <v>1</v>
      </c>
      <c r="AM1878">
        <v>0</v>
      </c>
    </row>
    <row r="1879" spans="1:39" x14ac:dyDescent="0.3">
      <c r="A1879">
        <v>5049</v>
      </c>
      <c r="B1879">
        <v>1974</v>
      </c>
      <c r="C1879">
        <f>2014-marketing_campaign32[[#This Row],[Year_Birth]]</f>
        <v>40</v>
      </c>
      <c r="D1879" t="str">
        <f>IF(AND(marketing_campaign32[[#This Row],[Age]]&gt;17, marketing_campaign32[[#This Row],[Age]]&lt;40), "Adult", IF(AND(marketing_campaign32[[#This Row],[Age]]&gt;=40, marketing_campaign32[[#This Row],[Age]]&lt;59), "Middle Age", "Old Age"))</f>
        <v>Middle Age</v>
      </c>
      <c r="E1879">
        <v>3</v>
      </c>
      <c r="F1879">
        <v>2</v>
      </c>
      <c r="G1879">
        <v>30351</v>
      </c>
      <c r="H1879" t="s">
        <v>147</v>
      </c>
      <c r="I1879">
        <v>2</v>
      </c>
      <c r="J1879">
        <v>1</v>
      </c>
      <c r="K1879">
        <v>0</v>
      </c>
      <c r="L1879">
        <f t="shared" si="87"/>
        <v>1</v>
      </c>
      <c r="M1879">
        <f>marketing_campaign32[[#This Row],[TotalKids]]+marketing_campaign32[[#This Row],[Marital_Number]]</f>
        <v>3</v>
      </c>
      <c r="N1879" s="1">
        <v>41431</v>
      </c>
      <c r="O1879" s="22">
        <f>MAX($N$2:$N$2229)-marketing_campaign32[[#This Row],[Dt_Customer]]</f>
        <v>388</v>
      </c>
      <c r="P1879">
        <v>19</v>
      </c>
      <c r="Q1879">
        <v>14</v>
      </c>
      <c r="R1879">
        <v>0</v>
      </c>
      <c r="S1879">
        <v>24</v>
      </c>
      <c r="T1879">
        <v>3</v>
      </c>
      <c r="U1879">
        <v>3</v>
      </c>
      <c r="V1879">
        <v>2</v>
      </c>
      <c r="W1879">
        <f t="shared" si="88"/>
        <v>46</v>
      </c>
      <c r="X1879" s="27">
        <f>marketing_campaign32[[#This Row],[TotalSpend]]/marketing_campaign32[[#This Row],[Income]]</f>
        <v>1.515600803927383E-3</v>
      </c>
      <c r="Y1879" s="27" t="str">
        <f>IF(marketing_campaign32[[#This Row],[TotalSpend]]&gt;1196, "High Spend", "Low Spend")</f>
        <v>Low Spend</v>
      </c>
      <c r="Z1879">
        <v>1</v>
      </c>
      <c r="AA1879">
        <v>3</v>
      </c>
      <c r="AB1879">
        <v>0</v>
      </c>
      <c r="AC1879">
        <v>2</v>
      </c>
      <c r="AD1879">
        <f t="shared" si="89"/>
        <v>5</v>
      </c>
      <c r="AE1879" s="30">
        <f>IFERROR(marketing_campaign32[[#This Row],[TotalSpend]]/marketing_campaign32[[#This Row],[TotalPurchase]], 0)</f>
        <v>9.1999999999999993</v>
      </c>
      <c r="AF1879">
        <v>9</v>
      </c>
      <c r="AG1879">
        <v>0</v>
      </c>
      <c r="AH1879">
        <v>0</v>
      </c>
      <c r="AI1879">
        <v>0</v>
      </c>
      <c r="AJ1879">
        <v>0</v>
      </c>
      <c r="AK1879">
        <v>0</v>
      </c>
      <c r="AL1879">
        <v>0</v>
      </c>
      <c r="AM1879">
        <v>0</v>
      </c>
    </row>
    <row r="1880" spans="1:39" x14ac:dyDescent="0.3">
      <c r="A1880">
        <v>5868</v>
      </c>
      <c r="B1880">
        <v>1980</v>
      </c>
      <c r="C1880">
        <f>2014-marketing_campaign32[[#This Row],[Year_Birth]]</f>
        <v>34</v>
      </c>
      <c r="D1880" t="str">
        <f>IF(AND(marketing_campaign32[[#This Row],[Age]]&gt;17, marketing_campaign32[[#This Row],[Age]]&lt;40), "Adult", IF(AND(marketing_campaign32[[#This Row],[Age]]&gt;=40, marketing_campaign32[[#This Row],[Age]]&lt;59), "Middle Age", "Old Age"))</f>
        <v>Adult</v>
      </c>
      <c r="E1880">
        <v>2</v>
      </c>
      <c r="F1880">
        <v>2</v>
      </c>
      <c r="G1880">
        <v>19107</v>
      </c>
      <c r="H1880" t="s">
        <v>148</v>
      </c>
      <c r="I1880">
        <v>1</v>
      </c>
      <c r="J1880">
        <v>1</v>
      </c>
      <c r="K1880">
        <v>0</v>
      </c>
      <c r="L1880">
        <f t="shared" si="87"/>
        <v>1</v>
      </c>
      <c r="M1880">
        <f>marketing_campaign32[[#This Row],[TotalKids]]+marketing_campaign32[[#This Row],[Marital_Number]]</f>
        <v>3</v>
      </c>
      <c r="N1880" s="1">
        <v>41508</v>
      </c>
      <c r="O1880" s="22">
        <f>MAX($N$2:$N$2229)-marketing_campaign32[[#This Row],[Dt_Customer]]</f>
        <v>311</v>
      </c>
      <c r="P1880">
        <v>49</v>
      </c>
      <c r="Q1880">
        <v>2</v>
      </c>
      <c r="R1880">
        <v>4</v>
      </c>
      <c r="S1880">
        <v>9</v>
      </c>
      <c r="T1880">
        <v>10</v>
      </c>
      <c r="U1880">
        <v>5</v>
      </c>
      <c r="V1880">
        <v>16</v>
      </c>
      <c r="W1880">
        <f t="shared" si="88"/>
        <v>46</v>
      </c>
      <c r="X1880" s="27">
        <f>marketing_campaign32[[#This Row],[TotalSpend]]/marketing_campaign32[[#This Row],[Income]]</f>
        <v>2.4074946354739101E-3</v>
      </c>
      <c r="Y1880" s="27" t="str">
        <f>IF(marketing_campaign32[[#This Row],[TotalSpend]]&gt;1196, "High Spend", "Low Spend")</f>
        <v>Low Spend</v>
      </c>
      <c r="Z1880">
        <v>2</v>
      </c>
      <c r="AA1880">
        <v>1</v>
      </c>
      <c r="AB1880">
        <v>0</v>
      </c>
      <c r="AC1880">
        <v>3</v>
      </c>
      <c r="AD1880">
        <f t="shared" si="89"/>
        <v>4</v>
      </c>
      <c r="AE1880" s="30">
        <f>IFERROR(marketing_campaign32[[#This Row],[TotalSpend]]/marketing_campaign32[[#This Row],[TotalPurchase]], 0)</f>
        <v>11.5</v>
      </c>
      <c r="AF1880">
        <v>7</v>
      </c>
      <c r="AG1880">
        <v>0</v>
      </c>
      <c r="AH1880">
        <v>0</v>
      </c>
      <c r="AI1880">
        <v>0</v>
      </c>
      <c r="AJ1880">
        <v>0</v>
      </c>
      <c r="AK1880">
        <v>0</v>
      </c>
      <c r="AL1880">
        <v>0</v>
      </c>
      <c r="AM1880">
        <v>0</v>
      </c>
    </row>
    <row r="1881" spans="1:39" x14ac:dyDescent="0.3">
      <c r="A1881">
        <v>2569</v>
      </c>
      <c r="B1881">
        <v>1987</v>
      </c>
      <c r="C1881">
        <f>2014-marketing_campaign32[[#This Row],[Year_Birth]]</f>
        <v>27</v>
      </c>
      <c r="D1881" t="str">
        <f>IF(AND(marketing_campaign32[[#This Row],[Age]]&gt;17, marketing_campaign32[[#This Row],[Age]]&lt;40), "Adult", IF(AND(marketing_campaign32[[#This Row],[Age]]&gt;=40, marketing_campaign32[[#This Row],[Age]]&lt;59), "Middle Age", "Old Age"))</f>
        <v>Adult</v>
      </c>
      <c r="E1881">
        <v>2</v>
      </c>
      <c r="F1881">
        <v>2</v>
      </c>
      <c r="G1881">
        <v>17323</v>
      </c>
      <c r="H1881" t="s">
        <v>148</v>
      </c>
      <c r="I1881">
        <v>1</v>
      </c>
      <c r="J1881">
        <v>0</v>
      </c>
      <c r="K1881">
        <v>0</v>
      </c>
      <c r="L1881">
        <f t="shared" si="87"/>
        <v>0</v>
      </c>
      <c r="M1881">
        <f>marketing_campaign32[[#This Row],[TotalKids]]+marketing_campaign32[[#This Row],[Marital_Number]]</f>
        <v>2</v>
      </c>
      <c r="N1881" s="1">
        <v>41192</v>
      </c>
      <c r="O1881" s="22">
        <f>MAX($N$2:$N$2229)-marketing_campaign32[[#This Row],[Dt_Customer]]</f>
        <v>627</v>
      </c>
      <c r="P1881">
        <v>38</v>
      </c>
      <c r="Q1881">
        <v>3</v>
      </c>
      <c r="R1881">
        <v>14</v>
      </c>
      <c r="S1881">
        <v>17</v>
      </c>
      <c r="T1881">
        <v>6</v>
      </c>
      <c r="U1881">
        <v>1</v>
      </c>
      <c r="V1881">
        <v>5</v>
      </c>
      <c r="W1881">
        <f t="shared" si="88"/>
        <v>46</v>
      </c>
      <c r="X1881" s="27">
        <f>marketing_campaign32[[#This Row],[TotalSpend]]/marketing_campaign32[[#This Row],[Income]]</f>
        <v>2.6554291981758355E-3</v>
      </c>
      <c r="Y1881" s="27" t="str">
        <f>IF(marketing_campaign32[[#This Row],[TotalSpend]]&gt;1196, "High Spend", "Low Spend")</f>
        <v>Low Spend</v>
      </c>
      <c r="Z1881">
        <v>1</v>
      </c>
      <c r="AA1881">
        <v>1</v>
      </c>
      <c r="AB1881">
        <v>0</v>
      </c>
      <c r="AC1881">
        <v>3</v>
      </c>
      <c r="AD1881">
        <f t="shared" si="89"/>
        <v>4</v>
      </c>
      <c r="AE1881" s="30">
        <f>IFERROR(marketing_campaign32[[#This Row],[TotalSpend]]/marketing_campaign32[[#This Row],[TotalPurchase]], 0)</f>
        <v>11.5</v>
      </c>
      <c r="AF1881">
        <v>8</v>
      </c>
      <c r="AG1881">
        <v>0</v>
      </c>
      <c r="AH1881">
        <v>0</v>
      </c>
      <c r="AI1881">
        <v>0</v>
      </c>
      <c r="AJ1881">
        <v>0</v>
      </c>
      <c r="AK1881">
        <v>0</v>
      </c>
      <c r="AL1881">
        <v>0</v>
      </c>
      <c r="AM1881">
        <v>0</v>
      </c>
    </row>
    <row r="1882" spans="1:39" x14ac:dyDescent="0.3">
      <c r="A1882">
        <v>153</v>
      </c>
      <c r="B1882">
        <v>1953</v>
      </c>
      <c r="C1882">
        <f>2014-marketing_campaign32[[#This Row],[Year_Birth]]</f>
        <v>61</v>
      </c>
      <c r="D1882" t="str">
        <f>IF(AND(marketing_campaign32[[#This Row],[Age]]&gt;17, marketing_campaign32[[#This Row],[Age]]&lt;40), "Adult", IF(AND(marketing_campaign32[[#This Row],[Age]]&gt;=40, marketing_campaign32[[#This Row],[Age]]&lt;59), "Middle Age", "Old Age"))</f>
        <v>Old Age</v>
      </c>
      <c r="E1882">
        <v>2</v>
      </c>
      <c r="F1882">
        <v>1</v>
      </c>
      <c r="G1882">
        <v>23272</v>
      </c>
      <c r="H1882" t="s">
        <v>148</v>
      </c>
      <c r="I1882">
        <v>1</v>
      </c>
      <c r="J1882">
        <v>0</v>
      </c>
      <c r="K1882">
        <v>0</v>
      </c>
      <c r="L1882">
        <f t="shared" si="87"/>
        <v>0</v>
      </c>
      <c r="M1882">
        <f>marketing_campaign32[[#This Row],[TotalKids]]+marketing_campaign32[[#This Row],[Marital_Number]]</f>
        <v>1</v>
      </c>
      <c r="N1882" s="1">
        <v>41564</v>
      </c>
      <c r="O1882" s="22">
        <f>MAX($N$2:$N$2229)-marketing_campaign32[[#This Row],[Dt_Customer]]</f>
        <v>255</v>
      </c>
      <c r="P1882">
        <v>29</v>
      </c>
      <c r="Q1882">
        <v>19</v>
      </c>
      <c r="R1882">
        <v>3</v>
      </c>
      <c r="S1882">
        <v>6</v>
      </c>
      <c r="T1882">
        <v>4</v>
      </c>
      <c r="U1882">
        <v>2</v>
      </c>
      <c r="V1882">
        <v>12</v>
      </c>
      <c r="W1882">
        <f t="shared" si="88"/>
        <v>46</v>
      </c>
      <c r="X1882" s="27">
        <f>marketing_campaign32[[#This Row],[TotalSpend]]/marketing_campaign32[[#This Row],[Income]]</f>
        <v>1.9766242695084223E-3</v>
      </c>
      <c r="Y1882" s="27" t="str">
        <f>IF(marketing_campaign32[[#This Row],[TotalSpend]]&gt;1196, "High Spend", "Low Spend")</f>
        <v>Low Spend</v>
      </c>
      <c r="Z1882">
        <v>1</v>
      </c>
      <c r="AA1882">
        <v>1</v>
      </c>
      <c r="AB1882">
        <v>0</v>
      </c>
      <c r="AC1882">
        <v>3</v>
      </c>
      <c r="AD1882">
        <f t="shared" si="89"/>
        <v>4</v>
      </c>
      <c r="AE1882" s="30">
        <f>IFERROR(marketing_campaign32[[#This Row],[TotalSpend]]/marketing_campaign32[[#This Row],[TotalPurchase]], 0)</f>
        <v>11.5</v>
      </c>
      <c r="AF1882">
        <v>4</v>
      </c>
      <c r="AG1882">
        <v>0</v>
      </c>
      <c r="AH1882">
        <v>0</v>
      </c>
      <c r="AI1882">
        <v>0</v>
      </c>
      <c r="AJ1882">
        <v>0</v>
      </c>
      <c r="AK1882">
        <v>0</v>
      </c>
      <c r="AL1882">
        <v>0</v>
      </c>
      <c r="AM1882">
        <v>0</v>
      </c>
    </row>
    <row r="1883" spans="1:39" x14ac:dyDescent="0.3">
      <c r="A1883">
        <v>3265</v>
      </c>
      <c r="B1883">
        <v>1959</v>
      </c>
      <c r="C1883">
        <f>2014-marketing_campaign32[[#This Row],[Year_Birth]]</f>
        <v>55</v>
      </c>
      <c r="D1883" t="str">
        <f>IF(AND(marketing_campaign32[[#This Row],[Age]]&gt;17, marketing_campaign32[[#This Row],[Age]]&lt;40), "Adult", IF(AND(marketing_campaign32[[#This Row],[Age]]&gt;=40, marketing_campaign32[[#This Row],[Age]]&lt;59), "Middle Age", "Old Age"))</f>
        <v>Middle Age</v>
      </c>
      <c r="E1883">
        <v>2</v>
      </c>
      <c r="F1883">
        <v>2</v>
      </c>
      <c r="G1883">
        <v>35701</v>
      </c>
      <c r="H1883" t="s">
        <v>147</v>
      </c>
      <c r="I1883">
        <v>2</v>
      </c>
      <c r="J1883">
        <v>0</v>
      </c>
      <c r="K1883">
        <v>0</v>
      </c>
      <c r="L1883">
        <f t="shared" si="87"/>
        <v>0</v>
      </c>
      <c r="M1883">
        <f>marketing_campaign32[[#This Row],[TotalKids]]+marketing_campaign32[[#This Row],[Marital_Number]]</f>
        <v>2</v>
      </c>
      <c r="N1883" s="1">
        <v>41352</v>
      </c>
      <c r="O1883" s="22">
        <f>MAX($N$2:$N$2229)-marketing_campaign32[[#This Row],[Dt_Customer]]</f>
        <v>467</v>
      </c>
      <c r="P1883">
        <v>36</v>
      </c>
      <c r="Q1883">
        <v>21</v>
      </c>
      <c r="R1883">
        <v>1</v>
      </c>
      <c r="S1883">
        <v>9</v>
      </c>
      <c r="T1883">
        <v>7</v>
      </c>
      <c r="U1883">
        <v>3</v>
      </c>
      <c r="V1883">
        <v>5</v>
      </c>
      <c r="W1883">
        <f t="shared" si="88"/>
        <v>46</v>
      </c>
      <c r="X1883" s="27">
        <f>marketing_campaign32[[#This Row],[TotalSpend]]/marketing_campaign32[[#This Row],[Income]]</f>
        <v>1.2884793143049214E-3</v>
      </c>
      <c r="Y1883" s="27" t="str">
        <f>IF(marketing_campaign32[[#This Row],[TotalSpend]]&gt;1196, "High Spend", "Low Spend")</f>
        <v>Low Spend</v>
      </c>
      <c r="Z1883">
        <v>1</v>
      </c>
      <c r="AA1883">
        <v>1</v>
      </c>
      <c r="AB1883">
        <v>0</v>
      </c>
      <c r="AC1883">
        <v>3</v>
      </c>
      <c r="AD1883">
        <f t="shared" si="89"/>
        <v>4</v>
      </c>
      <c r="AE1883" s="30">
        <f>IFERROR(marketing_campaign32[[#This Row],[TotalSpend]]/marketing_campaign32[[#This Row],[TotalPurchase]], 0)</f>
        <v>11.5</v>
      </c>
      <c r="AF1883">
        <v>6</v>
      </c>
      <c r="AG1883">
        <v>0</v>
      </c>
      <c r="AH1883">
        <v>0</v>
      </c>
      <c r="AI1883">
        <v>0</v>
      </c>
      <c r="AJ1883">
        <v>0</v>
      </c>
      <c r="AK1883">
        <v>0</v>
      </c>
      <c r="AL1883">
        <v>0</v>
      </c>
      <c r="AM1883">
        <v>0</v>
      </c>
    </row>
    <row r="1884" spans="1:39" x14ac:dyDescent="0.3">
      <c r="A1884">
        <v>7505</v>
      </c>
      <c r="B1884">
        <v>1957</v>
      </c>
      <c r="C1884">
        <f>2014-marketing_campaign32[[#This Row],[Year_Birth]]</f>
        <v>57</v>
      </c>
      <c r="D1884" t="str">
        <f>IF(AND(marketing_campaign32[[#This Row],[Age]]&gt;17, marketing_campaign32[[#This Row],[Age]]&lt;40), "Adult", IF(AND(marketing_campaign32[[#This Row],[Age]]&gt;=40, marketing_campaign32[[#This Row],[Age]]&lt;59), "Middle Age", "Old Age"))</f>
        <v>Middle Age</v>
      </c>
      <c r="E1884">
        <v>3</v>
      </c>
      <c r="F1884">
        <v>2</v>
      </c>
      <c r="G1884">
        <v>44155</v>
      </c>
      <c r="H1884" t="s">
        <v>147</v>
      </c>
      <c r="I1884">
        <v>2</v>
      </c>
      <c r="J1884">
        <v>1</v>
      </c>
      <c r="K1884">
        <v>1</v>
      </c>
      <c r="L1884">
        <f t="shared" si="87"/>
        <v>2</v>
      </c>
      <c r="M1884">
        <f>marketing_campaign32[[#This Row],[TotalKids]]+marketing_campaign32[[#This Row],[Marital_Number]]</f>
        <v>4</v>
      </c>
      <c r="N1884" s="1">
        <v>41658</v>
      </c>
      <c r="O1884" s="22">
        <f>MAX($N$2:$N$2229)-marketing_campaign32[[#This Row],[Dt_Customer]]</f>
        <v>161</v>
      </c>
      <c r="P1884">
        <v>24</v>
      </c>
      <c r="Q1884">
        <v>22</v>
      </c>
      <c r="R1884">
        <v>1</v>
      </c>
      <c r="S1884">
        <v>9</v>
      </c>
      <c r="T1884">
        <v>0</v>
      </c>
      <c r="U1884">
        <v>0</v>
      </c>
      <c r="V1884">
        <v>14</v>
      </c>
      <c r="W1884">
        <f t="shared" si="88"/>
        <v>46</v>
      </c>
      <c r="X1884" s="27">
        <f>marketing_campaign32[[#This Row],[TotalSpend]]/marketing_campaign32[[#This Row],[Income]]</f>
        <v>1.0417846223530745E-3</v>
      </c>
      <c r="Y1884" s="27" t="str">
        <f>IF(marketing_campaign32[[#This Row],[TotalSpend]]&gt;1196, "High Spend", "Low Spend")</f>
        <v>Low Spend</v>
      </c>
      <c r="Z1884">
        <v>1</v>
      </c>
      <c r="AA1884">
        <v>1</v>
      </c>
      <c r="AB1884">
        <v>1</v>
      </c>
      <c r="AC1884">
        <v>2</v>
      </c>
      <c r="AD1884">
        <f t="shared" si="89"/>
        <v>4</v>
      </c>
      <c r="AE1884" s="30">
        <f>IFERROR(marketing_campaign32[[#This Row],[TotalSpend]]/marketing_campaign32[[#This Row],[TotalPurchase]], 0)</f>
        <v>11.5</v>
      </c>
      <c r="AF1884">
        <v>4</v>
      </c>
      <c r="AG1884">
        <v>0</v>
      </c>
      <c r="AH1884">
        <v>0</v>
      </c>
      <c r="AI1884">
        <v>0</v>
      </c>
      <c r="AJ1884">
        <v>0</v>
      </c>
      <c r="AK1884">
        <v>0</v>
      </c>
      <c r="AL1884">
        <v>0</v>
      </c>
      <c r="AM1884">
        <v>0</v>
      </c>
    </row>
    <row r="1885" spans="1:39" x14ac:dyDescent="0.3">
      <c r="A1885">
        <v>9347</v>
      </c>
      <c r="B1885">
        <v>1956</v>
      </c>
      <c r="C1885">
        <f>2014-marketing_campaign32[[#This Row],[Year_Birth]]</f>
        <v>58</v>
      </c>
      <c r="D1885" t="str">
        <f>IF(AND(marketing_campaign32[[#This Row],[Age]]&gt;17, marketing_campaign32[[#This Row],[Age]]&lt;40), "Adult", IF(AND(marketing_campaign32[[#This Row],[Age]]&gt;=40, marketing_campaign32[[#This Row],[Age]]&lt;59), "Middle Age", "Old Age"))</f>
        <v>Middle Age</v>
      </c>
      <c r="E1885">
        <v>3</v>
      </c>
      <c r="F1885">
        <v>2</v>
      </c>
      <c r="G1885">
        <v>50943</v>
      </c>
      <c r="H1885" t="s">
        <v>147</v>
      </c>
      <c r="I1885">
        <v>2</v>
      </c>
      <c r="J1885">
        <v>0</v>
      </c>
      <c r="K1885">
        <v>1</v>
      </c>
      <c r="L1885">
        <f t="shared" si="87"/>
        <v>1</v>
      </c>
      <c r="M1885">
        <f>marketing_campaign32[[#This Row],[TotalKids]]+marketing_campaign32[[#This Row],[Marital_Number]]</f>
        <v>3</v>
      </c>
      <c r="N1885" s="1">
        <v>41446</v>
      </c>
      <c r="O1885" s="22">
        <f>MAX($N$2:$N$2229)-marketing_campaign32[[#This Row],[Dt_Customer]]</f>
        <v>373</v>
      </c>
      <c r="P1885">
        <v>49</v>
      </c>
      <c r="Q1885">
        <v>31</v>
      </c>
      <c r="R1885">
        <v>0</v>
      </c>
      <c r="S1885">
        <v>7</v>
      </c>
      <c r="T1885">
        <v>2</v>
      </c>
      <c r="U1885">
        <v>0</v>
      </c>
      <c r="V1885">
        <v>6</v>
      </c>
      <c r="W1885">
        <f t="shared" si="88"/>
        <v>46</v>
      </c>
      <c r="X1885" s="27">
        <f>marketing_campaign32[[#This Row],[TotalSpend]]/marketing_campaign32[[#This Row],[Income]]</f>
        <v>9.0296998606285452E-4</v>
      </c>
      <c r="Y1885" s="27" t="str">
        <f>IF(marketing_campaign32[[#This Row],[TotalSpend]]&gt;1196, "High Spend", "Low Spend")</f>
        <v>Low Spend</v>
      </c>
      <c r="Z1885">
        <v>1</v>
      </c>
      <c r="AA1885">
        <v>1</v>
      </c>
      <c r="AB1885">
        <v>0</v>
      </c>
      <c r="AC1885">
        <v>3</v>
      </c>
      <c r="AD1885">
        <f t="shared" si="89"/>
        <v>4</v>
      </c>
      <c r="AE1885" s="30">
        <f>IFERROR(marketing_campaign32[[#This Row],[TotalSpend]]/marketing_campaign32[[#This Row],[TotalPurchase]], 0)</f>
        <v>11.5</v>
      </c>
      <c r="AF1885">
        <v>5</v>
      </c>
      <c r="AG1885">
        <v>0</v>
      </c>
      <c r="AH1885">
        <v>0</v>
      </c>
      <c r="AI1885">
        <v>0</v>
      </c>
      <c r="AJ1885">
        <v>0</v>
      </c>
      <c r="AK1885">
        <v>0</v>
      </c>
      <c r="AL1885">
        <v>0</v>
      </c>
      <c r="AM1885">
        <v>0</v>
      </c>
    </row>
    <row r="1886" spans="1:39" x14ac:dyDescent="0.3">
      <c r="A1886">
        <v>10160</v>
      </c>
      <c r="B1886">
        <v>1956</v>
      </c>
      <c r="C1886">
        <f>2014-marketing_campaign32[[#This Row],[Year_Birth]]</f>
        <v>58</v>
      </c>
      <c r="D1886" t="str">
        <f>IF(AND(marketing_campaign32[[#This Row],[Age]]&gt;17, marketing_campaign32[[#This Row],[Age]]&lt;40), "Adult", IF(AND(marketing_campaign32[[#This Row],[Age]]&gt;=40, marketing_campaign32[[#This Row],[Age]]&lt;59), "Middle Age", "Old Age"))</f>
        <v>Middle Age</v>
      </c>
      <c r="E1886">
        <v>3</v>
      </c>
      <c r="F1886">
        <v>2</v>
      </c>
      <c r="G1886">
        <v>50943</v>
      </c>
      <c r="H1886" t="s">
        <v>147</v>
      </c>
      <c r="I1886">
        <v>2</v>
      </c>
      <c r="J1886">
        <v>0</v>
      </c>
      <c r="K1886">
        <v>1</v>
      </c>
      <c r="L1886">
        <f t="shared" si="87"/>
        <v>1</v>
      </c>
      <c r="M1886">
        <f>marketing_campaign32[[#This Row],[TotalKids]]+marketing_campaign32[[#This Row],[Marital_Number]]</f>
        <v>3</v>
      </c>
      <c r="N1886" s="1">
        <v>41446</v>
      </c>
      <c r="O1886" s="22">
        <f>MAX($N$2:$N$2229)-marketing_campaign32[[#This Row],[Dt_Customer]]</f>
        <v>373</v>
      </c>
      <c r="P1886">
        <v>49</v>
      </c>
      <c r="Q1886">
        <v>31</v>
      </c>
      <c r="R1886">
        <v>0</v>
      </c>
      <c r="S1886">
        <v>7</v>
      </c>
      <c r="T1886">
        <v>2</v>
      </c>
      <c r="U1886">
        <v>0</v>
      </c>
      <c r="V1886">
        <v>6</v>
      </c>
      <c r="W1886">
        <f t="shared" si="88"/>
        <v>46</v>
      </c>
      <c r="X1886" s="27">
        <f>marketing_campaign32[[#This Row],[TotalSpend]]/marketing_campaign32[[#This Row],[Income]]</f>
        <v>9.0296998606285452E-4</v>
      </c>
      <c r="Y1886" s="27" t="str">
        <f>IF(marketing_campaign32[[#This Row],[TotalSpend]]&gt;1196, "High Spend", "Low Spend")</f>
        <v>Low Spend</v>
      </c>
      <c r="Z1886">
        <v>1</v>
      </c>
      <c r="AA1886">
        <v>1</v>
      </c>
      <c r="AB1886">
        <v>0</v>
      </c>
      <c r="AC1886">
        <v>3</v>
      </c>
      <c r="AD1886">
        <f t="shared" si="89"/>
        <v>4</v>
      </c>
      <c r="AE1886" s="30">
        <f>IFERROR(marketing_campaign32[[#This Row],[TotalSpend]]/marketing_campaign32[[#This Row],[TotalPurchase]], 0)</f>
        <v>11.5</v>
      </c>
      <c r="AF1886">
        <v>5</v>
      </c>
      <c r="AG1886">
        <v>0</v>
      </c>
      <c r="AH1886">
        <v>0</v>
      </c>
      <c r="AI1886">
        <v>0</v>
      </c>
      <c r="AJ1886">
        <v>0</v>
      </c>
      <c r="AK1886">
        <v>0</v>
      </c>
      <c r="AL1886">
        <v>0</v>
      </c>
      <c r="AM1886">
        <v>0</v>
      </c>
    </row>
    <row r="1887" spans="1:39" x14ac:dyDescent="0.3">
      <c r="A1887">
        <v>10856</v>
      </c>
      <c r="B1887">
        <v>1980</v>
      </c>
      <c r="C1887">
        <f>2014-marketing_campaign32[[#This Row],[Year_Birth]]</f>
        <v>34</v>
      </c>
      <c r="D1887" t="str">
        <f>IF(AND(marketing_campaign32[[#This Row],[Age]]&gt;17, marketing_campaign32[[#This Row],[Age]]&lt;40), "Adult", IF(AND(marketing_campaign32[[#This Row],[Age]]&gt;=40, marketing_campaign32[[#This Row],[Age]]&lt;59), "Middle Age", "Old Age"))</f>
        <v>Adult</v>
      </c>
      <c r="E1887">
        <v>3</v>
      </c>
      <c r="F1887">
        <v>1</v>
      </c>
      <c r="G1887">
        <v>45889</v>
      </c>
      <c r="H1887" t="s">
        <v>147</v>
      </c>
      <c r="I1887">
        <v>2</v>
      </c>
      <c r="J1887">
        <v>0</v>
      </c>
      <c r="K1887">
        <v>1</v>
      </c>
      <c r="L1887">
        <f t="shared" si="87"/>
        <v>1</v>
      </c>
      <c r="M1887">
        <f>marketing_campaign32[[#This Row],[TotalKids]]+marketing_campaign32[[#This Row],[Marital_Number]]</f>
        <v>2</v>
      </c>
      <c r="N1887" s="1">
        <v>41457</v>
      </c>
      <c r="O1887" s="22">
        <f>MAX($N$2:$N$2229)-marketing_campaign32[[#This Row],[Dt_Customer]]</f>
        <v>362</v>
      </c>
      <c r="P1887">
        <v>42</v>
      </c>
      <c r="Q1887">
        <v>31</v>
      </c>
      <c r="R1887">
        <v>0</v>
      </c>
      <c r="S1887">
        <v>6</v>
      </c>
      <c r="T1887">
        <v>0</v>
      </c>
      <c r="U1887">
        <v>1</v>
      </c>
      <c r="V1887">
        <v>8</v>
      </c>
      <c r="W1887">
        <f t="shared" si="88"/>
        <v>46</v>
      </c>
      <c r="X1887" s="27">
        <f>marketing_campaign32[[#This Row],[TotalSpend]]/marketing_campaign32[[#This Row],[Income]]</f>
        <v>1.002418880341694E-3</v>
      </c>
      <c r="Y1887" s="27" t="str">
        <f>IF(marketing_campaign32[[#This Row],[TotalSpend]]&gt;1196, "High Spend", "Low Spend")</f>
        <v>Low Spend</v>
      </c>
      <c r="Z1887">
        <v>1</v>
      </c>
      <c r="AA1887">
        <v>1</v>
      </c>
      <c r="AB1887">
        <v>0</v>
      </c>
      <c r="AC1887">
        <v>3</v>
      </c>
      <c r="AD1887">
        <f t="shared" si="89"/>
        <v>4</v>
      </c>
      <c r="AE1887" s="30">
        <f>IFERROR(marketing_campaign32[[#This Row],[TotalSpend]]/marketing_campaign32[[#This Row],[TotalPurchase]], 0)</f>
        <v>11.5</v>
      </c>
      <c r="AF1887">
        <v>6</v>
      </c>
      <c r="AG1887">
        <v>0</v>
      </c>
      <c r="AH1887">
        <v>0</v>
      </c>
      <c r="AI1887">
        <v>0</v>
      </c>
      <c r="AJ1887">
        <v>0</v>
      </c>
      <c r="AK1887">
        <v>0</v>
      </c>
      <c r="AL1887">
        <v>0</v>
      </c>
      <c r="AM1887">
        <v>0</v>
      </c>
    </row>
    <row r="1888" spans="1:39" x14ac:dyDescent="0.3">
      <c r="A1888">
        <v>9972</v>
      </c>
      <c r="B1888">
        <v>1955</v>
      </c>
      <c r="C1888">
        <f>2014-marketing_campaign32[[#This Row],[Year_Birth]]</f>
        <v>59</v>
      </c>
      <c r="D1888" t="str">
        <f>IF(AND(marketing_campaign32[[#This Row],[Age]]&gt;17, marketing_campaign32[[#This Row],[Age]]&lt;40), "Adult", IF(AND(marketing_campaign32[[#This Row],[Age]]&gt;=40, marketing_campaign32[[#This Row],[Age]]&lt;59), "Middle Age", "Old Age"))</f>
        <v>Old Age</v>
      </c>
      <c r="E1888">
        <v>3</v>
      </c>
      <c r="F1888">
        <v>2</v>
      </c>
      <c r="G1888">
        <v>46015</v>
      </c>
      <c r="H1888" t="s">
        <v>147</v>
      </c>
      <c r="I1888">
        <v>2</v>
      </c>
      <c r="J1888">
        <v>1</v>
      </c>
      <c r="K1888">
        <v>1</v>
      </c>
      <c r="L1888">
        <f t="shared" si="87"/>
        <v>2</v>
      </c>
      <c r="M1888">
        <f>marketing_campaign32[[#This Row],[TotalKids]]+marketing_campaign32[[#This Row],[Marital_Number]]</f>
        <v>4</v>
      </c>
      <c r="N1888" s="1">
        <v>41742</v>
      </c>
      <c r="O1888" s="22">
        <f>MAX($N$2:$N$2229)-marketing_campaign32[[#This Row],[Dt_Customer]]</f>
        <v>77</v>
      </c>
      <c r="P1888">
        <v>25</v>
      </c>
      <c r="Q1888">
        <v>38</v>
      </c>
      <c r="R1888">
        <v>0</v>
      </c>
      <c r="S1888">
        <v>2</v>
      </c>
      <c r="T1888">
        <v>0</v>
      </c>
      <c r="U1888">
        <v>0</v>
      </c>
      <c r="V1888">
        <v>6</v>
      </c>
      <c r="W1888">
        <f t="shared" si="88"/>
        <v>46</v>
      </c>
      <c r="X1888" s="27">
        <f>marketing_campaign32[[#This Row],[TotalSpend]]/marketing_campaign32[[#This Row],[Income]]</f>
        <v>9.9967401934151915E-4</v>
      </c>
      <c r="Y1888" s="27" t="str">
        <f>IF(marketing_campaign32[[#This Row],[TotalSpend]]&gt;1196, "High Spend", "Low Spend")</f>
        <v>Low Spend</v>
      </c>
      <c r="Z1888">
        <v>1</v>
      </c>
      <c r="AA1888">
        <v>1</v>
      </c>
      <c r="AB1888">
        <v>0</v>
      </c>
      <c r="AC1888">
        <v>3</v>
      </c>
      <c r="AD1888">
        <f t="shared" si="89"/>
        <v>4</v>
      </c>
      <c r="AE1888" s="30">
        <f>IFERROR(marketing_campaign32[[#This Row],[TotalSpend]]/marketing_campaign32[[#This Row],[TotalPurchase]], 0)</f>
        <v>11.5</v>
      </c>
      <c r="AF1888">
        <v>7</v>
      </c>
      <c r="AG1888">
        <v>0</v>
      </c>
      <c r="AH1888">
        <v>1</v>
      </c>
      <c r="AI1888">
        <v>1</v>
      </c>
      <c r="AJ1888">
        <v>0</v>
      </c>
      <c r="AK1888">
        <v>0</v>
      </c>
      <c r="AL1888">
        <v>0</v>
      </c>
      <c r="AM1888">
        <v>0</v>
      </c>
    </row>
    <row r="1889" spans="1:39" x14ac:dyDescent="0.3">
      <c r="A1889">
        <v>2945</v>
      </c>
      <c r="B1889">
        <v>1955</v>
      </c>
      <c r="C1889">
        <f>2014-marketing_campaign32[[#This Row],[Year_Birth]]</f>
        <v>59</v>
      </c>
      <c r="D1889" t="str">
        <f>IF(AND(marketing_campaign32[[#This Row],[Age]]&gt;17, marketing_campaign32[[#This Row],[Age]]&lt;40), "Adult", IF(AND(marketing_campaign32[[#This Row],[Age]]&gt;=40, marketing_campaign32[[#This Row],[Age]]&lt;59), "Middle Age", "Old Age"))</f>
        <v>Old Age</v>
      </c>
      <c r="E1889">
        <v>3</v>
      </c>
      <c r="F1889">
        <v>2</v>
      </c>
      <c r="G1889">
        <v>46015</v>
      </c>
      <c r="H1889" t="s">
        <v>147</v>
      </c>
      <c r="I1889">
        <v>2</v>
      </c>
      <c r="J1889">
        <v>1</v>
      </c>
      <c r="K1889">
        <v>1</v>
      </c>
      <c r="L1889">
        <f t="shared" si="87"/>
        <v>2</v>
      </c>
      <c r="M1889">
        <f>marketing_campaign32[[#This Row],[TotalKids]]+marketing_campaign32[[#This Row],[Marital_Number]]</f>
        <v>4</v>
      </c>
      <c r="N1889" s="1">
        <v>41742</v>
      </c>
      <c r="O1889" s="22">
        <f>MAX($N$2:$N$2229)-marketing_campaign32[[#This Row],[Dt_Customer]]</f>
        <v>77</v>
      </c>
      <c r="P1889">
        <v>25</v>
      </c>
      <c r="Q1889">
        <v>38</v>
      </c>
      <c r="R1889">
        <v>0</v>
      </c>
      <c r="S1889">
        <v>2</v>
      </c>
      <c r="T1889">
        <v>0</v>
      </c>
      <c r="U1889">
        <v>0</v>
      </c>
      <c r="V1889">
        <v>6</v>
      </c>
      <c r="W1889">
        <f t="shared" si="88"/>
        <v>46</v>
      </c>
      <c r="X1889" s="27">
        <f>marketing_campaign32[[#This Row],[TotalSpend]]/marketing_campaign32[[#This Row],[Income]]</f>
        <v>9.9967401934151915E-4</v>
      </c>
      <c r="Y1889" s="27" t="str">
        <f>IF(marketing_campaign32[[#This Row],[TotalSpend]]&gt;1196, "High Spend", "Low Spend")</f>
        <v>Low Spend</v>
      </c>
      <c r="Z1889">
        <v>1</v>
      </c>
      <c r="AA1889">
        <v>1</v>
      </c>
      <c r="AB1889">
        <v>0</v>
      </c>
      <c r="AC1889">
        <v>3</v>
      </c>
      <c r="AD1889">
        <f t="shared" si="89"/>
        <v>4</v>
      </c>
      <c r="AE1889" s="30">
        <f>IFERROR(marketing_campaign32[[#This Row],[TotalSpend]]/marketing_campaign32[[#This Row],[TotalPurchase]], 0)</f>
        <v>11.5</v>
      </c>
      <c r="AF1889">
        <v>7</v>
      </c>
      <c r="AG1889">
        <v>0</v>
      </c>
      <c r="AH1889">
        <v>1</v>
      </c>
      <c r="AI1889">
        <v>1</v>
      </c>
      <c r="AJ1889">
        <v>0</v>
      </c>
      <c r="AK1889">
        <v>0</v>
      </c>
      <c r="AL1889">
        <v>0</v>
      </c>
      <c r="AM1889">
        <v>0</v>
      </c>
    </row>
    <row r="1890" spans="1:39" x14ac:dyDescent="0.3">
      <c r="A1890">
        <v>3623</v>
      </c>
      <c r="B1890">
        <v>1976</v>
      </c>
      <c r="C1890">
        <f>2014-marketing_campaign32[[#This Row],[Year_Birth]]</f>
        <v>38</v>
      </c>
      <c r="D1890" t="str">
        <f>IF(AND(marketing_campaign32[[#This Row],[Age]]&gt;17, marketing_campaign32[[#This Row],[Age]]&lt;40), "Adult", IF(AND(marketing_campaign32[[#This Row],[Age]]&gt;=40, marketing_campaign32[[#This Row],[Age]]&lt;59), "Middle Age", "Old Age"))</f>
        <v>Adult</v>
      </c>
      <c r="E1890">
        <v>2</v>
      </c>
      <c r="F1890">
        <v>2</v>
      </c>
      <c r="G1890">
        <v>21675</v>
      </c>
      <c r="H1890" t="s">
        <v>148</v>
      </c>
      <c r="I1890">
        <v>1</v>
      </c>
      <c r="J1890">
        <v>1</v>
      </c>
      <c r="K1890">
        <v>0</v>
      </c>
      <c r="L1890">
        <f t="shared" si="87"/>
        <v>1</v>
      </c>
      <c r="M1890">
        <f>marketing_campaign32[[#This Row],[TotalKids]]+marketing_campaign32[[#This Row],[Marital_Number]]</f>
        <v>3</v>
      </c>
      <c r="N1890" s="1">
        <v>41801</v>
      </c>
      <c r="O1890" s="22">
        <f>MAX($N$2:$N$2229)-marketing_campaign32[[#This Row],[Dt_Customer]]</f>
        <v>18</v>
      </c>
      <c r="P1890">
        <v>55</v>
      </c>
      <c r="Q1890">
        <v>4</v>
      </c>
      <c r="R1890">
        <v>0</v>
      </c>
      <c r="S1890">
        <v>16</v>
      </c>
      <c r="T1890">
        <v>17</v>
      </c>
      <c r="U1890">
        <v>4</v>
      </c>
      <c r="V1890">
        <v>4</v>
      </c>
      <c r="W1890">
        <f t="shared" si="88"/>
        <v>45</v>
      </c>
      <c r="X1890" s="27">
        <f>marketing_campaign32[[#This Row],[TotalSpend]]/marketing_campaign32[[#This Row],[Income]]</f>
        <v>2.0761245674740486E-3</v>
      </c>
      <c r="Y1890" s="27" t="str">
        <f>IF(marketing_campaign32[[#This Row],[TotalSpend]]&gt;1196, "High Spend", "Low Spend")</f>
        <v>Low Spend</v>
      </c>
      <c r="Z1890">
        <v>3</v>
      </c>
      <c r="AA1890">
        <v>4</v>
      </c>
      <c r="AB1890">
        <v>0</v>
      </c>
      <c r="AC1890">
        <v>3</v>
      </c>
      <c r="AD1890">
        <f t="shared" si="89"/>
        <v>7</v>
      </c>
      <c r="AE1890" s="30">
        <f>IFERROR(marketing_campaign32[[#This Row],[TotalSpend]]/marketing_campaign32[[#This Row],[TotalPurchase]], 0)</f>
        <v>6.4285714285714288</v>
      </c>
      <c r="AF1890">
        <v>7</v>
      </c>
      <c r="AG1890">
        <v>0</v>
      </c>
      <c r="AH1890">
        <v>0</v>
      </c>
      <c r="AI1890">
        <v>0</v>
      </c>
      <c r="AJ1890">
        <v>0</v>
      </c>
      <c r="AK1890">
        <v>0</v>
      </c>
      <c r="AL1890">
        <v>0</v>
      </c>
      <c r="AM1890">
        <v>0</v>
      </c>
    </row>
    <row r="1891" spans="1:39" x14ac:dyDescent="0.3">
      <c r="A1891">
        <v>8625</v>
      </c>
      <c r="B1891">
        <v>1976</v>
      </c>
      <c r="C1891">
        <f>2014-marketing_campaign32[[#This Row],[Year_Birth]]</f>
        <v>38</v>
      </c>
      <c r="D1891" t="str">
        <f>IF(AND(marketing_campaign32[[#This Row],[Age]]&gt;17, marketing_campaign32[[#This Row],[Age]]&lt;40), "Adult", IF(AND(marketing_campaign32[[#This Row],[Age]]&gt;=40, marketing_campaign32[[#This Row],[Age]]&lt;59), "Middle Age", "Old Age"))</f>
        <v>Adult</v>
      </c>
      <c r="E1891">
        <v>2</v>
      </c>
      <c r="F1891">
        <v>2</v>
      </c>
      <c r="G1891">
        <v>17649</v>
      </c>
      <c r="H1891" t="s">
        <v>148</v>
      </c>
      <c r="I1891">
        <v>1</v>
      </c>
      <c r="J1891">
        <v>1</v>
      </c>
      <c r="K1891">
        <v>0</v>
      </c>
      <c r="L1891">
        <f t="shared" si="87"/>
        <v>1</v>
      </c>
      <c r="M1891">
        <f>marketing_campaign32[[#This Row],[TotalKids]]+marketing_campaign32[[#This Row],[Marital_Number]]</f>
        <v>3</v>
      </c>
      <c r="N1891" s="1">
        <v>41590</v>
      </c>
      <c r="O1891" s="22">
        <f>MAX($N$2:$N$2229)-marketing_campaign32[[#This Row],[Dt_Customer]]</f>
        <v>229</v>
      </c>
      <c r="P1891">
        <v>70</v>
      </c>
      <c r="Q1891">
        <v>15</v>
      </c>
      <c r="R1891">
        <v>1</v>
      </c>
      <c r="S1891">
        <v>23</v>
      </c>
      <c r="T1891">
        <v>0</v>
      </c>
      <c r="U1891">
        <v>5</v>
      </c>
      <c r="V1891">
        <v>1</v>
      </c>
      <c r="W1891">
        <f t="shared" si="88"/>
        <v>45</v>
      </c>
      <c r="X1891" s="27">
        <f>marketing_campaign32[[#This Row],[TotalSpend]]/marketing_campaign32[[#This Row],[Income]]</f>
        <v>2.5497195308516064E-3</v>
      </c>
      <c r="Y1891" s="27" t="str">
        <f>IF(marketing_campaign32[[#This Row],[TotalSpend]]&gt;1196, "High Spend", "Low Spend")</f>
        <v>Low Spend</v>
      </c>
      <c r="Z1891">
        <v>3</v>
      </c>
      <c r="AA1891">
        <v>3</v>
      </c>
      <c r="AB1891">
        <v>0</v>
      </c>
      <c r="AC1891">
        <v>3</v>
      </c>
      <c r="AD1891">
        <f t="shared" si="89"/>
        <v>6</v>
      </c>
      <c r="AE1891" s="30">
        <f>IFERROR(marketing_campaign32[[#This Row],[TotalSpend]]/marketing_campaign32[[#This Row],[TotalPurchase]], 0)</f>
        <v>7.5</v>
      </c>
      <c r="AF1891">
        <v>8</v>
      </c>
      <c r="AG1891">
        <v>0</v>
      </c>
      <c r="AH1891">
        <v>0</v>
      </c>
      <c r="AI1891">
        <v>0</v>
      </c>
      <c r="AJ1891">
        <v>0</v>
      </c>
      <c r="AK1891">
        <v>0</v>
      </c>
      <c r="AL1891">
        <v>0</v>
      </c>
      <c r="AM1891">
        <v>0</v>
      </c>
    </row>
    <row r="1892" spans="1:39" x14ac:dyDescent="0.3">
      <c r="A1892">
        <v>6355</v>
      </c>
      <c r="B1892">
        <v>1978</v>
      </c>
      <c r="C1892">
        <f>2014-marketing_campaign32[[#This Row],[Year_Birth]]</f>
        <v>36</v>
      </c>
      <c r="D1892" t="str">
        <f>IF(AND(marketing_campaign32[[#This Row],[Age]]&gt;17, marketing_campaign32[[#This Row],[Age]]&lt;40), "Adult", IF(AND(marketing_campaign32[[#This Row],[Age]]&gt;=40, marketing_campaign32[[#This Row],[Age]]&lt;59), "Middle Age", "Old Age"))</f>
        <v>Adult</v>
      </c>
      <c r="E1892">
        <v>2</v>
      </c>
      <c r="F1892">
        <v>2</v>
      </c>
      <c r="G1892">
        <v>44359</v>
      </c>
      <c r="H1892" t="s">
        <v>147</v>
      </c>
      <c r="I1892">
        <v>2</v>
      </c>
      <c r="J1892">
        <v>1</v>
      </c>
      <c r="K1892">
        <v>1</v>
      </c>
      <c r="L1892">
        <f t="shared" si="87"/>
        <v>2</v>
      </c>
      <c r="M1892">
        <f>marketing_campaign32[[#This Row],[TotalKids]]+marketing_campaign32[[#This Row],[Marital_Number]]</f>
        <v>4</v>
      </c>
      <c r="N1892" s="1">
        <v>41807</v>
      </c>
      <c r="O1892" s="22">
        <f>MAX($N$2:$N$2229)-marketing_campaign32[[#This Row],[Dt_Customer]]</f>
        <v>12</v>
      </c>
      <c r="P1892">
        <v>19</v>
      </c>
      <c r="Q1892">
        <v>20</v>
      </c>
      <c r="R1892">
        <v>0</v>
      </c>
      <c r="S1892">
        <v>14</v>
      </c>
      <c r="T1892">
        <v>7</v>
      </c>
      <c r="U1892">
        <v>3</v>
      </c>
      <c r="V1892">
        <v>1</v>
      </c>
      <c r="W1892">
        <f t="shared" si="88"/>
        <v>45</v>
      </c>
      <c r="X1892" s="27">
        <f>marketing_campaign32[[#This Row],[TotalSpend]]/marketing_campaign32[[#This Row],[Income]]</f>
        <v>1.0144502806645776E-3</v>
      </c>
      <c r="Y1892" s="27" t="str">
        <f>IF(marketing_campaign32[[#This Row],[TotalSpend]]&gt;1196, "High Spend", "Low Spend")</f>
        <v>Low Spend</v>
      </c>
      <c r="Z1892">
        <v>3</v>
      </c>
      <c r="AA1892">
        <v>2</v>
      </c>
      <c r="AB1892">
        <v>0</v>
      </c>
      <c r="AC1892">
        <v>4</v>
      </c>
      <c r="AD1892">
        <f t="shared" si="89"/>
        <v>6</v>
      </c>
      <c r="AE1892" s="30">
        <f>IFERROR(marketing_campaign32[[#This Row],[TotalSpend]]/marketing_campaign32[[#This Row],[TotalPurchase]], 0)</f>
        <v>7.5</v>
      </c>
      <c r="AF1892">
        <v>3</v>
      </c>
      <c r="AG1892">
        <v>0</v>
      </c>
      <c r="AH1892">
        <v>0</v>
      </c>
      <c r="AI1892">
        <v>0</v>
      </c>
      <c r="AJ1892">
        <v>0</v>
      </c>
      <c r="AK1892">
        <v>0</v>
      </c>
      <c r="AL1892">
        <v>0</v>
      </c>
      <c r="AM1892">
        <v>0</v>
      </c>
    </row>
    <row r="1893" spans="1:39" x14ac:dyDescent="0.3">
      <c r="A1893">
        <v>7516</v>
      </c>
      <c r="B1893">
        <v>1983</v>
      </c>
      <c r="C1893">
        <f>2014-marketing_campaign32[[#This Row],[Year_Birth]]</f>
        <v>31</v>
      </c>
      <c r="D1893" t="str">
        <f>IF(AND(marketing_campaign32[[#This Row],[Age]]&gt;17, marketing_campaign32[[#This Row],[Age]]&lt;40), "Adult", IF(AND(marketing_campaign32[[#This Row],[Age]]&gt;=40, marketing_campaign32[[#This Row],[Age]]&lt;59), "Middle Age", "Old Age"))</f>
        <v>Adult</v>
      </c>
      <c r="E1893">
        <v>2</v>
      </c>
      <c r="F1893">
        <v>2</v>
      </c>
      <c r="G1893">
        <v>30096</v>
      </c>
      <c r="H1893" t="s">
        <v>148</v>
      </c>
      <c r="I1893">
        <v>1</v>
      </c>
      <c r="J1893">
        <v>1</v>
      </c>
      <c r="K1893">
        <v>0</v>
      </c>
      <c r="L1893">
        <f t="shared" si="87"/>
        <v>1</v>
      </c>
      <c r="M1893">
        <f>marketing_campaign32[[#This Row],[TotalKids]]+marketing_campaign32[[#This Row],[Marital_Number]]</f>
        <v>3</v>
      </c>
      <c r="N1893" s="1">
        <v>41781</v>
      </c>
      <c r="O1893" s="22">
        <f>MAX($N$2:$N$2229)-marketing_campaign32[[#This Row],[Dt_Customer]]</f>
        <v>38</v>
      </c>
      <c r="P1893">
        <v>30</v>
      </c>
      <c r="Q1893">
        <v>5</v>
      </c>
      <c r="R1893">
        <v>3</v>
      </c>
      <c r="S1893">
        <v>11</v>
      </c>
      <c r="T1893">
        <v>12</v>
      </c>
      <c r="U1893">
        <v>5</v>
      </c>
      <c r="V1893">
        <v>9</v>
      </c>
      <c r="W1893">
        <f t="shared" si="88"/>
        <v>45</v>
      </c>
      <c r="X1893" s="27">
        <f>marketing_campaign32[[#This Row],[TotalSpend]]/marketing_campaign32[[#This Row],[Income]]</f>
        <v>1.4952153110047847E-3</v>
      </c>
      <c r="Y1893" s="27" t="str">
        <f>IF(marketing_campaign32[[#This Row],[TotalSpend]]&gt;1196, "High Spend", "Low Spend")</f>
        <v>Low Spend</v>
      </c>
      <c r="Z1893">
        <v>1</v>
      </c>
      <c r="AA1893">
        <v>2</v>
      </c>
      <c r="AB1893">
        <v>0</v>
      </c>
      <c r="AC1893">
        <v>3</v>
      </c>
      <c r="AD1893">
        <f t="shared" si="89"/>
        <v>5</v>
      </c>
      <c r="AE1893" s="30">
        <f>IFERROR(marketing_campaign32[[#This Row],[TotalSpend]]/marketing_campaign32[[#This Row],[TotalPurchase]], 0)</f>
        <v>9</v>
      </c>
      <c r="AF1893">
        <v>6</v>
      </c>
      <c r="AG1893">
        <v>0</v>
      </c>
      <c r="AH1893">
        <v>0</v>
      </c>
      <c r="AI1893">
        <v>0</v>
      </c>
      <c r="AJ1893">
        <v>0</v>
      </c>
      <c r="AK1893">
        <v>0</v>
      </c>
      <c r="AL1893">
        <v>0</v>
      </c>
      <c r="AM1893">
        <v>0</v>
      </c>
    </row>
    <row r="1894" spans="1:39" x14ac:dyDescent="0.3">
      <c r="A1894">
        <v>3129</v>
      </c>
      <c r="B1894">
        <v>1983</v>
      </c>
      <c r="C1894">
        <f>2014-marketing_campaign32[[#This Row],[Year_Birth]]</f>
        <v>31</v>
      </c>
      <c r="D1894" t="str">
        <f>IF(AND(marketing_campaign32[[#This Row],[Age]]&gt;17, marketing_campaign32[[#This Row],[Age]]&lt;40), "Adult", IF(AND(marketing_campaign32[[#This Row],[Age]]&gt;=40, marketing_campaign32[[#This Row],[Age]]&lt;59), "Middle Age", "Old Age"))</f>
        <v>Adult</v>
      </c>
      <c r="E1894">
        <v>2</v>
      </c>
      <c r="F1894">
        <v>2</v>
      </c>
      <c r="G1894">
        <v>30096</v>
      </c>
      <c r="H1894" t="s">
        <v>148</v>
      </c>
      <c r="I1894">
        <v>1</v>
      </c>
      <c r="J1894">
        <v>1</v>
      </c>
      <c r="K1894">
        <v>0</v>
      </c>
      <c r="L1894">
        <f t="shared" si="87"/>
        <v>1</v>
      </c>
      <c r="M1894">
        <f>marketing_campaign32[[#This Row],[TotalKids]]+marketing_campaign32[[#This Row],[Marital_Number]]</f>
        <v>3</v>
      </c>
      <c r="N1894" s="1">
        <v>41781</v>
      </c>
      <c r="O1894" s="22">
        <f>MAX($N$2:$N$2229)-marketing_campaign32[[#This Row],[Dt_Customer]]</f>
        <v>38</v>
      </c>
      <c r="P1894">
        <v>30</v>
      </c>
      <c r="Q1894">
        <v>5</v>
      </c>
      <c r="R1894">
        <v>3</v>
      </c>
      <c r="S1894">
        <v>11</v>
      </c>
      <c r="T1894">
        <v>12</v>
      </c>
      <c r="U1894">
        <v>5</v>
      </c>
      <c r="V1894">
        <v>9</v>
      </c>
      <c r="W1894">
        <f t="shared" si="88"/>
        <v>45</v>
      </c>
      <c r="X1894" s="27">
        <f>marketing_campaign32[[#This Row],[TotalSpend]]/marketing_campaign32[[#This Row],[Income]]</f>
        <v>1.4952153110047847E-3</v>
      </c>
      <c r="Y1894" s="27" t="str">
        <f>IF(marketing_campaign32[[#This Row],[TotalSpend]]&gt;1196, "High Spend", "Low Spend")</f>
        <v>Low Spend</v>
      </c>
      <c r="Z1894">
        <v>1</v>
      </c>
      <c r="AA1894">
        <v>2</v>
      </c>
      <c r="AB1894">
        <v>0</v>
      </c>
      <c r="AC1894">
        <v>3</v>
      </c>
      <c r="AD1894">
        <f t="shared" si="89"/>
        <v>5</v>
      </c>
      <c r="AE1894" s="30">
        <f>IFERROR(marketing_campaign32[[#This Row],[TotalSpend]]/marketing_campaign32[[#This Row],[TotalPurchase]], 0)</f>
        <v>9</v>
      </c>
      <c r="AF1894">
        <v>6</v>
      </c>
      <c r="AG1894">
        <v>0</v>
      </c>
      <c r="AH1894">
        <v>0</v>
      </c>
      <c r="AI1894">
        <v>0</v>
      </c>
      <c r="AJ1894">
        <v>0</v>
      </c>
      <c r="AK1894">
        <v>0</v>
      </c>
      <c r="AL1894">
        <v>0</v>
      </c>
      <c r="AM1894">
        <v>0</v>
      </c>
    </row>
    <row r="1895" spans="1:39" x14ac:dyDescent="0.3">
      <c r="A1895">
        <v>793</v>
      </c>
      <c r="B1895">
        <v>1973</v>
      </c>
      <c r="C1895">
        <f>2014-marketing_campaign32[[#This Row],[Year_Birth]]</f>
        <v>41</v>
      </c>
      <c r="D1895" t="str">
        <f>IF(AND(marketing_campaign32[[#This Row],[Age]]&gt;17, marketing_campaign32[[#This Row],[Age]]&lt;40), "Adult", IF(AND(marketing_campaign32[[#This Row],[Age]]&gt;=40, marketing_campaign32[[#This Row],[Age]]&lt;59), "Middle Age", "Old Age"))</f>
        <v>Middle Age</v>
      </c>
      <c r="E1895">
        <v>2</v>
      </c>
      <c r="F1895">
        <v>2</v>
      </c>
      <c r="G1895">
        <v>20895</v>
      </c>
      <c r="H1895" t="s">
        <v>148</v>
      </c>
      <c r="I1895">
        <v>1</v>
      </c>
      <c r="J1895">
        <v>1</v>
      </c>
      <c r="K1895">
        <v>0</v>
      </c>
      <c r="L1895">
        <f t="shared" si="87"/>
        <v>1</v>
      </c>
      <c r="M1895">
        <f>marketing_campaign32[[#This Row],[TotalKids]]+marketing_campaign32[[#This Row],[Marital_Number]]</f>
        <v>3</v>
      </c>
      <c r="N1895" s="1">
        <v>41188</v>
      </c>
      <c r="O1895" s="22">
        <f>MAX($N$2:$N$2229)-marketing_campaign32[[#This Row],[Dt_Customer]]</f>
        <v>631</v>
      </c>
      <c r="P1895">
        <v>24</v>
      </c>
      <c r="Q1895">
        <v>18</v>
      </c>
      <c r="R1895">
        <v>3</v>
      </c>
      <c r="S1895">
        <v>17</v>
      </c>
      <c r="T1895">
        <v>3</v>
      </c>
      <c r="U1895">
        <v>0</v>
      </c>
      <c r="V1895">
        <v>4</v>
      </c>
      <c r="W1895">
        <f t="shared" si="88"/>
        <v>45</v>
      </c>
      <c r="X1895" s="27">
        <f>marketing_campaign32[[#This Row],[TotalSpend]]/marketing_campaign32[[#This Row],[Income]]</f>
        <v>2.1536252692031586E-3</v>
      </c>
      <c r="Y1895" s="27" t="str">
        <f>IF(marketing_campaign32[[#This Row],[TotalSpend]]&gt;1196, "High Spend", "Low Spend")</f>
        <v>Low Spend</v>
      </c>
      <c r="Z1895">
        <v>1</v>
      </c>
      <c r="AA1895">
        <v>2</v>
      </c>
      <c r="AB1895">
        <v>0</v>
      </c>
      <c r="AC1895">
        <v>3</v>
      </c>
      <c r="AD1895">
        <f t="shared" si="89"/>
        <v>5</v>
      </c>
      <c r="AE1895" s="30">
        <f>IFERROR(marketing_campaign32[[#This Row],[TotalSpend]]/marketing_campaign32[[#This Row],[TotalPurchase]], 0)</f>
        <v>9</v>
      </c>
      <c r="AF1895">
        <v>9</v>
      </c>
      <c r="AG1895">
        <v>0</v>
      </c>
      <c r="AH1895">
        <v>0</v>
      </c>
      <c r="AI1895">
        <v>0</v>
      </c>
      <c r="AJ1895">
        <v>0</v>
      </c>
      <c r="AK1895">
        <v>0</v>
      </c>
      <c r="AL1895">
        <v>0</v>
      </c>
      <c r="AM1895">
        <v>0</v>
      </c>
    </row>
    <row r="1896" spans="1:39" x14ac:dyDescent="0.3">
      <c r="A1896">
        <v>6983</v>
      </c>
      <c r="B1896">
        <v>1950</v>
      </c>
      <c r="C1896">
        <f>2014-marketing_campaign32[[#This Row],[Year_Birth]]</f>
        <v>64</v>
      </c>
      <c r="D1896" t="str">
        <f>IF(AND(marketing_campaign32[[#This Row],[Age]]&gt;17, marketing_campaign32[[#This Row],[Age]]&lt;40), "Adult", IF(AND(marketing_campaign32[[#This Row],[Age]]&gt;=40, marketing_campaign32[[#This Row],[Age]]&lt;59), "Middle Age", "Old Age"))</f>
        <v>Old Age</v>
      </c>
      <c r="E1896">
        <v>3</v>
      </c>
      <c r="F1896">
        <v>1</v>
      </c>
      <c r="G1896">
        <v>38054</v>
      </c>
      <c r="H1896" t="s">
        <v>147</v>
      </c>
      <c r="I1896">
        <v>2</v>
      </c>
      <c r="J1896">
        <v>1</v>
      </c>
      <c r="K1896">
        <v>1</v>
      </c>
      <c r="L1896">
        <f t="shared" si="87"/>
        <v>2</v>
      </c>
      <c r="M1896">
        <f>marketing_campaign32[[#This Row],[TotalKids]]+marketing_campaign32[[#This Row],[Marital_Number]]</f>
        <v>3</v>
      </c>
      <c r="N1896" s="1">
        <v>41760</v>
      </c>
      <c r="O1896" s="22">
        <f>MAX($N$2:$N$2229)-marketing_campaign32[[#This Row],[Dt_Customer]]</f>
        <v>59</v>
      </c>
      <c r="P1896">
        <v>24</v>
      </c>
      <c r="Q1896">
        <v>23</v>
      </c>
      <c r="R1896">
        <v>2</v>
      </c>
      <c r="S1896">
        <v>17</v>
      </c>
      <c r="T1896">
        <v>2</v>
      </c>
      <c r="U1896">
        <v>1</v>
      </c>
      <c r="V1896">
        <v>0</v>
      </c>
      <c r="W1896">
        <f t="shared" si="88"/>
        <v>45</v>
      </c>
      <c r="X1896" s="27">
        <f>marketing_campaign32[[#This Row],[TotalSpend]]/marketing_campaign32[[#This Row],[Income]]</f>
        <v>1.182530088821149E-3</v>
      </c>
      <c r="Y1896" s="27" t="str">
        <f>IF(marketing_campaign32[[#This Row],[TotalSpend]]&gt;1196, "High Spend", "Low Spend")</f>
        <v>Low Spend</v>
      </c>
      <c r="Z1896">
        <v>2</v>
      </c>
      <c r="AA1896">
        <v>2</v>
      </c>
      <c r="AB1896">
        <v>0</v>
      </c>
      <c r="AC1896">
        <v>3</v>
      </c>
      <c r="AD1896">
        <f t="shared" si="89"/>
        <v>5</v>
      </c>
      <c r="AE1896" s="30">
        <f>IFERROR(marketing_campaign32[[#This Row],[TotalSpend]]/marketing_campaign32[[#This Row],[TotalPurchase]], 0)</f>
        <v>9</v>
      </c>
      <c r="AF1896">
        <v>7</v>
      </c>
      <c r="AG1896">
        <v>0</v>
      </c>
      <c r="AH1896">
        <v>0</v>
      </c>
      <c r="AI1896">
        <v>0</v>
      </c>
      <c r="AJ1896">
        <v>0</v>
      </c>
      <c r="AK1896">
        <v>0</v>
      </c>
      <c r="AL1896">
        <v>0</v>
      </c>
      <c r="AM1896">
        <v>0</v>
      </c>
    </row>
    <row r="1897" spans="1:39" x14ac:dyDescent="0.3">
      <c r="A1897">
        <v>453</v>
      </c>
      <c r="B1897">
        <v>1956</v>
      </c>
      <c r="C1897">
        <f>2014-marketing_campaign32[[#This Row],[Year_Birth]]</f>
        <v>58</v>
      </c>
      <c r="D1897" t="str">
        <f>IF(AND(marketing_campaign32[[#This Row],[Age]]&gt;17, marketing_campaign32[[#This Row],[Age]]&lt;40), "Adult", IF(AND(marketing_campaign32[[#This Row],[Age]]&gt;=40, marketing_campaign32[[#This Row],[Age]]&lt;59), "Middle Age", "Old Age"))</f>
        <v>Middle Age</v>
      </c>
      <c r="E1897">
        <v>3</v>
      </c>
      <c r="F1897">
        <v>1</v>
      </c>
      <c r="G1897">
        <v>35340</v>
      </c>
      <c r="H1897" t="s">
        <v>147</v>
      </c>
      <c r="I1897">
        <v>2</v>
      </c>
      <c r="J1897">
        <v>1</v>
      </c>
      <c r="K1897">
        <v>1</v>
      </c>
      <c r="L1897">
        <f t="shared" si="87"/>
        <v>2</v>
      </c>
      <c r="M1897">
        <f>marketing_campaign32[[#This Row],[TotalKids]]+marketing_campaign32[[#This Row],[Marital_Number]]</f>
        <v>3</v>
      </c>
      <c r="N1897" s="1">
        <v>41819</v>
      </c>
      <c r="O1897" s="22">
        <f>MAX($N$2:$N$2229)-marketing_campaign32[[#This Row],[Dt_Customer]]</f>
        <v>0</v>
      </c>
      <c r="P1897">
        <v>1</v>
      </c>
      <c r="Q1897">
        <v>27</v>
      </c>
      <c r="R1897">
        <v>0</v>
      </c>
      <c r="S1897">
        <v>12</v>
      </c>
      <c r="T1897">
        <v>0</v>
      </c>
      <c r="U1897">
        <v>1</v>
      </c>
      <c r="V1897">
        <v>5</v>
      </c>
      <c r="W1897">
        <f t="shared" si="88"/>
        <v>45</v>
      </c>
      <c r="X1897" s="27">
        <f>marketing_campaign32[[#This Row],[TotalSpend]]/marketing_campaign32[[#This Row],[Income]]</f>
        <v>1.2733446519524619E-3</v>
      </c>
      <c r="Y1897" s="27" t="str">
        <f>IF(marketing_campaign32[[#This Row],[TotalSpend]]&gt;1196, "High Spend", "Low Spend")</f>
        <v>Low Spend</v>
      </c>
      <c r="Z1897">
        <v>2</v>
      </c>
      <c r="AA1897">
        <v>2</v>
      </c>
      <c r="AB1897">
        <v>0</v>
      </c>
      <c r="AC1897">
        <v>3</v>
      </c>
      <c r="AD1897">
        <f t="shared" si="89"/>
        <v>5</v>
      </c>
      <c r="AE1897" s="30">
        <f>IFERROR(marketing_campaign32[[#This Row],[TotalSpend]]/marketing_campaign32[[#This Row],[TotalPurchase]], 0)</f>
        <v>9</v>
      </c>
      <c r="AF1897">
        <v>5</v>
      </c>
      <c r="AG1897">
        <v>0</v>
      </c>
      <c r="AH1897">
        <v>0</v>
      </c>
      <c r="AI1897">
        <v>0</v>
      </c>
      <c r="AJ1897">
        <v>0</v>
      </c>
      <c r="AK1897">
        <v>0</v>
      </c>
      <c r="AL1897">
        <v>0</v>
      </c>
      <c r="AM1897">
        <v>0</v>
      </c>
    </row>
    <row r="1898" spans="1:39" x14ac:dyDescent="0.3">
      <c r="A1898">
        <v>10854</v>
      </c>
      <c r="B1898">
        <v>1970</v>
      </c>
      <c r="C1898">
        <f>2014-marketing_campaign32[[#This Row],[Year_Birth]]</f>
        <v>44</v>
      </c>
      <c r="D1898" t="str">
        <f>IF(AND(marketing_campaign32[[#This Row],[Age]]&gt;17, marketing_campaign32[[#This Row],[Age]]&lt;40), "Adult", IF(AND(marketing_campaign32[[#This Row],[Age]]&gt;=40, marketing_campaign32[[#This Row],[Age]]&lt;59), "Middle Age", "Old Age"))</f>
        <v>Middle Age</v>
      </c>
      <c r="E1898">
        <v>3</v>
      </c>
      <c r="F1898">
        <v>2</v>
      </c>
      <c r="G1898">
        <v>38853</v>
      </c>
      <c r="H1898" t="s">
        <v>147</v>
      </c>
      <c r="I1898">
        <v>2</v>
      </c>
      <c r="J1898">
        <v>1</v>
      </c>
      <c r="K1898">
        <v>1</v>
      </c>
      <c r="L1898">
        <f t="shared" si="87"/>
        <v>2</v>
      </c>
      <c r="M1898">
        <f>marketing_campaign32[[#This Row],[TotalKids]]+marketing_campaign32[[#This Row],[Marital_Number]]</f>
        <v>4</v>
      </c>
      <c r="N1898" s="1">
        <v>41782</v>
      </c>
      <c r="O1898" s="22">
        <f>MAX($N$2:$N$2229)-marketing_campaign32[[#This Row],[Dt_Customer]]</f>
        <v>37</v>
      </c>
      <c r="P1898">
        <v>90</v>
      </c>
      <c r="Q1898">
        <v>29</v>
      </c>
      <c r="R1898">
        <v>0</v>
      </c>
      <c r="S1898">
        <v>14</v>
      </c>
      <c r="T1898">
        <v>0</v>
      </c>
      <c r="U1898">
        <v>0</v>
      </c>
      <c r="V1898">
        <v>2</v>
      </c>
      <c r="W1898">
        <f t="shared" si="88"/>
        <v>45</v>
      </c>
      <c r="X1898" s="27">
        <f>marketing_campaign32[[#This Row],[TotalSpend]]/marketing_campaign32[[#This Row],[Income]]</f>
        <v>1.1582117211026176E-3</v>
      </c>
      <c r="Y1898" s="27" t="str">
        <f>IF(marketing_campaign32[[#This Row],[TotalSpend]]&gt;1196, "High Spend", "Low Spend")</f>
        <v>Low Spend</v>
      </c>
      <c r="Z1898">
        <v>2</v>
      </c>
      <c r="AA1898">
        <v>2</v>
      </c>
      <c r="AB1898">
        <v>0</v>
      </c>
      <c r="AC1898">
        <v>3</v>
      </c>
      <c r="AD1898">
        <f t="shared" si="89"/>
        <v>5</v>
      </c>
      <c r="AE1898" s="30">
        <f>IFERROR(marketing_campaign32[[#This Row],[TotalSpend]]/marketing_campaign32[[#This Row],[TotalPurchase]], 0)</f>
        <v>9</v>
      </c>
      <c r="AF1898">
        <v>7</v>
      </c>
      <c r="AG1898">
        <v>0</v>
      </c>
      <c r="AH1898">
        <v>0</v>
      </c>
      <c r="AI1898">
        <v>0</v>
      </c>
      <c r="AJ1898">
        <v>0</v>
      </c>
      <c r="AK1898">
        <v>0</v>
      </c>
      <c r="AL1898">
        <v>0</v>
      </c>
      <c r="AM1898">
        <v>0</v>
      </c>
    </row>
    <row r="1899" spans="1:39" x14ac:dyDescent="0.3">
      <c r="A1899">
        <v>5247</v>
      </c>
      <c r="B1899">
        <v>1955</v>
      </c>
      <c r="C1899">
        <f>2014-marketing_campaign32[[#This Row],[Year_Birth]]</f>
        <v>59</v>
      </c>
      <c r="D1899" t="str">
        <f>IF(AND(marketing_campaign32[[#This Row],[Age]]&gt;17, marketing_campaign32[[#This Row],[Age]]&lt;40), "Adult", IF(AND(marketing_campaign32[[#This Row],[Age]]&gt;=40, marketing_campaign32[[#This Row],[Age]]&lt;59), "Middle Age", "Old Age"))</f>
        <v>Old Age</v>
      </c>
      <c r="E1899">
        <v>3</v>
      </c>
      <c r="F1899">
        <v>2</v>
      </c>
      <c r="G1899">
        <v>38725</v>
      </c>
      <c r="H1899" t="s">
        <v>147</v>
      </c>
      <c r="I1899">
        <v>2</v>
      </c>
      <c r="J1899">
        <v>1</v>
      </c>
      <c r="K1899">
        <v>1</v>
      </c>
      <c r="L1899">
        <f t="shared" si="87"/>
        <v>2</v>
      </c>
      <c r="M1899">
        <f>marketing_campaign32[[#This Row],[TotalKids]]+marketing_campaign32[[#This Row],[Marital_Number]]</f>
        <v>4</v>
      </c>
      <c r="N1899" s="1">
        <v>41769</v>
      </c>
      <c r="O1899" s="22">
        <f>MAX($N$2:$N$2229)-marketing_campaign32[[#This Row],[Dt_Customer]]</f>
        <v>50</v>
      </c>
      <c r="P1899">
        <v>52</v>
      </c>
      <c r="Q1899">
        <v>31</v>
      </c>
      <c r="R1899">
        <v>0</v>
      </c>
      <c r="S1899">
        <v>6</v>
      </c>
      <c r="T1899">
        <v>2</v>
      </c>
      <c r="U1899">
        <v>1</v>
      </c>
      <c r="V1899">
        <v>5</v>
      </c>
      <c r="W1899">
        <f t="shared" si="88"/>
        <v>45</v>
      </c>
      <c r="X1899" s="27">
        <f>marketing_campaign32[[#This Row],[TotalSpend]]/marketing_campaign32[[#This Row],[Income]]</f>
        <v>1.1620400258231117E-3</v>
      </c>
      <c r="Y1899" s="27" t="str">
        <f>IF(marketing_campaign32[[#This Row],[TotalSpend]]&gt;1196, "High Spend", "Low Spend")</f>
        <v>Low Spend</v>
      </c>
      <c r="Z1899">
        <v>2</v>
      </c>
      <c r="AA1899">
        <v>1</v>
      </c>
      <c r="AB1899">
        <v>0</v>
      </c>
      <c r="AC1899">
        <v>4</v>
      </c>
      <c r="AD1899">
        <f t="shared" si="89"/>
        <v>5</v>
      </c>
      <c r="AE1899" s="30">
        <f>IFERROR(marketing_campaign32[[#This Row],[TotalSpend]]/marketing_campaign32[[#This Row],[TotalPurchase]], 0)</f>
        <v>9</v>
      </c>
      <c r="AF1899">
        <v>4</v>
      </c>
      <c r="AG1899">
        <v>0</v>
      </c>
      <c r="AH1899">
        <v>0</v>
      </c>
      <c r="AI1899">
        <v>0</v>
      </c>
      <c r="AJ1899">
        <v>0</v>
      </c>
      <c r="AK1899">
        <v>0</v>
      </c>
      <c r="AL1899">
        <v>0</v>
      </c>
      <c r="AM1899">
        <v>0</v>
      </c>
    </row>
    <row r="1900" spans="1:39" x14ac:dyDescent="0.3">
      <c r="A1900">
        <v>2457</v>
      </c>
      <c r="B1900">
        <v>1975</v>
      </c>
      <c r="C1900">
        <f>2014-marketing_campaign32[[#This Row],[Year_Birth]]</f>
        <v>39</v>
      </c>
      <c r="D1900" t="str">
        <f>IF(AND(marketing_campaign32[[#This Row],[Age]]&gt;17, marketing_campaign32[[#This Row],[Age]]&lt;40), "Adult", IF(AND(marketing_campaign32[[#This Row],[Age]]&gt;=40, marketing_campaign32[[#This Row],[Age]]&lt;59), "Middle Age", "Old Age"))</f>
        <v>Adult</v>
      </c>
      <c r="E1900">
        <v>1</v>
      </c>
      <c r="F1900">
        <v>2</v>
      </c>
      <c r="G1900">
        <v>30801</v>
      </c>
      <c r="H1900" t="s">
        <v>147</v>
      </c>
      <c r="I1900">
        <v>2</v>
      </c>
      <c r="J1900">
        <v>0</v>
      </c>
      <c r="K1900">
        <v>1</v>
      </c>
      <c r="L1900">
        <f t="shared" si="87"/>
        <v>1</v>
      </c>
      <c r="M1900">
        <f>marketing_campaign32[[#This Row],[TotalKids]]+marketing_campaign32[[#This Row],[Marital_Number]]</f>
        <v>3</v>
      </c>
      <c r="N1900" s="1">
        <v>41208</v>
      </c>
      <c r="O1900" s="22">
        <f>MAX($N$2:$N$2229)-marketing_campaign32[[#This Row],[Dt_Customer]]</f>
        <v>611</v>
      </c>
      <c r="P1900">
        <v>23</v>
      </c>
      <c r="Q1900">
        <v>8</v>
      </c>
      <c r="R1900">
        <v>4</v>
      </c>
      <c r="S1900">
        <v>5</v>
      </c>
      <c r="T1900">
        <v>15</v>
      </c>
      <c r="U1900">
        <v>2</v>
      </c>
      <c r="V1900">
        <v>11</v>
      </c>
      <c r="W1900">
        <f t="shared" si="88"/>
        <v>45</v>
      </c>
      <c r="X1900" s="27">
        <f>marketing_campaign32[[#This Row],[TotalSpend]]/marketing_campaign32[[#This Row],[Income]]</f>
        <v>1.4609915262491478E-3</v>
      </c>
      <c r="Y1900" s="27" t="str">
        <f>IF(marketing_campaign32[[#This Row],[TotalSpend]]&gt;1196, "High Spend", "Low Spend")</f>
        <v>Low Spend</v>
      </c>
      <c r="Z1900">
        <v>2</v>
      </c>
      <c r="AA1900">
        <v>1</v>
      </c>
      <c r="AB1900">
        <v>0</v>
      </c>
      <c r="AC1900">
        <v>3</v>
      </c>
      <c r="AD1900">
        <f t="shared" si="89"/>
        <v>4</v>
      </c>
      <c r="AE1900" s="30">
        <f>IFERROR(marketing_campaign32[[#This Row],[TotalSpend]]/marketing_campaign32[[#This Row],[TotalPurchase]], 0)</f>
        <v>11.25</v>
      </c>
      <c r="AF1900">
        <v>7</v>
      </c>
      <c r="AG1900">
        <v>0</v>
      </c>
      <c r="AH1900">
        <v>0</v>
      </c>
      <c r="AI1900">
        <v>0</v>
      </c>
      <c r="AJ1900">
        <v>0</v>
      </c>
      <c r="AK1900">
        <v>0</v>
      </c>
      <c r="AL1900">
        <v>0</v>
      </c>
      <c r="AM1900">
        <v>0</v>
      </c>
    </row>
    <row r="1901" spans="1:39" x14ac:dyDescent="0.3">
      <c r="A1901">
        <v>2902</v>
      </c>
      <c r="B1901">
        <v>1958</v>
      </c>
      <c r="C1901">
        <f>2014-marketing_campaign32[[#This Row],[Year_Birth]]</f>
        <v>56</v>
      </c>
      <c r="D1901" t="str">
        <f>IF(AND(marketing_campaign32[[#This Row],[Age]]&gt;17, marketing_campaign32[[#This Row],[Age]]&lt;40), "Adult", IF(AND(marketing_campaign32[[#This Row],[Age]]&gt;=40, marketing_campaign32[[#This Row],[Age]]&lt;59), "Middle Age", "Old Age"))</f>
        <v>Middle Age</v>
      </c>
      <c r="E1901">
        <v>2</v>
      </c>
      <c r="F1901">
        <v>2</v>
      </c>
      <c r="G1901">
        <v>52704.93097014926</v>
      </c>
      <c r="H1901" t="s">
        <v>147</v>
      </c>
      <c r="I1901">
        <v>2</v>
      </c>
      <c r="J1901">
        <v>1</v>
      </c>
      <c r="K1901">
        <v>1</v>
      </c>
      <c r="L1901">
        <f t="shared" si="87"/>
        <v>2</v>
      </c>
      <c r="M1901">
        <f>marketing_campaign32[[#This Row],[TotalKids]]+marketing_campaign32[[#This Row],[Marital_Number]]</f>
        <v>4</v>
      </c>
      <c r="N1901" s="1">
        <v>41155</v>
      </c>
      <c r="O1901" s="22">
        <f>MAX($N$2:$N$2229)-marketing_campaign32[[#This Row],[Dt_Customer]]</f>
        <v>664</v>
      </c>
      <c r="P1901">
        <v>87</v>
      </c>
      <c r="Q1901">
        <v>19</v>
      </c>
      <c r="R1901">
        <v>4</v>
      </c>
      <c r="S1901">
        <v>12</v>
      </c>
      <c r="T1901">
        <v>2</v>
      </c>
      <c r="U1901">
        <v>2</v>
      </c>
      <c r="V1901">
        <v>6</v>
      </c>
      <c r="W1901">
        <f t="shared" si="88"/>
        <v>45</v>
      </c>
      <c r="X1901" s="27">
        <f>marketing_campaign32[[#This Row],[TotalSpend]]/marketing_campaign32[[#This Row],[Income]]</f>
        <v>8.5381005480278231E-4</v>
      </c>
      <c r="Y1901" s="27" t="str">
        <f>IF(marketing_campaign32[[#This Row],[TotalSpend]]&gt;1196, "High Spend", "Low Spend")</f>
        <v>Low Spend</v>
      </c>
      <c r="Z1901">
        <v>1</v>
      </c>
      <c r="AA1901">
        <v>1</v>
      </c>
      <c r="AB1901">
        <v>0</v>
      </c>
      <c r="AC1901">
        <v>3</v>
      </c>
      <c r="AD1901">
        <f t="shared" si="89"/>
        <v>4</v>
      </c>
      <c r="AE1901" s="30">
        <f>IFERROR(marketing_campaign32[[#This Row],[TotalSpend]]/marketing_campaign32[[#This Row],[TotalPurchase]], 0)</f>
        <v>11.25</v>
      </c>
      <c r="AF1901">
        <v>5</v>
      </c>
      <c r="AG1901">
        <v>0</v>
      </c>
      <c r="AH1901">
        <v>0</v>
      </c>
      <c r="AI1901">
        <v>0</v>
      </c>
      <c r="AJ1901">
        <v>0</v>
      </c>
      <c r="AK1901">
        <v>0</v>
      </c>
      <c r="AL1901">
        <v>0</v>
      </c>
      <c r="AM1901">
        <v>0</v>
      </c>
    </row>
    <row r="1902" spans="1:39" x14ac:dyDescent="0.3">
      <c r="A1902">
        <v>1055</v>
      </c>
      <c r="B1902">
        <v>1976</v>
      </c>
      <c r="C1902">
        <f>2014-marketing_campaign32[[#This Row],[Year_Birth]]</f>
        <v>38</v>
      </c>
      <c r="D1902" t="str">
        <f>IF(AND(marketing_campaign32[[#This Row],[Age]]&gt;17, marketing_campaign32[[#This Row],[Age]]&lt;40), "Adult", IF(AND(marketing_campaign32[[#This Row],[Age]]&gt;=40, marketing_campaign32[[#This Row],[Age]]&lt;59), "Middle Age", "Old Age"))</f>
        <v>Adult</v>
      </c>
      <c r="E1902">
        <v>3</v>
      </c>
      <c r="F1902">
        <v>2</v>
      </c>
      <c r="G1902">
        <v>53204</v>
      </c>
      <c r="H1902" t="s">
        <v>147</v>
      </c>
      <c r="I1902">
        <v>2</v>
      </c>
      <c r="J1902">
        <v>1</v>
      </c>
      <c r="K1902">
        <v>1</v>
      </c>
      <c r="L1902">
        <f t="shared" si="87"/>
        <v>2</v>
      </c>
      <c r="M1902">
        <f>marketing_campaign32[[#This Row],[TotalKids]]+marketing_campaign32[[#This Row],[Marital_Number]]</f>
        <v>4</v>
      </c>
      <c r="N1902" s="1">
        <v>41718</v>
      </c>
      <c r="O1902" s="22">
        <f>MAX($N$2:$N$2229)-marketing_campaign32[[#This Row],[Dt_Customer]]</f>
        <v>101</v>
      </c>
      <c r="P1902">
        <v>40</v>
      </c>
      <c r="Q1902">
        <v>29</v>
      </c>
      <c r="R1902">
        <v>0</v>
      </c>
      <c r="S1902">
        <v>8</v>
      </c>
      <c r="T1902">
        <v>2</v>
      </c>
      <c r="U1902">
        <v>0</v>
      </c>
      <c r="V1902">
        <v>6</v>
      </c>
      <c r="W1902">
        <f t="shared" si="88"/>
        <v>45</v>
      </c>
      <c r="X1902" s="27">
        <f>marketing_campaign32[[#This Row],[TotalSpend]]/marketing_campaign32[[#This Row],[Income]]</f>
        <v>8.4580106758890309E-4</v>
      </c>
      <c r="Y1902" s="27" t="str">
        <f>IF(marketing_campaign32[[#This Row],[TotalSpend]]&gt;1196, "High Spend", "Low Spend")</f>
        <v>Low Spend</v>
      </c>
      <c r="Z1902">
        <v>1</v>
      </c>
      <c r="AA1902">
        <v>1</v>
      </c>
      <c r="AB1902">
        <v>0</v>
      </c>
      <c r="AC1902">
        <v>3</v>
      </c>
      <c r="AD1902">
        <f t="shared" si="89"/>
        <v>4</v>
      </c>
      <c r="AE1902" s="30">
        <f>IFERROR(marketing_campaign32[[#This Row],[TotalSpend]]/marketing_campaign32[[#This Row],[TotalPurchase]], 0)</f>
        <v>11.25</v>
      </c>
      <c r="AF1902">
        <v>4</v>
      </c>
      <c r="AG1902">
        <v>0</v>
      </c>
      <c r="AH1902">
        <v>0</v>
      </c>
      <c r="AI1902">
        <v>0</v>
      </c>
      <c r="AJ1902">
        <v>0</v>
      </c>
      <c r="AK1902">
        <v>0</v>
      </c>
      <c r="AL1902">
        <v>0</v>
      </c>
      <c r="AM1902">
        <v>0</v>
      </c>
    </row>
    <row r="1903" spans="1:39" x14ac:dyDescent="0.3">
      <c r="A1903">
        <v>10403</v>
      </c>
      <c r="B1903">
        <v>1978</v>
      </c>
      <c r="C1903">
        <f>2014-marketing_campaign32[[#This Row],[Year_Birth]]</f>
        <v>36</v>
      </c>
      <c r="D1903" t="str">
        <f>IF(AND(marketing_campaign32[[#This Row],[Age]]&gt;17, marketing_campaign32[[#This Row],[Age]]&lt;40), "Adult", IF(AND(marketing_campaign32[[#This Row],[Age]]&gt;=40, marketing_campaign32[[#This Row],[Age]]&lt;59), "Middle Age", "Old Age"))</f>
        <v>Adult</v>
      </c>
      <c r="E1903">
        <v>2</v>
      </c>
      <c r="F1903">
        <v>2</v>
      </c>
      <c r="G1903">
        <v>16531</v>
      </c>
      <c r="H1903" t="s">
        <v>148</v>
      </c>
      <c r="I1903">
        <v>1</v>
      </c>
      <c r="J1903">
        <v>1</v>
      </c>
      <c r="K1903">
        <v>0</v>
      </c>
      <c r="L1903">
        <f t="shared" si="87"/>
        <v>1</v>
      </c>
      <c r="M1903">
        <f>marketing_campaign32[[#This Row],[TotalKids]]+marketing_campaign32[[#This Row],[Marital_Number]]</f>
        <v>3</v>
      </c>
      <c r="N1903" s="1">
        <v>41808</v>
      </c>
      <c r="O1903" s="22">
        <f>MAX($N$2:$N$2229)-marketing_campaign32[[#This Row],[Dt_Customer]]</f>
        <v>11</v>
      </c>
      <c r="P1903">
        <v>43</v>
      </c>
      <c r="Q1903">
        <v>2</v>
      </c>
      <c r="R1903">
        <v>13</v>
      </c>
      <c r="S1903">
        <v>6</v>
      </c>
      <c r="T1903">
        <v>7</v>
      </c>
      <c r="U1903">
        <v>5</v>
      </c>
      <c r="V1903">
        <v>11</v>
      </c>
      <c r="W1903">
        <f t="shared" si="88"/>
        <v>44</v>
      </c>
      <c r="X1903" s="27">
        <f>marketing_campaign32[[#This Row],[TotalSpend]]/marketing_campaign32[[#This Row],[Income]]</f>
        <v>2.6616659609219042E-3</v>
      </c>
      <c r="Y1903" s="27" t="str">
        <f>IF(marketing_campaign32[[#This Row],[TotalSpend]]&gt;1196, "High Spend", "Low Spend")</f>
        <v>Low Spend</v>
      </c>
      <c r="Z1903">
        <v>3</v>
      </c>
      <c r="AA1903">
        <v>3</v>
      </c>
      <c r="AB1903">
        <v>0</v>
      </c>
      <c r="AC1903">
        <v>3</v>
      </c>
      <c r="AD1903">
        <f t="shared" si="89"/>
        <v>6</v>
      </c>
      <c r="AE1903" s="30">
        <f>IFERROR(marketing_campaign32[[#This Row],[TotalSpend]]/marketing_campaign32[[#This Row],[TotalPurchase]], 0)</f>
        <v>7.333333333333333</v>
      </c>
      <c r="AF1903">
        <v>7</v>
      </c>
      <c r="AG1903">
        <v>0</v>
      </c>
      <c r="AH1903">
        <v>0</v>
      </c>
      <c r="AI1903">
        <v>0</v>
      </c>
      <c r="AJ1903">
        <v>0</v>
      </c>
      <c r="AK1903">
        <v>0</v>
      </c>
      <c r="AL1903">
        <v>0</v>
      </c>
      <c r="AM1903">
        <v>0</v>
      </c>
    </row>
    <row r="1904" spans="1:39" x14ac:dyDescent="0.3">
      <c r="A1904">
        <v>1458</v>
      </c>
      <c r="B1904">
        <v>1982</v>
      </c>
      <c r="C1904">
        <f>2014-marketing_campaign32[[#This Row],[Year_Birth]]</f>
        <v>32</v>
      </c>
      <c r="D1904" t="str">
        <f>IF(AND(marketing_campaign32[[#This Row],[Age]]&gt;17, marketing_campaign32[[#This Row],[Age]]&lt;40), "Adult", IF(AND(marketing_campaign32[[#This Row],[Age]]&gt;=40, marketing_campaign32[[#This Row],[Age]]&lt;59), "Middle Age", "Old Age"))</f>
        <v>Adult</v>
      </c>
      <c r="E1904">
        <v>3</v>
      </c>
      <c r="F1904">
        <v>2</v>
      </c>
      <c r="G1904">
        <v>21059</v>
      </c>
      <c r="H1904" t="s">
        <v>148</v>
      </c>
      <c r="I1904">
        <v>1</v>
      </c>
      <c r="J1904">
        <v>1</v>
      </c>
      <c r="K1904">
        <v>0</v>
      </c>
      <c r="L1904">
        <f t="shared" si="87"/>
        <v>1</v>
      </c>
      <c r="M1904">
        <f>marketing_campaign32[[#This Row],[TotalKids]]+marketing_campaign32[[#This Row],[Marital_Number]]</f>
        <v>3</v>
      </c>
      <c r="N1904" s="1">
        <v>41646</v>
      </c>
      <c r="O1904" s="22">
        <f>MAX($N$2:$N$2229)-marketing_campaign32[[#This Row],[Dt_Customer]]</f>
        <v>173</v>
      </c>
      <c r="P1904">
        <v>40</v>
      </c>
      <c r="Q1904">
        <v>8</v>
      </c>
      <c r="R1904">
        <v>3</v>
      </c>
      <c r="S1904">
        <v>19</v>
      </c>
      <c r="T1904">
        <v>3</v>
      </c>
      <c r="U1904">
        <v>3</v>
      </c>
      <c r="V1904">
        <v>8</v>
      </c>
      <c r="W1904">
        <f t="shared" si="88"/>
        <v>44</v>
      </c>
      <c r="X1904" s="27">
        <f>marketing_campaign32[[#This Row],[TotalSpend]]/marketing_campaign32[[#This Row],[Income]]</f>
        <v>2.0893679661902276E-3</v>
      </c>
      <c r="Y1904" s="27" t="str">
        <f>IF(marketing_campaign32[[#This Row],[TotalSpend]]&gt;1196, "High Spend", "Low Spend")</f>
        <v>Low Spend</v>
      </c>
      <c r="Z1904">
        <v>3</v>
      </c>
      <c r="AA1904">
        <v>3</v>
      </c>
      <c r="AB1904">
        <v>0</v>
      </c>
      <c r="AC1904">
        <v>3</v>
      </c>
      <c r="AD1904">
        <f t="shared" si="89"/>
        <v>6</v>
      </c>
      <c r="AE1904" s="30">
        <f>IFERROR(marketing_campaign32[[#This Row],[TotalSpend]]/marketing_campaign32[[#This Row],[TotalPurchase]], 0)</f>
        <v>7.333333333333333</v>
      </c>
      <c r="AF1904">
        <v>6</v>
      </c>
      <c r="AG1904">
        <v>0</v>
      </c>
      <c r="AH1904">
        <v>0</v>
      </c>
      <c r="AI1904">
        <v>0</v>
      </c>
      <c r="AJ1904">
        <v>0</v>
      </c>
      <c r="AK1904">
        <v>0</v>
      </c>
      <c r="AL1904">
        <v>0</v>
      </c>
      <c r="AM1904">
        <v>0</v>
      </c>
    </row>
    <row r="1905" spans="1:39" x14ac:dyDescent="0.3">
      <c r="A1905">
        <v>2661</v>
      </c>
      <c r="B1905">
        <v>1964</v>
      </c>
      <c r="C1905">
        <f>2014-marketing_campaign32[[#This Row],[Year_Birth]]</f>
        <v>50</v>
      </c>
      <c r="D1905" t="str">
        <f>IF(AND(marketing_campaign32[[#This Row],[Age]]&gt;17, marketing_campaign32[[#This Row],[Age]]&lt;40), "Adult", IF(AND(marketing_campaign32[[#This Row],[Age]]&gt;=40, marketing_campaign32[[#This Row],[Age]]&lt;59), "Middle Age", "Old Age"))</f>
        <v>Middle Age</v>
      </c>
      <c r="E1905">
        <v>2</v>
      </c>
      <c r="F1905">
        <v>1</v>
      </c>
      <c r="G1905">
        <v>18701</v>
      </c>
      <c r="H1905" t="s">
        <v>148</v>
      </c>
      <c r="I1905">
        <v>1</v>
      </c>
      <c r="J1905">
        <v>1</v>
      </c>
      <c r="K1905">
        <v>1</v>
      </c>
      <c r="L1905">
        <f t="shared" si="87"/>
        <v>2</v>
      </c>
      <c r="M1905">
        <f>marketing_campaign32[[#This Row],[TotalKids]]+marketing_campaign32[[#This Row],[Marital_Number]]</f>
        <v>3</v>
      </c>
      <c r="N1905" s="1">
        <v>41429</v>
      </c>
      <c r="O1905" s="22">
        <f>MAX($N$2:$N$2229)-marketing_campaign32[[#This Row],[Dt_Customer]]</f>
        <v>390</v>
      </c>
      <c r="P1905">
        <v>95</v>
      </c>
      <c r="Q1905">
        <v>12</v>
      </c>
      <c r="R1905">
        <v>4</v>
      </c>
      <c r="S1905">
        <v>2</v>
      </c>
      <c r="T1905">
        <v>10</v>
      </c>
      <c r="U1905">
        <v>6</v>
      </c>
      <c r="V1905">
        <v>10</v>
      </c>
      <c r="W1905">
        <f t="shared" si="88"/>
        <v>44</v>
      </c>
      <c r="X1905" s="27">
        <f>marketing_campaign32[[#This Row],[TotalSpend]]/marketing_campaign32[[#This Row],[Income]]</f>
        <v>2.3528153574675151E-3</v>
      </c>
      <c r="Y1905" s="27" t="str">
        <f>IF(marketing_campaign32[[#This Row],[TotalSpend]]&gt;1196, "High Spend", "Low Spend")</f>
        <v>Low Spend</v>
      </c>
      <c r="Z1905">
        <v>4</v>
      </c>
      <c r="AA1905">
        <v>2</v>
      </c>
      <c r="AB1905">
        <v>0</v>
      </c>
      <c r="AC1905">
        <v>4</v>
      </c>
      <c r="AD1905">
        <f t="shared" si="89"/>
        <v>6</v>
      </c>
      <c r="AE1905" s="30">
        <f>IFERROR(marketing_campaign32[[#This Row],[TotalSpend]]/marketing_campaign32[[#This Row],[TotalPurchase]], 0)</f>
        <v>7.333333333333333</v>
      </c>
      <c r="AF1905">
        <v>5</v>
      </c>
      <c r="AG1905">
        <v>0</v>
      </c>
      <c r="AH1905">
        <v>0</v>
      </c>
      <c r="AI1905">
        <v>0</v>
      </c>
      <c r="AJ1905">
        <v>0</v>
      </c>
      <c r="AK1905">
        <v>0</v>
      </c>
      <c r="AL1905">
        <v>0</v>
      </c>
      <c r="AM1905">
        <v>0</v>
      </c>
    </row>
    <row r="1906" spans="1:39" x14ac:dyDescent="0.3">
      <c r="A1906">
        <v>3130</v>
      </c>
      <c r="B1906">
        <v>1964</v>
      </c>
      <c r="C1906">
        <f>2014-marketing_campaign32[[#This Row],[Year_Birth]]</f>
        <v>50</v>
      </c>
      <c r="D1906" t="str">
        <f>IF(AND(marketing_campaign32[[#This Row],[Age]]&gt;17, marketing_campaign32[[#This Row],[Age]]&lt;40), "Adult", IF(AND(marketing_campaign32[[#This Row],[Age]]&gt;=40, marketing_campaign32[[#This Row],[Age]]&lt;59), "Middle Age", "Old Age"))</f>
        <v>Middle Age</v>
      </c>
      <c r="E1906">
        <v>2</v>
      </c>
      <c r="F1906">
        <v>1</v>
      </c>
      <c r="G1906">
        <v>18701</v>
      </c>
      <c r="H1906" t="s">
        <v>148</v>
      </c>
      <c r="I1906">
        <v>1</v>
      </c>
      <c r="J1906">
        <v>1</v>
      </c>
      <c r="K1906">
        <v>1</v>
      </c>
      <c r="L1906">
        <f t="shared" si="87"/>
        <v>2</v>
      </c>
      <c r="M1906">
        <f>marketing_campaign32[[#This Row],[TotalKids]]+marketing_campaign32[[#This Row],[Marital_Number]]</f>
        <v>3</v>
      </c>
      <c r="N1906" s="1">
        <v>41429</v>
      </c>
      <c r="O1906" s="22">
        <f>MAX($N$2:$N$2229)-marketing_campaign32[[#This Row],[Dt_Customer]]</f>
        <v>390</v>
      </c>
      <c r="P1906">
        <v>95</v>
      </c>
      <c r="Q1906">
        <v>12</v>
      </c>
      <c r="R1906">
        <v>4</v>
      </c>
      <c r="S1906">
        <v>2</v>
      </c>
      <c r="T1906">
        <v>10</v>
      </c>
      <c r="U1906">
        <v>6</v>
      </c>
      <c r="V1906">
        <v>10</v>
      </c>
      <c r="W1906">
        <f t="shared" si="88"/>
        <v>44</v>
      </c>
      <c r="X1906" s="27">
        <f>marketing_campaign32[[#This Row],[TotalSpend]]/marketing_campaign32[[#This Row],[Income]]</f>
        <v>2.3528153574675151E-3</v>
      </c>
      <c r="Y1906" s="27" t="str">
        <f>IF(marketing_campaign32[[#This Row],[TotalSpend]]&gt;1196, "High Spend", "Low Spend")</f>
        <v>Low Spend</v>
      </c>
      <c r="Z1906">
        <v>4</v>
      </c>
      <c r="AA1906">
        <v>2</v>
      </c>
      <c r="AB1906">
        <v>0</v>
      </c>
      <c r="AC1906">
        <v>4</v>
      </c>
      <c r="AD1906">
        <f t="shared" si="89"/>
        <v>6</v>
      </c>
      <c r="AE1906" s="30">
        <f>IFERROR(marketing_campaign32[[#This Row],[TotalSpend]]/marketing_campaign32[[#This Row],[TotalPurchase]], 0)</f>
        <v>7.333333333333333</v>
      </c>
      <c r="AF1906">
        <v>5</v>
      </c>
      <c r="AG1906">
        <v>0</v>
      </c>
      <c r="AH1906">
        <v>0</v>
      </c>
      <c r="AI1906">
        <v>0</v>
      </c>
      <c r="AJ1906">
        <v>0</v>
      </c>
      <c r="AK1906">
        <v>0</v>
      </c>
      <c r="AL1906">
        <v>0</v>
      </c>
      <c r="AM1906">
        <v>0</v>
      </c>
    </row>
    <row r="1907" spans="1:39" x14ac:dyDescent="0.3">
      <c r="A1907">
        <v>11010</v>
      </c>
      <c r="B1907">
        <v>1984</v>
      </c>
      <c r="C1907">
        <f>2014-marketing_campaign32[[#This Row],[Year_Birth]]</f>
        <v>30</v>
      </c>
      <c r="D1907" t="str">
        <f>IF(AND(marketing_campaign32[[#This Row],[Age]]&gt;17, marketing_campaign32[[#This Row],[Age]]&lt;40), "Adult", IF(AND(marketing_campaign32[[#This Row],[Age]]&gt;=40, marketing_campaign32[[#This Row],[Age]]&lt;59), "Middle Age", "Old Age"))</f>
        <v>Adult</v>
      </c>
      <c r="E1907">
        <v>3</v>
      </c>
      <c r="F1907">
        <v>1</v>
      </c>
      <c r="G1907">
        <v>16269</v>
      </c>
      <c r="H1907" t="s">
        <v>148</v>
      </c>
      <c r="I1907">
        <v>1</v>
      </c>
      <c r="J1907">
        <v>1</v>
      </c>
      <c r="K1907">
        <v>0</v>
      </c>
      <c r="L1907">
        <f t="shared" si="87"/>
        <v>1</v>
      </c>
      <c r="M1907">
        <f>marketing_campaign32[[#This Row],[TotalKids]]+marketing_campaign32[[#This Row],[Marital_Number]]</f>
        <v>2</v>
      </c>
      <c r="N1907" s="1">
        <v>41516</v>
      </c>
      <c r="O1907" s="22">
        <f>MAX($N$2:$N$2229)-marketing_campaign32[[#This Row],[Dt_Customer]]</f>
        <v>303</v>
      </c>
      <c r="P1907">
        <v>75</v>
      </c>
      <c r="Q1907">
        <v>19</v>
      </c>
      <c r="R1907">
        <v>3</v>
      </c>
      <c r="S1907">
        <v>18</v>
      </c>
      <c r="T1907">
        <v>3</v>
      </c>
      <c r="U1907">
        <v>1</v>
      </c>
      <c r="V1907">
        <v>0</v>
      </c>
      <c r="W1907">
        <f t="shared" si="88"/>
        <v>44</v>
      </c>
      <c r="X1907" s="27">
        <f>marketing_campaign32[[#This Row],[TotalSpend]]/marketing_campaign32[[#This Row],[Income]]</f>
        <v>2.7045300878972278E-3</v>
      </c>
      <c r="Y1907" s="27" t="str">
        <f>IF(marketing_campaign32[[#This Row],[TotalSpend]]&gt;1196, "High Spend", "Low Spend")</f>
        <v>Low Spend</v>
      </c>
      <c r="Z1907">
        <v>3</v>
      </c>
      <c r="AA1907">
        <v>3</v>
      </c>
      <c r="AB1907">
        <v>0</v>
      </c>
      <c r="AC1907">
        <v>3</v>
      </c>
      <c r="AD1907">
        <f t="shared" si="89"/>
        <v>6</v>
      </c>
      <c r="AE1907" s="30">
        <f>IFERROR(marketing_campaign32[[#This Row],[TotalSpend]]/marketing_campaign32[[#This Row],[TotalPurchase]], 0)</f>
        <v>7.333333333333333</v>
      </c>
      <c r="AF1907">
        <v>8</v>
      </c>
      <c r="AG1907">
        <v>0</v>
      </c>
      <c r="AH1907">
        <v>0</v>
      </c>
      <c r="AI1907">
        <v>0</v>
      </c>
      <c r="AJ1907">
        <v>0</v>
      </c>
      <c r="AK1907">
        <v>0</v>
      </c>
      <c r="AL1907">
        <v>0</v>
      </c>
      <c r="AM1907">
        <v>0</v>
      </c>
    </row>
    <row r="1908" spans="1:39" x14ac:dyDescent="0.3">
      <c r="A1908">
        <v>4098</v>
      </c>
      <c r="B1908">
        <v>1973</v>
      </c>
      <c r="C1908">
        <f>2014-marketing_campaign32[[#This Row],[Year_Birth]]</f>
        <v>41</v>
      </c>
      <c r="D1908" t="str">
        <f>IF(AND(marketing_campaign32[[#This Row],[Age]]&gt;17, marketing_campaign32[[#This Row],[Age]]&lt;40), "Adult", IF(AND(marketing_campaign32[[#This Row],[Age]]&gt;=40, marketing_campaign32[[#This Row],[Age]]&lt;59), "Middle Age", "Old Age"))</f>
        <v>Middle Age</v>
      </c>
      <c r="E1908">
        <v>2</v>
      </c>
      <c r="F1908">
        <v>2</v>
      </c>
      <c r="G1908">
        <v>24639</v>
      </c>
      <c r="H1908" t="s">
        <v>148</v>
      </c>
      <c r="I1908">
        <v>1</v>
      </c>
      <c r="J1908">
        <v>1</v>
      </c>
      <c r="K1908">
        <v>1</v>
      </c>
      <c r="L1908">
        <f t="shared" si="87"/>
        <v>2</v>
      </c>
      <c r="M1908">
        <f>marketing_campaign32[[#This Row],[TotalKids]]+marketing_campaign32[[#This Row],[Marital_Number]]</f>
        <v>4</v>
      </c>
      <c r="N1908" s="1">
        <v>41667</v>
      </c>
      <c r="O1908" s="22">
        <f>MAX($N$2:$N$2229)-marketing_campaign32[[#This Row],[Dt_Customer]]</f>
        <v>152</v>
      </c>
      <c r="P1908">
        <v>3</v>
      </c>
      <c r="Q1908">
        <v>20</v>
      </c>
      <c r="R1908">
        <v>3</v>
      </c>
      <c r="S1908">
        <v>16</v>
      </c>
      <c r="T1908">
        <v>0</v>
      </c>
      <c r="U1908">
        <v>4</v>
      </c>
      <c r="V1908">
        <v>1</v>
      </c>
      <c r="W1908">
        <f t="shared" si="88"/>
        <v>44</v>
      </c>
      <c r="X1908" s="27">
        <f>marketing_campaign32[[#This Row],[TotalSpend]]/marketing_campaign32[[#This Row],[Income]]</f>
        <v>1.7857867608263322E-3</v>
      </c>
      <c r="Y1908" s="27" t="str">
        <f>IF(marketing_campaign32[[#This Row],[TotalSpend]]&gt;1196, "High Spend", "Low Spend")</f>
        <v>Low Spend</v>
      </c>
      <c r="Z1908">
        <v>3</v>
      </c>
      <c r="AA1908">
        <v>2</v>
      </c>
      <c r="AB1908">
        <v>0</v>
      </c>
      <c r="AC1908">
        <v>4</v>
      </c>
      <c r="AD1908">
        <f t="shared" si="89"/>
        <v>6</v>
      </c>
      <c r="AE1908" s="30">
        <f>IFERROR(marketing_campaign32[[#This Row],[TotalSpend]]/marketing_campaign32[[#This Row],[TotalPurchase]], 0)</f>
        <v>7.333333333333333</v>
      </c>
      <c r="AF1908">
        <v>6</v>
      </c>
      <c r="AG1908">
        <v>0</v>
      </c>
      <c r="AH1908">
        <v>0</v>
      </c>
      <c r="AI1908">
        <v>0</v>
      </c>
      <c r="AJ1908">
        <v>0</v>
      </c>
      <c r="AK1908">
        <v>0</v>
      </c>
      <c r="AL1908">
        <v>0</v>
      </c>
      <c r="AM1908">
        <v>0</v>
      </c>
    </row>
    <row r="1909" spans="1:39" x14ac:dyDescent="0.3">
      <c r="A1909">
        <v>5313</v>
      </c>
      <c r="B1909">
        <v>1971</v>
      </c>
      <c r="C1909">
        <f>2014-marketing_campaign32[[#This Row],[Year_Birth]]</f>
        <v>43</v>
      </c>
      <c r="D1909" t="str">
        <f>IF(AND(marketing_campaign32[[#This Row],[Age]]&gt;17, marketing_campaign32[[#This Row],[Age]]&lt;40), "Adult", IF(AND(marketing_campaign32[[#This Row],[Age]]&gt;=40, marketing_campaign32[[#This Row],[Age]]&lt;59), "Middle Age", "Old Age"))</f>
        <v>Middle Age</v>
      </c>
      <c r="E1909">
        <v>3</v>
      </c>
      <c r="F1909">
        <v>2</v>
      </c>
      <c r="G1909">
        <v>38196</v>
      </c>
      <c r="H1909" t="s">
        <v>147</v>
      </c>
      <c r="I1909">
        <v>2</v>
      </c>
      <c r="J1909">
        <v>1</v>
      </c>
      <c r="K1909">
        <v>1</v>
      </c>
      <c r="L1909">
        <f t="shared" si="87"/>
        <v>2</v>
      </c>
      <c r="M1909">
        <f>marketing_campaign32[[#This Row],[TotalKids]]+marketing_campaign32[[#This Row],[Marital_Number]]</f>
        <v>4</v>
      </c>
      <c r="N1909" s="1">
        <v>41747</v>
      </c>
      <c r="O1909" s="22">
        <f>MAX($N$2:$N$2229)-marketing_campaign32[[#This Row],[Dt_Customer]]</f>
        <v>72</v>
      </c>
      <c r="P1909">
        <v>20</v>
      </c>
      <c r="Q1909">
        <v>30</v>
      </c>
      <c r="R1909">
        <v>0</v>
      </c>
      <c r="S1909">
        <v>11</v>
      </c>
      <c r="T1909">
        <v>0</v>
      </c>
      <c r="U1909">
        <v>0</v>
      </c>
      <c r="V1909">
        <v>3</v>
      </c>
      <c r="W1909">
        <f t="shared" si="88"/>
        <v>44</v>
      </c>
      <c r="X1909" s="27">
        <f>marketing_campaign32[[#This Row],[TotalSpend]]/marketing_campaign32[[#This Row],[Income]]</f>
        <v>1.1519530840925752E-3</v>
      </c>
      <c r="Y1909" s="27" t="str">
        <f>IF(marketing_campaign32[[#This Row],[TotalSpend]]&gt;1196, "High Spend", "Low Spend")</f>
        <v>Low Spend</v>
      </c>
      <c r="Z1909">
        <v>3</v>
      </c>
      <c r="AA1909">
        <v>2</v>
      </c>
      <c r="AB1909">
        <v>0</v>
      </c>
      <c r="AC1909">
        <v>4</v>
      </c>
      <c r="AD1909">
        <f t="shared" si="89"/>
        <v>6</v>
      </c>
      <c r="AE1909" s="30">
        <f>IFERROR(marketing_campaign32[[#This Row],[TotalSpend]]/marketing_campaign32[[#This Row],[TotalPurchase]], 0)</f>
        <v>7.333333333333333</v>
      </c>
      <c r="AF1909">
        <v>5</v>
      </c>
      <c r="AG1909">
        <v>0</v>
      </c>
      <c r="AH1909">
        <v>0</v>
      </c>
      <c r="AI1909">
        <v>0</v>
      </c>
      <c r="AJ1909">
        <v>0</v>
      </c>
      <c r="AK1909">
        <v>0</v>
      </c>
      <c r="AL1909">
        <v>0</v>
      </c>
      <c r="AM1909">
        <v>0</v>
      </c>
    </row>
    <row r="1910" spans="1:39" x14ac:dyDescent="0.3">
      <c r="A1910">
        <v>8416</v>
      </c>
      <c r="B1910">
        <v>1981</v>
      </c>
      <c r="C1910">
        <f>2014-marketing_campaign32[[#This Row],[Year_Birth]]</f>
        <v>33</v>
      </c>
      <c r="D1910" t="str">
        <f>IF(AND(marketing_campaign32[[#This Row],[Age]]&gt;17, marketing_campaign32[[#This Row],[Age]]&lt;40), "Adult", IF(AND(marketing_campaign32[[#This Row],[Age]]&gt;=40, marketing_campaign32[[#This Row],[Age]]&lt;59), "Middle Age", "Old Age"))</f>
        <v>Adult</v>
      </c>
      <c r="E1910">
        <v>2</v>
      </c>
      <c r="F1910">
        <v>2</v>
      </c>
      <c r="G1910">
        <v>29009</v>
      </c>
      <c r="H1910" t="s">
        <v>148</v>
      </c>
      <c r="I1910">
        <v>1</v>
      </c>
      <c r="J1910">
        <v>1</v>
      </c>
      <c r="K1910">
        <v>0</v>
      </c>
      <c r="L1910">
        <f t="shared" si="87"/>
        <v>1</v>
      </c>
      <c r="M1910">
        <f>marketing_campaign32[[#This Row],[TotalKids]]+marketing_campaign32[[#This Row],[Marital_Number]]</f>
        <v>3</v>
      </c>
      <c r="N1910" s="1">
        <v>41607</v>
      </c>
      <c r="O1910" s="22">
        <f>MAX($N$2:$N$2229)-marketing_campaign32[[#This Row],[Dt_Customer]]</f>
        <v>212</v>
      </c>
      <c r="P1910">
        <v>19</v>
      </c>
      <c r="Q1910">
        <v>6</v>
      </c>
      <c r="R1910">
        <v>6</v>
      </c>
      <c r="S1910">
        <v>15</v>
      </c>
      <c r="T1910">
        <v>10</v>
      </c>
      <c r="U1910">
        <v>5</v>
      </c>
      <c r="V1910">
        <v>2</v>
      </c>
      <c r="W1910">
        <f t="shared" si="88"/>
        <v>44</v>
      </c>
      <c r="X1910" s="27">
        <f>marketing_campaign32[[#This Row],[TotalSpend]]/marketing_campaign32[[#This Row],[Income]]</f>
        <v>1.5167706573821918E-3</v>
      </c>
      <c r="Y1910" s="27" t="str">
        <f>IF(marketing_campaign32[[#This Row],[TotalSpend]]&gt;1196, "High Spend", "Low Spend")</f>
        <v>Low Spend</v>
      </c>
      <c r="Z1910">
        <v>2</v>
      </c>
      <c r="AA1910">
        <v>2</v>
      </c>
      <c r="AB1910">
        <v>0</v>
      </c>
      <c r="AC1910">
        <v>3</v>
      </c>
      <c r="AD1910">
        <f t="shared" si="89"/>
        <v>5</v>
      </c>
      <c r="AE1910" s="30">
        <f>IFERROR(marketing_campaign32[[#This Row],[TotalSpend]]/marketing_campaign32[[#This Row],[TotalPurchase]], 0)</f>
        <v>8.8000000000000007</v>
      </c>
      <c r="AF1910">
        <v>6</v>
      </c>
      <c r="AG1910">
        <v>0</v>
      </c>
      <c r="AH1910">
        <v>0</v>
      </c>
      <c r="AI1910">
        <v>0</v>
      </c>
      <c r="AJ1910">
        <v>0</v>
      </c>
      <c r="AK1910">
        <v>0</v>
      </c>
      <c r="AL1910">
        <v>0</v>
      </c>
      <c r="AM1910">
        <v>0</v>
      </c>
    </row>
    <row r="1911" spans="1:39" x14ac:dyDescent="0.3">
      <c r="A1911">
        <v>8842</v>
      </c>
      <c r="B1911">
        <v>1971</v>
      </c>
      <c r="C1911">
        <f>2014-marketing_campaign32[[#This Row],[Year_Birth]]</f>
        <v>43</v>
      </c>
      <c r="D1911" t="str">
        <f>IF(AND(marketing_campaign32[[#This Row],[Age]]&gt;17, marketing_campaign32[[#This Row],[Age]]&lt;40), "Adult", IF(AND(marketing_campaign32[[#This Row],[Age]]&gt;=40, marketing_campaign32[[#This Row],[Age]]&lt;59), "Middle Age", "Old Age"))</f>
        <v>Middle Age</v>
      </c>
      <c r="E1911">
        <v>2</v>
      </c>
      <c r="F1911">
        <v>1</v>
      </c>
      <c r="G1911">
        <v>30372</v>
      </c>
      <c r="H1911" t="s">
        <v>147</v>
      </c>
      <c r="I1911">
        <v>2</v>
      </c>
      <c r="J1911">
        <v>1</v>
      </c>
      <c r="K1911">
        <v>1</v>
      </c>
      <c r="L1911">
        <f t="shared" si="87"/>
        <v>2</v>
      </c>
      <c r="M1911">
        <f>marketing_campaign32[[#This Row],[TotalKids]]+marketing_campaign32[[#This Row],[Marital_Number]]</f>
        <v>3</v>
      </c>
      <c r="N1911" s="1">
        <v>41268</v>
      </c>
      <c r="O1911" s="22">
        <f>MAX($N$2:$N$2229)-marketing_campaign32[[#This Row],[Dt_Customer]]</f>
        <v>551</v>
      </c>
      <c r="P1911">
        <v>33</v>
      </c>
      <c r="Q1911">
        <v>15</v>
      </c>
      <c r="R1911">
        <v>0</v>
      </c>
      <c r="S1911">
        <v>12</v>
      </c>
      <c r="T1911">
        <v>7</v>
      </c>
      <c r="U1911">
        <v>3</v>
      </c>
      <c r="V1911">
        <v>7</v>
      </c>
      <c r="W1911">
        <f t="shared" si="88"/>
        <v>44</v>
      </c>
      <c r="X1911" s="27">
        <f>marketing_campaign32[[#This Row],[TotalSpend]]/marketing_campaign32[[#This Row],[Income]]</f>
        <v>1.4487027525352297E-3</v>
      </c>
      <c r="Y1911" s="27" t="str">
        <f>IF(marketing_campaign32[[#This Row],[TotalSpend]]&gt;1196, "High Spend", "Low Spend")</f>
        <v>Low Spend</v>
      </c>
      <c r="Z1911">
        <v>3</v>
      </c>
      <c r="AA1911">
        <v>2</v>
      </c>
      <c r="AB1911">
        <v>0</v>
      </c>
      <c r="AC1911">
        <v>3</v>
      </c>
      <c r="AD1911">
        <f t="shared" si="89"/>
        <v>5</v>
      </c>
      <c r="AE1911" s="30">
        <f>IFERROR(marketing_campaign32[[#This Row],[TotalSpend]]/marketing_campaign32[[#This Row],[TotalPurchase]], 0)</f>
        <v>8.8000000000000007</v>
      </c>
      <c r="AF1911">
        <v>7</v>
      </c>
      <c r="AG1911">
        <v>0</v>
      </c>
      <c r="AH1911">
        <v>0</v>
      </c>
      <c r="AI1911">
        <v>0</v>
      </c>
      <c r="AJ1911">
        <v>0</v>
      </c>
      <c r="AK1911">
        <v>0</v>
      </c>
      <c r="AL1911">
        <v>0</v>
      </c>
      <c r="AM1911">
        <v>0</v>
      </c>
    </row>
    <row r="1912" spans="1:39" x14ac:dyDescent="0.3">
      <c r="A1912">
        <v>2154</v>
      </c>
      <c r="B1912">
        <v>1971</v>
      </c>
      <c r="C1912">
        <f>2014-marketing_campaign32[[#This Row],[Year_Birth]]</f>
        <v>43</v>
      </c>
      <c r="D1912" t="str">
        <f>IF(AND(marketing_campaign32[[#This Row],[Age]]&gt;17, marketing_campaign32[[#This Row],[Age]]&lt;40), "Adult", IF(AND(marketing_campaign32[[#This Row],[Age]]&gt;=40, marketing_campaign32[[#This Row],[Age]]&lt;59), "Middle Age", "Old Age"))</f>
        <v>Middle Age</v>
      </c>
      <c r="E1912">
        <v>2</v>
      </c>
      <c r="F1912">
        <v>1</v>
      </c>
      <c r="G1912">
        <v>30372</v>
      </c>
      <c r="H1912" t="s">
        <v>147</v>
      </c>
      <c r="I1912">
        <v>2</v>
      </c>
      <c r="J1912">
        <v>1</v>
      </c>
      <c r="K1912">
        <v>1</v>
      </c>
      <c r="L1912">
        <f t="shared" si="87"/>
        <v>2</v>
      </c>
      <c r="M1912">
        <f>marketing_campaign32[[#This Row],[TotalKids]]+marketing_campaign32[[#This Row],[Marital_Number]]</f>
        <v>3</v>
      </c>
      <c r="N1912" s="1">
        <v>41268</v>
      </c>
      <c r="O1912" s="22">
        <f>MAX($N$2:$N$2229)-marketing_campaign32[[#This Row],[Dt_Customer]]</f>
        <v>551</v>
      </c>
      <c r="P1912">
        <v>33</v>
      </c>
      <c r="Q1912">
        <v>15</v>
      </c>
      <c r="R1912">
        <v>0</v>
      </c>
      <c r="S1912">
        <v>12</v>
      </c>
      <c r="T1912">
        <v>7</v>
      </c>
      <c r="U1912">
        <v>3</v>
      </c>
      <c r="V1912">
        <v>7</v>
      </c>
      <c r="W1912">
        <f t="shared" si="88"/>
        <v>44</v>
      </c>
      <c r="X1912" s="27">
        <f>marketing_campaign32[[#This Row],[TotalSpend]]/marketing_campaign32[[#This Row],[Income]]</f>
        <v>1.4487027525352297E-3</v>
      </c>
      <c r="Y1912" s="27" t="str">
        <f>IF(marketing_campaign32[[#This Row],[TotalSpend]]&gt;1196, "High Spend", "Low Spend")</f>
        <v>Low Spend</v>
      </c>
      <c r="Z1912">
        <v>3</v>
      </c>
      <c r="AA1912">
        <v>2</v>
      </c>
      <c r="AB1912">
        <v>0</v>
      </c>
      <c r="AC1912">
        <v>3</v>
      </c>
      <c r="AD1912">
        <f t="shared" si="89"/>
        <v>5</v>
      </c>
      <c r="AE1912" s="30">
        <f>IFERROR(marketing_campaign32[[#This Row],[TotalSpend]]/marketing_campaign32[[#This Row],[TotalPurchase]], 0)</f>
        <v>8.8000000000000007</v>
      </c>
      <c r="AF1912">
        <v>7</v>
      </c>
      <c r="AG1912">
        <v>0</v>
      </c>
      <c r="AH1912">
        <v>0</v>
      </c>
      <c r="AI1912">
        <v>0</v>
      </c>
      <c r="AJ1912">
        <v>0</v>
      </c>
      <c r="AK1912">
        <v>0</v>
      </c>
      <c r="AL1912">
        <v>0</v>
      </c>
      <c r="AM1912">
        <v>0</v>
      </c>
    </row>
    <row r="1913" spans="1:39" x14ac:dyDescent="0.3">
      <c r="A1913">
        <v>9216</v>
      </c>
      <c r="B1913">
        <v>1971</v>
      </c>
      <c r="C1913">
        <f>2014-marketing_campaign32[[#This Row],[Year_Birth]]</f>
        <v>43</v>
      </c>
      <c r="D1913" t="str">
        <f>IF(AND(marketing_campaign32[[#This Row],[Age]]&gt;17, marketing_campaign32[[#This Row],[Age]]&lt;40), "Adult", IF(AND(marketing_campaign32[[#This Row],[Age]]&gt;=40, marketing_campaign32[[#This Row],[Age]]&lt;59), "Middle Age", "Old Age"))</f>
        <v>Middle Age</v>
      </c>
      <c r="E1913">
        <v>2</v>
      </c>
      <c r="F1913">
        <v>2</v>
      </c>
      <c r="G1913">
        <v>35788</v>
      </c>
      <c r="H1913" t="s">
        <v>147</v>
      </c>
      <c r="I1913">
        <v>2</v>
      </c>
      <c r="J1913">
        <v>1</v>
      </c>
      <c r="K1913">
        <v>1</v>
      </c>
      <c r="L1913">
        <f t="shared" si="87"/>
        <v>2</v>
      </c>
      <c r="M1913">
        <f>marketing_campaign32[[#This Row],[TotalKids]]+marketing_campaign32[[#This Row],[Marital_Number]]</f>
        <v>4</v>
      </c>
      <c r="N1913" s="1">
        <v>41662</v>
      </c>
      <c r="O1913" s="22">
        <f>MAX($N$2:$N$2229)-marketing_campaign32[[#This Row],[Dt_Customer]]</f>
        <v>157</v>
      </c>
      <c r="P1913">
        <v>34</v>
      </c>
      <c r="Q1913">
        <v>23</v>
      </c>
      <c r="R1913">
        <v>2</v>
      </c>
      <c r="S1913">
        <v>11</v>
      </c>
      <c r="T1913">
        <v>3</v>
      </c>
      <c r="U1913">
        <v>1</v>
      </c>
      <c r="V1913">
        <v>4</v>
      </c>
      <c r="W1913">
        <f t="shared" si="88"/>
        <v>44</v>
      </c>
      <c r="X1913" s="27">
        <f>marketing_campaign32[[#This Row],[TotalSpend]]/marketing_campaign32[[#This Row],[Income]]</f>
        <v>1.2294623896278083E-3</v>
      </c>
      <c r="Y1913" s="27" t="str">
        <f>IF(marketing_campaign32[[#This Row],[TotalSpend]]&gt;1196, "High Spend", "Low Spend")</f>
        <v>Low Spend</v>
      </c>
      <c r="Z1913">
        <v>2</v>
      </c>
      <c r="AA1913">
        <v>2</v>
      </c>
      <c r="AB1913">
        <v>0</v>
      </c>
      <c r="AC1913">
        <v>3</v>
      </c>
      <c r="AD1913">
        <f t="shared" si="89"/>
        <v>5</v>
      </c>
      <c r="AE1913" s="30">
        <f>IFERROR(marketing_campaign32[[#This Row],[TotalSpend]]/marketing_campaign32[[#This Row],[TotalPurchase]], 0)</f>
        <v>8.8000000000000007</v>
      </c>
      <c r="AF1913">
        <v>6</v>
      </c>
      <c r="AG1913">
        <v>0</v>
      </c>
      <c r="AH1913">
        <v>0</v>
      </c>
      <c r="AI1913">
        <v>0</v>
      </c>
      <c r="AJ1913">
        <v>0</v>
      </c>
      <c r="AK1913">
        <v>0</v>
      </c>
      <c r="AL1913">
        <v>0</v>
      </c>
      <c r="AM1913">
        <v>0</v>
      </c>
    </row>
    <row r="1914" spans="1:39" x14ac:dyDescent="0.3">
      <c r="A1914">
        <v>4937</v>
      </c>
      <c r="B1914">
        <v>1973</v>
      </c>
      <c r="C1914">
        <f>2014-marketing_campaign32[[#This Row],[Year_Birth]]</f>
        <v>41</v>
      </c>
      <c r="D1914" t="str">
        <f>IF(AND(marketing_campaign32[[#This Row],[Age]]&gt;17, marketing_campaign32[[#This Row],[Age]]&lt;40), "Adult", IF(AND(marketing_campaign32[[#This Row],[Age]]&gt;=40, marketing_campaign32[[#This Row],[Age]]&lt;59), "Middle Age", "Old Age"))</f>
        <v>Middle Age</v>
      </c>
      <c r="E1914">
        <v>3</v>
      </c>
      <c r="F1914">
        <v>2</v>
      </c>
      <c r="G1914">
        <v>46094</v>
      </c>
      <c r="H1914" t="s">
        <v>147</v>
      </c>
      <c r="I1914">
        <v>2</v>
      </c>
      <c r="J1914">
        <v>1</v>
      </c>
      <c r="K1914">
        <v>1</v>
      </c>
      <c r="L1914">
        <f t="shared" si="87"/>
        <v>2</v>
      </c>
      <c r="M1914">
        <f>marketing_campaign32[[#This Row],[TotalKids]]+marketing_campaign32[[#This Row],[Marital_Number]]</f>
        <v>4</v>
      </c>
      <c r="N1914" s="1">
        <v>41800</v>
      </c>
      <c r="O1914" s="22">
        <f>MAX($N$2:$N$2229)-marketing_campaign32[[#This Row],[Dt_Customer]]</f>
        <v>19</v>
      </c>
      <c r="P1914">
        <v>62</v>
      </c>
      <c r="Q1914">
        <v>12</v>
      </c>
      <c r="R1914">
        <v>2</v>
      </c>
      <c r="S1914">
        <v>20</v>
      </c>
      <c r="T1914">
        <v>3</v>
      </c>
      <c r="U1914">
        <v>2</v>
      </c>
      <c r="V1914">
        <v>5</v>
      </c>
      <c r="W1914">
        <f t="shared" si="88"/>
        <v>44</v>
      </c>
      <c r="X1914" s="27">
        <f>marketing_campaign32[[#This Row],[TotalSpend]]/marketing_campaign32[[#This Row],[Income]]</f>
        <v>9.5457109385169441E-4</v>
      </c>
      <c r="Y1914" s="27" t="str">
        <f>IF(marketing_campaign32[[#This Row],[TotalSpend]]&gt;1196, "High Spend", "Low Spend")</f>
        <v>Low Spend</v>
      </c>
      <c r="Z1914">
        <v>1</v>
      </c>
      <c r="AA1914">
        <v>1</v>
      </c>
      <c r="AB1914">
        <v>0</v>
      </c>
      <c r="AC1914">
        <v>3</v>
      </c>
      <c r="AD1914">
        <f t="shared" si="89"/>
        <v>4</v>
      </c>
      <c r="AE1914" s="30">
        <f>IFERROR(marketing_campaign32[[#This Row],[TotalSpend]]/marketing_campaign32[[#This Row],[TotalPurchase]], 0)</f>
        <v>11</v>
      </c>
      <c r="AF1914">
        <v>7</v>
      </c>
      <c r="AG1914">
        <v>0</v>
      </c>
      <c r="AH1914">
        <v>0</v>
      </c>
      <c r="AI1914">
        <v>0</v>
      </c>
      <c r="AJ1914">
        <v>0</v>
      </c>
      <c r="AK1914">
        <v>0</v>
      </c>
      <c r="AL1914">
        <v>0</v>
      </c>
      <c r="AM1914">
        <v>0</v>
      </c>
    </row>
    <row r="1915" spans="1:39" x14ac:dyDescent="0.3">
      <c r="A1915">
        <v>5267</v>
      </c>
      <c r="B1915">
        <v>1970</v>
      </c>
      <c r="C1915">
        <f>2014-marketing_campaign32[[#This Row],[Year_Birth]]</f>
        <v>44</v>
      </c>
      <c r="D1915" t="str">
        <f>IF(AND(marketing_campaign32[[#This Row],[Age]]&gt;17, marketing_campaign32[[#This Row],[Age]]&lt;40), "Adult", IF(AND(marketing_campaign32[[#This Row],[Age]]&gt;=40, marketing_campaign32[[#This Row],[Age]]&lt;59), "Middle Age", "Old Age"))</f>
        <v>Middle Age</v>
      </c>
      <c r="E1915">
        <v>2</v>
      </c>
      <c r="F1915">
        <v>1</v>
      </c>
      <c r="G1915">
        <v>33986</v>
      </c>
      <c r="H1915" t="s">
        <v>147</v>
      </c>
      <c r="I1915">
        <v>2</v>
      </c>
      <c r="J1915">
        <v>1</v>
      </c>
      <c r="K1915">
        <v>0</v>
      </c>
      <c r="L1915">
        <f t="shared" si="87"/>
        <v>1</v>
      </c>
      <c r="M1915">
        <f>marketing_campaign32[[#This Row],[TotalKids]]+marketing_campaign32[[#This Row],[Marital_Number]]</f>
        <v>2</v>
      </c>
      <c r="N1915" s="1">
        <v>41347</v>
      </c>
      <c r="O1915" s="22">
        <f>MAX($N$2:$N$2229)-marketing_campaign32[[#This Row],[Dt_Customer]]</f>
        <v>472</v>
      </c>
      <c r="P1915">
        <v>43</v>
      </c>
      <c r="Q1915">
        <v>16</v>
      </c>
      <c r="R1915">
        <v>2</v>
      </c>
      <c r="S1915">
        <v>18</v>
      </c>
      <c r="T1915">
        <v>2</v>
      </c>
      <c r="U1915">
        <v>1</v>
      </c>
      <c r="V1915">
        <v>5</v>
      </c>
      <c r="W1915">
        <f t="shared" si="88"/>
        <v>44</v>
      </c>
      <c r="X1915" s="27">
        <f>marketing_campaign32[[#This Row],[TotalSpend]]/marketing_campaign32[[#This Row],[Income]]</f>
        <v>1.2946507385393985E-3</v>
      </c>
      <c r="Y1915" s="27" t="str">
        <f>IF(marketing_campaign32[[#This Row],[TotalSpend]]&gt;1196, "High Spend", "Low Spend")</f>
        <v>Low Spend</v>
      </c>
      <c r="Z1915">
        <v>1</v>
      </c>
      <c r="AA1915">
        <v>1</v>
      </c>
      <c r="AB1915">
        <v>0</v>
      </c>
      <c r="AC1915">
        <v>3</v>
      </c>
      <c r="AD1915">
        <f t="shared" si="89"/>
        <v>4</v>
      </c>
      <c r="AE1915" s="30">
        <f>IFERROR(marketing_campaign32[[#This Row],[TotalSpend]]/marketing_campaign32[[#This Row],[TotalPurchase]], 0)</f>
        <v>11</v>
      </c>
      <c r="AF1915">
        <v>7</v>
      </c>
      <c r="AG1915">
        <v>0</v>
      </c>
      <c r="AH1915">
        <v>0</v>
      </c>
      <c r="AI1915">
        <v>0</v>
      </c>
      <c r="AJ1915">
        <v>0</v>
      </c>
      <c r="AK1915">
        <v>0</v>
      </c>
      <c r="AL1915">
        <v>0</v>
      </c>
      <c r="AM1915">
        <v>0</v>
      </c>
    </row>
    <row r="1916" spans="1:39" x14ac:dyDescent="0.3">
      <c r="A1916">
        <v>6619</v>
      </c>
      <c r="B1916">
        <v>1978</v>
      </c>
      <c r="C1916">
        <f>2014-marketing_campaign32[[#This Row],[Year_Birth]]</f>
        <v>36</v>
      </c>
      <c r="D1916" t="str">
        <f>IF(AND(marketing_campaign32[[#This Row],[Age]]&gt;17, marketing_campaign32[[#This Row],[Age]]&lt;40), "Adult", IF(AND(marketing_campaign32[[#This Row],[Age]]&gt;=40, marketing_campaign32[[#This Row],[Age]]&lt;59), "Middle Age", "Old Age"))</f>
        <v>Adult</v>
      </c>
      <c r="E1916">
        <v>2</v>
      </c>
      <c r="F1916">
        <v>2</v>
      </c>
      <c r="G1916">
        <v>38415</v>
      </c>
      <c r="H1916" t="s">
        <v>147</v>
      </c>
      <c r="I1916">
        <v>2</v>
      </c>
      <c r="J1916">
        <v>1</v>
      </c>
      <c r="K1916">
        <v>1</v>
      </c>
      <c r="L1916">
        <f t="shared" si="87"/>
        <v>2</v>
      </c>
      <c r="M1916">
        <f>marketing_campaign32[[#This Row],[TotalKids]]+marketing_campaign32[[#This Row],[Marital_Number]]</f>
        <v>4</v>
      </c>
      <c r="N1916" s="1">
        <v>41276</v>
      </c>
      <c r="O1916" s="22">
        <f>MAX($N$2:$N$2229)-marketing_campaign32[[#This Row],[Dt_Customer]]</f>
        <v>543</v>
      </c>
      <c r="P1916">
        <v>91</v>
      </c>
      <c r="Q1916">
        <v>22</v>
      </c>
      <c r="R1916">
        <v>1</v>
      </c>
      <c r="S1916">
        <v>13</v>
      </c>
      <c r="T1916">
        <v>4</v>
      </c>
      <c r="U1916">
        <v>0</v>
      </c>
      <c r="V1916">
        <v>4</v>
      </c>
      <c r="W1916">
        <f t="shared" si="88"/>
        <v>44</v>
      </c>
      <c r="X1916" s="27">
        <f>marketing_campaign32[[#This Row],[TotalSpend]]/marketing_campaign32[[#This Row],[Income]]</f>
        <v>1.145385916959521E-3</v>
      </c>
      <c r="Y1916" s="27" t="str">
        <f>IF(marketing_campaign32[[#This Row],[TotalSpend]]&gt;1196, "High Spend", "Low Spend")</f>
        <v>Low Spend</v>
      </c>
      <c r="Z1916">
        <v>2</v>
      </c>
      <c r="AA1916">
        <v>1</v>
      </c>
      <c r="AB1916">
        <v>0</v>
      </c>
      <c r="AC1916">
        <v>3</v>
      </c>
      <c r="AD1916">
        <f t="shared" si="89"/>
        <v>4</v>
      </c>
      <c r="AE1916" s="30">
        <f>IFERROR(marketing_campaign32[[#This Row],[TotalSpend]]/marketing_campaign32[[#This Row],[TotalPurchase]], 0)</f>
        <v>11</v>
      </c>
      <c r="AF1916">
        <v>7</v>
      </c>
      <c r="AG1916">
        <v>0</v>
      </c>
      <c r="AH1916">
        <v>0</v>
      </c>
      <c r="AI1916">
        <v>0</v>
      </c>
      <c r="AJ1916">
        <v>0</v>
      </c>
      <c r="AK1916">
        <v>0</v>
      </c>
      <c r="AL1916">
        <v>0</v>
      </c>
      <c r="AM1916">
        <v>0</v>
      </c>
    </row>
    <row r="1917" spans="1:39" x14ac:dyDescent="0.3">
      <c r="A1917">
        <v>4338</v>
      </c>
      <c r="B1917">
        <v>1983</v>
      </c>
      <c r="C1917">
        <f>2014-marketing_campaign32[[#This Row],[Year_Birth]]</f>
        <v>31</v>
      </c>
      <c r="D1917" t="str">
        <f>IF(AND(marketing_campaign32[[#This Row],[Age]]&gt;17, marketing_campaign32[[#This Row],[Age]]&lt;40), "Adult", IF(AND(marketing_campaign32[[#This Row],[Age]]&gt;=40, marketing_campaign32[[#This Row],[Age]]&lt;59), "Middle Age", "Old Age"))</f>
        <v>Adult</v>
      </c>
      <c r="E1917">
        <v>2</v>
      </c>
      <c r="F1917">
        <v>1</v>
      </c>
      <c r="G1917">
        <v>39062</v>
      </c>
      <c r="H1917" t="s">
        <v>147</v>
      </c>
      <c r="I1917">
        <v>2</v>
      </c>
      <c r="J1917">
        <v>1</v>
      </c>
      <c r="K1917">
        <v>0</v>
      </c>
      <c r="L1917">
        <f t="shared" si="87"/>
        <v>1</v>
      </c>
      <c r="M1917">
        <f>marketing_campaign32[[#This Row],[TotalKids]]+marketing_campaign32[[#This Row],[Marital_Number]]</f>
        <v>2</v>
      </c>
      <c r="N1917" s="1">
        <v>41723</v>
      </c>
      <c r="O1917" s="22">
        <f>MAX($N$2:$N$2229)-marketing_campaign32[[#This Row],[Dt_Customer]]</f>
        <v>96</v>
      </c>
      <c r="P1917">
        <v>28</v>
      </c>
      <c r="Q1917">
        <v>23</v>
      </c>
      <c r="R1917">
        <v>0</v>
      </c>
      <c r="S1917">
        <v>9</v>
      </c>
      <c r="T1917">
        <v>0</v>
      </c>
      <c r="U1917">
        <v>0</v>
      </c>
      <c r="V1917">
        <v>12</v>
      </c>
      <c r="W1917">
        <f t="shared" si="88"/>
        <v>44</v>
      </c>
      <c r="X1917" s="27">
        <f>marketing_campaign32[[#This Row],[TotalSpend]]/marketing_campaign32[[#This Row],[Income]]</f>
        <v>1.1264144181045517E-3</v>
      </c>
      <c r="Y1917" s="27" t="str">
        <f>IF(marketing_campaign32[[#This Row],[TotalSpend]]&gt;1196, "High Spend", "Low Spend")</f>
        <v>Low Spend</v>
      </c>
      <c r="Z1917">
        <v>1</v>
      </c>
      <c r="AA1917">
        <v>1</v>
      </c>
      <c r="AB1917">
        <v>0</v>
      </c>
      <c r="AC1917">
        <v>3</v>
      </c>
      <c r="AD1917">
        <f t="shared" si="89"/>
        <v>4</v>
      </c>
      <c r="AE1917" s="30">
        <f>IFERROR(marketing_campaign32[[#This Row],[TotalSpend]]/marketing_campaign32[[#This Row],[TotalPurchase]], 0)</f>
        <v>11</v>
      </c>
      <c r="AF1917">
        <v>4</v>
      </c>
      <c r="AG1917">
        <v>0</v>
      </c>
      <c r="AH1917">
        <v>0</v>
      </c>
      <c r="AI1917">
        <v>1</v>
      </c>
      <c r="AJ1917">
        <v>0</v>
      </c>
      <c r="AK1917">
        <v>0</v>
      </c>
      <c r="AL1917">
        <v>0</v>
      </c>
      <c r="AM1917">
        <v>0</v>
      </c>
    </row>
    <row r="1918" spans="1:39" x14ac:dyDescent="0.3">
      <c r="A1918">
        <v>2230</v>
      </c>
      <c r="B1918">
        <v>1970</v>
      </c>
      <c r="C1918">
        <f>2014-marketing_campaign32[[#This Row],[Year_Birth]]</f>
        <v>44</v>
      </c>
      <c r="D1918" t="str">
        <f>IF(AND(marketing_campaign32[[#This Row],[Age]]&gt;17, marketing_campaign32[[#This Row],[Age]]&lt;40), "Adult", IF(AND(marketing_campaign32[[#This Row],[Age]]&gt;=40, marketing_campaign32[[#This Row],[Age]]&lt;59), "Middle Age", "Old Age"))</f>
        <v>Middle Age</v>
      </c>
      <c r="E1918">
        <v>3</v>
      </c>
      <c r="F1918">
        <v>2</v>
      </c>
      <c r="G1918">
        <v>23626</v>
      </c>
      <c r="H1918" t="s">
        <v>148</v>
      </c>
      <c r="I1918">
        <v>1</v>
      </c>
      <c r="J1918">
        <v>1</v>
      </c>
      <c r="K1918">
        <v>0</v>
      </c>
      <c r="L1918">
        <f t="shared" si="87"/>
        <v>1</v>
      </c>
      <c r="M1918">
        <f>marketing_campaign32[[#This Row],[TotalKids]]+marketing_campaign32[[#This Row],[Marital_Number]]</f>
        <v>3</v>
      </c>
      <c r="N1918" s="1">
        <v>41783</v>
      </c>
      <c r="O1918" s="22">
        <f>MAX($N$2:$N$2229)-marketing_campaign32[[#This Row],[Dt_Customer]]</f>
        <v>36</v>
      </c>
      <c r="P1918">
        <v>84</v>
      </c>
      <c r="Q1918">
        <v>27</v>
      </c>
      <c r="R1918">
        <v>2</v>
      </c>
      <c r="S1918">
        <v>14</v>
      </c>
      <c r="T1918">
        <v>0</v>
      </c>
      <c r="U1918">
        <v>0</v>
      </c>
      <c r="V1918">
        <v>0</v>
      </c>
      <c r="W1918">
        <f t="shared" si="88"/>
        <v>43</v>
      </c>
      <c r="X1918" s="27">
        <f>marketing_campaign32[[#This Row],[TotalSpend]]/marketing_campaign32[[#This Row],[Income]]</f>
        <v>1.8200287818505036E-3</v>
      </c>
      <c r="Y1918" s="27" t="str">
        <f>IF(marketing_campaign32[[#This Row],[TotalSpend]]&gt;1196, "High Spend", "Low Spend")</f>
        <v>Low Spend</v>
      </c>
      <c r="Z1918">
        <v>3</v>
      </c>
      <c r="AA1918">
        <v>3</v>
      </c>
      <c r="AB1918">
        <v>1</v>
      </c>
      <c r="AC1918">
        <v>3</v>
      </c>
      <c r="AD1918">
        <f t="shared" si="89"/>
        <v>7</v>
      </c>
      <c r="AE1918" s="30">
        <f>IFERROR(marketing_campaign32[[#This Row],[TotalSpend]]/marketing_campaign32[[#This Row],[TotalPurchase]], 0)</f>
        <v>6.1428571428571432</v>
      </c>
      <c r="AF1918">
        <v>5</v>
      </c>
      <c r="AG1918">
        <v>0</v>
      </c>
      <c r="AH1918">
        <v>0</v>
      </c>
      <c r="AI1918">
        <v>0</v>
      </c>
      <c r="AJ1918">
        <v>0</v>
      </c>
      <c r="AK1918">
        <v>0</v>
      </c>
      <c r="AL1918">
        <v>0</v>
      </c>
      <c r="AM1918">
        <v>0</v>
      </c>
    </row>
    <row r="1919" spans="1:39" x14ac:dyDescent="0.3">
      <c r="A1919">
        <v>3068</v>
      </c>
      <c r="B1919">
        <v>1990</v>
      </c>
      <c r="C1919">
        <f>2014-marketing_campaign32[[#This Row],[Year_Birth]]</f>
        <v>24</v>
      </c>
      <c r="D1919" t="str">
        <f>IF(AND(marketing_campaign32[[#This Row],[Age]]&gt;17, marketing_campaign32[[#This Row],[Age]]&lt;40), "Adult", IF(AND(marketing_campaign32[[#This Row],[Age]]&gt;=40, marketing_campaign32[[#This Row],[Age]]&lt;59), "Middle Age", "Old Age"))</f>
        <v>Adult</v>
      </c>
      <c r="E1919">
        <v>2</v>
      </c>
      <c r="F1919">
        <v>2</v>
      </c>
      <c r="G1919">
        <v>18351</v>
      </c>
      <c r="H1919" t="s">
        <v>148</v>
      </c>
      <c r="I1919">
        <v>1</v>
      </c>
      <c r="J1919">
        <v>0</v>
      </c>
      <c r="K1919">
        <v>0</v>
      </c>
      <c r="L1919">
        <f t="shared" si="87"/>
        <v>0</v>
      </c>
      <c r="M1919">
        <f>marketing_campaign32[[#This Row],[TotalKids]]+marketing_campaign32[[#This Row],[Marital_Number]]</f>
        <v>2</v>
      </c>
      <c r="N1919" s="1">
        <v>41576</v>
      </c>
      <c r="O1919" s="22">
        <f>MAX($N$2:$N$2229)-marketing_campaign32[[#This Row],[Dt_Customer]]</f>
        <v>243</v>
      </c>
      <c r="P1919">
        <v>1</v>
      </c>
      <c r="Q1919">
        <v>1</v>
      </c>
      <c r="R1919">
        <v>12</v>
      </c>
      <c r="S1919">
        <v>9</v>
      </c>
      <c r="T1919">
        <v>0</v>
      </c>
      <c r="U1919">
        <v>14</v>
      </c>
      <c r="V1919">
        <v>7</v>
      </c>
      <c r="W1919">
        <f t="shared" si="88"/>
        <v>43</v>
      </c>
      <c r="X1919" s="27">
        <f>marketing_campaign32[[#This Row],[TotalSpend]]/marketing_campaign32[[#This Row],[Income]]</f>
        <v>2.3431965560459919E-3</v>
      </c>
      <c r="Y1919" s="27" t="str">
        <f>IF(marketing_campaign32[[#This Row],[TotalSpend]]&gt;1196, "High Spend", "Low Spend")</f>
        <v>Low Spend</v>
      </c>
      <c r="Z1919">
        <v>1</v>
      </c>
      <c r="AA1919">
        <v>2</v>
      </c>
      <c r="AB1919">
        <v>0</v>
      </c>
      <c r="AC1919">
        <v>3</v>
      </c>
      <c r="AD1919">
        <f t="shared" si="89"/>
        <v>5</v>
      </c>
      <c r="AE1919" s="30">
        <f>IFERROR(marketing_campaign32[[#This Row],[TotalSpend]]/marketing_campaign32[[#This Row],[TotalPurchase]], 0)</f>
        <v>8.6</v>
      </c>
      <c r="AF1919">
        <v>7</v>
      </c>
      <c r="AG1919">
        <v>0</v>
      </c>
      <c r="AH1919">
        <v>0</v>
      </c>
      <c r="AI1919">
        <v>0</v>
      </c>
      <c r="AJ1919">
        <v>0</v>
      </c>
      <c r="AK1919">
        <v>0</v>
      </c>
      <c r="AL1919">
        <v>0</v>
      </c>
      <c r="AM1919">
        <v>0</v>
      </c>
    </row>
    <row r="1920" spans="1:39" x14ac:dyDescent="0.3">
      <c r="A1920">
        <v>2563</v>
      </c>
      <c r="B1920">
        <v>1961</v>
      </c>
      <c r="C1920">
        <f>2014-marketing_campaign32[[#This Row],[Year_Birth]]</f>
        <v>53</v>
      </c>
      <c r="D1920" t="str">
        <f>IF(AND(marketing_campaign32[[#This Row],[Age]]&gt;17, marketing_campaign32[[#This Row],[Age]]&lt;40), "Adult", IF(AND(marketing_campaign32[[#This Row],[Age]]&gt;=40, marketing_campaign32[[#This Row],[Age]]&lt;59), "Middle Age", "Old Age"))</f>
        <v>Middle Age</v>
      </c>
      <c r="E1920">
        <v>1</v>
      </c>
      <c r="F1920">
        <v>2</v>
      </c>
      <c r="G1920">
        <v>28249</v>
      </c>
      <c r="H1920" t="s">
        <v>148</v>
      </c>
      <c r="I1920">
        <v>1</v>
      </c>
      <c r="J1920">
        <v>0</v>
      </c>
      <c r="K1920">
        <v>0</v>
      </c>
      <c r="L1920">
        <f t="shared" si="87"/>
        <v>0</v>
      </c>
      <c r="M1920">
        <f>marketing_campaign32[[#This Row],[TotalKids]]+marketing_campaign32[[#This Row],[Marital_Number]]</f>
        <v>2</v>
      </c>
      <c r="N1920" s="1">
        <v>41805</v>
      </c>
      <c r="O1920" s="22">
        <f>MAX($N$2:$N$2229)-marketing_campaign32[[#This Row],[Dt_Customer]]</f>
        <v>14</v>
      </c>
      <c r="P1920">
        <v>80</v>
      </c>
      <c r="Q1920">
        <v>1</v>
      </c>
      <c r="R1920">
        <v>9</v>
      </c>
      <c r="S1920">
        <v>7</v>
      </c>
      <c r="T1920">
        <v>2</v>
      </c>
      <c r="U1920">
        <v>14</v>
      </c>
      <c r="V1920">
        <v>10</v>
      </c>
      <c r="W1920">
        <f t="shared" si="88"/>
        <v>43</v>
      </c>
      <c r="X1920" s="27">
        <f>marketing_campaign32[[#This Row],[TotalSpend]]/marketing_campaign32[[#This Row],[Income]]</f>
        <v>1.5221777762044674E-3</v>
      </c>
      <c r="Y1920" s="27" t="str">
        <f>IF(marketing_campaign32[[#This Row],[TotalSpend]]&gt;1196, "High Spend", "Low Spend")</f>
        <v>Low Spend</v>
      </c>
      <c r="Z1920">
        <v>1</v>
      </c>
      <c r="AA1920">
        <v>2</v>
      </c>
      <c r="AB1920">
        <v>0</v>
      </c>
      <c r="AC1920">
        <v>3</v>
      </c>
      <c r="AD1920">
        <f t="shared" si="89"/>
        <v>5</v>
      </c>
      <c r="AE1920" s="30">
        <f>IFERROR(marketing_campaign32[[#This Row],[TotalSpend]]/marketing_campaign32[[#This Row],[TotalPurchase]], 0)</f>
        <v>8.6</v>
      </c>
      <c r="AF1920">
        <v>6</v>
      </c>
      <c r="AG1920">
        <v>0</v>
      </c>
      <c r="AH1920">
        <v>0</v>
      </c>
      <c r="AI1920">
        <v>0</v>
      </c>
      <c r="AJ1920">
        <v>0</v>
      </c>
      <c r="AK1920">
        <v>0</v>
      </c>
      <c r="AL1920">
        <v>0</v>
      </c>
      <c r="AM1920">
        <v>0</v>
      </c>
    </row>
    <row r="1921" spans="1:39" x14ac:dyDescent="0.3">
      <c r="A1921">
        <v>8312</v>
      </c>
      <c r="B1921">
        <v>1961</v>
      </c>
      <c r="C1921">
        <f>2014-marketing_campaign32[[#This Row],[Year_Birth]]</f>
        <v>53</v>
      </c>
      <c r="D1921" t="str">
        <f>IF(AND(marketing_campaign32[[#This Row],[Age]]&gt;17, marketing_campaign32[[#This Row],[Age]]&lt;40), "Adult", IF(AND(marketing_campaign32[[#This Row],[Age]]&gt;=40, marketing_campaign32[[#This Row],[Age]]&lt;59), "Middle Age", "Old Age"))</f>
        <v>Middle Age</v>
      </c>
      <c r="E1921">
        <v>1</v>
      </c>
      <c r="F1921">
        <v>2</v>
      </c>
      <c r="G1921">
        <v>28249</v>
      </c>
      <c r="H1921" t="s">
        <v>148</v>
      </c>
      <c r="I1921">
        <v>1</v>
      </c>
      <c r="J1921">
        <v>0</v>
      </c>
      <c r="K1921">
        <v>0</v>
      </c>
      <c r="L1921">
        <f t="shared" ref="L1921:L1984" si="90">J1921+K1921</f>
        <v>0</v>
      </c>
      <c r="M1921">
        <f>marketing_campaign32[[#This Row],[TotalKids]]+marketing_campaign32[[#This Row],[Marital_Number]]</f>
        <v>2</v>
      </c>
      <c r="N1921" s="1">
        <v>41805</v>
      </c>
      <c r="O1921" s="22">
        <f>MAX($N$2:$N$2229)-marketing_campaign32[[#This Row],[Dt_Customer]]</f>
        <v>14</v>
      </c>
      <c r="P1921">
        <v>80</v>
      </c>
      <c r="Q1921">
        <v>1</v>
      </c>
      <c r="R1921">
        <v>9</v>
      </c>
      <c r="S1921">
        <v>7</v>
      </c>
      <c r="T1921">
        <v>2</v>
      </c>
      <c r="U1921">
        <v>14</v>
      </c>
      <c r="V1921">
        <v>10</v>
      </c>
      <c r="W1921">
        <f t="shared" ref="W1921:W1984" si="91">Q1921+R1921+S1921+T1921+U1921+V1921</f>
        <v>43</v>
      </c>
      <c r="X1921" s="27">
        <f>marketing_campaign32[[#This Row],[TotalSpend]]/marketing_campaign32[[#This Row],[Income]]</f>
        <v>1.5221777762044674E-3</v>
      </c>
      <c r="Y1921" s="27" t="str">
        <f>IF(marketing_campaign32[[#This Row],[TotalSpend]]&gt;1196, "High Spend", "Low Spend")</f>
        <v>Low Spend</v>
      </c>
      <c r="Z1921">
        <v>1</v>
      </c>
      <c r="AA1921">
        <v>2</v>
      </c>
      <c r="AB1921">
        <v>0</v>
      </c>
      <c r="AC1921">
        <v>3</v>
      </c>
      <c r="AD1921">
        <f t="shared" ref="AD1921:AD1984" si="92">AA1921+AB1921+AC1921</f>
        <v>5</v>
      </c>
      <c r="AE1921" s="30">
        <f>IFERROR(marketing_campaign32[[#This Row],[TotalSpend]]/marketing_campaign32[[#This Row],[TotalPurchase]], 0)</f>
        <v>8.6</v>
      </c>
      <c r="AF1921">
        <v>6</v>
      </c>
      <c r="AG1921">
        <v>0</v>
      </c>
      <c r="AH1921">
        <v>0</v>
      </c>
      <c r="AI1921">
        <v>0</v>
      </c>
      <c r="AJ1921">
        <v>0</v>
      </c>
      <c r="AK1921">
        <v>0</v>
      </c>
      <c r="AL1921">
        <v>0</v>
      </c>
      <c r="AM1921">
        <v>0</v>
      </c>
    </row>
    <row r="1922" spans="1:39" x14ac:dyDescent="0.3">
      <c r="A1922">
        <v>5987</v>
      </c>
      <c r="B1922">
        <v>1989</v>
      </c>
      <c r="C1922">
        <f>2014-marketing_campaign32[[#This Row],[Year_Birth]]</f>
        <v>25</v>
      </c>
      <c r="D1922" t="str">
        <f>IF(AND(marketing_campaign32[[#This Row],[Age]]&gt;17, marketing_campaign32[[#This Row],[Age]]&lt;40), "Adult", IF(AND(marketing_campaign32[[#This Row],[Age]]&gt;=40, marketing_campaign32[[#This Row],[Age]]&lt;59), "Middle Age", "Old Age"))</f>
        <v>Adult</v>
      </c>
      <c r="E1922">
        <v>3</v>
      </c>
      <c r="F1922">
        <v>2</v>
      </c>
      <c r="G1922">
        <v>10404</v>
      </c>
      <c r="H1922" t="s">
        <v>148</v>
      </c>
      <c r="I1922">
        <v>1</v>
      </c>
      <c r="J1922">
        <v>1</v>
      </c>
      <c r="K1922">
        <v>0</v>
      </c>
      <c r="L1922">
        <f t="shared" si="90"/>
        <v>1</v>
      </c>
      <c r="M1922">
        <f>marketing_campaign32[[#This Row],[TotalKids]]+marketing_campaign32[[#This Row],[Marital_Number]]</f>
        <v>3</v>
      </c>
      <c r="N1922" s="1">
        <v>41763</v>
      </c>
      <c r="O1922" s="22">
        <f>MAX($N$2:$N$2229)-marketing_campaign32[[#This Row],[Dt_Customer]]</f>
        <v>56</v>
      </c>
      <c r="P1922">
        <v>52</v>
      </c>
      <c r="Q1922">
        <v>2</v>
      </c>
      <c r="R1922">
        <v>2</v>
      </c>
      <c r="S1922">
        <v>11</v>
      </c>
      <c r="T1922">
        <v>10</v>
      </c>
      <c r="U1922">
        <v>6</v>
      </c>
      <c r="V1922">
        <v>12</v>
      </c>
      <c r="W1922">
        <f t="shared" si="91"/>
        <v>43</v>
      </c>
      <c r="X1922" s="27">
        <f>marketing_campaign32[[#This Row],[TotalSpend]]/marketing_campaign32[[#This Row],[Income]]</f>
        <v>4.1330257593233371E-3</v>
      </c>
      <c r="Y1922" s="27" t="str">
        <f>IF(marketing_campaign32[[#This Row],[TotalSpend]]&gt;1196, "High Spend", "Low Spend")</f>
        <v>Low Spend</v>
      </c>
      <c r="Z1922">
        <v>2</v>
      </c>
      <c r="AA1922">
        <v>1</v>
      </c>
      <c r="AB1922">
        <v>0</v>
      </c>
      <c r="AC1922">
        <v>4</v>
      </c>
      <c r="AD1922">
        <f t="shared" si="92"/>
        <v>5</v>
      </c>
      <c r="AE1922" s="30">
        <f>IFERROR(marketing_campaign32[[#This Row],[TotalSpend]]/marketing_campaign32[[#This Row],[TotalPurchase]], 0)</f>
        <v>8.6</v>
      </c>
      <c r="AF1922">
        <v>5</v>
      </c>
      <c r="AG1922">
        <v>0</v>
      </c>
      <c r="AH1922">
        <v>0</v>
      </c>
      <c r="AI1922">
        <v>0</v>
      </c>
      <c r="AJ1922">
        <v>0</v>
      </c>
      <c r="AK1922">
        <v>0</v>
      </c>
      <c r="AL1922">
        <v>0</v>
      </c>
      <c r="AM1922">
        <v>0</v>
      </c>
    </row>
    <row r="1923" spans="1:39" x14ac:dyDescent="0.3">
      <c r="A1923">
        <v>8737</v>
      </c>
      <c r="B1923">
        <v>1978</v>
      </c>
      <c r="C1923">
        <f>2014-marketing_campaign32[[#This Row],[Year_Birth]]</f>
        <v>36</v>
      </c>
      <c r="D1923" t="str">
        <f>IF(AND(marketing_campaign32[[#This Row],[Age]]&gt;17, marketing_campaign32[[#This Row],[Age]]&lt;40), "Adult", IF(AND(marketing_campaign32[[#This Row],[Age]]&gt;=40, marketing_campaign32[[#This Row],[Age]]&lt;59), "Middle Age", "Old Age"))</f>
        <v>Adult</v>
      </c>
      <c r="E1923">
        <v>2</v>
      </c>
      <c r="F1923">
        <v>1</v>
      </c>
      <c r="G1923">
        <v>55563</v>
      </c>
      <c r="H1923" t="s">
        <v>147</v>
      </c>
      <c r="I1923">
        <v>2</v>
      </c>
      <c r="J1923">
        <v>0</v>
      </c>
      <c r="K1923">
        <v>1</v>
      </c>
      <c r="L1923">
        <f t="shared" si="90"/>
        <v>1</v>
      </c>
      <c r="M1923">
        <f>marketing_campaign32[[#This Row],[TotalKids]]+marketing_campaign32[[#This Row],[Marital_Number]]</f>
        <v>2</v>
      </c>
      <c r="N1923" s="1">
        <v>41734</v>
      </c>
      <c r="O1923" s="22">
        <f>MAX($N$2:$N$2229)-marketing_campaign32[[#This Row],[Dt_Customer]]</f>
        <v>85</v>
      </c>
      <c r="P1923">
        <v>22</v>
      </c>
      <c r="Q1923">
        <v>29</v>
      </c>
      <c r="R1923">
        <v>1</v>
      </c>
      <c r="S1923">
        <v>9</v>
      </c>
      <c r="T1923">
        <v>2</v>
      </c>
      <c r="U1923">
        <v>0</v>
      </c>
      <c r="V1923">
        <v>2</v>
      </c>
      <c r="W1923">
        <f t="shared" si="91"/>
        <v>43</v>
      </c>
      <c r="X1923" s="27">
        <f>marketing_campaign32[[#This Row],[TotalSpend]]/marketing_campaign32[[#This Row],[Income]]</f>
        <v>7.7389629789608187E-4</v>
      </c>
      <c r="Y1923" s="27" t="str">
        <f>IF(marketing_campaign32[[#This Row],[TotalSpend]]&gt;1196, "High Spend", "Low Spend")</f>
        <v>Low Spend</v>
      </c>
      <c r="Z1923">
        <v>1</v>
      </c>
      <c r="AA1923">
        <v>2</v>
      </c>
      <c r="AB1923">
        <v>0</v>
      </c>
      <c r="AC1923">
        <v>3</v>
      </c>
      <c r="AD1923">
        <f t="shared" si="92"/>
        <v>5</v>
      </c>
      <c r="AE1923" s="30">
        <f>IFERROR(marketing_campaign32[[#This Row],[TotalSpend]]/marketing_campaign32[[#This Row],[TotalPurchase]], 0)</f>
        <v>8.6</v>
      </c>
      <c r="AF1923">
        <v>3</v>
      </c>
      <c r="AG1923">
        <v>0</v>
      </c>
      <c r="AH1923">
        <v>0</v>
      </c>
      <c r="AI1923">
        <v>0</v>
      </c>
      <c r="AJ1923">
        <v>0</v>
      </c>
      <c r="AK1923">
        <v>0</v>
      </c>
      <c r="AL1923">
        <v>0</v>
      </c>
      <c r="AM1923">
        <v>0</v>
      </c>
    </row>
    <row r="1924" spans="1:39" x14ac:dyDescent="0.3">
      <c r="A1924">
        <v>9612</v>
      </c>
      <c r="B1924">
        <v>1987</v>
      </c>
      <c r="C1924">
        <f>2014-marketing_campaign32[[#This Row],[Year_Birth]]</f>
        <v>27</v>
      </c>
      <c r="D1924" t="str">
        <f>IF(AND(marketing_campaign32[[#This Row],[Age]]&gt;17, marketing_campaign32[[#This Row],[Age]]&lt;40), "Adult", IF(AND(marketing_campaign32[[#This Row],[Age]]&gt;=40, marketing_campaign32[[#This Row],[Age]]&lt;59), "Middle Age", "Old Age"))</f>
        <v>Adult</v>
      </c>
      <c r="E1924">
        <v>3</v>
      </c>
      <c r="F1924">
        <v>1</v>
      </c>
      <c r="G1924">
        <v>23830</v>
      </c>
      <c r="H1924" t="s">
        <v>148</v>
      </c>
      <c r="I1924">
        <v>1</v>
      </c>
      <c r="J1924">
        <v>0</v>
      </c>
      <c r="K1924">
        <v>0</v>
      </c>
      <c r="L1924">
        <f t="shared" si="90"/>
        <v>0</v>
      </c>
      <c r="M1924">
        <f>marketing_campaign32[[#This Row],[TotalKids]]+marketing_campaign32[[#This Row],[Marital_Number]]</f>
        <v>1</v>
      </c>
      <c r="N1924" s="1">
        <v>41677</v>
      </c>
      <c r="O1924" s="22">
        <f>MAX($N$2:$N$2229)-marketing_campaign32[[#This Row],[Dt_Customer]]</f>
        <v>142</v>
      </c>
      <c r="P1924">
        <v>3</v>
      </c>
      <c r="Q1924">
        <v>1</v>
      </c>
      <c r="R1924">
        <v>8</v>
      </c>
      <c r="S1924">
        <v>6</v>
      </c>
      <c r="T1924">
        <v>4</v>
      </c>
      <c r="U1924">
        <v>8</v>
      </c>
      <c r="V1924">
        <v>16</v>
      </c>
      <c r="W1924">
        <f t="shared" si="91"/>
        <v>43</v>
      </c>
      <c r="X1924" s="27">
        <f>marketing_campaign32[[#This Row],[TotalSpend]]/marketing_campaign32[[#This Row],[Income]]</f>
        <v>1.80444817456987E-3</v>
      </c>
      <c r="Y1924" s="27" t="str">
        <f>IF(marketing_campaign32[[#This Row],[TotalSpend]]&gt;1196, "High Spend", "Low Spend")</f>
        <v>Low Spend</v>
      </c>
      <c r="Z1924">
        <v>1</v>
      </c>
      <c r="AA1924">
        <v>1</v>
      </c>
      <c r="AB1924">
        <v>0</v>
      </c>
      <c r="AC1924">
        <v>3</v>
      </c>
      <c r="AD1924">
        <f t="shared" si="92"/>
        <v>4</v>
      </c>
      <c r="AE1924" s="30">
        <f>IFERROR(marketing_campaign32[[#This Row],[TotalSpend]]/marketing_campaign32[[#This Row],[TotalPurchase]], 0)</f>
        <v>10.75</v>
      </c>
      <c r="AF1924">
        <v>7</v>
      </c>
      <c r="AG1924">
        <v>0</v>
      </c>
      <c r="AH1924">
        <v>0</v>
      </c>
      <c r="AI1924">
        <v>0</v>
      </c>
      <c r="AJ1924">
        <v>0</v>
      </c>
      <c r="AK1924">
        <v>0</v>
      </c>
      <c r="AL1924">
        <v>0</v>
      </c>
      <c r="AM1924">
        <v>0</v>
      </c>
    </row>
    <row r="1925" spans="1:39" x14ac:dyDescent="0.3">
      <c r="A1925">
        <v>3850</v>
      </c>
      <c r="B1925">
        <v>1963</v>
      </c>
      <c r="C1925">
        <f>2014-marketing_campaign32[[#This Row],[Year_Birth]]</f>
        <v>51</v>
      </c>
      <c r="D1925" t="str">
        <f>IF(AND(marketing_campaign32[[#This Row],[Age]]&gt;17, marketing_campaign32[[#This Row],[Age]]&lt;40), "Adult", IF(AND(marketing_campaign32[[#This Row],[Age]]&gt;=40, marketing_campaign32[[#This Row],[Age]]&lt;59), "Middle Age", "Old Age"))</f>
        <v>Middle Age</v>
      </c>
      <c r="E1925">
        <v>1</v>
      </c>
      <c r="F1925">
        <v>2</v>
      </c>
      <c r="G1925">
        <v>14918</v>
      </c>
      <c r="H1925" t="s">
        <v>148</v>
      </c>
      <c r="I1925">
        <v>1</v>
      </c>
      <c r="J1925">
        <v>0</v>
      </c>
      <c r="K1925">
        <v>1</v>
      </c>
      <c r="L1925">
        <f t="shared" si="90"/>
        <v>1</v>
      </c>
      <c r="M1925">
        <f>marketing_campaign32[[#This Row],[TotalKids]]+marketing_campaign32[[#This Row],[Marital_Number]]</f>
        <v>3</v>
      </c>
      <c r="N1925" s="1">
        <v>41250</v>
      </c>
      <c r="O1925" s="22">
        <f>MAX($N$2:$N$2229)-marketing_campaign32[[#This Row],[Dt_Customer]]</f>
        <v>569</v>
      </c>
      <c r="P1925">
        <v>52</v>
      </c>
      <c r="Q1925">
        <v>3</v>
      </c>
      <c r="R1925">
        <v>3</v>
      </c>
      <c r="S1925">
        <v>3</v>
      </c>
      <c r="T1925">
        <v>15</v>
      </c>
      <c r="U1925">
        <v>4</v>
      </c>
      <c r="V1925">
        <v>15</v>
      </c>
      <c r="W1925">
        <f t="shared" si="91"/>
        <v>43</v>
      </c>
      <c r="X1925" s="27">
        <f>marketing_campaign32[[#This Row],[TotalSpend]]/marketing_campaign32[[#This Row],[Income]]</f>
        <v>2.8824239174152031E-3</v>
      </c>
      <c r="Y1925" s="27" t="str">
        <f>IF(marketing_campaign32[[#This Row],[TotalSpend]]&gt;1196, "High Spend", "Low Spend")</f>
        <v>Low Spend</v>
      </c>
      <c r="Z1925">
        <v>1</v>
      </c>
      <c r="AA1925">
        <v>1</v>
      </c>
      <c r="AB1925">
        <v>0</v>
      </c>
      <c r="AC1925">
        <v>3</v>
      </c>
      <c r="AD1925">
        <f t="shared" si="92"/>
        <v>4</v>
      </c>
      <c r="AE1925" s="30">
        <f>IFERROR(marketing_campaign32[[#This Row],[TotalSpend]]/marketing_campaign32[[#This Row],[TotalPurchase]], 0)</f>
        <v>10.75</v>
      </c>
      <c r="AF1925">
        <v>6</v>
      </c>
      <c r="AG1925">
        <v>0</v>
      </c>
      <c r="AH1925">
        <v>0</v>
      </c>
      <c r="AI1925">
        <v>0</v>
      </c>
      <c r="AJ1925">
        <v>0</v>
      </c>
      <c r="AK1925">
        <v>0</v>
      </c>
      <c r="AL1925">
        <v>0</v>
      </c>
      <c r="AM1925">
        <v>0</v>
      </c>
    </row>
    <row r="1926" spans="1:39" x14ac:dyDescent="0.3">
      <c r="A1926">
        <v>10691</v>
      </c>
      <c r="B1926">
        <v>1960</v>
      </c>
      <c r="C1926">
        <f>2014-marketing_campaign32[[#This Row],[Year_Birth]]</f>
        <v>54</v>
      </c>
      <c r="D1926" t="str">
        <f>IF(AND(marketing_campaign32[[#This Row],[Age]]&gt;17, marketing_campaign32[[#This Row],[Age]]&lt;40), "Adult", IF(AND(marketing_campaign32[[#This Row],[Age]]&gt;=40, marketing_campaign32[[#This Row],[Age]]&lt;59), "Middle Age", "Old Age"))</f>
        <v>Middle Age</v>
      </c>
      <c r="E1926">
        <v>3</v>
      </c>
      <c r="F1926">
        <v>2</v>
      </c>
      <c r="G1926">
        <v>28520</v>
      </c>
      <c r="H1926" t="s">
        <v>148</v>
      </c>
      <c r="I1926">
        <v>1</v>
      </c>
      <c r="J1926">
        <v>1</v>
      </c>
      <c r="K1926">
        <v>1</v>
      </c>
      <c r="L1926">
        <f t="shared" si="90"/>
        <v>2</v>
      </c>
      <c r="M1926">
        <f>marketing_campaign32[[#This Row],[TotalKids]]+marketing_campaign32[[#This Row],[Marital_Number]]</f>
        <v>4</v>
      </c>
      <c r="N1926" s="1">
        <v>41439</v>
      </c>
      <c r="O1926" s="22">
        <f>MAX($N$2:$N$2229)-marketing_campaign32[[#This Row],[Dt_Customer]]</f>
        <v>380</v>
      </c>
      <c r="P1926">
        <v>55</v>
      </c>
      <c r="Q1926">
        <v>11</v>
      </c>
      <c r="R1926">
        <v>0</v>
      </c>
      <c r="S1926">
        <v>10</v>
      </c>
      <c r="T1926">
        <v>0</v>
      </c>
      <c r="U1926">
        <v>2</v>
      </c>
      <c r="V1926">
        <v>20</v>
      </c>
      <c r="W1926">
        <f t="shared" si="91"/>
        <v>43</v>
      </c>
      <c r="X1926" s="27">
        <f>marketing_campaign32[[#This Row],[TotalSpend]]/marketing_campaign32[[#This Row],[Income]]</f>
        <v>1.5077138849929875E-3</v>
      </c>
      <c r="Y1926" s="27" t="str">
        <f>IF(marketing_campaign32[[#This Row],[TotalSpend]]&gt;1196, "High Spend", "Low Spend")</f>
        <v>Low Spend</v>
      </c>
      <c r="Z1926">
        <v>1</v>
      </c>
      <c r="AA1926">
        <v>1</v>
      </c>
      <c r="AB1926">
        <v>1</v>
      </c>
      <c r="AC1926">
        <v>2</v>
      </c>
      <c r="AD1926">
        <f t="shared" si="92"/>
        <v>4</v>
      </c>
      <c r="AE1926" s="30">
        <f>IFERROR(marketing_campaign32[[#This Row],[TotalSpend]]/marketing_campaign32[[#This Row],[TotalPurchase]], 0)</f>
        <v>10.75</v>
      </c>
      <c r="AF1926">
        <v>6</v>
      </c>
      <c r="AG1926">
        <v>0</v>
      </c>
      <c r="AH1926">
        <v>0</v>
      </c>
      <c r="AI1926">
        <v>0</v>
      </c>
      <c r="AJ1926">
        <v>0</v>
      </c>
      <c r="AK1926">
        <v>0</v>
      </c>
      <c r="AL1926">
        <v>0</v>
      </c>
      <c r="AM1926">
        <v>0</v>
      </c>
    </row>
    <row r="1927" spans="1:39" x14ac:dyDescent="0.3">
      <c r="A1927">
        <v>7386</v>
      </c>
      <c r="B1927">
        <v>1976</v>
      </c>
      <c r="C1927">
        <f>2014-marketing_campaign32[[#This Row],[Year_Birth]]</f>
        <v>38</v>
      </c>
      <c r="D1927" t="str">
        <f>IF(AND(marketing_campaign32[[#This Row],[Age]]&gt;17, marketing_campaign32[[#This Row],[Age]]&lt;40), "Adult", IF(AND(marketing_campaign32[[#This Row],[Age]]&gt;=40, marketing_campaign32[[#This Row],[Age]]&lt;59), "Middle Age", "Old Age"))</f>
        <v>Adult</v>
      </c>
      <c r="E1927">
        <v>2</v>
      </c>
      <c r="F1927">
        <v>1</v>
      </c>
      <c r="G1927">
        <v>30992</v>
      </c>
      <c r="H1927" t="s">
        <v>147</v>
      </c>
      <c r="I1927">
        <v>2</v>
      </c>
      <c r="J1927">
        <v>1</v>
      </c>
      <c r="K1927">
        <v>0</v>
      </c>
      <c r="L1927">
        <f t="shared" si="90"/>
        <v>1</v>
      </c>
      <c r="M1927">
        <f>marketing_campaign32[[#This Row],[TotalKids]]+marketing_campaign32[[#This Row],[Marital_Number]]</f>
        <v>2</v>
      </c>
      <c r="N1927" s="1">
        <v>41386</v>
      </c>
      <c r="O1927" s="22">
        <f>MAX($N$2:$N$2229)-marketing_campaign32[[#This Row],[Dt_Customer]]</f>
        <v>433</v>
      </c>
      <c r="P1927">
        <v>83</v>
      </c>
      <c r="Q1927">
        <v>17</v>
      </c>
      <c r="R1927">
        <v>0</v>
      </c>
      <c r="S1927">
        <v>14</v>
      </c>
      <c r="T1927">
        <v>7</v>
      </c>
      <c r="U1927">
        <v>3</v>
      </c>
      <c r="V1927">
        <v>2</v>
      </c>
      <c r="W1927">
        <f t="shared" si="91"/>
        <v>43</v>
      </c>
      <c r="X1927" s="27">
        <f>marketing_campaign32[[#This Row],[TotalSpend]]/marketing_campaign32[[#This Row],[Income]]</f>
        <v>1.3874548270521425E-3</v>
      </c>
      <c r="Y1927" s="27" t="str">
        <f>IF(marketing_campaign32[[#This Row],[TotalSpend]]&gt;1196, "High Spend", "Low Spend")</f>
        <v>Low Spend</v>
      </c>
      <c r="Z1927">
        <v>1</v>
      </c>
      <c r="AA1927">
        <v>1</v>
      </c>
      <c r="AB1927">
        <v>0</v>
      </c>
      <c r="AC1927">
        <v>3</v>
      </c>
      <c r="AD1927">
        <f t="shared" si="92"/>
        <v>4</v>
      </c>
      <c r="AE1927" s="30">
        <f>IFERROR(marketing_campaign32[[#This Row],[TotalSpend]]/marketing_campaign32[[#This Row],[TotalPurchase]], 0)</f>
        <v>10.75</v>
      </c>
      <c r="AF1927">
        <v>7</v>
      </c>
      <c r="AG1927">
        <v>0</v>
      </c>
      <c r="AH1927">
        <v>0</v>
      </c>
      <c r="AI1927">
        <v>0</v>
      </c>
      <c r="AJ1927">
        <v>0</v>
      </c>
      <c r="AK1927">
        <v>0</v>
      </c>
      <c r="AL1927">
        <v>0</v>
      </c>
      <c r="AM1927">
        <v>0</v>
      </c>
    </row>
    <row r="1928" spans="1:39" x14ac:dyDescent="0.3">
      <c r="A1928">
        <v>3006</v>
      </c>
      <c r="B1928">
        <v>1976</v>
      </c>
      <c r="C1928">
        <f>2014-marketing_campaign32[[#This Row],[Year_Birth]]</f>
        <v>38</v>
      </c>
      <c r="D1928" t="str">
        <f>IF(AND(marketing_campaign32[[#This Row],[Age]]&gt;17, marketing_campaign32[[#This Row],[Age]]&lt;40), "Adult", IF(AND(marketing_campaign32[[#This Row],[Age]]&gt;=40, marketing_campaign32[[#This Row],[Age]]&lt;59), "Middle Age", "Old Age"))</f>
        <v>Adult</v>
      </c>
      <c r="E1928">
        <v>2</v>
      </c>
      <c r="F1928">
        <v>1</v>
      </c>
      <c r="G1928">
        <v>30992</v>
      </c>
      <c r="H1928" t="s">
        <v>147</v>
      </c>
      <c r="I1928">
        <v>2</v>
      </c>
      <c r="J1928">
        <v>1</v>
      </c>
      <c r="K1928">
        <v>0</v>
      </c>
      <c r="L1928">
        <f t="shared" si="90"/>
        <v>1</v>
      </c>
      <c r="M1928">
        <f>marketing_campaign32[[#This Row],[TotalKids]]+marketing_campaign32[[#This Row],[Marital_Number]]</f>
        <v>2</v>
      </c>
      <c r="N1928" s="1">
        <v>41386</v>
      </c>
      <c r="O1928" s="22">
        <f>MAX($N$2:$N$2229)-marketing_campaign32[[#This Row],[Dt_Customer]]</f>
        <v>433</v>
      </c>
      <c r="P1928">
        <v>83</v>
      </c>
      <c r="Q1928">
        <v>17</v>
      </c>
      <c r="R1928">
        <v>0</v>
      </c>
      <c r="S1928">
        <v>14</v>
      </c>
      <c r="T1928">
        <v>7</v>
      </c>
      <c r="U1928">
        <v>3</v>
      </c>
      <c r="V1928">
        <v>2</v>
      </c>
      <c r="W1928">
        <f t="shared" si="91"/>
        <v>43</v>
      </c>
      <c r="X1928" s="27">
        <f>marketing_campaign32[[#This Row],[TotalSpend]]/marketing_campaign32[[#This Row],[Income]]</f>
        <v>1.3874548270521425E-3</v>
      </c>
      <c r="Y1928" s="27" t="str">
        <f>IF(marketing_campaign32[[#This Row],[TotalSpend]]&gt;1196, "High Spend", "Low Spend")</f>
        <v>Low Spend</v>
      </c>
      <c r="Z1928">
        <v>1</v>
      </c>
      <c r="AA1928">
        <v>1</v>
      </c>
      <c r="AB1928">
        <v>0</v>
      </c>
      <c r="AC1928">
        <v>3</v>
      </c>
      <c r="AD1928">
        <f t="shared" si="92"/>
        <v>4</v>
      </c>
      <c r="AE1928" s="30">
        <f>IFERROR(marketing_campaign32[[#This Row],[TotalSpend]]/marketing_campaign32[[#This Row],[TotalPurchase]], 0)</f>
        <v>10.75</v>
      </c>
      <c r="AF1928">
        <v>7</v>
      </c>
      <c r="AG1928">
        <v>0</v>
      </c>
      <c r="AH1928">
        <v>0</v>
      </c>
      <c r="AI1928">
        <v>0</v>
      </c>
      <c r="AJ1928">
        <v>0</v>
      </c>
      <c r="AK1928">
        <v>0</v>
      </c>
      <c r="AL1928">
        <v>0</v>
      </c>
      <c r="AM1928">
        <v>0</v>
      </c>
    </row>
    <row r="1929" spans="1:39" x14ac:dyDescent="0.3">
      <c r="A1929">
        <v>5138</v>
      </c>
      <c r="B1929">
        <v>1950</v>
      </c>
      <c r="C1929">
        <f>2014-marketing_campaign32[[#This Row],[Year_Birth]]</f>
        <v>64</v>
      </c>
      <c r="D1929" t="str">
        <f>IF(AND(marketing_campaign32[[#This Row],[Age]]&gt;17, marketing_campaign32[[#This Row],[Age]]&lt;40), "Adult", IF(AND(marketing_campaign32[[#This Row],[Age]]&gt;=40, marketing_campaign32[[#This Row],[Age]]&lt;59), "Middle Age", "Old Age"))</f>
        <v>Old Age</v>
      </c>
      <c r="E1929">
        <v>2</v>
      </c>
      <c r="F1929">
        <v>2</v>
      </c>
      <c r="G1929">
        <v>28320</v>
      </c>
      <c r="H1929" t="s">
        <v>148</v>
      </c>
      <c r="I1929">
        <v>1</v>
      </c>
      <c r="J1929">
        <v>0</v>
      </c>
      <c r="K1929">
        <v>1</v>
      </c>
      <c r="L1929">
        <f t="shared" si="90"/>
        <v>1</v>
      </c>
      <c r="M1929">
        <f>marketing_campaign32[[#This Row],[TotalKids]]+marketing_campaign32[[#This Row],[Marital_Number]]</f>
        <v>3</v>
      </c>
      <c r="N1929" s="1">
        <v>41288</v>
      </c>
      <c r="O1929" s="22">
        <f>MAX($N$2:$N$2229)-marketing_campaign32[[#This Row],[Dt_Customer]]</f>
        <v>531</v>
      </c>
      <c r="P1929">
        <v>68</v>
      </c>
      <c r="Q1929">
        <v>19</v>
      </c>
      <c r="R1929">
        <v>1</v>
      </c>
      <c r="S1929">
        <v>14</v>
      </c>
      <c r="T1929">
        <v>3</v>
      </c>
      <c r="U1929">
        <v>2</v>
      </c>
      <c r="V1929">
        <v>4</v>
      </c>
      <c r="W1929">
        <f t="shared" si="91"/>
        <v>43</v>
      </c>
      <c r="X1929" s="27">
        <f>marketing_campaign32[[#This Row],[TotalSpend]]/marketing_campaign32[[#This Row],[Income]]</f>
        <v>1.518361581920904E-3</v>
      </c>
      <c r="Y1929" s="27" t="str">
        <f>IF(marketing_campaign32[[#This Row],[TotalSpend]]&gt;1196, "High Spend", "Low Spend")</f>
        <v>Low Spend</v>
      </c>
      <c r="Z1929">
        <v>1</v>
      </c>
      <c r="AA1929">
        <v>1</v>
      </c>
      <c r="AB1929">
        <v>0</v>
      </c>
      <c r="AC1929">
        <v>3</v>
      </c>
      <c r="AD1929">
        <f t="shared" si="92"/>
        <v>4</v>
      </c>
      <c r="AE1929" s="30">
        <f>IFERROR(marketing_campaign32[[#This Row],[TotalSpend]]/marketing_campaign32[[#This Row],[TotalPurchase]], 0)</f>
        <v>10.75</v>
      </c>
      <c r="AF1929">
        <v>8</v>
      </c>
      <c r="AG1929">
        <v>0</v>
      </c>
      <c r="AH1929">
        <v>0</v>
      </c>
      <c r="AI1929">
        <v>0</v>
      </c>
      <c r="AJ1929">
        <v>0</v>
      </c>
      <c r="AK1929">
        <v>0</v>
      </c>
      <c r="AL1929">
        <v>0</v>
      </c>
      <c r="AM1929">
        <v>0</v>
      </c>
    </row>
    <row r="1930" spans="1:39" x14ac:dyDescent="0.3">
      <c r="A1930">
        <v>626</v>
      </c>
      <c r="B1930">
        <v>1951</v>
      </c>
      <c r="C1930">
        <f>2014-marketing_campaign32[[#This Row],[Year_Birth]]</f>
        <v>63</v>
      </c>
      <c r="D1930" t="str">
        <f>IF(AND(marketing_campaign32[[#This Row],[Age]]&gt;17, marketing_campaign32[[#This Row],[Age]]&lt;40), "Adult", IF(AND(marketing_campaign32[[#This Row],[Age]]&gt;=40, marketing_campaign32[[#This Row],[Age]]&lt;59), "Middle Age", "Old Age"))</f>
        <v>Old Age</v>
      </c>
      <c r="E1930">
        <v>2</v>
      </c>
      <c r="F1930">
        <v>2</v>
      </c>
      <c r="G1930">
        <v>32871</v>
      </c>
      <c r="H1930" t="s">
        <v>147</v>
      </c>
      <c r="I1930">
        <v>2</v>
      </c>
      <c r="J1930">
        <v>1</v>
      </c>
      <c r="K1930">
        <v>1</v>
      </c>
      <c r="L1930">
        <f t="shared" si="90"/>
        <v>2</v>
      </c>
      <c r="M1930">
        <f>marketing_campaign32[[#This Row],[TotalKids]]+marketing_campaign32[[#This Row],[Marital_Number]]</f>
        <v>4</v>
      </c>
      <c r="N1930" s="1">
        <v>41342</v>
      </c>
      <c r="O1930" s="22">
        <f>MAX($N$2:$N$2229)-marketing_campaign32[[#This Row],[Dt_Customer]]</f>
        <v>477</v>
      </c>
      <c r="P1930">
        <v>28</v>
      </c>
      <c r="Q1930">
        <v>22</v>
      </c>
      <c r="R1930">
        <v>2</v>
      </c>
      <c r="S1930">
        <v>12</v>
      </c>
      <c r="T1930">
        <v>0</v>
      </c>
      <c r="U1930">
        <v>2</v>
      </c>
      <c r="V1930">
        <v>5</v>
      </c>
      <c r="W1930">
        <f t="shared" si="91"/>
        <v>43</v>
      </c>
      <c r="X1930" s="27">
        <f>marketing_campaign32[[#This Row],[TotalSpend]]/marketing_campaign32[[#This Row],[Income]]</f>
        <v>1.3081439566791397E-3</v>
      </c>
      <c r="Y1930" s="27" t="str">
        <f>IF(marketing_campaign32[[#This Row],[TotalSpend]]&gt;1196, "High Spend", "Low Spend")</f>
        <v>Low Spend</v>
      </c>
      <c r="Z1930">
        <v>1</v>
      </c>
      <c r="AA1930">
        <v>1</v>
      </c>
      <c r="AB1930">
        <v>0</v>
      </c>
      <c r="AC1930">
        <v>3</v>
      </c>
      <c r="AD1930">
        <f t="shared" si="92"/>
        <v>4</v>
      </c>
      <c r="AE1930" s="30">
        <f>IFERROR(marketing_campaign32[[#This Row],[TotalSpend]]/marketing_campaign32[[#This Row],[TotalPurchase]], 0)</f>
        <v>10.75</v>
      </c>
      <c r="AF1930">
        <v>4</v>
      </c>
      <c r="AG1930">
        <v>0</v>
      </c>
      <c r="AH1930">
        <v>0</v>
      </c>
      <c r="AI1930">
        <v>0</v>
      </c>
      <c r="AJ1930">
        <v>0</v>
      </c>
      <c r="AK1930">
        <v>0</v>
      </c>
      <c r="AL1930">
        <v>0</v>
      </c>
      <c r="AM1930">
        <v>0</v>
      </c>
    </row>
    <row r="1931" spans="1:39" x14ac:dyDescent="0.3">
      <c r="A1931">
        <v>2461</v>
      </c>
      <c r="B1931">
        <v>1955</v>
      </c>
      <c r="C1931">
        <f>2014-marketing_campaign32[[#This Row],[Year_Birth]]</f>
        <v>59</v>
      </c>
      <c r="D1931" t="str">
        <f>IF(AND(marketing_campaign32[[#This Row],[Age]]&gt;17, marketing_campaign32[[#This Row],[Age]]&lt;40), "Adult", IF(AND(marketing_campaign32[[#This Row],[Age]]&gt;=40, marketing_campaign32[[#This Row],[Age]]&lt;59), "Middle Age", "Old Age"))</f>
        <v>Old Age</v>
      </c>
      <c r="E1931">
        <v>3</v>
      </c>
      <c r="F1931">
        <v>1</v>
      </c>
      <c r="G1931">
        <v>51124</v>
      </c>
      <c r="H1931" t="s">
        <v>147</v>
      </c>
      <c r="I1931">
        <v>2</v>
      </c>
      <c r="J1931">
        <v>1</v>
      </c>
      <c r="K1931">
        <v>1</v>
      </c>
      <c r="L1931">
        <f t="shared" si="90"/>
        <v>2</v>
      </c>
      <c r="M1931">
        <f>marketing_campaign32[[#This Row],[TotalKids]]+marketing_campaign32[[#This Row],[Marital_Number]]</f>
        <v>3</v>
      </c>
      <c r="N1931" s="1">
        <v>41626</v>
      </c>
      <c r="O1931" s="22">
        <f>MAX($N$2:$N$2229)-marketing_campaign32[[#This Row],[Dt_Customer]]</f>
        <v>193</v>
      </c>
      <c r="P1931">
        <v>79</v>
      </c>
      <c r="Q1931">
        <v>26</v>
      </c>
      <c r="R1931">
        <v>1</v>
      </c>
      <c r="S1931">
        <v>11</v>
      </c>
      <c r="T1931">
        <v>0</v>
      </c>
      <c r="U1931">
        <v>1</v>
      </c>
      <c r="V1931">
        <v>4</v>
      </c>
      <c r="W1931">
        <f t="shared" si="91"/>
        <v>43</v>
      </c>
      <c r="X1931" s="27">
        <f>marketing_campaign32[[#This Row],[TotalSpend]]/marketing_campaign32[[#This Row],[Income]]</f>
        <v>8.4109224630310616E-4</v>
      </c>
      <c r="Y1931" s="27" t="str">
        <f>IF(marketing_campaign32[[#This Row],[TotalSpend]]&gt;1196, "High Spend", "Low Spend")</f>
        <v>Low Spend</v>
      </c>
      <c r="Z1931">
        <v>2</v>
      </c>
      <c r="AA1931">
        <v>1</v>
      </c>
      <c r="AB1931">
        <v>0</v>
      </c>
      <c r="AC1931">
        <v>3</v>
      </c>
      <c r="AD1931">
        <f t="shared" si="92"/>
        <v>4</v>
      </c>
      <c r="AE1931" s="30">
        <f>IFERROR(marketing_campaign32[[#This Row],[TotalSpend]]/marketing_campaign32[[#This Row],[TotalPurchase]], 0)</f>
        <v>10.75</v>
      </c>
      <c r="AF1931">
        <v>3</v>
      </c>
      <c r="AG1931">
        <v>0</v>
      </c>
      <c r="AH1931">
        <v>0</v>
      </c>
      <c r="AI1931">
        <v>0</v>
      </c>
      <c r="AJ1931">
        <v>0</v>
      </c>
      <c r="AK1931">
        <v>0</v>
      </c>
      <c r="AL1931">
        <v>0</v>
      </c>
      <c r="AM1931">
        <v>0</v>
      </c>
    </row>
    <row r="1932" spans="1:39" x14ac:dyDescent="0.3">
      <c r="A1932">
        <v>3286</v>
      </c>
      <c r="B1932">
        <v>1967</v>
      </c>
      <c r="C1932">
        <f>2014-marketing_campaign32[[#This Row],[Year_Birth]]</f>
        <v>47</v>
      </c>
      <c r="D1932" t="str">
        <f>IF(AND(marketing_campaign32[[#This Row],[Age]]&gt;17, marketing_campaign32[[#This Row],[Age]]&lt;40), "Adult", IF(AND(marketing_campaign32[[#This Row],[Age]]&gt;=40, marketing_campaign32[[#This Row],[Age]]&lt;59), "Middle Age", "Old Age"))</f>
        <v>Middle Age</v>
      </c>
      <c r="E1932">
        <v>3</v>
      </c>
      <c r="F1932">
        <v>1</v>
      </c>
      <c r="G1932">
        <v>26642</v>
      </c>
      <c r="H1932" t="s">
        <v>148</v>
      </c>
      <c r="I1932">
        <v>1</v>
      </c>
      <c r="J1932">
        <v>1</v>
      </c>
      <c r="K1932">
        <v>0</v>
      </c>
      <c r="L1932">
        <f t="shared" si="90"/>
        <v>1</v>
      </c>
      <c r="M1932">
        <f>marketing_campaign32[[#This Row],[TotalKids]]+marketing_campaign32[[#This Row],[Marital_Number]]</f>
        <v>2</v>
      </c>
      <c r="N1932" s="1">
        <v>41699</v>
      </c>
      <c r="O1932" s="22">
        <f>MAX($N$2:$N$2229)-marketing_campaign32[[#This Row],[Dt_Customer]]</f>
        <v>120</v>
      </c>
      <c r="P1932">
        <v>71</v>
      </c>
      <c r="Q1932">
        <v>13</v>
      </c>
      <c r="R1932">
        <v>2</v>
      </c>
      <c r="S1932">
        <v>15</v>
      </c>
      <c r="T1932">
        <v>2</v>
      </c>
      <c r="U1932">
        <v>2</v>
      </c>
      <c r="V1932">
        <v>8</v>
      </c>
      <c r="W1932">
        <f t="shared" si="91"/>
        <v>42</v>
      </c>
      <c r="X1932" s="27">
        <f>marketing_campaign32[[#This Row],[TotalSpend]]/marketing_campaign32[[#This Row],[Income]]</f>
        <v>1.5764582238570678E-3</v>
      </c>
      <c r="Y1932" s="27" t="str">
        <f>IF(marketing_campaign32[[#This Row],[TotalSpend]]&gt;1196, "High Spend", "Low Spend")</f>
        <v>Low Spend</v>
      </c>
      <c r="Z1932">
        <v>2</v>
      </c>
      <c r="AA1932">
        <v>2</v>
      </c>
      <c r="AB1932">
        <v>0</v>
      </c>
      <c r="AC1932">
        <v>3</v>
      </c>
      <c r="AD1932">
        <f t="shared" si="92"/>
        <v>5</v>
      </c>
      <c r="AE1932" s="30">
        <f>IFERROR(marketing_campaign32[[#This Row],[TotalSpend]]/marketing_campaign32[[#This Row],[TotalPurchase]], 0)</f>
        <v>8.4</v>
      </c>
      <c r="AF1932">
        <v>6</v>
      </c>
      <c r="AG1932">
        <v>0</v>
      </c>
      <c r="AH1932">
        <v>0</v>
      </c>
      <c r="AI1932">
        <v>0</v>
      </c>
      <c r="AJ1932">
        <v>0</v>
      </c>
      <c r="AK1932">
        <v>0</v>
      </c>
      <c r="AL1932">
        <v>0</v>
      </c>
      <c r="AM1932">
        <v>0</v>
      </c>
    </row>
    <row r="1933" spans="1:39" x14ac:dyDescent="0.3">
      <c r="A1933">
        <v>8650</v>
      </c>
      <c r="B1933">
        <v>1978</v>
      </c>
      <c r="C1933">
        <f>2014-marketing_campaign32[[#This Row],[Year_Birth]]</f>
        <v>36</v>
      </c>
      <c r="D1933" t="str">
        <f>IF(AND(marketing_campaign32[[#This Row],[Age]]&gt;17, marketing_campaign32[[#This Row],[Age]]&lt;40), "Adult", IF(AND(marketing_campaign32[[#This Row],[Age]]&gt;=40, marketing_campaign32[[#This Row],[Age]]&lt;59), "Middle Age", "Old Age"))</f>
        <v>Adult</v>
      </c>
      <c r="E1933">
        <v>2</v>
      </c>
      <c r="F1933">
        <v>1</v>
      </c>
      <c r="G1933">
        <v>54162</v>
      </c>
      <c r="H1933" t="s">
        <v>147</v>
      </c>
      <c r="I1933">
        <v>2</v>
      </c>
      <c r="J1933">
        <v>1</v>
      </c>
      <c r="K1933">
        <v>1</v>
      </c>
      <c r="L1933">
        <f t="shared" si="90"/>
        <v>2</v>
      </c>
      <c r="M1933">
        <f>marketing_campaign32[[#This Row],[TotalKids]]+marketing_campaign32[[#This Row],[Marital_Number]]</f>
        <v>3</v>
      </c>
      <c r="N1933" s="1">
        <v>41351</v>
      </c>
      <c r="O1933" s="22">
        <f>MAX($N$2:$N$2229)-marketing_campaign32[[#This Row],[Dt_Customer]]</f>
        <v>468</v>
      </c>
      <c r="P1933">
        <v>31</v>
      </c>
      <c r="Q1933">
        <v>5</v>
      </c>
      <c r="R1933">
        <v>6</v>
      </c>
      <c r="S1933">
        <v>10</v>
      </c>
      <c r="T1933">
        <v>6</v>
      </c>
      <c r="U1933">
        <v>5</v>
      </c>
      <c r="V1933">
        <v>10</v>
      </c>
      <c r="W1933">
        <f t="shared" si="91"/>
        <v>42</v>
      </c>
      <c r="X1933" s="27">
        <f>marketing_campaign32[[#This Row],[TotalSpend]]/marketing_campaign32[[#This Row],[Income]]</f>
        <v>7.7545142350725598E-4</v>
      </c>
      <c r="Y1933" s="27" t="str">
        <f>IF(marketing_campaign32[[#This Row],[TotalSpend]]&gt;1196, "High Spend", "Low Spend")</f>
        <v>Low Spend</v>
      </c>
      <c r="Z1933">
        <v>1</v>
      </c>
      <c r="AA1933">
        <v>1</v>
      </c>
      <c r="AB1933">
        <v>0</v>
      </c>
      <c r="AC1933">
        <v>3</v>
      </c>
      <c r="AD1933">
        <f t="shared" si="92"/>
        <v>4</v>
      </c>
      <c r="AE1933" s="30">
        <f>IFERROR(marketing_campaign32[[#This Row],[TotalSpend]]/marketing_campaign32[[#This Row],[TotalPurchase]], 0)</f>
        <v>10.5</v>
      </c>
      <c r="AF1933">
        <v>4</v>
      </c>
      <c r="AG1933">
        <v>0</v>
      </c>
      <c r="AH1933">
        <v>0</v>
      </c>
      <c r="AI1933">
        <v>0</v>
      </c>
      <c r="AJ1933">
        <v>0</v>
      </c>
      <c r="AK1933">
        <v>0</v>
      </c>
      <c r="AL1933">
        <v>0</v>
      </c>
      <c r="AM1933">
        <v>0</v>
      </c>
    </row>
    <row r="1934" spans="1:39" x14ac:dyDescent="0.3">
      <c r="A1934">
        <v>2258</v>
      </c>
      <c r="B1934">
        <v>1986</v>
      </c>
      <c r="C1934">
        <f>2014-marketing_campaign32[[#This Row],[Year_Birth]]</f>
        <v>28</v>
      </c>
      <c r="D1934" t="str">
        <f>IF(AND(marketing_campaign32[[#This Row],[Age]]&gt;17, marketing_campaign32[[#This Row],[Age]]&lt;40), "Adult", IF(AND(marketing_campaign32[[#This Row],[Age]]&gt;=40, marketing_campaign32[[#This Row],[Age]]&lt;59), "Middle Age", "Old Age"))</f>
        <v>Adult</v>
      </c>
      <c r="E1934">
        <v>2</v>
      </c>
      <c r="F1934">
        <v>2</v>
      </c>
      <c r="G1934">
        <v>32880</v>
      </c>
      <c r="H1934" t="s">
        <v>147</v>
      </c>
      <c r="I1934">
        <v>2</v>
      </c>
      <c r="J1934">
        <v>1</v>
      </c>
      <c r="K1934">
        <v>0</v>
      </c>
      <c r="L1934">
        <f t="shared" si="90"/>
        <v>1</v>
      </c>
      <c r="M1934">
        <f>marketing_campaign32[[#This Row],[TotalKids]]+marketing_campaign32[[#This Row],[Marital_Number]]</f>
        <v>3</v>
      </c>
      <c r="N1934" s="1">
        <v>41247</v>
      </c>
      <c r="O1934" s="22">
        <f>MAX($N$2:$N$2229)-marketing_campaign32[[#This Row],[Dt_Customer]]</f>
        <v>572</v>
      </c>
      <c r="P1934">
        <v>76</v>
      </c>
      <c r="Q1934">
        <v>8</v>
      </c>
      <c r="R1934">
        <v>4</v>
      </c>
      <c r="S1934">
        <v>15</v>
      </c>
      <c r="T1934">
        <v>7</v>
      </c>
      <c r="U1934">
        <v>6</v>
      </c>
      <c r="V1934">
        <v>2</v>
      </c>
      <c r="W1934">
        <f t="shared" si="91"/>
        <v>42</v>
      </c>
      <c r="X1934" s="27">
        <f>marketing_campaign32[[#This Row],[TotalSpend]]/marketing_campaign32[[#This Row],[Income]]</f>
        <v>1.2773722627737226E-3</v>
      </c>
      <c r="Y1934" s="27" t="str">
        <f>IF(marketing_campaign32[[#This Row],[TotalSpend]]&gt;1196, "High Spend", "Low Spend")</f>
        <v>Low Spend</v>
      </c>
      <c r="Z1934">
        <v>1</v>
      </c>
      <c r="AA1934">
        <v>1</v>
      </c>
      <c r="AB1934">
        <v>0</v>
      </c>
      <c r="AC1934">
        <v>3</v>
      </c>
      <c r="AD1934">
        <f t="shared" si="92"/>
        <v>4</v>
      </c>
      <c r="AE1934" s="30">
        <f>IFERROR(marketing_campaign32[[#This Row],[TotalSpend]]/marketing_campaign32[[#This Row],[TotalPurchase]], 0)</f>
        <v>10.5</v>
      </c>
      <c r="AF1934">
        <v>8</v>
      </c>
      <c r="AG1934">
        <v>0</v>
      </c>
      <c r="AH1934">
        <v>0</v>
      </c>
      <c r="AI1934">
        <v>0</v>
      </c>
      <c r="AJ1934">
        <v>0</v>
      </c>
      <c r="AK1934">
        <v>0</v>
      </c>
      <c r="AL1934">
        <v>0</v>
      </c>
      <c r="AM1934">
        <v>0</v>
      </c>
    </row>
    <row r="1935" spans="1:39" x14ac:dyDescent="0.3">
      <c r="A1935">
        <v>10203</v>
      </c>
      <c r="B1935">
        <v>1990</v>
      </c>
      <c r="C1935">
        <f>2014-marketing_campaign32[[#This Row],[Year_Birth]]</f>
        <v>24</v>
      </c>
      <c r="D1935" t="str">
        <f>IF(AND(marketing_campaign32[[#This Row],[Age]]&gt;17, marketing_campaign32[[#This Row],[Age]]&lt;40), "Adult", IF(AND(marketing_campaign32[[#This Row],[Age]]&gt;=40, marketing_campaign32[[#This Row],[Age]]&lt;59), "Middle Age", "Old Age"))</f>
        <v>Adult</v>
      </c>
      <c r="E1935">
        <v>2</v>
      </c>
      <c r="F1935">
        <v>1</v>
      </c>
      <c r="G1935">
        <v>26095</v>
      </c>
      <c r="H1935" t="s">
        <v>148</v>
      </c>
      <c r="I1935">
        <v>1</v>
      </c>
      <c r="J1935">
        <v>1</v>
      </c>
      <c r="K1935">
        <v>0</v>
      </c>
      <c r="L1935">
        <f t="shared" si="90"/>
        <v>1</v>
      </c>
      <c r="M1935">
        <f>marketing_campaign32[[#This Row],[TotalKids]]+marketing_campaign32[[#This Row],[Marital_Number]]</f>
        <v>2</v>
      </c>
      <c r="N1935" s="1">
        <v>41455</v>
      </c>
      <c r="O1935" s="22">
        <f>MAX($N$2:$N$2229)-marketing_campaign32[[#This Row],[Dt_Customer]]</f>
        <v>364</v>
      </c>
      <c r="P1935">
        <v>77</v>
      </c>
      <c r="Q1935">
        <v>11</v>
      </c>
      <c r="R1935">
        <v>7</v>
      </c>
      <c r="S1935">
        <v>9</v>
      </c>
      <c r="T1935">
        <v>3</v>
      </c>
      <c r="U1935">
        <v>1</v>
      </c>
      <c r="V1935">
        <v>11</v>
      </c>
      <c r="W1935">
        <f t="shared" si="91"/>
        <v>42</v>
      </c>
      <c r="X1935" s="27">
        <f>marketing_campaign32[[#This Row],[TotalSpend]]/marketing_campaign32[[#This Row],[Income]]</f>
        <v>1.6095037363479594E-3</v>
      </c>
      <c r="Y1935" s="27" t="str">
        <f>IF(marketing_campaign32[[#This Row],[TotalSpend]]&gt;1196, "High Spend", "Low Spend")</f>
        <v>Low Spend</v>
      </c>
      <c r="Z1935">
        <v>1</v>
      </c>
      <c r="AA1935">
        <v>1</v>
      </c>
      <c r="AB1935">
        <v>0</v>
      </c>
      <c r="AC1935">
        <v>3</v>
      </c>
      <c r="AD1935">
        <f t="shared" si="92"/>
        <v>4</v>
      </c>
      <c r="AE1935" s="30">
        <f>IFERROR(marketing_campaign32[[#This Row],[TotalSpend]]/marketing_campaign32[[#This Row],[TotalPurchase]], 0)</f>
        <v>10.5</v>
      </c>
      <c r="AF1935">
        <v>7</v>
      </c>
      <c r="AG1935">
        <v>0</v>
      </c>
      <c r="AH1935">
        <v>0</v>
      </c>
      <c r="AI1935">
        <v>0</v>
      </c>
      <c r="AJ1935">
        <v>0</v>
      </c>
      <c r="AK1935">
        <v>0</v>
      </c>
      <c r="AL1935">
        <v>0</v>
      </c>
      <c r="AM1935">
        <v>0</v>
      </c>
    </row>
    <row r="1936" spans="1:39" x14ac:dyDescent="0.3">
      <c r="A1936">
        <v>5393</v>
      </c>
      <c r="B1936">
        <v>1977</v>
      </c>
      <c r="C1936">
        <f>2014-marketing_campaign32[[#This Row],[Year_Birth]]</f>
        <v>37</v>
      </c>
      <c r="D1936" t="str">
        <f>IF(AND(marketing_campaign32[[#This Row],[Age]]&gt;17, marketing_campaign32[[#This Row],[Age]]&lt;40), "Adult", IF(AND(marketing_campaign32[[#This Row],[Age]]&gt;=40, marketing_campaign32[[#This Row],[Age]]&lt;59), "Middle Age", "Old Age"))</f>
        <v>Adult</v>
      </c>
      <c r="E1936">
        <v>2</v>
      </c>
      <c r="F1936">
        <v>1</v>
      </c>
      <c r="G1936">
        <v>23763</v>
      </c>
      <c r="H1936" t="s">
        <v>148</v>
      </c>
      <c r="I1936">
        <v>1</v>
      </c>
      <c r="J1936">
        <v>1</v>
      </c>
      <c r="K1936">
        <v>0</v>
      </c>
      <c r="L1936">
        <f t="shared" si="90"/>
        <v>1</v>
      </c>
      <c r="M1936">
        <f>marketing_campaign32[[#This Row],[TotalKids]]+marketing_campaign32[[#This Row],[Marital_Number]]</f>
        <v>2</v>
      </c>
      <c r="N1936" s="1">
        <v>41128</v>
      </c>
      <c r="O1936" s="22">
        <f>MAX($N$2:$N$2229)-marketing_campaign32[[#This Row],[Dt_Customer]]</f>
        <v>691</v>
      </c>
      <c r="P1936">
        <v>64</v>
      </c>
      <c r="Q1936">
        <v>22</v>
      </c>
      <c r="R1936">
        <v>0</v>
      </c>
      <c r="S1936">
        <v>6</v>
      </c>
      <c r="T1936">
        <v>6</v>
      </c>
      <c r="U1936">
        <v>2</v>
      </c>
      <c r="V1936">
        <v>6</v>
      </c>
      <c r="W1936">
        <f t="shared" si="91"/>
        <v>42</v>
      </c>
      <c r="X1936" s="27">
        <f>marketing_campaign32[[#This Row],[TotalSpend]]/marketing_campaign32[[#This Row],[Income]]</f>
        <v>1.7674536043428861E-3</v>
      </c>
      <c r="Y1936" s="27" t="str">
        <f>IF(marketing_campaign32[[#This Row],[TotalSpend]]&gt;1196, "High Spend", "Low Spend")</f>
        <v>Low Spend</v>
      </c>
      <c r="Z1936">
        <v>1</v>
      </c>
      <c r="AA1936">
        <v>1</v>
      </c>
      <c r="AB1936">
        <v>0</v>
      </c>
      <c r="AC1936">
        <v>3</v>
      </c>
      <c r="AD1936">
        <f t="shared" si="92"/>
        <v>4</v>
      </c>
      <c r="AE1936" s="30">
        <f>IFERROR(marketing_campaign32[[#This Row],[TotalSpend]]/marketing_campaign32[[#This Row],[TotalPurchase]], 0)</f>
        <v>10.5</v>
      </c>
      <c r="AF1936">
        <v>7</v>
      </c>
      <c r="AG1936">
        <v>0</v>
      </c>
      <c r="AH1936">
        <v>0</v>
      </c>
      <c r="AI1936">
        <v>0</v>
      </c>
      <c r="AJ1936">
        <v>0</v>
      </c>
      <c r="AK1936">
        <v>0</v>
      </c>
      <c r="AL1936">
        <v>0</v>
      </c>
      <c r="AM1936">
        <v>0</v>
      </c>
    </row>
    <row r="1937" spans="1:39" x14ac:dyDescent="0.3">
      <c r="A1937">
        <v>1064</v>
      </c>
      <c r="B1937">
        <v>1971</v>
      </c>
      <c r="C1937">
        <f>2014-marketing_campaign32[[#This Row],[Year_Birth]]</f>
        <v>43</v>
      </c>
      <c r="D1937" t="str">
        <f>IF(AND(marketing_campaign32[[#This Row],[Age]]&gt;17, marketing_campaign32[[#This Row],[Age]]&lt;40), "Adult", IF(AND(marketing_campaign32[[#This Row],[Age]]&gt;=40, marketing_campaign32[[#This Row],[Age]]&lt;59), "Middle Age", "Old Age"))</f>
        <v>Middle Age</v>
      </c>
      <c r="E1937">
        <v>3</v>
      </c>
      <c r="F1937">
        <v>2</v>
      </c>
      <c r="G1937">
        <v>42403</v>
      </c>
      <c r="H1937" t="s">
        <v>147</v>
      </c>
      <c r="I1937">
        <v>2</v>
      </c>
      <c r="J1937">
        <v>1</v>
      </c>
      <c r="K1937">
        <v>0</v>
      </c>
      <c r="L1937">
        <f t="shared" si="90"/>
        <v>1</v>
      </c>
      <c r="M1937">
        <f>marketing_campaign32[[#This Row],[TotalKids]]+marketing_campaign32[[#This Row],[Marital_Number]]</f>
        <v>3</v>
      </c>
      <c r="N1937" s="1">
        <v>41619</v>
      </c>
      <c r="O1937" s="22">
        <f>MAX($N$2:$N$2229)-marketing_campaign32[[#This Row],[Dt_Customer]]</f>
        <v>200</v>
      </c>
      <c r="P1937">
        <v>18</v>
      </c>
      <c r="Q1937">
        <v>22</v>
      </c>
      <c r="R1937">
        <v>1</v>
      </c>
      <c r="S1937">
        <v>11</v>
      </c>
      <c r="T1937">
        <v>0</v>
      </c>
      <c r="U1937">
        <v>5</v>
      </c>
      <c r="V1937">
        <v>3</v>
      </c>
      <c r="W1937">
        <f t="shared" si="91"/>
        <v>42</v>
      </c>
      <c r="X1937" s="27">
        <f>marketing_campaign32[[#This Row],[TotalSpend]]/marketing_campaign32[[#This Row],[Income]]</f>
        <v>9.9049595547484842E-4</v>
      </c>
      <c r="Y1937" s="27" t="str">
        <f>IF(marketing_campaign32[[#This Row],[TotalSpend]]&gt;1196, "High Spend", "Low Spend")</f>
        <v>Low Spend</v>
      </c>
      <c r="Z1937">
        <v>1</v>
      </c>
      <c r="AA1937">
        <v>1</v>
      </c>
      <c r="AB1937">
        <v>0</v>
      </c>
      <c r="AC1937">
        <v>3</v>
      </c>
      <c r="AD1937">
        <f t="shared" si="92"/>
        <v>4</v>
      </c>
      <c r="AE1937" s="30">
        <f>IFERROR(marketing_campaign32[[#This Row],[TotalSpend]]/marketing_campaign32[[#This Row],[TotalPurchase]], 0)</f>
        <v>10.5</v>
      </c>
      <c r="AF1937">
        <v>8</v>
      </c>
      <c r="AG1937">
        <v>0</v>
      </c>
      <c r="AH1937">
        <v>0</v>
      </c>
      <c r="AI1937">
        <v>0</v>
      </c>
      <c r="AJ1937">
        <v>0</v>
      </c>
      <c r="AK1937">
        <v>0</v>
      </c>
      <c r="AL1937">
        <v>0</v>
      </c>
      <c r="AM1937">
        <v>0</v>
      </c>
    </row>
    <row r="1938" spans="1:39" x14ac:dyDescent="0.3">
      <c r="A1938">
        <v>10146</v>
      </c>
      <c r="B1938">
        <v>1972</v>
      </c>
      <c r="C1938">
        <f>2014-marketing_campaign32[[#This Row],[Year_Birth]]</f>
        <v>42</v>
      </c>
      <c r="D1938" t="str">
        <f>IF(AND(marketing_campaign32[[#This Row],[Age]]&gt;17, marketing_campaign32[[#This Row],[Age]]&lt;40), "Adult", IF(AND(marketing_campaign32[[#This Row],[Age]]&gt;=40, marketing_campaign32[[#This Row],[Age]]&lt;59), "Middle Age", "Old Age"))</f>
        <v>Middle Age</v>
      </c>
      <c r="E1938">
        <v>3</v>
      </c>
      <c r="F1938">
        <v>2</v>
      </c>
      <c r="G1938">
        <v>38887</v>
      </c>
      <c r="H1938" t="s">
        <v>147</v>
      </c>
      <c r="I1938">
        <v>2</v>
      </c>
      <c r="J1938">
        <v>1</v>
      </c>
      <c r="K1938">
        <v>0</v>
      </c>
      <c r="L1938">
        <f t="shared" si="90"/>
        <v>1</v>
      </c>
      <c r="M1938">
        <f>marketing_campaign32[[#This Row],[TotalKids]]+marketing_campaign32[[#This Row],[Marital_Number]]</f>
        <v>3</v>
      </c>
      <c r="N1938" s="1">
        <v>41700</v>
      </c>
      <c r="O1938" s="22">
        <f>MAX($N$2:$N$2229)-marketing_campaign32[[#This Row],[Dt_Customer]]</f>
        <v>119</v>
      </c>
      <c r="P1938">
        <v>17</v>
      </c>
      <c r="Q1938">
        <v>25</v>
      </c>
      <c r="R1938">
        <v>1</v>
      </c>
      <c r="S1938">
        <v>13</v>
      </c>
      <c r="T1938">
        <v>0</v>
      </c>
      <c r="U1938">
        <v>0</v>
      </c>
      <c r="V1938">
        <v>3</v>
      </c>
      <c r="W1938">
        <f t="shared" si="91"/>
        <v>42</v>
      </c>
      <c r="X1938" s="27">
        <f>marketing_campaign32[[#This Row],[TotalSpend]]/marketing_campaign32[[#This Row],[Income]]</f>
        <v>1.0800524596908992E-3</v>
      </c>
      <c r="Y1938" s="27" t="str">
        <f>IF(marketing_campaign32[[#This Row],[TotalSpend]]&gt;1196, "High Spend", "Low Spend")</f>
        <v>Low Spend</v>
      </c>
      <c r="Z1938">
        <v>1</v>
      </c>
      <c r="AA1938">
        <v>1</v>
      </c>
      <c r="AB1938">
        <v>0</v>
      </c>
      <c r="AC1938">
        <v>3</v>
      </c>
      <c r="AD1938">
        <f t="shared" si="92"/>
        <v>4</v>
      </c>
      <c r="AE1938" s="30">
        <f>IFERROR(marketing_campaign32[[#This Row],[TotalSpend]]/marketing_campaign32[[#This Row],[TotalPurchase]], 0)</f>
        <v>10.5</v>
      </c>
      <c r="AF1938">
        <v>7</v>
      </c>
      <c r="AG1938">
        <v>0</v>
      </c>
      <c r="AH1938">
        <v>0</v>
      </c>
      <c r="AI1938">
        <v>0</v>
      </c>
      <c r="AJ1938">
        <v>0</v>
      </c>
      <c r="AK1938">
        <v>0</v>
      </c>
      <c r="AL1938">
        <v>0</v>
      </c>
      <c r="AM1938">
        <v>0</v>
      </c>
    </row>
    <row r="1939" spans="1:39" x14ac:dyDescent="0.3">
      <c r="A1939">
        <v>3769</v>
      </c>
      <c r="B1939">
        <v>1972</v>
      </c>
      <c r="C1939">
        <f>2014-marketing_campaign32[[#This Row],[Year_Birth]]</f>
        <v>42</v>
      </c>
      <c r="D1939" t="str">
        <f>IF(AND(marketing_campaign32[[#This Row],[Age]]&gt;17, marketing_campaign32[[#This Row],[Age]]&lt;40), "Adult", IF(AND(marketing_campaign32[[#This Row],[Age]]&gt;=40, marketing_campaign32[[#This Row],[Age]]&lt;59), "Middle Age", "Old Age"))</f>
        <v>Middle Age</v>
      </c>
      <c r="E1939">
        <v>3</v>
      </c>
      <c r="F1939">
        <v>2</v>
      </c>
      <c r="G1939">
        <v>53408.685009487657</v>
      </c>
      <c r="H1939" t="s">
        <v>147</v>
      </c>
      <c r="I1939">
        <v>2</v>
      </c>
      <c r="J1939">
        <v>1</v>
      </c>
      <c r="K1939">
        <v>0</v>
      </c>
      <c r="L1939">
        <f t="shared" si="90"/>
        <v>1</v>
      </c>
      <c r="M1939">
        <f>marketing_campaign32[[#This Row],[TotalKids]]+marketing_campaign32[[#This Row],[Marital_Number]]</f>
        <v>3</v>
      </c>
      <c r="N1939" s="1">
        <v>41700</v>
      </c>
      <c r="O1939" s="22">
        <f>MAX($N$2:$N$2229)-marketing_campaign32[[#This Row],[Dt_Customer]]</f>
        <v>119</v>
      </c>
      <c r="P1939">
        <v>17</v>
      </c>
      <c r="Q1939">
        <v>25</v>
      </c>
      <c r="R1939">
        <v>1</v>
      </c>
      <c r="S1939">
        <v>13</v>
      </c>
      <c r="T1939">
        <v>0</v>
      </c>
      <c r="U1939">
        <v>0</v>
      </c>
      <c r="V1939">
        <v>3</v>
      </c>
      <c r="W1939">
        <f t="shared" si="91"/>
        <v>42</v>
      </c>
      <c r="X1939" s="27">
        <f>marketing_campaign32[[#This Row],[TotalSpend]]/marketing_campaign32[[#This Row],[Income]]</f>
        <v>7.8638895513976823E-4</v>
      </c>
      <c r="Y1939" s="27" t="str">
        <f>IF(marketing_campaign32[[#This Row],[TotalSpend]]&gt;1196, "High Spend", "Low Spend")</f>
        <v>Low Spend</v>
      </c>
      <c r="Z1939">
        <v>1</v>
      </c>
      <c r="AA1939">
        <v>1</v>
      </c>
      <c r="AB1939">
        <v>0</v>
      </c>
      <c r="AC1939">
        <v>3</v>
      </c>
      <c r="AD1939">
        <f t="shared" si="92"/>
        <v>4</v>
      </c>
      <c r="AE1939" s="30">
        <f>IFERROR(marketing_campaign32[[#This Row],[TotalSpend]]/marketing_campaign32[[#This Row],[TotalPurchase]], 0)</f>
        <v>10.5</v>
      </c>
      <c r="AF1939">
        <v>7</v>
      </c>
      <c r="AG1939">
        <v>0</v>
      </c>
      <c r="AH1939">
        <v>0</v>
      </c>
      <c r="AI1939">
        <v>0</v>
      </c>
      <c r="AJ1939">
        <v>0</v>
      </c>
      <c r="AK1939">
        <v>0</v>
      </c>
      <c r="AL1939">
        <v>0</v>
      </c>
      <c r="AM1939">
        <v>0</v>
      </c>
    </row>
    <row r="1940" spans="1:39" x14ac:dyDescent="0.3">
      <c r="A1940">
        <v>5229</v>
      </c>
      <c r="B1940">
        <v>1969</v>
      </c>
      <c r="C1940">
        <f>2014-marketing_campaign32[[#This Row],[Year_Birth]]</f>
        <v>45</v>
      </c>
      <c r="D1940" t="str">
        <f>IF(AND(marketing_campaign32[[#This Row],[Age]]&gt;17, marketing_campaign32[[#This Row],[Age]]&lt;40), "Adult", IF(AND(marketing_campaign32[[#This Row],[Age]]&gt;=40, marketing_campaign32[[#This Row],[Age]]&lt;59), "Middle Age", "Old Age"))</f>
        <v>Middle Age</v>
      </c>
      <c r="E1940">
        <v>3</v>
      </c>
      <c r="F1940">
        <v>2</v>
      </c>
      <c r="G1940">
        <v>54132</v>
      </c>
      <c r="H1940" t="s">
        <v>147</v>
      </c>
      <c r="I1940">
        <v>2</v>
      </c>
      <c r="J1940">
        <v>0</v>
      </c>
      <c r="K1940">
        <v>1</v>
      </c>
      <c r="L1940">
        <f t="shared" si="90"/>
        <v>1</v>
      </c>
      <c r="M1940">
        <f>marketing_campaign32[[#This Row],[TotalKids]]+marketing_campaign32[[#This Row],[Marital_Number]]</f>
        <v>3</v>
      </c>
      <c r="N1940" s="1">
        <v>41686</v>
      </c>
      <c r="O1940" s="22">
        <f>MAX($N$2:$N$2229)-marketing_campaign32[[#This Row],[Dt_Customer]]</f>
        <v>133</v>
      </c>
      <c r="P1940">
        <v>81</v>
      </c>
      <c r="Q1940">
        <v>30</v>
      </c>
      <c r="R1940">
        <v>1</v>
      </c>
      <c r="S1940">
        <v>8</v>
      </c>
      <c r="T1940">
        <v>0</v>
      </c>
      <c r="U1940">
        <v>0</v>
      </c>
      <c r="V1940">
        <v>3</v>
      </c>
      <c r="W1940">
        <f t="shared" si="91"/>
        <v>42</v>
      </c>
      <c r="X1940" s="27">
        <f>marketing_campaign32[[#This Row],[TotalSpend]]/marketing_campaign32[[#This Row],[Income]]</f>
        <v>7.7588117933939259E-4</v>
      </c>
      <c r="Y1940" s="27" t="str">
        <f>IF(marketing_campaign32[[#This Row],[TotalSpend]]&gt;1196, "High Spend", "Low Spend")</f>
        <v>Low Spend</v>
      </c>
      <c r="Z1940">
        <v>1</v>
      </c>
      <c r="AA1940">
        <v>1</v>
      </c>
      <c r="AB1940">
        <v>0</v>
      </c>
      <c r="AC1940">
        <v>3</v>
      </c>
      <c r="AD1940">
        <f t="shared" si="92"/>
        <v>4</v>
      </c>
      <c r="AE1940" s="30">
        <f>IFERROR(marketing_campaign32[[#This Row],[TotalSpend]]/marketing_campaign32[[#This Row],[TotalPurchase]], 0)</f>
        <v>10.5</v>
      </c>
      <c r="AF1940">
        <v>7</v>
      </c>
      <c r="AG1940">
        <v>0</v>
      </c>
      <c r="AH1940">
        <v>0</v>
      </c>
      <c r="AI1940">
        <v>0</v>
      </c>
      <c r="AJ1940">
        <v>0</v>
      </c>
      <c r="AK1940">
        <v>0</v>
      </c>
      <c r="AL1940">
        <v>0</v>
      </c>
      <c r="AM1940">
        <v>0</v>
      </c>
    </row>
    <row r="1941" spans="1:39" x14ac:dyDescent="0.3">
      <c r="A1941">
        <v>8553</v>
      </c>
      <c r="B1941">
        <v>1965</v>
      </c>
      <c r="C1941">
        <f>2014-marketing_campaign32[[#This Row],[Year_Birth]]</f>
        <v>49</v>
      </c>
      <c r="D1941" t="str">
        <f>IF(AND(marketing_campaign32[[#This Row],[Age]]&gt;17, marketing_campaign32[[#This Row],[Age]]&lt;40), "Adult", IF(AND(marketing_campaign32[[#This Row],[Age]]&gt;=40, marketing_campaign32[[#This Row],[Age]]&lt;59), "Middle Age", "Old Age"))</f>
        <v>Middle Age</v>
      </c>
      <c r="E1941">
        <v>2</v>
      </c>
      <c r="F1941">
        <v>2</v>
      </c>
      <c r="G1941">
        <v>44300</v>
      </c>
      <c r="H1941" t="s">
        <v>147</v>
      </c>
      <c r="I1941">
        <v>2</v>
      </c>
      <c r="J1941">
        <v>1</v>
      </c>
      <c r="K1941">
        <v>1</v>
      </c>
      <c r="L1941">
        <f t="shared" si="90"/>
        <v>2</v>
      </c>
      <c r="M1941">
        <f>marketing_campaign32[[#This Row],[TotalKids]]+marketing_campaign32[[#This Row],[Marital_Number]]</f>
        <v>4</v>
      </c>
      <c r="N1941" s="1">
        <v>41448</v>
      </c>
      <c r="O1941" s="22">
        <f>MAX($N$2:$N$2229)-marketing_campaign32[[#This Row],[Dt_Customer]]</f>
        <v>371</v>
      </c>
      <c r="P1941">
        <v>65</v>
      </c>
      <c r="Q1941">
        <v>30</v>
      </c>
      <c r="R1941">
        <v>0</v>
      </c>
      <c r="S1941">
        <v>9</v>
      </c>
      <c r="T1941">
        <v>0</v>
      </c>
      <c r="U1941">
        <v>0</v>
      </c>
      <c r="V1941">
        <v>3</v>
      </c>
      <c r="W1941">
        <f t="shared" si="91"/>
        <v>42</v>
      </c>
      <c r="X1941" s="27">
        <f>marketing_campaign32[[#This Row],[TotalSpend]]/marketing_campaign32[[#This Row],[Income]]</f>
        <v>9.4808126410835219E-4</v>
      </c>
      <c r="Y1941" s="27" t="str">
        <f>IF(marketing_campaign32[[#This Row],[TotalSpend]]&gt;1196, "High Spend", "Low Spend")</f>
        <v>Low Spend</v>
      </c>
      <c r="Z1941">
        <v>2</v>
      </c>
      <c r="AA1941">
        <v>1</v>
      </c>
      <c r="AB1941">
        <v>0</v>
      </c>
      <c r="AC1941">
        <v>3</v>
      </c>
      <c r="AD1941">
        <f t="shared" si="92"/>
        <v>4</v>
      </c>
      <c r="AE1941" s="30">
        <f>IFERROR(marketing_campaign32[[#This Row],[TotalSpend]]/marketing_campaign32[[#This Row],[TotalPurchase]], 0)</f>
        <v>10.5</v>
      </c>
      <c r="AF1941">
        <v>6</v>
      </c>
      <c r="AG1941">
        <v>0</v>
      </c>
      <c r="AH1941">
        <v>0</v>
      </c>
      <c r="AI1941">
        <v>0</v>
      </c>
      <c r="AJ1941">
        <v>0</v>
      </c>
      <c r="AK1941">
        <v>0</v>
      </c>
      <c r="AL1941">
        <v>0</v>
      </c>
      <c r="AM1941">
        <v>0</v>
      </c>
    </row>
    <row r="1942" spans="1:39" x14ac:dyDescent="0.3">
      <c r="A1942">
        <v>10277</v>
      </c>
      <c r="B1942">
        <v>1961</v>
      </c>
      <c r="C1942">
        <f>2014-marketing_campaign32[[#This Row],[Year_Birth]]</f>
        <v>53</v>
      </c>
      <c r="D1942" t="str">
        <f>IF(AND(marketing_campaign32[[#This Row],[Age]]&gt;17, marketing_campaign32[[#This Row],[Age]]&lt;40), "Adult", IF(AND(marketing_campaign32[[#This Row],[Age]]&gt;=40, marketing_campaign32[[#This Row],[Age]]&lt;59), "Middle Age", "Old Age"))</f>
        <v>Middle Age</v>
      </c>
      <c r="E1942">
        <v>2</v>
      </c>
      <c r="F1942">
        <v>1</v>
      </c>
      <c r="G1942">
        <v>30081</v>
      </c>
      <c r="H1942" t="s">
        <v>148</v>
      </c>
      <c r="I1942">
        <v>1</v>
      </c>
      <c r="J1942">
        <v>0</v>
      </c>
      <c r="K1942">
        <v>1</v>
      </c>
      <c r="L1942">
        <f t="shared" si="90"/>
        <v>1</v>
      </c>
      <c r="M1942">
        <f>marketing_campaign32[[#This Row],[TotalKids]]+marketing_campaign32[[#This Row],[Marital_Number]]</f>
        <v>2</v>
      </c>
      <c r="N1942" s="1">
        <v>41326</v>
      </c>
      <c r="O1942" s="22">
        <f>MAX($N$2:$N$2229)-marketing_campaign32[[#This Row],[Dt_Customer]]</f>
        <v>493</v>
      </c>
      <c r="P1942">
        <v>27</v>
      </c>
      <c r="Q1942">
        <v>36</v>
      </c>
      <c r="R1942">
        <v>0</v>
      </c>
      <c r="S1942">
        <v>2</v>
      </c>
      <c r="T1942">
        <v>0</v>
      </c>
      <c r="U1942">
        <v>0</v>
      </c>
      <c r="V1942">
        <v>4</v>
      </c>
      <c r="W1942">
        <f t="shared" si="91"/>
        <v>42</v>
      </c>
      <c r="X1942" s="27">
        <f>marketing_campaign32[[#This Row],[TotalSpend]]/marketing_campaign32[[#This Row],[Income]]</f>
        <v>1.3962301785180014E-3</v>
      </c>
      <c r="Y1942" s="27" t="str">
        <f>IF(marketing_campaign32[[#This Row],[TotalSpend]]&gt;1196, "High Spend", "Low Spend")</f>
        <v>Low Spend</v>
      </c>
      <c r="Z1942">
        <v>1</v>
      </c>
      <c r="AA1942">
        <v>1</v>
      </c>
      <c r="AB1942">
        <v>0</v>
      </c>
      <c r="AC1942">
        <v>3</v>
      </c>
      <c r="AD1942">
        <f t="shared" si="92"/>
        <v>4</v>
      </c>
      <c r="AE1942" s="30">
        <f>IFERROR(marketing_campaign32[[#This Row],[TotalSpend]]/marketing_campaign32[[#This Row],[TotalPurchase]], 0)</f>
        <v>10.5</v>
      </c>
      <c r="AF1942">
        <v>7</v>
      </c>
      <c r="AG1942">
        <v>0</v>
      </c>
      <c r="AH1942">
        <v>0</v>
      </c>
      <c r="AI1942">
        <v>0</v>
      </c>
      <c r="AJ1942">
        <v>0</v>
      </c>
      <c r="AK1942">
        <v>0</v>
      </c>
      <c r="AL1942">
        <v>0</v>
      </c>
      <c r="AM1942">
        <v>0</v>
      </c>
    </row>
    <row r="1943" spans="1:39" x14ac:dyDescent="0.3">
      <c r="A1943">
        <v>8541</v>
      </c>
      <c r="B1943">
        <v>1990</v>
      </c>
      <c r="C1943">
        <f>2014-marketing_campaign32[[#This Row],[Year_Birth]]</f>
        <v>24</v>
      </c>
      <c r="D1943" t="str">
        <f>IF(AND(marketing_campaign32[[#This Row],[Age]]&gt;17, marketing_campaign32[[#This Row],[Age]]&lt;40), "Adult", IF(AND(marketing_campaign32[[#This Row],[Age]]&gt;=40, marketing_campaign32[[#This Row],[Age]]&lt;59), "Middle Age", "Old Age"))</f>
        <v>Adult</v>
      </c>
      <c r="E1943">
        <v>3</v>
      </c>
      <c r="F1943">
        <v>2</v>
      </c>
      <c r="G1943">
        <v>24683</v>
      </c>
      <c r="H1943" t="s">
        <v>148</v>
      </c>
      <c r="I1943">
        <v>1</v>
      </c>
      <c r="J1943">
        <v>1</v>
      </c>
      <c r="K1943">
        <v>0</v>
      </c>
      <c r="L1943">
        <f t="shared" si="90"/>
        <v>1</v>
      </c>
      <c r="M1943">
        <f>marketing_campaign32[[#This Row],[TotalKids]]+marketing_campaign32[[#This Row],[Marital_Number]]</f>
        <v>3</v>
      </c>
      <c r="N1943" s="1">
        <v>41706</v>
      </c>
      <c r="O1943" s="22">
        <f>MAX($N$2:$N$2229)-marketing_campaign32[[#This Row],[Dt_Customer]]</f>
        <v>113</v>
      </c>
      <c r="P1943">
        <v>98</v>
      </c>
      <c r="Q1943">
        <v>8</v>
      </c>
      <c r="R1943">
        <v>4</v>
      </c>
      <c r="S1943">
        <v>10</v>
      </c>
      <c r="T1943">
        <v>6</v>
      </c>
      <c r="U1943">
        <v>7</v>
      </c>
      <c r="V1943">
        <v>6</v>
      </c>
      <c r="W1943">
        <f t="shared" si="91"/>
        <v>41</v>
      </c>
      <c r="X1943" s="27">
        <f>marketing_campaign32[[#This Row],[TotalSpend]]/marketing_campaign32[[#This Row],[Income]]</f>
        <v>1.6610622695782523E-3</v>
      </c>
      <c r="Y1943" s="27" t="str">
        <f>IF(marketing_campaign32[[#This Row],[TotalSpend]]&gt;1196, "High Spend", "Low Spend")</f>
        <v>Low Spend</v>
      </c>
      <c r="Z1943">
        <v>2</v>
      </c>
      <c r="AA1943">
        <v>2</v>
      </c>
      <c r="AB1943">
        <v>0</v>
      </c>
      <c r="AC1943">
        <v>4</v>
      </c>
      <c r="AD1943">
        <f t="shared" si="92"/>
        <v>6</v>
      </c>
      <c r="AE1943" s="30">
        <f>IFERROR(marketing_campaign32[[#This Row],[TotalSpend]]/marketing_campaign32[[#This Row],[TotalPurchase]], 0)</f>
        <v>6.833333333333333</v>
      </c>
      <c r="AF1943">
        <v>5</v>
      </c>
      <c r="AG1943">
        <v>0</v>
      </c>
      <c r="AH1943">
        <v>0</v>
      </c>
      <c r="AI1943">
        <v>0</v>
      </c>
      <c r="AJ1943">
        <v>0</v>
      </c>
      <c r="AK1943">
        <v>0</v>
      </c>
      <c r="AL1943">
        <v>0</v>
      </c>
      <c r="AM1943">
        <v>0</v>
      </c>
    </row>
    <row r="1944" spans="1:39" x14ac:dyDescent="0.3">
      <c r="A1944">
        <v>2156</v>
      </c>
      <c r="B1944">
        <v>1955</v>
      </c>
      <c r="C1944">
        <f>2014-marketing_campaign32[[#This Row],[Year_Birth]]</f>
        <v>59</v>
      </c>
      <c r="D1944" t="str">
        <f>IF(AND(marketing_campaign32[[#This Row],[Age]]&gt;17, marketing_campaign32[[#This Row],[Age]]&lt;40), "Adult", IF(AND(marketing_campaign32[[#This Row],[Age]]&gt;=40, marketing_campaign32[[#This Row],[Age]]&lt;59), "Middle Age", "Old Age"))</f>
        <v>Old Age</v>
      </c>
      <c r="E1944">
        <v>3</v>
      </c>
      <c r="F1944">
        <v>2</v>
      </c>
      <c r="G1944">
        <v>22554</v>
      </c>
      <c r="H1944" t="s">
        <v>148</v>
      </c>
      <c r="I1944">
        <v>1</v>
      </c>
      <c r="J1944">
        <v>1</v>
      </c>
      <c r="K1944">
        <v>1</v>
      </c>
      <c r="L1944">
        <f t="shared" si="90"/>
        <v>2</v>
      </c>
      <c r="M1944">
        <f>marketing_campaign32[[#This Row],[TotalKids]]+marketing_campaign32[[#This Row],[Marital_Number]]</f>
        <v>4</v>
      </c>
      <c r="N1944" s="1">
        <v>41216</v>
      </c>
      <c r="O1944" s="22">
        <f>MAX($N$2:$N$2229)-marketing_campaign32[[#This Row],[Dt_Customer]]</f>
        <v>603</v>
      </c>
      <c r="P1944">
        <v>38</v>
      </c>
      <c r="Q1944">
        <v>27</v>
      </c>
      <c r="R1944">
        <v>0</v>
      </c>
      <c r="S1944">
        <v>10</v>
      </c>
      <c r="T1944">
        <v>0</v>
      </c>
      <c r="U1944">
        <v>0</v>
      </c>
      <c r="V1944">
        <v>4</v>
      </c>
      <c r="W1944">
        <f t="shared" si="91"/>
        <v>41</v>
      </c>
      <c r="X1944" s="27">
        <f>marketing_campaign32[[#This Row],[TotalSpend]]/marketing_campaign32[[#This Row],[Income]]</f>
        <v>1.8178593597588011E-3</v>
      </c>
      <c r="Y1944" s="27" t="str">
        <f>IF(marketing_campaign32[[#This Row],[TotalSpend]]&gt;1196, "High Spend", "Low Spend")</f>
        <v>Low Spend</v>
      </c>
      <c r="Z1944">
        <v>4</v>
      </c>
      <c r="AA1944">
        <v>2</v>
      </c>
      <c r="AB1944">
        <v>0</v>
      </c>
      <c r="AC1944">
        <v>4</v>
      </c>
      <c r="AD1944">
        <f t="shared" si="92"/>
        <v>6</v>
      </c>
      <c r="AE1944" s="30">
        <f>IFERROR(marketing_campaign32[[#This Row],[TotalSpend]]/marketing_campaign32[[#This Row],[TotalPurchase]], 0)</f>
        <v>6.833333333333333</v>
      </c>
      <c r="AF1944">
        <v>5</v>
      </c>
      <c r="AG1944">
        <v>0</v>
      </c>
      <c r="AH1944">
        <v>0</v>
      </c>
      <c r="AI1944">
        <v>0</v>
      </c>
      <c r="AJ1944">
        <v>0</v>
      </c>
      <c r="AK1944">
        <v>0</v>
      </c>
      <c r="AL1944">
        <v>0</v>
      </c>
      <c r="AM1944">
        <v>0</v>
      </c>
    </row>
    <row r="1945" spans="1:39" x14ac:dyDescent="0.3">
      <c r="A1945">
        <v>948</v>
      </c>
      <c r="B1945">
        <v>1971</v>
      </c>
      <c r="C1945">
        <f>2014-marketing_campaign32[[#This Row],[Year_Birth]]</f>
        <v>43</v>
      </c>
      <c r="D1945" t="str">
        <f>IF(AND(marketing_campaign32[[#This Row],[Age]]&gt;17, marketing_campaign32[[#This Row],[Age]]&lt;40), "Adult", IF(AND(marketing_campaign32[[#This Row],[Age]]&gt;=40, marketing_campaign32[[#This Row],[Age]]&lt;59), "Middle Age", "Old Age"))</f>
        <v>Middle Age</v>
      </c>
      <c r="E1945">
        <v>2</v>
      </c>
      <c r="F1945">
        <v>1</v>
      </c>
      <c r="G1945">
        <v>10245</v>
      </c>
      <c r="H1945" t="s">
        <v>148</v>
      </c>
      <c r="I1945">
        <v>1</v>
      </c>
      <c r="J1945">
        <v>1</v>
      </c>
      <c r="K1945">
        <v>0</v>
      </c>
      <c r="L1945">
        <f t="shared" si="90"/>
        <v>1</v>
      </c>
      <c r="M1945">
        <f>marketing_campaign32[[#This Row],[TotalKids]]+marketing_campaign32[[#This Row],[Marital_Number]]</f>
        <v>2</v>
      </c>
      <c r="N1945" s="1">
        <v>41409</v>
      </c>
      <c r="O1945" s="22">
        <f>MAX($N$2:$N$2229)-marketing_campaign32[[#This Row],[Dt_Customer]]</f>
        <v>410</v>
      </c>
      <c r="P1945">
        <v>32</v>
      </c>
      <c r="Q1945">
        <v>4</v>
      </c>
      <c r="R1945">
        <v>7</v>
      </c>
      <c r="S1945">
        <v>7</v>
      </c>
      <c r="T1945">
        <v>6</v>
      </c>
      <c r="U1945">
        <v>4</v>
      </c>
      <c r="V1945">
        <v>13</v>
      </c>
      <c r="W1945">
        <f t="shared" si="91"/>
        <v>41</v>
      </c>
      <c r="X1945" s="27">
        <f>marketing_campaign32[[#This Row],[TotalSpend]]/marketing_campaign32[[#This Row],[Income]]</f>
        <v>4.0019521717911174E-3</v>
      </c>
      <c r="Y1945" s="27" t="str">
        <f>IF(marketing_campaign32[[#This Row],[TotalSpend]]&gt;1196, "High Spend", "Low Spend")</f>
        <v>Low Spend</v>
      </c>
      <c r="Z1945">
        <v>3</v>
      </c>
      <c r="AA1945">
        <v>1</v>
      </c>
      <c r="AB1945">
        <v>2</v>
      </c>
      <c r="AC1945">
        <v>2</v>
      </c>
      <c r="AD1945">
        <f t="shared" si="92"/>
        <v>5</v>
      </c>
      <c r="AE1945" s="30">
        <f>IFERROR(marketing_campaign32[[#This Row],[TotalSpend]]/marketing_campaign32[[#This Row],[TotalPurchase]], 0)</f>
        <v>8.1999999999999993</v>
      </c>
      <c r="AF1945">
        <v>5</v>
      </c>
      <c r="AG1945">
        <v>0</v>
      </c>
      <c r="AH1945">
        <v>0</v>
      </c>
      <c r="AI1945">
        <v>0</v>
      </c>
      <c r="AJ1945">
        <v>0</v>
      </c>
      <c r="AK1945">
        <v>0</v>
      </c>
      <c r="AL1945">
        <v>0</v>
      </c>
      <c r="AM1945">
        <v>0</v>
      </c>
    </row>
    <row r="1946" spans="1:39" x14ac:dyDescent="0.3">
      <c r="A1946">
        <v>7574</v>
      </c>
      <c r="B1946">
        <v>1979</v>
      </c>
      <c r="C1946">
        <f>2014-marketing_campaign32[[#This Row],[Year_Birth]]</f>
        <v>35</v>
      </c>
      <c r="D1946" t="str">
        <f>IF(AND(marketing_campaign32[[#This Row],[Age]]&gt;17, marketing_campaign32[[#This Row],[Age]]&lt;40), "Adult", IF(AND(marketing_campaign32[[#This Row],[Age]]&gt;=40, marketing_campaign32[[#This Row],[Age]]&lt;59), "Middle Age", "Old Age"))</f>
        <v>Adult</v>
      </c>
      <c r="E1946">
        <v>3</v>
      </c>
      <c r="F1946">
        <v>2</v>
      </c>
      <c r="G1946">
        <v>27922</v>
      </c>
      <c r="H1946" t="s">
        <v>148</v>
      </c>
      <c r="I1946">
        <v>1</v>
      </c>
      <c r="J1946">
        <v>1</v>
      </c>
      <c r="K1946">
        <v>0</v>
      </c>
      <c r="L1946">
        <f t="shared" si="90"/>
        <v>1</v>
      </c>
      <c r="M1946">
        <f>marketing_campaign32[[#This Row],[TotalKids]]+marketing_campaign32[[#This Row],[Marital_Number]]</f>
        <v>3</v>
      </c>
      <c r="N1946" s="1">
        <v>41769</v>
      </c>
      <c r="O1946" s="22">
        <f>MAX($N$2:$N$2229)-marketing_campaign32[[#This Row],[Dt_Customer]]</f>
        <v>50</v>
      </c>
      <c r="P1946">
        <v>80</v>
      </c>
      <c r="Q1946">
        <v>11</v>
      </c>
      <c r="R1946">
        <v>0</v>
      </c>
      <c r="S1946">
        <v>13</v>
      </c>
      <c r="T1946">
        <v>2</v>
      </c>
      <c r="U1946">
        <v>4</v>
      </c>
      <c r="V1946">
        <v>11</v>
      </c>
      <c r="W1946">
        <f t="shared" si="91"/>
        <v>41</v>
      </c>
      <c r="X1946" s="27">
        <f>marketing_campaign32[[#This Row],[TotalSpend]]/marketing_campaign32[[#This Row],[Income]]</f>
        <v>1.4683761908172767E-3</v>
      </c>
      <c r="Y1946" s="27" t="str">
        <f>IF(marketing_campaign32[[#This Row],[TotalSpend]]&gt;1196, "High Spend", "Low Spend")</f>
        <v>Low Spend</v>
      </c>
      <c r="Z1946">
        <v>1</v>
      </c>
      <c r="AA1946">
        <v>2</v>
      </c>
      <c r="AB1946">
        <v>0</v>
      </c>
      <c r="AC1946">
        <v>3</v>
      </c>
      <c r="AD1946">
        <f t="shared" si="92"/>
        <v>5</v>
      </c>
      <c r="AE1946" s="30">
        <f>IFERROR(marketing_campaign32[[#This Row],[TotalSpend]]/marketing_campaign32[[#This Row],[TotalPurchase]], 0)</f>
        <v>8.1999999999999993</v>
      </c>
      <c r="AF1946">
        <v>4</v>
      </c>
      <c r="AG1946">
        <v>0</v>
      </c>
      <c r="AH1946">
        <v>0</v>
      </c>
      <c r="AI1946">
        <v>0</v>
      </c>
      <c r="AJ1946">
        <v>0</v>
      </c>
      <c r="AK1946">
        <v>0</v>
      </c>
      <c r="AL1946">
        <v>0</v>
      </c>
      <c r="AM1946">
        <v>0</v>
      </c>
    </row>
    <row r="1947" spans="1:39" x14ac:dyDescent="0.3">
      <c r="A1947">
        <v>11092</v>
      </c>
      <c r="B1947">
        <v>1961</v>
      </c>
      <c r="C1947">
        <f>2014-marketing_campaign32[[#This Row],[Year_Birth]]</f>
        <v>53</v>
      </c>
      <c r="D1947" t="str">
        <f>IF(AND(marketing_campaign32[[#This Row],[Age]]&gt;17, marketing_campaign32[[#This Row],[Age]]&lt;40), "Adult", IF(AND(marketing_campaign32[[#This Row],[Age]]&gt;=40, marketing_campaign32[[#This Row],[Age]]&lt;59), "Middle Age", "Old Age"))</f>
        <v>Middle Age</v>
      </c>
      <c r="E1947">
        <v>2</v>
      </c>
      <c r="F1947">
        <v>2</v>
      </c>
      <c r="G1947">
        <v>27116</v>
      </c>
      <c r="H1947" t="s">
        <v>148</v>
      </c>
      <c r="I1947">
        <v>1</v>
      </c>
      <c r="J1947">
        <v>1</v>
      </c>
      <c r="K1947">
        <v>1</v>
      </c>
      <c r="L1947">
        <f t="shared" si="90"/>
        <v>2</v>
      </c>
      <c r="M1947">
        <f>marketing_campaign32[[#This Row],[TotalKids]]+marketing_campaign32[[#This Row],[Marital_Number]]</f>
        <v>4</v>
      </c>
      <c r="N1947" s="1">
        <v>41700</v>
      </c>
      <c r="O1947" s="22">
        <f>MAX($N$2:$N$2229)-marketing_campaign32[[#This Row],[Dt_Customer]]</f>
        <v>119</v>
      </c>
      <c r="P1947">
        <v>78</v>
      </c>
      <c r="Q1947">
        <v>12</v>
      </c>
      <c r="R1947">
        <v>1</v>
      </c>
      <c r="S1947">
        <v>21</v>
      </c>
      <c r="T1947">
        <v>2</v>
      </c>
      <c r="U1947">
        <v>2</v>
      </c>
      <c r="V1947">
        <v>3</v>
      </c>
      <c r="W1947">
        <f t="shared" si="91"/>
        <v>41</v>
      </c>
      <c r="X1947" s="27">
        <f>marketing_campaign32[[#This Row],[TotalSpend]]/marketing_campaign32[[#This Row],[Income]]</f>
        <v>1.5120224221861632E-3</v>
      </c>
      <c r="Y1947" s="27" t="str">
        <f>IF(marketing_campaign32[[#This Row],[TotalSpend]]&gt;1196, "High Spend", "Low Spend")</f>
        <v>Low Spend</v>
      </c>
      <c r="Z1947">
        <v>2</v>
      </c>
      <c r="AA1947">
        <v>2</v>
      </c>
      <c r="AB1947">
        <v>0</v>
      </c>
      <c r="AC1947">
        <v>3</v>
      </c>
      <c r="AD1947">
        <f t="shared" si="92"/>
        <v>5</v>
      </c>
      <c r="AE1947" s="30">
        <f>IFERROR(marketing_campaign32[[#This Row],[TotalSpend]]/marketing_campaign32[[#This Row],[TotalPurchase]], 0)</f>
        <v>8.1999999999999993</v>
      </c>
      <c r="AF1947">
        <v>7</v>
      </c>
      <c r="AG1947">
        <v>0</v>
      </c>
      <c r="AH1947">
        <v>0</v>
      </c>
      <c r="AI1947">
        <v>0</v>
      </c>
      <c r="AJ1947">
        <v>0</v>
      </c>
      <c r="AK1947">
        <v>0</v>
      </c>
      <c r="AL1947">
        <v>0</v>
      </c>
      <c r="AM1947">
        <v>0</v>
      </c>
    </row>
    <row r="1948" spans="1:39" x14ac:dyDescent="0.3">
      <c r="A1948">
        <v>10785</v>
      </c>
      <c r="B1948">
        <v>1969</v>
      </c>
      <c r="C1948">
        <f>2014-marketing_campaign32[[#This Row],[Year_Birth]]</f>
        <v>45</v>
      </c>
      <c r="D1948" t="str">
        <f>IF(AND(marketing_campaign32[[#This Row],[Age]]&gt;17, marketing_campaign32[[#This Row],[Age]]&lt;40), "Adult", IF(AND(marketing_campaign32[[#This Row],[Age]]&gt;=40, marketing_campaign32[[#This Row],[Age]]&lt;59), "Middle Age", "Old Age"))</f>
        <v>Middle Age</v>
      </c>
      <c r="E1948">
        <v>2</v>
      </c>
      <c r="F1948">
        <v>2</v>
      </c>
      <c r="G1948">
        <v>44078</v>
      </c>
      <c r="H1948" t="s">
        <v>147</v>
      </c>
      <c r="I1948">
        <v>2</v>
      </c>
      <c r="J1948">
        <v>1</v>
      </c>
      <c r="K1948">
        <v>1</v>
      </c>
      <c r="L1948">
        <f t="shared" si="90"/>
        <v>2</v>
      </c>
      <c r="M1948">
        <f>marketing_campaign32[[#This Row],[TotalKids]]+marketing_campaign32[[#This Row],[Marital_Number]]</f>
        <v>4</v>
      </c>
      <c r="N1948" s="1">
        <v>41809</v>
      </c>
      <c r="O1948" s="22">
        <f>MAX($N$2:$N$2229)-marketing_campaign32[[#This Row],[Dt_Customer]]</f>
        <v>10</v>
      </c>
      <c r="P1948">
        <v>17</v>
      </c>
      <c r="Q1948">
        <v>24</v>
      </c>
      <c r="R1948">
        <v>1</v>
      </c>
      <c r="S1948">
        <v>10</v>
      </c>
      <c r="T1948">
        <v>2</v>
      </c>
      <c r="U1948">
        <v>0</v>
      </c>
      <c r="V1948">
        <v>4</v>
      </c>
      <c r="W1948">
        <f t="shared" si="91"/>
        <v>41</v>
      </c>
      <c r="X1948" s="27">
        <f>marketing_campaign32[[#This Row],[TotalSpend]]/marketing_campaign32[[#This Row],[Income]]</f>
        <v>9.3016924542855845E-4</v>
      </c>
      <c r="Y1948" s="27" t="str">
        <f>IF(marketing_campaign32[[#This Row],[TotalSpend]]&gt;1196, "High Spend", "Low Spend")</f>
        <v>Low Spend</v>
      </c>
      <c r="Z1948">
        <v>2</v>
      </c>
      <c r="AA1948">
        <v>2</v>
      </c>
      <c r="AB1948">
        <v>0</v>
      </c>
      <c r="AC1948">
        <v>3</v>
      </c>
      <c r="AD1948">
        <f t="shared" si="92"/>
        <v>5</v>
      </c>
      <c r="AE1948" s="30">
        <f>IFERROR(marketing_campaign32[[#This Row],[TotalSpend]]/marketing_campaign32[[#This Row],[TotalPurchase]], 0)</f>
        <v>8.1999999999999993</v>
      </c>
      <c r="AF1948">
        <v>5</v>
      </c>
      <c r="AG1948">
        <v>0</v>
      </c>
      <c r="AH1948">
        <v>0</v>
      </c>
      <c r="AI1948">
        <v>0</v>
      </c>
      <c r="AJ1948">
        <v>0</v>
      </c>
      <c r="AK1948">
        <v>0</v>
      </c>
      <c r="AL1948">
        <v>0</v>
      </c>
      <c r="AM1948">
        <v>0</v>
      </c>
    </row>
    <row r="1949" spans="1:39" x14ac:dyDescent="0.3">
      <c r="A1949">
        <v>322</v>
      </c>
      <c r="B1949">
        <v>1978</v>
      </c>
      <c r="C1949">
        <f>2014-marketing_campaign32[[#This Row],[Year_Birth]]</f>
        <v>36</v>
      </c>
      <c r="D1949" t="str">
        <f>IF(AND(marketing_campaign32[[#This Row],[Age]]&gt;17, marketing_campaign32[[#This Row],[Age]]&lt;40), "Adult", IF(AND(marketing_campaign32[[#This Row],[Age]]&gt;=40, marketing_campaign32[[#This Row],[Age]]&lt;59), "Middle Age", "Old Age"))</f>
        <v>Adult</v>
      </c>
      <c r="E1949">
        <v>2</v>
      </c>
      <c r="F1949">
        <v>2</v>
      </c>
      <c r="G1949">
        <v>42554</v>
      </c>
      <c r="H1949" t="s">
        <v>147</v>
      </c>
      <c r="I1949">
        <v>2</v>
      </c>
      <c r="J1949">
        <v>1</v>
      </c>
      <c r="K1949">
        <v>1</v>
      </c>
      <c r="L1949">
        <f t="shared" si="90"/>
        <v>2</v>
      </c>
      <c r="M1949">
        <f>marketing_campaign32[[#This Row],[TotalKids]]+marketing_campaign32[[#This Row],[Marital_Number]]</f>
        <v>4</v>
      </c>
      <c r="N1949" s="1">
        <v>41286</v>
      </c>
      <c r="O1949" s="22">
        <f>MAX($N$2:$N$2229)-marketing_campaign32[[#This Row],[Dt_Customer]]</f>
        <v>533</v>
      </c>
      <c r="P1949">
        <v>93</v>
      </c>
      <c r="Q1949">
        <v>29</v>
      </c>
      <c r="R1949">
        <v>1</v>
      </c>
      <c r="S1949">
        <v>11</v>
      </c>
      <c r="T1949">
        <v>0</v>
      </c>
      <c r="U1949">
        <v>0</v>
      </c>
      <c r="V1949">
        <v>0</v>
      </c>
      <c r="W1949">
        <f t="shared" si="91"/>
        <v>41</v>
      </c>
      <c r="X1949" s="27">
        <f>marketing_campaign32[[#This Row],[TotalSpend]]/marketing_campaign32[[#This Row],[Income]]</f>
        <v>9.6348169384781685E-4</v>
      </c>
      <c r="Y1949" s="27" t="str">
        <f>IF(marketing_campaign32[[#This Row],[TotalSpend]]&gt;1196, "High Spend", "Low Spend")</f>
        <v>Low Spend</v>
      </c>
      <c r="Z1949">
        <v>2</v>
      </c>
      <c r="AA1949">
        <v>2</v>
      </c>
      <c r="AB1949">
        <v>0</v>
      </c>
      <c r="AC1949">
        <v>3</v>
      </c>
      <c r="AD1949">
        <f t="shared" si="92"/>
        <v>5</v>
      </c>
      <c r="AE1949" s="30">
        <f>IFERROR(marketing_campaign32[[#This Row],[TotalSpend]]/marketing_campaign32[[#This Row],[TotalPurchase]], 0)</f>
        <v>8.1999999999999993</v>
      </c>
      <c r="AF1949">
        <v>4</v>
      </c>
      <c r="AG1949">
        <v>0</v>
      </c>
      <c r="AH1949">
        <v>0</v>
      </c>
      <c r="AI1949">
        <v>0</v>
      </c>
      <c r="AJ1949">
        <v>0</v>
      </c>
      <c r="AK1949">
        <v>0</v>
      </c>
      <c r="AL1949">
        <v>0</v>
      </c>
      <c r="AM1949">
        <v>0</v>
      </c>
    </row>
    <row r="1950" spans="1:39" x14ac:dyDescent="0.3">
      <c r="A1950">
        <v>4791</v>
      </c>
      <c r="B1950">
        <v>1980</v>
      </c>
      <c r="C1950">
        <f>2014-marketing_campaign32[[#This Row],[Year_Birth]]</f>
        <v>34</v>
      </c>
      <c r="D1950" t="str">
        <f>IF(AND(marketing_campaign32[[#This Row],[Age]]&gt;17, marketing_campaign32[[#This Row],[Age]]&lt;40), "Adult", IF(AND(marketing_campaign32[[#This Row],[Age]]&gt;=40, marketing_campaign32[[#This Row],[Age]]&lt;59), "Middle Age", "Old Age"))</f>
        <v>Adult</v>
      </c>
      <c r="E1950">
        <v>2</v>
      </c>
      <c r="F1950">
        <v>2</v>
      </c>
      <c r="G1950">
        <v>44964</v>
      </c>
      <c r="H1950" t="s">
        <v>147</v>
      </c>
      <c r="I1950">
        <v>2</v>
      </c>
      <c r="J1950">
        <v>1</v>
      </c>
      <c r="K1950">
        <v>1</v>
      </c>
      <c r="L1950">
        <f t="shared" si="90"/>
        <v>2</v>
      </c>
      <c r="M1950">
        <f>marketing_campaign32[[#This Row],[TotalKids]]+marketing_campaign32[[#This Row],[Marital_Number]]</f>
        <v>4</v>
      </c>
      <c r="N1950" s="1">
        <v>41259</v>
      </c>
      <c r="O1950" s="22">
        <f>MAX($N$2:$N$2229)-marketing_campaign32[[#This Row],[Dt_Customer]]</f>
        <v>560</v>
      </c>
      <c r="P1950">
        <v>35</v>
      </c>
      <c r="Q1950">
        <v>19</v>
      </c>
      <c r="R1950">
        <v>1</v>
      </c>
      <c r="S1950">
        <v>17</v>
      </c>
      <c r="T1950">
        <v>2</v>
      </c>
      <c r="U1950">
        <v>0</v>
      </c>
      <c r="V1950">
        <v>2</v>
      </c>
      <c r="W1950">
        <f t="shared" si="91"/>
        <v>41</v>
      </c>
      <c r="X1950" s="27">
        <f>marketing_campaign32[[#This Row],[TotalSpend]]/marketing_campaign32[[#This Row],[Income]]</f>
        <v>9.1184058357797351E-4</v>
      </c>
      <c r="Y1950" s="27" t="str">
        <f>IF(marketing_campaign32[[#This Row],[TotalSpend]]&gt;1196, "High Spend", "Low Spend")</f>
        <v>Low Spend</v>
      </c>
      <c r="Z1950">
        <v>1</v>
      </c>
      <c r="AA1950">
        <v>1</v>
      </c>
      <c r="AB1950">
        <v>0</v>
      </c>
      <c r="AC1950">
        <v>3</v>
      </c>
      <c r="AD1950">
        <f t="shared" si="92"/>
        <v>4</v>
      </c>
      <c r="AE1950" s="30">
        <f>IFERROR(marketing_campaign32[[#This Row],[TotalSpend]]/marketing_campaign32[[#This Row],[TotalPurchase]], 0)</f>
        <v>10.25</v>
      </c>
      <c r="AF1950">
        <v>8</v>
      </c>
      <c r="AG1950">
        <v>0</v>
      </c>
      <c r="AH1950">
        <v>0</v>
      </c>
      <c r="AI1950">
        <v>0</v>
      </c>
      <c r="AJ1950">
        <v>0</v>
      </c>
      <c r="AK1950">
        <v>0</v>
      </c>
      <c r="AL1950">
        <v>0</v>
      </c>
      <c r="AM1950">
        <v>0</v>
      </c>
    </row>
    <row r="1951" spans="1:39" x14ac:dyDescent="0.3">
      <c r="A1951">
        <v>8629</v>
      </c>
      <c r="B1951">
        <v>1956</v>
      </c>
      <c r="C1951">
        <f>2014-marketing_campaign32[[#This Row],[Year_Birth]]</f>
        <v>58</v>
      </c>
      <c r="D1951" t="str">
        <f>IF(AND(marketing_campaign32[[#This Row],[Age]]&gt;17, marketing_campaign32[[#This Row],[Age]]&lt;40), "Adult", IF(AND(marketing_campaign32[[#This Row],[Age]]&gt;=40, marketing_campaign32[[#This Row],[Age]]&lt;59), "Middle Age", "Old Age"))</f>
        <v>Middle Age</v>
      </c>
      <c r="E1951">
        <v>2</v>
      </c>
      <c r="F1951">
        <v>1</v>
      </c>
      <c r="G1951">
        <v>46984</v>
      </c>
      <c r="H1951" t="s">
        <v>147</v>
      </c>
      <c r="I1951">
        <v>2</v>
      </c>
      <c r="J1951">
        <v>1</v>
      </c>
      <c r="K1951">
        <v>1</v>
      </c>
      <c r="L1951">
        <f t="shared" si="90"/>
        <v>2</v>
      </c>
      <c r="M1951">
        <f>marketing_campaign32[[#This Row],[TotalKids]]+marketing_campaign32[[#This Row],[Marital_Number]]</f>
        <v>3</v>
      </c>
      <c r="N1951" s="1">
        <v>41359</v>
      </c>
      <c r="O1951" s="22">
        <f>MAX($N$2:$N$2229)-marketing_campaign32[[#This Row],[Dt_Customer]]</f>
        <v>460</v>
      </c>
      <c r="P1951">
        <v>71</v>
      </c>
      <c r="Q1951">
        <v>19</v>
      </c>
      <c r="R1951">
        <v>1</v>
      </c>
      <c r="S1951">
        <v>10</v>
      </c>
      <c r="T1951">
        <v>2</v>
      </c>
      <c r="U1951">
        <v>1</v>
      </c>
      <c r="V1951">
        <v>8</v>
      </c>
      <c r="W1951">
        <f t="shared" si="91"/>
        <v>41</v>
      </c>
      <c r="X1951" s="27">
        <f>marketing_campaign32[[#This Row],[TotalSpend]]/marketing_campaign32[[#This Row],[Income]]</f>
        <v>8.7263749361484756E-4</v>
      </c>
      <c r="Y1951" s="27" t="str">
        <f>IF(marketing_campaign32[[#This Row],[TotalSpend]]&gt;1196, "High Spend", "Low Spend")</f>
        <v>Low Spend</v>
      </c>
      <c r="Z1951">
        <v>1</v>
      </c>
      <c r="AA1951">
        <v>1</v>
      </c>
      <c r="AB1951">
        <v>0</v>
      </c>
      <c r="AC1951">
        <v>3</v>
      </c>
      <c r="AD1951">
        <f t="shared" si="92"/>
        <v>4</v>
      </c>
      <c r="AE1951" s="30">
        <f>IFERROR(marketing_campaign32[[#This Row],[TotalSpend]]/marketing_campaign32[[#This Row],[TotalPurchase]], 0)</f>
        <v>10.25</v>
      </c>
      <c r="AF1951">
        <v>5</v>
      </c>
      <c r="AG1951">
        <v>0</v>
      </c>
      <c r="AH1951">
        <v>0</v>
      </c>
      <c r="AI1951">
        <v>0</v>
      </c>
      <c r="AJ1951">
        <v>0</v>
      </c>
      <c r="AK1951">
        <v>0</v>
      </c>
      <c r="AL1951">
        <v>0</v>
      </c>
      <c r="AM1951">
        <v>0</v>
      </c>
    </row>
    <row r="1952" spans="1:39" x14ac:dyDescent="0.3">
      <c r="A1952">
        <v>194</v>
      </c>
      <c r="B1952">
        <v>1965</v>
      </c>
      <c r="C1952">
        <f>2014-marketing_campaign32[[#This Row],[Year_Birth]]</f>
        <v>49</v>
      </c>
      <c r="D1952" t="str">
        <f>IF(AND(marketing_campaign32[[#This Row],[Age]]&gt;17, marketing_campaign32[[#This Row],[Age]]&lt;40), "Adult", IF(AND(marketing_campaign32[[#This Row],[Age]]&gt;=40, marketing_campaign32[[#This Row],[Age]]&lt;59), "Middle Age", "Old Age"))</f>
        <v>Middle Age</v>
      </c>
      <c r="E1952">
        <v>2</v>
      </c>
      <c r="F1952">
        <v>2</v>
      </c>
      <c r="G1952">
        <v>48006</v>
      </c>
      <c r="H1952" t="s">
        <v>147</v>
      </c>
      <c r="I1952">
        <v>2</v>
      </c>
      <c r="J1952">
        <v>1</v>
      </c>
      <c r="K1952">
        <v>1</v>
      </c>
      <c r="L1952">
        <f t="shared" si="90"/>
        <v>2</v>
      </c>
      <c r="M1952">
        <f>marketing_campaign32[[#This Row],[TotalKids]]+marketing_campaign32[[#This Row],[Marital_Number]]</f>
        <v>4</v>
      </c>
      <c r="N1952" s="1">
        <v>41799</v>
      </c>
      <c r="O1952" s="22">
        <f>MAX($N$2:$N$2229)-marketing_campaign32[[#This Row],[Dt_Customer]]</f>
        <v>20</v>
      </c>
      <c r="P1952">
        <v>55</v>
      </c>
      <c r="Q1952">
        <v>23</v>
      </c>
      <c r="R1952">
        <v>0</v>
      </c>
      <c r="S1952">
        <v>11</v>
      </c>
      <c r="T1952">
        <v>3</v>
      </c>
      <c r="U1952">
        <v>2</v>
      </c>
      <c r="V1952">
        <v>2</v>
      </c>
      <c r="W1952">
        <f t="shared" si="91"/>
        <v>41</v>
      </c>
      <c r="X1952" s="27">
        <f>marketing_campaign32[[#This Row],[TotalSpend]]/marketing_campaign32[[#This Row],[Income]]</f>
        <v>8.5405990917801944E-4</v>
      </c>
      <c r="Y1952" s="27" t="str">
        <f>IF(marketing_campaign32[[#This Row],[TotalSpend]]&gt;1196, "High Spend", "Low Spend")</f>
        <v>Low Spend</v>
      </c>
      <c r="Z1952">
        <v>1</v>
      </c>
      <c r="AA1952">
        <v>1</v>
      </c>
      <c r="AB1952">
        <v>0</v>
      </c>
      <c r="AC1952">
        <v>3</v>
      </c>
      <c r="AD1952">
        <f t="shared" si="92"/>
        <v>4</v>
      </c>
      <c r="AE1952" s="30">
        <f>IFERROR(marketing_campaign32[[#This Row],[TotalSpend]]/marketing_campaign32[[#This Row],[TotalPurchase]], 0)</f>
        <v>10.25</v>
      </c>
      <c r="AF1952">
        <v>6</v>
      </c>
      <c r="AG1952">
        <v>0</v>
      </c>
      <c r="AH1952">
        <v>0</v>
      </c>
      <c r="AI1952">
        <v>0</v>
      </c>
      <c r="AJ1952">
        <v>0</v>
      </c>
      <c r="AK1952">
        <v>0</v>
      </c>
      <c r="AL1952">
        <v>0</v>
      </c>
      <c r="AM1952">
        <v>0</v>
      </c>
    </row>
    <row r="1953" spans="1:39" x14ac:dyDescent="0.3">
      <c r="A1953">
        <v>4877</v>
      </c>
      <c r="B1953">
        <v>1973</v>
      </c>
      <c r="C1953">
        <f>2014-marketing_campaign32[[#This Row],[Year_Birth]]</f>
        <v>41</v>
      </c>
      <c r="D1953" t="str">
        <f>IF(AND(marketing_campaign32[[#This Row],[Age]]&gt;17, marketing_campaign32[[#This Row],[Age]]&lt;40), "Adult", IF(AND(marketing_campaign32[[#This Row],[Age]]&gt;=40, marketing_campaign32[[#This Row],[Age]]&lt;59), "Middle Age", "Old Age"))</f>
        <v>Middle Age</v>
      </c>
      <c r="E1953">
        <v>3</v>
      </c>
      <c r="F1953">
        <v>2</v>
      </c>
      <c r="G1953">
        <v>38576</v>
      </c>
      <c r="H1953" t="s">
        <v>147</v>
      </c>
      <c r="I1953">
        <v>2</v>
      </c>
      <c r="J1953">
        <v>0</v>
      </c>
      <c r="K1953">
        <v>1</v>
      </c>
      <c r="L1953">
        <f t="shared" si="90"/>
        <v>1</v>
      </c>
      <c r="M1953">
        <f>marketing_campaign32[[#This Row],[TotalKids]]+marketing_campaign32[[#This Row],[Marital_Number]]</f>
        <v>3</v>
      </c>
      <c r="N1953" s="1">
        <v>41702</v>
      </c>
      <c r="O1953" s="22">
        <f>MAX($N$2:$N$2229)-marketing_campaign32[[#This Row],[Dt_Customer]]</f>
        <v>117</v>
      </c>
      <c r="P1953">
        <v>2</v>
      </c>
      <c r="Q1953">
        <v>34</v>
      </c>
      <c r="R1953">
        <v>0</v>
      </c>
      <c r="S1953">
        <v>7</v>
      </c>
      <c r="T1953">
        <v>0</v>
      </c>
      <c r="U1953">
        <v>0</v>
      </c>
      <c r="V1953">
        <v>0</v>
      </c>
      <c r="W1953">
        <f t="shared" si="91"/>
        <v>41</v>
      </c>
      <c r="X1953" s="27">
        <f>marketing_campaign32[[#This Row],[TotalSpend]]/marketing_campaign32[[#This Row],[Income]]</f>
        <v>1.0628369970966404E-3</v>
      </c>
      <c r="Y1953" s="27" t="str">
        <f>IF(marketing_campaign32[[#This Row],[TotalSpend]]&gt;1196, "High Spend", "Low Spend")</f>
        <v>Low Spend</v>
      </c>
      <c r="Z1953">
        <v>1</v>
      </c>
      <c r="AA1953">
        <v>1</v>
      </c>
      <c r="AB1953">
        <v>0</v>
      </c>
      <c r="AC1953">
        <v>3</v>
      </c>
      <c r="AD1953">
        <f t="shared" si="92"/>
        <v>4</v>
      </c>
      <c r="AE1953" s="30">
        <f>IFERROR(marketing_campaign32[[#This Row],[TotalSpend]]/marketing_campaign32[[#This Row],[TotalPurchase]], 0)</f>
        <v>10.25</v>
      </c>
      <c r="AF1953">
        <v>7</v>
      </c>
      <c r="AG1953">
        <v>0</v>
      </c>
      <c r="AH1953">
        <v>0</v>
      </c>
      <c r="AI1953">
        <v>0</v>
      </c>
      <c r="AJ1953">
        <v>0</v>
      </c>
      <c r="AK1953">
        <v>0</v>
      </c>
      <c r="AL1953">
        <v>0</v>
      </c>
      <c r="AM1953">
        <v>0</v>
      </c>
    </row>
    <row r="1954" spans="1:39" x14ac:dyDescent="0.3">
      <c r="A1954">
        <v>4297</v>
      </c>
      <c r="B1954">
        <v>1969</v>
      </c>
      <c r="C1954">
        <f>2014-marketing_campaign32[[#This Row],[Year_Birth]]</f>
        <v>45</v>
      </c>
      <c r="D1954" t="str">
        <f>IF(AND(marketing_campaign32[[#This Row],[Age]]&gt;17, marketing_campaign32[[#This Row],[Age]]&lt;40), "Adult", IF(AND(marketing_campaign32[[#This Row],[Age]]&gt;=40, marketing_campaign32[[#This Row],[Age]]&lt;59), "Middle Age", "Old Age"))</f>
        <v>Middle Age</v>
      </c>
      <c r="E1954">
        <v>2</v>
      </c>
      <c r="F1954">
        <v>2</v>
      </c>
      <c r="G1954">
        <v>23228</v>
      </c>
      <c r="H1954" t="s">
        <v>148</v>
      </c>
      <c r="I1954">
        <v>1</v>
      </c>
      <c r="J1954">
        <v>1</v>
      </c>
      <c r="K1954">
        <v>0</v>
      </c>
      <c r="L1954">
        <f t="shared" si="90"/>
        <v>1</v>
      </c>
      <c r="M1954">
        <f>marketing_campaign32[[#This Row],[TotalKids]]+marketing_campaign32[[#This Row],[Marital_Number]]</f>
        <v>3</v>
      </c>
      <c r="N1954" s="1">
        <v>41665</v>
      </c>
      <c r="O1954" s="22">
        <f>MAX($N$2:$N$2229)-marketing_campaign32[[#This Row],[Dt_Customer]]</f>
        <v>154</v>
      </c>
      <c r="P1954">
        <v>71</v>
      </c>
      <c r="Q1954">
        <v>13</v>
      </c>
      <c r="R1954">
        <v>2</v>
      </c>
      <c r="S1954">
        <v>18</v>
      </c>
      <c r="T1954">
        <v>6</v>
      </c>
      <c r="U1954">
        <v>1</v>
      </c>
      <c r="V1954">
        <v>0</v>
      </c>
      <c r="W1954">
        <f t="shared" si="91"/>
        <v>40</v>
      </c>
      <c r="X1954" s="27">
        <f>marketing_campaign32[[#This Row],[TotalSpend]]/marketing_campaign32[[#This Row],[Income]]</f>
        <v>1.7220595832615809E-3</v>
      </c>
      <c r="Y1954" s="27" t="str">
        <f>IF(marketing_campaign32[[#This Row],[TotalSpend]]&gt;1196, "High Spend", "Low Spend")</f>
        <v>Low Spend</v>
      </c>
      <c r="Z1954">
        <v>2</v>
      </c>
      <c r="AA1954">
        <v>2</v>
      </c>
      <c r="AB1954">
        <v>0</v>
      </c>
      <c r="AC1954">
        <v>3</v>
      </c>
      <c r="AD1954">
        <f t="shared" si="92"/>
        <v>5</v>
      </c>
      <c r="AE1954" s="30">
        <f>IFERROR(marketing_campaign32[[#This Row],[TotalSpend]]/marketing_campaign32[[#This Row],[TotalPurchase]], 0)</f>
        <v>8</v>
      </c>
      <c r="AF1954">
        <v>8</v>
      </c>
      <c r="AG1954">
        <v>0</v>
      </c>
      <c r="AH1954">
        <v>0</v>
      </c>
      <c r="AI1954">
        <v>0</v>
      </c>
      <c r="AJ1954">
        <v>0</v>
      </c>
      <c r="AK1954">
        <v>0</v>
      </c>
      <c r="AL1954">
        <v>0</v>
      </c>
      <c r="AM1954">
        <v>0</v>
      </c>
    </row>
    <row r="1955" spans="1:39" x14ac:dyDescent="0.3">
      <c r="A1955">
        <v>7325</v>
      </c>
      <c r="B1955">
        <v>1986</v>
      </c>
      <c r="C1955">
        <f>2014-marketing_campaign32[[#This Row],[Year_Birth]]</f>
        <v>28</v>
      </c>
      <c r="D1955" t="str">
        <f>IF(AND(marketing_campaign32[[#This Row],[Age]]&gt;17, marketing_campaign32[[#This Row],[Age]]&lt;40), "Adult", IF(AND(marketing_campaign32[[#This Row],[Age]]&gt;=40, marketing_campaign32[[#This Row],[Age]]&lt;59), "Middle Age", "Old Age"))</f>
        <v>Adult</v>
      </c>
      <c r="E1955">
        <v>3</v>
      </c>
      <c r="F1955">
        <v>2</v>
      </c>
      <c r="G1955">
        <v>38197</v>
      </c>
      <c r="H1955" t="s">
        <v>147</v>
      </c>
      <c r="I1955">
        <v>2</v>
      </c>
      <c r="J1955">
        <v>1</v>
      </c>
      <c r="K1955">
        <v>0</v>
      </c>
      <c r="L1955">
        <f t="shared" si="90"/>
        <v>1</v>
      </c>
      <c r="M1955">
        <f>marketing_campaign32[[#This Row],[TotalKids]]+marketing_campaign32[[#This Row],[Marital_Number]]</f>
        <v>3</v>
      </c>
      <c r="N1955" s="1">
        <v>41454</v>
      </c>
      <c r="O1955" s="22">
        <f>MAX($N$2:$N$2229)-marketing_campaign32[[#This Row],[Dt_Customer]]</f>
        <v>365</v>
      </c>
      <c r="P1955">
        <v>86</v>
      </c>
      <c r="Q1955">
        <v>23</v>
      </c>
      <c r="R1955">
        <v>0</v>
      </c>
      <c r="S1955">
        <v>11</v>
      </c>
      <c r="T1955">
        <v>2</v>
      </c>
      <c r="U1955">
        <v>1</v>
      </c>
      <c r="V1955">
        <v>3</v>
      </c>
      <c r="W1955">
        <f t="shared" si="91"/>
        <v>40</v>
      </c>
      <c r="X1955" s="27">
        <f>marketing_campaign32[[#This Row],[TotalSpend]]/marketing_campaign32[[#This Row],[Income]]</f>
        <v>1.0472026598947561E-3</v>
      </c>
      <c r="Y1955" s="27" t="str">
        <f>IF(marketing_campaign32[[#This Row],[TotalSpend]]&gt;1196, "High Spend", "Low Spend")</f>
        <v>Low Spend</v>
      </c>
      <c r="Z1955">
        <v>1</v>
      </c>
      <c r="AA1955">
        <v>1</v>
      </c>
      <c r="AB1955">
        <v>0</v>
      </c>
      <c r="AC1955">
        <v>3</v>
      </c>
      <c r="AD1955">
        <f t="shared" si="92"/>
        <v>4</v>
      </c>
      <c r="AE1955" s="30">
        <f>IFERROR(marketing_campaign32[[#This Row],[TotalSpend]]/marketing_campaign32[[#This Row],[TotalPurchase]], 0)</f>
        <v>10</v>
      </c>
      <c r="AF1955">
        <v>5</v>
      </c>
      <c r="AG1955">
        <v>0</v>
      </c>
      <c r="AH1955">
        <v>0</v>
      </c>
      <c r="AI1955">
        <v>0</v>
      </c>
      <c r="AJ1955">
        <v>0</v>
      </c>
      <c r="AK1955">
        <v>0</v>
      </c>
      <c r="AL1955">
        <v>0</v>
      </c>
      <c r="AM1955">
        <v>0</v>
      </c>
    </row>
    <row r="1956" spans="1:39" x14ac:dyDescent="0.3">
      <c r="A1956">
        <v>11031</v>
      </c>
      <c r="B1956">
        <v>1950</v>
      </c>
      <c r="C1956">
        <f>2014-marketing_campaign32[[#This Row],[Year_Birth]]</f>
        <v>64</v>
      </c>
      <c r="D1956" t="str">
        <f>IF(AND(marketing_campaign32[[#This Row],[Age]]&gt;17, marketing_campaign32[[#This Row],[Age]]&lt;40), "Adult", IF(AND(marketing_campaign32[[#This Row],[Age]]&gt;=40, marketing_campaign32[[#This Row],[Age]]&lt;59), "Middle Age", "Old Age"))</f>
        <v>Old Age</v>
      </c>
      <c r="E1956">
        <v>3</v>
      </c>
      <c r="F1956">
        <v>2</v>
      </c>
      <c r="G1956">
        <v>48699</v>
      </c>
      <c r="H1956" t="s">
        <v>147</v>
      </c>
      <c r="I1956">
        <v>2</v>
      </c>
      <c r="J1956">
        <v>1</v>
      </c>
      <c r="K1956">
        <v>1</v>
      </c>
      <c r="L1956">
        <f t="shared" si="90"/>
        <v>2</v>
      </c>
      <c r="M1956">
        <f>marketing_campaign32[[#This Row],[TotalKids]]+marketing_campaign32[[#This Row],[Marital_Number]]</f>
        <v>4</v>
      </c>
      <c r="N1956" s="1">
        <v>41415</v>
      </c>
      <c r="O1956" s="22">
        <f>MAX($N$2:$N$2229)-marketing_campaign32[[#This Row],[Dt_Customer]]</f>
        <v>404</v>
      </c>
      <c r="P1956">
        <v>90</v>
      </c>
      <c r="Q1956">
        <v>26</v>
      </c>
      <c r="R1956">
        <v>1</v>
      </c>
      <c r="S1956">
        <v>10</v>
      </c>
      <c r="T1956">
        <v>2</v>
      </c>
      <c r="U1956">
        <v>0</v>
      </c>
      <c r="V1956">
        <v>1</v>
      </c>
      <c r="W1956">
        <f t="shared" si="91"/>
        <v>40</v>
      </c>
      <c r="X1956" s="27">
        <f>marketing_campaign32[[#This Row],[TotalSpend]]/marketing_campaign32[[#This Row],[Income]]</f>
        <v>8.2137210209655225E-4</v>
      </c>
      <c r="Y1956" s="27" t="str">
        <f>IF(marketing_campaign32[[#This Row],[TotalSpend]]&gt;1196, "High Spend", "Low Spend")</f>
        <v>Low Spend</v>
      </c>
      <c r="Z1956">
        <v>1</v>
      </c>
      <c r="AA1956">
        <v>1</v>
      </c>
      <c r="AB1956">
        <v>0</v>
      </c>
      <c r="AC1956">
        <v>3</v>
      </c>
      <c r="AD1956">
        <f t="shared" si="92"/>
        <v>4</v>
      </c>
      <c r="AE1956" s="30">
        <f>IFERROR(marketing_campaign32[[#This Row],[TotalSpend]]/marketing_campaign32[[#This Row],[TotalPurchase]], 0)</f>
        <v>10</v>
      </c>
      <c r="AF1956">
        <v>5</v>
      </c>
      <c r="AG1956">
        <v>0</v>
      </c>
      <c r="AH1956">
        <v>0</v>
      </c>
      <c r="AI1956">
        <v>0</v>
      </c>
      <c r="AJ1956">
        <v>0</v>
      </c>
      <c r="AK1956">
        <v>0</v>
      </c>
      <c r="AL1956">
        <v>0</v>
      </c>
      <c r="AM1956">
        <v>0</v>
      </c>
    </row>
    <row r="1957" spans="1:39" x14ac:dyDescent="0.3">
      <c r="A1957">
        <v>3007</v>
      </c>
      <c r="B1957">
        <v>1966</v>
      </c>
      <c r="C1957">
        <f>2014-marketing_campaign32[[#This Row],[Year_Birth]]</f>
        <v>48</v>
      </c>
      <c r="D1957" t="str">
        <f>IF(AND(marketing_campaign32[[#This Row],[Age]]&gt;17, marketing_campaign32[[#This Row],[Age]]&lt;40), "Adult", IF(AND(marketing_campaign32[[#This Row],[Age]]&gt;=40, marketing_campaign32[[#This Row],[Age]]&lt;59), "Middle Age", "Old Age"))</f>
        <v>Middle Age</v>
      </c>
      <c r="E1957">
        <v>2</v>
      </c>
      <c r="F1957">
        <v>2</v>
      </c>
      <c r="G1957">
        <v>37758</v>
      </c>
      <c r="H1957" t="s">
        <v>147</v>
      </c>
      <c r="I1957">
        <v>2</v>
      </c>
      <c r="J1957">
        <v>1</v>
      </c>
      <c r="K1957">
        <v>1</v>
      </c>
      <c r="L1957">
        <f t="shared" si="90"/>
        <v>2</v>
      </c>
      <c r="M1957">
        <f>marketing_campaign32[[#This Row],[TotalKids]]+marketing_campaign32[[#This Row],[Marital_Number]]</f>
        <v>4</v>
      </c>
      <c r="N1957" s="1">
        <v>41186</v>
      </c>
      <c r="O1957" s="22">
        <f>MAX($N$2:$N$2229)-marketing_campaign32[[#This Row],[Dt_Customer]]</f>
        <v>633</v>
      </c>
      <c r="P1957">
        <v>49</v>
      </c>
      <c r="Q1957">
        <v>27</v>
      </c>
      <c r="R1957">
        <v>2</v>
      </c>
      <c r="S1957">
        <v>10</v>
      </c>
      <c r="T1957">
        <v>0</v>
      </c>
      <c r="U1957">
        <v>0</v>
      </c>
      <c r="V1957">
        <v>1</v>
      </c>
      <c r="W1957">
        <f t="shared" si="91"/>
        <v>40</v>
      </c>
      <c r="X1957" s="27">
        <f>marketing_campaign32[[#This Row],[TotalSpend]]/marketing_campaign32[[#This Row],[Income]]</f>
        <v>1.059378145028868E-3</v>
      </c>
      <c r="Y1957" s="27" t="str">
        <f>IF(marketing_campaign32[[#This Row],[TotalSpend]]&gt;1196, "High Spend", "Low Spend")</f>
        <v>Low Spend</v>
      </c>
      <c r="Z1957">
        <v>2</v>
      </c>
      <c r="AA1957">
        <v>1</v>
      </c>
      <c r="AB1957">
        <v>0</v>
      </c>
      <c r="AC1957">
        <v>3</v>
      </c>
      <c r="AD1957">
        <f t="shared" si="92"/>
        <v>4</v>
      </c>
      <c r="AE1957" s="30">
        <f>IFERROR(marketing_campaign32[[#This Row],[TotalSpend]]/marketing_campaign32[[#This Row],[TotalPurchase]], 0)</f>
        <v>10</v>
      </c>
      <c r="AF1957">
        <v>8</v>
      </c>
      <c r="AG1957">
        <v>0</v>
      </c>
      <c r="AH1957">
        <v>0</v>
      </c>
      <c r="AI1957">
        <v>0</v>
      </c>
      <c r="AJ1957">
        <v>0</v>
      </c>
      <c r="AK1957">
        <v>0</v>
      </c>
      <c r="AL1957">
        <v>0</v>
      </c>
      <c r="AM1957">
        <v>0</v>
      </c>
    </row>
    <row r="1958" spans="1:39" x14ac:dyDescent="0.3">
      <c r="A1958">
        <v>5513</v>
      </c>
      <c r="B1958">
        <v>1966</v>
      </c>
      <c r="C1958">
        <f>2014-marketing_campaign32[[#This Row],[Year_Birth]]</f>
        <v>48</v>
      </c>
      <c r="D1958" t="str">
        <f>IF(AND(marketing_campaign32[[#This Row],[Age]]&gt;17, marketing_campaign32[[#This Row],[Age]]&lt;40), "Adult", IF(AND(marketing_campaign32[[#This Row],[Age]]&gt;=40, marketing_campaign32[[#This Row],[Age]]&lt;59), "Middle Age", "Old Age"))</f>
        <v>Middle Age</v>
      </c>
      <c r="E1958">
        <v>2</v>
      </c>
      <c r="F1958">
        <v>2</v>
      </c>
      <c r="G1958">
        <v>37758</v>
      </c>
      <c r="H1958" t="s">
        <v>147</v>
      </c>
      <c r="I1958">
        <v>2</v>
      </c>
      <c r="J1958">
        <v>1</v>
      </c>
      <c r="K1958">
        <v>1</v>
      </c>
      <c r="L1958">
        <f t="shared" si="90"/>
        <v>2</v>
      </c>
      <c r="M1958">
        <f>marketing_campaign32[[#This Row],[TotalKids]]+marketing_campaign32[[#This Row],[Marital_Number]]</f>
        <v>4</v>
      </c>
      <c r="N1958" s="1">
        <v>41186</v>
      </c>
      <c r="O1958" s="22">
        <f>MAX($N$2:$N$2229)-marketing_campaign32[[#This Row],[Dt_Customer]]</f>
        <v>633</v>
      </c>
      <c r="P1958">
        <v>49</v>
      </c>
      <c r="Q1958">
        <v>27</v>
      </c>
      <c r="R1958">
        <v>2</v>
      </c>
      <c r="S1958">
        <v>10</v>
      </c>
      <c r="T1958">
        <v>0</v>
      </c>
      <c r="U1958">
        <v>0</v>
      </c>
      <c r="V1958">
        <v>1</v>
      </c>
      <c r="W1958">
        <f t="shared" si="91"/>
        <v>40</v>
      </c>
      <c r="X1958" s="27">
        <f>marketing_campaign32[[#This Row],[TotalSpend]]/marketing_campaign32[[#This Row],[Income]]</f>
        <v>1.059378145028868E-3</v>
      </c>
      <c r="Y1958" s="27" t="str">
        <f>IF(marketing_campaign32[[#This Row],[TotalSpend]]&gt;1196, "High Spend", "Low Spend")</f>
        <v>Low Spend</v>
      </c>
      <c r="Z1958">
        <v>2</v>
      </c>
      <c r="AA1958">
        <v>1</v>
      </c>
      <c r="AB1958">
        <v>0</v>
      </c>
      <c r="AC1958">
        <v>3</v>
      </c>
      <c r="AD1958">
        <f t="shared" si="92"/>
        <v>4</v>
      </c>
      <c r="AE1958" s="30">
        <f>IFERROR(marketing_campaign32[[#This Row],[TotalSpend]]/marketing_campaign32[[#This Row],[TotalPurchase]], 0)</f>
        <v>10</v>
      </c>
      <c r="AF1958">
        <v>8</v>
      </c>
      <c r="AG1958">
        <v>0</v>
      </c>
      <c r="AH1958">
        <v>0</v>
      </c>
      <c r="AI1958">
        <v>0</v>
      </c>
      <c r="AJ1958">
        <v>0</v>
      </c>
      <c r="AK1958">
        <v>0</v>
      </c>
      <c r="AL1958">
        <v>0</v>
      </c>
      <c r="AM1958">
        <v>0</v>
      </c>
    </row>
    <row r="1959" spans="1:39" x14ac:dyDescent="0.3">
      <c r="A1959">
        <v>8207</v>
      </c>
      <c r="B1959">
        <v>1957</v>
      </c>
      <c r="C1959">
        <f>2014-marketing_campaign32[[#This Row],[Year_Birth]]</f>
        <v>57</v>
      </c>
      <c r="D1959" t="str">
        <f>IF(AND(marketing_campaign32[[#This Row],[Age]]&gt;17, marketing_campaign32[[#This Row],[Age]]&lt;40), "Adult", IF(AND(marketing_campaign32[[#This Row],[Age]]&gt;=40, marketing_campaign32[[#This Row],[Age]]&lt;59), "Middle Age", "Old Age"))</f>
        <v>Middle Age</v>
      </c>
      <c r="E1959">
        <v>3</v>
      </c>
      <c r="F1959">
        <v>2</v>
      </c>
      <c r="G1959">
        <v>53233</v>
      </c>
      <c r="H1959" t="s">
        <v>147</v>
      </c>
      <c r="I1959">
        <v>2</v>
      </c>
      <c r="J1959">
        <v>0</v>
      </c>
      <c r="K1959">
        <v>1</v>
      </c>
      <c r="L1959">
        <f t="shared" si="90"/>
        <v>1</v>
      </c>
      <c r="M1959">
        <f>marketing_campaign32[[#This Row],[TotalKids]]+marketing_campaign32[[#This Row],[Marital_Number]]</f>
        <v>3</v>
      </c>
      <c r="N1959" s="1">
        <v>41716</v>
      </c>
      <c r="O1959" s="22">
        <f>MAX($N$2:$N$2229)-marketing_campaign32[[#This Row],[Dt_Customer]]</f>
        <v>103</v>
      </c>
      <c r="P1959">
        <v>18</v>
      </c>
      <c r="Q1959">
        <v>28</v>
      </c>
      <c r="R1959">
        <v>0</v>
      </c>
      <c r="S1959">
        <v>9</v>
      </c>
      <c r="T1959">
        <v>3</v>
      </c>
      <c r="U1959">
        <v>0</v>
      </c>
      <c r="V1959">
        <v>0</v>
      </c>
      <c r="W1959">
        <f t="shared" si="91"/>
        <v>40</v>
      </c>
      <c r="X1959" s="27">
        <f>marketing_campaign32[[#This Row],[TotalSpend]]/marketing_campaign32[[#This Row],[Income]]</f>
        <v>7.5141359682903458E-4</v>
      </c>
      <c r="Y1959" s="27" t="str">
        <f>IF(marketing_campaign32[[#This Row],[TotalSpend]]&gt;1196, "High Spend", "Low Spend")</f>
        <v>Low Spend</v>
      </c>
      <c r="Z1959">
        <v>1</v>
      </c>
      <c r="AA1959">
        <v>1</v>
      </c>
      <c r="AB1959">
        <v>0</v>
      </c>
      <c r="AC1959">
        <v>3</v>
      </c>
      <c r="AD1959">
        <f t="shared" si="92"/>
        <v>4</v>
      </c>
      <c r="AE1959" s="30">
        <f>IFERROR(marketing_campaign32[[#This Row],[TotalSpend]]/marketing_campaign32[[#This Row],[TotalPurchase]], 0)</f>
        <v>10</v>
      </c>
      <c r="AF1959">
        <v>4</v>
      </c>
      <c r="AG1959">
        <v>0</v>
      </c>
      <c r="AH1959">
        <v>0</v>
      </c>
      <c r="AI1959">
        <v>0</v>
      </c>
      <c r="AJ1959">
        <v>0</v>
      </c>
      <c r="AK1959">
        <v>0</v>
      </c>
      <c r="AL1959">
        <v>0</v>
      </c>
      <c r="AM1959">
        <v>0</v>
      </c>
    </row>
    <row r="1960" spans="1:39" x14ac:dyDescent="0.3">
      <c r="A1960">
        <v>4706</v>
      </c>
      <c r="B1960">
        <v>1966</v>
      </c>
      <c r="C1960">
        <f>2014-marketing_campaign32[[#This Row],[Year_Birth]]</f>
        <v>48</v>
      </c>
      <c r="D1960" t="str">
        <f>IF(AND(marketing_campaign32[[#This Row],[Age]]&gt;17, marketing_campaign32[[#This Row],[Age]]&lt;40), "Adult", IF(AND(marketing_campaign32[[#This Row],[Age]]&gt;=40, marketing_campaign32[[#This Row],[Age]]&lt;59), "Middle Age", "Old Age"))</f>
        <v>Middle Age</v>
      </c>
      <c r="E1960">
        <v>2</v>
      </c>
      <c r="F1960">
        <v>1</v>
      </c>
      <c r="G1960">
        <v>34704</v>
      </c>
      <c r="H1960" t="s">
        <v>147</v>
      </c>
      <c r="I1960">
        <v>2</v>
      </c>
      <c r="J1960">
        <v>0</v>
      </c>
      <c r="K1960">
        <v>1</v>
      </c>
      <c r="L1960">
        <f t="shared" si="90"/>
        <v>1</v>
      </c>
      <c r="M1960">
        <f>marketing_campaign32[[#This Row],[TotalKids]]+marketing_campaign32[[#This Row],[Marital_Number]]</f>
        <v>2</v>
      </c>
      <c r="N1960" s="1">
        <v>41391</v>
      </c>
      <c r="O1960" s="22">
        <f>MAX($N$2:$N$2229)-marketing_campaign32[[#This Row],[Dt_Customer]]</f>
        <v>428</v>
      </c>
      <c r="P1960">
        <v>65</v>
      </c>
      <c r="Q1960">
        <v>29</v>
      </c>
      <c r="R1960">
        <v>0</v>
      </c>
      <c r="S1960">
        <v>5</v>
      </c>
      <c r="T1960">
        <v>0</v>
      </c>
      <c r="U1960">
        <v>1</v>
      </c>
      <c r="V1960">
        <v>5</v>
      </c>
      <c r="W1960">
        <f t="shared" si="91"/>
        <v>40</v>
      </c>
      <c r="X1960" s="27">
        <f>marketing_campaign32[[#This Row],[TotalSpend]]/marketing_campaign32[[#This Row],[Income]]</f>
        <v>1.1526048870447211E-3</v>
      </c>
      <c r="Y1960" s="27" t="str">
        <f>IF(marketing_campaign32[[#This Row],[TotalSpend]]&gt;1196, "High Spend", "Low Spend")</f>
        <v>Low Spend</v>
      </c>
      <c r="Z1960">
        <v>1</v>
      </c>
      <c r="AA1960">
        <v>1</v>
      </c>
      <c r="AB1960">
        <v>0</v>
      </c>
      <c r="AC1960">
        <v>3</v>
      </c>
      <c r="AD1960">
        <f t="shared" si="92"/>
        <v>4</v>
      </c>
      <c r="AE1960" s="30">
        <f>IFERROR(marketing_campaign32[[#This Row],[TotalSpend]]/marketing_campaign32[[#This Row],[TotalPurchase]], 0)</f>
        <v>10</v>
      </c>
      <c r="AF1960">
        <v>5</v>
      </c>
      <c r="AG1960">
        <v>0</v>
      </c>
      <c r="AH1960">
        <v>0</v>
      </c>
      <c r="AI1960">
        <v>0</v>
      </c>
      <c r="AJ1960">
        <v>0</v>
      </c>
      <c r="AK1960">
        <v>0</v>
      </c>
      <c r="AL1960">
        <v>0</v>
      </c>
      <c r="AM1960">
        <v>0</v>
      </c>
    </row>
    <row r="1961" spans="1:39" x14ac:dyDescent="0.3">
      <c r="A1961">
        <v>2337</v>
      </c>
      <c r="B1961">
        <v>1971</v>
      </c>
      <c r="C1961">
        <f>2014-marketing_campaign32[[#This Row],[Year_Birth]]</f>
        <v>43</v>
      </c>
      <c r="D1961" t="str">
        <f>IF(AND(marketing_campaign32[[#This Row],[Age]]&gt;17, marketing_campaign32[[#This Row],[Age]]&lt;40), "Adult", IF(AND(marketing_campaign32[[#This Row],[Age]]&gt;=40, marketing_campaign32[[#This Row],[Age]]&lt;59), "Middle Age", "Old Age"))</f>
        <v>Middle Age</v>
      </c>
      <c r="E1961">
        <v>2</v>
      </c>
      <c r="F1961">
        <v>1</v>
      </c>
      <c r="G1961">
        <v>29819</v>
      </c>
      <c r="H1961" t="s">
        <v>148</v>
      </c>
      <c r="I1961">
        <v>1</v>
      </c>
      <c r="J1961">
        <v>1</v>
      </c>
      <c r="K1961">
        <v>0</v>
      </c>
      <c r="L1961">
        <f t="shared" si="90"/>
        <v>1</v>
      </c>
      <c r="M1961">
        <f>marketing_campaign32[[#This Row],[TotalKids]]+marketing_campaign32[[#This Row],[Marital_Number]]</f>
        <v>2</v>
      </c>
      <c r="N1961" s="1">
        <v>41571</v>
      </c>
      <c r="O1961" s="22">
        <f>MAX($N$2:$N$2229)-marketing_campaign32[[#This Row],[Dt_Customer]]</f>
        <v>248</v>
      </c>
      <c r="P1961">
        <v>77</v>
      </c>
      <c r="Q1961">
        <v>9</v>
      </c>
      <c r="R1961">
        <v>1</v>
      </c>
      <c r="S1961">
        <v>24</v>
      </c>
      <c r="T1961">
        <v>2</v>
      </c>
      <c r="U1961">
        <v>1</v>
      </c>
      <c r="V1961">
        <v>2</v>
      </c>
      <c r="W1961">
        <f t="shared" si="91"/>
        <v>39</v>
      </c>
      <c r="X1961" s="27">
        <f>marketing_campaign32[[#This Row],[TotalSpend]]/marketing_campaign32[[#This Row],[Income]]</f>
        <v>1.3078909420168349E-3</v>
      </c>
      <c r="Y1961" s="27" t="str">
        <f>IF(marketing_campaign32[[#This Row],[TotalSpend]]&gt;1196, "High Spend", "Low Spend")</f>
        <v>Low Spend</v>
      </c>
      <c r="Z1961">
        <v>3</v>
      </c>
      <c r="AA1961">
        <v>3</v>
      </c>
      <c r="AB1961">
        <v>0</v>
      </c>
      <c r="AC1961">
        <v>3</v>
      </c>
      <c r="AD1961">
        <f t="shared" si="92"/>
        <v>6</v>
      </c>
      <c r="AE1961" s="30">
        <f>IFERROR(marketing_campaign32[[#This Row],[TotalSpend]]/marketing_campaign32[[#This Row],[TotalPurchase]], 0)</f>
        <v>6.5</v>
      </c>
      <c r="AF1961">
        <v>6</v>
      </c>
      <c r="AG1961">
        <v>0</v>
      </c>
      <c r="AH1961">
        <v>0</v>
      </c>
      <c r="AI1961">
        <v>0</v>
      </c>
      <c r="AJ1961">
        <v>0</v>
      </c>
      <c r="AK1961">
        <v>0</v>
      </c>
      <c r="AL1961">
        <v>0</v>
      </c>
      <c r="AM1961">
        <v>0</v>
      </c>
    </row>
    <row r="1962" spans="1:39" x14ac:dyDescent="0.3">
      <c r="A1962">
        <v>5823</v>
      </c>
      <c r="B1962">
        <v>1970</v>
      </c>
      <c r="C1962">
        <f>2014-marketing_campaign32[[#This Row],[Year_Birth]]</f>
        <v>44</v>
      </c>
      <c r="D1962" t="str">
        <f>IF(AND(marketing_campaign32[[#This Row],[Age]]&gt;17, marketing_campaign32[[#This Row],[Age]]&lt;40), "Adult", IF(AND(marketing_campaign32[[#This Row],[Age]]&gt;=40, marketing_campaign32[[#This Row],[Age]]&lt;59), "Middle Age", "Old Age"))</f>
        <v>Middle Age</v>
      </c>
      <c r="E1962">
        <v>3</v>
      </c>
      <c r="F1962">
        <v>1</v>
      </c>
      <c r="G1962">
        <v>32303</v>
      </c>
      <c r="H1962" t="s">
        <v>147</v>
      </c>
      <c r="I1962">
        <v>2</v>
      </c>
      <c r="J1962">
        <v>0</v>
      </c>
      <c r="K1962">
        <v>1</v>
      </c>
      <c r="L1962">
        <f t="shared" si="90"/>
        <v>1</v>
      </c>
      <c r="M1962">
        <f>marketing_campaign32[[#This Row],[TotalKids]]+marketing_campaign32[[#This Row],[Marital_Number]]</f>
        <v>2</v>
      </c>
      <c r="N1962" s="1">
        <v>41706</v>
      </c>
      <c r="O1962" s="22">
        <f>MAX($N$2:$N$2229)-marketing_campaign32[[#This Row],[Dt_Customer]]</f>
        <v>113</v>
      </c>
      <c r="P1962">
        <v>63</v>
      </c>
      <c r="Q1962">
        <v>35</v>
      </c>
      <c r="R1962">
        <v>0</v>
      </c>
      <c r="S1962">
        <v>2</v>
      </c>
      <c r="T1962">
        <v>0</v>
      </c>
      <c r="U1962">
        <v>0</v>
      </c>
      <c r="V1962">
        <v>2</v>
      </c>
      <c r="W1962">
        <f t="shared" si="91"/>
        <v>39</v>
      </c>
      <c r="X1962" s="27">
        <f>marketing_campaign32[[#This Row],[TotalSpend]]/marketing_campaign32[[#This Row],[Income]]</f>
        <v>1.2073182057394051E-3</v>
      </c>
      <c r="Y1962" s="27" t="str">
        <f>IF(marketing_campaign32[[#This Row],[TotalSpend]]&gt;1196, "High Spend", "Low Spend")</f>
        <v>Low Spend</v>
      </c>
      <c r="Z1962">
        <v>2</v>
      </c>
      <c r="AA1962">
        <v>1</v>
      </c>
      <c r="AB1962">
        <v>0</v>
      </c>
      <c r="AC1962">
        <v>4</v>
      </c>
      <c r="AD1962">
        <f t="shared" si="92"/>
        <v>5</v>
      </c>
      <c r="AE1962" s="30">
        <f>IFERROR(marketing_campaign32[[#This Row],[TotalSpend]]/marketing_campaign32[[#This Row],[TotalPurchase]], 0)</f>
        <v>7.8</v>
      </c>
      <c r="AF1962">
        <v>5</v>
      </c>
      <c r="AG1962">
        <v>0</v>
      </c>
      <c r="AH1962">
        <v>0</v>
      </c>
      <c r="AI1962">
        <v>0</v>
      </c>
      <c r="AJ1962">
        <v>0</v>
      </c>
      <c r="AK1962">
        <v>0</v>
      </c>
      <c r="AL1962">
        <v>0</v>
      </c>
      <c r="AM1962">
        <v>0</v>
      </c>
    </row>
    <row r="1963" spans="1:39" x14ac:dyDescent="0.3">
      <c r="A1963">
        <v>3158</v>
      </c>
      <c r="B1963">
        <v>1973</v>
      </c>
      <c r="C1963">
        <f>2014-marketing_campaign32[[#This Row],[Year_Birth]]</f>
        <v>41</v>
      </c>
      <c r="D1963" t="str">
        <f>IF(AND(marketing_campaign32[[#This Row],[Age]]&gt;17, marketing_campaign32[[#This Row],[Age]]&lt;40), "Adult", IF(AND(marketing_campaign32[[#This Row],[Age]]&gt;=40, marketing_campaign32[[#This Row],[Age]]&lt;59), "Middle Age", "Old Age"))</f>
        <v>Middle Age</v>
      </c>
      <c r="E1963">
        <v>2</v>
      </c>
      <c r="F1963">
        <v>2</v>
      </c>
      <c r="G1963">
        <v>32300</v>
      </c>
      <c r="H1963" t="s">
        <v>147</v>
      </c>
      <c r="I1963">
        <v>2</v>
      </c>
      <c r="J1963">
        <v>1</v>
      </c>
      <c r="K1963">
        <v>0</v>
      </c>
      <c r="L1963">
        <f t="shared" si="90"/>
        <v>1</v>
      </c>
      <c r="M1963">
        <f>marketing_campaign32[[#This Row],[TotalKids]]+marketing_campaign32[[#This Row],[Marital_Number]]</f>
        <v>3</v>
      </c>
      <c r="N1963" s="1">
        <v>41277</v>
      </c>
      <c r="O1963" s="22">
        <f>MAX($N$2:$N$2229)-marketing_campaign32[[#This Row],[Dt_Customer]]</f>
        <v>542</v>
      </c>
      <c r="P1963">
        <v>1</v>
      </c>
      <c r="Q1963">
        <v>13</v>
      </c>
      <c r="R1963">
        <v>3</v>
      </c>
      <c r="S1963">
        <v>6</v>
      </c>
      <c r="T1963">
        <v>6</v>
      </c>
      <c r="U1963">
        <v>5</v>
      </c>
      <c r="V1963">
        <v>6</v>
      </c>
      <c r="W1963">
        <f t="shared" si="91"/>
        <v>39</v>
      </c>
      <c r="X1963" s="27">
        <f>marketing_campaign32[[#This Row],[TotalSpend]]/marketing_campaign32[[#This Row],[Income]]</f>
        <v>1.2074303405572755E-3</v>
      </c>
      <c r="Y1963" s="27" t="str">
        <f>IF(marketing_campaign32[[#This Row],[TotalSpend]]&gt;1196, "High Spend", "Low Spend")</f>
        <v>Low Spend</v>
      </c>
      <c r="Z1963">
        <v>1</v>
      </c>
      <c r="AA1963">
        <v>1</v>
      </c>
      <c r="AB1963">
        <v>0</v>
      </c>
      <c r="AC1963">
        <v>3</v>
      </c>
      <c r="AD1963">
        <f t="shared" si="92"/>
        <v>4</v>
      </c>
      <c r="AE1963" s="30">
        <f>IFERROR(marketing_campaign32[[#This Row],[TotalSpend]]/marketing_campaign32[[#This Row],[TotalPurchase]], 0)</f>
        <v>9.75</v>
      </c>
      <c r="AF1963">
        <v>8</v>
      </c>
      <c r="AG1963">
        <v>0</v>
      </c>
      <c r="AH1963">
        <v>0</v>
      </c>
      <c r="AI1963">
        <v>0</v>
      </c>
      <c r="AJ1963">
        <v>0</v>
      </c>
      <c r="AK1963">
        <v>0</v>
      </c>
      <c r="AL1963">
        <v>0</v>
      </c>
      <c r="AM1963">
        <v>0</v>
      </c>
    </row>
    <row r="1964" spans="1:39" x14ac:dyDescent="0.3">
      <c r="A1964">
        <v>6211</v>
      </c>
      <c r="B1964">
        <v>1976</v>
      </c>
      <c r="C1964">
        <f>2014-marketing_campaign32[[#This Row],[Year_Birth]]</f>
        <v>38</v>
      </c>
      <c r="D1964" t="str">
        <f>IF(AND(marketing_campaign32[[#This Row],[Age]]&gt;17, marketing_campaign32[[#This Row],[Age]]&lt;40), "Adult", IF(AND(marketing_campaign32[[#This Row],[Age]]&gt;=40, marketing_campaign32[[#This Row],[Age]]&lt;59), "Middle Age", "Old Age"))</f>
        <v>Adult</v>
      </c>
      <c r="E1964">
        <v>3</v>
      </c>
      <c r="F1964">
        <v>2</v>
      </c>
      <c r="G1964">
        <v>37395</v>
      </c>
      <c r="H1964" t="s">
        <v>147</v>
      </c>
      <c r="I1964">
        <v>2</v>
      </c>
      <c r="J1964">
        <v>1</v>
      </c>
      <c r="K1964">
        <v>0</v>
      </c>
      <c r="L1964">
        <f t="shared" si="90"/>
        <v>1</v>
      </c>
      <c r="M1964">
        <f>marketing_campaign32[[#This Row],[TotalKids]]+marketing_campaign32[[#This Row],[Marital_Number]]</f>
        <v>3</v>
      </c>
      <c r="N1964" s="1">
        <v>41761</v>
      </c>
      <c r="O1964" s="22">
        <f>MAX($N$2:$N$2229)-marketing_campaign32[[#This Row],[Dt_Customer]]</f>
        <v>58</v>
      </c>
      <c r="P1964">
        <v>47</v>
      </c>
      <c r="Q1964">
        <v>18</v>
      </c>
      <c r="R1964">
        <v>0</v>
      </c>
      <c r="S1964">
        <v>9</v>
      </c>
      <c r="T1964">
        <v>0</v>
      </c>
      <c r="U1964">
        <v>1</v>
      </c>
      <c r="V1964">
        <v>11</v>
      </c>
      <c r="W1964">
        <f t="shared" si="91"/>
        <v>39</v>
      </c>
      <c r="X1964" s="27">
        <f>marketing_campaign32[[#This Row],[TotalSpend]]/marketing_campaign32[[#This Row],[Income]]</f>
        <v>1.0429201764941838E-3</v>
      </c>
      <c r="Y1964" s="27" t="str">
        <f>IF(marketing_campaign32[[#This Row],[TotalSpend]]&gt;1196, "High Spend", "Low Spend")</f>
        <v>Low Spend</v>
      </c>
      <c r="Z1964">
        <v>1</v>
      </c>
      <c r="AA1964">
        <v>1</v>
      </c>
      <c r="AB1964">
        <v>0</v>
      </c>
      <c r="AC1964">
        <v>3</v>
      </c>
      <c r="AD1964">
        <f t="shared" si="92"/>
        <v>4</v>
      </c>
      <c r="AE1964" s="30">
        <f>IFERROR(marketing_campaign32[[#This Row],[TotalSpend]]/marketing_campaign32[[#This Row],[TotalPurchase]], 0)</f>
        <v>9.75</v>
      </c>
      <c r="AF1964">
        <v>6</v>
      </c>
      <c r="AG1964">
        <v>0</v>
      </c>
      <c r="AH1964">
        <v>0</v>
      </c>
      <c r="AI1964">
        <v>0</v>
      </c>
      <c r="AJ1964">
        <v>0</v>
      </c>
      <c r="AK1964">
        <v>0</v>
      </c>
      <c r="AL1964">
        <v>0</v>
      </c>
      <c r="AM1964">
        <v>0</v>
      </c>
    </row>
    <row r="1965" spans="1:39" x14ac:dyDescent="0.3">
      <c r="A1965">
        <v>4796</v>
      </c>
      <c r="B1965">
        <v>1952</v>
      </c>
      <c r="C1965">
        <f>2014-marketing_campaign32[[#This Row],[Year_Birth]]</f>
        <v>62</v>
      </c>
      <c r="D1965" t="str">
        <f>IF(AND(marketing_campaign32[[#This Row],[Age]]&gt;17, marketing_campaign32[[#This Row],[Age]]&lt;40), "Adult", IF(AND(marketing_campaign32[[#This Row],[Age]]&gt;=40, marketing_campaign32[[#This Row],[Age]]&lt;59), "Middle Age", "Old Age"))</f>
        <v>Old Age</v>
      </c>
      <c r="E1965">
        <v>2</v>
      </c>
      <c r="F1965">
        <v>1</v>
      </c>
      <c r="G1965">
        <v>49638</v>
      </c>
      <c r="H1965" t="s">
        <v>147</v>
      </c>
      <c r="I1965">
        <v>2</v>
      </c>
      <c r="J1965">
        <v>0</v>
      </c>
      <c r="K1965">
        <v>1</v>
      </c>
      <c r="L1965">
        <f t="shared" si="90"/>
        <v>1</v>
      </c>
      <c r="M1965">
        <f>marketing_campaign32[[#This Row],[TotalKids]]+marketing_campaign32[[#This Row],[Marital_Number]]</f>
        <v>2</v>
      </c>
      <c r="N1965" s="1">
        <v>41748</v>
      </c>
      <c r="O1965" s="22">
        <f>MAX($N$2:$N$2229)-marketing_campaign32[[#This Row],[Dt_Customer]]</f>
        <v>71</v>
      </c>
      <c r="P1965">
        <v>71</v>
      </c>
      <c r="Q1965">
        <v>18</v>
      </c>
      <c r="R1965">
        <v>10</v>
      </c>
      <c r="S1965">
        <v>3</v>
      </c>
      <c r="T1965">
        <v>3</v>
      </c>
      <c r="U1965">
        <v>5</v>
      </c>
      <c r="V1965">
        <v>0</v>
      </c>
      <c r="W1965">
        <f t="shared" si="91"/>
        <v>39</v>
      </c>
      <c r="X1965" s="27">
        <f>marketing_campaign32[[#This Row],[TotalSpend]]/marketing_campaign32[[#This Row],[Income]]</f>
        <v>7.8568838389943187E-4</v>
      </c>
      <c r="Y1965" s="27" t="str">
        <f>IF(marketing_campaign32[[#This Row],[TotalSpend]]&gt;1196, "High Spend", "Low Spend")</f>
        <v>Low Spend</v>
      </c>
      <c r="Z1965">
        <v>1</v>
      </c>
      <c r="AA1965">
        <v>1</v>
      </c>
      <c r="AB1965">
        <v>0</v>
      </c>
      <c r="AC1965">
        <v>3</v>
      </c>
      <c r="AD1965">
        <f t="shared" si="92"/>
        <v>4</v>
      </c>
      <c r="AE1965" s="30">
        <f>IFERROR(marketing_campaign32[[#This Row],[TotalSpend]]/marketing_campaign32[[#This Row],[TotalPurchase]], 0)</f>
        <v>9.75</v>
      </c>
      <c r="AF1965">
        <v>2</v>
      </c>
      <c r="AG1965">
        <v>0</v>
      </c>
      <c r="AH1965">
        <v>0</v>
      </c>
      <c r="AI1965">
        <v>0</v>
      </c>
      <c r="AJ1965">
        <v>0</v>
      </c>
      <c r="AK1965">
        <v>0</v>
      </c>
      <c r="AL1965">
        <v>0</v>
      </c>
      <c r="AM1965">
        <v>0</v>
      </c>
    </row>
    <row r="1966" spans="1:39" x14ac:dyDescent="0.3">
      <c r="A1966">
        <v>10402</v>
      </c>
      <c r="B1966">
        <v>1967</v>
      </c>
      <c r="C1966">
        <f>2014-marketing_campaign32[[#This Row],[Year_Birth]]</f>
        <v>47</v>
      </c>
      <c r="D1966" t="str">
        <f>IF(AND(marketing_campaign32[[#This Row],[Age]]&gt;17, marketing_campaign32[[#This Row],[Age]]&lt;40), "Adult", IF(AND(marketing_campaign32[[#This Row],[Age]]&gt;=40, marketing_campaign32[[#This Row],[Age]]&lt;59), "Middle Age", "Old Age"))</f>
        <v>Middle Age</v>
      </c>
      <c r="E1966">
        <v>2</v>
      </c>
      <c r="F1966">
        <v>2</v>
      </c>
      <c r="G1966">
        <v>35441</v>
      </c>
      <c r="H1966" t="s">
        <v>147</v>
      </c>
      <c r="I1966">
        <v>2</v>
      </c>
      <c r="J1966">
        <v>1</v>
      </c>
      <c r="K1966">
        <v>1</v>
      </c>
      <c r="L1966">
        <f t="shared" si="90"/>
        <v>2</v>
      </c>
      <c r="M1966">
        <f>marketing_campaign32[[#This Row],[TotalKids]]+marketing_campaign32[[#This Row],[Marital_Number]]</f>
        <v>4</v>
      </c>
      <c r="N1966" s="1">
        <v>41319</v>
      </c>
      <c r="O1966" s="22">
        <f>MAX($N$2:$N$2229)-marketing_campaign32[[#This Row],[Dt_Customer]]</f>
        <v>500</v>
      </c>
      <c r="P1966">
        <v>94</v>
      </c>
      <c r="Q1966">
        <v>25</v>
      </c>
      <c r="R1966">
        <v>1</v>
      </c>
      <c r="S1966">
        <v>9</v>
      </c>
      <c r="T1966">
        <v>2</v>
      </c>
      <c r="U1966">
        <v>1</v>
      </c>
      <c r="V1966">
        <v>1</v>
      </c>
      <c r="W1966">
        <f t="shared" si="91"/>
        <v>39</v>
      </c>
      <c r="X1966" s="27">
        <f>marketing_campaign32[[#This Row],[TotalSpend]]/marketing_campaign32[[#This Row],[Income]]</f>
        <v>1.100420417031122E-3</v>
      </c>
      <c r="Y1966" s="27" t="str">
        <f>IF(marketing_campaign32[[#This Row],[TotalSpend]]&gt;1196, "High Spend", "Low Spend")</f>
        <v>Low Spend</v>
      </c>
      <c r="Z1966">
        <v>2</v>
      </c>
      <c r="AA1966">
        <v>1</v>
      </c>
      <c r="AB1966">
        <v>0</v>
      </c>
      <c r="AC1966">
        <v>3</v>
      </c>
      <c r="AD1966">
        <f t="shared" si="92"/>
        <v>4</v>
      </c>
      <c r="AE1966" s="30">
        <f>IFERROR(marketing_campaign32[[#This Row],[TotalSpend]]/marketing_campaign32[[#This Row],[TotalPurchase]], 0)</f>
        <v>9.75</v>
      </c>
      <c r="AF1966">
        <v>8</v>
      </c>
      <c r="AG1966">
        <v>0</v>
      </c>
      <c r="AH1966">
        <v>0</v>
      </c>
      <c r="AI1966">
        <v>0</v>
      </c>
      <c r="AJ1966">
        <v>0</v>
      </c>
      <c r="AK1966">
        <v>0</v>
      </c>
      <c r="AL1966">
        <v>0</v>
      </c>
      <c r="AM1966">
        <v>0</v>
      </c>
    </row>
    <row r="1967" spans="1:39" x14ac:dyDescent="0.3">
      <c r="A1967">
        <v>5062</v>
      </c>
      <c r="B1967">
        <v>1963</v>
      </c>
      <c r="C1967">
        <f>2014-marketing_campaign32[[#This Row],[Year_Birth]]</f>
        <v>51</v>
      </c>
      <c r="D1967" t="str">
        <f>IF(AND(marketing_campaign32[[#This Row],[Age]]&gt;17, marketing_campaign32[[#This Row],[Age]]&lt;40), "Adult", IF(AND(marketing_campaign32[[#This Row],[Age]]&gt;=40, marketing_campaign32[[#This Row],[Age]]&lt;59), "Middle Age", "Old Age"))</f>
        <v>Middle Age</v>
      </c>
      <c r="E1967">
        <v>3</v>
      </c>
      <c r="F1967">
        <v>2</v>
      </c>
      <c r="G1967">
        <v>54072</v>
      </c>
      <c r="H1967" t="s">
        <v>147</v>
      </c>
      <c r="I1967">
        <v>2</v>
      </c>
      <c r="J1967">
        <v>1</v>
      </c>
      <c r="K1967">
        <v>1</v>
      </c>
      <c r="L1967">
        <f t="shared" si="90"/>
        <v>2</v>
      </c>
      <c r="M1967">
        <f>marketing_campaign32[[#This Row],[TotalKids]]+marketing_campaign32[[#This Row],[Marital_Number]]</f>
        <v>4</v>
      </c>
      <c r="N1967" s="1">
        <v>41482</v>
      </c>
      <c r="O1967" s="22">
        <f>MAX($N$2:$N$2229)-marketing_campaign32[[#This Row],[Dt_Customer]]</f>
        <v>337</v>
      </c>
      <c r="P1967">
        <v>71</v>
      </c>
      <c r="Q1967">
        <v>35</v>
      </c>
      <c r="R1967">
        <v>0</v>
      </c>
      <c r="S1967">
        <v>4</v>
      </c>
      <c r="T1967">
        <v>0</v>
      </c>
      <c r="U1967">
        <v>0</v>
      </c>
      <c r="V1967">
        <v>0</v>
      </c>
      <c r="W1967">
        <f t="shared" si="91"/>
        <v>39</v>
      </c>
      <c r="X1967" s="27">
        <f>marketing_campaign32[[#This Row],[TotalSpend]]/marketing_campaign32[[#This Row],[Income]]</f>
        <v>7.2126054150022188E-4</v>
      </c>
      <c r="Y1967" s="27" t="str">
        <f>IF(marketing_campaign32[[#This Row],[TotalSpend]]&gt;1196, "High Spend", "Low Spend")</f>
        <v>Low Spend</v>
      </c>
      <c r="Z1967">
        <v>1</v>
      </c>
      <c r="AA1967">
        <v>2</v>
      </c>
      <c r="AB1967">
        <v>0</v>
      </c>
      <c r="AC1967">
        <v>2</v>
      </c>
      <c r="AD1967">
        <f t="shared" si="92"/>
        <v>4</v>
      </c>
      <c r="AE1967" s="30">
        <f>IFERROR(marketing_campaign32[[#This Row],[TotalSpend]]/marketing_campaign32[[#This Row],[TotalPurchase]], 0)</f>
        <v>9.75</v>
      </c>
      <c r="AF1967">
        <v>8</v>
      </c>
      <c r="AG1967">
        <v>0</v>
      </c>
      <c r="AH1967">
        <v>0</v>
      </c>
      <c r="AI1967">
        <v>0</v>
      </c>
      <c r="AJ1967">
        <v>0</v>
      </c>
      <c r="AK1967">
        <v>0</v>
      </c>
      <c r="AL1967">
        <v>0</v>
      </c>
      <c r="AM1967">
        <v>0</v>
      </c>
    </row>
    <row r="1968" spans="1:39" x14ac:dyDescent="0.3">
      <c r="A1968">
        <v>7235</v>
      </c>
      <c r="B1968">
        <v>1975</v>
      </c>
      <c r="C1968">
        <f>2014-marketing_campaign32[[#This Row],[Year_Birth]]</f>
        <v>39</v>
      </c>
      <c r="D1968" t="str">
        <f>IF(AND(marketing_campaign32[[#This Row],[Age]]&gt;17, marketing_campaign32[[#This Row],[Age]]&lt;40), "Adult", IF(AND(marketing_campaign32[[#This Row],[Age]]&gt;=40, marketing_campaign32[[#This Row],[Age]]&lt;59), "Middle Age", "Old Age"))</f>
        <v>Adult</v>
      </c>
      <c r="E1968">
        <v>3</v>
      </c>
      <c r="F1968">
        <v>2</v>
      </c>
      <c r="G1968">
        <v>17003</v>
      </c>
      <c r="H1968" t="s">
        <v>148</v>
      </c>
      <c r="I1968">
        <v>1</v>
      </c>
      <c r="J1968">
        <v>1</v>
      </c>
      <c r="K1968">
        <v>0</v>
      </c>
      <c r="L1968">
        <f t="shared" si="90"/>
        <v>1</v>
      </c>
      <c r="M1968">
        <f>marketing_campaign32[[#This Row],[TotalKids]]+marketing_campaign32[[#This Row],[Marital_Number]]</f>
        <v>3</v>
      </c>
      <c r="N1968" s="1">
        <v>41617</v>
      </c>
      <c r="O1968" s="22">
        <f>MAX($N$2:$N$2229)-marketing_campaign32[[#This Row],[Dt_Customer]]</f>
        <v>202</v>
      </c>
      <c r="P1968">
        <v>37</v>
      </c>
      <c r="Q1968">
        <v>2</v>
      </c>
      <c r="R1968">
        <v>5</v>
      </c>
      <c r="S1968">
        <v>12</v>
      </c>
      <c r="T1968">
        <v>4</v>
      </c>
      <c r="U1968">
        <v>8</v>
      </c>
      <c r="V1968">
        <v>7</v>
      </c>
      <c r="W1968">
        <f t="shared" si="91"/>
        <v>38</v>
      </c>
      <c r="X1968" s="27">
        <f>marketing_campaign32[[#This Row],[TotalSpend]]/marketing_campaign32[[#This Row],[Income]]</f>
        <v>2.234899723578192E-3</v>
      </c>
      <c r="Y1968" s="27" t="str">
        <f>IF(marketing_campaign32[[#This Row],[TotalSpend]]&gt;1196, "High Spend", "Low Spend")</f>
        <v>Low Spend</v>
      </c>
      <c r="Z1968">
        <v>3</v>
      </c>
      <c r="AA1968">
        <v>2</v>
      </c>
      <c r="AB1968">
        <v>0</v>
      </c>
      <c r="AC1968">
        <v>4</v>
      </c>
      <c r="AD1968">
        <f t="shared" si="92"/>
        <v>6</v>
      </c>
      <c r="AE1968" s="30">
        <f>IFERROR(marketing_campaign32[[#This Row],[TotalSpend]]/marketing_campaign32[[#This Row],[TotalPurchase]], 0)</f>
        <v>6.333333333333333</v>
      </c>
      <c r="AF1968">
        <v>5</v>
      </c>
      <c r="AG1968">
        <v>0</v>
      </c>
      <c r="AH1968">
        <v>0</v>
      </c>
      <c r="AI1968">
        <v>0</v>
      </c>
      <c r="AJ1968">
        <v>0</v>
      </c>
      <c r="AK1968">
        <v>0</v>
      </c>
      <c r="AL1968">
        <v>0</v>
      </c>
      <c r="AM1968">
        <v>0</v>
      </c>
    </row>
    <row r="1969" spans="1:39" x14ac:dyDescent="0.3">
      <c r="A1969">
        <v>5394</v>
      </c>
      <c r="B1969">
        <v>1979</v>
      </c>
      <c r="C1969">
        <f>2014-marketing_campaign32[[#This Row],[Year_Birth]]</f>
        <v>35</v>
      </c>
      <c r="D1969" t="str">
        <f>IF(AND(marketing_campaign32[[#This Row],[Age]]&gt;17, marketing_campaign32[[#This Row],[Age]]&lt;40), "Adult", IF(AND(marketing_campaign32[[#This Row],[Age]]&gt;=40, marketing_campaign32[[#This Row],[Age]]&lt;59), "Middle Age", "Old Age"))</f>
        <v>Adult</v>
      </c>
      <c r="E1969">
        <v>1</v>
      </c>
      <c r="F1969">
        <v>1</v>
      </c>
      <c r="G1969">
        <v>16014</v>
      </c>
      <c r="H1969" t="s">
        <v>148</v>
      </c>
      <c r="I1969">
        <v>1</v>
      </c>
      <c r="J1969">
        <v>1</v>
      </c>
      <c r="K1969">
        <v>1</v>
      </c>
      <c r="L1969">
        <f t="shared" si="90"/>
        <v>2</v>
      </c>
      <c r="M1969">
        <f>marketing_campaign32[[#This Row],[TotalKids]]+marketing_campaign32[[#This Row],[Marital_Number]]</f>
        <v>3</v>
      </c>
      <c r="N1969" s="1">
        <v>41350</v>
      </c>
      <c r="O1969" s="22">
        <f>MAX($N$2:$N$2229)-marketing_campaign32[[#This Row],[Dt_Customer]]</f>
        <v>469</v>
      </c>
      <c r="P1969">
        <v>42</v>
      </c>
      <c r="Q1969">
        <v>3</v>
      </c>
      <c r="R1969">
        <v>9</v>
      </c>
      <c r="S1969">
        <v>4</v>
      </c>
      <c r="T1969">
        <v>7</v>
      </c>
      <c r="U1969">
        <v>8</v>
      </c>
      <c r="V1969">
        <v>7</v>
      </c>
      <c r="W1969">
        <f t="shared" si="91"/>
        <v>38</v>
      </c>
      <c r="X1969" s="27">
        <f>marketing_campaign32[[#This Row],[TotalSpend]]/marketing_campaign32[[#This Row],[Income]]</f>
        <v>2.3729236917697017E-3</v>
      </c>
      <c r="Y1969" s="27" t="str">
        <f>IF(marketing_campaign32[[#This Row],[TotalSpend]]&gt;1196, "High Spend", "Low Spend")</f>
        <v>Low Spend</v>
      </c>
      <c r="Z1969">
        <v>4</v>
      </c>
      <c r="AA1969">
        <v>1</v>
      </c>
      <c r="AB1969">
        <v>1</v>
      </c>
      <c r="AC1969">
        <v>4</v>
      </c>
      <c r="AD1969">
        <f t="shared" si="92"/>
        <v>6</v>
      </c>
      <c r="AE1969" s="30">
        <f>IFERROR(marketing_campaign32[[#This Row],[TotalSpend]]/marketing_campaign32[[#This Row],[TotalPurchase]], 0)</f>
        <v>6.333333333333333</v>
      </c>
      <c r="AF1969">
        <v>3</v>
      </c>
      <c r="AG1969">
        <v>0</v>
      </c>
      <c r="AH1969">
        <v>0</v>
      </c>
      <c r="AI1969">
        <v>0</v>
      </c>
      <c r="AJ1969">
        <v>0</v>
      </c>
      <c r="AK1969">
        <v>0</v>
      </c>
      <c r="AL1969">
        <v>0</v>
      </c>
      <c r="AM1969">
        <v>0</v>
      </c>
    </row>
    <row r="1970" spans="1:39" x14ac:dyDescent="0.3">
      <c r="A1970">
        <v>2478</v>
      </c>
      <c r="B1970">
        <v>1973</v>
      </c>
      <c r="C1970">
        <f>2014-marketing_campaign32[[#This Row],[Year_Birth]]</f>
        <v>41</v>
      </c>
      <c r="D1970" t="str">
        <f>IF(AND(marketing_campaign32[[#This Row],[Age]]&gt;17, marketing_campaign32[[#This Row],[Age]]&lt;40), "Adult", IF(AND(marketing_campaign32[[#This Row],[Age]]&gt;=40, marketing_campaign32[[#This Row],[Age]]&lt;59), "Middle Age", "Old Age"))</f>
        <v>Middle Age</v>
      </c>
      <c r="E1970">
        <v>2</v>
      </c>
      <c r="F1970">
        <v>2</v>
      </c>
      <c r="G1970">
        <v>25410</v>
      </c>
      <c r="H1970" t="s">
        <v>148</v>
      </c>
      <c r="I1970">
        <v>1</v>
      </c>
      <c r="J1970">
        <v>1</v>
      </c>
      <c r="K1970">
        <v>0</v>
      </c>
      <c r="L1970">
        <f t="shared" si="90"/>
        <v>1</v>
      </c>
      <c r="M1970">
        <f>marketing_campaign32[[#This Row],[TotalKids]]+marketing_campaign32[[#This Row],[Marital_Number]]</f>
        <v>3</v>
      </c>
      <c r="N1970" s="1">
        <v>41517</v>
      </c>
      <c r="O1970" s="22">
        <f>MAX($N$2:$N$2229)-marketing_campaign32[[#This Row],[Dt_Customer]]</f>
        <v>302</v>
      </c>
      <c r="P1970">
        <v>48</v>
      </c>
      <c r="Q1970">
        <v>2</v>
      </c>
      <c r="R1970">
        <v>2</v>
      </c>
      <c r="S1970">
        <v>4</v>
      </c>
      <c r="T1970">
        <v>13</v>
      </c>
      <c r="U1970">
        <v>13</v>
      </c>
      <c r="V1970">
        <v>4</v>
      </c>
      <c r="W1970">
        <f t="shared" si="91"/>
        <v>38</v>
      </c>
      <c r="X1970" s="27">
        <f>marketing_campaign32[[#This Row],[TotalSpend]]/marketing_campaign32[[#This Row],[Income]]</f>
        <v>1.4954742227469501E-3</v>
      </c>
      <c r="Y1970" s="27" t="str">
        <f>IF(marketing_campaign32[[#This Row],[TotalSpend]]&gt;1196, "High Spend", "Low Spend")</f>
        <v>Low Spend</v>
      </c>
      <c r="Z1970">
        <v>1</v>
      </c>
      <c r="AA1970">
        <v>1</v>
      </c>
      <c r="AB1970">
        <v>0</v>
      </c>
      <c r="AC1970">
        <v>4</v>
      </c>
      <c r="AD1970">
        <f t="shared" si="92"/>
        <v>5</v>
      </c>
      <c r="AE1970" s="30">
        <f>IFERROR(marketing_campaign32[[#This Row],[TotalSpend]]/marketing_campaign32[[#This Row],[TotalPurchase]], 0)</f>
        <v>7.6</v>
      </c>
      <c r="AF1970">
        <v>4</v>
      </c>
      <c r="AG1970">
        <v>0</v>
      </c>
      <c r="AH1970">
        <v>0</v>
      </c>
      <c r="AI1970">
        <v>0</v>
      </c>
      <c r="AJ1970">
        <v>0</v>
      </c>
      <c r="AK1970">
        <v>0</v>
      </c>
      <c r="AL1970">
        <v>0</v>
      </c>
      <c r="AM1970">
        <v>0</v>
      </c>
    </row>
    <row r="1971" spans="1:39" x14ac:dyDescent="0.3">
      <c r="A1971">
        <v>4415</v>
      </c>
      <c r="B1971">
        <v>1961</v>
      </c>
      <c r="C1971">
        <f>2014-marketing_campaign32[[#This Row],[Year_Birth]]</f>
        <v>53</v>
      </c>
      <c r="D1971" t="str">
        <f>IF(AND(marketing_campaign32[[#This Row],[Age]]&gt;17, marketing_campaign32[[#This Row],[Age]]&lt;40), "Adult", IF(AND(marketing_campaign32[[#This Row],[Age]]&gt;=40, marketing_campaign32[[#This Row],[Age]]&lt;59), "Middle Age", "Old Age"))</f>
        <v>Middle Age</v>
      </c>
      <c r="E1971">
        <v>2</v>
      </c>
      <c r="F1971">
        <v>2</v>
      </c>
      <c r="G1971">
        <v>16860</v>
      </c>
      <c r="H1971" t="s">
        <v>148</v>
      </c>
      <c r="I1971">
        <v>1</v>
      </c>
      <c r="J1971">
        <v>1</v>
      </c>
      <c r="K1971">
        <v>1</v>
      </c>
      <c r="L1971">
        <f t="shared" si="90"/>
        <v>2</v>
      </c>
      <c r="M1971">
        <f>marketing_campaign32[[#This Row],[TotalKids]]+marketing_campaign32[[#This Row],[Marital_Number]]</f>
        <v>4</v>
      </c>
      <c r="N1971" s="1">
        <v>41164</v>
      </c>
      <c r="O1971" s="22">
        <f>MAX($N$2:$N$2229)-marketing_campaign32[[#This Row],[Dt_Customer]]</f>
        <v>655</v>
      </c>
      <c r="P1971">
        <v>19</v>
      </c>
      <c r="Q1971">
        <v>10</v>
      </c>
      <c r="R1971">
        <v>4</v>
      </c>
      <c r="S1971">
        <v>4</v>
      </c>
      <c r="T1971">
        <v>3</v>
      </c>
      <c r="U1971">
        <v>3</v>
      </c>
      <c r="V1971">
        <v>14</v>
      </c>
      <c r="W1971">
        <f t="shared" si="91"/>
        <v>38</v>
      </c>
      <c r="X1971" s="27">
        <f>marketing_campaign32[[#This Row],[TotalSpend]]/marketing_campaign32[[#This Row],[Income]]</f>
        <v>2.2538552787663107E-3</v>
      </c>
      <c r="Y1971" s="27" t="str">
        <f>IF(marketing_campaign32[[#This Row],[TotalSpend]]&gt;1196, "High Spend", "Low Spend")</f>
        <v>Low Spend</v>
      </c>
      <c r="Z1971">
        <v>3</v>
      </c>
      <c r="AA1971">
        <v>1</v>
      </c>
      <c r="AB1971">
        <v>1</v>
      </c>
      <c r="AC1971">
        <v>3</v>
      </c>
      <c r="AD1971">
        <f t="shared" si="92"/>
        <v>5</v>
      </c>
      <c r="AE1971" s="30">
        <f>IFERROR(marketing_campaign32[[#This Row],[TotalSpend]]/marketing_campaign32[[#This Row],[TotalPurchase]], 0)</f>
        <v>7.6</v>
      </c>
      <c r="AF1971">
        <v>7</v>
      </c>
      <c r="AG1971">
        <v>0</v>
      </c>
      <c r="AH1971">
        <v>0</v>
      </c>
      <c r="AI1971">
        <v>0</v>
      </c>
      <c r="AJ1971">
        <v>0</v>
      </c>
      <c r="AK1971">
        <v>0</v>
      </c>
      <c r="AL1971">
        <v>0</v>
      </c>
      <c r="AM1971">
        <v>0</v>
      </c>
    </row>
    <row r="1972" spans="1:39" x14ac:dyDescent="0.3">
      <c r="A1972">
        <v>1461</v>
      </c>
      <c r="B1972">
        <v>1965</v>
      </c>
      <c r="C1972">
        <f>2014-marketing_campaign32[[#This Row],[Year_Birth]]</f>
        <v>49</v>
      </c>
      <c r="D1972" t="str">
        <f>IF(AND(marketing_campaign32[[#This Row],[Age]]&gt;17, marketing_campaign32[[#This Row],[Age]]&lt;40), "Adult", IF(AND(marketing_campaign32[[#This Row],[Age]]&gt;=40, marketing_campaign32[[#This Row],[Age]]&lt;59), "Middle Age", "Old Age"))</f>
        <v>Middle Age</v>
      </c>
      <c r="E1972">
        <v>3</v>
      </c>
      <c r="F1972">
        <v>1</v>
      </c>
      <c r="G1972">
        <v>36921</v>
      </c>
      <c r="H1972" t="s">
        <v>147</v>
      </c>
      <c r="I1972">
        <v>2</v>
      </c>
      <c r="J1972">
        <v>1</v>
      </c>
      <c r="K1972">
        <v>1</v>
      </c>
      <c r="L1972">
        <f t="shared" si="90"/>
        <v>2</v>
      </c>
      <c r="M1972">
        <f>marketing_campaign32[[#This Row],[TotalKids]]+marketing_campaign32[[#This Row],[Marital_Number]]</f>
        <v>3</v>
      </c>
      <c r="N1972" s="1">
        <v>41483</v>
      </c>
      <c r="O1972" s="22">
        <f>MAX($N$2:$N$2229)-marketing_campaign32[[#This Row],[Dt_Customer]]</f>
        <v>336</v>
      </c>
      <c r="P1972">
        <v>74</v>
      </c>
      <c r="Q1972">
        <v>17</v>
      </c>
      <c r="R1972">
        <v>1</v>
      </c>
      <c r="S1972">
        <v>12</v>
      </c>
      <c r="T1972">
        <v>3</v>
      </c>
      <c r="U1972">
        <v>1</v>
      </c>
      <c r="V1972">
        <v>4</v>
      </c>
      <c r="W1972">
        <f t="shared" si="91"/>
        <v>38</v>
      </c>
      <c r="X1972" s="27">
        <f>marketing_campaign32[[#This Row],[TotalSpend]]/marketing_campaign32[[#This Row],[Income]]</f>
        <v>1.0292245605481975E-3</v>
      </c>
      <c r="Y1972" s="27" t="str">
        <f>IF(marketing_campaign32[[#This Row],[TotalSpend]]&gt;1196, "High Spend", "Low Spend")</f>
        <v>Low Spend</v>
      </c>
      <c r="Z1972">
        <v>2</v>
      </c>
      <c r="AA1972">
        <v>2</v>
      </c>
      <c r="AB1972">
        <v>0</v>
      </c>
      <c r="AC1972">
        <v>3</v>
      </c>
      <c r="AD1972">
        <f t="shared" si="92"/>
        <v>5</v>
      </c>
      <c r="AE1972" s="30">
        <f>IFERROR(marketing_campaign32[[#This Row],[TotalSpend]]/marketing_campaign32[[#This Row],[TotalPurchase]], 0)</f>
        <v>7.6</v>
      </c>
      <c r="AF1972">
        <v>7</v>
      </c>
      <c r="AG1972">
        <v>0</v>
      </c>
      <c r="AH1972">
        <v>0</v>
      </c>
      <c r="AI1972">
        <v>0</v>
      </c>
      <c r="AJ1972">
        <v>0</v>
      </c>
      <c r="AK1972">
        <v>0</v>
      </c>
      <c r="AL1972">
        <v>0</v>
      </c>
      <c r="AM1972">
        <v>0</v>
      </c>
    </row>
    <row r="1973" spans="1:39" x14ac:dyDescent="0.3">
      <c r="A1973">
        <v>10033</v>
      </c>
      <c r="B1973">
        <v>1973</v>
      </c>
      <c r="C1973">
        <f>2014-marketing_campaign32[[#This Row],[Year_Birth]]</f>
        <v>41</v>
      </c>
      <c r="D1973" t="str">
        <f>IF(AND(marketing_campaign32[[#This Row],[Age]]&gt;17, marketing_campaign32[[#This Row],[Age]]&lt;40), "Adult", IF(AND(marketing_campaign32[[#This Row],[Age]]&gt;=40, marketing_campaign32[[#This Row],[Age]]&lt;59), "Middle Age", "Old Age"))</f>
        <v>Middle Age</v>
      </c>
      <c r="E1973">
        <v>3</v>
      </c>
      <c r="F1973">
        <v>1</v>
      </c>
      <c r="G1973">
        <v>31163</v>
      </c>
      <c r="H1973" t="s">
        <v>147</v>
      </c>
      <c r="I1973">
        <v>2</v>
      </c>
      <c r="J1973">
        <v>1</v>
      </c>
      <c r="K1973">
        <v>0</v>
      </c>
      <c r="L1973">
        <f t="shared" si="90"/>
        <v>1</v>
      </c>
      <c r="M1973">
        <f>marketing_campaign32[[#This Row],[TotalKids]]+marketing_campaign32[[#This Row],[Marital_Number]]</f>
        <v>2</v>
      </c>
      <c r="N1973" s="1">
        <v>41683</v>
      </c>
      <c r="O1973" s="22">
        <f>MAX($N$2:$N$2229)-marketing_campaign32[[#This Row],[Dt_Customer]]</f>
        <v>136</v>
      </c>
      <c r="P1973">
        <v>54</v>
      </c>
      <c r="Q1973">
        <v>2</v>
      </c>
      <c r="R1973">
        <v>3</v>
      </c>
      <c r="S1973">
        <v>10</v>
      </c>
      <c r="T1973">
        <v>11</v>
      </c>
      <c r="U1973">
        <v>2</v>
      </c>
      <c r="V1973">
        <v>10</v>
      </c>
      <c r="W1973">
        <f t="shared" si="91"/>
        <v>38</v>
      </c>
      <c r="X1973" s="27">
        <f>marketing_campaign32[[#This Row],[TotalSpend]]/marketing_campaign32[[#This Row],[Income]]</f>
        <v>1.2193947951095851E-3</v>
      </c>
      <c r="Y1973" s="27" t="str">
        <f>IF(marketing_campaign32[[#This Row],[TotalSpend]]&gt;1196, "High Spend", "Low Spend")</f>
        <v>Low Spend</v>
      </c>
      <c r="Z1973">
        <v>1</v>
      </c>
      <c r="AA1973">
        <v>1</v>
      </c>
      <c r="AB1973">
        <v>0</v>
      </c>
      <c r="AC1973">
        <v>3</v>
      </c>
      <c r="AD1973">
        <f t="shared" si="92"/>
        <v>4</v>
      </c>
      <c r="AE1973" s="30">
        <f>IFERROR(marketing_campaign32[[#This Row],[TotalSpend]]/marketing_campaign32[[#This Row],[TotalPurchase]], 0)</f>
        <v>9.5</v>
      </c>
      <c r="AF1973">
        <v>6</v>
      </c>
      <c r="AG1973">
        <v>0</v>
      </c>
      <c r="AH1973">
        <v>0</v>
      </c>
      <c r="AI1973">
        <v>0</v>
      </c>
      <c r="AJ1973">
        <v>0</v>
      </c>
      <c r="AK1973">
        <v>0</v>
      </c>
      <c r="AL1973">
        <v>0</v>
      </c>
      <c r="AM1973">
        <v>0</v>
      </c>
    </row>
    <row r="1974" spans="1:39" x14ac:dyDescent="0.3">
      <c r="A1974">
        <v>5751</v>
      </c>
      <c r="B1974">
        <v>1973</v>
      </c>
      <c r="C1974">
        <f>2014-marketing_campaign32[[#This Row],[Year_Birth]]</f>
        <v>41</v>
      </c>
      <c r="D1974" t="str">
        <f>IF(AND(marketing_campaign32[[#This Row],[Age]]&gt;17, marketing_campaign32[[#This Row],[Age]]&lt;40), "Adult", IF(AND(marketing_campaign32[[#This Row],[Age]]&gt;=40, marketing_campaign32[[#This Row],[Age]]&lt;59), "Middle Age", "Old Age"))</f>
        <v>Middle Age</v>
      </c>
      <c r="E1974">
        <v>3</v>
      </c>
      <c r="F1974">
        <v>1</v>
      </c>
      <c r="G1974">
        <v>31163</v>
      </c>
      <c r="H1974" t="s">
        <v>147</v>
      </c>
      <c r="I1974">
        <v>2</v>
      </c>
      <c r="J1974">
        <v>1</v>
      </c>
      <c r="K1974">
        <v>0</v>
      </c>
      <c r="L1974">
        <f t="shared" si="90"/>
        <v>1</v>
      </c>
      <c r="M1974">
        <f>marketing_campaign32[[#This Row],[TotalKids]]+marketing_campaign32[[#This Row],[Marital_Number]]</f>
        <v>2</v>
      </c>
      <c r="N1974" s="1">
        <v>41683</v>
      </c>
      <c r="O1974" s="22">
        <f>MAX($N$2:$N$2229)-marketing_campaign32[[#This Row],[Dt_Customer]]</f>
        <v>136</v>
      </c>
      <c r="P1974">
        <v>54</v>
      </c>
      <c r="Q1974">
        <v>2</v>
      </c>
      <c r="R1974">
        <v>3</v>
      </c>
      <c r="S1974">
        <v>10</v>
      </c>
      <c r="T1974">
        <v>11</v>
      </c>
      <c r="U1974">
        <v>2</v>
      </c>
      <c r="V1974">
        <v>10</v>
      </c>
      <c r="W1974">
        <f t="shared" si="91"/>
        <v>38</v>
      </c>
      <c r="X1974" s="27">
        <f>marketing_campaign32[[#This Row],[TotalSpend]]/marketing_campaign32[[#This Row],[Income]]</f>
        <v>1.2193947951095851E-3</v>
      </c>
      <c r="Y1974" s="27" t="str">
        <f>IF(marketing_campaign32[[#This Row],[TotalSpend]]&gt;1196, "High Spend", "Low Spend")</f>
        <v>Low Spend</v>
      </c>
      <c r="Z1974">
        <v>1</v>
      </c>
      <c r="AA1974">
        <v>1</v>
      </c>
      <c r="AB1974">
        <v>0</v>
      </c>
      <c r="AC1974">
        <v>3</v>
      </c>
      <c r="AD1974">
        <f t="shared" si="92"/>
        <v>4</v>
      </c>
      <c r="AE1974" s="30">
        <f>IFERROR(marketing_campaign32[[#This Row],[TotalSpend]]/marketing_campaign32[[#This Row],[TotalPurchase]], 0)</f>
        <v>9.5</v>
      </c>
      <c r="AF1974">
        <v>6</v>
      </c>
      <c r="AG1974">
        <v>0</v>
      </c>
      <c r="AH1974">
        <v>0</v>
      </c>
      <c r="AI1974">
        <v>0</v>
      </c>
      <c r="AJ1974">
        <v>0</v>
      </c>
      <c r="AK1974">
        <v>0</v>
      </c>
      <c r="AL1974">
        <v>0</v>
      </c>
      <c r="AM1974">
        <v>0</v>
      </c>
    </row>
    <row r="1975" spans="1:39" x14ac:dyDescent="0.3">
      <c r="A1975">
        <v>10219</v>
      </c>
      <c r="B1975">
        <v>1972</v>
      </c>
      <c r="C1975">
        <f>2014-marketing_campaign32[[#This Row],[Year_Birth]]</f>
        <v>42</v>
      </c>
      <c r="D1975" t="str">
        <f>IF(AND(marketing_campaign32[[#This Row],[Age]]&gt;17, marketing_campaign32[[#This Row],[Age]]&lt;40), "Adult", IF(AND(marketing_campaign32[[#This Row],[Age]]&gt;=40, marketing_campaign32[[#This Row],[Age]]&lt;59), "Middle Age", "Old Age"))</f>
        <v>Middle Age</v>
      </c>
      <c r="E1975">
        <v>2</v>
      </c>
      <c r="F1975">
        <v>2</v>
      </c>
      <c r="G1975">
        <v>31590</v>
      </c>
      <c r="H1975" t="s">
        <v>147</v>
      </c>
      <c r="I1975">
        <v>2</v>
      </c>
      <c r="J1975">
        <v>1</v>
      </c>
      <c r="K1975">
        <v>0</v>
      </c>
      <c r="L1975">
        <f t="shared" si="90"/>
        <v>1</v>
      </c>
      <c r="M1975">
        <f>marketing_campaign32[[#This Row],[TotalKids]]+marketing_campaign32[[#This Row],[Marital_Number]]</f>
        <v>3</v>
      </c>
      <c r="N1975" s="1">
        <v>41443</v>
      </c>
      <c r="O1975" s="22">
        <f>MAX($N$2:$N$2229)-marketing_campaign32[[#This Row],[Dt_Customer]]</f>
        <v>376</v>
      </c>
      <c r="P1975">
        <v>40</v>
      </c>
      <c r="Q1975">
        <v>6</v>
      </c>
      <c r="R1975">
        <v>2</v>
      </c>
      <c r="S1975">
        <v>15</v>
      </c>
      <c r="T1975">
        <v>6</v>
      </c>
      <c r="U1975">
        <v>6</v>
      </c>
      <c r="V1975">
        <v>3</v>
      </c>
      <c r="W1975">
        <f t="shared" si="91"/>
        <v>38</v>
      </c>
      <c r="X1975" s="27">
        <f>marketing_campaign32[[#This Row],[TotalSpend]]/marketing_campaign32[[#This Row],[Income]]</f>
        <v>1.2029123140234251E-3</v>
      </c>
      <c r="Y1975" s="27" t="str">
        <f>IF(marketing_campaign32[[#This Row],[TotalSpend]]&gt;1196, "High Spend", "Low Spend")</f>
        <v>Low Spend</v>
      </c>
      <c r="Z1975">
        <v>1</v>
      </c>
      <c r="AA1975">
        <v>1</v>
      </c>
      <c r="AB1975">
        <v>0</v>
      </c>
      <c r="AC1975">
        <v>3</v>
      </c>
      <c r="AD1975">
        <f t="shared" si="92"/>
        <v>4</v>
      </c>
      <c r="AE1975" s="30">
        <f>IFERROR(marketing_campaign32[[#This Row],[TotalSpend]]/marketing_campaign32[[#This Row],[TotalPurchase]], 0)</f>
        <v>9.5</v>
      </c>
      <c r="AF1975">
        <v>8</v>
      </c>
      <c r="AG1975">
        <v>0</v>
      </c>
      <c r="AH1975">
        <v>0</v>
      </c>
      <c r="AI1975">
        <v>0</v>
      </c>
      <c r="AJ1975">
        <v>0</v>
      </c>
      <c r="AK1975">
        <v>0</v>
      </c>
      <c r="AL1975">
        <v>0</v>
      </c>
      <c r="AM1975">
        <v>0</v>
      </c>
    </row>
    <row r="1976" spans="1:39" x14ac:dyDescent="0.3">
      <c r="A1976">
        <v>1403</v>
      </c>
      <c r="B1976">
        <v>1975</v>
      </c>
      <c r="C1976">
        <f>2014-marketing_campaign32[[#This Row],[Year_Birth]]</f>
        <v>39</v>
      </c>
      <c r="D1976" t="str">
        <f>IF(AND(marketing_campaign32[[#This Row],[Age]]&gt;17, marketing_campaign32[[#This Row],[Age]]&lt;40), "Adult", IF(AND(marketing_campaign32[[#This Row],[Age]]&gt;=40, marketing_campaign32[[#This Row],[Age]]&lt;59), "Middle Age", "Old Age"))</f>
        <v>Adult</v>
      </c>
      <c r="E1976">
        <v>3</v>
      </c>
      <c r="F1976">
        <v>2</v>
      </c>
      <c r="G1976">
        <v>34984</v>
      </c>
      <c r="H1976" t="s">
        <v>147</v>
      </c>
      <c r="I1976">
        <v>2</v>
      </c>
      <c r="J1976">
        <v>1</v>
      </c>
      <c r="K1976">
        <v>1</v>
      </c>
      <c r="L1976">
        <f t="shared" si="90"/>
        <v>2</v>
      </c>
      <c r="M1976">
        <f>marketing_campaign32[[#This Row],[TotalKids]]+marketing_campaign32[[#This Row],[Marital_Number]]</f>
        <v>4</v>
      </c>
      <c r="N1976" s="1">
        <v>41158</v>
      </c>
      <c r="O1976" s="22">
        <f>MAX($N$2:$N$2229)-marketing_campaign32[[#This Row],[Dt_Customer]]</f>
        <v>661</v>
      </c>
      <c r="P1976">
        <v>40</v>
      </c>
      <c r="Q1976">
        <v>8</v>
      </c>
      <c r="R1976">
        <v>4</v>
      </c>
      <c r="S1976">
        <v>15</v>
      </c>
      <c r="T1976">
        <v>3</v>
      </c>
      <c r="U1976">
        <v>5</v>
      </c>
      <c r="V1976">
        <v>3</v>
      </c>
      <c r="W1976">
        <f t="shared" si="91"/>
        <v>38</v>
      </c>
      <c r="X1976" s="27">
        <f>marketing_campaign32[[#This Row],[TotalSpend]]/marketing_campaign32[[#This Row],[Income]]</f>
        <v>1.0862108392407958E-3</v>
      </c>
      <c r="Y1976" s="27" t="str">
        <f>IF(marketing_campaign32[[#This Row],[TotalSpend]]&gt;1196, "High Spend", "Low Spend")</f>
        <v>Low Spend</v>
      </c>
      <c r="Z1976">
        <v>2</v>
      </c>
      <c r="AA1976">
        <v>1</v>
      </c>
      <c r="AB1976">
        <v>0</v>
      </c>
      <c r="AC1976">
        <v>3</v>
      </c>
      <c r="AD1976">
        <f t="shared" si="92"/>
        <v>4</v>
      </c>
      <c r="AE1976" s="30">
        <f>IFERROR(marketing_campaign32[[#This Row],[TotalSpend]]/marketing_campaign32[[#This Row],[TotalPurchase]], 0)</f>
        <v>9.5</v>
      </c>
      <c r="AF1976">
        <v>7</v>
      </c>
      <c r="AG1976">
        <v>0</v>
      </c>
      <c r="AH1976">
        <v>0</v>
      </c>
      <c r="AI1976">
        <v>0</v>
      </c>
      <c r="AJ1976">
        <v>0</v>
      </c>
      <c r="AK1976">
        <v>0</v>
      </c>
      <c r="AL1976">
        <v>0</v>
      </c>
      <c r="AM1976">
        <v>0</v>
      </c>
    </row>
    <row r="1977" spans="1:39" x14ac:dyDescent="0.3">
      <c r="A1977">
        <v>679</v>
      </c>
      <c r="B1977">
        <v>1957</v>
      </c>
      <c r="C1977">
        <f>2014-marketing_campaign32[[#This Row],[Year_Birth]]</f>
        <v>57</v>
      </c>
      <c r="D1977" t="str">
        <f>IF(AND(marketing_campaign32[[#This Row],[Age]]&gt;17, marketing_campaign32[[#This Row],[Age]]&lt;40), "Adult", IF(AND(marketing_campaign32[[#This Row],[Age]]&gt;=40, marketing_campaign32[[#This Row],[Age]]&lt;59), "Middle Age", "Old Age"))</f>
        <v>Middle Age</v>
      </c>
      <c r="E1977">
        <v>3</v>
      </c>
      <c r="F1977">
        <v>2</v>
      </c>
      <c r="G1977">
        <v>37633</v>
      </c>
      <c r="H1977" t="s">
        <v>147</v>
      </c>
      <c r="I1977">
        <v>2</v>
      </c>
      <c r="J1977">
        <v>1</v>
      </c>
      <c r="K1977">
        <v>1</v>
      </c>
      <c r="L1977">
        <f t="shared" si="90"/>
        <v>2</v>
      </c>
      <c r="M1977">
        <f>marketing_campaign32[[#This Row],[TotalKids]]+marketing_campaign32[[#This Row],[Marital_Number]]</f>
        <v>4</v>
      </c>
      <c r="N1977" s="1">
        <v>41172</v>
      </c>
      <c r="O1977" s="22">
        <f>MAX($N$2:$N$2229)-marketing_campaign32[[#This Row],[Dt_Customer]]</f>
        <v>647</v>
      </c>
      <c r="P1977">
        <v>49</v>
      </c>
      <c r="Q1977">
        <v>13</v>
      </c>
      <c r="R1977">
        <v>4</v>
      </c>
      <c r="S1977">
        <v>20</v>
      </c>
      <c r="T1977">
        <v>0</v>
      </c>
      <c r="U1977">
        <v>0</v>
      </c>
      <c r="V1977">
        <v>1</v>
      </c>
      <c r="W1977">
        <f t="shared" si="91"/>
        <v>38</v>
      </c>
      <c r="X1977" s="27">
        <f>marketing_campaign32[[#This Row],[TotalSpend]]/marketing_campaign32[[#This Row],[Income]]</f>
        <v>1.0097520792921107E-3</v>
      </c>
      <c r="Y1977" s="27" t="str">
        <f>IF(marketing_campaign32[[#This Row],[TotalSpend]]&gt;1196, "High Spend", "Low Spend")</f>
        <v>Low Spend</v>
      </c>
      <c r="Z1977">
        <v>2</v>
      </c>
      <c r="AA1977">
        <v>1</v>
      </c>
      <c r="AB1977">
        <v>0</v>
      </c>
      <c r="AC1977">
        <v>3</v>
      </c>
      <c r="AD1977">
        <f t="shared" si="92"/>
        <v>4</v>
      </c>
      <c r="AE1977" s="30">
        <f>IFERROR(marketing_campaign32[[#This Row],[TotalSpend]]/marketing_campaign32[[#This Row],[TotalPurchase]], 0)</f>
        <v>9.5</v>
      </c>
      <c r="AF1977">
        <v>9</v>
      </c>
      <c r="AG1977">
        <v>0</v>
      </c>
      <c r="AH1977">
        <v>0</v>
      </c>
      <c r="AI1977">
        <v>0</v>
      </c>
      <c r="AJ1977">
        <v>0</v>
      </c>
      <c r="AK1977">
        <v>0</v>
      </c>
      <c r="AL1977">
        <v>0</v>
      </c>
      <c r="AM1977">
        <v>0</v>
      </c>
    </row>
    <row r="1978" spans="1:39" x14ac:dyDescent="0.3">
      <c r="A1978">
        <v>1030</v>
      </c>
      <c r="B1978">
        <v>1965</v>
      </c>
      <c r="C1978">
        <f>2014-marketing_campaign32[[#This Row],[Year_Birth]]</f>
        <v>49</v>
      </c>
      <c r="D1978" t="str">
        <f>IF(AND(marketing_campaign32[[#This Row],[Age]]&gt;17, marketing_campaign32[[#This Row],[Age]]&lt;40), "Adult", IF(AND(marketing_campaign32[[#This Row],[Age]]&gt;=40, marketing_campaign32[[#This Row],[Age]]&lt;59), "Middle Age", "Old Age"))</f>
        <v>Middle Age</v>
      </c>
      <c r="E1978">
        <v>3</v>
      </c>
      <c r="F1978">
        <v>1</v>
      </c>
      <c r="G1978">
        <v>40637</v>
      </c>
      <c r="H1978" t="s">
        <v>147</v>
      </c>
      <c r="I1978">
        <v>2</v>
      </c>
      <c r="J1978">
        <v>1</v>
      </c>
      <c r="K1978">
        <v>1</v>
      </c>
      <c r="L1978">
        <f t="shared" si="90"/>
        <v>2</v>
      </c>
      <c r="M1978">
        <f>marketing_campaign32[[#This Row],[TotalKids]]+marketing_campaign32[[#This Row],[Marital_Number]]</f>
        <v>3</v>
      </c>
      <c r="N1978" s="1">
        <v>41472</v>
      </c>
      <c r="O1978" s="22">
        <f>MAX($N$2:$N$2229)-marketing_campaign32[[#This Row],[Dt_Customer]]</f>
        <v>347</v>
      </c>
      <c r="P1978">
        <v>72</v>
      </c>
      <c r="Q1978">
        <v>22</v>
      </c>
      <c r="R1978">
        <v>0</v>
      </c>
      <c r="S1978">
        <v>13</v>
      </c>
      <c r="T1978">
        <v>0</v>
      </c>
      <c r="U1978">
        <v>0</v>
      </c>
      <c r="V1978">
        <v>3</v>
      </c>
      <c r="W1978">
        <f t="shared" si="91"/>
        <v>38</v>
      </c>
      <c r="X1978" s="27">
        <f>marketing_campaign32[[#This Row],[TotalSpend]]/marketing_campaign32[[#This Row],[Income]]</f>
        <v>9.3510839874990769E-4</v>
      </c>
      <c r="Y1978" s="27" t="str">
        <f>IF(marketing_campaign32[[#This Row],[TotalSpend]]&gt;1196, "High Spend", "Low Spend")</f>
        <v>Low Spend</v>
      </c>
      <c r="Z1978">
        <v>2</v>
      </c>
      <c r="AA1978">
        <v>1</v>
      </c>
      <c r="AB1978">
        <v>0</v>
      </c>
      <c r="AC1978">
        <v>3</v>
      </c>
      <c r="AD1978">
        <f t="shared" si="92"/>
        <v>4</v>
      </c>
      <c r="AE1978" s="30">
        <f>IFERROR(marketing_campaign32[[#This Row],[TotalSpend]]/marketing_campaign32[[#This Row],[TotalPurchase]], 0)</f>
        <v>9.5</v>
      </c>
      <c r="AF1978">
        <v>7</v>
      </c>
      <c r="AG1978">
        <v>0</v>
      </c>
      <c r="AH1978">
        <v>0</v>
      </c>
      <c r="AI1978">
        <v>0</v>
      </c>
      <c r="AJ1978">
        <v>0</v>
      </c>
      <c r="AK1978">
        <v>0</v>
      </c>
      <c r="AL1978">
        <v>0</v>
      </c>
      <c r="AM1978">
        <v>0</v>
      </c>
    </row>
    <row r="1979" spans="1:39" x14ac:dyDescent="0.3">
      <c r="A1979">
        <v>1818</v>
      </c>
      <c r="B1979">
        <v>1971</v>
      </c>
      <c r="C1979">
        <f>2014-marketing_campaign32[[#This Row],[Year_Birth]]</f>
        <v>43</v>
      </c>
      <c r="D1979" t="str">
        <f>IF(AND(marketing_campaign32[[#This Row],[Age]]&gt;17, marketing_campaign32[[#This Row],[Age]]&lt;40), "Adult", IF(AND(marketing_campaign32[[#This Row],[Age]]&gt;=40, marketing_campaign32[[#This Row],[Age]]&lt;59), "Middle Age", "Old Age"))</f>
        <v>Middle Age</v>
      </c>
      <c r="E1979">
        <v>3</v>
      </c>
      <c r="F1979">
        <v>2</v>
      </c>
      <c r="G1979">
        <v>29732</v>
      </c>
      <c r="H1979" t="s">
        <v>148</v>
      </c>
      <c r="I1979">
        <v>1</v>
      </c>
      <c r="J1979">
        <v>1</v>
      </c>
      <c r="K1979">
        <v>0</v>
      </c>
      <c r="L1979">
        <f t="shared" si="90"/>
        <v>1</v>
      </c>
      <c r="M1979">
        <f>marketing_campaign32[[#This Row],[TotalKids]]+marketing_campaign32[[#This Row],[Marital_Number]]</f>
        <v>3</v>
      </c>
      <c r="N1979" s="1">
        <v>41723</v>
      </c>
      <c r="O1979" s="22">
        <f>MAX($N$2:$N$2229)-marketing_campaign32[[#This Row],[Dt_Customer]]</f>
        <v>96</v>
      </c>
      <c r="P1979">
        <v>23</v>
      </c>
      <c r="Q1979">
        <v>25</v>
      </c>
      <c r="R1979">
        <v>0</v>
      </c>
      <c r="S1979">
        <v>8</v>
      </c>
      <c r="T1979">
        <v>0</v>
      </c>
      <c r="U1979">
        <v>1</v>
      </c>
      <c r="V1979">
        <v>4</v>
      </c>
      <c r="W1979">
        <f t="shared" si="91"/>
        <v>38</v>
      </c>
      <c r="X1979" s="27">
        <f>marketing_campaign32[[#This Row],[TotalSpend]]/marketing_campaign32[[#This Row],[Income]]</f>
        <v>1.2780842190232746E-3</v>
      </c>
      <c r="Y1979" s="27" t="str">
        <f>IF(marketing_campaign32[[#This Row],[TotalSpend]]&gt;1196, "High Spend", "Low Spend")</f>
        <v>Low Spend</v>
      </c>
      <c r="Z1979">
        <v>1</v>
      </c>
      <c r="AA1979">
        <v>2</v>
      </c>
      <c r="AB1979">
        <v>0</v>
      </c>
      <c r="AC1979">
        <v>2</v>
      </c>
      <c r="AD1979">
        <f t="shared" si="92"/>
        <v>4</v>
      </c>
      <c r="AE1979" s="30">
        <f>IFERROR(marketing_campaign32[[#This Row],[TotalSpend]]/marketing_campaign32[[#This Row],[TotalPurchase]], 0)</f>
        <v>9.5</v>
      </c>
      <c r="AF1979">
        <v>9</v>
      </c>
      <c r="AG1979">
        <v>0</v>
      </c>
      <c r="AH1979">
        <v>0</v>
      </c>
      <c r="AI1979">
        <v>0</v>
      </c>
      <c r="AJ1979">
        <v>0</v>
      </c>
      <c r="AK1979">
        <v>0</v>
      </c>
      <c r="AL1979">
        <v>0</v>
      </c>
      <c r="AM1979">
        <v>0</v>
      </c>
    </row>
    <row r="1980" spans="1:39" x14ac:dyDescent="0.3">
      <c r="A1980">
        <v>3526</v>
      </c>
      <c r="B1980">
        <v>1968</v>
      </c>
      <c r="C1980">
        <f>2014-marketing_campaign32[[#This Row],[Year_Birth]]</f>
        <v>46</v>
      </c>
      <c r="D1980" t="str">
        <f>IF(AND(marketing_campaign32[[#This Row],[Age]]&gt;17, marketing_campaign32[[#This Row],[Age]]&lt;40), "Adult", IF(AND(marketing_campaign32[[#This Row],[Age]]&gt;=40, marketing_campaign32[[#This Row],[Age]]&lt;59), "Middle Age", "Old Age"))</f>
        <v>Middle Age</v>
      </c>
      <c r="E1980">
        <v>3</v>
      </c>
      <c r="F1980">
        <v>2</v>
      </c>
      <c r="G1980">
        <v>38443</v>
      </c>
      <c r="H1980" t="s">
        <v>147</v>
      </c>
      <c r="I1980">
        <v>2</v>
      </c>
      <c r="J1980">
        <v>1</v>
      </c>
      <c r="K1980">
        <v>1</v>
      </c>
      <c r="L1980">
        <f t="shared" si="90"/>
        <v>2</v>
      </c>
      <c r="M1980">
        <f>marketing_campaign32[[#This Row],[TotalKids]]+marketing_campaign32[[#This Row],[Marital_Number]]</f>
        <v>4</v>
      </c>
      <c r="N1980" s="1">
        <v>41666</v>
      </c>
      <c r="O1980" s="22">
        <f>MAX($N$2:$N$2229)-marketing_campaign32[[#This Row],[Dt_Customer]]</f>
        <v>153</v>
      </c>
      <c r="P1980">
        <v>58</v>
      </c>
      <c r="Q1980">
        <v>32</v>
      </c>
      <c r="R1980">
        <v>0</v>
      </c>
      <c r="S1980">
        <v>5</v>
      </c>
      <c r="T1980">
        <v>0</v>
      </c>
      <c r="U1980">
        <v>0</v>
      </c>
      <c r="V1980">
        <v>1</v>
      </c>
      <c r="W1980">
        <f t="shared" si="91"/>
        <v>38</v>
      </c>
      <c r="X1980" s="27">
        <f>marketing_campaign32[[#This Row],[TotalSpend]]/marketing_campaign32[[#This Row],[Income]]</f>
        <v>9.8847644564680186E-4</v>
      </c>
      <c r="Y1980" s="27" t="str">
        <f>IF(marketing_campaign32[[#This Row],[TotalSpend]]&gt;1196, "High Spend", "Low Spend")</f>
        <v>Low Spend</v>
      </c>
      <c r="Z1980">
        <v>2</v>
      </c>
      <c r="AA1980">
        <v>1</v>
      </c>
      <c r="AB1980">
        <v>0</v>
      </c>
      <c r="AC1980">
        <v>3</v>
      </c>
      <c r="AD1980">
        <f t="shared" si="92"/>
        <v>4</v>
      </c>
      <c r="AE1980" s="30">
        <f>IFERROR(marketing_campaign32[[#This Row],[TotalSpend]]/marketing_campaign32[[#This Row],[TotalPurchase]], 0)</f>
        <v>9.5</v>
      </c>
      <c r="AF1980">
        <v>7</v>
      </c>
      <c r="AG1980">
        <v>0</v>
      </c>
      <c r="AH1980">
        <v>0</v>
      </c>
      <c r="AI1980">
        <v>0</v>
      </c>
      <c r="AJ1980">
        <v>0</v>
      </c>
      <c r="AK1980">
        <v>0</v>
      </c>
      <c r="AL1980">
        <v>0</v>
      </c>
      <c r="AM1980">
        <v>0</v>
      </c>
    </row>
    <row r="1981" spans="1:39" x14ac:dyDescent="0.3">
      <c r="A1981">
        <v>10350</v>
      </c>
      <c r="B1981">
        <v>1950</v>
      </c>
      <c r="C1981">
        <f>2014-marketing_campaign32[[#This Row],[Year_Birth]]</f>
        <v>64</v>
      </c>
      <c r="D1981" t="str">
        <f>IF(AND(marketing_campaign32[[#This Row],[Age]]&gt;17, marketing_campaign32[[#This Row],[Age]]&lt;40), "Adult", IF(AND(marketing_campaign32[[#This Row],[Age]]&gt;=40, marketing_campaign32[[#This Row],[Age]]&lt;59), "Middle Age", "Old Age"))</f>
        <v>Old Age</v>
      </c>
      <c r="E1981">
        <v>3</v>
      </c>
      <c r="F1981">
        <v>2</v>
      </c>
      <c r="G1981">
        <v>54432</v>
      </c>
      <c r="H1981" t="s">
        <v>147</v>
      </c>
      <c r="I1981">
        <v>2</v>
      </c>
      <c r="J1981">
        <v>2</v>
      </c>
      <c r="K1981">
        <v>1</v>
      </c>
      <c r="L1981">
        <f t="shared" si="90"/>
        <v>3</v>
      </c>
      <c r="M1981">
        <f>marketing_campaign32[[#This Row],[TotalKids]]+marketing_campaign32[[#This Row],[Marital_Number]]</f>
        <v>5</v>
      </c>
      <c r="N1981" s="1">
        <v>41403</v>
      </c>
      <c r="O1981" s="22">
        <f>MAX($N$2:$N$2229)-marketing_campaign32[[#This Row],[Dt_Customer]]</f>
        <v>416</v>
      </c>
      <c r="P1981">
        <v>37</v>
      </c>
      <c r="Q1981">
        <v>33</v>
      </c>
      <c r="R1981">
        <v>0</v>
      </c>
      <c r="S1981">
        <v>5</v>
      </c>
      <c r="T1981">
        <v>0</v>
      </c>
      <c r="U1981">
        <v>0</v>
      </c>
      <c r="V1981">
        <v>0</v>
      </c>
      <c r="W1981">
        <f t="shared" si="91"/>
        <v>38</v>
      </c>
      <c r="X1981" s="27">
        <f>marketing_campaign32[[#This Row],[TotalSpend]]/marketing_campaign32[[#This Row],[Income]]</f>
        <v>6.9811875367430923E-4</v>
      </c>
      <c r="Y1981" s="27" t="str">
        <f>IF(marketing_campaign32[[#This Row],[TotalSpend]]&gt;1196, "High Spend", "Low Spend")</f>
        <v>Low Spend</v>
      </c>
      <c r="Z1981">
        <v>1</v>
      </c>
      <c r="AA1981">
        <v>1</v>
      </c>
      <c r="AB1981">
        <v>0</v>
      </c>
      <c r="AC1981">
        <v>3</v>
      </c>
      <c r="AD1981">
        <f t="shared" si="92"/>
        <v>4</v>
      </c>
      <c r="AE1981" s="30">
        <f>IFERROR(marketing_campaign32[[#This Row],[TotalSpend]]/marketing_campaign32[[#This Row],[TotalPurchase]], 0)</f>
        <v>9.5</v>
      </c>
      <c r="AF1981">
        <v>4</v>
      </c>
      <c r="AG1981">
        <v>0</v>
      </c>
      <c r="AH1981">
        <v>0</v>
      </c>
      <c r="AI1981">
        <v>0</v>
      </c>
      <c r="AJ1981">
        <v>0</v>
      </c>
      <c r="AK1981">
        <v>0</v>
      </c>
      <c r="AL1981">
        <v>0</v>
      </c>
      <c r="AM1981">
        <v>0</v>
      </c>
    </row>
    <row r="1982" spans="1:39" x14ac:dyDescent="0.3">
      <c r="A1982">
        <v>1878</v>
      </c>
      <c r="B1982">
        <v>1985</v>
      </c>
      <c r="C1982">
        <f>2014-marketing_campaign32[[#This Row],[Year_Birth]]</f>
        <v>29</v>
      </c>
      <c r="D1982" t="str">
        <f>IF(AND(marketing_campaign32[[#This Row],[Age]]&gt;17, marketing_campaign32[[#This Row],[Age]]&lt;40), "Adult", IF(AND(marketing_campaign32[[#This Row],[Age]]&gt;=40, marketing_campaign32[[#This Row],[Age]]&lt;59), "Middle Age", "Old Age"))</f>
        <v>Adult</v>
      </c>
      <c r="E1982">
        <v>3</v>
      </c>
      <c r="F1982">
        <v>2</v>
      </c>
      <c r="G1982">
        <v>23148</v>
      </c>
      <c r="H1982" t="s">
        <v>148</v>
      </c>
      <c r="I1982">
        <v>1</v>
      </c>
      <c r="J1982">
        <v>0</v>
      </c>
      <c r="K1982">
        <v>0</v>
      </c>
      <c r="L1982">
        <f t="shared" si="90"/>
        <v>0</v>
      </c>
      <c r="M1982">
        <f>marketing_campaign32[[#This Row],[TotalKids]]+marketing_campaign32[[#This Row],[Marital_Number]]</f>
        <v>2</v>
      </c>
      <c r="N1982" s="1">
        <v>41688</v>
      </c>
      <c r="O1982" s="22">
        <f>MAX($N$2:$N$2229)-marketing_campaign32[[#This Row],[Dt_Customer]]</f>
        <v>131</v>
      </c>
      <c r="P1982">
        <v>83</v>
      </c>
      <c r="Q1982">
        <v>4</v>
      </c>
      <c r="R1982">
        <v>6</v>
      </c>
      <c r="S1982">
        <v>8</v>
      </c>
      <c r="T1982">
        <v>6</v>
      </c>
      <c r="U1982">
        <v>3</v>
      </c>
      <c r="V1982">
        <v>10</v>
      </c>
      <c r="W1982">
        <f t="shared" si="91"/>
        <v>37</v>
      </c>
      <c r="X1982" s="27">
        <f>marketing_campaign32[[#This Row],[TotalSpend]]/marketing_campaign32[[#This Row],[Income]]</f>
        <v>1.5984102298254709E-3</v>
      </c>
      <c r="Y1982" s="27" t="str">
        <f>IF(marketing_campaign32[[#This Row],[TotalSpend]]&gt;1196, "High Spend", "Low Spend")</f>
        <v>Low Spend</v>
      </c>
      <c r="Z1982">
        <v>1</v>
      </c>
      <c r="AA1982">
        <v>2</v>
      </c>
      <c r="AB1982">
        <v>0</v>
      </c>
      <c r="AC1982">
        <v>3</v>
      </c>
      <c r="AD1982">
        <f t="shared" si="92"/>
        <v>5</v>
      </c>
      <c r="AE1982" s="30">
        <f>IFERROR(marketing_campaign32[[#This Row],[TotalSpend]]/marketing_campaign32[[#This Row],[TotalPurchase]], 0)</f>
        <v>7.4</v>
      </c>
      <c r="AF1982">
        <v>7</v>
      </c>
      <c r="AG1982">
        <v>0</v>
      </c>
      <c r="AH1982">
        <v>0</v>
      </c>
      <c r="AI1982">
        <v>0</v>
      </c>
      <c r="AJ1982">
        <v>0</v>
      </c>
      <c r="AK1982">
        <v>0</v>
      </c>
      <c r="AL1982">
        <v>0</v>
      </c>
      <c r="AM1982">
        <v>0</v>
      </c>
    </row>
    <row r="1983" spans="1:39" x14ac:dyDescent="0.3">
      <c r="A1983">
        <v>10598</v>
      </c>
      <c r="B1983">
        <v>1967</v>
      </c>
      <c r="C1983">
        <f>2014-marketing_campaign32[[#This Row],[Year_Birth]]</f>
        <v>47</v>
      </c>
      <c r="D1983" t="str">
        <f>IF(AND(marketing_campaign32[[#This Row],[Age]]&gt;17, marketing_campaign32[[#This Row],[Age]]&lt;40), "Adult", IF(AND(marketing_campaign32[[#This Row],[Age]]&gt;=40, marketing_campaign32[[#This Row],[Age]]&lt;59), "Middle Age", "Old Age"))</f>
        <v>Middle Age</v>
      </c>
      <c r="E1983">
        <v>2</v>
      </c>
      <c r="F1983">
        <v>2</v>
      </c>
      <c r="G1983">
        <v>27943</v>
      </c>
      <c r="H1983" t="s">
        <v>148</v>
      </c>
      <c r="I1983">
        <v>1</v>
      </c>
      <c r="J1983">
        <v>1</v>
      </c>
      <c r="K1983">
        <v>1</v>
      </c>
      <c r="L1983">
        <f t="shared" si="90"/>
        <v>2</v>
      </c>
      <c r="M1983">
        <f>marketing_campaign32[[#This Row],[TotalKids]]+marketing_campaign32[[#This Row],[Marital_Number]]</f>
        <v>4</v>
      </c>
      <c r="N1983" s="1">
        <v>41379</v>
      </c>
      <c r="O1983" s="22">
        <f>MAX($N$2:$N$2229)-marketing_campaign32[[#This Row],[Dt_Customer]]</f>
        <v>440</v>
      </c>
      <c r="P1983">
        <v>89</v>
      </c>
      <c r="Q1983">
        <v>12</v>
      </c>
      <c r="R1983">
        <v>1</v>
      </c>
      <c r="S1983">
        <v>16</v>
      </c>
      <c r="T1983">
        <v>4</v>
      </c>
      <c r="U1983">
        <v>1</v>
      </c>
      <c r="V1983">
        <v>3</v>
      </c>
      <c r="W1983">
        <f t="shared" si="91"/>
        <v>37</v>
      </c>
      <c r="X1983" s="27">
        <f>marketing_campaign32[[#This Row],[TotalSpend]]/marketing_campaign32[[#This Row],[Income]]</f>
        <v>1.3241241097949397E-3</v>
      </c>
      <c r="Y1983" s="27" t="str">
        <f>IF(marketing_campaign32[[#This Row],[TotalSpend]]&gt;1196, "High Spend", "Low Spend")</f>
        <v>Low Spend</v>
      </c>
      <c r="Z1983">
        <v>3</v>
      </c>
      <c r="AA1983">
        <v>2</v>
      </c>
      <c r="AB1983">
        <v>0</v>
      </c>
      <c r="AC1983">
        <v>3</v>
      </c>
      <c r="AD1983">
        <f t="shared" si="92"/>
        <v>5</v>
      </c>
      <c r="AE1983" s="30">
        <f>IFERROR(marketing_campaign32[[#This Row],[TotalSpend]]/marketing_campaign32[[#This Row],[TotalPurchase]], 0)</f>
        <v>7.4</v>
      </c>
      <c r="AF1983">
        <v>8</v>
      </c>
      <c r="AG1983">
        <v>0</v>
      </c>
      <c r="AH1983">
        <v>0</v>
      </c>
      <c r="AI1983">
        <v>0</v>
      </c>
      <c r="AJ1983">
        <v>0</v>
      </c>
      <c r="AK1983">
        <v>0</v>
      </c>
      <c r="AL1983">
        <v>0</v>
      </c>
      <c r="AM1983">
        <v>0</v>
      </c>
    </row>
    <row r="1984" spans="1:39" x14ac:dyDescent="0.3">
      <c r="A1984">
        <v>2826</v>
      </c>
      <c r="B1984">
        <v>1967</v>
      </c>
      <c r="C1984">
        <f>2014-marketing_campaign32[[#This Row],[Year_Birth]]</f>
        <v>47</v>
      </c>
      <c r="D1984" t="str">
        <f>IF(AND(marketing_campaign32[[#This Row],[Age]]&gt;17, marketing_campaign32[[#This Row],[Age]]&lt;40), "Adult", IF(AND(marketing_campaign32[[#This Row],[Age]]&gt;=40, marketing_campaign32[[#This Row],[Age]]&lt;59), "Middle Age", "Old Age"))</f>
        <v>Middle Age</v>
      </c>
      <c r="E1984">
        <v>2</v>
      </c>
      <c r="F1984">
        <v>2</v>
      </c>
      <c r="G1984">
        <v>22574</v>
      </c>
      <c r="H1984" t="s">
        <v>148</v>
      </c>
      <c r="I1984">
        <v>1</v>
      </c>
      <c r="J1984">
        <v>2</v>
      </c>
      <c r="K1984">
        <v>1</v>
      </c>
      <c r="L1984">
        <f t="shared" si="90"/>
        <v>3</v>
      </c>
      <c r="M1984">
        <f>marketing_campaign32[[#This Row],[TotalKids]]+marketing_campaign32[[#This Row],[Marital_Number]]</f>
        <v>5</v>
      </c>
      <c r="N1984" s="1">
        <v>41575</v>
      </c>
      <c r="O1984" s="22">
        <f>MAX($N$2:$N$2229)-marketing_campaign32[[#This Row],[Dt_Customer]]</f>
        <v>244</v>
      </c>
      <c r="P1984">
        <v>28</v>
      </c>
      <c r="Q1984">
        <v>25</v>
      </c>
      <c r="R1984">
        <v>0</v>
      </c>
      <c r="S1984">
        <v>8</v>
      </c>
      <c r="T1984">
        <v>2</v>
      </c>
      <c r="U1984">
        <v>0</v>
      </c>
      <c r="V1984">
        <v>2</v>
      </c>
      <c r="W1984">
        <f t="shared" si="91"/>
        <v>37</v>
      </c>
      <c r="X1984" s="27">
        <f>marketing_campaign32[[#This Row],[TotalSpend]]/marketing_campaign32[[#This Row],[Income]]</f>
        <v>1.6390537786834412E-3</v>
      </c>
      <c r="Y1984" s="27" t="str">
        <f>IF(marketing_campaign32[[#This Row],[TotalSpend]]&gt;1196, "High Spend", "Low Spend")</f>
        <v>Low Spend</v>
      </c>
      <c r="Z1984">
        <v>2</v>
      </c>
      <c r="AA1984">
        <v>2</v>
      </c>
      <c r="AB1984">
        <v>0</v>
      </c>
      <c r="AC1984">
        <v>3</v>
      </c>
      <c r="AD1984">
        <f t="shared" si="92"/>
        <v>5</v>
      </c>
      <c r="AE1984" s="30">
        <f>IFERROR(marketing_campaign32[[#This Row],[TotalSpend]]/marketing_campaign32[[#This Row],[TotalPurchase]], 0)</f>
        <v>7.4</v>
      </c>
      <c r="AF1984">
        <v>7</v>
      </c>
      <c r="AG1984">
        <v>0</v>
      </c>
      <c r="AH1984">
        <v>0</v>
      </c>
      <c r="AI1984">
        <v>0</v>
      </c>
      <c r="AJ1984">
        <v>0</v>
      </c>
      <c r="AK1984">
        <v>0</v>
      </c>
      <c r="AL1984">
        <v>0</v>
      </c>
      <c r="AM1984">
        <v>0</v>
      </c>
    </row>
    <row r="1985" spans="1:39" x14ac:dyDescent="0.3">
      <c r="A1985">
        <v>6222</v>
      </c>
      <c r="B1985">
        <v>1967</v>
      </c>
      <c r="C1985">
        <f>2014-marketing_campaign32[[#This Row],[Year_Birth]]</f>
        <v>47</v>
      </c>
      <c r="D1985" t="str">
        <f>IF(AND(marketing_campaign32[[#This Row],[Age]]&gt;17, marketing_campaign32[[#This Row],[Age]]&lt;40), "Adult", IF(AND(marketing_campaign32[[#This Row],[Age]]&gt;=40, marketing_campaign32[[#This Row],[Age]]&lt;59), "Middle Age", "Old Age"))</f>
        <v>Middle Age</v>
      </c>
      <c r="E1985">
        <v>2</v>
      </c>
      <c r="F1985">
        <v>2</v>
      </c>
      <c r="G1985">
        <v>22574</v>
      </c>
      <c r="H1985" t="s">
        <v>148</v>
      </c>
      <c r="I1985">
        <v>1</v>
      </c>
      <c r="J1985">
        <v>2</v>
      </c>
      <c r="K1985">
        <v>1</v>
      </c>
      <c r="L1985">
        <f t="shared" ref="L1985:L2048" si="93">J1985+K1985</f>
        <v>3</v>
      </c>
      <c r="M1985">
        <f>marketing_campaign32[[#This Row],[TotalKids]]+marketing_campaign32[[#This Row],[Marital_Number]]</f>
        <v>5</v>
      </c>
      <c r="N1985" s="1">
        <v>41575</v>
      </c>
      <c r="O1985" s="22">
        <f>MAX($N$2:$N$2229)-marketing_campaign32[[#This Row],[Dt_Customer]]</f>
        <v>244</v>
      </c>
      <c r="P1985">
        <v>28</v>
      </c>
      <c r="Q1985">
        <v>25</v>
      </c>
      <c r="R1985">
        <v>0</v>
      </c>
      <c r="S1985">
        <v>8</v>
      </c>
      <c r="T1985">
        <v>2</v>
      </c>
      <c r="U1985">
        <v>0</v>
      </c>
      <c r="V1985">
        <v>2</v>
      </c>
      <c r="W1985">
        <f t="shared" ref="W1985:W2048" si="94">Q1985+R1985+S1985+T1985+U1985+V1985</f>
        <v>37</v>
      </c>
      <c r="X1985" s="27">
        <f>marketing_campaign32[[#This Row],[TotalSpend]]/marketing_campaign32[[#This Row],[Income]]</f>
        <v>1.6390537786834412E-3</v>
      </c>
      <c r="Y1985" s="27" t="str">
        <f>IF(marketing_campaign32[[#This Row],[TotalSpend]]&gt;1196, "High Spend", "Low Spend")</f>
        <v>Low Spend</v>
      </c>
      <c r="Z1985">
        <v>2</v>
      </c>
      <c r="AA1985">
        <v>2</v>
      </c>
      <c r="AB1985">
        <v>0</v>
      </c>
      <c r="AC1985">
        <v>3</v>
      </c>
      <c r="AD1985">
        <f t="shared" ref="AD1985:AD2048" si="95">AA1985+AB1985+AC1985</f>
        <v>5</v>
      </c>
      <c r="AE1985" s="30">
        <f>IFERROR(marketing_campaign32[[#This Row],[TotalSpend]]/marketing_campaign32[[#This Row],[TotalPurchase]], 0)</f>
        <v>7.4</v>
      </c>
      <c r="AF1985">
        <v>7</v>
      </c>
      <c r="AG1985">
        <v>0</v>
      </c>
      <c r="AH1985">
        <v>0</v>
      </c>
      <c r="AI1985">
        <v>0</v>
      </c>
      <c r="AJ1985">
        <v>0</v>
      </c>
      <c r="AK1985">
        <v>0</v>
      </c>
      <c r="AL1985">
        <v>0</v>
      </c>
      <c r="AM1985">
        <v>0</v>
      </c>
    </row>
    <row r="1986" spans="1:39" x14ac:dyDescent="0.3">
      <c r="A1986">
        <v>8962</v>
      </c>
      <c r="B1986">
        <v>1975</v>
      </c>
      <c r="C1986">
        <f>2014-marketing_campaign32[[#This Row],[Year_Birth]]</f>
        <v>39</v>
      </c>
      <c r="D1986" t="str">
        <f>IF(AND(marketing_campaign32[[#This Row],[Age]]&gt;17, marketing_campaign32[[#This Row],[Age]]&lt;40), "Adult", IF(AND(marketing_campaign32[[#This Row],[Age]]&gt;=40, marketing_campaign32[[#This Row],[Age]]&lt;59), "Middle Age", "Old Age"))</f>
        <v>Adult</v>
      </c>
      <c r="E1986">
        <v>3</v>
      </c>
      <c r="F1986">
        <v>2</v>
      </c>
      <c r="G1986">
        <v>44319</v>
      </c>
      <c r="H1986" t="s">
        <v>147</v>
      </c>
      <c r="I1986">
        <v>2</v>
      </c>
      <c r="J1986">
        <v>1</v>
      </c>
      <c r="K1986">
        <v>1</v>
      </c>
      <c r="L1986">
        <f t="shared" si="93"/>
        <v>2</v>
      </c>
      <c r="M1986">
        <f>marketing_campaign32[[#This Row],[TotalKids]]+marketing_campaign32[[#This Row],[Marital_Number]]</f>
        <v>4</v>
      </c>
      <c r="N1986" s="1">
        <v>41746</v>
      </c>
      <c r="O1986" s="22">
        <f>MAX($N$2:$N$2229)-marketing_campaign32[[#This Row],[Dt_Customer]]</f>
        <v>73</v>
      </c>
      <c r="P1986">
        <v>18</v>
      </c>
      <c r="Q1986">
        <v>26</v>
      </c>
      <c r="R1986">
        <v>0</v>
      </c>
      <c r="S1986">
        <v>8</v>
      </c>
      <c r="T1986">
        <v>0</v>
      </c>
      <c r="U1986">
        <v>0</v>
      </c>
      <c r="V1986">
        <v>3</v>
      </c>
      <c r="W1986">
        <f t="shared" si="94"/>
        <v>37</v>
      </c>
      <c r="X1986" s="27">
        <f>marketing_campaign32[[#This Row],[TotalSpend]]/marketing_campaign32[[#This Row],[Income]]</f>
        <v>8.3485638213858611E-4</v>
      </c>
      <c r="Y1986" s="27" t="str">
        <f>IF(marketing_campaign32[[#This Row],[TotalSpend]]&gt;1196, "High Spend", "Low Spend")</f>
        <v>Low Spend</v>
      </c>
      <c r="Z1986">
        <v>2</v>
      </c>
      <c r="AA1986">
        <v>2</v>
      </c>
      <c r="AB1986">
        <v>0</v>
      </c>
      <c r="AC1986">
        <v>3</v>
      </c>
      <c r="AD1986">
        <f t="shared" si="95"/>
        <v>5</v>
      </c>
      <c r="AE1986" s="30">
        <f>IFERROR(marketing_campaign32[[#This Row],[TotalSpend]]/marketing_campaign32[[#This Row],[TotalPurchase]], 0)</f>
        <v>7.4</v>
      </c>
      <c r="AF1986">
        <v>5</v>
      </c>
      <c r="AG1986">
        <v>0</v>
      </c>
      <c r="AH1986">
        <v>0</v>
      </c>
      <c r="AI1986">
        <v>0</v>
      </c>
      <c r="AJ1986">
        <v>0</v>
      </c>
      <c r="AK1986">
        <v>0</v>
      </c>
      <c r="AL1986">
        <v>0</v>
      </c>
      <c r="AM1986">
        <v>0</v>
      </c>
    </row>
    <row r="1987" spans="1:39" x14ac:dyDescent="0.3">
      <c r="A1987">
        <v>6682</v>
      </c>
      <c r="B1987">
        <v>1973</v>
      </c>
      <c r="C1987">
        <f>2014-marketing_campaign32[[#This Row],[Year_Birth]]</f>
        <v>41</v>
      </c>
      <c r="D1987" t="str">
        <f>IF(AND(marketing_campaign32[[#This Row],[Age]]&gt;17, marketing_campaign32[[#This Row],[Age]]&lt;40), "Adult", IF(AND(marketing_campaign32[[#This Row],[Age]]&gt;=40, marketing_campaign32[[#This Row],[Age]]&lt;59), "Middle Age", "Old Age"))</f>
        <v>Middle Age</v>
      </c>
      <c r="E1987">
        <v>1</v>
      </c>
      <c r="F1987">
        <v>2</v>
      </c>
      <c r="G1987">
        <v>18978</v>
      </c>
      <c r="H1987" t="s">
        <v>148</v>
      </c>
      <c r="I1987">
        <v>1</v>
      </c>
      <c r="J1987">
        <v>1</v>
      </c>
      <c r="K1987">
        <v>0</v>
      </c>
      <c r="L1987">
        <f t="shared" si="93"/>
        <v>1</v>
      </c>
      <c r="M1987">
        <f>marketing_campaign32[[#This Row],[TotalKids]]+marketing_campaign32[[#This Row],[Marital_Number]]</f>
        <v>3</v>
      </c>
      <c r="N1987" s="1">
        <v>41254</v>
      </c>
      <c r="O1987" s="22">
        <f>MAX($N$2:$N$2229)-marketing_campaign32[[#This Row],[Dt_Customer]]</f>
        <v>565</v>
      </c>
      <c r="P1987">
        <v>41</v>
      </c>
      <c r="Q1987">
        <v>2</v>
      </c>
      <c r="R1987">
        <v>8</v>
      </c>
      <c r="S1987">
        <v>1</v>
      </c>
      <c r="T1987">
        <v>4</v>
      </c>
      <c r="U1987">
        <v>7</v>
      </c>
      <c r="V1987">
        <v>15</v>
      </c>
      <c r="W1987">
        <f t="shared" si="94"/>
        <v>37</v>
      </c>
      <c r="X1987" s="27">
        <f>marketing_campaign32[[#This Row],[TotalSpend]]/marketing_campaign32[[#This Row],[Income]]</f>
        <v>1.9496258826009064E-3</v>
      </c>
      <c r="Y1987" s="27" t="str">
        <f>IF(marketing_campaign32[[#This Row],[TotalSpend]]&gt;1196, "High Spend", "Low Spend")</f>
        <v>Low Spend</v>
      </c>
      <c r="Z1987">
        <v>1</v>
      </c>
      <c r="AA1987">
        <v>1</v>
      </c>
      <c r="AB1987">
        <v>0</v>
      </c>
      <c r="AC1987">
        <v>3</v>
      </c>
      <c r="AD1987">
        <f t="shared" si="95"/>
        <v>4</v>
      </c>
      <c r="AE1987" s="30">
        <f>IFERROR(marketing_campaign32[[#This Row],[TotalSpend]]/marketing_campaign32[[#This Row],[TotalPurchase]], 0)</f>
        <v>9.25</v>
      </c>
      <c r="AF1987">
        <v>8</v>
      </c>
      <c r="AG1987">
        <v>0</v>
      </c>
      <c r="AH1987">
        <v>0</v>
      </c>
      <c r="AI1987">
        <v>0</v>
      </c>
      <c r="AJ1987">
        <v>0</v>
      </c>
      <c r="AK1987">
        <v>0</v>
      </c>
      <c r="AL1987">
        <v>0</v>
      </c>
      <c r="AM1987">
        <v>0</v>
      </c>
    </row>
    <row r="1988" spans="1:39" x14ac:dyDescent="0.3">
      <c r="A1988">
        <v>4459</v>
      </c>
      <c r="B1988">
        <v>1989</v>
      </c>
      <c r="C1988">
        <f>2014-marketing_campaign32[[#This Row],[Year_Birth]]</f>
        <v>25</v>
      </c>
      <c r="D1988" t="str">
        <f>IF(AND(marketing_campaign32[[#This Row],[Age]]&gt;17, marketing_campaign32[[#This Row],[Age]]&lt;40), "Adult", IF(AND(marketing_campaign32[[#This Row],[Age]]&gt;=40, marketing_campaign32[[#This Row],[Age]]&lt;59), "Middle Age", "Old Age"))</f>
        <v>Adult</v>
      </c>
      <c r="E1988">
        <v>2</v>
      </c>
      <c r="F1988">
        <v>1</v>
      </c>
      <c r="G1988">
        <v>30279</v>
      </c>
      <c r="H1988" t="s">
        <v>148</v>
      </c>
      <c r="I1988">
        <v>1</v>
      </c>
      <c r="J1988">
        <v>1</v>
      </c>
      <c r="K1988">
        <v>0</v>
      </c>
      <c r="L1988">
        <f t="shared" si="93"/>
        <v>1</v>
      </c>
      <c r="M1988">
        <f>marketing_campaign32[[#This Row],[TotalKids]]+marketing_campaign32[[#This Row],[Marital_Number]]</f>
        <v>2</v>
      </c>
      <c r="N1988" s="1">
        <v>41273</v>
      </c>
      <c r="O1988" s="22">
        <f>MAX($N$2:$N$2229)-marketing_campaign32[[#This Row],[Dt_Customer]]</f>
        <v>546</v>
      </c>
      <c r="P1988">
        <v>13</v>
      </c>
      <c r="Q1988">
        <v>10</v>
      </c>
      <c r="R1988">
        <v>4</v>
      </c>
      <c r="S1988">
        <v>14</v>
      </c>
      <c r="T1988">
        <v>4</v>
      </c>
      <c r="U1988">
        <v>4</v>
      </c>
      <c r="V1988">
        <v>1</v>
      </c>
      <c r="W1988">
        <f t="shared" si="94"/>
        <v>37</v>
      </c>
      <c r="X1988" s="27">
        <f>marketing_campaign32[[#This Row],[TotalSpend]]/marketing_campaign32[[#This Row],[Income]]</f>
        <v>1.2219690214339972E-3</v>
      </c>
      <c r="Y1988" s="27" t="str">
        <f>IF(marketing_campaign32[[#This Row],[TotalSpend]]&gt;1196, "High Spend", "Low Spend")</f>
        <v>Low Spend</v>
      </c>
      <c r="Z1988">
        <v>1</v>
      </c>
      <c r="AA1988">
        <v>1</v>
      </c>
      <c r="AB1988">
        <v>0</v>
      </c>
      <c r="AC1988">
        <v>3</v>
      </c>
      <c r="AD1988">
        <f t="shared" si="95"/>
        <v>4</v>
      </c>
      <c r="AE1988" s="30">
        <f>IFERROR(marketing_campaign32[[#This Row],[TotalSpend]]/marketing_campaign32[[#This Row],[TotalPurchase]], 0)</f>
        <v>9.25</v>
      </c>
      <c r="AF1988">
        <v>8</v>
      </c>
      <c r="AG1988">
        <v>0</v>
      </c>
      <c r="AH1988">
        <v>0</v>
      </c>
      <c r="AI1988">
        <v>0</v>
      </c>
      <c r="AJ1988">
        <v>0</v>
      </c>
      <c r="AK1988">
        <v>0</v>
      </c>
      <c r="AL1988">
        <v>0</v>
      </c>
      <c r="AM1988">
        <v>0</v>
      </c>
    </row>
    <row r="1989" spans="1:39" x14ac:dyDescent="0.3">
      <c r="A1989">
        <v>10642</v>
      </c>
      <c r="B1989">
        <v>1989</v>
      </c>
      <c r="C1989">
        <f>2014-marketing_campaign32[[#This Row],[Year_Birth]]</f>
        <v>25</v>
      </c>
      <c r="D1989" t="str">
        <f>IF(AND(marketing_campaign32[[#This Row],[Age]]&gt;17, marketing_campaign32[[#This Row],[Age]]&lt;40), "Adult", IF(AND(marketing_campaign32[[#This Row],[Age]]&gt;=40, marketing_campaign32[[#This Row],[Age]]&lt;59), "Middle Age", "Old Age"))</f>
        <v>Adult</v>
      </c>
      <c r="E1989">
        <v>2</v>
      </c>
      <c r="F1989">
        <v>1</v>
      </c>
      <c r="G1989">
        <v>30279</v>
      </c>
      <c r="H1989" t="s">
        <v>148</v>
      </c>
      <c r="I1989">
        <v>1</v>
      </c>
      <c r="J1989">
        <v>1</v>
      </c>
      <c r="K1989">
        <v>0</v>
      </c>
      <c r="L1989">
        <f t="shared" si="93"/>
        <v>1</v>
      </c>
      <c r="M1989">
        <f>marketing_campaign32[[#This Row],[TotalKids]]+marketing_campaign32[[#This Row],[Marital_Number]]</f>
        <v>2</v>
      </c>
      <c r="N1989" s="1">
        <v>41273</v>
      </c>
      <c r="O1989" s="22">
        <f>MAX($N$2:$N$2229)-marketing_campaign32[[#This Row],[Dt_Customer]]</f>
        <v>546</v>
      </c>
      <c r="P1989">
        <v>13</v>
      </c>
      <c r="Q1989">
        <v>10</v>
      </c>
      <c r="R1989">
        <v>4</v>
      </c>
      <c r="S1989">
        <v>14</v>
      </c>
      <c r="T1989">
        <v>4</v>
      </c>
      <c r="U1989">
        <v>4</v>
      </c>
      <c r="V1989">
        <v>1</v>
      </c>
      <c r="W1989">
        <f t="shared" si="94"/>
        <v>37</v>
      </c>
      <c r="X1989" s="27">
        <f>marketing_campaign32[[#This Row],[TotalSpend]]/marketing_campaign32[[#This Row],[Income]]</f>
        <v>1.2219690214339972E-3</v>
      </c>
      <c r="Y1989" s="27" t="str">
        <f>IF(marketing_campaign32[[#This Row],[TotalSpend]]&gt;1196, "High Spend", "Low Spend")</f>
        <v>Low Spend</v>
      </c>
      <c r="Z1989">
        <v>1</v>
      </c>
      <c r="AA1989">
        <v>1</v>
      </c>
      <c r="AB1989">
        <v>0</v>
      </c>
      <c r="AC1989">
        <v>3</v>
      </c>
      <c r="AD1989">
        <f t="shared" si="95"/>
        <v>4</v>
      </c>
      <c r="AE1989" s="30">
        <f>IFERROR(marketing_campaign32[[#This Row],[TotalSpend]]/marketing_campaign32[[#This Row],[TotalPurchase]], 0)</f>
        <v>9.25</v>
      </c>
      <c r="AF1989">
        <v>8</v>
      </c>
      <c r="AG1989">
        <v>0</v>
      </c>
      <c r="AH1989">
        <v>0</v>
      </c>
      <c r="AI1989">
        <v>0</v>
      </c>
      <c r="AJ1989">
        <v>0</v>
      </c>
      <c r="AK1989">
        <v>0</v>
      </c>
      <c r="AL1989">
        <v>0</v>
      </c>
      <c r="AM1989">
        <v>0</v>
      </c>
    </row>
    <row r="1990" spans="1:39" x14ac:dyDescent="0.3">
      <c r="A1990">
        <v>5731</v>
      </c>
      <c r="B1990">
        <v>1983</v>
      </c>
      <c r="C1990">
        <f>2014-marketing_campaign32[[#This Row],[Year_Birth]]</f>
        <v>31</v>
      </c>
      <c r="D1990" t="str">
        <f>IF(AND(marketing_campaign32[[#This Row],[Age]]&gt;17, marketing_campaign32[[#This Row],[Age]]&lt;40), "Adult", IF(AND(marketing_campaign32[[#This Row],[Age]]&gt;=40, marketing_campaign32[[#This Row],[Age]]&lt;59), "Middle Age", "Old Age"))</f>
        <v>Adult</v>
      </c>
      <c r="E1990">
        <v>3</v>
      </c>
      <c r="F1990">
        <v>2</v>
      </c>
      <c r="G1990">
        <v>27100</v>
      </c>
      <c r="H1990" t="s">
        <v>148</v>
      </c>
      <c r="I1990">
        <v>1</v>
      </c>
      <c r="J1990">
        <v>1</v>
      </c>
      <c r="K1990">
        <v>0</v>
      </c>
      <c r="L1990">
        <f t="shared" si="93"/>
        <v>1</v>
      </c>
      <c r="M1990">
        <f>marketing_campaign32[[#This Row],[TotalKids]]+marketing_campaign32[[#This Row],[Marital_Number]]</f>
        <v>3</v>
      </c>
      <c r="N1990" s="1">
        <v>41369</v>
      </c>
      <c r="O1990" s="22">
        <f>MAX($N$2:$N$2229)-marketing_campaign32[[#This Row],[Dt_Customer]]</f>
        <v>450</v>
      </c>
      <c r="P1990">
        <v>64</v>
      </c>
      <c r="Q1990">
        <v>12</v>
      </c>
      <c r="R1990">
        <v>0</v>
      </c>
      <c r="S1990">
        <v>13</v>
      </c>
      <c r="T1990">
        <v>2</v>
      </c>
      <c r="U1990">
        <v>0</v>
      </c>
      <c r="V1990">
        <v>10</v>
      </c>
      <c r="W1990">
        <f t="shared" si="94"/>
        <v>37</v>
      </c>
      <c r="X1990" s="27">
        <f>marketing_campaign32[[#This Row],[TotalSpend]]/marketing_campaign32[[#This Row],[Income]]</f>
        <v>1.3653136531365313E-3</v>
      </c>
      <c r="Y1990" s="27" t="str">
        <f>IF(marketing_campaign32[[#This Row],[TotalSpend]]&gt;1196, "High Spend", "Low Spend")</f>
        <v>Low Spend</v>
      </c>
      <c r="Z1990">
        <v>1</v>
      </c>
      <c r="AA1990">
        <v>1</v>
      </c>
      <c r="AB1990">
        <v>0</v>
      </c>
      <c r="AC1990">
        <v>3</v>
      </c>
      <c r="AD1990">
        <f t="shared" si="95"/>
        <v>4</v>
      </c>
      <c r="AE1990" s="30">
        <f>IFERROR(marketing_campaign32[[#This Row],[TotalSpend]]/marketing_campaign32[[#This Row],[TotalPurchase]], 0)</f>
        <v>9.25</v>
      </c>
      <c r="AF1990">
        <v>7</v>
      </c>
      <c r="AG1990">
        <v>0</v>
      </c>
      <c r="AH1990">
        <v>0</v>
      </c>
      <c r="AI1990">
        <v>0</v>
      </c>
      <c r="AJ1990">
        <v>0</v>
      </c>
      <c r="AK1990">
        <v>0</v>
      </c>
      <c r="AL1990">
        <v>0</v>
      </c>
      <c r="AM1990">
        <v>0</v>
      </c>
    </row>
    <row r="1991" spans="1:39" x14ac:dyDescent="0.3">
      <c r="A1991">
        <v>7152</v>
      </c>
      <c r="B1991">
        <v>1983</v>
      </c>
      <c r="C1991">
        <f>2014-marketing_campaign32[[#This Row],[Year_Birth]]</f>
        <v>31</v>
      </c>
      <c r="D1991" t="str">
        <f>IF(AND(marketing_campaign32[[#This Row],[Age]]&gt;17, marketing_campaign32[[#This Row],[Age]]&lt;40), "Adult", IF(AND(marketing_campaign32[[#This Row],[Age]]&gt;=40, marketing_campaign32[[#This Row],[Age]]&lt;59), "Middle Age", "Old Age"))</f>
        <v>Adult</v>
      </c>
      <c r="E1991">
        <v>3</v>
      </c>
      <c r="F1991">
        <v>2</v>
      </c>
      <c r="G1991">
        <v>27100</v>
      </c>
      <c r="H1991" t="s">
        <v>148</v>
      </c>
      <c r="I1991">
        <v>1</v>
      </c>
      <c r="J1991">
        <v>1</v>
      </c>
      <c r="K1991">
        <v>0</v>
      </c>
      <c r="L1991">
        <f t="shared" si="93"/>
        <v>1</v>
      </c>
      <c r="M1991">
        <f>marketing_campaign32[[#This Row],[TotalKids]]+marketing_campaign32[[#This Row],[Marital_Number]]</f>
        <v>3</v>
      </c>
      <c r="N1991" s="1">
        <v>41369</v>
      </c>
      <c r="O1991" s="22">
        <f>MAX($N$2:$N$2229)-marketing_campaign32[[#This Row],[Dt_Customer]]</f>
        <v>450</v>
      </c>
      <c r="P1991">
        <v>64</v>
      </c>
      <c r="Q1991">
        <v>12</v>
      </c>
      <c r="R1991">
        <v>0</v>
      </c>
      <c r="S1991">
        <v>13</v>
      </c>
      <c r="T1991">
        <v>2</v>
      </c>
      <c r="U1991">
        <v>0</v>
      </c>
      <c r="V1991">
        <v>10</v>
      </c>
      <c r="W1991">
        <f t="shared" si="94"/>
        <v>37</v>
      </c>
      <c r="X1991" s="27">
        <f>marketing_campaign32[[#This Row],[TotalSpend]]/marketing_campaign32[[#This Row],[Income]]</f>
        <v>1.3653136531365313E-3</v>
      </c>
      <c r="Y1991" s="27" t="str">
        <f>IF(marketing_campaign32[[#This Row],[TotalSpend]]&gt;1196, "High Spend", "Low Spend")</f>
        <v>Low Spend</v>
      </c>
      <c r="Z1991">
        <v>1</v>
      </c>
      <c r="AA1991">
        <v>1</v>
      </c>
      <c r="AB1991">
        <v>0</v>
      </c>
      <c r="AC1991">
        <v>3</v>
      </c>
      <c r="AD1991">
        <f t="shared" si="95"/>
        <v>4</v>
      </c>
      <c r="AE1991" s="30">
        <f>IFERROR(marketing_campaign32[[#This Row],[TotalSpend]]/marketing_campaign32[[#This Row],[TotalPurchase]], 0)</f>
        <v>9.25</v>
      </c>
      <c r="AF1991">
        <v>7</v>
      </c>
      <c r="AG1991">
        <v>0</v>
      </c>
      <c r="AH1991">
        <v>0</v>
      </c>
      <c r="AI1991">
        <v>0</v>
      </c>
      <c r="AJ1991">
        <v>0</v>
      </c>
      <c r="AK1991">
        <v>0</v>
      </c>
      <c r="AL1991">
        <v>0</v>
      </c>
      <c r="AM1991">
        <v>0</v>
      </c>
    </row>
    <row r="1992" spans="1:39" x14ac:dyDescent="0.3">
      <c r="A1992">
        <v>78</v>
      </c>
      <c r="B1992">
        <v>1969</v>
      </c>
      <c r="C1992">
        <f>2014-marketing_campaign32[[#This Row],[Year_Birth]]</f>
        <v>45</v>
      </c>
      <c r="D1992" t="str">
        <f>IF(AND(marketing_campaign32[[#This Row],[Age]]&gt;17, marketing_campaign32[[#This Row],[Age]]&lt;40), "Adult", IF(AND(marketing_campaign32[[#This Row],[Age]]&gt;=40, marketing_campaign32[[#This Row],[Age]]&lt;59), "Middle Age", "Old Age"))</f>
        <v>Middle Age</v>
      </c>
      <c r="E1992">
        <v>2</v>
      </c>
      <c r="F1992">
        <v>2</v>
      </c>
      <c r="G1992">
        <v>25293</v>
      </c>
      <c r="H1992" t="s">
        <v>148</v>
      </c>
      <c r="I1992">
        <v>1</v>
      </c>
      <c r="J1992">
        <v>1</v>
      </c>
      <c r="K1992">
        <v>0</v>
      </c>
      <c r="L1992">
        <f t="shared" si="93"/>
        <v>1</v>
      </c>
      <c r="M1992">
        <f>marketing_campaign32[[#This Row],[TotalKids]]+marketing_campaign32[[#This Row],[Marital_Number]]</f>
        <v>3</v>
      </c>
      <c r="N1992" s="1">
        <v>41532</v>
      </c>
      <c r="O1992" s="22">
        <f>MAX($N$2:$N$2229)-marketing_campaign32[[#This Row],[Dt_Customer]]</f>
        <v>287</v>
      </c>
      <c r="P1992">
        <v>51</v>
      </c>
      <c r="Q1992">
        <v>15</v>
      </c>
      <c r="R1992">
        <v>0</v>
      </c>
      <c r="S1992">
        <v>11</v>
      </c>
      <c r="T1992">
        <v>0</v>
      </c>
      <c r="U1992">
        <v>2</v>
      </c>
      <c r="V1992">
        <v>9</v>
      </c>
      <c r="W1992">
        <f t="shared" si="94"/>
        <v>37</v>
      </c>
      <c r="X1992" s="27">
        <f>marketing_campaign32[[#This Row],[TotalSpend]]/marketing_campaign32[[#This Row],[Income]]</f>
        <v>1.4628553354683114E-3</v>
      </c>
      <c r="Y1992" s="27" t="str">
        <f>IF(marketing_campaign32[[#This Row],[TotalSpend]]&gt;1196, "High Spend", "Low Spend")</f>
        <v>Low Spend</v>
      </c>
      <c r="Z1992">
        <v>1</v>
      </c>
      <c r="AA1992">
        <v>1</v>
      </c>
      <c r="AB1992">
        <v>1</v>
      </c>
      <c r="AC1992">
        <v>2</v>
      </c>
      <c r="AD1992">
        <f t="shared" si="95"/>
        <v>4</v>
      </c>
      <c r="AE1992" s="30">
        <f>IFERROR(marketing_campaign32[[#This Row],[TotalSpend]]/marketing_campaign32[[#This Row],[TotalPurchase]], 0)</f>
        <v>9.25</v>
      </c>
      <c r="AF1992">
        <v>8</v>
      </c>
      <c r="AG1992">
        <v>0</v>
      </c>
      <c r="AH1992">
        <v>0</v>
      </c>
      <c r="AI1992">
        <v>0</v>
      </c>
      <c r="AJ1992">
        <v>0</v>
      </c>
      <c r="AK1992">
        <v>0</v>
      </c>
      <c r="AL1992">
        <v>0</v>
      </c>
      <c r="AM1992">
        <v>0</v>
      </c>
    </row>
    <row r="1993" spans="1:39" x14ac:dyDescent="0.3">
      <c r="A1993">
        <v>5517</v>
      </c>
      <c r="B1993">
        <v>1969</v>
      </c>
      <c r="C1993">
        <f>2014-marketing_campaign32[[#This Row],[Year_Birth]]</f>
        <v>45</v>
      </c>
      <c r="D1993" t="str">
        <f>IF(AND(marketing_campaign32[[#This Row],[Age]]&gt;17, marketing_campaign32[[#This Row],[Age]]&lt;40), "Adult", IF(AND(marketing_campaign32[[#This Row],[Age]]&gt;=40, marketing_campaign32[[#This Row],[Age]]&lt;59), "Middle Age", "Old Age"))</f>
        <v>Middle Age</v>
      </c>
      <c r="E1993">
        <v>2</v>
      </c>
      <c r="F1993">
        <v>2</v>
      </c>
      <c r="G1993">
        <v>25293</v>
      </c>
      <c r="H1993" t="s">
        <v>148</v>
      </c>
      <c r="I1993">
        <v>1</v>
      </c>
      <c r="J1993">
        <v>1</v>
      </c>
      <c r="K1993">
        <v>0</v>
      </c>
      <c r="L1993">
        <f t="shared" si="93"/>
        <v>1</v>
      </c>
      <c r="M1993">
        <f>marketing_campaign32[[#This Row],[TotalKids]]+marketing_campaign32[[#This Row],[Marital_Number]]</f>
        <v>3</v>
      </c>
      <c r="N1993" s="1">
        <v>41532</v>
      </c>
      <c r="O1993" s="22">
        <f>MAX($N$2:$N$2229)-marketing_campaign32[[#This Row],[Dt_Customer]]</f>
        <v>287</v>
      </c>
      <c r="P1993">
        <v>51</v>
      </c>
      <c r="Q1993">
        <v>15</v>
      </c>
      <c r="R1993">
        <v>0</v>
      </c>
      <c r="S1993">
        <v>11</v>
      </c>
      <c r="T1993">
        <v>0</v>
      </c>
      <c r="U1993">
        <v>2</v>
      </c>
      <c r="V1993">
        <v>9</v>
      </c>
      <c r="W1993">
        <f t="shared" si="94"/>
        <v>37</v>
      </c>
      <c r="X1993" s="27">
        <f>marketing_campaign32[[#This Row],[TotalSpend]]/marketing_campaign32[[#This Row],[Income]]</f>
        <v>1.4628553354683114E-3</v>
      </c>
      <c r="Y1993" s="27" t="str">
        <f>IF(marketing_campaign32[[#This Row],[TotalSpend]]&gt;1196, "High Spend", "Low Spend")</f>
        <v>Low Spend</v>
      </c>
      <c r="Z1993">
        <v>1</v>
      </c>
      <c r="AA1993">
        <v>1</v>
      </c>
      <c r="AB1993">
        <v>1</v>
      </c>
      <c r="AC1993">
        <v>2</v>
      </c>
      <c r="AD1993">
        <f t="shared" si="95"/>
        <v>4</v>
      </c>
      <c r="AE1993" s="30">
        <f>IFERROR(marketing_campaign32[[#This Row],[TotalSpend]]/marketing_campaign32[[#This Row],[TotalPurchase]], 0)</f>
        <v>9.25</v>
      </c>
      <c r="AF1993">
        <v>8</v>
      </c>
      <c r="AG1993">
        <v>0</v>
      </c>
      <c r="AH1993">
        <v>0</v>
      </c>
      <c r="AI1993">
        <v>0</v>
      </c>
      <c r="AJ1993">
        <v>0</v>
      </c>
      <c r="AK1993">
        <v>0</v>
      </c>
      <c r="AL1993">
        <v>0</v>
      </c>
      <c r="AM1993">
        <v>0</v>
      </c>
    </row>
    <row r="1994" spans="1:39" x14ac:dyDescent="0.3">
      <c r="A1994">
        <v>3896</v>
      </c>
      <c r="B1994">
        <v>1984</v>
      </c>
      <c r="C1994">
        <f>2014-marketing_campaign32[[#This Row],[Year_Birth]]</f>
        <v>30</v>
      </c>
      <c r="D1994" t="str">
        <f>IF(AND(marketing_campaign32[[#This Row],[Age]]&gt;17, marketing_campaign32[[#This Row],[Age]]&lt;40), "Adult", IF(AND(marketing_campaign32[[#This Row],[Age]]&gt;=40, marketing_campaign32[[#This Row],[Age]]&lt;59), "Middle Age", "Old Age"))</f>
        <v>Adult</v>
      </c>
      <c r="E1994">
        <v>2</v>
      </c>
      <c r="F1994">
        <v>2</v>
      </c>
      <c r="G1994">
        <v>27255</v>
      </c>
      <c r="H1994" t="s">
        <v>148</v>
      </c>
      <c r="I1994">
        <v>1</v>
      </c>
      <c r="J1994">
        <v>1</v>
      </c>
      <c r="K1994">
        <v>0</v>
      </c>
      <c r="L1994">
        <f t="shared" si="93"/>
        <v>1</v>
      </c>
      <c r="M1994">
        <f>marketing_campaign32[[#This Row],[TotalKids]]+marketing_campaign32[[#This Row],[Marital_Number]]</f>
        <v>3</v>
      </c>
      <c r="N1994" s="1">
        <v>41585</v>
      </c>
      <c r="O1994" s="22">
        <f>MAX($N$2:$N$2229)-marketing_campaign32[[#This Row],[Dt_Customer]]</f>
        <v>234</v>
      </c>
      <c r="P1994">
        <v>3</v>
      </c>
      <c r="Q1994">
        <v>22</v>
      </c>
      <c r="R1994">
        <v>1</v>
      </c>
      <c r="S1994">
        <v>11</v>
      </c>
      <c r="T1994">
        <v>0</v>
      </c>
      <c r="U1994">
        <v>1</v>
      </c>
      <c r="V1994">
        <v>2</v>
      </c>
      <c r="W1994">
        <f t="shared" si="94"/>
        <v>37</v>
      </c>
      <c r="X1994" s="27">
        <f>marketing_campaign32[[#This Row],[TotalSpend]]/marketing_campaign32[[#This Row],[Income]]</f>
        <v>1.3575490735644835E-3</v>
      </c>
      <c r="Y1994" s="27" t="str">
        <f>IF(marketing_campaign32[[#This Row],[TotalSpend]]&gt;1196, "High Spend", "Low Spend")</f>
        <v>Low Spend</v>
      </c>
      <c r="Z1994">
        <v>1</v>
      </c>
      <c r="AA1994">
        <v>1</v>
      </c>
      <c r="AB1994">
        <v>0</v>
      </c>
      <c r="AC1994">
        <v>3</v>
      </c>
      <c r="AD1994">
        <f t="shared" si="95"/>
        <v>4</v>
      </c>
      <c r="AE1994" s="30">
        <f>IFERROR(marketing_campaign32[[#This Row],[TotalSpend]]/marketing_campaign32[[#This Row],[TotalPurchase]], 0)</f>
        <v>9.25</v>
      </c>
      <c r="AF1994">
        <v>7</v>
      </c>
      <c r="AG1994">
        <v>0</v>
      </c>
      <c r="AH1994">
        <v>0</v>
      </c>
      <c r="AI1994">
        <v>0</v>
      </c>
      <c r="AJ1994">
        <v>0</v>
      </c>
      <c r="AK1994">
        <v>0</v>
      </c>
      <c r="AL1994">
        <v>0</v>
      </c>
      <c r="AM1994">
        <v>0</v>
      </c>
    </row>
    <row r="1995" spans="1:39" x14ac:dyDescent="0.3">
      <c r="A1995">
        <v>7947</v>
      </c>
      <c r="B1995">
        <v>1969</v>
      </c>
      <c r="C1995">
        <f>2014-marketing_campaign32[[#This Row],[Year_Birth]]</f>
        <v>45</v>
      </c>
      <c r="D1995" t="str">
        <f>IF(AND(marketing_campaign32[[#This Row],[Age]]&gt;17, marketing_campaign32[[#This Row],[Age]]&lt;40), "Adult", IF(AND(marketing_campaign32[[#This Row],[Age]]&gt;=40, marketing_campaign32[[#This Row],[Age]]&lt;59), "Middle Age", "Old Age"))</f>
        <v>Middle Age</v>
      </c>
      <c r="E1995">
        <v>2</v>
      </c>
      <c r="F1995">
        <v>2</v>
      </c>
      <c r="G1995">
        <v>42231</v>
      </c>
      <c r="H1995" t="s">
        <v>147</v>
      </c>
      <c r="I1995">
        <v>2</v>
      </c>
      <c r="J1995">
        <v>1</v>
      </c>
      <c r="K1995">
        <v>1</v>
      </c>
      <c r="L1995">
        <f t="shared" si="93"/>
        <v>2</v>
      </c>
      <c r="M1995">
        <f>marketing_campaign32[[#This Row],[TotalKids]]+marketing_campaign32[[#This Row],[Marital_Number]]</f>
        <v>4</v>
      </c>
      <c r="N1995" s="1">
        <v>41723</v>
      </c>
      <c r="O1995" s="22">
        <f>MAX($N$2:$N$2229)-marketing_campaign32[[#This Row],[Dt_Customer]]</f>
        <v>96</v>
      </c>
      <c r="P1995">
        <v>99</v>
      </c>
      <c r="Q1995">
        <v>24</v>
      </c>
      <c r="R1995">
        <v>0</v>
      </c>
      <c r="S1995">
        <v>8</v>
      </c>
      <c r="T1995">
        <v>0</v>
      </c>
      <c r="U1995">
        <v>1</v>
      </c>
      <c r="V1995">
        <v>4</v>
      </c>
      <c r="W1995">
        <f t="shared" si="94"/>
        <v>37</v>
      </c>
      <c r="X1995" s="27">
        <f>marketing_campaign32[[#This Row],[TotalSpend]]/marketing_campaign32[[#This Row],[Income]]</f>
        <v>8.7613364589993138E-4</v>
      </c>
      <c r="Y1995" s="27" t="str">
        <f>IF(marketing_campaign32[[#This Row],[TotalSpend]]&gt;1196, "High Spend", "Low Spend")</f>
        <v>Low Spend</v>
      </c>
      <c r="Z1995">
        <v>1</v>
      </c>
      <c r="AA1995">
        <v>1</v>
      </c>
      <c r="AB1995">
        <v>0</v>
      </c>
      <c r="AC1995">
        <v>3</v>
      </c>
      <c r="AD1995">
        <f t="shared" si="95"/>
        <v>4</v>
      </c>
      <c r="AE1995" s="30">
        <f>IFERROR(marketing_campaign32[[#This Row],[TotalSpend]]/marketing_campaign32[[#This Row],[TotalPurchase]], 0)</f>
        <v>9.25</v>
      </c>
      <c r="AF1995">
        <v>5</v>
      </c>
      <c r="AG1995">
        <v>0</v>
      </c>
      <c r="AH1995">
        <v>0</v>
      </c>
      <c r="AI1995">
        <v>0</v>
      </c>
      <c r="AJ1995">
        <v>0</v>
      </c>
      <c r="AK1995">
        <v>0</v>
      </c>
      <c r="AL1995">
        <v>0</v>
      </c>
      <c r="AM1995">
        <v>0</v>
      </c>
    </row>
    <row r="1996" spans="1:39" x14ac:dyDescent="0.3">
      <c r="A1996">
        <v>456</v>
      </c>
      <c r="B1996">
        <v>1986</v>
      </c>
      <c r="C1996">
        <f>2014-marketing_campaign32[[#This Row],[Year_Birth]]</f>
        <v>28</v>
      </c>
      <c r="D1996" t="str">
        <f>IF(AND(marketing_campaign32[[#This Row],[Age]]&gt;17, marketing_campaign32[[#This Row],[Age]]&lt;40), "Adult", IF(AND(marketing_campaign32[[#This Row],[Age]]&gt;=40, marketing_campaign32[[#This Row],[Age]]&lt;59), "Middle Age", "Old Age"))</f>
        <v>Adult</v>
      </c>
      <c r="E1996">
        <v>3</v>
      </c>
      <c r="F1996">
        <v>2</v>
      </c>
      <c r="G1996">
        <v>7500</v>
      </c>
      <c r="H1996" t="s">
        <v>148</v>
      </c>
      <c r="I1996">
        <v>1</v>
      </c>
      <c r="J1996">
        <v>1</v>
      </c>
      <c r="K1996">
        <v>0</v>
      </c>
      <c r="L1996">
        <f t="shared" si="93"/>
        <v>1</v>
      </c>
      <c r="M1996">
        <f>marketing_campaign32[[#This Row],[TotalKids]]+marketing_campaign32[[#This Row],[Marital_Number]]</f>
        <v>3</v>
      </c>
      <c r="N1996" s="1">
        <v>41312</v>
      </c>
      <c r="O1996" s="22">
        <f>MAX($N$2:$N$2229)-marketing_campaign32[[#This Row],[Dt_Customer]]</f>
        <v>507</v>
      </c>
      <c r="P1996">
        <v>96</v>
      </c>
      <c r="Q1996">
        <v>1</v>
      </c>
      <c r="R1996">
        <v>11</v>
      </c>
      <c r="S1996">
        <v>5</v>
      </c>
      <c r="T1996">
        <v>4</v>
      </c>
      <c r="U1996">
        <v>6</v>
      </c>
      <c r="V1996">
        <v>9</v>
      </c>
      <c r="W1996">
        <f t="shared" si="94"/>
        <v>36</v>
      </c>
      <c r="X1996" s="27">
        <f>marketing_campaign32[[#This Row],[TotalSpend]]/marketing_campaign32[[#This Row],[Income]]</f>
        <v>4.7999999999999996E-3</v>
      </c>
      <c r="Y1996" s="27" t="str">
        <f>IF(marketing_campaign32[[#This Row],[TotalSpend]]&gt;1196, "High Spend", "Low Spend")</f>
        <v>Low Spend</v>
      </c>
      <c r="Z1996">
        <v>2</v>
      </c>
      <c r="AA1996">
        <v>2</v>
      </c>
      <c r="AB1996">
        <v>0</v>
      </c>
      <c r="AC1996">
        <v>3</v>
      </c>
      <c r="AD1996">
        <f t="shared" si="95"/>
        <v>5</v>
      </c>
      <c r="AE1996" s="30">
        <f>IFERROR(marketing_campaign32[[#This Row],[TotalSpend]]/marketing_campaign32[[#This Row],[TotalPurchase]], 0)</f>
        <v>7.2</v>
      </c>
      <c r="AF1996">
        <v>8</v>
      </c>
      <c r="AG1996">
        <v>0</v>
      </c>
      <c r="AH1996">
        <v>0</v>
      </c>
      <c r="AI1996">
        <v>0</v>
      </c>
      <c r="AJ1996">
        <v>0</v>
      </c>
      <c r="AK1996">
        <v>0</v>
      </c>
      <c r="AL1996">
        <v>0</v>
      </c>
      <c r="AM1996">
        <v>0</v>
      </c>
    </row>
    <row r="1997" spans="1:39" x14ac:dyDescent="0.3">
      <c r="A1997">
        <v>3641</v>
      </c>
      <c r="B1997">
        <v>1976</v>
      </c>
      <c r="C1997">
        <f>2014-marketing_campaign32[[#This Row],[Year_Birth]]</f>
        <v>38</v>
      </c>
      <c r="D1997" t="str">
        <f>IF(AND(marketing_campaign32[[#This Row],[Age]]&gt;17, marketing_campaign32[[#This Row],[Age]]&lt;40), "Adult", IF(AND(marketing_campaign32[[#This Row],[Age]]&gt;=40, marketing_campaign32[[#This Row],[Age]]&lt;59), "Middle Age", "Old Age"))</f>
        <v>Adult</v>
      </c>
      <c r="E1997">
        <v>2</v>
      </c>
      <c r="F1997">
        <v>2</v>
      </c>
      <c r="G1997">
        <v>13624</v>
      </c>
      <c r="H1997" t="s">
        <v>148</v>
      </c>
      <c r="I1997">
        <v>1</v>
      </c>
      <c r="J1997">
        <v>1</v>
      </c>
      <c r="K1997">
        <v>0</v>
      </c>
      <c r="L1997">
        <f t="shared" si="93"/>
        <v>1</v>
      </c>
      <c r="M1997">
        <f>marketing_campaign32[[#This Row],[TotalKids]]+marketing_campaign32[[#This Row],[Marital_Number]]</f>
        <v>3</v>
      </c>
      <c r="N1997" s="1">
        <v>41294</v>
      </c>
      <c r="O1997" s="22">
        <f>MAX($N$2:$N$2229)-marketing_campaign32[[#This Row],[Dt_Customer]]</f>
        <v>525</v>
      </c>
      <c r="P1997">
        <v>93</v>
      </c>
      <c r="Q1997">
        <v>10</v>
      </c>
      <c r="R1997">
        <v>2</v>
      </c>
      <c r="S1997">
        <v>15</v>
      </c>
      <c r="T1997">
        <v>2</v>
      </c>
      <c r="U1997">
        <v>1</v>
      </c>
      <c r="V1997">
        <v>6</v>
      </c>
      <c r="W1997">
        <f t="shared" si="94"/>
        <v>36</v>
      </c>
      <c r="X1997" s="27">
        <f>marketing_campaign32[[#This Row],[TotalSpend]]/marketing_campaign32[[#This Row],[Income]]</f>
        <v>2.6423957721667646E-3</v>
      </c>
      <c r="Y1997" s="27" t="str">
        <f>IF(marketing_campaign32[[#This Row],[TotalSpend]]&gt;1196, "High Spend", "Low Spend")</f>
        <v>Low Spend</v>
      </c>
      <c r="Z1997">
        <v>2</v>
      </c>
      <c r="AA1997">
        <v>2</v>
      </c>
      <c r="AB1997">
        <v>0</v>
      </c>
      <c r="AC1997">
        <v>3</v>
      </c>
      <c r="AD1997">
        <f t="shared" si="95"/>
        <v>5</v>
      </c>
      <c r="AE1997" s="30">
        <f>IFERROR(marketing_campaign32[[#This Row],[TotalSpend]]/marketing_campaign32[[#This Row],[TotalPurchase]], 0)</f>
        <v>7.2</v>
      </c>
      <c r="AF1997">
        <v>6</v>
      </c>
      <c r="AG1997">
        <v>0</v>
      </c>
      <c r="AH1997">
        <v>0</v>
      </c>
      <c r="AI1997">
        <v>0</v>
      </c>
      <c r="AJ1997">
        <v>0</v>
      </c>
      <c r="AK1997">
        <v>0</v>
      </c>
      <c r="AL1997">
        <v>0</v>
      </c>
      <c r="AM1997">
        <v>0</v>
      </c>
    </row>
    <row r="1998" spans="1:39" x14ac:dyDescent="0.3">
      <c r="A1998">
        <v>6347</v>
      </c>
      <c r="B1998">
        <v>1979</v>
      </c>
      <c r="C1998">
        <f>2014-marketing_campaign32[[#This Row],[Year_Birth]]</f>
        <v>35</v>
      </c>
      <c r="D1998" t="str">
        <f>IF(AND(marketing_campaign32[[#This Row],[Age]]&gt;17, marketing_campaign32[[#This Row],[Age]]&lt;40), "Adult", IF(AND(marketing_campaign32[[#This Row],[Age]]&gt;=40, marketing_campaign32[[#This Row],[Age]]&lt;59), "Middle Age", "Old Age"))</f>
        <v>Adult</v>
      </c>
      <c r="E1998">
        <v>1</v>
      </c>
      <c r="F1998">
        <v>1</v>
      </c>
      <c r="G1998">
        <v>15862</v>
      </c>
      <c r="H1998" t="s">
        <v>148</v>
      </c>
      <c r="I1998">
        <v>1</v>
      </c>
      <c r="J1998">
        <v>1</v>
      </c>
      <c r="K1998">
        <v>0</v>
      </c>
      <c r="L1998">
        <f t="shared" si="93"/>
        <v>1</v>
      </c>
      <c r="M1998">
        <f>marketing_campaign32[[#This Row],[TotalKids]]+marketing_campaign32[[#This Row],[Marital_Number]]</f>
        <v>2</v>
      </c>
      <c r="N1998" s="1">
        <v>41452</v>
      </c>
      <c r="O1998" s="22">
        <f>MAX($N$2:$N$2229)-marketing_campaign32[[#This Row],[Dt_Customer]]</f>
        <v>367</v>
      </c>
      <c r="P1998">
        <v>26</v>
      </c>
      <c r="Q1998">
        <v>1</v>
      </c>
      <c r="R1998">
        <v>1</v>
      </c>
      <c r="S1998">
        <v>4</v>
      </c>
      <c r="T1998">
        <v>11</v>
      </c>
      <c r="U1998">
        <v>9</v>
      </c>
      <c r="V1998">
        <v>10</v>
      </c>
      <c r="W1998">
        <f t="shared" si="94"/>
        <v>36</v>
      </c>
      <c r="X1998" s="27">
        <f>marketing_campaign32[[#This Row],[TotalSpend]]/marketing_campaign32[[#This Row],[Income]]</f>
        <v>2.2695750851090659E-3</v>
      </c>
      <c r="Y1998" s="27" t="str">
        <f>IF(marketing_campaign32[[#This Row],[TotalSpend]]&gt;1196, "High Spend", "Low Spend")</f>
        <v>Low Spend</v>
      </c>
      <c r="Z1998">
        <v>1</v>
      </c>
      <c r="AA1998">
        <v>1</v>
      </c>
      <c r="AB1998">
        <v>0</v>
      </c>
      <c r="AC1998">
        <v>3</v>
      </c>
      <c r="AD1998">
        <f t="shared" si="95"/>
        <v>4</v>
      </c>
      <c r="AE1998" s="30">
        <f>IFERROR(marketing_campaign32[[#This Row],[TotalSpend]]/marketing_campaign32[[#This Row],[TotalPurchase]], 0)</f>
        <v>9</v>
      </c>
      <c r="AF1998">
        <v>8</v>
      </c>
      <c r="AG1998">
        <v>0</v>
      </c>
      <c r="AH1998">
        <v>0</v>
      </c>
      <c r="AI1998">
        <v>0</v>
      </c>
      <c r="AJ1998">
        <v>0</v>
      </c>
      <c r="AK1998">
        <v>0</v>
      </c>
      <c r="AL1998">
        <v>0</v>
      </c>
      <c r="AM1998">
        <v>0</v>
      </c>
    </row>
    <row r="1999" spans="1:39" x14ac:dyDescent="0.3">
      <c r="A1999">
        <v>5610</v>
      </c>
      <c r="B1999">
        <v>1965</v>
      </c>
      <c r="C1999">
        <f>2014-marketing_campaign32[[#This Row],[Year_Birth]]</f>
        <v>49</v>
      </c>
      <c r="D1999" t="str">
        <f>IF(AND(marketing_campaign32[[#This Row],[Age]]&gt;17, marketing_campaign32[[#This Row],[Age]]&lt;40), "Adult", IF(AND(marketing_campaign32[[#This Row],[Age]]&gt;=40, marketing_campaign32[[#This Row],[Age]]&lt;59), "Middle Age", "Old Age"))</f>
        <v>Middle Age</v>
      </c>
      <c r="E1999">
        <v>2</v>
      </c>
      <c r="F1999">
        <v>2</v>
      </c>
      <c r="G1999">
        <v>33456</v>
      </c>
      <c r="H1999" t="s">
        <v>147</v>
      </c>
      <c r="I1999">
        <v>2</v>
      </c>
      <c r="J1999">
        <v>1</v>
      </c>
      <c r="K1999">
        <v>1</v>
      </c>
      <c r="L1999">
        <f t="shared" si="93"/>
        <v>2</v>
      </c>
      <c r="M1999">
        <f>marketing_campaign32[[#This Row],[TotalKids]]+marketing_campaign32[[#This Row],[Marital_Number]]</f>
        <v>4</v>
      </c>
      <c r="N1999" s="1">
        <v>41750</v>
      </c>
      <c r="O1999" s="22">
        <f>MAX($N$2:$N$2229)-marketing_campaign32[[#This Row],[Dt_Customer]]</f>
        <v>69</v>
      </c>
      <c r="P1999">
        <v>58</v>
      </c>
      <c r="Q1999">
        <v>7</v>
      </c>
      <c r="R1999">
        <v>3</v>
      </c>
      <c r="S1999">
        <v>10</v>
      </c>
      <c r="T1999">
        <v>8</v>
      </c>
      <c r="U1999">
        <v>1</v>
      </c>
      <c r="V1999">
        <v>7</v>
      </c>
      <c r="W1999">
        <f t="shared" si="94"/>
        <v>36</v>
      </c>
      <c r="X1999" s="27">
        <f>marketing_campaign32[[#This Row],[TotalSpend]]/marketing_campaign32[[#This Row],[Income]]</f>
        <v>1.0760401721664275E-3</v>
      </c>
      <c r="Y1999" s="27" t="str">
        <f>IF(marketing_campaign32[[#This Row],[TotalSpend]]&gt;1196, "High Spend", "Low Spend")</f>
        <v>Low Spend</v>
      </c>
      <c r="Z1999">
        <v>2</v>
      </c>
      <c r="AA1999">
        <v>1</v>
      </c>
      <c r="AB1999">
        <v>0</v>
      </c>
      <c r="AC1999">
        <v>3</v>
      </c>
      <c r="AD1999">
        <f t="shared" si="95"/>
        <v>4</v>
      </c>
      <c r="AE1999" s="30">
        <f>IFERROR(marketing_campaign32[[#This Row],[TotalSpend]]/marketing_campaign32[[#This Row],[TotalPurchase]], 0)</f>
        <v>9</v>
      </c>
      <c r="AF1999">
        <v>7</v>
      </c>
      <c r="AG1999">
        <v>0</v>
      </c>
      <c r="AH1999">
        <v>0</v>
      </c>
      <c r="AI1999">
        <v>0</v>
      </c>
      <c r="AJ1999">
        <v>0</v>
      </c>
      <c r="AK1999">
        <v>0</v>
      </c>
      <c r="AL1999">
        <v>0</v>
      </c>
      <c r="AM1999">
        <v>0</v>
      </c>
    </row>
    <row r="2000" spans="1:39" x14ac:dyDescent="0.3">
      <c r="A2000">
        <v>6287</v>
      </c>
      <c r="B2000">
        <v>1986</v>
      </c>
      <c r="C2000">
        <f>2014-marketing_campaign32[[#This Row],[Year_Birth]]</f>
        <v>28</v>
      </c>
      <c r="D2000" t="str">
        <f>IF(AND(marketing_campaign32[[#This Row],[Age]]&gt;17, marketing_campaign32[[#This Row],[Age]]&lt;40), "Adult", IF(AND(marketing_campaign32[[#This Row],[Age]]&gt;=40, marketing_campaign32[[#This Row],[Age]]&lt;59), "Middle Age", "Old Age"))</f>
        <v>Adult</v>
      </c>
      <c r="E2000">
        <v>2</v>
      </c>
      <c r="F2000">
        <v>2</v>
      </c>
      <c r="G2000">
        <v>34728</v>
      </c>
      <c r="H2000" t="s">
        <v>147</v>
      </c>
      <c r="I2000">
        <v>2</v>
      </c>
      <c r="J2000">
        <v>1</v>
      </c>
      <c r="K2000">
        <v>0</v>
      </c>
      <c r="L2000">
        <f t="shared" si="93"/>
        <v>1</v>
      </c>
      <c r="M2000">
        <f>marketing_campaign32[[#This Row],[TotalKids]]+marketing_campaign32[[#This Row],[Marital_Number]]</f>
        <v>3</v>
      </c>
      <c r="N2000" s="1">
        <v>41485</v>
      </c>
      <c r="O2000" s="22">
        <f>MAX($N$2:$N$2229)-marketing_campaign32[[#This Row],[Dt_Customer]]</f>
        <v>334</v>
      </c>
      <c r="P2000">
        <v>2</v>
      </c>
      <c r="Q2000">
        <v>14</v>
      </c>
      <c r="R2000">
        <v>0</v>
      </c>
      <c r="S2000">
        <v>16</v>
      </c>
      <c r="T2000">
        <v>0</v>
      </c>
      <c r="U2000">
        <v>0</v>
      </c>
      <c r="V2000">
        <v>6</v>
      </c>
      <c r="W2000">
        <f t="shared" si="94"/>
        <v>36</v>
      </c>
      <c r="X2000" s="27">
        <f>marketing_campaign32[[#This Row],[TotalSpend]]/marketing_campaign32[[#This Row],[Income]]</f>
        <v>1.0366275051831375E-3</v>
      </c>
      <c r="Y2000" s="27" t="str">
        <f>IF(marketing_campaign32[[#This Row],[TotalSpend]]&gt;1196, "High Spend", "Low Spend")</f>
        <v>Low Spend</v>
      </c>
      <c r="Z2000">
        <v>1</v>
      </c>
      <c r="AA2000">
        <v>1</v>
      </c>
      <c r="AB2000">
        <v>1</v>
      </c>
      <c r="AC2000">
        <v>2</v>
      </c>
      <c r="AD2000">
        <f t="shared" si="95"/>
        <v>4</v>
      </c>
      <c r="AE2000" s="30">
        <f>IFERROR(marketing_campaign32[[#This Row],[TotalSpend]]/marketing_campaign32[[#This Row],[TotalPurchase]], 0)</f>
        <v>9</v>
      </c>
      <c r="AF2000">
        <v>6</v>
      </c>
      <c r="AG2000">
        <v>0</v>
      </c>
      <c r="AH2000">
        <v>0</v>
      </c>
      <c r="AI2000">
        <v>0</v>
      </c>
      <c r="AJ2000">
        <v>0</v>
      </c>
      <c r="AK2000">
        <v>0</v>
      </c>
      <c r="AL2000">
        <v>1</v>
      </c>
      <c r="AM2000">
        <v>0</v>
      </c>
    </row>
    <row r="2001" spans="1:39" x14ac:dyDescent="0.3">
      <c r="A2001">
        <v>6768</v>
      </c>
      <c r="B2001">
        <v>1962</v>
      </c>
      <c r="C2001">
        <f>2014-marketing_campaign32[[#This Row],[Year_Birth]]</f>
        <v>52</v>
      </c>
      <c r="D2001" t="str">
        <f>IF(AND(marketing_campaign32[[#This Row],[Age]]&gt;17, marketing_campaign32[[#This Row],[Age]]&lt;40), "Adult", IF(AND(marketing_campaign32[[#This Row],[Age]]&gt;=40, marketing_campaign32[[#This Row],[Age]]&lt;59), "Middle Age", "Old Age"))</f>
        <v>Middle Age</v>
      </c>
      <c r="E2001">
        <v>2</v>
      </c>
      <c r="F2001">
        <v>1</v>
      </c>
      <c r="G2001">
        <v>37859</v>
      </c>
      <c r="H2001" t="s">
        <v>147</v>
      </c>
      <c r="I2001">
        <v>2</v>
      </c>
      <c r="J2001">
        <v>1</v>
      </c>
      <c r="K2001">
        <v>2</v>
      </c>
      <c r="L2001">
        <f t="shared" si="93"/>
        <v>3</v>
      </c>
      <c r="M2001">
        <f>marketing_campaign32[[#This Row],[TotalKids]]+marketing_campaign32[[#This Row],[Marital_Number]]</f>
        <v>4</v>
      </c>
      <c r="N2001" s="1">
        <v>41286</v>
      </c>
      <c r="O2001" s="22">
        <f>MAX($N$2:$N$2229)-marketing_campaign32[[#This Row],[Dt_Customer]]</f>
        <v>533</v>
      </c>
      <c r="P2001">
        <v>75</v>
      </c>
      <c r="Q2001">
        <v>22</v>
      </c>
      <c r="R2001">
        <v>1</v>
      </c>
      <c r="S2001">
        <v>8</v>
      </c>
      <c r="T2001">
        <v>2</v>
      </c>
      <c r="U2001">
        <v>1</v>
      </c>
      <c r="V2001">
        <v>2</v>
      </c>
      <c r="W2001">
        <f t="shared" si="94"/>
        <v>36</v>
      </c>
      <c r="X2001" s="27">
        <f>marketing_campaign32[[#This Row],[TotalSpend]]/marketing_campaign32[[#This Row],[Income]]</f>
        <v>9.5089674846139628E-4</v>
      </c>
      <c r="Y2001" s="27" t="str">
        <f>IF(marketing_campaign32[[#This Row],[TotalSpend]]&gt;1196, "High Spend", "Low Spend")</f>
        <v>Low Spend</v>
      </c>
      <c r="Z2001">
        <v>2</v>
      </c>
      <c r="AA2001">
        <v>1</v>
      </c>
      <c r="AB2001">
        <v>0</v>
      </c>
      <c r="AC2001">
        <v>3</v>
      </c>
      <c r="AD2001">
        <f t="shared" si="95"/>
        <v>4</v>
      </c>
      <c r="AE2001" s="30">
        <f>IFERROR(marketing_campaign32[[#This Row],[TotalSpend]]/marketing_campaign32[[#This Row],[TotalPurchase]], 0)</f>
        <v>9</v>
      </c>
      <c r="AF2001">
        <v>8</v>
      </c>
      <c r="AG2001">
        <v>0</v>
      </c>
      <c r="AH2001">
        <v>0</v>
      </c>
      <c r="AI2001">
        <v>0</v>
      </c>
      <c r="AJ2001">
        <v>0</v>
      </c>
      <c r="AK2001">
        <v>0</v>
      </c>
      <c r="AL2001">
        <v>0</v>
      </c>
      <c r="AM2001">
        <v>0</v>
      </c>
    </row>
    <row r="2002" spans="1:39" x14ac:dyDescent="0.3">
      <c r="A2002">
        <v>2980</v>
      </c>
      <c r="B2002">
        <v>1952</v>
      </c>
      <c r="C2002">
        <f>2014-marketing_campaign32[[#This Row],[Year_Birth]]</f>
        <v>62</v>
      </c>
      <c r="D2002" t="str">
        <f>IF(AND(marketing_campaign32[[#This Row],[Age]]&gt;17, marketing_campaign32[[#This Row],[Age]]&lt;40), "Adult", IF(AND(marketing_campaign32[[#This Row],[Age]]&gt;=40, marketing_campaign32[[#This Row],[Age]]&lt;59), "Middle Age", "Old Age"))</f>
        <v>Old Age</v>
      </c>
      <c r="E2002">
        <v>3</v>
      </c>
      <c r="F2002">
        <v>1</v>
      </c>
      <c r="G2002">
        <v>8820</v>
      </c>
      <c r="H2002" t="s">
        <v>148</v>
      </c>
      <c r="I2002">
        <v>1</v>
      </c>
      <c r="J2002">
        <v>1</v>
      </c>
      <c r="K2002">
        <v>1</v>
      </c>
      <c r="L2002">
        <f t="shared" si="93"/>
        <v>2</v>
      </c>
      <c r="M2002">
        <f>marketing_campaign32[[#This Row],[TotalKids]]+marketing_campaign32[[#This Row],[Marital_Number]]</f>
        <v>3</v>
      </c>
      <c r="N2002" s="1">
        <v>41355</v>
      </c>
      <c r="O2002" s="22">
        <f>MAX($N$2:$N$2229)-marketing_campaign32[[#This Row],[Dt_Customer]]</f>
        <v>464</v>
      </c>
      <c r="P2002">
        <v>52</v>
      </c>
      <c r="Q2002">
        <v>12</v>
      </c>
      <c r="R2002">
        <v>0</v>
      </c>
      <c r="S2002">
        <v>13</v>
      </c>
      <c r="T2002">
        <v>4</v>
      </c>
      <c r="U2002">
        <v>2</v>
      </c>
      <c r="V2002">
        <v>4</v>
      </c>
      <c r="W2002">
        <f t="shared" si="94"/>
        <v>35</v>
      </c>
      <c r="X2002" s="27">
        <f>marketing_campaign32[[#This Row],[TotalSpend]]/marketing_campaign32[[#This Row],[Income]]</f>
        <v>3.968253968253968E-3</v>
      </c>
      <c r="Y2002" s="27" t="str">
        <f>IF(marketing_campaign32[[#This Row],[TotalSpend]]&gt;1196, "High Spend", "Low Spend")</f>
        <v>Low Spend</v>
      </c>
      <c r="Z2002">
        <v>4</v>
      </c>
      <c r="AA2002">
        <v>3</v>
      </c>
      <c r="AB2002">
        <v>0</v>
      </c>
      <c r="AC2002">
        <v>3</v>
      </c>
      <c r="AD2002">
        <f t="shared" si="95"/>
        <v>6</v>
      </c>
      <c r="AE2002" s="30">
        <f>IFERROR(marketing_campaign32[[#This Row],[TotalSpend]]/marketing_campaign32[[#This Row],[TotalPurchase]], 0)</f>
        <v>5.833333333333333</v>
      </c>
      <c r="AF2002">
        <v>8</v>
      </c>
      <c r="AG2002">
        <v>0</v>
      </c>
      <c r="AH2002">
        <v>0</v>
      </c>
      <c r="AI2002">
        <v>0</v>
      </c>
      <c r="AJ2002">
        <v>0</v>
      </c>
      <c r="AK2002">
        <v>0</v>
      </c>
      <c r="AL2002">
        <v>0</v>
      </c>
      <c r="AM2002">
        <v>0</v>
      </c>
    </row>
    <row r="2003" spans="1:39" x14ac:dyDescent="0.3">
      <c r="A2003">
        <v>7419</v>
      </c>
      <c r="B2003">
        <v>1968</v>
      </c>
      <c r="C2003">
        <f>2014-marketing_campaign32[[#This Row],[Year_Birth]]</f>
        <v>46</v>
      </c>
      <c r="D2003" t="str">
        <f>IF(AND(marketing_campaign32[[#This Row],[Age]]&gt;17, marketing_campaign32[[#This Row],[Age]]&lt;40), "Adult", IF(AND(marketing_campaign32[[#This Row],[Age]]&gt;=40, marketing_campaign32[[#This Row],[Age]]&lt;59), "Middle Age", "Old Age"))</f>
        <v>Middle Age</v>
      </c>
      <c r="E2003">
        <v>3</v>
      </c>
      <c r="F2003">
        <v>1</v>
      </c>
      <c r="G2003">
        <v>27071</v>
      </c>
      <c r="H2003" t="s">
        <v>148</v>
      </c>
      <c r="I2003">
        <v>1</v>
      </c>
      <c r="J2003">
        <v>1</v>
      </c>
      <c r="K2003">
        <v>0</v>
      </c>
      <c r="L2003">
        <f t="shared" si="93"/>
        <v>1</v>
      </c>
      <c r="M2003">
        <f>marketing_campaign32[[#This Row],[TotalKids]]+marketing_campaign32[[#This Row],[Marital_Number]]</f>
        <v>2</v>
      </c>
      <c r="N2003" s="1">
        <v>41752</v>
      </c>
      <c r="O2003" s="22">
        <f>MAX($N$2:$N$2229)-marketing_campaign32[[#This Row],[Dt_Customer]]</f>
        <v>67</v>
      </c>
      <c r="P2003">
        <v>90</v>
      </c>
      <c r="Q2003">
        <v>8</v>
      </c>
      <c r="R2003">
        <v>3</v>
      </c>
      <c r="S2003">
        <v>19</v>
      </c>
      <c r="T2003">
        <v>0</v>
      </c>
      <c r="U2003">
        <v>2</v>
      </c>
      <c r="V2003">
        <v>3</v>
      </c>
      <c r="W2003">
        <f t="shared" si="94"/>
        <v>35</v>
      </c>
      <c r="X2003" s="27">
        <f>marketing_campaign32[[#This Row],[TotalSpend]]/marketing_campaign32[[#This Row],[Income]]</f>
        <v>1.2928964574637066E-3</v>
      </c>
      <c r="Y2003" s="27" t="str">
        <f>IF(marketing_campaign32[[#This Row],[TotalSpend]]&gt;1196, "High Spend", "Low Spend")</f>
        <v>Low Spend</v>
      </c>
      <c r="Z2003">
        <v>2</v>
      </c>
      <c r="AA2003">
        <v>2</v>
      </c>
      <c r="AB2003">
        <v>0</v>
      </c>
      <c r="AC2003">
        <v>3</v>
      </c>
      <c r="AD2003">
        <f t="shared" si="95"/>
        <v>5</v>
      </c>
      <c r="AE2003" s="30">
        <f>IFERROR(marketing_campaign32[[#This Row],[TotalSpend]]/marketing_campaign32[[#This Row],[TotalPurchase]], 0)</f>
        <v>7</v>
      </c>
      <c r="AF2003">
        <v>6</v>
      </c>
      <c r="AG2003">
        <v>0</v>
      </c>
      <c r="AH2003">
        <v>0</v>
      </c>
      <c r="AI2003">
        <v>0</v>
      </c>
      <c r="AJ2003">
        <v>0</v>
      </c>
      <c r="AK2003">
        <v>0</v>
      </c>
      <c r="AL2003">
        <v>0</v>
      </c>
      <c r="AM2003">
        <v>0</v>
      </c>
    </row>
    <row r="2004" spans="1:39" x14ac:dyDescent="0.3">
      <c r="A2004">
        <v>7943</v>
      </c>
      <c r="B2004">
        <v>1975</v>
      </c>
      <c r="C2004">
        <f>2014-marketing_campaign32[[#This Row],[Year_Birth]]</f>
        <v>39</v>
      </c>
      <c r="D2004" t="str">
        <f>IF(AND(marketing_campaign32[[#This Row],[Age]]&gt;17, marketing_campaign32[[#This Row],[Age]]&lt;40), "Adult", IF(AND(marketing_campaign32[[#This Row],[Age]]&gt;=40, marketing_campaign32[[#This Row],[Age]]&lt;59), "Middle Age", "Old Age"))</f>
        <v>Adult</v>
      </c>
      <c r="E2004">
        <v>3</v>
      </c>
      <c r="F2004">
        <v>2</v>
      </c>
      <c r="G2004">
        <v>36663</v>
      </c>
      <c r="H2004" t="s">
        <v>147</v>
      </c>
      <c r="I2004">
        <v>2</v>
      </c>
      <c r="J2004">
        <v>1</v>
      </c>
      <c r="K2004">
        <v>0</v>
      </c>
      <c r="L2004">
        <f t="shared" si="93"/>
        <v>1</v>
      </c>
      <c r="M2004">
        <f>marketing_campaign32[[#This Row],[TotalKids]]+marketing_campaign32[[#This Row],[Marital_Number]]</f>
        <v>3</v>
      </c>
      <c r="N2004" s="1">
        <v>41754</v>
      </c>
      <c r="O2004" s="22">
        <f>MAX($N$2:$N$2229)-marketing_campaign32[[#This Row],[Dt_Customer]]</f>
        <v>65</v>
      </c>
      <c r="P2004">
        <v>40</v>
      </c>
      <c r="Q2004">
        <v>18</v>
      </c>
      <c r="R2004">
        <v>0</v>
      </c>
      <c r="S2004">
        <v>6</v>
      </c>
      <c r="T2004">
        <v>3</v>
      </c>
      <c r="U2004">
        <v>3</v>
      </c>
      <c r="V2004">
        <v>5</v>
      </c>
      <c r="W2004">
        <f t="shared" si="94"/>
        <v>35</v>
      </c>
      <c r="X2004" s="27">
        <f>marketing_campaign32[[#This Row],[TotalSpend]]/marketing_campaign32[[#This Row],[Income]]</f>
        <v>9.5464091863731832E-4</v>
      </c>
      <c r="Y2004" s="27" t="str">
        <f>IF(marketing_campaign32[[#This Row],[TotalSpend]]&gt;1196, "High Spend", "Low Spend")</f>
        <v>Low Spend</v>
      </c>
      <c r="Z2004">
        <v>1</v>
      </c>
      <c r="AA2004">
        <v>1</v>
      </c>
      <c r="AB2004">
        <v>1</v>
      </c>
      <c r="AC2004">
        <v>3</v>
      </c>
      <c r="AD2004">
        <f t="shared" si="95"/>
        <v>5</v>
      </c>
      <c r="AE2004" s="30">
        <f>IFERROR(marketing_campaign32[[#This Row],[TotalSpend]]/marketing_campaign32[[#This Row],[TotalPurchase]], 0)</f>
        <v>7</v>
      </c>
      <c r="AF2004">
        <v>2</v>
      </c>
      <c r="AG2004">
        <v>0</v>
      </c>
      <c r="AH2004">
        <v>0</v>
      </c>
      <c r="AI2004">
        <v>0</v>
      </c>
      <c r="AJ2004">
        <v>0</v>
      </c>
      <c r="AK2004">
        <v>0</v>
      </c>
      <c r="AL2004">
        <v>0</v>
      </c>
      <c r="AM2004">
        <v>0</v>
      </c>
    </row>
    <row r="2005" spans="1:39" x14ac:dyDescent="0.3">
      <c r="A2005">
        <v>7186</v>
      </c>
      <c r="B2005">
        <v>1966</v>
      </c>
      <c r="C2005">
        <f>2014-marketing_campaign32[[#This Row],[Year_Birth]]</f>
        <v>48</v>
      </c>
      <c r="D2005" t="str">
        <f>IF(AND(marketing_campaign32[[#This Row],[Age]]&gt;17, marketing_campaign32[[#This Row],[Age]]&lt;40), "Adult", IF(AND(marketing_campaign32[[#This Row],[Age]]&gt;=40, marketing_campaign32[[#This Row],[Age]]&lt;59), "Middle Age", "Old Age"))</f>
        <v>Middle Age</v>
      </c>
      <c r="E2005">
        <v>3</v>
      </c>
      <c r="F2005">
        <v>2</v>
      </c>
      <c r="G2005">
        <v>30843</v>
      </c>
      <c r="H2005" t="s">
        <v>147</v>
      </c>
      <c r="I2005">
        <v>2</v>
      </c>
      <c r="J2005">
        <v>1</v>
      </c>
      <c r="K2005">
        <v>1</v>
      </c>
      <c r="L2005">
        <f t="shared" si="93"/>
        <v>2</v>
      </c>
      <c r="M2005">
        <f>marketing_campaign32[[#This Row],[TotalKids]]+marketing_campaign32[[#This Row],[Marital_Number]]</f>
        <v>4</v>
      </c>
      <c r="N2005" s="1">
        <v>41785</v>
      </c>
      <c r="O2005" s="22">
        <f>MAX($N$2:$N$2229)-marketing_campaign32[[#This Row],[Dt_Customer]]</f>
        <v>34</v>
      </c>
      <c r="P2005">
        <v>43</v>
      </c>
      <c r="Q2005">
        <v>24</v>
      </c>
      <c r="R2005">
        <v>0</v>
      </c>
      <c r="S2005">
        <v>2</v>
      </c>
      <c r="T2005">
        <v>0</v>
      </c>
      <c r="U2005">
        <v>0</v>
      </c>
      <c r="V2005">
        <v>9</v>
      </c>
      <c r="W2005">
        <f t="shared" si="94"/>
        <v>35</v>
      </c>
      <c r="X2005" s="27">
        <f>marketing_campaign32[[#This Row],[TotalSpend]]/marketing_campaign32[[#This Row],[Income]]</f>
        <v>1.1347793664688909E-3</v>
      </c>
      <c r="Y2005" s="27" t="str">
        <f>IF(marketing_campaign32[[#This Row],[TotalSpend]]&gt;1196, "High Spend", "Low Spend")</f>
        <v>Low Spend</v>
      </c>
      <c r="Z2005">
        <v>2</v>
      </c>
      <c r="AA2005">
        <v>1</v>
      </c>
      <c r="AB2005">
        <v>1</v>
      </c>
      <c r="AC2005">
        <v>2</v>
      </c>
      <c r="AD2005">
        <f t="shared" si="95"/>
        <v>4</v>
      </c>
      <c r="AE2005" s="30">
        <f>IFERROR(marketing_campaign32[[#This Row],[TotalSpend]]/marketing_campaign32[[#This Row],[TotalPurchase]], 0)</f>
        <v>8.75</v>
      </c>
      <c r="AF2005">
        <v>5</v>
      </c>
      <c r="AG2005">
        <v>0</v>
      </c>
      <c r="AH2005">
        <v>0</v>
      </c>
      <c r="AI2005">
        <v>1</v>
      </c>
      <c r="AJ2005">
        <v>0</v>
      </c>
      <c r="AK2005">
        <v>0</v>
      </c>
      <c r="AL2005">
        <v>0</v>
      </c>
      <c r="AM2005">
        <v>0</v>
      </c>
    </row>
    <row r="2006" spans="1:39" x14ac:dyDescent="0.3">
      <c r="A2006">
        <v>8953</v>
      </c>
      <c r="B2006">
        <v>1965</v>
      </c>
      <c r="C2006">
        <f>2014-marketing_campaign32[[#This Row],[Year_Birth]]</f>
        <v>49</v>
      </c>
      <c r="D2006" t="str">
        <f>IF(AND(marketing_campaign32[[#This Row],[Age]]&gt;17, marketing_campaign32[[#This Row],[Age]]&lt;40), "Adult", IF(AND(marketing_campaign32[[#This Row],[Age]]&gt;=40, marketing_campaign32[[#This Row],[Age]]&lt;59), "Middle Age", "Old Age"))</f>
        <v>Middle Age</v>
      </c>
      <c r="E2006">
        <v>3</v>
      </c>
      <c r="F2006">
        <v>1</v>
      </c>
      <c r="G2006">
        <v>35791</v>
      </c>
      <c r="H2006" t="s">
        <v>147</v>
      </c>
      <c r="I2006">
        <v>2</v>
      </c>
      <c r="J2006">
        <v>2</v>
      </c>
      <c r="K2006">
        <v>1</v>
      </c>
      <c r="L2006">
        <f t="shared" si="93"/>
        <v>3</v>
      </c>
      <c r="M2006">
        <f>marketing_campaign32[[#This Row],[TotalKids]]+marketing_campaign32[[#This Row],[Marital_Number]]</f>
        <v>4</v>
      </c>
      <c r="N2006" s="1">
        <v>41400</v>
      </c>
      <c r="O2006" s="22">
        <f>MAX($N$2:$N$2229)-marketing_campaign32[[#This Row],[Dt_Customer]]</f>
        <v>419</v>
      </c>
      <c r="P2006">
        <v>94</v>
      </c>
      <c r="Q2006">
        <v>27</v>
      </c>
      <c r="R2006">
        <v>0</v>
      </c>
      <c r="S2006">
        <v>5</v>
      </c>
      <c r="T2006">
        <v>0</v>
      </c>
      <c r="U2006">
        <v>0</v>
      </c>
      <c r="V2006">
        <v>3</v>
      </c>
      <c r="W2006">
        <f t="shared" si="94"/>
        <v>35</v>
      </c>
      <c r="X2006" s="27">
        <f>marketing_campaign32[[#This Row],[TotalSpend]]/marketing_campaign32[[#This Row],[Income]]</f>
        <v>9.7789947193428523E-4</v>
      </c>
      <c r="Y2006" s="27" t="str">
        <f>IF(marketing_campaign32[[#This Row],[TotalSpend]]&gt;1196, "High Spend", "Low Spend")</f>
        <v>Low Spend</v>
      </c>
      <c r="Z2006">
        <v>2</v>
      </c>
      <c r="AA2006">
        <v>1</v>
      </c>
      <c r="AB2006">
        <v>0</v>
      </c>
      <c r="AC2006">
        <v>3</v>
      </c>
      <c r="AD2006">
        <f t="shared" si="95"/>
        <v>4</v>
      </c>
      <c r="AE2006" s="30">
        <f>IFERROR(marketing_campaign32[[#This Row],[TotalSpend]]/marketing_campaign32[[#This Row],[TotalPurchase]], 0)</f>
        <v>8.75</v>
      </c>
      <c r="AF2006">
        <v>8</v>
      </c>
      <c r="AG2006">
        <v>0</v>
      </c>
      <c r="AH2006">
        <v>0</v>
      </c>
      <c r="AI2006">
        <v>0</v>
      </c>
      <c r="AJ2006">
        <v>0</v>
      </c>
      <c r="AK2006">
        <v>0</v>
      </c>
      <c r="AL2006">
        <v>0</v>
      </c>
      <c r="AM2006">
        <v>0</v>
      </c>
    </row>
    <row r="2007" spans="1:39" x14ac:dyDescent="0.3">
      <c r="A2007">
        <v>10258</v>
      </c>
      <c r="B2007">
        <v>1965</v>
      </c>
      <c r="C2007">
        <f>2014-marketing_campaign32[[#This Row],[Year_Birth]]</f>
        <v>49</v>
      </c>
      <c r="D2007" t="str">
        <f>IF(AND(marketing_campaign32[[#This Row],[Age]]&gt;17, marketing_campaign32[[#This Row],[Age]]&lt;40), "Adult", IF(AND(marketing_campaign32[[#This Row],[Age]]&gt;=40, marketing_campaign32[[#This Row],[Age]]&lt;59), "Middle Age", "Old Age"))</f>
        <v>Middle Age</v>
      </c>
      <c r="E2007">
        <v>3</v>
      </c>
      <c r="F2007">
        <v>1</v>
      </c>
      <c r="G2007">
        <v>35791</v>
      </c>
      <c r="H2007" t="s">
        <v>147</v>
      </c>
      <c r="I2007">
        <v>2</v>
      </c>
      <c r="J2007">
        <v>2</v>
      </c>
      <c r="K2007">
        <v>1</v>
      </c>
      <c r="L2007">
        <f t="shared" si="93"/>
        <v>3</v>
      </c>
      <c r="M2007">
        <f>marketing_campaign32[[#This Row],[TotalKids]]+marketing_campaign32[[#This Row],[Marital_Number]]</f>
        <v>4</v>
      </c>
      <c r="N2007" s="1">
        <v>41400</v>
      </c>
      <c r="O2007" s="22">
        <f>MAX($N$2:$N$2229)-marketing_campaign32[[#This Row],[Dt_Customer]]</f>
        <v>419</v>
      </c>
      <c r="P2007">
        <v>94</v>
      </c>
      <c r="Q2007">
        <v>27</v>
      </c>
      <c r="R2007">
        <v>0</v>
      </c>
      <c r="S2007">
        <v>5</v>
      </c>
      <c r="T2007">
        <v>0</v>
      </c>
      <c r="U2007">
        <v>0</v>
      </c>
      <c r="V2007">
        <v>3</v>
      </c>
      <c r="W2007">
        <f t="shared" si="94"/>
        <v>35</v>
      </c>
      <c r="X2007" s="27">
        <f>marketing_campaign32[[#This Row],[TotalSpend]]/marketing_campaign32[[#This Row],[Income]]</f>
        <v>9.7789947193428523E-4</v>
      </c>
      <c r="Y2007" s="27" t="str">
        <f>IF(marketing_campaign32[[#This Row],[TotalSpend]]&gt;1196, "High Spend", "Low Spend")</f>
        <v>Low Spend</v>
      </c>
      <c r="Z2007">
        <v>2</v>
      </c>
      <c r="AA2007">
        <v>1</v>
      </c>
      <c r="AB2007">
        <v>0</v>
      </c>
      <c r="AC2007">
        <v>3</v>
      </c>
      <c r="AD2007">
        <f t="shared" si="95"/>
        <v>4</v>
      </c>
      <c r="AE2007" s="30">
        <f>IFERROR(marketing_campaign32[[#This Row],[TotalSpend]]/marketing_campaign32[[#This Row],[TotalPurchase]], 0)</f>
        <v>8.75</v>
      </c>
      <c r="AF2007">
        <v>8</v>
      </c>
      <c r="AG2007">
        <v>0</v>
      </c>
      <c r="AH2007">
        <v>0</v>
      </c>
      <c r="AI2007">
        <v>0</v>
      </c>
      <c r="AJ2007">
        <v>0</v>
      </c>
      <c r="AK2007">
        <v>0</v>
      </c>
      <c r="AL2007">
        <v>0</v>
      </c>
      <c r="AM2007">
        <v>0</v>
      </c>
    </row>
    <row r="2008" spans="1:39" x14ac:dyDescent="0.3">
      <c r="A2008">
        <v>624</v>
      </c>
      <c r="B2008">
        <v>1984</v>
      </c>
      <c r="C2008">
        <f>2014-marketing_campaign32[[#This Row],[Year_Birth]]</f>
        <v>30</v>
      </c>
      <c r="D2008" t="str">
        <f>IF(AND(marketing_campaign32[[#This Row],[Age]]&gt;17, marketing_campaign32[[#This Row],[Age]]&lt;40), "Adult", IF(AND(marketing_campaign32[[#This Row],[Age]]&gt;=40, marketing_campaign32[[#This Row],[Age]]&lt;59), "Middle Age", "Old Age"))</f>
        <v>Adult</v>
      </c>
      <c r="E2008">
        <v>3</v>
      </c>
      <c r="F2008">
        <v>1</v>
      </c>
      <c r="G2008">
        <v>18890</v>
      </c>
      <c r="H2008" t="s">
        <v>148</v>
      </c>
      <c r="I2008">
        <v>1</v>
      </c>
      <c r="J2008">
        <v>0</v>
      </c>
      <c r="K2008">
        <v>0</v>
      </c>
      <c r="L2008">
        <f t="shared" si="93"/>
        <v>0</v>
      </c>
      <c r="M2008">
        <f>marketing_campaign32[[#This Row],[TotalKids]]+marketing_campaign32[[#This Row],[Marital_Number]]</f>
        <v>1</v>
      </c>
      <c r="N2008" s="1">
        <v>41223</v>
      </c>
      <c r="O2008" s="22">
        <f>MAX($N$2:$N$2229)-marketing_campaign32[[#This Row],[Dt_Customer]]</f>
        <v>596</v>
      </c>
      <c r="P2008">
        <v>5</v>
      </c>
      <c r="Q2008">
        <v>6</v>
      </c>
      <c r="R2008">
        <v>4</v>
      </c>
      <c r="S2008">
        <v>1</v>
      </c>
      <c r="T2008">
        <v>7</v>
      </c>
      <c r="U2008">
        <v>2</v>
      </c>
      <c r="V2008">
        <v>15</v>
      </c>
      <c r="W2008">
        <f t="shared" si="94"/>
        <v>35</v>
      </c>
      <c r="X2008" s="27">
        <f>marketing_campaign32[[#This Row],[TotalSpend]]/marketing_campaign32[[#This Row],[Income]]</f>
        <v>1.8528321863419798E-3</v>
      </c>
      <c r="Y2008" s="27" t="str">
        <f>IF(marketing_campaign32[[#This Row],[TotalSpend]]&gt;1196, "High Spend", "Low Spend")</f>
        <v>Low Spend</v>
      </c>
      <c r="Z2008">
        <v>1</v>
      </c>
      <c r="AA2008">
        <v>0</v>
      </c>
      <c r="AB2008">
        <v>1</v>
      </c>
      <c r="AC2008">
        <v>2</v>
      </c>
      <c r="AD2008">
        <f t="shared" si="95"/>
        <v>3</v>
      </c>
      <c r="AE2008" s="30">
        <f>IFERROR(marketing_campaign32[[#This Row],[TotalSpend]]/marketing_campaign32[[#This Row],[TotalPurchase]], 0)</f>
        <v>11.666666666666666</v>
      </c>
      <c r="AF2008">
        <v>6</v>
      </c>
      <c r="AG2008">
        <v>0</v>
      </c>
      <c r="AH2008">
        <v>0</v>
      </c>
      <c r="AI2008">
        <v>1</v>
      </c>
      <c r="AJ2008">
        <v>0</v>
      </c>
      <c r="AK2008">
        <v>0</v>
      </c>
      <c r="AL2008">
        <v>1</v>
      </c>
      <c r="AM2008">
        <v>0</v>
      </c>
    </row>
    <row r="2009" spans="1:39" x14ac:dyDescent="0.3">
      <c r="A2009">
        <v>274</v>
      </c>
      <c r="B2009">
        <v>1973</v>
      </c>
      <c r="C2009">
        <f>2014-marketing_campaign32[[#This Row],[Year_Birth]]</f>
        <v>41</v>
      </c>
      <c r="D2009" t="str">
        <f>IF(AND(marketing_campaign32[[#This Row],[Age]]&gt;17, marketing_campaign32[[#This Row],[Age]]&lt;40), "Adult", IF(AND(marketing_campaign32[[#This Row],[Age]]&gt;=40, marketing_campaign32[[#This Row],[Age]]&lt;59), "Middle Age", "Old Age"))</f>
        <v>Middle Age</v>
      </c>
      <c r="E2009">
        <v>2</v>
      </c>
      <c r="F2009">
        <v>1</v>
      </c>
      <c r="G2009">
        <v>34853</v>
      </c>
      <c r="H2009" t="s">
        <v>147</v>
      </c>
      <c r="I2009">
        <v>2</v>
      </c>
      <c r="J2009">
        <v>1</v>
      </c>
      <c r="K2009">
        <v>1</v>
      </c>
      <c r="L2009">
        <f t="shared" si="93"/>
        <v>2</v>
      </c>
      <c r="M2009">
        <f>marketing_campaign32[[#This Row],[TotalKids]]+marketing_campaign32[[#This Row],[Marital_Number]]</f>
        <v>3</v>
      </c>
      <c r="N2009" s="1">
        <v>41631</v>
      </c>
      <c r="O2009" s="22">
        <f>MAX($N$2:$N$2229)-marketing_campaign32[[#This Row],[Dt_Customer]]</f>
        <v>188</v>
      </c>
      <c r="P2009">
        <v>75</v>
      </c>
      <c r="Q2009">
        <v>9</v>
      </c>
      <c r="R2009">
        <v>3</v>
      </c>
      <c r="S2009">
        <v>15</v>
      </c>
      <c r="T2009">
        <v>2</v>
      </c>
      <c r="U2009">
        <v>3</v>
      </c>
      <c r="V2009">
        <v>2</v>
      </c>
      <c r="W2009">
        <f t="shared" si="94"/>
        <v>34</v>
      </c>
      <c r="X2009" s="27">
        <f>marketing_campaign32[[#This Row],[TotalSpend]]/marketing_campaign32[[#This Row],[Income]]</f>
        <v>9.7552577970332543E-4</v>
      </c>
      <c r="Y2009" s="27" t="str">
        <f>IF(marketing_campaign32[[#This Row],[TotalSpend]]&gt;1196, "High Spend", "Low Spend")</f>
        <v>Low Spend</v>
      </c>
      <c r="Z2009">
        <v>2</v>
      </c>
      <c r="AA2009">
        <v>2</v>
      </c>
      <c r="AB2009">
        <v>0</v>
      </c>
      <c r="AC2009">
        <v>3</v>
      </c>
      <c r="AD2009">
        <f t="shared" si="95"/>
        <v>5</v>
      </c>
      <c r="AE2009" s="30">
        <f>IFERROR(marketing_campaign32[[#This Row],[TotalSpend]]/marketing_campaign32[[#This Row],[TotalPurchase]], 0)</f>
        <v>6.8</v>
      </c>
      <c r="AF2009">
        <v>6</v>
      </c>
      <c r="AG2009">
        <v>0</v>
      </c>
      <c r="AH2009">
        <v>0</v>
      </c>
      <c r="AI2009">
        <v>0</v>
      </c>
      <c r="AJ2009">
        <v>0</v>
      </c>
      <c r="AK2009">
        <v>0</v>
      </c>
      <c r="AL2009">
        <v>0</v>
      </c>
      <c r="AM2009">
        <v>0</v>
      </c>
    </row>
    <row r="2010" spans="1:39" x14ac:dyDescent="0.3">
      <c r="A2010">
        <v>2106</v>
      </c>
      <c r="B2010">
        <v>1974</v>
      </c>
      <c r="C2010">
        <f>2014-marketing_campaign32[[#This Row],[Year_Birth]]</f>
        <v>40</v>
      </c>
      <c r="D2010" t="str">
        <f>IF(AND(marketing_campaign32[[#This Row],[Age]]&gt;17, marketing_campaign32[[#This Row],[Age]]&lt;40), "Adult", IF(AND(marketing_campaign32[[#This Row],[Age]]&gt;=40, marketing_campaign32[[#This Row],[Age]]&lt;59), "Middle Age", "Old Age"))</f>
        <v>Middle Age</v>
      </c>
      <c r="E2010">
        <v>3</v>
      </c>
      <c r="F2010">
        <v>2</v>
      </c>
      <c r="G2010">
        <v>20130</v>
      </c>
      <c r="H2010" t="s">
        <v>148</v>
      </c>
      <c r="I2010">
        <v>1</v>
      </c>
      <c r="J2010">
        <v>0</v>
      </c>
      <c r="K2010">
        <v>0</v>
      </c>
      <c r="L2010">
        <f t="shared" si="93"/>
        <v>0</v>
      </c>
      <c r="M2010">
        <f>marketing_campaign32[[#This Row],[TotalKids]]+marketing_campaign32[[#This Row],[Marital_Number]]</f>
        <v>2</v>
      </c>
      <c r="N2010" s="1">
        <v>41715</v>
      </c>
      <c r="O2010" s="22">
        <f>MAX($N$2:$N$2229)-marketing_campaign32[[#This Row],[Dt_Customer]]</f>
        <v>104</v>
      </c>
      <c r="P2010">
        <v>99</v>
      </c>
      <c r="Q2010">
        <v>0</v>
      </c>
      <c r="R2010">
        <v>6</v>
      </c>
      <c r="S2010">
        <v>3</v>
      </c>
      <c r="T2010">
        <v>7</v>
      </c>
      <c r="U2010">
        <v>6</v>
      </c>
      <c r="V2010">
        <v>12</v>
      </c>
      <c r="W2010">
        <f t="shared" si="94"/>
        <v>34</v>
      </c>
      <c r="X2010" s="27">
        <f>marketing_campaign32[[#This Row],[TotalSpend]]/marketing_campaign32[[#This Row],[Income]]</f>
        <v>1.6890213611525087E-3</v>
      </c>
      <c r="Y2010" s="27" t="str">
        <f>IF(marketing_campaign32[[#This Row],[TotalSpend]]&gt;1196, "High Spend", "Low Spend")</f>
        <v>Low Spend</v>
      </c>
      <c r="Z2010">
        <v>1</v>
      </c>
      <c r="AA2010">
        <v>1</v>
      </c>
      <c r="AB2010">
        <v>0</v>
      </c>
      <c r="AC2010">
        <v>3</v>
      </c>
      <c r="AD2010">
        <f t="shared" si="95"/>
        <v>4</v>
      </c>
      <c r="AE2010" s="30">
        <f>IFERROR(marketing_campaign32[[#This Row],[TotalSpend]]/marketing_campaign32[[#This Row],[TotalPurchase]], 0)</f>
        <v>8.5</v>
      </c>
      <c r="AF2010">
        <v>8</v>
      </c>
      <c r="AG2010">
        <v>0</v>
      </c>
      <c r="AH2010">
        <v>0</v>
      </c>
      <c r="AI2010">
        <v>0</v>
      </c>
      <c r="AJ2010">
        <v>0</v>
      </c>
      <c r="AK2010">
        <v>0</v>
      </c>
      <c r="AL2010">
        <v>0</v>
      </c>
      <c r="AM2010">
        <v>0</v>
      </c>
    </row>
    <row r="2011" spans="1:39" x14ac:dyDescent="0.3">
      <c r="A2011">
        <v>3363</v>
      </c>
      <c r="B2011">
        <v>1974</v>
      </c>
      <c r="C2011">
        <f>2014-marketing_campaign32[[#This Row],[Year_Birth]]</f>
        <v>40</v>
      </c>
      <c r="D2011" t="str">
        <f>IF(AND(marketing_campaign32[[#This Row],[Age]]&gt;17, marketing_campaign32[[#This Row],[Age]]&lt;40), "Adult", IF(AND(marketing_campaign32[[#This Row],[Age]]&gt;=40, marketing_campaign32[[#This Row],[Age]]&lt;59), "Middle Age", "Old Age"))</f>
        <v>Middle Age</v>
      </c>
      <c r="E2011">
        <v>3</v>
      </c>
      <c r="F2011">
        <v>2</v>
      </c>
      <c r="G2011">
        <v>20130</v>
      </c>
      <c r="H2011" t="s">
        <v>148</v>
      </c>
      <c r="I2011">
        <v>1</v>
      </c>
      <c r="J2011">
        <v>0</v>
      </c>
      <c r="K2011">
        <v>0</v>
      </c>
      <c r="L2011">
        <f t="shared" si="93"/>
        <v>0</v>
      </c>
      <c r="M2011">
        <f>marketing_campaign32[[#This Row],[TotalKids]]+marketing_campaign32[[#This Row],[Marital_Number]]</f>
        <v>2</v>
      </c>
      <c r="N2011" s="1">
        <v>41715</v>
      </c>
      <c r="O2011" s="22">
        <f>MAX($N$2:$N$2229)-marketing_campaign32[[#This Row],[Dt_Customer]]</f>
        <v>104</v>
      </c>
      <c r="P2011">
        <v>99</v>
      </c>
      <c r="Q2011">
        <v>0</v>
      </c>
      <c r="R2011">
        <v>6</v>
      </c>
      <c r="S2011">
        <v>3</v>
      </c>
      <c r="T2011">
        <v>7</v>
      </c>
      <c r="U2011">
        <v>6</v>
      </c>
      <c r="V2011">
        <v>12</v>
      </c>
      <c r="W2011">
        <f t="shared" si="94"/>
        <v>34</v>
      </c>
      <c r="X2011" s="27">
        <f>marketing_campaign32[[#This Row],[TotalSpend]]/marketing_campaign32[[#This Row],[Income]]</f>
        <v>1.6890213611525087E-3</v>
      </c>
      <c r="Y2011" s="27" t="str">
        <f>IF(marketing_campaign32[[#This Row],[TotalSpend]]&gt;1196, "High Spend", "Low Spend")</f>
        <v>Low Spend</v>
      </c>
      <c r="Z2011">
        <v>1</v>
      </c>
      <c r="AA2011">
        <v>1</v>
      </c>
      <c r="AB2011">
        <v>0</v>
      </c>
      <c r="AC2011">
        <v>3</v>
      </c>
      <c r="AD2011">
        <f t="shared" si="95"/>
        <v>4</v>
      </c>
      <c r="AE2011" s="30">
        <f>IFERROR(marketing_campaign32[[#This Row],[TotalSpend]]/marketing_campaign32[[#This Row],[TotalPurchase]], 0)</f>
        <v>8.5</v>
      </c>
      <c r="AF2011">
        <v>8</v>
      </c>
      <c r="AG2011">
        <v>0</v>
      </c>
      <c r="AH2011">
        <v>0</v>
      </c>
      <c r="AI2011">
        <v>0</v>
      </c>
      <c r="AJ2011">
        <v>0</v>
      </c>
      <c r="AK2011">
        <v>0</v>
      </c>
      <c r="AL2011">
        <v>0</v>
      </c>
      <c r="AM2011">
        <v>0</v>
      </c>
    </row>
    <row r="2012" spans="1:39" x14ac:dyDescent="0.3">
      <c r="A2012">
        <v>8082</v>
      </c>
      <c r="B2012">
        <v>1971</v>
      </c>
      <c r="C2012">
        <f>2014-marketing_campaign32[[#This Row],[Year_Birth]]</f>
        <v>43</v>
      </c>
      <c r="D2012" t="str">
        <f>IF(AND(marketing_campaign32[[#This Row],[Age]]&gt;17, marketing_campaign32[[#This Row],[Age]]&lt;40), "Adult", IF(AND(marketing_campaign32[[#This Row],[Age]]&gt;=40, marketing_campaign32[[#This Row],[Age]]&lt;59), "Middle Age", "Old Age"))</f>
        <v>Middle Age</v>
      </c>
      <c r="E2012">
        <v>2</v>
      </c>
      <c r="F2012">
        <v>2</v>
      </c>
      <c r="G2012">
        <v>25721</v>
      </c>
      <c r="H2012" t="s">
        <v>148</v>
      </c>
      <c r="I2012">
        <v>1</v>
      </c>
      <c r="J2012">
        <v>1</v>
      </c>
      <c r="K2012">
        <v>0</v>
      </c>
      <c r="L2012">
        <f t="shared" si="93"/>
        <v>1</v>
      </c>
      <c r="M2012">
        <f>marketing_campaign32[[#This Row],[TotalKids]]+marketing_campaign32[[#This Row],[Marital_Number]]</f>
        <v>3</v>
      </c>
      <c r="N2012" s="1">
        <v>41415</v>
      </c>
      <c r="O2012" s="22">
        <f>MAX($N$2:$N$2229)-marketing_campaign32[[#This Row],[Dt_Customer]]</f>
        <v>404</v>
      </c>
      <c r="P2012">
        <v>75</v>
      </c>
      <c r="Q2012">
        <v>1</v>
      </c>
      <c r="R2012">
        <v>3</v>
      </c>
      <c r="S2012">
        <v>6</v>
      </c>
      <c r="T2012">
        <v>3</v>
      </c>
      <c r="U2012">
        <v>6</v>
      </c>
      <c r="V2012">
        <v>15</v>
      </c>
      <c r="W2012">
        <f t="shared" si="94"/>
        <v>34</v>
      </c>
      <c r="X2012" s="27">
        <f>marketing_campaign32[[#This Row],[TotalSpend]]/marketing_campaign32[[#This Row],[Income]]</f>
        <v>1.3218770654329147E-3</v>
      </c>
      <c r="Y2012" s="27" t="str">
        <f>IF(marketing_campaign32[[#This Row],[TotalSpend]]&gt;1196, "High Spend", "Low Spend")</f>
        <v>Low Spend</v>
      </c>
      <c r="Z2012">
        <v>1</v>
      </c>
      <c r="AA2012">
        <v>1</v>
      </c>
      <c r="AB2012">
        <v>1</v>
      </c>
      <c r="AC2012">
        <v>2</v>
      </c>
      <c r="AD2012">
        <f t="shared" si="95"/>
        <v>4</v>
      </c>
      <c r="AE2012" s="30">
        <f>IFERROR(marketing_campaign32[[#This Row],[TotalSpend]]/marketing_campaign32[[#This Row],[TotalPurchase]], 0)</f>
        <v>8.5</v>
      </c>
      <c r="AF2012">
        <v>7</v>
      </c>
      <c r="AG2012">
        <v>0</v>
      </c>
      <c r="AH2012">
        <v>0</v>
      </c>
      <c r="AI2012">
        <v>0</v>
      </c>
      <c r="AJ2012">
        <v>0</v>
      </c>
      <c r="AK2012">
        <v>0</v>
      </c>
      <c r="AL2012">
        <v>1</v>
      </c>
      <c r="AM2012">
        <v>0</v>
      </c>
    </row>
    <row r="2013" spans="1:39" x14ac:dyDescent="0.3">
      <c r="A2013">
        <v>5010</v>
      </c>
      <c r="B2013">
        <v>1988</v>
      </c>
      <c r="C2013">
        <f>2014-marketing_campaign32[[#This Row],[Year_Birth]]</f>
        <v>26</v>
      </c>
      <c r="D2013" t="str">
        <f>IF(AND(marketing_campaign32[[#This Row],[Age]]&gt;17, marketing_campaign32[[#This Row],[Age]]&lt;40), "Adult", IF(AND(marketing_campaign32[[#This Row],[Age]]&gt;=40, marketing_campaign32[[#This Row],[Age]]&lt;59), "Middle Age", "Old Age"))</f>
        <v>Adult</v>
      </c>
      <c r="E2013">
        <v>2</v>
      </c>
      <c r="F2013">
        <v>1</v>
      </c>
      <c r="G2013">
        <v>25008</v>
      </c>
      <c r="H2013" t="s">
        <v>148</v>
      </c>
      <c r="I2013">
        <v>1</v>
      </c>
      <c r="J2013">
        <v>1</v>
      </c>
      <c r="K2013">
        <v>0</v>
      </c>
      <c r="L2013">
        <f t="shared" si="93"/>
        <v>1</v>
      </c>
      <c r="M2013">
        <f>marketing_campaign32[[#This Row],[TotalKids]]+marketing_campaign32[[#This Row],[Marital_Number]]</f>
        <v>2</v>
      </c>
      <c r="N2013" s="1">
        <v>41672</v>
      </c>
      <c r="O2013" s="22">
        <f>MAX($N$2:$N$2229)-marketing_campaign32[[#This Row],[Dt_Customer]]</f>
        <v>147</v>
      </c>
      <c r="P2013">
        <v>72</v>
      </c>
      <c r="Q2013">
        <v>2</v>
      </c>
      <c r="R2013">
        <v>8</v>
      </c>
      <c r="S2013">
        <v>8</v>
      </c>
      <c r="T2013">
        <v>6</v>
      </c>
      <c r="U2013">
        <v>1</v>
      </c>
      <c r="V2013">
        <v>9</v>
      </c>
      <c r="W2013">
        <f t="shared" si="94"/>
        <v>34</v>
      </c>
      <c r="X2013" s="27">
        <f>marketing_campaign32[[#This Row],[TotalSpend]]/marketing_campaign32[[#This Row],[Income]]</f>
        <v>1.3595649392194498E-3</v>
      </c>
      <c r="Y2013" s="27" t="str">
        <f>IF(marketing_campaign32[[#This Row],[TotalSpend]]&gt;1196, "High Spend", "Low Spend")</f>
        <v>Low Spend</v>
      </c>
      <c r="Z2013">
        <v>2</v>
      </c>
      <c r="AA2013">
        <v>1</v>
      </c>
      <c r="AB2013">
        <v>0</v>
      </c>
      <c r="AC2013">
        <v>3</v>
      </c>
      <c r="AD2013">
        <f t="shared" si="95"/>
        <v>4</v>
      </c>
      <c r="AE2013" s="30">
        <f>IFERROR(marketing_campaign32[[#This Row],[TotalSpend]]/marketing_campaign32[[#This Row],[TotalPurchase]], 0)</f>
        <v>8.5</v>
      </c>
      <c r="AF2013">
        <v>8</v>
      </c>
      <c r="AG2013">
        <v>0</v>
      </c>
      <c r="AH2013">
        <v>0</v>
      </c>
      <c r="AI2013">
        <v>0</v>
      </c>
      <c r="AJ2013">
        <v>0</v>
      </c>
      <c r="AK2013">
        <v>0</v>
      </c>
      <c r="AL2013">
        <v>0</v>
      </c>
      <c r="AM2013">
        <v>0</v>
      </c>
    </row>
    <row r="2014" spans="1:39" x14ac:dyDescent="0.3">
      <c r="A2014">
        <v>5012</v>
      </c>
      <c r="B2014">
        <v>1989</v>
      </c>
      <c r="C2014">
        <f>2014-marketing_campaign32[[#This Row],[Year_Birth]]</f>
        <v>25</v>
      </c>
      <c r="D2014" t="str">
        <f>IF(AND(marketing_campaign32[[#This Row],[Age]]&gt;17, marketing_campaign32[[#This Row],[Age]]&lt;40), "Adult", IF(AND(marketing_campaign32[[#This Row],[Age]]&gt;=40, marketing_campaign32[[#This Row],[Age]]&lt;59), "Middle Age", "Old Age"))</f>
        <v>Adult</v>
      </c>
      <c r="E2014">
        <v>2</v>
      </c>
      <c r="F2014">
        <v>2</v>
      </c>
      <c r="G2014">
        <v>28691</v>
      </c>
      <c r="H2014" t="s">
        <v>148</v>
      </c>
      <c r="I2014">
        <v>1</v>
      </c>
      <c r="J2014">
        <v>1</v>
      </c>
      <c r="K2014">
        <v>0</v>
      </c>
      <c r="L2014">
        <f t="shared" si="93"/>
        <v>1</v>
      </c>
      <c r="M2014">
        <f>marketing_campaign32[[#This Row],[TotalKids]]+marketing_campaign32[[#This Row],[Marital_Number]]</f>
        <v>3</v>
      </c>
      <c r="N2014" s="1">
        <v>41459</v>
      </c>
      <c r="O2014" s="22">
        <f>MAX($N$2:$N$2229)-marketing_campaign32[[#This Row],[Dt_Customer]]</f>
        <v>360</v>
      </c>
      <c r="P2014">
        <v>56</v>
      </c>
      <c r="Q2014">
        <v>5</v>
      </c>
      <c r="R2014">
        <v>4</v>
      </c>
      <c r="S2014">
        <v>13</v>
      </c>
      <c r="T2014">
        <v>8</v>
      </c>
      <c r="U2014">
        <v>0</v>
      </c>
      <c r="V2014">
        <v>4</v>
      </c>
      <c r="W2014">
        <f t="shared" si="94"/>
        <v>34</v>
      </c>
      <c r="X2014" s="27">
        <f>marketing_campaign32[[#This Row],[TotalSpend]]/marketing_campaign32[[#This Row],[Income]]</f>
        <v>1.1850406050677913E-3</v>
      </c>
      <c r="Y2014" s="27" t="str">
        <f>IF(marketing_campaign32[[#This Row],[TotalSpend]]&gt;1196, "High Spend", "Low Spend")</f>
        <v>Low Spend</v>
      </c>
      <c r="Z2014">
        <v>1</v>
      </c>
      <c r="AA2014">
        <v>1</v>
      </c>
      <c r="AB2014">
        <v>0</v>
      </c>
      <c r="AC2014">
        <v>3</v>
      </c>
      <c r="AD2014">
        <f t="shared" si="95"/>
        <v>4</v>
      </c>
      <c r="AE2014" s="30">
        <f>IFERROR(marketing_campaign32[[#This Row],[TotalSpend]]/marketing_campaign32[[#This Row],[TotalPurchase]], 0)</f>
        <v>8.5</v>
      </c>
      <c r="AF2014">
        <v>8</v>
      </c>
      <c r="AG2014">
        <v>0</v>
      </c>
      <c r="AH2014">
        <v>0</v>
      </c>
      <c r="AI2014">
        <v>0</v>
      </c>
      <c r="AJ2014">
        <v>0</v>
      </c>
      <c r="AK2014">
        <v>0</v>
      </c>
      <c r="AL2014">
        <v>0</v>
      </c>
      <c r="AM2014">
        <v>0</v>
      </c>
    </row>
    <row r="2015" spans="1:39" x14ac:dyDescent="0.3">
      <c r="A2015">
        <v>6918</v>
      </c>
      <c r="B2015">
        <v>1989</v>
      </c>
      <c r="C2015">
        <f>2014-marketing_campaign32[[#This Row],[Year_Birth]]</f>
        <v>25</v>
      </c>
      <c r="D2015" t="str">
        <f>IF(AND(marketing_campaign32[[#This Row],[Age]]&gt;17, marketing_campaign32[[#This Row],[Age]]&lt;40), "Adult", IF(AND(marketing_campaign32[[#This Row],[Age]]&gt;=40, marketing_campaign32[[#This Row],[Age]]&lt;59), "Middle Age", "Old Age"))</f>
        <v>Adult</v>
      </c>
      <c r="E2015">
        <v>2</v>
      </c>
      <c r="F2015">
        <v>2</v>
      </c>
      <c r="G2015">
        <v>28691</v>
      </c>
      <c r="H2015" t="s">
        <v>148</v>
      </c>
      <c r="I2015">
        <v>1</v>
      </c>
      <c r="J2015">
        <v>1</v>
      </c>
      <c r="K2015">
        <v>0</v>
      </c>
      <c r="L2015">
        <f t="shared" si="93"/>
        <v>1</v>
      </c>
      <c r="M2015">
        <f>marketing_campaign32[[#This Row],[TotalKids]]+marketing_campaign32[[#This Row],[Marital_Number]]</f>
        <v>3</v>
      </c>
      <c r="N2015" s="1">
        <v>41459</v>
      </c>
      <c r="O2015" s="22">
        <f>MAX($N$2:$N$2229)-marketing_campaign32[[#This Row],[Dt_Customer]]</f>
        <v>360</v>
      </c>
      <c r="P2015">
        <v>56</v>
      </c>
      <c r="Q2015">
        <v>5</v>
      </c>
      <c r="R2015">
        <v>4</v>
      </c>
      <c r="S2015">
        <v>13</v>
      </c>
      <c r="T2015">
        <v>8</v>
      </c>
      <c r="U2015">
        <v>0</v>
      </c>
      <c r="V2015">
        <v>4</v>
      </c>
      <c r="W2015">
        <f t="shared" si="94"/>
        <v>34</v>
      </c>
      <c r="X2015" s="27">
        <f>marketing_campaign32[[#This Row],[TotalSpend]]/marketing_campaign32[[#This Row],[Income]]</f>
        <v>1.1850406050677913E-3</v>
      </c>
      <c r="Y2015" s="27" t="str">
        <f>IF(marketing_campaign32[[#This Row],[TotalSpend]]&gt;1196, "High Spend", "Low Spend")</f>
        <v>Low Spend</v>
      </c>
      <c r="Z2015">
        <v>1</v>
      </c>
      <c r="AA2015">
        <v>1</v>
      </c>
      <c r="AB2015">
        <v>0</v>
      </c>
      <c r="AC2015">
        <v>3</v>
      </c>
      <c r="AD2015">
        <f t="shared" si="95"/>
        <v>4</v>
      </c>
      <c r="AE2015" s="30">
        <f>IFERROR(marketing_campaign32[[#This Row],[TotalSpend]]/marketing_campaign32[[#This Row],[TotalPurchase]], 0)</f>
        <v>8.5</v>
      </c>
      <c r="AF2015">
        <v>8</v>
      </c>
      <c r="AG2015">
        <v>0</v>
      </c>
      <c r="AH2015">
        <v>0</v>
      </c>
      <c r="AI2015">
        <v>0</v>
      </c>
      <c r="AJ2015">
        <v>0</v>
      </c>
      <c r="AK2015">
        <v>0</v>
      </c>
      <c r="AL2015">
        <v>0</v>
      </c>
      <c r="AM2015">
        <v>0</v>
      </c>
    </row>
    <row r="2016" spans="1:39" x14ac:dyDescent="0.3">
      <c r="A2016">
        <v>6866</v>
      </c>
      <c r="B2016">
        <v>1969</v>
      </c>
      <c r="C2016">
        <f>2014-marketing_campaign32[[#This Row],[Year_Birth]]</f>
        <v>45</v>
      </c>
      <c r="D2016" t="str">
        <f>IF(AND(marketing_campaign32[[#This Row],[Age]]&gt;17, marketing_campaign32[[#This Row],[Age]]&lt;40), "Adult", IF(AND(marketing_campaign32[[#This Row],[Age]]&gt;=40, marketing_campaign32[[#This Row],[Age]]&lt;59), "Middle Age", "Old Age"))</f>
        <v>Middle Age</v>
      </c>
      <c r="E2016">
        <v>3</v>
      </c>
      <c r="F2016">
        <v>2</v>
      </c>
      <c r="G2016">
        <v>35924</v>
      </c>
      <c r="H2016" t="s">
        <v>147</v>
      </c>
      <c r="I2016">
        <v>2</v>
      </c>
      <c r="J2016">
        <v>1</v>
      </c>
      <c r="K2016">
        <v>1</v>
      </c>
      <c r="L2016">
        <f t="shared" si="93"/>
        <v>2</v>
      </c>
      <c r="M2016">
        <f>marketing_campaign32[[#This Row],[TotalKids]]+marketing_campaign32[[#This Row],[Marital_Number]]</f>
        <v>4</v>
      </c>
      <c r="N2016" s="1">
        <v>41721</v>
      </c>
      <c r="O2016" s="22">
        <f>MAX($N$2:$N$2229)-marketing_campaign32[[#This Row],[Dt_Customer]]</f>
        <v>98</v>
      </c>
      <c r="P2016">
        <v>56</v>
      </c>
      <c r="Q2016">
        <v>8</v>
      </c>
      <c r="R2016">
        <v>0</v>
      </c>
      <c r="S2016">
        <v>14</v>
      </c>
      <c r="T2016">
        <v>2</v>
      </c>
      <c r="U2016">
        <v>3</v>
      </c>
      <c r="V2016">
        <v>7</v>
      </c>
      <c r="W2016">
        <f t="shared" si="94"/>
        <v>34</v>
      </c>
      <c r="X2016" s="27">
        <f>marketing_campaign32[[#This Row],[TotalSpend]]/marketing_campaign32[[#This Row],[Income]]</f>
        <v>9.4644248970047876E-4</v>
      </c>
      <c r="Y2016" s="27" t="str">
        <f>IF(marketing_campaign32[[#This Row],[TotalSpend]]&gt;1196, "High Spend", "Low Spend")</f>
        <v>Low Spend</v>
      </c>
      <c r="Z2016">
        <v>1</v>
      </c>
      <c r="AA2016">
        <v>1</v>
      </c>
      <c r="AB2016">
        <v>0</v>
      </c>
      <c r="AC2016">
        <v>3</v>
      </c>
      <c r="AD2016">
        <f t="shared" si="95"/>
        <v>4</v>
      </c>
      <c r="AE2016" s="30">
        <f>IFERROR(marketing_campaign32[[#This Row],[TotalSpend]]/marketing_campaign32[[#This Row],[TotalPurchase]], 0)</f>
        <v>8.5</v>
      </c>
      <c r="AF2016">
        <v>5</v>
      </c>
      <c r="AG2016">
        <v>0</v>
      </c>
      <c r="AH2016">
        <v>0</v>
      </c>
      <c r="AI2016">
        <v>0</v>
      </c>
      <c r="AJ2016">
        <v>0</v>
      </c>
      <c r="AK2016">
        <v>0</v>
      </c>
      <c r="AL2016">
        <v>0</v>
      </c>
      <c r="AM2016">
        <v>0</v>
      </c>
    </row>
    <row r="2017" spans="1:39" x14ac:dyDescent="0.3">
      <c r="A2017">
        <v>8341</v>
      </c>
      <c r="B2017">
        <v>1969</v>
      </c>
      <c r="C2017">
        <f>2014-marketing_campaign32[[#This Row],[Year_Birth]]</f>
        <v>45</v>
      </c>
      <c r="D2017" t="str">
        <f>IF(AND(marketing_campaign32[[#This Row],[Age]]&gt;17, marketing_campaign32[[#This Row],[Age]]&lt;40), "Adult", IF(AND(marketing_campaign32[[#This Row],[Age]]&gt;=40, marketing_campaign32[[#This Row],[Age]]&lt;59), "Middle Age", "Old Age"))</f>
        <v>Middle Age</v>
      </c>
      <c r="E2017">
        <v>3</v>
      </c>
      <c r="F2017">
        <v>2</v>
      </c>
      <c r="G2017">
        <v>30396</v>
      </c>
      <c r="H2017" t="s">
        <v>147</v>
      </c>
      <c r="I2017">
        <v>2</v>
      </c>
      <c r="J2017">
        <v>1</v>
      </c>
      <c r="K2017">
        <v>0</v>
      </c>
      <c r="L2017">
        <f t="shared" si="93"/>
        <v>1</v>
      </c>
      <c r="M2017">
        <f>marketing_campaign32[[#This Row],[TotalKids]]+marketing_campaign32[[#This Row],[Marital_Number]]</f>
        <v>3</v>
      </c>
      <c r="N2017" s="1">
        <v>41759</v>
      </c>
      <c r="O2017" s="22">
        <f>MAX($N$2:$N$2229)-marketing_campaign32[[#This Row],[Dt_Customer]]</f>
        <v>60</v>
      </c>
      <c r="P2017">
        <v>22</v>
      </c>
      <c r="Q2017">
        <v>15</v>
      </c>
      <c r="R2017">
        <v>0</v>
      </c>
      <c r="S2017">
        <v>6</v>
      </c>
      <c r="T2017">
        <v>0</v>
      </c>
      <c r="U2017">
        <v>1</v>
      </c>
      <c r="V2017">
        <v>12</v>
      </c>
      <c r="W2017">
        <f t="shared" si="94"/>
        <v>34</v>
      </c>
      <c r="X2017" s="27">
        <f>marketing_campaign32[[#This Row],[TotalSpend]]/marketing_campaign32[[#This Row],[Income]]</f>
        <v>1.1185682326621924E-3</v>
      </c>
      <c r="Y2017" s="27" t="str">
        <f>IF(marketing_campaign32[[#This Row],[TotalSpend]]&gt;1196, "High Spend", "Low Spend")</f>
        <v>Low Spend</v>
      </c>
      <c r="Z2017">
        <v>2</v>
      </c>
      <c r="AA2017">
        <v>1</v>
      </c>
      <c r="AB2017">
        <v>1</v>
      </c>
      <c r="AC2017">
        <v>2</v>
      </c>
      <c r="AD2017">
        <f t="shared" si="95"/>
        <v>4</v>
      </c>
      <c r="AE2017" s="30">
        <f>IFERROR(marketing_campaign32[[#This Row],[TotalSpend]]/marketing_campaign32[[#This Row],[TotalPurchase]], 0)</f>
        <v>8.5</v>
      </c>
      <c r="AF2017">
        <v>7</v>
      </c>
      <c r="AG2017">
        <v>0</v>
      </c>
      <c r="AH2017">
        <v>0</v>
      </c>
      <c r="AI2017">
        <v>1</v>
      </c>
      <c r="AJ2017">
        <v>0</v>
      </c>
      <c r="AK2017">
        <v>0</v>
      </c>
      <c r="AL2017">
        <v>1</v>
      </c>
      <c r="AM2017">
        <v>0</v>
      </c>
    </row>
    <row r="2018" spans="1:39" x14ac:dyDescent="0.3">
      <c r="A2018">
        <v>8397</v>
      </c>
      <c r="B2018">
        <v>1951</v>
      </c>
      <c r="C2018">
        <f>2014-marketing_campaign32[[#This Row],[Year_Birth]]</f>
        <v>63</v>
      </c>
      <c r="D2018" t="str">
        <f>IF(AND(marketing_campaign32[[#This Row],[Age]]&gt;17, marketing_campaign32[[#This Row],[Age]]&lt;40), "Adult", IF(AND(marketing_campaign32[[#This Row],[Age]]&gt;=40, marketing_campaign32[[#This Row],[Age]]&lt;59), "Middle Age", "Old Age"))</f>
        <v>Old Age</v>
      </c>
      <c r="E2018">
        <v>2</v>
      </c>
      <c r="F2018">
        <v>2</v>
      </c>
      <c r="G2018">
        <v>44689</v>
      </c>
      <c r="H2018" t="s">
        <v>147</v>
      </c>
      <c r="I2018">
        <v>2</v>
      </c>
      <c r="J2018">
        <v>1</v>
      </c>
      <c r="K2018">
        <v>1</v>
      </c>
      <c r="L2018">
        <f t="shared" si="93"/>
        <v>2</v>
      </c>
      <c r="M2018">
        <f>marketing_campaign32[[#This Row],[TotalKids]]+marketing_campaign32[[#This Row],[Marital_Number]]</f>
        <v>4</v>
      </c>
      <c r="N2018" s="1">
        <v>41649</v>
      </c>
      <c r="O2018" s="22">
        <f>MAX($N$2:$N$2229)-marketing_campaign32[[#This Row],[Dt_Customer]]</f>
        <v>170</v>
      </c>
      <c r="P2018">
        <v>82</v>
      </c>
      <c r="Q2018">
        <v>18</v>
      </c>
      <c r="R2018">
        <v>0</v>
      </c>
      <c r="S2018">
        <v>5</v>
      </c>
      <c r="T2018">
        <v>0</v>
      </c>
      <c r="U2018">
        <v>0</v>
      </c>
      <c r="V2018">
        <v>11</v>
      </c>
      <c r="W2018">
        <f t="shared" si="94"/>
        <v>34</v>
      </c>
      <c r="X2018" s="27">
        <f>marketing_campaign32[[#This Row],[TotalSpend]]/marketing_campaign32[[#This Row],[Income]]</f>
        <v>7.608136230392267E-4</v>
      </c>
      <c r="Y2018" s="27" t="str">
        <f>IF(marketing_campaign32[[#This Row],[TotalSpend]]&gt;1196, "High Spend", "Low Spend")</f>
        <v>Low Spend</v>
      </c>
      <c r="Z2018">
        <v>2</v>
      </c>
      <c r="AA2018">
        <v>1</v>
      </c>
      <c r="AB2018">
        <v>1</v>
      </c>
      <c r="AC2018">
        <v>2</v>
      </c>
      <c r="AD2018">
        <f t="shared" si="95"/>
        <v>4</v>
      </c>
      <c r="AE2018" s="30">
        <f>IFERROR(marketing_campaign32[[#This Row],[TotalSpend]]/marketing_campaign32[[#This Row],[TotalPurchase]], 0)</f>
        <v>8.5</v>
      </c>
      <c r="AF2018">
        <v>7</v>
      </c>
      <c r="AG2018">
        <v>0</v>
      </c>
      <c r="AH2018">
        <v>0</v>
      </c>
      <c r="AI2018">
        <v>1</v>
      </c>
      <c r="AJ2018">
        <v>0</v>
      </c>
      <c r="AK2018">
        <v>0</v>
      </c>
      <c r="AL2018">
        <v>0</v>
      </c>
      <c r="AM2018">
        <v>0</v>
      </c>
    </row>
    <row r="2019" spans="1:39" x14ac:dyDescent="0.3">
      <c r="A2019">
        <v>11007</v>
      </c>
      <c r="B2019">
        <v>1968</v>
      </c>
      <c r="C2019">
        <f>2014-marketing_campaign32[[#This Row],[Year_Birth]]</f>
        <v>46</v>
      </c>
      <c r="D2019" t="str">
        <f>IF(AND(marketing_campaign32[[#This Row],[Age]]&gt;17, marketing_campaign32[[#This Row],[Age]]&lt;40), "Adult", IF(AND(marketing_campaign32[[#This Row],[Age]]&gt;=40, marketing_campaign32[[#This Row],[Age]]&lt;59), "Middle Age", "Old Age"))</f>
        <v>Middle Age</v>
      </c>
      <c r="E2019">
        <v>3</v>
      </c>
      <c r="F2019">
        <v>2</v>
      </c>
      <c r="G2019">
        <v>29187</v>
      </c>
      <c r="H2019" t="s">
        <v>148</v>
      </c>
      <c r="I2019">
        <v>1</v>
      </c>
      <c r="J2019">
        <v>1</v>
      </c>
      <c r="K2019">
        <v>0</v>
      </c>
      <c r="L2019">
        <f t="shared" si="93"/>
        <v>1</v>
      </c>
      <c r="M2019">
        <f>marketing_campaign32[[#This Row],[TotalKids]]+marketing_campaign32[[#This Row],[Marital_Number]]</f>
        <v>3</v>
      </c>
      <c r="N2019" s="1">
        <v>41403</v>
      </c>
      <c r="O2019" s="22">
        <f>MAX($N$2:$N$2229)-marketing_campaign32[[#This Row],[Dt_Customer]]</f>
        <v>416</v>
      </c>
      <c r="P2019">
        <v>43</v>
      </c>
      <c r="Q2019">
        <v>26</v>
      </c>
      <c r="R2019">
        <v>0</v>
      </c>
      <c r="S2019">
        <v>6</v>
      </c>
      <c r="T2019">
        <v>0</v>
      </c>
      <c r="U2019">
        <v>0</v>
      </c>
      <c r="V2019">
        <v>2</v>
      </c>
      <c r="W2019">
        <f t="shared" si="94"/>
        <v>34</v>
      </c>
      <c r="X2019" s="27">
        <f>marketing_campaign32[[#This Row],[TotalSpend]]/marketing_campaign32[[#This Row],[Income]]</f>
        <v>1.1649021824785006E-3</v>
      </c>
      <c r="Y2019" s="27" t="str">
        <f>IF(marketing_campaign32[[#This Row],[TotalSpend]]&gt;1196, "High Spend", "Low Spend")</f>
        <v>Low Spend</v>
      </c>
      <c r="Z2019">
        <v>1</v>
      </c>
      <c r="AA2019">
        <v>1</v>
      </c>
      <c r="AB2019">
        <v>0</v>
      </c>
      <c r="AC2019">
        <v>3</v>
      </c>
      <c r="AD2019">
        <f t="shared" si="95"/>
        <v>4</v>
      </c>
      <c r="AE2019" s="30">
        <f>IFERROR(marketing_campaign32[[#This Row],[TotalSpend]]/marketing_campaign32[[#This Row],[TotalPurchase]], 0)</f>
        <v>8.5</v>
      </c>
      <c r="AF2019">
        <v>8</v>
      </c>
      <c r="AG2019">
        <v>0</v>
      </c>
      <c r="AH2019">
        <v>0</v>
      </c>
      <c r="AI2019">
        <v>0</v>
      </c>
      <c r="AJ2019">
        <v>0</v>
      </c>
      <c r="AK2019">
        <v>0</v>
      </c>
      <c r="AL2019">
        <v>0</v>
      </c>
      <c r="AM2019">
        <v>0</v>
      </c>
    </row>
    <row r="2020" spans="1:39" x14ac:dyDescent="0.3">
      <c r="A2020">
        <v>9862</v>
      </c>
      <c r="B2020">
        <v>1969</v>
      </c>
      <c r="C2020">
        <f>2014-marketing_campaign32[[#This Row],[Year_Birth]]</f>
        <v>45</v>
      </c>
      <c r="D2020" t="str">
        <f>IF(AND(marketing_campaign32[[#This Row],[Age]]&gt;17, marketing_campaign32[[#This Row],[Age]]&lt;40), "Adult", IF(AND(marketing_campaign32[[#This Row],[Age]]&gt;=40, marketing_campaign32[[#This Row],[Age]]&lt;59), "Middle Age", "Old Age"))</f>
        <v>Middle Age</v>
      </c>
      <c r="E2020">
        <v>2</v>
      </c>
      <c r="F2020">
        <v>2</v>
      </c>
      <c r="G2020">
        <v>21918</v>
      </c>
      <c r="H2020" t="s">
        <v>148</v>
      </c>
      <c r="I2020">
        <v>1</v>
      </c>
      <c r="J2020">
        <v>1</v>
      </c>
      <c r="K2020">
        <v>0</v>
      </c>
      <c r="L2020">
        <f t="shared" si="93"/>
        <v>1</v>
      </c>
      <c r="M2020">
        <f>marketing_campaign32[[#This Row],[TotalKids]]+marketing_campaign32[[#This Row],[Marital_Number]]</f>
        <v>3</v>
      </c>
      <c r="N2020" s="1">
        <v>41592</v>
      </c>
      <c r="O2020" s="22">
        <f>MAX($N$2:$N$2229)-marketing_campaign32[[#This Row],[Dt_Customer]]</f>
        <v>227</v>
      </c>
      <c r="P2020">
        <v>37</v>
      </c>
      <c r="Q2020">
        <v>1</v>
      </c>
      <c r="R2020">
        <v>6</v>
      </c>
      <c r="S2020">
        <v>7</v>
      </c>
      <c r="T2020">
        <v>11</v>
      </c>
      <c r="U2020">
        <v>5</v>
      </c>
      <c r="V2020">
        <v>3</v>
      </c>
      <c r="W2020">
        <f t="shared" si="94"/>
        <v>33</v>
      </c>
      <c r="X2020" s="27">
        <f>marketing_campaign32[[#This Row],[TotalSpend]]/marketing_campaign32[[#This Row],[Income]]</f>
        <v>1.5056118258965235E-3</v>
      </c>
      <c r="Y2020" s="27" t="str">
        <f>IF(marketing_campaign32[[#This Row],[TotalSpend]]&gt;1196, "High Spend", "Low Spend")</f>
        <v>Low Spend</v>
      </c>
      <c r="Z2020">
        <v>2</v>
      </c>
      <c r="AA2020">
        <v>2</v>
      </c>
      <c r="AB2020">
        <v>0</v>
      </c>
      <c r="AC2020">
        <v>3</v>
      </c>
      <c r="AD2020">
        <f t="shared" si="95"/>
        <v>5</v>
      </c>
      <c r="AE2020" s="30">
        <f>IFERROR(marketing_campaign32[[#This Row],[TotalSpend]]/marketing_campaign32[[#This Row],[TotalPurchase]], 0)</f>
        <v>6.6</v>
      </c>
      <c r="AF2020">
        <v>6</v>
      </c>
      <c r="AG2020">
        <v>0</v>
      </c>
      <c r="AH2020">
        <v>0</v>
      </c>
      <c r="AI2020">
        <v>0</v>
      </c>
      <c r="AJ2020">
        <v>0</v>
      </c>
      <c r="AK2020">
        <v>0</v>
      </c>
      <c r="AL2020">
        <v>0</v>
      </c>
      <c r="AM2020">
        <v>0</v>
      </c>
    </row>
    <row r="2021" spans="1:39" x14ac:dyDescent="0.3">
      <c r="A2021">
        <v>9592</v>
      </c>
      <c r="B2021">
        <v>1983</v>
      </c>
      <c r="C2021">
        <f>2014-marketing_campaign32[[#This Row],[Year_Birth]]</f>
        <v>31</v>
      </c>
      <c r="D2021" t="str">
        <f>IF(AND(marketing_campaign32[[#This Row],[Age]]&gt;17, marketing_campaign32[[#This Row],[Age]]&lt;40), "Adult", IF(AND(marketing_campaign32[[#This Row],[Age]]&gt;=40, marketing_campaign32[[#This Row],[Age]]&lt;59), "Middle Age", "Old Age"))</f>
        <v>Adult</v>
      </c>
      <c r="E2021">
        <v>2</v>
      </c>
      <c r="F2021">
        <v>2</v>
      </c>
      <c r="G2021">
        <v>22010</v>
      </c>
      <c r="H2021" t="s">
        <v>148</v>
      </c>
      <c r="I2021">
        <v>1</v>
      </c>
      <c r="J2021">
        <v>1</v>
      </c>
      <c r="K2021">
        <v>0</v>
      </c>
      <c r="L2021">
        <f t="shared" si="93"/>
        <v>1</v>
      </c>
      <c r="M2021">
        <f>marketing_campaign32[[#This Row],[TotalKids]]+marketing_campaign32[[#This Row],[Marital_Number]]</f>
        <v>3</v>
      </c>
      <c r="N2021" s="1">
        <v>41455</v>
      </c>
      <c r="O2021" s="22">
        <f>MAX($N$2:$N$2229)-marketing_campaign32[[#This Row],[Dt_Customer]]</f>
        <v>364</v>
      </c>
      <c r="P2021">
        <v>51</v>
      </c>
      <c r="Q2021">
        <v>11</v>
      </c>
      <c r="R2021">
        <v>2</v>
      </c>
      <c r="S2021">
        <v>9</v>
      </c>
      <c r="T2021">
        <v>3</v>
      </c>
      <c r="U2021">
        <v>0</v>
      </c>
      <c r="V2021">
        <v>8</v>
      </c>
      <c r="W2021">
        <f t="shared" si="94"/>
        <v>33</v>
      </c>
      <c r="X2021" s="27">
        <f>marketing_campaign32[[#This Row],[TotalSpend]]/marketing_campaign32[[#This Row],[Income]]</f>
        <v>1.4993184915947297E-3</v>
      </c>
      <c r="Y2021" s="27" t="str">
        <f>IF(marketing_campaign32[[#This Row],[TotalSpend]]&gt;1196, "High Spend", "Low Spend")</f>
        <v>Low Spend</v>
      </c>
      <c r="Z2021">
        <v>2</v>
      </c>
      <c r="AA2021">
        <v>2</v>
      </c>
      <c r="AB2021">
        <v>0</v>
      </c>
      <c r="AC2021">
        <v>3</v>
      </c>
      <c r="AD2021">
        <f t="shared" si="95"/>
        <v>5</v>
      </c>
      <c r="AE2021" s="30">
        <f>IFERROR(marketing_campaign32[[#This Row],[TotalSpend]]/marketing_campaign32[[#This Row],[TotalPurchase]], 0)</f>
        <v>6.6</v>
      </c>
      <c r="AF2021">
        <v>8</v>
      </c>
      <c r="AG2021">
        <v>0</v>
      </c>
      <c r="AH2021">
        <v>0</v>
      </c>
      <c r="AI2021">
        <v>0</v>
      </c>
      <c r="AJ2021">
        <v>0</v>
      </c>
      <c r="AK2021">
        <v>0</v>
      </c>
      <c r="AL2021">
        <v>0</v>
      </c>
      <c r="AM2021">
        <v>0</v>
      </c>
    </row>
    <row r="2022" spans="1:39" x14ac:dyDescent="0.3">
      <c r="A2022">
        <v>10708</v>
      </c>
      <c r="B2022">
        <v>1978</v>
      </c>
      <c r="C2022">
        <f>2014-marketing_campaign32[[#This Row],[Year_Birth]]</f>
        <v>36</v>
      </c>
      <c r="D2022" t="str">
        <f>IF(AND(marketing_campaign32[[#This Row],[Age]]&gt;17, marketing_campaign32[[#This Row],[Age]]&lt;40), "Adult", IF(AND(marketing_campaign32[[#This Row],[Age]]&gt;=40, marketing_campaign32[[#This Row],[Age]]&lt;59), "Middle Age", "Old Age"))</f>
        <v>Adult</v>
      </c>
      <c r="E2022">
        <v>3</v>
      </c>
      <c r="F2022">
        <v>1</v>
      </c>
      <c r="G2022">
        <v>36975</v>
      </c>
      <c r="H2022" t="s">
        <v>147</v>
      </c>
      <c r="I2022">
        <v>2</v>
      </c>
      <c r="J2022">
        <v>1</v>
      </c>
      <c r="K2022">
        <v>0</v>
      </c>
      <c r="L2022">
        <f t="shared" si="93"/>
        <v>1</v>
      </c>
      <c r="M2022">
        <f>marketing_campaign32[[#This Row],[TotalKids]]+marketing_campaign32[[#This Row],[Marital_Number]]</f>
        <v>2</v>
      </c>
      <c r="N2022" s="1">
        <v>41636</v>
      </c>
      <c r="O2022" s="22">
        <f>MAX($N$2:$N$2229)-marketing_campaign32[[#This Row],[Dt_Customer]]</f>
        <v>183</v>
      </c>
      <c r="P2022">
        <v>50</v>
      </c>
      <c r="Q2022">
        <v>10</v>
      </c>
      <c r="R2022">
        <v>6</v>
      </c>
      <c r="S2022">
        <v>11</v>
      </c>
      <c r="T2022">
        <v>0</v>
      </c>
      <c r="U2022">
        <v>4</v>
      </c>
      <c r="V2022">
        <v>2</v>
      </c>
      <c r="W2022">
        <f t="shared" si="94"/>
        <v>33</v>
      </c>
      <c r="X2022" s="27">
        <f>marketing_campaign32[[#This Row],[TotalSpend]]/marketing_campaign32[[#This Row],[Income]]</f>
        <v>8.9249492900608525E-4</v>
      </c>
      <c r="Y2022" s="27" t="str">
        <f>IF(marketing_campaign32[[#This Row],[TotalSpend]]&gt;1196, "High Spend", "Low Spend")</f>
        <v>Low Spend</v>
      </c>
      <c r="Z2022">
        <v>1</v>
      </c>
      <c r="AA2022">
        <v>1</v>
      </c>
      <c r="AB2022">
        <v>0</v>
      </c>
      <c r="AC2022">
        <v>3</v>
      </c>
      <c r="AD2022">
        <f t="shared" si="95"/>
        <v>4</v>
      </c>
      <c r="AE2022" s="30">
        <f>IFERROR(marketing_campaign32[[#This Row],[TotalSpend]]/marketing_campaign32[[#This Row],[TotalPurchase]], 0)</f>
        <v>8.25</v>
      </c>
      <c r="AF2022">
        <v>7</v>
      </c>
      <c r="AG2022">
        <v>0</v>
      </c>
      <c r="AH2022">
        <v>0</v>
      </c>
      <c r="AI2022">
        <v>0</v>
      </c>
      <c r="AJ2022">
        <v>0</v>
      </c>
      <c r="AK2022">
        <v>0</v>
      </c>
      <c r="AL2022">
        <v>0</v>
      </c>
      <c r="AM2022">
        <v>0</v>
      </c>
    </row>
    <row r="2023" spans="1:39" x14ac:dyDescent="0.3">
      <c r="A2023">
        <v>5304</v>
      </c>
      <c r="B2023">
        <v>1974</v>
      </c>
      <c r="C2023">
        <f>2014-marketing_campaign32[[#This Row],[Year_Birth]]</f>
        <v>40</v>
      </c>
      <c r="D2023" t="str">
        <f>IF(AND(marketing_campaign32[[#This Row],[Age]]&gt;17, marketing_campaign32[[#This Row],[Age]]&lt;40), "Adult", IF(AND(marketing_campaign32[[#This Row],[Age]]&gt;=40, marketing_campaign32[[#This Row],[Age]]&lt;59), "Middle Age", "Old Age"))</f>
        <v>Middle Age</v>
      </c>
      <c r="E2023">
        <v>3</v>
      </c>
      <c r="F2023">
        <v>1</v>
      </c>
      <c r="G2023">
        <v>30899</v>
      </c>
      <c r="H2023" t="s">
        <v>147</v>
      </c>
      <c r="I2023">
        <v>2</v>
      </c>
      <c r="J2023">
        <v>1</v>
      </c>
      <c r="K2023">
        <v>0</v>
      </c>
      <c r="L2023">
        <f t="shared" si="93"/>
        <v>1</v>
      </c>
      <c r="M2023">
        <f>marketing_campaign32[[#This Row],[TotalKids]]+marketing_campaign32[[#This Row],[Marital_Number]]</f>
        <v>2</v>
      </c>
      <c r="N2023" s="1">
        <v>41195</v>
      </c>
      <c r="O2023" s="22">
        <f>MAX($N$2:$N$2229)-marketing_campaign32[[#This Row],[Dt_Customer]]</f>
        <v>624</v>
      </c>
      <c r="P2023">
        <v>35</v>
      </c>
      <c r="Q2023">
        <v>24</v>
      </c>
      <c r="R2023">
        <v>0</v>
      </c>
      <c r="S2023">
        <v>8</v>
      </c>
      <c r="T2023">
        <v>0</v>
      </c>
      <c r="U2023">
        <v>0</v>
      </c>
      <c r="V2023">
        <v>1</v>
      </c>
      <c r="W2023">
        <f t="shared" si="94"/>
        <v>33</v>
      </c>
      <c r="X2023" s="27">
        <f>marketing_campaign32[[#This Row],[TotalSpend]]/marketing_campaign32[[#This Row],[Income]]</f>
        <v>1.067995728017088E-3</v>
      </c>
      <c r="Y2023" s="27" t="str">
        <f>IF(marketing_campaign32[[#This Row],[TotalSpend]]&gt;1196, "High Spend", "Low Spend")</f>
        <v>Low Spend</v>
      </c>
      <c r="Z2023">
        <v>2</v>
      </c>
      <c r="AA2023">
        <v>1</v>
      </c>
      <c r="AB2023">
        <v>0</v>
      </c>
      <c r="AC2023">
        <v>3</v>
      </c>
      <c r="AD2023">
        <f t="shared" si="95"/>
        <v>4</v>
      </c>
      <c r="AE2023" s="30">
        <f>IFERROR(marketing_campaign32[[#This Row],[TotalSpend]]/marketing_campaign32[[#This Row],[TotalPurchase]], 0)</f>
        <v>8.25</v>
      </c>
      <c r="AF2023">
        <v>6</v>
      </c>
      <c r="AG2023">
        <v>0</v>
      </c>
      <c r="AH2023">
        <v>0</v>
      </c>
      <c r="AI2023">
        <v>0</v>
      </c>
      <c r="AJ2023">
        <v>0</v>
      </c>
      <c r="AK2023">
        <v>0</v>
      </c>
      <c r="AL2023">
        <v>0</v>
      </c>
      <c r="AM2023">
        <v>0</v>
      </c>
    </row>
    <row r="2024" spans="1:39" x14ac:dyDescent="0.3">
      <c r="A2024">
        <v>231</v>
      </c>
      <c r="B2024">
        <v>1956</v>
      </c>
      <c r="C2024">
        <f>2014-marketing_campaign32[[#This Row],[Year_Birth]]</f>
        <v>58</v>
      </c>
      <c r="D2024" t="str">
        <f>IF(AND(marketing_campaign32[[#This Row],[Age]]&gt;17, marketing_campaign32[[#This Row],[Age]]&lt;40), "Adult", IF(AND(marketing_campaign32[[#This Row],[Age]]&gt;=40, marketing_campaign32[[#This Row],[Age]]&lt;59), "Middle Age", "Old Age"))</f>
        <v>Middle Age</v>
      </c>
      <c r="E2024">
        <v>3</v>
      </c>
      <c r="F2024">
        <v>2</v>
      </c>
      <c r="G2024">
        <v>28839</v>
      </c>
      <c r="H2024" t="s">
        <v>148</v>
      </c>
      <c r="I2024">
        <v>1</v>
      </c>
      <c r="J2024">
        <v>1</v>
      </c>
      <c r="K2024">
        <v>1</v>
      </c>
      <c r="L2024">
        <f t="shared" si="93"/>
        <v>2</v>
      </c>
      <c r="M2024">
        <f>marketing_campaign32[[#This Row],[TotalKids]]+marketing_campaign32[[#This Row],[Marital_Number]]</f>
        <v>4</v>
      </c>
      <c r="N2024" s="1">
        <v>41709</v>
      </c>
      <c r="O2024" s="22">
        <f>MAX($N$2:$N$2229)-marketing_campaign32[[#This Row],[Dt_Customer]]</f>
        <v>110</v>
      </c>
      <c r="P2024">
        <v>86</v>
      </c>
      <c r="Q2024">
        <v>24</v>
      </c>
      <c r="R2024">
        <v>0</v>
      </c>
      <c r="S2024">
        <v>7</v>
      </c>
      <c r="T2024">
        <v>0</v>
      </c>
      <c r="U2024">
        <v>0</v>
      </c>
      <c r="V2024">
        <v>1</v>
      </c>
      <c r="W2024">
        <f t="shared" si="94"/>
        <v>32</v>
      </c>
      <c r="X2024" s="27">
        <f>marketing_campaign32[[#This Row],[TotalSpend]]/marketing_campaign32[[#This Row],[Income]]</f>
        <v>1.1096085162453622E-3</v>
      </c>
      <c r="Y2024" s="27" t="str">
        <f>IF(marketing_campaign32[[#This Row],[TotalSpend]]&gt;1196, "High Spend", "Low Spend")</f>
        <v>Low Spend</v>
      </c>
      <c r="Z2024">
        <v>2</v>
      </c>
      <c r="AA2024">
        <v>2</v>
      </c>
      <c r="AB2024">
        <v>0</v>
      </c>
      <c r="AC2024">
        <v>3</v>
      </c>
      <c r="AD2024">
        <f t="shared" si="95"/>
        <v>5</v>
      </c>
      <c r="AE2024" s="30">
        <f>IFERROR(marketing_campaign32[[#This Row],[TotalSpend]]/marketing_campaign32[[#This Row],[TotalPurchase]], 0)</f>
        <v>6.4</v>
      </c>
      <c r="AF2024">
        <v>5</v>
      </c>
      <c r="AG2024">
        <v>0</v>
      </c>
      <c r="AH2024">
        <v>0</v>
      </c>
      <c r="AI2024">
        <v>0</v>
      </c>
      <c r="AJ2024">
        <v>0</v>
      </c>
      <c r="AK2024">
        <v>0</v>
      </c>
      <c r="AL2024">
        <v>0</v>
      </c>
      <c r="AM2024">
        <v>0</v>
      </c>
    </row>
    <row r="2025" spans="1:39" x14ac:dyDescent="0.3">
      <c r="A2025">
        <v>5692</v>
      </c>
      <c r="B2025">
        <v>1989</v>
      </c>
      <c r="C2025">
        <f>2014-marketing_campaign32[[#This Row],[Year_Birth]]</f>
        <v>25</v>
      </c>
      <c r="D2025" t="str">
        <f>IF(AND(marketing_campaign32[[#This Row],[Age]]&gt;17, marketing_campaign32[[#This Row],[Age]]&lt;40), "Adult", IF(AND(marketing_campaign32[[#This Row],[Age]]&gt;=40, marketing_campaign32[[#This Row],[Age]]&lt;59), "Middle Age", "Old Age"))</f>
        <v>Adult</v>
      </c>
      <c r="E2025">
        <v>1</v>
      </c>
      <c r="F2025">
        <v>2</v>
      </c>
      <c r="G2025">
        <v>25443</v>
      </c>
      <c r="H2025" t="s">
        <v>148</v>
      </c>
      <c r="I2025">
        <v>1</v>
      </c>
      <c r="J2025">
        <v>1</v>
      </c>
      <c r="K2025">
        <v>0</v>
      </c>
      <c r="L2025">
        <f t="shared" si="93"/>
        <v>1</v>
      </c>
      <c r="M2025">
        <f>marketing_campaign32[[#This Row],[TotalKids]]+marketing_campaign32[[#This Row],[Marital_Number]]</f>
        <v>3</v>
      </c>
      <c r="N2025" s="1">
        <v>41265</v>
      </c>
      <c r="O2025" s="22">
        <f>MAX($N$2:$N$2229)-marketing_campaign32[[#This Row],[Dt_Customer]]</f>
        <v>554</v>
      </c>
      <c r="P2025">
        <v>82</v>
      </c>
      <c r="Q2025">
        <v>1</v>
      </c>
      <c r="R2025">
        <v>4</v>
      </c>
      <c r="S2025">
        <v>3</v>
      </c>
      <c r="T2025">
        <v>8</v>
      </c>
      <c r="U2025">
        <v>9</v>
      </c>
      <c r="V2025">
        <v>7</v>
      </c>
      <c r="W2025">
        <f t="shared" si="94"/>
        <v>32</v>
      </c>
      <c r="X2025" s="27">
        <f>marketing_campaign32[[#This Row],[TotalSpend]]/marketing_campaign32[[#This Row],[Income]]</f>
        <v>1.2577133199701293E-3</v>
      </c>
      <c r="Y2025" s="27" t="str">
        <f>IF(marketing_campaign32[[#This Row],[TotalSpend]]&gt;1196, "High Spend", "Low Spend")</f>
        <v>Low Spend</v>
      </c>
      <c r="Z2025">
        <v>1</v>
      </c>
      <c r="AA2025">
        <v>1</v>
      </c>
      <c r="AB2025">
        <v>0</v>
      </c>
      <c r="AC2025">
        <v>3</v>
      </c>
      <c r="AD2025">
        <f t="shared" si="95"/>
        <v>4</v>
      </c>
      <c r="AE2025" s="30">
        <f>IFERROR(marketing_campaign32[[#This Row],[TotalSpend]]/marketing_campaign32[[#This Row],[TotalPurchase]], 0)</f>
        <v>8</v>
      </c>
      <c r="AF2025">
        <v>8</v>
      </c>
      <c r="AG2025">
        <v>0</v>
      </c>
      <c r="AH2025">
        <v>0</v>
      </c>
      <c r="AI2025">
        <v>0</v>
      </c>
      <c r="AJ2025">
        <v>0</v>
      </c>
      <c r="AK2025">
        <v>0</v>
      </c>
      <c r="AL2025">
        <v>0</v>
      </c>
      <c r="AM2025">
        <v>0</v>
      </c>
    </row>
    <row r="2026" spans="1:39" x14ac:dyDescent="0.3">
      <c r="A2026">
        <v>3102</v>
      </c>
      <c r="B2026">
        <v>1981</v>
      </c>
      <c r="C2026">
        <f>2014-marketing_campaign32[[#This Row],[Year_Birth]]</f>
        <v>33</v>
      </c>
      <c r="D2026" t="str">
        <f>IF(AND(marketing_campaign32[[#This Row],[Age]]&gt;17, marketing_campaign32[[#This Row],[Age]]&lt;40), "Adult", IF(AND(marketing_campaign32[[#This Row],[Age]]&gt;=40, marketing_campaign32[[#This Row],[Age]]&lt;59), "Middle Age", "Old Age"))</f>
        <v>Adult</v>
      </c>
      <c r="E2026">
        <v>3</v>
      </c>
      <c r="F2026">
        <v>2</v>
      </c>
      <c r="G2026">
        <v>19414</v>
      </c>
      <c r="H2026" t="s">
        <v>148</v>
      </c>
      <c r="I2026">
        <v>1</v>
      </c>
      <c r="J2026">
        <v>1</v>
      </c>
      <c r="K2026">
        <v>0</v>
      </c>
      <c r="L2026">
        <f t="shared" si="93"/>
        <v>1</v>
      </c>
      <c r="M2026">
        <f>marketing_campaign32[[#This Row],[TotalKids]]+marketing_campaign32[[#This Row],[Marital_Number]]</f>
        <v>3</v>
      </c>
      <c r="N2026" s="1">
        <v>41563</v>
      </c>
      <c r="O2026" s="22">
        <f>MAX($N$2:$N$2229)-marketing_campaign32[[#This Row],[Dt_Customer]]</f>
        <v>256</v>
      </c>
      <c r="P2026">
        <v>32</v>
      </c>
      <c r="Q2026">
        <v>2</v>
      </c>
      <c r="R2026">
        <v>3</v>
      </c>
      <c r="S2026">
        <v>12</v>
      </c>
      <c r="T2026">
        <v>3</v>
      </c>
      <c r="U2026">
        <v>5</v>
      </c>
      <c r="V2026">
        <v>7</v>
      </c>
      <c r="W2026">
        <f t="shared" si="94"/>
        <v>32</v>
      </c>
      <c r="X2026" s="27">
        <f>marketing_campaign32[[#This Row],[TotalSpend]]/marketing_campaign32[[#This Row],[Income]]</f>
        <v>1.6482950448130215E-3</v>
      </c>
      <c r="Y2026" s="27" t="str">
        <f>IF(marketing_campaign32[[#This Row],[TotalSpend]]&gt;1196, "High Spend", "Low Spend")</f>
        <v>Low Spend</v>
      </c>
      <c r="Z2026">
        <v>1</v>
      </c>
      <c r="AA2026">
        <v>1</v>
      </c>
      <c r="AB2026">
        <v>0</v>
      </c>
      <c r="AC2026">
        <v>3</v>
      </c>
      <c r="AD2026">
        <f t="shared" si="95"/>
        <v>4</v>
      </c>
      <c r="AE2026" s="30">
        <f>IFERROR(marketing_campaign32[[#This Row],[TotalSpend]]/marketing_campaign32[[#This Row],[TotalPurchase]], 0)</f>
        <v>8</v>
      </c>
      <c r="AF2026">
        <v>8</v>
      </c>
      <c r="AG2026">
        <v>0</v>
      </c>
      <c r="AH2026">
        <v>0</v>
      </c>
      <c r="AI2026">
        <v>0</v>
      </c>
      <c r="AJ2026">
        <v>0</v>
      </c>
      <c r="AK2026">
        <v>0</v>
      </c>
      <c r="AL2026">
        <v>0</v>
      </c>
      <c r="AM2026">
        <v>0</v>
      </c>
    </row>
    <row r="2027" spans="1:39" x14ac:dyDescent="0.3">
      <c r="A2027">
        <v>2874</v>
      </c>
      <c r="B2027">
        <v>1988</v>
      </c>
      <c r="C2027">
        <f>2014-marketing_campaign32[[#This Row],[Year_Birth]]</f>
        <v>26</v>
      </c>
      <c r="D2027" t="str">
        <f>IF(AND(marketing_campaign32[[#This Row],[Age]]&gt;17, marketing_campaign32[[#This Row],[Age]]&lt;40), "Adult", IF(AND(marketing_campaign32[[#This Row],[Age]]&gt;=40, marketing_campaign32[[#This Row],[Age]]&lt;59), "Middle Age", "Old Age"))</f>
        <v>Adult</v>
      </c>
      <c r="E2027">
        <v>3</v>
      </c>
      <c r="F2027">
        <v>1</v>
      </c>
      <c r="G2027">
        <v>35388</v>
      </c>
      <c r="H2027" t="s">
        <v>147</v>
      </c>
      <c r="I2027">
        <v>2</v>
      </c>
      <c r="J2027">
        <v>1</v>
      </c>
      <c r="K2027">
        <v>0</v>
      </c>
      <c r="L2027">
        <f t="shared" si="93"/>
        <v>1</v>
      </c>
      <c r="M2027">
        <f>marketing_campaign32[[#This Row],[TotalKids]]+marketing_campaign32[[#This Row],[Marital_Number]]</f>
        <v>2</v>
      </c>
      <c r="N2027" s="1">
        <v>41340</v>
      </c>
      <c r="O2027" s="22">
        <f>MAX($N$2:$N$2229)-marketing_campaign32[[#This Row],[Dt_Customer]]</f>
        <v>479</v>
      </c>
      <c r="P2027">
        <v>20</v>
      </c>
      <c r="Q2027">
        <v>6</v>
      </c>
      <c r="R2027">
        <v>4</v>
      </c>
      <c r="S2027">
        <v>7</v>
      </c>
      <c r="T2027">
        <v>4</v>
      </c>
      <c r="U2027">
        <v>3</v>
      </c>
      <c r="V2027">
        <v>8</v>
      </c>
      <c r="W2027">
        <f t="shared" si="94"/>
        <v>32</v>
      </c>
      <c r="X2027" s="27">
        <f>marketing_campaign32[[#This Row],[TotalSpend]]/marketing_campaign32[[#This Row],[Income]]</f>
        <v>9.042613315248107E-4</v>
      </c>
      <c r="Y2027" s="27" t="str">
        <f>IF(marketing_campaign32[[#This Row],[TotalSpend]]&gt;1196, "High Spend", "Low Spend")</f>
        <v>Low Spend</v>
      </c>
      <c r="Z2027">
        <v>1</v>
      </c>
      <c r="AA2027">
        <v>1</v>
      </c>
      <c r="AB2027">
        <v>0</v>
      </c>
      <c r="AC2027">
        <v>3</v>
      </c>
      <c r="AD2027">
        <f t="shared" si="95"/>
        <v>4</v>
      </c>
      <c r="AE2027" s="30">
        <f>IFERROR(marketing_campaign32[[#This Row],[TotalSpend]]/marketing_campaign32[[#This Row],[TotalPurchase]], 0)</f>
        <v>8</v>
      </c>
      <c r="AF2027">
        <v>7</v>
      </c>
      <c r="AG2027">
        <v>0</v>
      </c>
      <c r="AH2027">
        <v>0</v>
      </c>
      <c r="AI2027">
        <v>0</v>
      </c>
      <c r="AJ2027">
        <v>0</v>
      </c>
      <c r="AK2027">
        <v>0</v>
      </c>
      <c r="AL2027">
        <v>0</v>
      </c>
      <c r="AM2027">
        <v>0</v>
      </c>
    </row>
    <row r="2028" spans="1:39" x14ac:dyDescent="0.3">
      <c r="A2028">
        <v>2173</v>
      </c>
      <c r="B2028">
        <v>1952</v>
      </c>
      <c r="C2028">
        <f>2014-marketing_campaign32[[#This Row],[Year_Birth]]</f>
        <v>62</v>
      </c>
      <c r="D2028" t="str">
        <f>IF(AND(marketing_campaign32[[#This Row],[Age]]&gt;17, marketing_campaign32[[#This Row],[Age]]&lt;40), "Adult", IF(AND(marketing_campaign32[[#This Row],[Age]]&gt;=40, marketing_campaign32[[#This Row],[Age]]&lt;59), "Middle Age", "Old Age"))</f>
        <v>Old Age</v>
      </c>
      <c r="E2028">
        <v>2</v>
      </c>
      <c r="F2028">
        <v>1</v>
      </c>
      <c r="G2028">
        <v>40049</v>
      </c>
      <c r="H2028" t="s">
        <v>147</v>
      </c>
      <c r="I2028">
        <v>2</v>
      </c>
      <c r="J2028">
        <v>0</v>
      </c>
      <c r="K2028">
        <v>1</v>
      </c>
      <c r="L2028">
        <f t="shared" si="93"/>
        <v>1</v>
      </c>
      <c r="M2028">
        <f>marketing_campaign32[[#This Row],[TotalKids]]+marketing_campaign32[[#This Row],[Marital_Number]]</f>
        <v>2</v>
      </c>
      <c r="N2028" s="1">
        <v>41563</v>
      </c>
      <c r="O2028" s="22">
        <f>MAX($N$2:$N$2229)-marketing_campaign32[[#This Row],[Dt_Customer]]</f>
        <v>256</v>
      </c>
      <c r="P2028">
        <v>23</v>
      </c>
      <c r="Q2028">
        <v>13</v>
      </c>
      <c r="R2028">
        <v>6</v>
      </c>
      <c r="S2028">
        <v>7</v>
      </c>
      <c r="T2028">
        <v>0</v>
      </c>
      <c r="U2028">
        <v>3</v>
      </c>
      <c r="V2028">
        <v>3</v>
      </c>
      <c r="W2028">
        <f t="shared" si="94"/>
        <v>32</v>
      </c>
      <c r="X2028" s="27">
        <f>marketing_campaign32[[#This Row],[TotalSpend]]/marketing_campaign32[[#This Row],[Income]]</f>
        <v>7.9902119903118684E-4</v>
      </c>
      <c r="Y2028" s="27" t="str">
        <f>IF(marketing_campaign32[[#This Row],[TotalSpend]]&gt;1196, "High Spend", "Low Spend")</f>
        <v>Low Spend</v>
      </c>
      <c r="Z2028">
        <v>1</v>
      </c>
      <c r="AA2028">
        <v>1</v>
      </c>
      <c r="AB2028">
        <v>0</v>
      </c>
      <c r="AC2028">
        <v>3</v>
      </c>
      <c r="AD2028">
        <f t="shared" si="95"/>
        <v>4</v>
      </c>
      <c r="AE2028" s="30">
        <f>IFERROR(marketing_campaign32[[#This Row],[TotalSpend]]/marketing_campaign32[[#This Row],[TotalPurchase]], 0)</f>
        <v>8</v>
      </c>
      <c r="AF2028">
        <v>6</v>
      </c>
      <c r="AG2028">
        <v>0</v>
      </c>
      <c r="AH2028">
        <v>0</v>
      </c>
      <c r="AI2028">
        <v>0</v>
      </c>
      <c r="AJ2028">
        <v>0</v>
      </c>
      <c r="AK2028">
        <v>0</v>
      </c>
      <c r="AL2028">
        <v>0</v>
      </c>
      <c r="AM2028">
        <v>0</v>
      </c>
    </row>
    <row r="2029" spans="1:39" x14ac:dyDescent="0.3">
      <c r="A2029">
        <v>11178</v>
      </c>
      <c r="B2029">
        <v>1972</v>
      </c>
      <c r="C2029">
        <f>2014-marketing_campaign32[[#This Row],[Year_Birth]]</f>
        <v>42</v>
      </c>
      <c r="D2029" t="str">
        <f>IF(AND(marketing_campaign32[[#This Row],[Age]]&gt;17, marketing_campaign32[[#This Row],[Age]]&lt;40), "Adult", IF(AND(marketing_campaign32[[#This Row],[Age]]&gt;=40, marketing_campaign32[[#This Row],[Age]]&lt;59), "Middle Age", "Old Age"))</f>
        <v>Middle Age</v>
      </c>
      <c r="E2029">
        <v>3</v>
      </c>
      <c r="F2029">
        <v>1</v>
      </c>
      <c r="G2029">
        <v>42394</v>
      </c>
      <c r="H2029" t="s">
        <v>147</v>
      </c>
      <c r="I2029">
        <v>2</v>
      </c>
      <c r="J2029">
        <v>1</v>
      </c>
      <c r="K2029">
        <v>0</v>
      </c>
      <c r="L2029">
        <f t="shared" si="93"/>
        <v>1</v>
      </c>
      <c r="M2029">
        <f>marketing_campaign32[[#This Row],[TotalKids]]+marketing_campaign32[[#This Row],[Marital_Number]]</f>
        <v>2</v>
      </c>
      <c r="N2029" s="1">
        <v>41721</v>
      </c>
      <c r="O2029" s="22">
        <f>MAX($N$2:$N$2229)-marketing_campaign32[[#This Row],[Dt_Customer]]</f>
        <v>98</v>
      </c>
      <c r="P2029">
        <v>69</v>
      </c>
      <c r="Q2029">
        <v>15</v>
      </c>
      <c r="R2029">
        <v>2</v>
      </c>
      <c r="S2029">
        <v>10</v>
      </c>
      <c r="T2029">
        <v>0</v>
      </c>
      <c r="U2029">
        <v>1</v>
      </c>
      <c r="V2029">
        <v>4</v>
      </c>
      <c r="W2029">
        <f t="shared" si="94"/>
        <v>32</v>
      </c>
      <c r="X2029" s="27">
        <f>marketing_campaign32[[#This Row],[TotalSpend]]/marketing_campaign32[[#This Row],[Income]]</f>
        <v>7.5482379582016319E-4</v>
      </c>
      <c r="Y2029" s="27" t="str">
        <f>IF(marketing_campaign32[[#This Row],[TotalSpend]]&gt;1196, "High Spend", "Low Spend")</f>
        <v>Low Spend</v>
      </c>
      <c r="Z2029">
        <v>1</v>
      </c>
      <c r="AA2029">
        <v>1</v>
      </c>
      <c r="AB2029">
        <v>0</v>
      </c>
      <c r="AC2029">
        <v>3</v>
      </c>
      <c r="AD2029">
        <f t="shared" si="95"/>
        <v>4</v>
      </c>
      <c r="AE2029" s="30">
        <f>IFERROR(marketing_campaign32[[#This Row],[TotalSpend]]/marketing_campaign32[[#This Row],[TotalPurchase]], 0)</f>
        <v>8</v>
      </c>
      <c r="AF2029">
        <v>7</v>
      </c>
      <c r="AG2029">
        <v>0</v>
      </c>
      <c r="AH2029">
        <v>0</v>
      </c>
      <c r="AI2029">
        <v>0</v>
      </c>
      <c r="AJ2029">
        <v>0</v>
      </c>
      <c r="AK2029">
        <v>0</v>
      </c>
      <c r="AL2029">
        <v>0</v>
      </c>
      <c r="AM2029">
        <v>0</v>
      </c>
    </row>
    <row r="2030" spans="1:39" x14ac:dyDescent="0.3">
      <c r="A2030">
        <v>13</v>
      </c>
      <c r="B2030">
        <v>1947</v>
      </c>
      <c r="C2030">
        <f>2014-marketing_campaign32[[#This Row],[Year_Birth]]</f>
        <v>67</v>
      </c>
      <c r="D2030" t="str">
        <f>IF(AND(marketing_campaign32[[#This Row],[Age]]&gt;17, marketing_campaign32[[#This Row],[Age]]&lt;40), "Adult", IF(AND(marketing_campaign32[[#This Row],[Age]]&gt;=40, marketing_campaign32[[#This Row],[Age]]&lt;59), "Middle Age", "Old Age"))</f>
        <v>Old Age</v>
      </c>
      <c r="E2030">
        <v>3</v>
      </c>
      <c r="F2030">
        <v>1</v>
      </c>
      <c r="G2030">
        <v>25358</v>
      </c>
      <c r="H2030" t="s">
        <v>148</v>
      </c>
      <c r="I2030">
        <v>1</v>
      </c>
      <c r="J2030">
        <v>0</v>
      </c>
      <c r="K2030">
        <v>1</v>
      </c>
      <c r="L2030">
        <f t="shared" si="93"/>
        <v>1</v>
      </c>
      <c r="M2030">
        <f>marketing_campaign32[[#This Row],[TotalKids]]+marketing_campaign32[[#This Row],[Marital_Number]]</f>
        <v>2</v>
      </c>
      <c r="N2030" s="1">
        <v>41477</v>
      </c>
      <c r="O2030" s="22">
        <f>MAX($N$2:$N$2229)-marketing_campaign32[[#This Row],[Dt_Customer]]</f>
        <v>342</v>
      </c>
      <c r="P2030">
        <v>57</v>
      </c>
      <c r="Q2030">
        <v>19</v>
      </c>
      <c r="R2030">
        <v>0</v>
      </c>
      <c r="S2030">
        <v>5</v>
      </c>
      <c r="T2030">
        <v>0</v>
      </c>
      <c r="U2030">
        <v>0</v>
      </c>
      <c r="V2030">
        <v>8</v>
      </c>
      <c r="W2030">
        <f t="shared" si="94"/>
        <v>32</v>
      </c>
      <c r="X2030" s="27">
        <f>marketing_campaign32[[#This Row],[TotalSpend]]/marketing_campaign32[[#This Row],[Income]]</f>
        <v>1.2619291742250965E-3</v>
      </c>
      <c r="Y2030" s="27" t="str">
        <f>IF(marketing_campaign32[[#This Row],[TotalSpend]]&gt;1196, "High Spend", "Low Spend")</f>
        <v>Low Spend</v>
      </c>
      <c r="Z2030">
        <v>2</v>
      </c>
      <c r="AA2030">
        <v>1</v>
      </c>
      <c r="AB2030">
        <v>0</v>
      </c>
      <c r="AC2030">
        <v>3</v>
      </c>
      <c r="AD2030">
        <f t="shared" si="95"/>
        <v>4</v>
      </c>
      <c r="AE2030" s="30">
        <f>IFERROR(marketing_campaign32[[#This Row],[TotalSpend]]/marketing_campaign32[[#This Row],[TotalPurchase]], 0)</f>
        <v>8</v>
      </c>
      <c r="AF2030">
        <v>6</v>
      </c>
      <c r="AG2030">
        <v>0</v>
      </c>
      <c r="AH2030">
        <v>0</v>
      </c>
      <c r="AI2030">
        <v>0</v>
      </c>
      <c r="AJ2030">
        <v>0</v>
      </c>
      <c r="AK2030">
        <v>0</v>
      </c>
      <c r="AL2030">
        <v>0</v>
      </c>
      <c r="AM2030">
        <v>0</v>
      </c>
    </row>
    <row r="2031" spans="1:39" x14ac:dyDescent="0.3">
      <c r="A2031">
        <v>800</v>
      </c>
      <c r="B2031">
        <v>1960</v>
      </c>
      <c r="C2031">
        <f>2014-marketing_campaign32[[#This Row],[Year_Birth]]</f>
        <v>54</v>
      </c>
      <c r="D2031" t="str">
        <f>IF(AND(marketing_campaign32[[#This Row],[Age]]&gt;17, marketing_campaign32[[#This Row],[Age]]&lt;40), "Adult", IF(AND(marketing_campaign32[[#This Row],[Age]]&gt;=40, marketing_campaign32[[#This Row],[Age]]&lt;59), "Middle Age", "Old Age"))</f>
        <v>Middle Age</v>
      </c>
      <c r="E2031">
        <v>2</v>
      </c>
      <c r="F2031">
        <v>2</v>
      </c>
      <c r="G2031">
        <v>44512</v>
      </c>
      <c r="H2031" t="s">
        <v>147</v>
      </c>
      <c r="I2031">
        <v>2</v>
      </c>
      <c r="J2031">
        <v>1</v>
      </c>
      <c r="K2031">
        <v>1</v>
      </c>
      <c r="L2031">
        <f t="shared" si="93"/>
        <v>2</v>
      </c>
      <c r="M2031">
        <f>marketing_campaign32[[#This Row],[TotalKids]]+marketing_campaign32[[#This Row],[Marital_Number]]</f>
        <v>4</v>
      </c>
      <c r="N2031" s="1">
        <v>41516</v>
      </c>
      <c r="O2031" s="22">
        <f>MAX($N$2:$N$2229)-marketing_campaign32[[#This Row],[Dt_Customer]]</f>
        <v>303</v>
      </c>
      <c r="P2031">
        <v>57</v>
      </c>
      <c r="Q2031">
        <v>23</v>
      </c>
      <c r="R2031">
        <v>1</v>
      </c>
      <c r="S2031">
        <v>6</v>
      </c>
      <c r="T2031">
        <v>0</v>
      </c>
      <c r="U2031">
        <v>0</v>
      </c>
      <c r="V2031">
        <v>2</v>
      </c>
      <c r="W2031">
        <f t="shared" si="94"/>
        <v>32</v>
      </c>
      <c r="X2031" s="27">
        <f>marketing_campaign32[[#This Row],[TotalSpend]]/marketing_campaign32[[#This Row],[Income]]</f>
        <v>7.1890726096333576E-4</v>
      </c>
      <c r="Y2031" s="27" t="str">
        <f>IF(marketing_campaign32[[#This Row],[TotalSpend]]&gt;1196, "High Spend", "Low Spend")</f>
        <v>Low Spend</v>
      </c>
      <c r="Z2031">
        <v>2</v>
      </c>
      <c r="AA2031">
        <v>1</v>
      </c>
      <c r="AB2031">
        <v>0</v>
      </c>
      <c r="AC2031">
        <v>3</v>
      </c>
      <c r="AD2031">
        <f t="shared" si="95"/>
        <v>4</v>
      </c>
      <c r="AE2031" s="30">
        <f>IFERROR(marketing_campaign32[[#This Row],[TotalSpend]]/marketing_campaign32[[#This Row],[TotalPurchase]], 0)</f>
        <v>8</v>
      </c>
      <c r="AF2031">
        <v>4</v>
      </c>
      <c r="AG2031">
        <v>0</v>
      </c>
      <c r="AH2031">
        <v>0</v>
      </c>
      <c r="AI2031">
        <v>0</v>
      </c>
      <c r="AJ2031">
        <v>0</v>
      </c>
      <c r="AK2031">
        <v>0</v>
      </c>
      <c r="AL2031">
        <v>0</v>
      </c>
      <c r="AM2031">
        <v>0</v>
      </c>
    </row>
    <row r="2032" spans="1:39" x14ac:dyDescent="0.3">
      <c r="A2032">
        <v>10623</v>
      </c>
      <c r="B2032">
        <v>1961</v>
      </c>
      <c r="C2032">
        <f>2014-marketing_campaign32[[#This Row],[Year_Birth]]</f>
        <v>53</v>
      </c>
      <c r="D2032" t="str">
        <f>IF(AND(marketing_campaign32[[#This Row],[Age]]&gt;17, marketing_campaign32[[#This Row],[Age]]&lt;40), "Adult", IF(AND(marketing_campaign32[[#This Row],[Age]]&gt;=40, marketing_campaign32[[#This Row],[Age]]&lt;59), "Middle Age", "Old Age"))</f>
        <v>Middle Age</v>
      </c>
      <c r="E2032">
        <v>3</v>
      </c>
      <c r="F2032">
        <v>2</v>
      </c>
      <c r="G2032">
        <v>48330</v>
      </c>
      <c r="H2032" t="s">
        <v>147</v>
      </c>
      <c r="I2032">
        <v>2</v>
      </c>
      <c r="J2032">
        <v>0</v>
      </c>
      <c r="K2032">
        <v>1</v>
      </c>
      <c r="L2032">
        <f t="shared" si="93"/>
        <v>1</v>
      </c>
      <c r="M2032">
        <f>marketing_campaign32[[#This Row],[TotalKids]]+marketing_campaign32[[#This Row],[Marital_Number]]</f>
        <v>3</v>
      </c>
      <c r="N2032" s="1">
        <v>41593</v>
      </c>
      <c r="O2032" s="22">
        <f>MAX($N$2:$N$2229)-marketing_campaign32[[#This Row],[Dt_Customer]]</f>
        <v>226</v>
      </c>
      <c r="P2032">
        <v>2</v>
      </c>
      <c r="Q2032">
        <v>28</v>
      </c>
      <c r="R2032">
        <v>0</v>
      </c>
      <c r="S2032">
        <v>4</v>
      </c>
      <c r="T2032">
        <v>0</v>
      </c>
      <c r="U2032">
        <v>0</v>
      </c>
      <c r="V2032">
        <v>0</v>
      </c>
      <c r="W2032">
        <f t="shared" si="94"/>
        <v>32</v>
      </c>
      <c r="X2032" s="27">
        <f>marketing_campaign32[[#This Row],[TotalSpend]]/marketing_campaign32[[#This Row],[Income]]</f>
        <v>6.6211462859507551E-4</v>
      </c>
      <c r="Y2032" s="27" t="str">
        <f>IF(marketing_campaign32[[#This Row],[TotalSpend]]&gt;1196, "High Spend", "Low Spend")</f>
        <v>Low Spend</v>
      </c>
      <c r="Z2032">
        <v>1</v>
      </c>
      <c r="AA2032">
        <v>1</v>
      </c>
      <c r="AB2032">
        <v>0</v>
      </c>
      <c r="AC2032">
        <v>3</v>
      </c>
      <c r="AD2032">
        <f t="shared" si="95"/>
        <v>4</v>
      </c>
      <c r="AE2032" s="30">
        <f>IFERROR(marketing_campaign32[[#This Row],[TotalSpend]]/marketing_campaign32[[#This Row],[TotalPurchase]], 0)</f>
        <v>8</v>
      </c>
      <c r="AF2032">
        <v>5</v>
      </c>
      <c r="AG2032">
        <v>0</v>
      </c>
      <c r="AH2032">
        <v>0</v>
      </c>
      <c r="AI2032">
        <v>0</v>
      </c>
      <c r="AJ2032">
        <v>0</v>
      </c>
      <c r="AK2032">
        <v>0</v>
      </c>
      <c r="AL2032">
        <v>0</v>
      </c>
      <c r="AM2032">
        <v>0</v>
      </c>
    </row>
    <row r="2033" spans="1:39" x14ac:dyDescent="0.3">
      <c r="A2033">
        <v>10356</v>
      </c>
      <c r="B2033">
        <v>1957</v>
      </c>
      <c r="C2033">
        <f>2014-marketing_campaign32[[#This Row],[Year_Birth]]</f>
        <v>57</v>
      </c>
      <c r="D2033" t="str">
        <f>IF(AND(marketing_campaign32[[#This Row],[Age]]&gt;17, marketing_campaign32[[#This Row],[Age]]&lt;40), "Adult", IF(AND(marketing_campaign32[[#This Row],[Age]]&gt;=40, marketing_campaign32[[#This Row],[Age]]&lt;59), "Middle Age", "Old Age"))</f>
        <v>Middle Age</v>
      </c>
      <c r="E2033">
        <v>3</v>
      </c>
      <c r="F2033">
        <v>1</v>
      </c>
      <c r="G2033">
        <v>41437</v>
      </c>
      <c r="H2033" t="s">
        <v>147</v>
      </c>
      <c r="I2033">
        <v>2</v>
      </c>
      <c r="J2033">
        <v>1</v>
      </c>
      <c r="K2033">
        <v>1</v>
      </c>
      <c r="L2033">
        <f t="shared" si="93"/>
        <v>2</v>
      </c>
      <c r="M2033">
        <f>marketing_campaign32[[#This Row],[TotalKids]]+marketing_campaign32[[#This Row],[Marital_Number]]</f>
        <v>3</v>
      </c>
      <c r="N2033" s="1">
        <v>41174</v>
      </c>
      <c r="O2033" s="22">
        <f>MAX($N$2:$N$2229)-marketing_campaign32[[#This Row],[Dt_Customer]]</f>
        <v>645</v>
      </c>
      <c r="P2033">
        <v>5</v>
      </c>
      <c r="Q2033">
        <v>29</v>
      </c>
      <c r="R2033">
        <v>0</v>
      </c>
      <c r="S2033">
        <v>2</v>
      </c>
      <c r="T2033">
        <v>0</v>
      </c>
      <c r="U2033">
        <v>0</v>
      </c>
      <c r="V2033">
        <v>1</v>
      </c>
      <c r="W2033">
        <f t="shared" si="94"/>
        <v>32</v>
      </c>
      <c r="X2033" s="27">
        <f>marketing_campaign32[[#This Row],[TotalSpend]]/marketing_campaign32[[#This Row],[Income]]</f>
        <v>7.7225667881362068E-4</v>
      </c>
      <c r="Y2033" s="27" t="str">
        <f>IF(marketing_campaign32[[#This Row],[TotalSpend]]&gt;1196, "High Spend", "Low Spend")</f>
        <v>Low Spend</v>
      </c>
      <c r="Z2033">
        <v>1</v>
      </c>
      <c r="AA2033">
        <v>1</v>
      </c>
      <c r="AB2033">
        <v>0</v>
      </c>
      <c r="AC2033">
        <v>3</v>
      </c>
      <c r="AD2033">
        <f t="shared" si="95"/>
        <v>4</v>
      </c>
      <c r="AE2033" s="30">
        <f>IFERROR(marketing_campaign32[[#This Row],[TotalSpend]]/marketing_campaign32[[#This Row],[TotalPurchase]], 0)</f>
        <v>8</v>
      </c>
      <c r="AF2033">
        <v>7</v>
      </c>
      <c r="AG2033">
        <v>0</v>
      </c>
      <c r="AH2033">
        <v>0</v>
      </c>
      <c r="AI2033">
        <v>0</v>
      </c>
      <c r="AJ2033">
        <v>0</v>
      </c>
      <c r="AK2033">
        <v>0</v>
      </c>
      <c r="AL2033">
        <v>0</v>
      </c>
      <c r="AM2033">
        <v>0</v>
      </c>
    </row>
    <row r="2034" spans="1:39" x14ac:dyDescent="0.3">
      <c r="A2034">
        <v>9303</v>
      </c>
      <c r="B2034">
        <v>1976</v>
      </c>
      <c r="C2034">
        <f>2014-marketing_campaign32[[#This Row],[Year_Birth]]</f>
        <v>38</v>
      </c>
      <c r="D2034" t="str">
        <f>IF(AND(marketing_campaign32[[#This Row],[Age]]&gt;17, marketing_campaign32[[#This Row],[Age]]&lt;40), "Adult", IF(AND(marketing_campaign32[[#This Row],[Age]]&gt;=40, marketing_campaign32[[#This Row],[Age]]&lt;59), "Middle Age", "Old Age"))</f>
        <v>Adult</v>
      </c>
      <c r="E2034">
        <v>2</v>
      </c>
      <c r="F2034">
        <v>2</v>
      </c>
      <c r="G2034">
        <v>5305</v>
      </c>
      <c r="H2034" t="s">
        <v>148</v>
      </c>
      <c r="I2034">
        <v>1</v>
      </c>
      <c r="J2034">
        <v>0</v>
      </c>
      <c r="K2034">
        <v>1</v>
      </c>
      <c r="L2034">
        <f t="shared" si="93"/>
        <v>1</v>
      </c>
      <c r="M2034">
        <f>marketing_campaign32[[#This Row],[TotalKids]]+marketing_campaign32[[#This Row],[Marital_Number]]</f>
        <v>3</v>
      </c>
      <c r="N2034" s="1">
        <v>41485</v>
      </c>
      <c r="O2034" s="22">
        <f>MAX($N$2:$N$2229)-marketing_campaign32[[#This Row],[Dt_Customer]]</f>
        <v>334</v>
      </c>
      <c r="P2034">
        <v>12</v>
      </c>
      <c r="Q2034">
        <v>12</v>
      </c>
      <c r="R2034">
        <v>4</v>
      </c>
      <c r="S2034">
        <v>7</v>
      </c>
      <c r="T2034">
        <v>1</v>
      </c>
      <c r="U2034">
        <v>3</v>
      </c>
      <c r="V2034">
        <v>5</v>
      </c>
      <c r="W2034">
        <f t="shared" si="94"/>
        <v>32</v>
      </c>
      <c r="X2034" s="27">
        <f>marketing_campaign32[[#This Row],[TotalSpend]]/marketing_campaign32[[#This Row],[Income]]</f>
        <v>6.0320452403393029E-3</v>
      </c>
      <c r="Y2034" s="27" t="str">
        <f>IF(marketing_campaign32[[#This Row],[TotalSpend]]&gt;1196, "High Spend", "Low Spend")</f>
        <v>Low Spend</v>
      </c>
      <c r="Z2034">
        <v>0</v>
      </c>
      <c r="AA2034">
        <v>1</v>
      </c>
      <c r="AB2034">
        <v>0</v>
      </c>
      <c r="AC2034">
        <v>0</v>
      </c>
      <c r="AD2034">
        <f t="shared" si="95"/>
        <v>1</v>
      </c>
      <c r="AE2034" s="30">
        <f>IFERROR(marketing_campaign32[[#This Row],[TotalSpend]]/marketing_campaign32[[#This Row],[TotalPurchase]], 0)</f>
        <v>32</v>
      </c>
      <c r="AF2034">
        <v>13</v>
      </c>
      <c r="AG2034">
        <v>0</v>
      </c>
      <c r="AH2034">
        <v>0</v>
      </c>
      <c r="AI2034">
        <v>0</v>
      </c>
      <c r="AJ2034">
        <v>0</v>
      </c>
      <c r="AK2034">
        <v>0</v>
      </c>
      <c r="AL2034">
        <v>0</v>
      </c>
      <c r="AM2034">
        <v>0</v>
      </c>
    </row>
    <row r="2035" spans="1:39" x14ac:dyDescent="0.3">
      <c r="A2035">
        <v>2139</v>
      </c>
      <c r="B2035">
        <v>1975</v>
      </c>
      <c r="C2035">
        <f>2014-marketing_campaign32[[#This Row],[Year_Birth]]</f>
        <v>39</v>
      </c>
      <c r="D2035" t="str">
        <f>IF(AND(marketing_campaign32[[#This Row],[Age]]&gt;17, marketing_campaign32[[#This Row],[Age]]&lt;40), "Adult", IF(AND(marketing_campaign32[[#This Row],[Age]]&gt;=40, marketing_campaign32[[#This Row],[Age]]&lt;59), "Middle Age", "Old Age"))</f>
        <v>Adult</v>
      </c>
      <c r="E2035">
        <v>3</v>
      </c>
      <c r="F2035">
        <v>2</v>
      </c>
      <c r="G2035">
        <v>7500</v>
      </c>
      <c r="H2035" t="s">
        <v>148</v>
      </c>
      <c r="I2035">
        <v>1</v>
      </c>
      <c r="J2035">
        <v>1</v>
      </c>
      <c r="K2035">
        <v>0</v>
      </c>
      <c r="L2035">
        <f t="shared" si="93"/>
        <v>1</v>
      </c>
      <c r="M2035">
        <f>marketing_campaign32[[#This Row],[TotalKids]]+marketing_campaign32[[#This Row],[Marital_Number]]</f>
        <v>3</v>
      </c>
      <c r="N2035" s="1">
        <v>41549</v>
      </c>
      <c r="O2035" s="22">
        <f>MAX($N$2:$N$2229)-marketing_campaign32[[#This Row],[Dt_Customer]]</f>
        <v>270</v>
      </c>
      <c r="P2035">
        <v>19</v>
      </c>
      <c r="Q2035">
        <v>3</v>
      </c>
      <c r="R2035">
        <v>1</v>
      </c>
      <c r="S2035">
        <v>10</v>
      </c>
      <c r="T2035">
        <v>3</v>
      </c>
      <c r="U2035">
        <v>2</v>
      </c>
      <c r="V2035">
        <v>12</v>
      </c>
      <c r="W2035">
        <f t="shared" si="94"/>
        <v>31</v>
      </c>
      <c r="X2035" s="27">
        <f>marketing_campaign32[[#This Row],[TotalSpend]]/marketing_campaign32[[#This Row],[Income]]</f>
        <v>4.1333333333333335E-3</v>
      </c>
      <c r="Y2035" s="27" t="str">
        <f>IF(marketing_campaign32[[#This Row],[TotalSpend]]&gt;1196, "High Spend", "Low Spend")</f>
        <v>Low Spend</v>
      </c>
      <c r="Z2035">
        <v>3</v>
      </c>
      <c r="AA2035">
        <v>2</v>
      </c>
      <c r="AB2035">
        <v>0</v>
      </c>
      <c r="AC2035">
        <v>3</v>
      </c>
      <c r="AD2035">
        <f t="shared" si="95"/>
        <v>5</v>
      </c>
      <c r="AE2035" s="30">
        <f>IFERROR(marketing_campaign32[[#This Row],[TotalSpend]]/marketing_campaign32[[#This Row],[TotalPurchase]], 0)</f>
        <v>6.2</v>
      </c>
      <c r="AF2035">
        <v>5</v>
      </c>
      <c r="AG2035">
        <v>0</v>
      </c>
      <c r="AH2035">
        <v>0</v>
      </c>
      <c r="AI2035">
        <v>0</v>
      </c>
      <c r="AJ2035">
        <v>0</v>
      </c>
      <c r="AK2035">
        <v>0</v>
      </c>
      <c r="AL2035">
        <v>0</v>
      </c>
      <c r="AM2035">
        <v>0</v>
      </c>
    </row>
    <row r="2036" spans="1:39" x14ac:dyDescent="0.3">
      <c r="A2036">
        <v>7629</v>
      </c>
      <c r="B2036">
        <v>1977</v>
      </c>
      <c r="C2036">
        <f>2014-marketing_campaign32[[#This Row],[Year_Birth]]</f>
        <v>37</v>
      </c>
      <c r="D2036" t="str">
        <f>IF(AND(marketing_campaign32[[#This Row],[Age]]&gt;17, marketing_campaign32[[#This Row],[Age]]&lt;40), "Adult", IF(AND(marketing_campaign32[[#This Row],[Age]]&gt;=40, marketing_campaign32[[#This Row],[Age]]&lt;59), "Middle Age", "Old Age"))</f>
        <v>Adult</v>
      </c>
      <c r="E2036">
        <v>2</v>
      </c>
      <c r="F2036">
        <v>2</v>
      </c>
      <c r="G2036">
        <v>22108</v>
      </c>
      <c r="H2036" t="s">
        <v>148</v>
      </c>
      <c r="I2036">
        <v>1</v>
      </c>
      <c r="J2036">
        <v>1</v>
      </c>
      <c r="K2036">
        <v>1</v>
      </c>
      <c r="L2036">
        <f t="shared" si="93"/>
        <v>2</v>
      </c>
      <c r="M2036">
        <f>marketing_campaign32[[#This Row],[TotalKids]]+marketing_campaign32[[#This Row],[Marital_Number]]</f>
        <v>4</v>
      </c>
      <c r="N2036" s="1">
        <v>41767</v>
      </c>
      <c r="O2036" s="22">
        <f>MAX($N$2:$N$2229)-marketing_campaign32[[#This Row],[Dt_Customer]]</f>
        <v>52</v>
      </c>
      <c r="P2036">
        <v>46</v>
      </c>
      <c r="Q2036">
        <v>5</v>
      </c>
      <c r="R2036">
        <v>3</v>
      </c>
      <c r="S2036">
        <v>9</v>
      </c>
      <c r="T2036">
        <v>6</v>
      </c>
      <c r="U2036">
        <v>2</v>
      </c>
      <c r="V2036">
        <v>6</v>
      </c>
      <c r="W2036">
        <f t="shared" si="94"/>
        <v>31</v>
      </c>
      <c r="X2036" s="27">
        <f>marketing_campaign32[[#This Row],[TotalSpend]]/marketing_campaign32[[#This Row],[Income]]</f>
        <v>1.4022073457571919E-3</v>
      </c>
      <c r="Y2036" s="27" t="str">
        <f>IF(marketing_campaign32[[#This Row],[TotalSpend]]&gt;1196, "High Spend", "Low Spend")</f>
        <v>Low Spend</v>
      </c>
      <c r="Z2036">
        <v>2</v>
      </c>
      <c r="AA2036">
        <v>2</v>
      </c>
      <c r="AB2036">
        <v>0</v>
      </c>
      <c r="AC2036">
        <v>3</v>
      </c>
      <c r="AD2036">
        <f t="shared" si="95"/>
        <v>5</v>
      </c>
      <c r="AE2036" s="30">
        <f>IFERROR(marketing_campaign32[[#This Row],[TotalSpend]]/marketing_campaign32[[#This Row],[TotalPurchase]], 0)</f>
        <v>6.2</v>
      </c>
      <c r="AF2036">
        <v>7</v>
      </c>
      <c r="AG2036">
        <v>0</v>
      </c>
      <c r="AH2036">
        <v>0</v>
      </c>
      <c r="AI2036">
        <v>0</v>
      </c>
      <c r="AJ2036">
        <v>0</v>
      </c>
      <c r="AK2036">
        <v>0</v>
      </c>
      <c r="AL2036">
        <v>0</v>
      </c>
      <c r="AM2036">
        <v>0</v>
      </c>
    </row>
    <row r="2037" spans="1:39" x14ac:dyDescent="0.3">
      <c r="A2037">
        <v>10264</v>
      </c>
      <c r="B2037">
        <v>1979</v>
      </c>
      <c r="C2037">
        <f>2014-marketing_campaign32[[#This Row],[Year_Birth]]</f>
        <v>35</v>
      </c>
      <c r="D2037" t="str">
        <f>IF(AND(marketing_campaign32[[#This Row],[Age]]&gt;17, marketing_campaign32[[#This Row],[Age]]&lt;40), "Adult", IF(AND(marketing_campaign32[[#This Row],[Age]]&gt;=40, marketing_campaign32[[#This Row],[Age]]&lt;59), "Middle Age", "Old Age"))</f>
        <v>Adult</v>
      </c>
      <c r="E2037">
        <v>2</v>
      </c>
      <c r="F2037">
        <v>1</v>
      </c>
      <c r="G2037">
        <v>15287</v>
      </c>
      <c r="H2037" t="s">
        <v>148</v>
      </c>
      <c r="I2037">
        <v>1</v>
      </c>
      <c r="J2037">
        <v>1</v>
      </c>
      <c r="K2037">
        <v>0</v>
      </c>
      <c r="L2037">
        <f t="shared" si="93"/>
        <v>1</v>
      </c>
      <c r="M2037">
        <f>marketing_campaign32[[#This Row],[TotalKids]]+marketing_campaign32[[#This Row],[Marital_Number]]</f>
        <v>2</v>
      </c>
      <c r="N2037" s="1">
        <v>41192</v>
      </c>
      <c r="O2037" s="22">
        <f>MAX($N$2:$N$2229)-marketing_campaign32[[#This Row],[Dt_Customer]]</f>
        <v>627</v>
      </c>
      <c r="P2037">
        <v>60</v>
      </c>
      <c r="Q2037">
        <v>1</v>
      </c>
      <c r="R2037">
        <v>2</v>
      </c>
      <c r="S2037">
        <v>8</v>
      </c>
      <c r="T2037">
        <v>4</v>
      </c>
      <c r="U2037">
        <v>3</v>
      </c>
      <c r="V2037">
        <v>13</v>
      </c>
      <c r="W2037">
        <f t="shared" si="94"/>
        <v>31</v>
      </c>
      <c r="X2037" s="27">
        <f>marketing_campaign32[[#This Row],[TotalSpend]]/marketing_campaign32[[#This Row],[Income]]</f>
        <v>2.0278668149407994E-3</v>
      </c>
      <c r="Y2037" s="27" t="str">
        <f>IF(marketing_campaign32[[#This Row],[TotalSpend]]&gt;1196, "High Spend", "Low Spend")</f>
        <v>Low Spend</v>
      </c>
      <c r="Z2037">
        <v>2</v>
      </c>
      <c r="AA2037">
        <v>1</v>
      </c>
      <c r="AB2037">
        <v>1</v>
      </c>
      <c r="AC2037">
        <v>2</v>
      </c>
      <c r="AD2037">
        <f t="shared" si="95"/>
        <v>4</v>
      </c>
      <c r="AE2037" s="30">
        <f>IFERROR(marketing_campaign32[[#This Row],[TotalSpend]]/marketing_campaign32[[#This Row],[TotalPurchase]], 0)</f>
        <v>7.75</v>
      </c>
      <c r="AF2037">
        <v>7</v>
      </c>
      <c r="AG2037">
        <v>0</v>
      </c>
      <c r="AH2037">
        <v>0</v>
      </c>
      <c r="AI2037">
        <v>1</v>
      </c>
      <c r="AJ2037">
        <v>0</v>
      </c>
      <c r="AK2037">
        <v>0</v>
      </c>
      <c r="AL2037">
        <v>1</v>
      </c>
      <c r="AM2037">
        <v>0</v>
      </c>
    </row>
    <row r="2038" spans="1:39" x14ac:dyDescent="0.3">
      <c r="A2038">
        <v>234</v>
      </c>
      <c r="B2038">
        <v>1979</v>
      </c>
      <c r="C2038">
        <f>2014-marketing_campaign32[[#This Row],[Year_Birth]]</f>
        <v>35</v>
      </c>
      <c r="D2038" t="str">
        <f>IF(AND(marketing_campaign32[[#This Row],[Age]]&gt;17, marketing_campaign32[[#This Row],[Age]]&lt;40), "Adult", IF(AND(marketing_campaign32[[#This Row],[Age]]&gt;=40, marketing_campaign32[[#This Row],[Age]]&lt;59), "Middle Age", "Old Age"))</f>
        <v>Adult</v>
      </c>
      <c r="E2038">
        <v>2</v>
      </c>
      <c r="F2038">
        <v>1</v>
      </c>
      <c r="G2038">
        <v>15287</v>
      </c>
      <c r="H2038" t="s">
        <v>148</v>
      </c>
      <c r="I2038">
        <v>1</v>
      </c>
      <c r="J2038">
        <v>1</v>
      </c>
      <c r="K2038">
        <v>0</v>
      </c>
      <c r="L2038">
        <f t="shared" si="93"/>
        <v>1</v>
      </c>
      <c r="M2038">
        <f>marketing_campaign32[[#This Row],[TotalKids]]+marketing_campaign32[[#This Row],[Marital_Number]]</f>
        <v>2</v>
      </c>
      <c r="N2038" s="1">
        <v>41192</v>
      </c>
      <c r="O2038" s="22">
        <f>MAX($N$2:$N$2229)-marketing_campaign32[[#This Row],[Dt_Customer]]</f>
        <v>627</v>
      </c>
      <c r="P2038">
        <v>60</v>
      </c>
      <c r="Q2038">
        <v>1</v>
      </c>
      <c r="R2038">
        <v>2</v>
      </c>
      <c r="S2038">
        <v>8</v>
      </c>
      <c r="T2038">
        <v>4</v>
      </c>
      <c r="U2038">
        <v>3</v>
      </c>
      <c r="V2038">
        <v>13</v>
      </c>
      <c r="W2038">
        <f t="shared" si="94"/>
        <v>31</v>
      </c>
      <c r="X2038" s="27">
        <f>marketing_campaign32[[#This Row],[TotalSpend]]/marketing_campaign32[[#This Row],[Income]]</f>
        <v>2.0278668149407994E-3</v>
      </c>
      <c r="Y2038" s="27" t="str">
        <f>IF(marketing_campaign32[[#This Row],[TotalSpend]]&gt;1196, "High Spend", "Low Spend")</f>
        <v>Low Spend</v>
      </c>
      <c r="Z2038">
        <v>2</v>
      </c>
      <c r="AA2038">
        <v>1</v>
      </c>
      <c r="AB2038">
        <v>1</v>
      </c>
      <c r="AC2038">
        <v>2</v>
      </c>
      <c r="AD2038">
        <f t="shared" si="95"/>
        <v>4</v>
      </c>
      <c r="AE2038" s="30">
        <f>IFERROR(marketing_campaign32[[#This Row],[TotalSpend]]/marketing_campaign32[[#This Row],[TotalPurchase]], 0)</f>
        <v>7.75</v>
      </c>
      <c r="AF2038">
        <v>7</v>
      </c>
      <c r="AG2038">
        <v>0</v>
      </c>
      <c r="AH2038">
        <v>0</v>
      </c>
      <c r="AI2038">
        <v>1</v>
      </c>
      <c r="AJ2038">
        <v>0</v>
      </c>
      <c r="AK2038">
        <v>0</v>
      </c>
      <c r="AL2038">
        <v>1</v>
      </c>
      <c r="AM2038">
        <v>0</v>
      </c>
    </row>
    <row r="2039" spans="1:39" x14ac:dyDescent="0.3">
      <c r="A2039">
        <v>2814</v>
      </c>
      <c r="B2039">
        <v>1976</v>
      </c>
      <c r="C2039">
        <f>2014-marketing_campaign32[[#This Row],[Year_Birth]]</f>
        <v>38</v>
      </c>
      <c r="D2039" t="str">
        <f>IF(AND(marketing_campaign32[[#This Row],[Age]]&gt;17, marketing_campaign32[[#This Row],[Age]]&lt;40), "Adult", IF(AND(marketing_campaign32[[#This Row],[Age]]&gt;=40, marketing_campaign32[[#This Row],[Age]]&lt;59), "Middle Age", "Old Age"))</f>
        <v>Adult</v>
      </c>
      <c r="E2039">
        <v>3</v>
      </c>
      <c r="F2039">
        <v>2</v>
      </c>
      <c r="G2039">
        <v>30560</v>
      </c>
      <c r="H2039" t="s">
        <v>147</v>
      </c>
      <c r="I2039">
        <v>2</v>
      </c>
      <c r="J2039">
        <v>1</v>
      </c>
      <c r="K2039">
        <v>0</v>
      </c>
      <c r="L2039">
        <f t="shared" si="93"/>
        <v>1</v>
      </c>
      <c r="M2039">
        <f>marketing_campaign32[[#This Row],[TotalKids]]+marketing_campaign32[[#This Row],[Marital_Number]]</f>
        <v>3</v>
      </c>
      <c r="N2039" s="1">
        <v>41452</v>
      </c>
      <c r="O2039" s="22">
        <f>MAX($N$2:$N$2229)-marketing_campaign32[[#This Row],[Dt_Customer]]</f>
        <v>367</v>
      </c>
      <c r="P2039">
        <v>6</v>
      </c>
      <c r="Q2039">
        <v>9</v>
      </c>
      <c r="R2039">
        <v>1</v>
      </c>
      <c r="S2039">
        <v>5</v>
      </c>
      <c r="T2039">
        <v>4</v>
      </c>
      <c r="U2039">
        <v>5</v>
      </c>
      <c r="V2039">
        <v>7</v>
      </c>
      <c r="W2039">
        <f t="shared" si="94"/>
        <v>31</v>
      </c>
      <c r="X2039" s="27">
        <f>marketing_campaign32[[#This Row],[TotalSpend]]/marketing_campaign32[[#This Row],[Income]]</f>
        <v>1.0143979057591623E-3</v>
      </c>
      <c r="Y2039" s="27" t="str">
        <f>IF(marketing_campaign32[[#This Row],[TotalSpend]]&gt;1196, "High Spend", "Low Spend")</f>
        <v>Low Spend</v>
      </c>
      <c r="Z2039">
        <v>1</v>
      </c>
      <c r="AA2039">
        <v>1</v>
      </c>
      <c r="AB2039">
        <v>0</v>
      </c>
      <c r="AC2039">
        <v>3</v>
      </c>
      <c r="AD2039">
        <f t="shared" si="95"/>
        <v>4</v>
      </c>
      <c r="AE2039" s="30">
        <f>IFERROR(marketing_campaign32[[#This Row],[TotalSpend]]/marketing_campaign32[[#This Row],[TotalPurchase]], 0)</f>
        <v>7.75</v>
      </c>
      <c r="AF2039">
        <v>7</v>
      </c>
      <c r="AG2039">
        <v>0</v>
      </c>
      <c r="AH2039">
        <v>0</v>
      </c>
      <c r="AI2039">
        <v>0</v>
      </c>
      <c r="AJ2039">
        <v>0</v>
      </c>
      <c r="AK2039">
        <v>0</v>
      </c>
      <c r="AL2039">
        <v>0</v>
      </c>
      <c r="AM2039">
        <v>0</v>
      </c>
    </row>
    <row r="2040" spans="1:39" x14ac:dyDescent="0.3">
      <c r="A2040">
        <v>2711</v>
      </c>
      <c r="B2040">
        <v>1976</v>
      </c>
      <c r="C2040">
        <f>2014-marketing_campaign32[[#This Row],[Year_Birth]]</f>
        <v>38</v>
      </c>
      <c r="D2040" t="str">
        <f>IF(AND(marketing_campaign32[[#This Row],[Age]]&gt;17, marketing_campaign32[[#This Row],[Age]]&lt;40), "Adult", IF(AND(marketing_campaign32[[#This Row],[Age]]&gt;=40, marketing_campaign32[[#This Row],[Age]]&lt;59), "Middle Age", "Old Age"))</f>
        <v>Adult</v>
      </c>
      <c r="E2040">
        <v>3</v>
      </c>
      <c r="F2040">
        <v>2</v>
      </c>
      <c r="G2040">
        <v>30560</v>
      </c>
      <c r="H2040" t="s">
        <v>147</v>
      </c>
      <c r="I2040">
        <v>2</v>
      </c>
      <c r="J2040">
        <v>1</v>
      </c>
      <c r="K2040">
        <v>0</v>
      </c>
      <c r="L2040">
        <f t="shared" si="93"/>
        <v>1</v>
      </c>
      <c r="M2040">
        <f>marketing_campaign32[[#This Row],[TotalKids]]+marketing_campaign32[[#This Row],[Marital_Number]]</f>
        <v>3</v>
      </c>
      <c r="N2040" s="1">
        <v>41452</v>
      </c>
      <c r="O2040" s="22">
        <f>MAX($N$2:$N$2229)-marketing_campaign32[[#This Row],[Dt_Customer]]</f>
        <v>367</v>
      </c>
      <c r="P2040">
        <v>6</v>
      </c>
      <c r="Q2040">
        <v>9</v>
      </c>
      <c r="R2040">
        <v>1</v>
      </c>
      <c r="S2040">
        <v>5</v>
      </c>
      <c r="T2040">
        <v>4</v>
      </c>
      <c r="U2040">
        <v>5</v>
      </c>
      <c r="V2040">
        <v>7</v>
      </c>
      <c r="W2040">
        <f t="shared" si="94"/>
        <v>31</v>
      </c>
      <c r="X2040" s="27">
        <f>marketing_campaign32[[#This Row],[TotalSpend]]/marketing_campaign32[[#This Row],[Income]]</f>
        <v>1.0143979057591623E-3</v>
      </c>
      <c r="Y2040" s="27" t="str">
        <f>IF(marketing_campaign32[[#This Row],[TotalSpend]]&gt;1196, "High Spend", "Low Spend")</f>
        <v>Low Spend</v>
      </c>
      <c r="Z2040">
        <v>1</v>
      </c>
      <c r="AA2040">
        <v>1</v>
      </c>
      <c r="AB2040">
        <v>0</v>
      </c>
      <c r="AC2040">
        <v>3</v>
      </c>
      <c r="AD2040">
        <f t="shared" si="95"/>
        <v>4</v>
      </c>
      <c r="AE2040" s="30">
        <f>IFERROR(marketing_campaign32[[#This Row],[TotalSpend]]/marketing_campaign32[[#This Row],[TotalPurchase]], 0)</f>
        <v>7.75</v>
      </c>
      <c r="AF2040">
        <v>7</v>
      </c>
      <c r="AG2040">
        <v>0</v>
      </c>
      <c r="AH2040">
        <v>0</v>
      </c>
      <c r="AI2040">
        <v>0</v>
      </c>
      <c r="AJ2040">
        <v>0</v>
      </c>
      <c r="AK2040">
        <v>0</v>
      </c>
      <c r="AL2040">
        <v>0</v>
      </c>
      <c r="AM2040">
        <v>0</v>
      </c>
    </row>
    <row r="2041" spans="1:39" x14ac:dyDescent="0.3">
      <c r="A2041">
        <v>7224</v>
      </c>
      <c r="B2041">
        <v>1977</v>
      </c>
      <c r="C2041">
        <f>2014-marketing_campaign32[[#This Row],[Year_Birth]]</f>
        <v>37</v>
      </c>
      <c r="D2041" t="str">
        <f>IF(AND(marketing_campaign32[[#This Row],[Age]]&gt;17, marketing_campaign32[[#This Row],[Age]]&lt;40), "Adult", IF(AND(marketing_campaign32[[#This Row],[Age]]&gt;=40, marketing_campaign32[[#This Row],[Age]]&lt;59), "Middle Age", "Old Age"))</f>
        <v>Adult</v>
      </c>
      <c r="E2041">
        <v>2</v>
      </c>
      <c r="F2041">
        <v>2</v>
      </c>
      <c r="G2041">
        <v>31353</v>
      </c>
      <c r="H2041" t="s">
        <v>147</v>
      </c>
      <c r="I2041">
        <v>2</v>
      </c>
      <c r="J2041">
        <v>1</v>
      </c>
      <c r="K2041">
        <v>1</v>
      </c>
      <c r="L2041">
        <f t="shared" si="93"/>
        <v>2</v>
      </c>
      <c r="M2041">
        <f>marketing_campaign32[[#This Row],[TotalKids]]+marketing_campaign32[[#This Row],[Marital_Number]]</f>
        <v>4</v>
      </c>
      <c r="N2041" s="1">
        <v>41637</v>
      </c>
      <c r="O2041" s="22">
        <f>MAX($N$2:$N$2229)-marketing_campaign32[[#This Row],[Dt_Customer]]</f>
        <v>182</v>
      </c>
      <c r="P2041">
        <v>24</v>
      </c>
      <c r="Q2041">
        <v>10</v>
      </c>
      <c r="R2041">
        <v>0</v>
      </c>
      <c r="S2041">
        <v>10</v>
      </c>
      <c r="T2041">
        <v>3</v>
      </c>
      <c r="U2041">
        <v>1</v>
      </c>
      <c r="V2041">
        <v>7</v>
      </c>
      <c r="W2041">
        <f t="shared" si="94"/>
        <v>31</v>
      </c>
      <c r="X2041" s="27">
        <f>marketing_campaign32[[#This Row],[TotalSpend]]/marketing_campaign32[[#This Row],[Income]]</f>
        <v>9.8874110930373491E-4</v>
      </c>
      <c r="Y2041" s="27" t="str">
        <f>IF(marketing_campaign32[[#This Row],[TotalSpend]]&gt;1196, "High Spend", "Low Spend")</f>
        <v>Low Spend</v>
      </c>
      <c r="Z2041">
        <v>2</v>
      </c>
      <c r="AA2041">
        <v>1</v>
      </c>
      <c r="AB2041">
        <v>1</v>
      </c>
      <c r="AC2041">
        <v>2</v>
      </c>
      <c r="AD2041">
        <f t="shared" si="95"/>
        <v>4</v>
      </c>
      <c r="AE2041" s="30">
        <f>IFERROR(marketing_campaign32[[#This Row],[TotalSpend]]/marketing_campaign32[[#This Row],[TotalPurchase]], 0)</f>
        <v>7.75</v>
      </c>
      <c r="AF2041">
        <v>8</v>
      </c>
      <c r="AG2041">
        <v>0</v>
      </c>
      <c r="AH2041">
        <v>0</v>
      </c>
      <c r="AI2041">
        <v>0</v>
      </c>
      <c r="AJ2041">
        <v>0</v>
      </c>
      <c r="AK2041">
        <v>0</v>
      </c>
      <c r="AL2041">
        <v>0</v>
      </c>
      <c r="AM2041">
        <v>0</v>
      </c>
    </row>
    <row r="2042" spans="1:39" x14ac:dyDescent="0.3">
      <c r="A2042">
        <v>6215</v>
      </c>
      <c r="B2042">
        <v>1977</v>
      </c>
      <c r="C2042">
        <f>2014-marketing_campaign32[[#This Row],[Year_Birth]]</f>
        <v>37</v>
      </c>
      <c r="D2042" t="str">
        <f>IF(AND(marketing_campaign32[[#This Row],[Age]]&gt;17, marketing_campaign32[[#This Row],[Age]]&lt;40), "Adult", IF(AND(marketing_campaign32[[#This Row],[Age]]&gt;=40, marketing_campaign32[[#This Row],[Age]]&lt;59), "Middle Age", "Old Age"))</f>
        <v>Adult</v>
      </c>
      <c r="E2042">
        <v>2</v>
      </c>
      <c r="F2042">
        <v>2</v>
      </c>
      <c r="G2042">
        <v>31353</v>
      </c>
      <c r="H2042" t="s">
        <v>147</v>
      </c>
      <c r="I2042">
        <v>2</v>
      </c>
      <c r="J2042">
        <v>1</v>
      </c>
      <c r="K2042">
        <v>1</v>
      </c>
      <c r="L2042">
        <f t="shared" si="93"/>
        <v>2</v>
      </c>
      <c r="M2042">
        <f>marketing_campaign32[[#This Row],[TotalKids]]+marketing_campaign32[[#This Row],[Marital_Number]]</f>
        <v>4</v>
      </c>
      <c r="N2042" s="1">
        <v>41637</v>
      </c>
      <c r="O2042" s="22">
        <f>MAX($N$2:$N$2229)-marketing_campaign32[[#This Row],[Dt_Customer]]</f>
        <v>182</v>
      </c>
      <c r="P2042">
        <v>24</v>
      </c>
      <c r="Q2042">
        <v>10</v>
      </c>
      <c r="R2042">
        <v>0</v>
      </c>
      <c r="S2042">
        <v>10</v>
      </c>
      <c r="T2042">
        <v>3</v>
      </c>
      <c r="U2042">
        <v>1</v>
      </c>
      <c r="V2042">
        <v>7</v>
      </c>
      <c r="W2042">
        <f t="shared" si="94"/>
        <v>31</v>
      </c>
      <c r="X2042" s="27">
        <f>marketing_campaign32[[#This Row],[TotalSpend]]/marketing_campaign32[[#This Row],[Income]]</f>
        <v>9.8874110930373491E-4</v>
      </c>
      <c r="Y2042" s="27" t="str">
        <f>IF(marketing_campaign32[[#This Row],[TotalSpend]]&gt;1196, "High Spend", "Low Spend")</f>
        <v>Low Spend</v>
      </c>
      <c r="Z2042">
        <v>2</v>
      </c>
      <c r="AA2042">
        <v>1</v>
      </c>
      <c r="AB2042">
        <v>1</v>
      </c>
      <c r="AC2042">
        <v>2</v>
      </c>
      <c r="AD2042">
        <f t="shared" si="95"/>
        <v>4</v>
      </c>
      <c r="AE2042" s="30">
        <f>IFERROR(marketing_campaign32[[#This Row],[TotalSpend]]/marketing_campaign32[[#This Row],[TotalPurchase]], 0)</f>
        <v>7.75</v>
      </c>
      <c r="AF2042">
        <v>8</v>
      </c>
      <c r="AG2042">
        <v>0</v>
      </c>
      <c r="AH2042">
        <v>0</v>
      </c>
      <c r="AI2042">
        <v>0</v>
      </c>
      <c r="AJ2042">
        <v>0</v>
      </c>
      <c r="AK2042">
        <v>0</v>
      </c>
      <c r="AL2042">
        <v>1</v>
      </c>
      <c r="AM2042">
        <v>0</v>
      </c>
    </row>
    <row r="2043" spans="1:39" x14ac:dyDescent="0.3">
      <c r="A2043">
        <v>916</v>
      </c>
      <c r="B2043">
        <v>1972</v>
      </c>
      <c r="C2043">
        <f>2014-marketing_campaign32[[#This Row],[Year_Birth]]</f>
        <v>42</v>
      </c>
      <c r="D2043" t="str">
        <f>IF(AND(marketing_campaign32[[#This Row],[Age]]&gt;17, marketing_campaign32[[#This Row],[Age]]&lt;40), "Adult", IF(AND(marketing_campaign32[[#This Row],[Age]]&gt;=40, marketing_campaign32[[#This Row],[Age]]&lt;59), "Middle Age", "Old Age"))</f>
        <v>Middle Age</v>
      </c>
      <c r="E2043">
        <v>3</v>
      </c>
      <c r="F2043">
        <v>1</v>
      </c>
      <c r="G2043">
        <v>41644</v>
      </c>
      <c r="H2043" t="s">
        <v>147</v>
      </c>
      <c r="I2043">
        <v>2</v>
      </c>
      <c r="J2043">
        <v>1</v>
      </c>
      <c r="K2043">
        <v>1</v>
      </c>
      <c r="L2043">
        <f t="shared" si="93"/>
        <v>2</v>
      </c>
      <c r="M2043">
        <f>marketing_campaign32[[#This Row],[TotalKids]]+marketing_campaign32[[#This Row],[Marital_Number]]</f>
        <v>3</v>
      </c>
      <c r="N2043" s="1">
        <v>41768</v>
      </c>
      <c r="O2043" s="22">
        <f>MAX($N$2:$N$2229)-marketing_campaign32[[#This Row],[Dt_Customer]]</f>
        <v>51</v>
      </c>
      <c r="P2043">
        <v>67</v>
      </c>
      <c r="Q2043">
        <v>20</v>
      </c>
      <c r="R2043">
        <v>3</v>
      </c>
      <c r="S2043">
        <v>4</v>
      </c>
      <c r="T2043">
        <v>2</v>
      </c>
      <c r="U2043">
        <v>0</v>
      </c>
      <c r="V2043">
        <v>2</v>
      </c>
      <c r="W2043">
        <f t="shared" si="94"/>
        <v>31</v>
      </c>
      <c r="X2043" s="27">
        <f>marketing_campaign32[[#This Row],[TotalSpend]]/marketing_campaign32[[#This Row],[Income]]</f>
        <v>7.4440495629622509E-4</v>
      </c>
      <c r="Y2043" s="27" t="str">
        <f>IF(marketing_campaign32[[#This Row],[TotalSpend]]&gt;1196, "High Spend", "Low Spend")</f>
        <v>Low Spend</v>
      </c>
      <c r="Z2043">
        <v>2</v>
      </c>
      <c r="AA2043">
        <v>1</v>
      </c>
      <c r="AB2043">
        <v>0</v>
      </c>
      <c r="AC2043">
        <v>3</v>
      </c>
      <c r="AD2043">
        <f t="shared" si="95"/>
        <v>4</v>
      </c>
      <c r="AE2043" s="30">
        <f>IFERROR(marketing_campaign32[[#This Row],[TotalSpend]]/marketing_campaign32[[#This Row],[TotalPurchase]], 0)</f>
        <v>7.75</v>
      </c>
      <c r="AF2043">
        <v>3</v>
      </c>
      <c r="AG2043">
        <v>0</v>
      </c>
      <c r="AH2043">
        <v>0</v>
      </c>
      <c r="AI2043">
        <v>0</v>
      </c>
      <c r="AJ2043">
        <v>0</v>
      </c>
      <c r="AK2043">
        <v>0</v>
      </c>
      <c r="AL2043">
        <v>0</v>
      </c>
      <c r="AM2043">
        <v>0</v>
      </c>
    </row>
    <row r="2044" spans="1:39" x14ac:dyDescent="0.3">
      <c r="A2044">
        <v>10398</v>
      </c>
      <c r="B2044">
        <v>1981</v>
      </c>
      <c r="C2044">
        <f>2014-marketing_campaign32[[#This Row],[Year_Birth]]</f>
        <v>33</v>
      </c>
      <c r="D2044" t="str">
        <f>IF(AND(marketing_campaign32[[#This Row],[Age]]&gt;17, marketing_campaign32[[#This Row],[Age]]&lt;40), "Adult", IF(AND(marketing_campaign32[[#This Row],[Age]]&gt;=40, marketing_campaign32[[#This Row],[Age]]&lt;59), "Middle Age", "Old Age"))</f>
        <v>Adult</v>
      </c>
      <c r="E2044">
        <v>3</v>
      </c>
      <c r="F2044">
        <v>1</v>
      </c>
      <c r="G2044">
        <v>24336</v>
      </c>
      <c r="H2044" t="s">
        <v>148</v>
      </c>
      <c r="I2044">
        <v>1</v>
      </c>
      <c r="J2044">
        <v>1</v>
      </c>
      <c r="K2044">
        <v>0</v>
      </c>
      <c r="L2044">
        <f t="shared" si="93"/>
        <v>1</v>
      </c>
      <c r="M2044">
        <f>marketing_campaign32[[#This Row],[TotalKids]]+marketing_campaign32[[#This Row],[Marital_Number]]</f>
        <v>2</v>
      </c>
      <c r="N2044" s="1">
        <v>41148</v>
      </c>
      <c r="O2044" s="22">
        <f>MAX($N$2:$N$2229)-marketing_campaign32[[#This Row],[Dt_Customer]]</f>
        <v>671</v>
      </c>
      <c r="P2044">
        <v>82</v>
      </c>
      <c r="Q2044">
        <v>1</v>
      </c>
      <c r="R2044">
        <v>6</v>
      </c>
      <c r="S2044">
        <v>2</v>
      </c>
      <c r="T2044">
        <v>8</v>
      </c>
      <c r="U2044">
        <v>2</v>
      </c>
      <c r="V2044">
        <v>12</v>
      </c>
      <c r="W2044">
        <f t="shared" si="94"/>
        <v>31</v>
      </c>
      <c r="X2044" s="27">
        <f>marketing_campaign32[[#This Row],[TotalSpend]]/marketing_campaign32[[#This Row],[Income]]</f>
        <v>1.2738330046022353E-3</v>
      </c>
      <c r="Y2044" s="27" t="str">
        <f>IF(marketing_campaign32[[#This Row],[TotalSpend]]&gt;1196, "High Spend", "Low Spend")</f>
        <v>Low Spend</v>
      </c>
      <c r="Z2044">
        <v>1</v>
      </c>
      <c r="AA2044">
        <v>1</v>
      </c>
      <c r="AB2044">
        <v>0</v>
      </c>
      <c r="AC2044">
        <v>2</v>
      </c>
      <c r="AD2044">
        <f t="shared" si="95"/>
        <v>3</v>
      </c>
      <c r="AE2044" s="30">
        <f>IFERROR(marketing_campaign32[[#This Row],[TotalSpend]]/marketing_campaign32[[#This Row],[TotalPurchase]], 0)</f>
        <v>10.333333333333334</v>
      </c>
      <c r="AF2044">
        <v>7</v>
      </c>
      <c r="AG2044">
        <v>0</v>
      </c>
      <c r="AH2044">
        <v>0</v>
      </c>
      <c r="AI2044">
        <v>0</v>
      </c>
      <c r="AJ2044">
        <v>0</v>
      </c>
      <c r="AK2044">
        <v>0</v>
      </c>
      <c r="AL2044">
        <v>0</v>
      </c>
      <c r="AM2044">
        <v>0</v>
      </c>
    </row>
    <row r="2045" spans="1:39" x14ac:dyDescent="0.3">
      <c r="A2045">
        <v>6864</v>
      </c>
      <c r="B2045">
        <v>1989</v>
      </c>
      <c r="C2045">
        <f>2014-marketing_campaign32[[#This Row],[Year_Birth]]</f>
        <v>25</v>
      </c>
      <c r="D2045" t="str">
        <f>IF(AND(marketing_campaign32[[#This Row],[Age]]&gt;17, marketing_campaign32[[#This Row],[Age]]&lt;40), "Adult", IF(AND(marketing_campaign32[[#This Row],[Age]]&gt;=40, marketing_campaign32[[#This Row],[Age]]&lt;59), "Middle Age", "Old Age"))</f>
        <v>Adult</v>
      </c>
      <c r="E2045">
        <v>3</v>
      </c>
      <c r="F2045">
        <v>1</v>
      </c>
      <c r="G2045">
        <v>10979</v>
      </c>
      <c r="H2045" t="s">
        <v>148</v>
      </c>
      <c r="I2045">
        <v>1</v>
      </c>
      <c r="J2045">
        <v>0</v>
      </c>
      <c r="K2045">
        <v>0</v>
      </c>
      <c r="L2045">
        <f t="shared" si="93"/>
        <v>0</v>
      </c>
      <c r="M2045">
        <f>marketing_campaign32[[#This Row],[TotalKids]]+marketing_campaign32[[#This Row],[Marital_Number]]</f>
        <v>1</v>
      </c>
      <c r="N2045" s="1">
        <v>41781</v>
      </c>
      <c r="O2045" s="22">
        <f>MAX($N$2:$N$2229)-marketing_campaign32[[#This Row],[Dt_Customer]]</f>
        <v>38</v>
      </c>
      <c r="P2045">
        <v>34</v>
      </c>
      <c r="Q2045">
        <v>8</v>
      </c>
      <c r="R2045">
        <v>4</v>
      </c>
      <c r="S2045">
        <v>10</v>
      </c>
      <c r="T2045">
        <v>2</v>
      </c>
      <c r="U2045">
        <v>2</v>
      </c>
      <c r="V2045">
        <v>4</v>
      </c>
      <c r="W2045">
        <f t="shared" si="94"/>
        <v>30</v>
      </c>
      <c r="X2045" s="27">
        <f>marketing_campaign32[[#This Row],[TotalSpend]]/marketing_campaign32[[#This Row],[Income]]</f>
        <v>2.7324892977502505E-3</v>
      </c>
      <c r="Y2045" s="27" t="str">
        <f>IF(marketing_campaign32[[#This Row],[TotalSpend]]&gt;1196, "High Spend", "Low Spend")</f>
        <v>Low Spend</v>
      </c>
      <c r="Z2045">
        <v>2</v>
      </c>
      <c r="AA2045">
        <v>3</v>
      </c>
      <c r="AB2045">
        <v>0</v>
      </c>
      <c r="AC2045">
        <v>3</v>
      </c>
      <c r="AD2045">
        <f t="shared" si="95"/>
        <v>6</v>
      </c>
      <c r="AE2045" s="30">
        <f>IFERROR(marketing_campaign32[[#This Row],[TotalSpend]]/marketing_campaign32[[#This Row],[TotalPurchase]], 0)</f>
        <v>5</v>
      </c>
      <c r="AF2045">
        <v>5</v>
      </c>
      <c r="AG2045">
        <v>0</v>
      </c>
      <c r="AH2045">
        <v>0</v>
      </c>
      <c r="AI2045">
        <v>0</v>
      </c>
      <c r="AJ2045">
        <v>0</v>
      </c>
      <c r="AK2045">
        <v>0</v>
      </c>
      <c r="AL2045">
        <v>0</v>
      </c>
      <c r="AM2045">
        <v>0</v>
      </c>
    </row>
    <row r="2046" spans="1:39" x14ac:dyDescent="0.3">
      <c r="A2046">
        <v>10617</v>
      </c>
      <c r="B2046">
        <v>1989</v>
      </c>
      <c r="C2046">
        <f>2014-marketing_campaign32[[#This Row],[Year_Birth]]</f>
        <v>25</v>
      </c>
      <c r="D2046" t="str">
        <f>IF(AND(marketing_campaign32[[#This Row],[Age]]&gt;17, marketing_campaign32[[#This Row],[Age]]&lt;40), "Adult", IF(AND(marketing_campaign32[[#This Row],[Age]]&gt;=40, marketing_campaign32[[#This Row],[Age]]&lt;59), "Middle Age", "Old Age"))</f>
        <v>Adult</v>
      </c>
      <c r="E2046">
        <v>3</v>
      </c>
      <c r="F2046">
        <v>1</v>
      </c>
      <c r="G2046">
        <v>10979</v>
      </c>
      <c r="H2046" t="s">
        <v>148</v>
      </c>
      <c r="I2046">
        <v>1</v>
      </c>
      <c r="J2046">
        <v>0</v>
      </c>
      <c r="K2046">
        <v>0</v>
      </c>
      <c r="L2046">
        <f t="shared" si="93"/>
        <v>0</v>
      </c>
      <c r="M2046">
        <f>marketing_campaign32[[#This Row],[TotalKids]]+marketing_campaign32[[#This Row],[Marital_Number]]</f>
        <v>1</v>
      </c>
      <c r="N2046" s="1">
        <v>41781</v>
      </c>
      <c r="O2046" s="22">
        <f>MAX($N$2:$N$2229)-marketing_campaign32[[#This Row],[Dt_Customer]]</f>
        <v>38</v>
      </c>
      <c r="P2046">
        <v>34</v>
      </c>
      <c r="Q2046">
        <v>8</v>
      </c>
      <c r="R2046">
        <v>4</v>
      </c>
      <c r="S2046">
        <v>10</v>
      </c>
      <c r="T2046">
        <v>2</v>
      </c>
      <c r="U2046">
        <v>2</v>
      </c>
      <c r="V2046">
        <v>4</v>
      </c>
      <c r="W2046">
        <f t="shared" si="94"/>
        <v>30</v>
      </c>
      <c r="X2046" s="27">
        <f>marketing_campaign32[[#This Row],[TotalSpend]]/marketing_campaign32[[#This Row],[Income]]</f>
        <v>2.7324892977502505E-3</v>
      </c>
      <c r="Y2046" s="27" t="str">
        <f>IF(marketing_campaign32[[#This Row],[TotalSpend]]&gt;1196, "High Spend", "Low Spend")</f>
        <v>Low Spend</v>
      </c>
      <c r="Z2046">
        <v>2</v>
      </c>
      <c r="AA2046">
        <v>3</v>
      </c>
      <c r="AB2046">
        <v>0</v>
      </c>
      <c r="AC2046">
        <v>3</v>
      </c>
      <c r="AD2046">
        <f t="shared" si="95"/>
        <v>6</v>
      </c>
      <c r="AE2046" s="30">
        <f>IFERROR(marketing_campaign32[[#This Row],[TotalSpend]]/marketing_campaign32[[#This Row],[TotalPurchase]], 0)</f>
        <v>5</v>
      </c>
      <c r="AF2046">
        <v>5</v>
      </c>
      <c r="AG2046">
        <v>0</v>
      </c>
      <c r="AH2046">
        <v>0</v>
      </c>
      <c r="AI2046">
        <v>0</v>
      </c>
      <c r="AJ2046">
        <v>0</v>
      </c>
      <c r="AK2046">
        <v>0</v>
      </c>
      <c r="AL2046">
        <v>0</v>
      </c>
      <c r="AM2046">
        <v>0</v>
      </c>
    </row>
    <row r="2047" spans="1:39" x14ac:dyDescent="0.3">
      <c r="A2047">
        <v>3231</v>
      </c>
      <c r="B2047">
        <v>1973</v>
      </c>
      <c r="C2047">
        <f>2014-marketing_campaign32[[#This Row],[Year_Birth]]</f>
        <v>41</v>
      </c>
      <c r="D2047" t="str">
        <f>IF(AND(marketing_campaign32[[#This Row],[Age]]&gt;17, marketing_campaign32[[#This Row],[Age]]&lt;40), "Adult", IF(AND(marketing_campaign32[[#This Row],[Age]]&gt;=40, marketing_campaign32[[#This Row],[Age]]&lt;59), "Middle Age", "Old Age"))</f>
        <v>Middle Age</v>
      </c>
      <c r="E2047">
        <v>2</v>
      </c>
      <c r="F2047">
        <v>2</v>
      </c>
      <c r="G2047">
        <v>37971</v>
      </c>
      <c r="H2047" t="s">
        <v>147</v>
      </c>
      <c r="I2047">
        <v>2</v>
      </c>
      <c r="J2047">
        <v>1</v>
      </c>
      <c r="K2047">
        <v>0</v>
      </c>
      <c r="L2047">
        <f t="shared" si="93"/>
        <v>1</v>
      </c>
      <c r="M2047">
        <f>marketing_campaign32[[#This Row],[TotalKids]]+marketing_campaign32[[#This Row],[Marital_Number]]</f>
        <v>3</v>
      </c>
      <c r="N2047" s="1">
        <v>41603</v>
      </c>
      <c r="O2047" s="22">
        <f>MAX($N$2:$N$2229)-marketing_campaign32[[#This Row],[Dt_Customer]]</f>
        <v>216</v>
      </c>
      <c r="P2047">
        <v>97</v>
      </c>
      <c r="Q2047">
        <v>5</v>
      </c>
      <c r="R2047">
        <v>4</v>
      </c>
      <c r="S2047">
        <v>10</v>
      </c>
      <c r="T2047">
        <v>2</v>
      </c>
      <c r="U2047">
        <v>2</v>
      </c>
      <c r="V2047">
        <v>7</v>
      </c>
      <c r="W2047">
        <f t="shared" si="94"/>
        <v>30</v>
      </c>
      <c r="X2047" s="27">
        <f>marketing_campaign32[[#This Row],[TotalSpend]]/marketing_campaign32[[#This Row],[Income]]</f>
        <v>7.900766374338311E-4</v>
      </c>
      <c r="Y2047" s="27" t="str">
        <f>IF(marketing_campaign32[[#This Row],[TotalSpend]]&gt;1196, "High Spend", "Low Spend")</f>
        <v>Low Spend</v>
      </c>
      <c r="Z2047">
        <v>1</v>
      </c>
      <c r="AA2047">
        <v>1</v>
      </c>
      <c r="AB2047">
        <v>0</v>
      </c>
      <c r="AC2047">
        <v>3</v>
      </c>
      <c r="AD2047">
        <f t="shared" si="95"/>
        <v>4</v>
      </c>
      <c r="AE2047" s="30">
        <f>IFERROR(marketing_campaign32[[#This Row],[TotalSpend]]/marketing_campaign32[[#This Row],[TotalPurchase]], 0)</f>
        <v>7.5</v>
      </c>
      <c r="AF2047">
        <v>8</v>
      </c>
      <c r="AG2047">
        <v>0</v>
      </c>
      <c r="AH2047">
        <v>0</v>
      </c>
      <c r="AI2047">
        <v>0</v>
      </c>
      <c r="AJ2047">
        <v>0</v>
      </c>
      <c r="AK2047">
        <v>0</v>
      </c>
      <c r="AL2047">
        <v>0</v>
      </c>
      <c r="AM2047">
        <v>0</v>
      </c>
    </row>
    <row r="2048" spans="1:39" x14ac:dyDescent="0.3">
      <c r="A2048">
        <v>10390</v>
      </c>
      <c r="B2048">
        <v>1959</v>
      </c>
      <c r="C2048">
        <f>2014-marketing_campaign32[[#This Row],[Year_Birth]]</f>
        <v>55</v>
      </c>
      <c r="D2048" t="str">
        <f>IF(AND(marketing_campaign32[[#This Row],[Age]]&gt;17, marketing_campaign32[[#This Row],[Age]]&lt;40), "Adult", IF(AND(marketing_campaign32[[#This Row],[Age]]&gt;=40, marketing_campaign32[[#This Row],[Age]]&lt;59), "Middle Age", "Old Age"))</f>
        <v>Middle Age</v>
      </c>
      <c r="E2048">
        <v>3</v>
      </c>
      <c r="F2048">
        <v>2</v>
      </c>
      <c r="G2048">
        <v>26887</v>
      </c>
      <c r="H2048" t="s">
        <v>148</v>
      </c>
      <c r="I2048">
        <v>1</v>
      </c>
      <c r="J2048">
        <v>0</v>
      </c>
      <c r="K2048">
        <v>1</v>
      </c>
      <c r="L2048">
        <f t="shared" si="93"/>
        <v>1</v>
      </c>
      <c r="M2048">
        <f>marketing_campaign32[[#This Row],[TotalKids]]+marketing_campaign32[[#This Row],[Marital_Number]]</f>
        <v>3</v>
      </c>
      <c r="N2048" s="1">
        <v>41315</v>
      </c>
      <c r="O2048" s="22">
        <f>MAX($N$2:$N$2229)-marketing_campaign32[[#This Row],[Dt_Customer]]</f>
        <v>504</v>
      </c>
      <c r="P2048">
        <v>27</v>
      </c>
      <c r="Q2048">
        <v>6</v>
      </c>
      <c r="R2048">
        <v>7</v>
      </c>
      <c r="S2048">
        <v>4</v>
      </c>
      <c r="T2048">
        <v>3</v>
      </c>
      <c r="U2048">
        <v>4</v>
      </c>
      <c r="V2048">
        <v>6</v>
      </c>
      <c r="W2048">
        <f t="shared" si="94"/>
        <v>30</v>
      </c>
      <c r="X2048" s="27">
        <f>marketing_campaign32[[#This Row],[TotalSpend]]/marketing_campaign32[[#This Row],[Income]]</f>
        <v>1.1157808606389705E-3</v>
      </c>
      <c r="Y2048" s="27" t="str">
        <f>IF(marketing_campaign32[[#This Row],[TotalSpend]]&gt;1196, "High Spend", "Low Spend")</f>
        <v>Low Spend</v>
      </c>
      <c r="Z2048">
        <v>1</v>
      </c>
      <c r="AA2048">
        <v>1</v>
      </c>
      <c r="AB2048">
        <v>0</v>
      </c>
      <c r="AC2048">
        <v>3</v>
      </c>
      <c r="AD2048">
        <f t="shared" si="95"/>
        <v>4</v>
      </c>
      <c r="AE2048" s="30">
        <f>IFERROR(marketing_campaign32[[#This Row],[TotalSpend]]/marketing_campaign32[[#This Row],[TotalPurchase]], 0)</f>
        <v>7.5</v>
      </c>
      <c r="AF2048">
        <v>6</v>
      </c>
      <c r="AG2048">
        <v>0</v>
      </c>
      <c r="AH2048">
        <v>0</v>
      </c>
      <c r="AI2048">
        <v>0</v>
      </c>
      <c r="AJ2048">
        <v>0</v>
      </c>
      <c r="AK2048">
        <v>0</v>
      </c>
      <c r="AL2048">
        <v>0</v>
      </c>
      <c r="AM2048">
        <v>0</v>
      </c>
    </row>
    <row r="2049" spans="1:39" x14ac:dyDescent="0.3">
      <c r="A2049">
        <v>8442</v>
      </c>
      <c r="B2049">
        <v>1985</v>
      </c>
      <c r="C2049">
        <f>2014-marketing_campaign32[[#This Row],[Year_Birth]]</f>
        <v>29</v>
      </c>
      <c r="D2049" t="str">
        <f>IF(AND(marketing_campaign32[[#This Row],[Age]]&gt;17, marketing_campaign32[[#This Row],[Age]]&lt;40), "Adult", IF(AND(marketing_campaign32[[#This Row],[Age]]&gt;=40, marketing_campaign32[[#This Row],[Age]]&lt;59), "Middle Age", "Old Age"))</f>
        <v>Adult</v>
      </c>
      <c r="E2049">
        <v>3</v>
      </c>
      <c r="F2049">
        <v>2</v>
      </c>
      <c r="G2049">
        <v>19510</v>
      </c>
      <c r="H2049" t="s">
        <v>148</v>
      </c>
      <c r="I2049">
        <v>1</v>
      </c>
      <c r="J2049">
        <v>2</v>
      </c>
      <c r="K2049">
        <v>0</v>
      </c>
      <c r="L2049">
        <f t="shared" ref="L2049:L2112" si="96">J2049+K2049</f>
        <v>2</v>
      </c>
      <c r="M2049">
        <f>marketing_campaign32[[#This Row],[TotalKids]]+marketing_campaign32[[#This Row],[Marital_Number]]</f>
        <v>4</v>
      </c>
      <c r="N2049" s="1">
        <v>41521</v>
      </c>
      <c r="O2049" s="22">
        <f>MAX($N$2:$N$2229)-marketing_campaign32[[#This Row],[Dt_Customer]]</f>
        <v>298</v>
      </c>
      <c r="P2049">
        <v>63</v>
      </c>
      <c r="Q2049">
        <v>9</v>
      </c>
      <c r="R2049">
        <v>0</v>
      </c>
      <c r="S2049">
        <v>7</v>
      </c>
      <c r="T2049">
        <v>3</v>
      </c>
      <c r="U2049">
        <v>4</v>
      </c>
      <c r="V2049">
        <v>7</v>
      </c>
      <c r="W2049">
        <f t="shared" ref="W2049:W2112" si="97">Q2049+R2049+S2049+T2049+U2049+V2049</f>
        <v>30</v>
      </c>
      <c r="X2049" s="27">
        <f>marketing_campaign32[[#This Row],[TotalSpend]]/marketing_campaign32[[#This Row],[Income]]</f>
        <v>1.5376729882111738E-3</v>
      </c>
      <c r="Y2049" s="27" t="str">
        <f>IF(marketing_campaign32[[#This Row],[TotalSpend]]&gt;1196, "High Spend", "Low Spend")</f>
        <v>Low Spend</v>
      </c>
      <c r="Z2049">
        <v>2</v>
      </c>
      <c r="AA2049">
        <v>1</v>
      </c>
      <c r="AB2049">
        <v>0</v>
      </c>
      <c r="AC2049">
        <v>3</v>
      </c>
      <c r="AD2049">
        <f t="shared" ref="AD2049:AD2112" si="98">AA2049+AB2049+AC2049</f>
        <v>4</v>
      </c>
      <c r="AE2049" s="30">
        <f>IFERROR(marketing_campaign32[[#This Row],[TotalSpend]]/marketing_campaign32[[#This Row],[TotalPurchase]], 0)</f>
        <v>7.5</v>
      </c>
      <c r="AF2049">
        <v>7</v>
      </c>
      <c r="AG2049">
        <v>0</v>
      </c>
      <c r="AH2049">
        <v>0</v>
      </c>
      <c r="AI2049">
        <v>0</v>
      </c>
      <c r="AJ2049">
        <v>0</v>
      </c>
      <c r="AK2049">
        <v>0</v>
      </c>
      <c r="AL2049">
        <v>0</v>
      </c>
      <c r="AM2049">
        <v>0</v>
      </c>
    </row>
    <row r="2050" spans="1:39" x14ac:dyDescent="0.3">
      <c r="A2050">
        <v>5680</v>
      </c>
      <c r="B2050">
        <v>1984</v>
      </c>
      <c r="C2050">
        <f>2014-marketing_campaign32[[#This Row],[Year_Birth]]</f>
        <v>30</v>
      </c>
      <c r="D2050" t="str">
        <f>IF(AND(marketing_campaign32[[#This Row],[Age]]&gt;17, marketing_campaign32[[#This Row],[Age]]&lt;40), "Adult", IF(AND(marketing_campaign32[[#This Row],[Age]]&gt;=40, marketing_campaign32[[#This Row],[Age]]&lt;59), "Middle Age", "Old Age"))</f>
        <v>Adult</v>
      </c>
      <c r="E2050">
        <v>3</v>
      </c>
      <c r="F2050">
        <v>2</v>
      </c>
      <c r="G2050">
        <v>35684</v>
      </c>
      <c r="H2050" t="s">
        <v>147</v>
      </c>
      <c r="I2050">
        <v>2</v>
      </c>
      <c r="J2050">
        <v>1</v>
      </c>
      <c r="K2050">
        <v>0</v>
      </c>
      <c r="L2050">
        <f t="shared" si="96"/>
        <v>1</v>
      </c>
      <c r="M2050">
        <f>marketing_campaign32[[#This Row],[TotalKids]]+marketing_campaign32[[#This Row],[Marital_Number]]</f>
        <v>3</v>
      </c>
      <c r="N2050" s="1">
        <v>41751</v>
      </c>
      <c r="O2050" s="22">
        <f>MAX($N$2:$N$2229)-marketing_campaign32[[#This Row],[Dt_Customer]]</f>
        <v>68</v>
      </c>
      <c r="P2050">
        <v>66</v>
      </c>
      <c r="Q2050">
        <v>10</v>
      </c>
      <c r="R2050">
        <v>4</v>
      </c>
      <c r="S2050">
        <v>7</v>
      </c>
      <c r="T2050">
        <v>0</v>
      </c>
      <c r="U2050">
        <v>6</v>
      </c>
      <c r="V2050">
        <v>3</v>
      </c>
      <c r="W2050">
        <f t="shared" si="97"/>
        <v>30</v>
      </c>
      <c r="X2050" s="27">
        <f>marketing_campaign32[[#This Row],[TotalSpend]]/marketing_campaign32[[#This Row],[Income]]</f>
        <v>8.4071292456002692E-4</v>
      </c>
      <c r="Y2050" s="27" t="str">
        <f>IF(marketing_campaign32[[#This Row],[TotalSpend]]&gt;1196, "High Spend", "Low Spend")</f>
        <v>Low Spend</v>
      </c>
      <c r="Z2050">
        <v>1</v>
      </c>
      <c r="AA2050">
        <v>1</v>
      </c>
      <c r="AB2050">
        <v>0</v>
      </c>
      <c r="AC2050">
        <v>3</v>
      </c>
      <c r="AD2050">
        <f t="shared" si="98"/>
        <v>4</v>
      </c>
      <c r="AE2050" s="30">
        <f>IFERROR(marketing_campaign32[[#This Row],[TotalSpend]]/marketing_campaign32[[#This Row],[TotalPurchase]], 0)</f>
        <v>7.5</v>
      </c>
      <c r="AF2050">
        <v>6</v>
      </c>
      <c r="AG2050">
        <v>0</v>
      </c>
      <c r="AH2050">
        <v>0</v>
      </c>
      <c r="AI2050">
        <v>0</v>
      </c>
      <c r="AJ2050">
        <v>0</v>
      </c>
      <c r="AK2050">
        <v>0</v>
      </c>
      <c r="AL2050">
        <v>0</v>
      </c>
      <c r="AM2050">
        <v>0</v>
      </c>
    </row>
    <row r="2051" spans="1:39" x14ac:dyDescent="0.3">
      <c r="A2051">
        <v>7444</v>
      </c>
      <c r="B2051">
        <v>1969</v>
      </c>
      <c r="C2051">
        <f>2014-marketing_campaign32[[#This Row],[Year_Birth]]</f>
        <v>45</v>
      </c>
      <c r="D2051" t="str">
        <f>IF(AND(marketing_campaign32[[#This Row],[Age]]&gt;17, marketing_campaign32[[#This Row],[Age]]&lt;40), "Adult", IF(AND(marketing_campaign32[[#This Row],[Age]]&gt;=40, marketing_campaign32[[#This Row],[Age]]&lt;59), "Middle Age", "Old Age"))</f>
        <v>Middle Age</v>
      </c>
      <c r="E2051">
        <v>3</v>
      </c>
      <c r="F2051">
        <v>2</v>
      </c>
      <c r="G2051">
        <v>42169</v>
      </c>
      <c r="H2051" t="s">
        <v>147</v>
      </c>
      <c r="I2051">
        <v>2</v>
      </c>
      <c r="J2051">
        <v>1</v>
      </c>
      <c r="K2051">
        <v>1</v>
      </c>
      <c r="L2051">
        <f t="shared" si="96"/>
        <v>2</v>
      </c>
      <c r="M2051">
        <f>marketing_campaign32[[#This Row],[TotalKids]]+marketing_campaign32[[#This Row],[Marital_Number]]</f>
        <v>4</v>
      </c>
      <c r="N2051" s="1">
        <v>41566</v>
      </c>
      <c r="O2051" s="22">
        <f>MAX($N$2:$N$2229)-marketing_campaign32[[#This Row],[Dt_Customer]]</f>
        <v>253</v>
      </c>
      <c r="P2051">
        <v>20</v>
      </c>
      <c r="Q2051">
        <v>19</v>
      </c>
      <c r="R2051">
        <v>0</v>
      </c>
      <c r="S2051">
        <v>9</v>
      </c>
      <c r="T2051">
        <v>0</v>
      </c>
      <c r="U2051">
        <v>0</v>
      </c>
      <c r="V2051">
        <v>2</v>
      </c>
      <c r="W2051">
        <f t="shared" si="97"/>
        <v>30</v>
      </c>
      <c r="X2051" s="27">
        <f>marketing_campaign32[[#This Row],[TotalSpend]]/marketing_campaign32[[#This Row],[Income]]</f>
        <v>7.114230833076431E-4</v>
      </c>
      <c r="Y2051" s="27" t="str">
        <f>IF(marketing_campaign32[[#This Row],[TotalSpend]]&gt;1196, "High Spend", "Low Spend")</f>
        <v>Low Spend</v>
      </c>
      <c r="Z2051">
        <v>2</v>
      </c>
      <c r="AA2051">
        <v>1</v>
      </c>
      <c r="AB2051">
        <v>0</v>
      </c>
      <c r="AC2051">
        <v>3</v>
      </c>
      <c r="AD2051">
        <f t="shared" si="98"/>
        <v>4</v>
      </c>
      <c r="AE2051" s="30">
        <f>IFERROR(marketing_campaign32[[#This Row],[TotalSpend]]/marketing_campaign32[[#This Row],[TotalPurchase]], 0)</f>
        <v>7.5</v>
      </c>
      <c r="AF2051">
        <v>8</v>
      </c>
      <c r="AG2051">
        <v>0</v>
      </c>
      <c r="AH2051">
        <v>0</v>
      </c>
      <c r="AI2051">
        <v>0</v>
      </c>
      <c r="AJ2051">
        <v>0</v>
      </c>
      <c r="AK2051">
        <v>0</v>
      </c>
      <c r="AL2051">
        <v>0</v>
      </c>
      <c r="AM2051">
        <v>0</v>
      </c>
    </row>
    <row r="2052" spans="1:39" x14ac:dyDescent="0.3">
      <c r="A2052">
        <v>2296</v>
      </c>
      <c r="B2052">
        <v>1975</v>
      </c>
      <c r="C2052">
        <f>2014-marketing_campaign32[[#This Row],[Year_Birth]]</f>
        <v>39</v>
      </c>
      <c r="D2052" t="str">
        <f>IF(AND(marketing_campaign32[[#This Row],[Age]]&gt;17, marketing_campaign32[[#This Row],[Age]]&lt;40), "Adult", IF(AND(marketing_campaign32[[#This Row],[Age]]&gt;=40, marketing_campaign32[[#This Row],[Age]]&lt;59), "Middle Age", "Old Age"))</f>
        <v>Adult</v>
      </c>
      <c r="E2052">
        <v>3</v>
      </c>
      <c r="F2052">
        <v>2</v>
      </c>
      <c r="G2052">
        <v>37368</v>
      </c>
      <c r="H2052" t="s">
        <v>147</v>
      </c>
      <c r="I2052">
        <v>2</v>
      </c>
      <c r="J2052">
        <v>1</v>
      </c>
      <c r="K2052">
        <v>0</v>
      </c>
      <c r="L2052">
        <f t="shared" si="96"/>
        <v>1</v>
      </c>
      <c r="M2052">
        <f>marketing_campaign32[[#This Row],[TotalKids]]+marketing_campaign32[[#This Row],[Marital_Number]]</f>
        <v>3</v>
      </c>
      <c r="N2052" s="1">
        <v>41624</v>
      </c>
      <c r="O2052" s="22">
        <f>MAX($N$2:$N$2229)-marketing_campaign32[[#This Row],[Dt_Customer]]</f>
        <v>195</v>
      </c>
      <c r="P2052">
        <v>4</v>
      </c>
      <c r="Q2052">
        <v>3</v>
      </c>
      <c r="R2052">
        <v>2</v>
      </c>
      <c r="S2052">
        <v>11</v>
      </c>
      <c r="T2052">
        <v>2</v>
      </c>
      <c r="U2052">
        <v>2</v>
      </c>
      <c r="V2052">
        <v>10</v>
      </c>
      <c r="W2052">
        <f t="shared" si="97"/>
        <v>30</v>
      </c>
      <c r="X2052" s="27">
        <f>marketing_campaign32[[#This Row],[TotalSpend]]/marketing_campaign32[[#This Row],[Income]]</f>
        <v>8.0282594733461783E-4</v>
      </c>
      <c r="Y2052" s="27" t="str">
        <f>IF(marketing_campaign32[[#This Row],[TotalSpend]]&gt;1196, "High Spend", "Low Spend")</f>
        <v>Low Spend</v>
      </c>
      <c r="Z2052">
        <v>1</v>
      </c>
      <c r="AA2052">
        <v>1</v>
      </c>
      <c r="AB2052">
        <v>0</v>
      </c>
      <c r="AC2052">
        <v>2</v>
      </c>
      <c r="AD2052">
        <f t="shared" si="98"/>
        <v>3</v>
      </c>
      <c r="AE2052" s="30">
        <f>IFERROR(marketing_campaign32[[#This Row],[TotalSpend]]/marketing_campaign32[[#This Row],[TotalPurchase]], 0)</f>
        <v>10</v>
      </c>
      <c r="AF2052">
        <v>6</v>
      </c>
      <c r="AG2052">
        <v>0</v>
      </c>
      <c r="AH2052">
        <v>0</v>
      </c>
      <c r="AI2052">
        <v>1</v>
      </c>
      <c r="AJ2052">
        <v>0</v>
      </c>
      <c r="AK2052">
        <v>0</v>
      </c>
      <c r="AL2052">
        <v>0</v>
      </c>
      <c r="AM2052">
        <v>0</v>
      </c>
    </row>
    <row r="2053" spans="1:39" x14ac:dyDescent="0.3">
      <c r="A2053">
        <v>520</v>
      </c>
      <c r="B2053">
        <v>1974</v>
      </c>
      <c r="C2053">
        <f>2014-marketing_campaign32[[#This Row],[Year_Birth]]</f>
        <v>40</v>
      </c>
      <c r="D2053" t="str">
        <f>IF(AND(marketing_campaign32[[#This Row],[Age]]&gt;17, marketing_campaign32[[#This Row],[Age]]&lt;40), "Adult", IF(AND(marketing_campaign32[[#This Row],[Age]]&gt;=40, marketing_campaign32[[#This Row],[Age]]&lt;59), "Middle Age", "Old Age"))</f>
        <v>Middle Age</v>
      </c>
      <c r="E2053">
        <v>2</v>
      </c>
      <c r="F2053">
        <v>2</v>
      </c>
      <c r="G2053">
        <v>34421</v>
      </c>
      <c r="H2053" t="s">
        <v>147</v>
      </c>
      <c r="I2053">
        <v>2</v>
      </c>
      <c r="J2053">
        <v>1</v>
      </c>
      <c r="K2053">
        <v>0</v>
      </c>
      <c r="L2053">
        <f t="shared" si="96"/>
        <v>1</v>
      </c>
      <c r="M2053">
        <f>marketing_campaign32[[#This Row],[TotalKids]]+marketing_campaign32[[#This Row],[Marital_Number]]</f>
        <v>3</v>
      </c>
      <c r="N2053" s="1">
        <v>41456</v>
      </c>
      <c r="O2053" s="22">
        <f>MAX($N$2:$N$2229)-marketing_campaign32[[#This Row],[Dt_Customer]]</f>
        <v>363</v>
      </c>
      <c r="P2053">
        <v>81</v>
      </c>
      <c r="Q2053">
        <v>3</v>
      </c>
      <c r="R2053">
        <v>3</v>
      </c>
      <c r="S2053">
        <v>7</v>
      </c>
      <c r="T2053">
        <v>6</v>
      </c>
      <c r="U2053">
        <v>2</v>
      </c>
      <c r="V2053">
        <v>9</v>
      </c>
      <c r="W2053">
        <f t="shared" si="97"/>
        <v>30</v>
      </c>
      <c r="X2053" s="27">
        <f>marketing_campaign32[[#This Row],[TotalSpend]]/marketing_campaign32[[#This Row],[Income]]</f>
        <v>8.7156096568954998E-4</v>
      </c>
      <c r="Y2053" s="27" t="str">
        <f>IF(marketing_campaign32[[#This Row],[TotalSpend]]&gt;1196, "High Spend", "Low Spend")</f>
        <v>Low Spend</v>
      </c>
      <c r="Z2053">
        <v>1</v>
      </c>
      <c r="AA2053">
        <v>1</v>
      </c>
      <c r="AB2053">
        <v>0</v>
      </c>
      <c r="AC2053">
        <v>2</v>
      </c>
      <c r="AD2053">
        <f t="shared" si="98"/>
        <v>3</v>
      </c>
      <c r="AE2053" s="30">
        <f>IFERROR(marketing_campaign32[[#This Row],[TotalSpend]]/marketing_campaign32[[#This Row],[TotalPurchase]], 0)</f>
        <v>10</v>
      </c>
      <c r="AF2053">
        <v>7</v>
      </c>
      <c r="AG2053">
        <v>0</v>
      </c>
      <c r="AH2053">
        <v>0</v>
      </c>
      <c r="AI2053">
        <v>0</v>
      </c>
      <c r="AJ2053">
        <v>0</v>
      </c>
      <c r="AK2053">
        <v>0</v>
      </c>
      <c r="AL2053">
        <v>0</v>
      </c>
      <c r="AM2053">
        <v>0</v>
      </c>
    </row>
    <row r="2054" spans="1:39" x14ac:dyDescent="0.3">
      <c r="A2054">
        <v>8372</v>
      </c>
      <c r="B2054">
        <v>1974</v>
      </c>
      <c r="C2054">
        <f>2014-marketing_campaign32[[#This Row],[Year_Birth]]</f>
        <v>40</v>
      </c>
      <c r="D2054" t="str">
        <f>IF(AND(marketing_campaign32[[#This Row],[Age]]&gt;17, marketing_campaign32[[#This Row],[Age]]&lt;40), "Adult", IF(AND(marketing_campaign32[[#This Row],[Age]]&gt;=40, marketing_campaign32[[#This Row],[Age]]&lt;59), "Middle Age", "Old Age"))</f>
        <v>Middle Age</v>
      </c>
      <c r="E2054">
        <v>2</v>
      </c>
      <c r="F2054">
        <v>2</v>
      </c>
      <c r="G2054">
        <v>34421</v>
      </c>
      <c r="H2054" t="s">
        <v>147</v>
      </c>
      <c r="I2054">
        <v>2</v>
      </c>
      <c r="J2054">
        <v>1</v>
      </c>
      <c r="K2054">
        <v>0</v>
      </c>
      <c r="L2054">
        <f t="shared" si="96"/>
        <v>1</v>
      </c>
      <c r="M2054">
        <f>marketing_campaign32[[#This Row],[TotalKids]]+marketing_campaign32[[#This Row],[Marital_Number]]</f>
        <v>3</v>
      </c>
      <c r="N2054" s="1">
        <v>41456</v>
      </c>
      <c r="O2054" s="22">
        <f>MAX($N$2:$N$2229)-marketing_campaign32[[#This Row],[Dt_Customer]]</f>
        <v>363</v>
      </c>
      <c r="P2054">
        <v>81</v>
      </c>
      <c r="Q2054">
        <v>3</v>
      </c>
      <c r="R2054">
        <v>3</v>
      </c>
      <c r="S2054">
        <v>7</v>
      </c>
      <c r="T2054">
        <v>6</v>
      </c>
      <c r="U2054">
        <v>2</v>
      </c>
      <c r="V2054">
        <v>9</v>
      </c>
      <c r="W2054">
        <f t="shared" si="97"/>
        <v>30</v>
      </c>
      <c r="X2054" s="27">
        <f>marketing_campaign32[[#This Row],[TotalSpend]]/marketing_campaign32[[#This Row],[Income]]</f>
        <v>8.7156096568954998E-4</v>
      </c>
      <c r="Y2054" s="27" t="str">
        <f>IF(marketing_campaign32[[#This Row],[TotalSpend]]&gt;1196, "High Spend", "Low Spend")</f>
        <v>Low Spend</v>
      </c>
      <c r="Z2054">
        <v>1</v>
      </c>
      <c r="AA2054">
        <v>1</v>
      </c>
      <c r="AB2054">
        <v>0</v>
      </c>
      <c r="AC2054">
        <v>2</v>
      </c>
      <c r="AD2054">
        <f t="shared" si="98"/>
        <v>3</v>
      </c>
      <c r="AE2054" s="30">
        <f>IFERROR(marketing_campaign32[[#This Row],[TotalSpend]]/marketing_campaign32[[#This Row],[TotalPurchase]], 0)</f>
        <v>10</v>
      </c>
      <c r="AF2054">
        <v>7</v>
      </c>
      <c r="AG2054">
        <v>0</v>
      </c>
      <c r="AH2054">
        <v>0</v>
      </c>
      <c r="AI2054">
        <v>0</v>
      </c>
      <c r="AJ2054">
        <v>0</v>
      </c>
      <c r="AK2054">
        <v>0</v>
      </c>
      <c r="AL2054">
        <v>0</v>
      </c>
      <c r="AM2054">
        <v>0</v>
      </c>
    </row>
    <row r="2055" spans="1:39" x14ac:dyDescent="0.3">
      <c r="A2055">
        <v>2518</v>
      </c>
      <c r="B2055">
        <v>1986</v>
      </c>
      <c r="C2055">
        <f>2014-marketing_campaign32[[#This Row],[Year_Birth]]</f>
        <v>28</v>
      </c>
      <c r="D2055" t="str">
        <f>IF(AND(marketing_campaign32[[#This Row],[Age]]&gt;17, marketing_campaign32[[#This Row],[Age]]&lt;40), "Adult", IF(AND(marketing_campaign32[[#This Row],[Age]]&gt;=40, marketing_campaign32[[#This Row],[Age]]&lt;59), "Middle Age", "Old Age"))</f>
        <v>Adult</v>
      </c>
      <c r="E2055">
        <v>3</v>
      </c>
      <c r="F2055">
        <v>2</v>
      </c>
      <c r="G2055">
        <v>20491</v>
      </c>
      <c r="H2055" t="s">
        <v>148</v>
      </c>
      <c r="I2055">
        <v>1</v>
      </c>
      <c r="J2055">
        <v>0</v>
      </c>
      <c r="K2055">
        <v>0</v>
      </c>
      <c r="L2055">
        <f t="shared" si="96"/>
        <v>0</v>
      </c>
      <c r="M2055">
        <f>marketing_campaign32[[#This Row],[TotalKids]]+marketing_campaign32[[#This Row],[Marital_Number]]</f>
        <v>2</v>
      </c>
      <c r="N2055" s="1">
        <v>41299</v>
      </c>
      <c r="O2055" s="22">
        <f>MAX($N$2:$N$2229)-marketing_campaign32[[#This Row],[Dt_Customer]]</f>
        <v>520</v>
      </c>
      <c r="P2055">
        <v>16</v>
      </c>
      <c r="Q2055">
        <v>5</v>
      </c>
      <c r="R2055">
        <v>4</v>
      </c>
      <c r="S2055">
        <v>5</v>
      </c>
      <c r="T2055">
        <v>4</v>
      </c>
      <c r="U2055">
        <v>2</v>
      </c>
      <c r="V2055">
        <v>10</v>
      </c>
      <c r="W2055">
        <f t="shared" si="97"/>
        <v>30</v>
      </c>
      <c r="X2055" s="27">
        <f>marketing_campaign32[[#This Row],[TotalSpend]]/marketing_campaign32[[#This Row],[Income]]</f>
        <v>1.4640573910497292E-3</v>
      </c>
      <c r="Y2055" s="27" t="str">
        <f>IF(marketing_campaign32[[#This Row],[TotalSpend]]&gt;1196, "High Spend", "Low Spend")</f>
        <v>Low Spend</v>
      </c>
      <c r="Z2055">
        <v>1</v>
      </c>
      <c r="AA2055">
        <v>0</v>
      </c>
      <c r="AB2055">
        <v>1</v>
      </c>
      <c r="AC2055">
        <v>2</v>
      </c>
      <c r="AD2055">
        <f t="shared" si="98"/>
        <v>3</v>
      </c>
      <c r="AE2055" s="30">
        <f>IFERROR(marketing_campaign32[[#This Row],[TotalSpend]]/marketing_campaign32[[#This Row],[TotalPurchase]], 0)</f>
        <v>10</v>
      </c>
      <c r="AF2055">
        <v>7</v>
      </c>
      <c r="AG2055">
        <v>0</v>
      </c>
      <c r="AH2055">
        <v>0</v>
      </c>
      <c r="AI2055">
        <v>0</v>
      </c>
      <c r="AJ2055">
        <v>0</v>
      </c>
      <c r="AK2055">
        <v>0</v>
      </c>
      <c r="AL2055">
        <v>0</v>
      </c>
      <c r="AM2055">
        <v>0</v>
      </c>
    </row>
    <row r="2056" spans="1:39" x14ac:dyDescent="0.3">
      <c r="A2056">
        <v>7437</v>
      </c>
      <c r="B2056">
        <v>1988</v>
      </c>
      <c r="C2056">
        <f>2014-marketing_campaign32[[#This Row],[Year_Birth]]</f>
        <v>26</v>
      </c>
      <c r="D2056" t="str">
        <f>IF(AND(marketing_campaign32[[#This Row],[Age]]&gt;17, marketing_campaign32[[#This Row],[Age]]&lt;40), "Adult", IF(AND(marketing_campaign32[[#This Row],[Age]]&gt;=40, marketing_campaign32[[#This Row],[Age]]&lt;59), "Middle Age", "Old Age"))</f>
        <v>Adult</v>
      </c>
      <c r="E2056">
        <v>2</v>
      </c>
      <c r="F2056">
        <v>1</v>
      </c>
      <c r="G2056">
        <v>27938</v>
      </c>
      <c r="H2056" t="s">
        <v>148</v>
      </c>
      <c r="I2056">
        <v>1</v>
      </c>
      <c r="J2056">
        <v>1</v>
      </c>
      <c r="K2056">
        <v>0</v>
      </c>
      <c r="L2056">
        <f t="shared" si="96"/>
        <v>1</v>
      </c>
      <c r="M2056">
        <f>marketing_campaign32[[#This Row],[TotalKids]]+marketing_campaign32[[#This Row],[Marital_Number]]</f>
        <v>2</v>
      </c>
      <c r="N2056" s="1">
        <v>41757</v>
      </c>
      <c r="O2056" s="22">
        <f>MAX($N$2:$N$2229)-marketing_campaign32[[#This Row],[Dt_Customer]]</f>
        <v>62</v>
      </c>
      <c r="P2056">
        <v>31</v>
      </c>
      <c r="Q2056">
        <v>13</v>
      </c>
      <c r="R2056">
        <v>0</v>
      </c>
      <c r="S2056">
        <v>8</v>
      </c>
      <c r="T2056">
        <v>2</v>
      </c>
      <c r="U2056">
        <v>1</v>
      </c>
      <c r="V2056">
        <v>5</v>
      </c>
      <c r="W2056">
        <f t="shared" si="97"/>
        <v>29</v>
      </c>
      <c r="X2056" s="27">
        <f>marketing_campaign32[[#This Row],[TotalSpend]]/marketing_campaign32[[#This Row],[Income]]</f>
        <v>1.0380127425012528E-3</v>
      </c>
      <c r="Y2056" s="27" t="str">
        <f>IF(marketing_campaign32[[#This Row],[TotalSpend]]&gt;1196, "High Spend", "Low Spend")</f>
        <v>Low Spend</v>
      </c>
      <c r="Z2056">
        <v>1</v>
      </c>
      <c r="AA2056">
        <v>1</v>
      </c>
      <c r="AB2056">
        <v>0</v>
      </c>
      <c r="AC2056">
        <v>4</v>
      </c>
      <c r="AD2056">
        <f t="shared" si="98"/>
        <v>5</v>
      </c>
      <c r="AE2056" s="30">
        <f>IFERROR(marketing_campaign32[[#This Row],[TotalSpend]]/marketing_campaign32[[#This Row],[TotalPurchase]], 0)</f>
        <v>5.8</v>
      </c>
      <c r="AF2056">
        <v>3</v>
      </c>
      <c r="AG2056">
        <v>0</v>
      </c>
      <c r="AH2056">
        <v>0</v>
      </c>
      <c r="AI2056">
        <v>0</v>
      </c>
      <c r="AJ2056">
        <v>0</v>
      </c>
      <c r="AK2056">
        <v>0</v>
      </c>
      <c r="AL2056">
        <v>0</v>
      </c>
      <c r="AM2056">
        <v>0</v>
      </c>
    </row>
    <row r="2057" spans="1:39" x14ac:dyDescent="0.3">
      <c r="A2057">
        <v>5342</v>
      </c>
      <c r="B2057">
        <v>1976</v>
      </c>
      <c r="C2057">
        <f>2014-marketing_campaign32[[#This Row],[Year_Birth]]</f>
        <v>38</v>
      </c>
      <c r="D2057" t="str">
        <f>IF(AND(marketing_campaign32[[#This Row],[Age]]&gt;17, marketing_campaign32[[#This Row],[Age]]&lt;40), "Adult", IF(AND(marketing_campaign32[[#This Row],[Age]]&gt;=40, marketing_campaign32[[#This Row],[Age]]&lt;59), "Middle Age", "Old Age"))</f>
        <v>Adult</v>
      </c>
      <c r="E2057">
        <v>1</v>
      </c>
      <c r="F2057">
        <v>1</v>
      </c>
      <c r="G2057">
        <v>9548</v>
      </c>
      <c r="H2057" t="s">
        <v>148</v>
      </c>
      <c r="I2057">
        <v>1</v>
      </c>
      <c r="J2057">
        <v>1</v>
      </c>
      <c r="K2057">
        <v>0</v>
      </c>
      <c r="L2057">
        <f t="shared" si="96"/>
        <v>1</v>
      </c>
      <c r="M2057">
        <f>marketing_campaign32[[#This Row],[TotalKids]]+marketing_campaign32[[#This Row],[Marital_Number]]</f>
        <v>2</v>
      </c>
      <c r="N2057" s="1">
        <v>41129</v>
      </c>
      <c r="O2057" s="22">
        <f>MAX($N$2:$N$2229)-marketing_campaign32[[#This Row],[Dt_Customer]]</f>
        <v>690</v>
      </c>
      <c r="P2057">
        <v>31</v>
      </c>
      <c r="Q2057">
        <v>0</v>
      </c>
      <c r="R2057">
        <v>1</v>
      </c>
      <c r="S2057">
        <v>3</v>
      </c>
      <c r="T2057">
        <v>10</v>
      </c>
      <c r="U2057">
        <v>6</v>
      </c>
      <c r="V2057">
        <v>9</v>
      </c>
      <c r="W2057">
        <f t="shared" si="97"/>
        <v>29</v>
      </c>
      <c r="X2057" s="27">
        <f>marketing_campaign32[[#This Row],[TotalSpend]]/marketing_campaign32[[#This Row],[Income]]</f>
        <v>3.0372852953498117E-3</v>
      </c>
      <c r="Y2057" s="27" t="str">
        <f>IF(marketing_campaign32[[#This Row],[TotalSpend]]&gt;1196, "High Spend", "Low Spend")</f>
        <v>Low Spend</v>
      </c>
      <c r="Z2057">
        <v>2</v>
      </c>
      <c r="AA2057">
        <v>1</v>
      </c>
      <c r="AB2057">
        <v>0</v>
      </c>
      <c r="AC2057">
        <v>3</v>
      </c>
      <c r="AD2057">
        <f t="shared" si="98"/>
        <v>4</v>
      </c>
      <c r="AE2057" s="30">
        <f>IFERROR(marketing_campaign32[[#This Row],[TotalSpend]]/marketing_campaign32[[#This Row],[TotalPurchase]], 0)</f>
        <v>7.25</v>
      </c>
      <c r="AF2057">
        <v>8</v>
      </c>
      <c r="AG2057">
        <v>0</v>
      </c>
      <c r="AH2057">
        <v>0</v>
      </c>
      <c r="AI2057">
        <v>0</v>
      </c>
      <c r="AJ2057">
        <v>0</v>
      </c>
      <c r="AK2057">
        <v>0</v>
      </c>
      <c r="AL2057">
        <v>0</v>
      </c>
      <c r="AM2057">
        <v>0</v>
      </c>
    </row>
    <row r="2058" spans="1:39" x14ac:dyDescent="0.3">
      <c r="A2058">
        <v>8373</v>
      </c>
      <c r="B2058">
        <v>1979</v>
      </c>
      <c r="C2058">
        <f>2014-marketing_campaign32[[#This Row],[Year_Birth]]</f>
        <v>35</v>
      </c>
      <c r="D2058" t="str">
        <f>IF(AND(marketing_campaign32[[#This Row],[Age]]&gt;17, marketing_campaign32[[#This Row],[Age]]&lt;40), "Adult", IF(AND(marketing_campaign32[[#This Row],[Age]]&gt;=40, marketing_campaign32[[#This Row],[Age]]&lt;59), "Middle Age", "Old Age"))</f>
        <v>Adult</v>
      </c>
      <c r="E2058">
        <v>1</v>
      </c>
      <c r="F2058">
        <v>2</v>
      </c>
      <c r="G2058">
        <v>24594</v>
      </c>
      <c r="H2058" t="s">
        <v>148</v>
      </c>
      <c r="I2058">
        <v>1</v>
      </c>
      <c r="J2058">
        <v>1</v>
      </c>
      <c r="K2058">
        <v>0</v>
      </c>
      <c r="L2058">
        <f t="shared" si="96"/>
        <v>1</v>
      </c>
      <c r="M2058">
        <f>marketing_campaign32[[#This Row],[TotalKids]]+marketing_campaign32[[#This Row],[Marital_Number]]</f>
        <v>3</v>
      </c>
      <c r="N2058" s="1">
        <v>41618</v>
      </c>
      <c r="O2058" s="22">
        <f>MAX($N$2:$N$2229)-marketing_campaign32[[#This Row],[Dt_Customer]]</f>
        <v>201</v>
      </c>
      <c r="P2058">
        <v>94</v>
      </c>
      <c r="Q2058">
        <v>1</v>
      </c>
      <c r="R2058">
        <v>3</v>
      </c>
      <c r="S2058">
        <v>6</v>
      </c>
      <c r="T2058">
        <v>10</v>
      </c>
      <c r="U2058">
        <v>0</v>
      </c>
      <c r="V2058">
        <v>9</v>
      </c>
      <c r="W2058">
        <f t="shared" si="97"/>
        <v>29</v>
      </c>
      <c r="X2058" s="27">
        <f>marketing_campaign32[[#This Row],[TotalSpend]]/marketing_campaign32[[#This Row],[Income]]</f>
        <v>1.1791493860291128E-3</v>
      </c>
      <c r="Y2058" s="27" t="str">
        <f>IF(marketing_campaign32[[#This Row],[TotalSpend]]&gt;1196, "High Spend", "Low Spend")</f>
        <v>Low Spend</v>
      </c>
      <c r="Z2058">
        <v>1</v>
      </c>
      <c r="AA2058">
        <v>1</v>
      </c>
      <c r="AB2058">
        <v>0</v>
      </c>
      <c r="AC2058">
        <v>3</v>
      </c>
      <c r="AD2058">
        <f t="shared" si="98"/>
        <v>4</v>
      </c>
      <c r="AE2058" s="30">
        <f>IFERROR(marketing_campaign32[[#This Row],[TotalSpend]]/marketing_campaign32[[#This Row],[TotalPurchase]], 0)</f>
        <v>7.25</v>
      </c>
      <c r="AF2058">
        <v>5</v>
      </c>
      <c r="AG2058">
        <v>0</v>
      </c>
      <c r="AH2058">
        <v>0</v>
      </c>
      <c r="AI2058">
        <v>0</v>
      </c>
      <c r="AJ2058">
        <v>0</v>
      </c>
      <c r="AK2058">
        <v>0</v>
      </c>
      <c r="AL2058">
        <v>0</v>
      </c>
      <c r="AM2058">
        <v>0</v>
      </c>
    </row>
    <row r="2059" spans="1:39" x14ac:dyDescent="0.3">
      <c r="A2059">
        <v>3829</v>
      </c>
      <c r="B2059">
        <v>1979</v>
      </c>
      <c r="C2059">
        <f>2014-marketing_campaign32[[#This Row],[Year_Birth]]</f>
        <v>35</v>
      </c>
      <c r="D2059" t="str">
        <f>IF(AND(marketing_campaign32[[#This Row],[Age]]&gt;17, marketing_campaign32[[#This Row],[Age]]&lt;40), "Adult", IF(AND(marketing_campaign32[[#This Row],[Age]]&gt;=40, marketing_campaign32[[#This Row],[Age]]&lt;59), "Middle Age", "Old Age"))</f>
        <v>Adult</v>
      </c>
      <c r="E2059">
        <v>1</v>
      </c>
      <c r="F2059">
        <v>2</v>
      </c>
      <c r="G2059">
        <v>24594</v>
      </c>
      <c r="H2059" t="s">
        <v>148</v>
      </c>
      <c r="I2059">
        <v>1</v>
      </c>
      <c r="J2059">
        <v>1</v>
      </c>
      <c r="K2059">
        <v>0</v>
      </c>
      <c r="L2059">
        <f t="shared" si="96"/>
        <v>1</v>
      </c>
      <c r="M2059">
        <f>marketing_campaign32[[#This Row],[TotalKids]]+marketing_campaign32[[#This Row],[Marital_Number]]</f>
        <v>3</v>
      </c>
      <c r="N2059" s="1">
        <v>41618</v>
      </c>
      <c r="O2059" s="22">
        <f>MAX($N$2:$N$2229)-marketing_campaign32[[#This Row],[Dt_Customer]]</f>
        <v>201</v>
      </c>
      <c r="P2059">
        <v>94</v>
      </c>
      <c r="Q2059">
        <v>1</v>
      </c>
      <c r="R2059">
        <v>3</v>
      </c>
      <c r="S2059">
        <v>6</v>
      </c>
      <c r="T2059">
        <v>10</v>
      </c>
      <c r="U2059">
        <v>0</v>
      </c>
      <c r="V2059">
        <v>9</v>
      </c>
      <c r="W2059">
        <f t="shared" si="97"/>
        <v>29</v>
      </c>
      <c r="X2059" s="27">
        <f>marketing_campaign32[[#This Row],[TotalSpend]]/marketing_campaign32[[#This Row],[Income]]</f>
        <v>1.1791493860291128E-3</v>
      </c>
      <c r="Y2059" s="27" t="str">
        <f>IF(marketing_campaign32[[#This Row],[TotalSpend]]&gt;1196, "High Spend", "Low Spend")</f>
        <v>Low Spend</v>
      </c>
      <c r="Z2059">
        <v>1</v>
      </c>
      <c r="AA2059">
        <v>1</v>
      </c>
      <c r="AB2059">
        <v>0</v>
      </c>
      <c r="AC2059">
        <v>3</v>
      </c>
      <c r="AD2059">
        <f t="shared" si="98"/>
        <v>4</v>
      </c>
      <c r="AE2059" s="30">
        <f>IFERROR(marketing_campaign32[[#This Row],[TotalSpend]]/marketing_campaign32[[#This Row],[TotalPurchase]], 0)</f>
        <v>7.25</v>
      </c>
      <c r="AF2059">
        <v>5</v>
      </c>
      <c r="AG2059">
        <v>0</v>
      </c>
      <c r="AH2059">
        <v>0</v>
      </c>
      <c r="AI2059">
        <v>0</v>
      </c>
      <c r="AJ2059">
        <v>0</v>
      </c>
      <c r="AK2059">
        <v>0</v>
      </c>
      <c r="AL2059">
        <v>0</v>
      </c>
      <c r="AM2059">
        <v>0</v>
      </c>
    </row>
    <row r="2060" spans="1:39" x14ac:dyDescent="0.3">
      <c r="A2060">
        <v>7600</v>
      </c>
      <c r="B2060">
        <v>1992</v>
      </c>
      <c r="C2060">
        <f>2014-marketing_campaign32[[#This Row],[Year_Birth]]</f>
        <v>22</v>
      </c>
      <c r="D2060" t="str">
        <f>IF(AND(marketing_campaign32[[#This Row],[Age]]&gt;17, marketing_campaign32[[#This Row],[Age]]&lt;40), "Adult", IF(AND(marketing_campaign32[[#This Row],[Age]]&gt;=40, marketing_campaign32[[#This Row],[Age]]&lt;59), "Middle Age", "Old Age"))</f>
        <v>Adult</v>
      </c>
      <c r="E2060">
        <v>1</v>
      </c>
      <c r="F2060">
        <v>1</v>
      </c>
      <c r="G2060">
        <v>15253</v>
      </c>
      <c r="H2060" t="s">
        <v>148</v>
      </c>
      <c r="I2060">
        <v>1</v>
      </c>
      <c r="J2060">
        <v>1</v>
      </c>
      <c r="K2060">
        <v>0</v>
      </c>
      <c r="L2060">
        <f t="shared" si="96"/>
        <v>1</v>
      </c>
      <c r="M2060">
        <f>marketing_campaign32[[#This Row],[TotalKids]]+marketing_campaign32[[#This Row],[Marital_Number]]</f>
        <v>2</v>
      </c>
      <c r="N2060" s="1">
        <v>41575</v>
      </c>
      <c r="O2060" s="22">
        <f>MAX($N$2:$N$2229)-marketing_campaign32[[#This Row],[Dt_Customer]]</f>
        <v>244</v>
      </c>
      <c r="P2060">
        <v>13</v>
      </c>
      <c r="Q2060">
        <v>1</v>
      </c>
      <c r="R2060">
        <v>3</v>
      </c>
      <c r="S2060">
        <v>3</v>
      </c>
      <c r="T2060">
        <v>8</v>
      </c>
      <c r="U2060">
        <v>1</v>
      </c>
      <c r="V2060">
        <v>13</v>
      </c>
      <c r="W2060">
        <f t="shared" si="97"/>
        <v>29</v>
      </c>
      <c r="X2060" s="27">
        <f>marketing_campaign32[[#This Row],[TotalSpend]]/marketing_campaign32[[#This Row],[Income]]</f>
        <v>1.901265324854127E-3</v>
      </c>
      <c r="Y2060" s="27" t="str">
        <f>IF(marketing_campaign32[[#This Row],[TotalSpend]]&gt;1196, "High Spend", "Low Spend")</f>
        <v>Low Spend</v>
      </c>
      <c r="Z2060">
        <v>2</v>
      </c>
      <c r="AA2060">
        <v>1</v>
      </c>
      <c r="AB2060">
        <v>0</v>
      </c>
      <c r="AC2060">
        <v>3</v>
      </c>
      <c r="AD2060">
        <f t="shared" si="98"/>
        <v>4</v>
      </c>
      <c r="AE2060" s="30">
        <f>IFERROR(marketing_campaign32[[#This Row],[TotalSpend]]/marketing_campaign32[[#This Row],[TotalPurchase]], 0)</f>
        <v>7.25</v>
      </c>
      <c r="AF2060">
        <v>7</v>
      </c>
      <c r="AG2060">
        <v>0</v>
      </c>
      <c r="AH2060">
        <v>0</v>
      </c>
      <c r="AI2060">
        <v>0</v>
      </c>
      <c r="AJ2060">
        <v>0</v>
      </c>
      <c r="AK2060">
        <v>0</v>
      </c>
      <c r="AL2060">
        <v>0</v>
      </c>
      <c r="AM2060">
        <v>0</v>
      </c>
    </row>
    <row r="2061" spans="1:39" x14ac:dyDescent="0.3">
      <c r="A2061">
        <v>9316</v>
      </c>
      <c r="B2061">
        <v>1952</v>
      </c>
      <c r="C2061">
        <f>2014-marketing_campaign32[[#This Row],[Year_Birth]]</f>
        <v>62</v>
      </c>
      <c r="D2061" t="str">
        <f>IF(AND(marketing_campaign32[[#This Row],[Age]]&gt;17, marketing_campaign32[[#This Row],[Age]]&lt;40), "Adult", IF(AND(marketing_campaign32[[#This Row],[Age]]&gt;=40, marketing_campaign32[[#This Row],[Age]]&lt;59), "Middle Age", "Old Age"))</f>
        <v>Old Age</v>
      </c>
      <c r="E2061">
        <v>1</v>
      </c>
      <c r="F2061">
        <v>2</v>
      </c>
      <c r="G2061">
        <v>13084</v>
      </c>
      <c r="H2061" t="s">
        <v>148</v>
      </c>
      <c r="I2061">
        <v>1</v>
      </c>
      <c r="J2061">
        <v>0</v>
      </c>
      <c r="K2061">
        <v>0</v>
      </c>
      <c r="L2061">
        <f t="shared" si="96"/>
        <v>0</v>
      </c>
      <c r="M2061">
        <f>marketing_campaign32[[#This Row],[TotalKids]]+marketing_campaign32[[#This Row],[Marital_Number]]</f>
        <v>2</v>
      </c>
      <c r="N2061" s="1">
        <v>41580</v>
      </c>
      <c r="O2061" s="22">
        <f>MAX($N$2:$N$2229)-marketing_campaign32[[#This Row],[Dt_Customer]]</f>
        <v>239</v>
      </c>
      <c r="P2061">
        <v>29</v>
      </c>
      <c r="Q2061">
        <v>2</v>
      </c>
      <c r="R2061">
        <v>0</v>
      </c>
      <c r="S2061">
        <v>7</v>
      </c>
      <c r="T2061">
        <v>3</v>
      </c>
      <c r="U2061">
        <v>7</v>
      </c>
      <c r="V2061">
        <v>10</v>
      </c>
      <c r="W2061">
        <f t="shared" si="97"/>
        <v>29</v>
      </c>
      <c r="X2061" s="27">
        <f>marketing_campaign32[[#This Row],[TotalSpend]]/marketing_campaign32[[#This Row],[Income]]</f>
        <v>2.2164475695505962E-3</v>
      </c>
      <c r="Y2061" s="27" t="str">
        <f>IF(marketing_campaign32[[#This Row],[TotalSpend]]&gt;1196, "High Spend", "Low Spend")</f>
        <v>Low Spend</v>
      </c>
      <c r="Z2061">
        <v>1</v>
      </c>
      <c r="AA2061">
        <v>1</v>
      </c>
      <c r="AB2061">
        <v>0</v>
      </c>
      <c r="AC2061">
        <v>3</v>
      </c>
      <c r="AD2061">
        <f t="shared" si="98"/>
        <v>4</v>
      </c>
      <c r="AE2061" s="30">
        <f>IFERROR(marketing_campaign32[[#This Row],[TotalSpend]]/marketing_campaign32[[#This Row],[TotalPurchase]], 0)</f>
        <v>7.25</v>
      </c>
      <c r="AF2061">
        <v>6</v>
      </c>
      <c r="AG2061">
        <v>0</v>
      </c>
      <c r="AH2061">
        <v>0</v>
      </c>
      <c r="AI2061">
        <v>0</v>
      </c>
      <c r="AJ2061">
        <v>0</v>
      </c>
      <c r="AK2061">
        <v>0</v>
      </c>
      <c r="AL2061">
        <v>0</v>
      </c>
      <c r="AM2061">
        <v>0</v>
      </c>
    </row>
    <row r="2062" spans="1:39" x14ac:dyDescent="0.3">
      <c r="A2062">
        <v>10839</v>
      </c>
      <c r="B2062">
        <v>1976</v>
      </c>
      <c r="C2062">
        <f>2014-marketing_campaign32[[#This Row],[Year_Birth]]</f>
        <v>38</v>
      </c>
      <c r="D2062" t="str">
        <f>IF(AND(marketing_campaign32[[#This Row],[Age]]&gt;17, marketing_campaign32[[#This Row],[Age]]&lt;40), "Adult", IF(AND(marketing_campaign32[[#This Row],[Age]]&gt;=40, marketing_campaign32[[#This Row],[Age]]&lt;59), "Middle Age", "Old Age"))</f>
        <v>Adult</v>
      </c>
      <c r="E2062">
        <v>2</v>
      </c>
      <c r="F2062">
        <v>2</v>
      </c>
      <c r="G2062">
        <v>36283</v>
      </c>
      <c r="H2062" t="s">
        <v>147</v>
      </c>
      <c r="I2062">
        <v>2</v>
      </c>
      <c r="J2062">
        <v>1</v>
      </c>
      <c r="K2062">
        <v>1</v>
      </c>
      <c r="L2062">
        <f t="shared" si="96"/>
        <v>2</v>
      </c>
      <c r="M2062">
        <f>marketing_campaign32[[#This Row],[TotalKids]]+marketing_campaign32[[#This Row],[Marital_Number]]</f>
        <v>4</v>
      </c>
      <c r="N2062" s="1">
        <v>41743</v>
      </c>
      <c r="O2062" s="22">
        <f>MAX($N$2:$N$2229)-marketing_campaign32[[#This Row],[Dt_Customer]]</f>
        <v>76</v>
      </c>
      <c r="P2062">
        <v>42</v>
      </c>
      <c r="Q2062">
        <v>6</v>
      </c>
      <c r="R2062">
        <v>5</v>
      </c>
      <c r="S2062">
        <v>5</v>
      </c>
      <c r="T2062">
        <v>8</v>
      </c>
      <c r="U2062">
        <v>0</v>
      </c>
      <c r="V2062">
        <v>5</v>
      </c>
      <c r="W2062">
        <f t="shared" si="97"/>
        <v>29</v>
      </c>
      <c r="X2062" s="27">
        <f>marketing_campaign32[[#This Row],[TotalSpend]]/marketing_campaign32[[#This Row],[Income]]</f>
        <v>7.992723865171017E-4</v>
      </c>
      <c r="Y2062" s="27" t="str">
        <f>IF(marketing_campaign32[[#This Row],[TotalSpend]]&gt;1196, "High Spend", "Low Spend")</f>
        <v>Low Spend</v>
      </c>
      <c r="Z2062">
        <v>2</v>
      </c>
      <c r="AA2062">
        <v>1</v>
      </c>
      <c r="AB2062">
        <v>0</v>
      </c>
      <c r="AC2062">
        <v>3</v>
      </c>
      <c r="AD2062">
        <f t="shared" si="98"/>
        <v>4</v>
      </c>
      <c r="AE2062" s="30">
        <f>IFERROR(marketing_campaign32[[#This Row],[TotalSpend]]/marketing_campaign32[[#This Row],[TotalPurchase]], 0)</f>
        <v>7.25</v>
      </c>
      <c r="AF2062">
        <v>4</v>
      </c>
      <c r="AG2062">
        <v>0</v>
      </c>
      <c r="AH2062">
        <v>0</v>
      </c>
      <c r="AI2062">
        <v>0</v>
      </c>
      <c r="AJ2062">
        <v>0</v>
      </c>
      <c r="AK2062">
        <v>0</v>
      </c>
      <c r="AL2062">
        <v>0</v>
      </c>
      <c r="AM2062">
        <v>0</v>
      </c>
    </row>
    <row r="2063" spans="1:39" x14ac:dyDescent="0.3">
      <c r="A2063">
        <v>2557</v>
      </c>
      <c r="B2063">
        <v>1970</v>
      </c>
      <c r="C2063">
        <f>2014-marketing_campaign32[[#This Row],[Year_Birth]]</f>
        <v>44</v>
      </c>
      <c r="D2063" t="str">
        <f>IF(AND(marketing_campaign32[[#This Row],[Age]]&gt;17, marketing_campaign32[[#This Row],[Age]]&lt;40), "Adult", IF(AND(marketing_campaign32[[#This Row],[Age]]&gt;=40, marketing_campaign32[[#This Row],[Age]]&lt;59), "Middle Age", "Old Age"))</f>
        <v>Middle Age</v>
      </c>
      <c r="E2063">
        <v>3</v>
      </c>
      <c r="F2063">
        <v>1</v>
      </c>
      <c r="G2063">
        <v>29548</v>
      </c>
      <c r="H2063" t="s">
        <v>148</v>
      </c>
      <c r="I2063">
        <v>1</v>
      </c>
      <c r="J2063">
        <v>1</v>
      </c>
      <c r="K2063">
        <v>0</v>
      </c>
      <c r="L2063">
        <f t="shared" si="96"/>
        <v>1</v>
      </c>
      <c r="M2063">
        <f>marketing_campaign32[[#This Row],[TotalKids]]+marketing_campaign32[[#This Row],[Marital_Number]]</f>
        <v>2</v>
      </c>
      <c r="N2063" s="1">
        <v>41515</v>
      </c>
      <c r="O2063" s="22">
        <f>MAX($N$2:$N$2229)-marketing_campaign32[[#This Row],[Dt_Customer]]</f>
        <v>304</v>
      </c>
      <c r="P2063">
        <v>52</v>
      </c>
      <c r="Q2063">
        <v>7</v>
      </c>
      <c r="R2063">
        <v>1</v>
      </c>
      <c r="S2063">
        <v>6</v>
      </c>
      <c r="T2063">
        <v>3</v>
      </c>
      <c r="U2063">
        <v>1</v>
      </c>
      <c r="V2063">
        <v>11</v>
      </c>
      <c r="W2063">
        <f t="shared" si="97"/>
        <v>29</v>
      </c>
      <c r="X2063" s="27">
        <f>marketing_campaign32[[#This Row],[TotalSpend]]/marketing_campaign32[[#This Row],[Income]]</f>
        <v>9.8145390550967914E-4</v>
      </c>
      <c r="Y2063" s="27" t="str">
        <f>IF(marketing_campaign32[[#This Row],[TotalSpend]]&gt;1196, "High Spend", "Low Spend")</f>
        <v>Low Spend</v>
      </c>
      <c r="Z2063">
        <v>1</v>
      </c>
      <c r="AA2063">
        <v>1</v>
      </c>
      <c r="AB2063">
        <v>1</v>
      </c>
      <c r="AC2063">
        <v>2</v>
      </c>
      <c r="AD2063">
        <f t="shared" si="98"/>
        <v>4</v>
      </c>
      <c r="AE2063" s="30">
        <f>IFERROR(marketing_campaign32[[#This Row],[TotalSpend]]/marketing_campaign32[[#This Row],[TotalPurchase]], 0)</f>
        <v>7.25</v>
      </c>
      <c r="AF2063">
        <v>4</v>
      </c>
      <c r="AG2063">
        <v>0</v>
      </c>
      <c r="AH2063">
        <v>0</v>
      </c>
      <c r="AI2063">
        <v>1</v>
      </c>
      <c r="AJ2063">
        <v>0</v>
      </c>
      <c r="AK2063">
        <v>0</v>
      </c>
      <c r="AL2063">
        <v>0</v>
      </c>
      <c r="AM2063">
        <v>0</v>
      </c>
    </row>
    <row r="2064" spans="1:39" x14ac:dyDescent="0.3">
      <c r="A2064">
        <v>7679</v>
      </c>
      <c r="B2064">
        <v>1985</v>
      </c>
      <c r="C2064">
        <f>2014-marketing_campaign32[[#This Row],[Year_Birth]]</f>
        <v>29</v>
      </c>
      <c r="D2064" t="str">
        <f>IF(AND(marketing_campaign32[[#This Row],[Age]]&gt;17, marketing_campaign32[[#This Row],[Age]]&lt;40), "Adult", IF(AND(marketing_campaign32[[#This Row],[Age]]&gt;=40, marketing_campaign32[[#This Row],[Age]]&lt;59), "Middle Age", "Old Age"))</f>
        <v>Adult</v>
      </c>
      <c r="E2064">
        <v>3</v>
      </c>
      <c r="F2064">
        <v>1</v>
      </c>
      <c r="G2064">
        <v>30298</v>
      </c>
      <c r="H2064" t="s">
        <v>148</v>
      </c>
      <c r="I2064">
        <v>1</v>
      </c>
      <c r="J2064">
        <v>0</v>
      </c>
      <c r="K2064">
        <v>0</v>
      </c>
      <c r="L2064">
        <f t="shared" si="96"/>
        <v>0</v>
      </c>
      <c r="M2064">
        <f>marketing_campaign32[[#This Row],[TotalKids]]+marketing_campaign32[[#This Row],[Marital_Number]]</f>
        <v>1</v>
      </c>
      <c r="N2064" s="1">
        <v>41778</v>
      </c>
      <c r="O2064" s="22">
        <f>MAX($N$2:$N$2229)-marketing_campaign32[[#This Row],[Dt_Customer]]</f>
        <v>41</v>
      </c>
      <c r="P2064">
        <v>48</v>
      </c>
      <c r="Q2064">
        <v>6</v>
      </c>
      <c r="R2064">
        <v>3</v>
      </c>
      <c r="S2064">
        <v>12</v>
      </c>
      <c r="T2064">
        <v>6</v>
      </c>
      <c r="U2064">
        <v>1</v>
      </c>
      <c r="V2064">
        <v>0</v>
      </c>
      <c r="W2064">
        <f t="shared" si="97"/>
        <v>28</v>
      </c>
      <c r="X2064" s="27">
        <f>marketing_campaign32[[#This Row],[TotalSpend]]/marketing_campaign32[[#This Row],[Income]]</f>
        <v>9.2415340946597137E-4</v>
      </c>
      <c r="Y2064" s="27" t="str">
        <f>IF(marketing_campaign32[[#This Row],[TotalSpend]]&gt;1196, "High Spend", "Low Spend")</f>
        <v>Low Spend</v>
      </c>
      <c r="Z2064">
        <v>1</v>
      </c>
      <c r="AA2064">
        <v>1</v>
      </c>
      <c r="AB2064">
        <v>1</v>
      </c>
      <c r="AC2064">
        <v>3</v>
      </c>
      <c r="AD2064">
        <f t="shared" si="98"/>
        <v>5</v>
      </c>
      <c r="AE2064" s="30">
        <f>IFERROR(marketing_campaign32[[#This Row],[TotalSpend]]/marketing_campaign32[[#This Row],[TotalPurchase]], 0)</f>
        <v>5.6</v>
      </c>
      <c r="AF2064">
        <v>3</v>
      </c>
      <c r="AG2064">
        <v>0</v>
      </c>
      <c r="AH2064">
        <v>0</v>
      </c>
      <c r="AI2064">
        <v>0</v>
      </c>
      <c r="AJ2064">
        <v>0</v>
      </c>
      <c r="AK2064">
        <v>0</v>
      </c>
      <c r="AL2064">
        <v>0</v>
      </c>
      <c r="AM2064">
        <v>0</v>
      </c>
    </row>
    <row r="2065" spans="1:39" x14ac:dyDescent="0.3">
      <c r="A2065">
        <v>8477</v>
      </c>
      <c r="B2065">
        <v>1956</v>
      </c>
      <c r="C2065">
        <f>2014-marketing_campaign32[[#This Row],[Year_Birth]]</f>
        <v>58</v>
      </c>
      <c r="D2065" t="str">
        <f>IF(AND(marketing_campaign32[[#This Row],[Age]]&gt;17, marketing_campaign32[[#This Row],[Age]]&lt;40), "Adult", IF(AND(marketing_campaign32[[#This Row],[Age]]&gt;=40, marketing_campaign32[[#This Row],[Age]]&lt;59), "Middle Age", "Old Age"))</f>
        <v>Middle Age</v>
      </c>
      <c r="E2065">
        <v>2</v>
      </c>
      <c r="F2065">
        <v>1</v>
      </c>
      <c r="G2065">
        <v>26150</v>
      </c>
      <c r="H2065" t="s">
        <v>148</v>
      </c>
      <c r="I2065">
        <v>1</v>
      </c>
      <c r="J2065">
        <v>2</v>
      </c>
      <c r="K2065">
        <v>1</v>
      </c>
      <c r="L2065">
        <f t="shared" si="96"/>
        <v>3</v>
      </c>
      <c r="M2065">
        <f>marketing_campaign32[[#This Row],[TotalKids]]+marketing_campaign32[[#This Row],[Marital_Number]]</f>
        <v>4</v>
      </c>
      <c r="N2065" s="1">
        <v>41344</v>
      </c>
      <c r="O2065" s="22">
        <f>MAX($N$2:$N$2229)-marketing_campaign32[[#This Row],[Dt_Customer]]</f>
        <v>475</v>
      </c>
      <c r="P2065">
        <v>61</v>
      </c>
      <c r="Q2065">
        <v>5</v>
      </c>
      <c r="R2065">
        <v>1</v>
      </c>
      <c r="S2065">
        <v>13</v>
      </c>
      <c r="T2065">
        <v>3</v>
      </c>
      <c r="U2065">
        <v>5</v>
      </c>
      <c r="V2065">
        <v>1</v>
      </c>
      <c r="W2065">
        <f t="shared" si="97"/>
        <v>28</v>
      </c>
      <c r="X2065" s="27">
        <f>marketing_campaign32[[#This Row],[TotalSpend]]/marketing_campaign32[[#This Row],[Income]]</f>
        <v>1.0707456978967496E-3</v>
      </c>
      <c r="Y2065" s="27" t="str">
        <f>IF(marketing_campaign32[[#This Row],[TotalSpend]]&gt;1196, "High Spend", "Low Spend")</f>
        <v>Low Spend</v>
      </c>
      <c r="Z2065">
        <v>1</v>
      </c>
      <c r="AA2065">
        <v>1</v>
      </c>
      <c r="AB2065">
        <v>0</v>
      </c>
      <c r="AC2065">
        <v>3</v>
      </c>
      <c r="AD2065">
        <f t="shared" si="98"/>
        <v>4</v>
      </c>
      <c r="AE2065" s="30">
        <f>IFERROR(marketing_campaign32[[#This Row],[TotalSpend]]/marketing_campaign32[[#This Row],[TotalPurchase]], 0)</f>
        <v>7</v>
      </c>
      <c r="AF2065">
        <v>7</v>
      </c>
      <c r="AG2065">
        <v>0</v>
      </c>
      <c r="AH2065">
        <v>0</v>
      </c>
      <c r="AI2065">
        <v>0</v>
      </c>
      <c r="AJ2065">
        <v>0</v>
      </c>
      <c r="AK2065">
        <v>0</v>
      </c>
      <c r="AL2065">
        <v>0</v>
      </c>
      <c r="AM2065">
        <v>0</v>
      </c>
    </row>
    <row r="2066" spans="1:39" x14ac:dyDescent="0.3">
      <c r="A2066">
        <v>1515</v>
      </c>
      <c r="B2066">
        <v>1975</v>
      </c>
      <c r="C2066">
        <f>2014-marketing_campaign32[[#This Row],[Year_Birth]]</f>
        <v>39</v>
      </c>
      <c r="D2066" t="str">
        <f>IF(AND(marketing_campaign32[[#This Row],[Age]]&gt;17, marketing_campaign32[[#This Row],[Age]]&lt;40), "Adult", IF(AND(marketing_campaign32[[#This Row],[Age]]&gt;=40, marketing_campaign32[[#This Row],[Age]]&lt;59), "Middle Age", "Old Age"))</f>
        <v>Adult</v>
      </c>
      <c r="E2066">
        <v>3</v>
      </c>
      <c r="F2066">
        <v>2</v>
      </c>
      <c r="G2066">
        <v>34176</v>
      </c>
      <c r="H2066" t="s">
        <v>147</v>
      </c>
      <c r="I2066">
        <v>2</v>
      </c>
      <c r="J2066">
        <v>0</v>
      </c>
      <c r="K2066">
        <v>1</v>
      </c>
      <c r="L2066">
        <f t="shared" si="96"/>
        <v>1</v>
      </c>
      <c r="M2066">
        <f>marketing_campaign32[[#This Row],[TotalKids]]+marketing_campaign32[[#This Row],[Marital_Number]]</f>
        <v>3</v>
      </c>
      <c r="N2066" s="1">
        <v>41661</v>
      </c>
      <c r="O2066" s="22">
        <f>MAX($N$2:$N$2229)-marketing_campaign32[[#This Row],[Dt_Customer]]</f>
        <v>158</v>
      </c>
      <c r="P2066">
        <v>9</v>
      </c>
      <c r="Q2066">
        <v>11</v>
      </c>
      <c r="R2066">
        <v>2</v>
      </c>
      <c r="S2066">
        <v>7</v>
      </c>
      <c r="T2066">
        <v>4</v>
      </c>
      <c r="U2066">
        <v>2</v>
      </c>
      <c r="V2066">
        <v>2</v>
      </c>
      <c r="W2066">
        <f t="shared" si="97"/>
        <v>28</v>
      </c>
      <c r="X2066" s="27">
        <f>marketing_campaign32[[#This Row],[TotalSpend]]/marketing_campaign32[[#This Row],[Income]]</f>
        <v>8.1928838951310866E-4</v>
      </c>
      <c r="Y2066" s="27" t="str">
        <f>IF(marketing_campaign32[[#This Row],[TotalSpend]]&gt;1196, "High Spend", "Low Spend")</f>
        <v>Low Spend</v>
      </c>
      <c r="Z2066">
        <v>1</v>
      </c>
      <c r="AA2066">
        <v>1</v>
      </c>
      <c r="AB2066">
        <v>0</v>
      </c>
      <c r="AC2066">
        <v>3</v>
      </c>
      <c r="AD2066">
        <f t="shared" si="98"/>
        <v>4</v>
      </c>
      <c r="AE2066" s="30">
        <f>IFERROR(marketing_campaign32[[#This Row],[TotalSpend]]/marketing_campaign32[[#This Row],[TotalPurchase]], 0)</f>
        <v>7</v>
      </c>
      <c r="AF2066">
        <v>3</v>
      </c>
      <c r="AG2066">
        <v>0</v>
      </c>
      <c r="AH2066">
        <v>0</v>
      </c>
      <c r="AI2066">
        <v>0</v>
      </c>
      <c r="AJ2066">
        <v>0</v>
      </c>
      <c r="AK2066">
        <v>0</v>
      </c>
      <c r="AL2066">
        <v>0</v>
      </c>
      <c r="AM2066">
        <v>0</v>
      </c>
    </row>
    <row r="2067" spans="1:39" x14ac:dyDescent="0.3">
      <c r="A2067">
        <v>113</v>
      </c>
      <c r="B2067">
        <v>1951</v>
      </c>
      <c r="C2067">
        <f>2014-marketing_campaign32[[#This Row],[Year_Birth]]</f>
        <v>63</v>
      </c>
      <c r="D2067" t="str">
        <f>IF(AND(marketing_campaign32[[#This Row],[Age]]&gt;17, marketing_campaign32[[#This Row],[Age]]&lt;40), "Adult", IF(AND(marketing_campaign32[[#This Row],[Age]]&gt;=40, marketing_campaign32[[#This Row],[Age]]&lt;59), "Middle Age", "Old Age"))</f>
        <v>Old Age</v>
      </c>
      <c r="E2067">
        <v>2</v>
      </c>
      <c r="F2067">
        <v>2</v>
      </c>
      <c r="G2067">
        <v>30833</v>
      </c>
      <c r="H2067" t="s">
        <v>147</v>
      </c>
      <c r="I2067">
        <v>2</v>
      </c>
      <c r="J2067">
        <v>1</v>
      </c>
      <c r="K2067">
        <v>1</v>
      </c>
      <c r="L2067">
        <f t="shared" si="96"/>
        <v>2</v>
      </c>
      <c r="M2067">
        <f>marketing_campaign32[[#This Row],[TotalKids]]+marketing_campaign32[[#This Row],[Marital_Number]]</f>
        <v>4</v>
      </c>
      <c r="N2067" s="1">
        <v>41471</v>
      </c>
      <c r="O2067" s="22">
        <f>MAX($N$2:$N$2229)-marketing_campaign32[[#This Row],[Dt_Customer]]</f>
        <v>348</v>
      </c>
      <c r="P2067">
        <v>33</v>
      </c>
      <c r="Q2067">
        <v>11</v>
      </c>
      <c r="R2067">
        <v>0</v>
      </c>
      <c r="S2067">
        <v>7</v>
      </c>
      <c r="T2067">
        <v>3</v>
      </c>
      <c r="U2067">
        <v>1</v>
      </c>
      <c r="V2067">
        <v>6</v>
      </c>
      <c r="W2067">
        <f t="shared" si="97"/>
        <v>28</v>
      </c>
      <c r="X2067" s="27">
        <f>marketing_campaign32[[#This Row],[TotalSpend]]/marketing_campaign32[[#This Row],[Income]]</f>
        <v>9.0811792559919566E-4</v>
      </c>
      <c r="Y2067" s="27" t="str">
        <f>IF(marketing_campaign32[[#This Row],[TotalSpend]]&gt;1196, "High Spend", "Low Spend")</f>
        <v>Low Spend</v>
      </c>
      <c r="Z2067">
        <v>2</v>
      </c>
      <c r="AA2067">
        <v>1</v>
      </c>
      <c r="AB2067">
        <v>0</v>
      </c>
      <c r="AC2067">
        <v>3</v>
      </c>
      <c r="AD2067">
        <f t="shared" si="98"/>
        <v>4</v>
      </c>
      <c r="AE2067" s="30">
        <f>IFERROR(marketing_campaign32[[#This Row],[TotalSpend]]/marketing_campaign32[[#This Row],[TotalPurchase]], 0)</f>
        <v>7</v>
      </c>
      <c r="AF2067">
        <v>5</v>
      </c>
      <c r="AG2067">
        <v>0</v>
      </c>
      <c r="AH2067">
        <v>0</v>
      </c>
      <c r="AI2067">
        <v>0</v>
      </c>
      <c r="AJ2067">
        <v>0</v>
      </c>
      <c r="AK2067">
        <v>0</v>
      </c>
      <c r="AL2067">
        <v>0</v>
      </c>
      <c r="AM2067">
        <v>0</v>
      </c>
    </row>
    <row r="2068" spans="1:39" x14ac:dyDescent="0.3">
      <c r="A2068">
        <v>8369</v>
      </c>
      <c r="B2068">
        <v>1987</v>
      </c>
      <c r="C2068">
        <f>2014-marketing_campaign32[[#This Row],[Year_Birth]]</f>
        <v>27</v>
      </c>
      <c r="D2068" t="str">
        <f>IF(AND(marketing_campaign32[[#This Row],[Age]]&gt;17, marketing_campaign32[[#This Row],[Age]]&lt;40), "Adult", IF(AND(marketing_campaign32[[#This Row],[Age]]&gt;=40, marketing_campaign32[[#This Row],[Age]]&lt;59), "Middle Age", "Old Age"))</f>
        <v>Adult</v>
      </c>
      <c r="E2068">
        <v>2</v>
      </c>
      <c r="F2068">
        <v>2</v>
      </c>
      <c r="G2068">
        <v>18227</v>
      </c>
      <c r="H2068" t="s">
        <v>148</v>
      </c>
      <c r="I2068">
        <v>1</v>
      </c>
      <c r="J2068">
        <v>1</v>
      </c>
      <c r="K2068">
        <v>0</v>
      </c>
      <c r="L2068">
        <f t="shared" si="96"/>
        <v>1</v>
      </c>
      <c r="M2068">
        <f>marketing_campaign32[[#This Row],[TotalKids]]+marketing_campaign32[[#This Row],[Marital_Number]]</f>
        <v>3</v>
      </c>
      <c r="N2068" s="1">
        <v>41221</v>
      </c>
      <c r="O2068" s="22">
        <f>MAX($N$2:$N$2229)-marketing_campaign32[[#This Row],[Dt_Customer]]</f>
        <v>598</v>
      </c>
      <c r="P2068">
        <v>21</v>
      </c>
      <c r="Q2068">
        <v>1</v>
      </c>
      <c r="R2068">
        <v>2</v>
      </c>
      <c r="S2068">
        <v>7</v>
      </c>
      <c r="T2068">
        <v>4</v>
      </c>
      <c r="U2068">
        <v>3</v>
      </c>
      <c r="V2068">
        <v>11</v>
      </c>
      <c r="W2068">
        <f t="shared" si="97"/>
        <v>28</v>
      </c>
      <c r="X2068" s="27">
        <f>marketing_campaign32[[#This Row],[TotalSpend]]/marketing_campaign32[[#This Row],[Income]]</f>
        <v>1.5361825862731113E-3</v>
      </c>
      <c r="Y2068" s="27" t="str">
        <f>IF(marketing_campaign32[[#This Row],[TotalSpend]]&gt;1196, "High Spend", "Low Spend")</f>
        <v>Low Spend</v>
      </c>
      <c r="Z2068">
        <v>1</v>
      </c>
      <c r="AA2068">
        <v>0</v>
      </c>
      <c r="AB2068">
        <v>1</v>
      </c>
      <c r="AC2068">
        <v>2</v>
      </c>
      <c r="AD2068">
        <f t="shared" si="98"/>
        <v>3</v>
      </c>
      <c r="AE2068" s="30">
        <f>IFERROR(marketing_campaign32[[#This Row],[TotalSpend]]/marketing_campaign32[[#This Row],[TotalPurchase]], 0)</f>
        <v>9.3333333333333339</v>
      </c>
      <c r="AF2068">
        <v>8</v>
      </c>
      <c r="AG2068">
        <v>0</v>
      </c>
      <c r="AH2068">
        <v>0</v>
      </c>
      <c r="AI2068">
        <v>0</v>
      </c>
      <c r="AJ2068">
        <v>0</v>
      </c>
      <c r="AK2068">
        <v>0</v>
      </c>
      <c r="AL2068">
        <v>0</v>
      </c>
      <c r="AM2068">
        <v>0</v>
      </c>
    </row>
    <row r="2069" spans="1:39" x14ac:dyDescent="0.3">
      <c r="A2069">
        <v>10250</v>
      </c>
      <c r="B2069">
        <v>1947</v>
      </c>
      <c r="C2069">
        <f>2014-marketing_campaign32[[#This Row],[Year_Birth]]</f>
        <v>67</v>
      </c>
      <c r="D2069" t="str">
        <f>IF(AND(marketing_campaign32[[#This Row],[Age]]&gt;17, marketing_campaign32[[#This Row],[Age]]&lt;40), "Adult", IF(AND(marketing_campaign32[[#This Row],[Age]]&gt;=40, marketing_campaign32[[#This Row],[Age]]&lt;59), "Middle Age", "Old Age"))</f>
        <v>Old Age</v>
      </c>
      <c r="E2069">
        <v>1</v>
      </c>
      <c r="F2069">
        <v>2</v>
      </c>
      <c r="G2069">
        <v>28389</v>
      </c>
      <c r="H2069" t="s">
        <v>148</v>
      </c>
      <c r="I2069">
        <v>1</v>
      </c>
      <c r="J2069">
        <v>0</v>
      </c>
      <c r="K2069">
        <v>0</v>
      </c>
      <c r="L2069">
        <f t="shared" si="96"/>
        <v>0</v>
      </c>
      <c r="M2069">
        <f>marketing_campaign32[[#This Row],[TotalKids]]+marketing_campaign32[[#This Row],[Marital_Number]]</f>
        <v>2</v>
      </c>
      <c r="N2069" s="1">
        <v>41233</v>
      </c>
      <c r="O2069" s="22">
        <f>MAX($N$2:$N$2229)-marketing_campaign32[[#This Row],[Dt_Customer]]</f>
        <v>586</v>
      </c>
      <c r="P2069">
        <v>49</v>
      </c>
      <c r="Q2069">
        <v>1</v>
      </c>
      <c r="R2069">
        <v>5</v>
      </c>
      <c r="S2069">
        <v>3</v>
      </c>
      <c r="T2069">
        <v>7</v>
      </c>
      <c r="U2069">
        <v>4</v>
      </c>
      <c r="V2069">
        <v>8</v>
      </c>
      <c r="W2069">
        <f t="shared" si="97"/>
        <v>28</v>
      </c>
      <c r="X2069" s="27">
        <f>marketing_campaign32[[#This Row],[TotalSpend]]/marketing_campaign32[[#This Row],[Income]]</f>
        <v>9.8629750959878821E-4</v>
      </c>
      <c r="Y2069" s="27" t="str">
        <f>IF(marketing_campaign32[[#This Row],[TotalSpend]]&gt;1196, "High Spend", "Low Spend")</f>
        <v>Low Spend</v>
      </c>
      <c r="Z2069">
        <v>1</v>
      </c>
      <c r="AA2069">
        <v>1</v>
      </c>
      <c r="AB2069">
        <v>0</v>
      </c>
      <c r="AC2069">
        <v>2</v>
      </c>
      <c r="AD2069">
        <f t="shared" si="98"/>
        <v>3</v>
      </c>
      <c r="AE2069" s="30">
        <f>IFERROR(marketing_campaign32[[#This Row],[TotalSpend]]/marketing_campaign32[[#This Row],[TotalPurchase]], 0)</f>
        <v>9.3333333333333339</v>
      </c>
      <c r="AF2069">
        <v>7</v>
      </c>
      <c r="AG2069">
        <v>0</v>
      </c>
      <c r="AH2069">
        <v>0</v>
      </c>
      <c r="AI2069">
        <v>0</v>
      </c>
      <c r="AJ2069">
        <v>0</v>
      </c>
      <c r="AK2069">
        <v>0</v>
      </c>
      <c r="AL2069">
        <v>0</v>
      </c>
      <c r="AM2069">
        <v>0</v>
      </c>
    </row>
    <row r="2070" spans="1:39" x14ac:dyDescent="0.3">
      <c r="A2070">
        <v>2281</v>
      </c>
      <c r="B2070">
        <v>1970</v>
      </c>
      <c r="C2070">
        <f>2014-marketing_campaign32[[#This Row],[Year_Birth]]</f>
        <v>44</v>
      </c>
      <c r="D2070" t="str">
        <f>IF(AND(marketing_campaign32[[#This Row],[Age]]&gt;17, marketing_campaign32[[#This Row],[Age]]&lt;40), "Adult", IF(AND(marketing_campaign32[[#This Row],[Age]]&gt;=40, marketing_campaign32[[#This Row],[Age]]&lt;59), "Middle Age", "Old Age"))</f>
        <v>Middle Age</v>
      </c>
      <c r="E2070">
        <v>2</v>
      </c>
      <c r="F2070">
        <v>1</v>
      </c>
      <c r="G2070">
        <v>33697</v>
      </c>
      <c r="H2070" t="s">
        <v>147</v>
      </c>
      <c r="I2070">
        <v>2</v>
      </c>
      <c r="J2070">
        <v>1</v>
      </c>
      <c r="K2070">
        <v>0</v>
      </c>
      <c r="L2070">
        <f t="shared" si="96"/>
        <v>1</v>
      </c>
      <c r="M2070">
        <f>marketing_campaign32[[#This Row],[TotalKids]]+marketing_campaign32[[#This Row],[Marital_Number]]</f>
        <v>2</v>
      </c>
      <c r="N2070" s="1">
        <v>41532</v>
      </c>
      <c r="O2070" s="22">
        <f>MAX($N$2:$N$2229)-marketing_campaign32[[#This Row],[Dt_Customer]]</f>
        <v>287</v>
      </c>
      <c r="P2070">
        <v>34</v>
      </c>
      <c r="Q2070">
        <v>4</v>
      </c>
      <c r="R2070">
        <v>3</v>
      </c>
      <c r="S2070">
        <v>7</v>
      </c>
      <c r="T2070">
        <v>0</v>
      </c>
      <c r="U2070">
        <v>3</v>
      </c>
      <c r="V2070">
        <v>11</v>
      </c>
      <c r="W2070">
        <f t="shared" si="97"/>
        <v>28</v>
      </c>
      <c r="X2070" s="27">
        <f>marketing_campaign32[[#This Row],[TotalSpend]]/marketing_campaign32[[#This Row],[Income]]</f>
        <v>8.309345045553017E-4</v>
      </c>
      <c r="Y2070" s="27" t="str">
        <f>IF(marketing_campaign32[[#This Row],[TotalSpend]]&gt;1196, "High Spend", "Low Spend")</f>
        <v>Low Spend</v>
      </c>
      <c r="Z2070">
        <v>1</v>
      </c>
      <c r="AA2070">
        <v>1</v>
      </c>
      <c r="AB2070">
        <v>0</v>
      </c>
      <c r="AC2070">
        <v>2</v>
      </c>
      <c r="AD2070">
        <f t="shared" si="98"/>
        <v>3</v>
      </c>
      <c r="AE2070" s="30">
        <f>IFERROR(marketing_campaign32[[#This Row],[TotalSpend]]/marketing_campaign32[[#This Row],[TotalPurchase]], 0)</f>
        <v>9.3333333333333339</v>
      </c>
      <c r="AF2070">
        <v>7</v>
      </c>
      <c r="AG2070">
        <v>0</v>
      </c>
      <c r="AH2070">
        <v>0</v>
      </c>
      <c r="AI2070">
        <v>1</v>
      </c>
      <c r="AJ2070">
        <v>0</v>
      </c>
      <c r="AK2070">
        <v>0</v>
      </c>
      <c r="AL2070">
        <v>0</v>
      </c>
      <c r="AM2070">
        <v>0</v>
      </c>
    </row>
    <row r="2071" spans="1:39" x14ac:dyDescent="0.3">
      <c r="A2071">
        <v>1968</v>
      </c>
      <c r="B2071">
        <v>1971</v>
      </c>
      <c r="C2071">
        <f>2014-marketing_campaign32[[#This Row],[Year_Birth]]</f>
        <v>43</v>
      </c>
      <c r="D2071" t="str">
        <f>IF(AND(marketing_campaign32[[#This Row],[Age]]&gt;17, marketing_campaign32[[#This Row],[Age]]&lt;40), "Adult", IF(AND(marketing_campaign32[[#This Row],[Age]]&gt;=40, marketing_campaign32[[#This Row],[Age]]&lt;59), "Middle Age", "Old Age"))</f>
        <v>Middle Age</v>
      </c>
      <c r="E2071">
        <v>2</v>
      </c>
      <c r="F2071">
        <v>1</v>
      </c>
      <c r="G2071">
        <v>45684</v>
      </c>
      <c r="H2071" t="s">
        <v>147</v>
      </c>
      <c r="I2071">
        <v>2</v>
      </c>
      <c r="J2071">
        <v>1</v>
      </c>
      <c r="K2071">
        <v>0</v>
      </c>
      <c r="L2071">
        <f t="shared" si="96"/>
        <v>1</v>
      </c>
      <c r="M2071">
        <f>marketing_campaign32[[#This Row],[TotalKids]]+marketing_campaign32[[#This Row],[Marital_Number]]</f>
        <v>2</v>
      </c>
      <c r="N2071" s="1">
        <v>41610</v>
      </c>
      <c r="O2071" s="22">
        <f>MAX($N$2:$N$2229)-marketing_campaign32[[#This Row],[Dt_Customer]]</f>
        <v>209</v>
      </c>
      <c r="P2071">
        <v>37</v>
      </c>
      <c r="Q2071">
        <v>5</v>
      </c>
      <c r="R2071">
        <v>1</v>
      </c>
      <c r="S2071">
        <v>5</v>
      </c>
      <c r="T2071">
        <v>10</v>
      </c>
      <c r="U2071">
        <v>0</v>
      </c>
      <c r="V2071">
        <v>7</v>
      </c>
      <c r="W2071">
        <f t="shared" si="97"/>
        <v>28</v>
      </c>
      <c r="X2071" s="27">
        <f>marketing_campaign32[[#This Row],[TotalSpend]]/marketing_campaign32[[#This Row],[Income]]</f>
        <v>6.1290605025829609E-4</v>
      </c>
      <c r="Y2071" s="27" t="str">
        <f>IF(marketing_campaign32[[#This Row],[TotalSpend]]&gt;1196, "High Spend", "Low Spend")</f>
        <v>Low Spend</v>
      </c>
      <c r="Z2071">
        <v>1</v>
      </c>
      <c r="AA2071">
        <v>1</v>
      </c>
      <c r="AB2071">
        <v>0</v>
      </c>
      <c r="AC2071">
        <v>2</v>
      </c>
      <c r="AD2071">
        <f t="shared" si="98"/>
        <v>3</v>
      </c>
      <c r="AE2071" s="30">
        <f>IFERROR(marketing_campaign32[[#This Row],[TotalSpend]]/marketing_campaign32[[#This Row],[TotalPurchase]], 0)</f>
        <v>9.3333333333333339</v>
      </c>
      <c r="AF2071">
        <v>7</v>
      </c>
      <c r="AG2071">
        <v>0</v>
      </c>
      <c r="AH2071">
        <v>0</v>
      </c>
      <c r="AI2071">
        <v>0</v>
      </c>
      <c r="AJ2071">
        <v>0</v>
      </c>
      <c r="AK2071">
        <v>0</v>
      </c>
      <c r="AL2071">
        <v>0</v>
      </c>
      <c r="AM2071">
        <v>0</v>
      </c>
    </row>
    <row r="2072" spans="1:39" x14ac:dyDescent="0.3">
      <c r="A2072">
        <v>6147</v>
      </c>
      <c r="B2072">
        <v>1971</v>
      </c>
      <c r="C2072">
        <f>2014-marketing_campaign32[[#This Row],[Year_Birth]]</f>
        <v>43</v>
      </c>
      <c r="D2072" t="str">
        <f>IF(AND(marketing_campaign32[[#This Row],[Age]]&gt;17, marketing_campaign32[[#This Row],[Age]]&lt;40), "Adult", IF(AND(marketing_campaign32[[#This Row],[Age]]&gt;=40, marketing_campaign32[[#This Row],[Age]]&lt;59), "Middle Age", "Old Age"))</f>
        <v>Middle Age</v>
      </c>
      <c r="E2072">
        <v>2</v>
      </c>
      <c r="F2072">
        <v>1</v>
      </c>
      <c r="G2072">
        <v>25818</v>
      </c>
      <c r="H2072" t="s">
        <v>148</v>
      </c>
      <c r="I2072">
        <v>1</v>
      </c>
      <c r="J2072">
        <v>1</v>
      </c>
      <c r="K2072">
        <v>0</v>
      </c>
      <c r="L2072">
        <f t="shared" si="96"/>
        <v>1</v>
      </c>
      <c r="M2072">
        <f>marketing_campaign32[[#This Row],[TotalKids]]+marketing_campaign32[[#This Row],[Marital_Number]]</f>
        <v>2</v>
      </c>
      <c r="N2072" s="1">
        <v>41200</v>
      </c>
      <c r="O2072" s="22">
        <f>MAX($N$2:$N$2229)-marketing_campaign32[[#This Row],[Dt_Customer]]</f>
        <v>619</v>
      </c>
      <c r="P2072">
        <v>51</v>
      </c>
      <c r="Q2072">
        <v>5</v>
      </c>
      <c r="R2072">
        <v>2</v>
      </c>
      <c r="S2072">
        <v>8</v>
      </c>
      <c r="T2072">
        <v>2</v>
      </c>
      <c r="U2072">
        <v>2</v>
      </c>
      <c r="V2072">
        <v>9</v>
      </c>
      <c r="W2072">
        <f t="shared" si="97"/>
        <v>28</v>
      </c>
      <c r="X2072" s="27">
        <f>marketing_campaign32[[#This Row],[TotalSpend]]/marketing_campaign32[[#This Row],[Income]]</f>
        <v>1.0845146796808428E-3</v>
      </c>
      <c r="Y2072" s="27" t="str">
        <f>IF(marketing_campaign32[[#This Row],[TotalSpend]]&gt;1196, "High Spend", "Low Spend")</f>
        <v>Low Spend</v>
      </c>
      <c r="Z2072">
        <v>1</v>
      </c>
      <c r="AA2072">
        <v>0</v>
      </c>
      <c r="AB2072">
        <v>1</v>
      </c>
      <c r="AC2072">
        <v>2</v>
      </c>
      <c r="AD2072">
        <f t="shared" si="98"/>
        <v>3</v>
      </c>
      <c r="AE2072" s="30">
        <f>IFERROR(marketing_campaign32[[#This Row],[TotalSpend]]/marketing_campaign32[[#This Row],[TotalPurchase]], 0)</f>
        <v>9.3333333333333339</v>
      </c>
      <c r="AF2072">
        <v>7</v>
      </c>
      <c r="AG2072">
        <v>0</v>
      </c>
      <c r="AH2072">
        <v>0</v>
      </c>
      <c r="AI2072">
        <v>0</v>
      </c>
      <c r="AJ2072">
        <v>0</v>
      </c>
      <c r="AK2072">
        <v>0</v>
      </c>
      <c r="AL2072">
        <v>0</v>
      </c>
      <c r="AM2072">
        <v>0</v>
      </c>
    </row>
    <row r="2073" spans="1:39" x14ac:dyDescent="0.3">
      <c r="A2073">
        <v>798</v>
      </c>
      <c r="B2073">
        <v>1987</v>
      </c>
      <c r="C2073">
        <f>2014-marketing_campaign32[[#This Row],[Year_Birth]]</f>
        <v>27</v>
      </c>
      <c r="D2073" t="str">
        <f>IF(AND(marketing_campaign32[[#This Row],[Age]]&gt;17, marketing_campaign32[[#This Row],[Age]]&lt;40), "Adult", IF(AND(marketing_campaign32[[#This Row],[Age]]&gt;=40, marketing_campaign32[[#This Row],[Age]]&lt;59), "Middle Age", "Old Age"))</f>
        <v>Adult</v>
      </c>
      <c r="E2073">
        <v>2</v>
      </c>
      <c r="F2073">
        <v>1</v>
      </c>
      <c r="G2073">
        <v>23442</v>
      </c>
      <c r="H2073" t="s">
        <v>148</v>
      </c>
      <c r="I2073">
        <v>1</v>
      </c>
      <c r="J2073">
        <v>1</v>
      </c>
      <c r="K2073">
        <v>0</v>
      </c>
      <c r="L2073">
        <f t="shared" si="96"/>
        <v>1</v>
      </c>
      <c r="M2073">
        <f>marketing_campaign32[[#This Row],[TotalKids]]+marketing_campaign32[[#This Row],[Marital_Number]]</f>
        <v>2</v>
      </c>
      <c r="N2073" s="1">
        <v>41267</v>
      </c>
      <c r="O2073" s="22">
        <f>MAX($N$2:$N$2229)-marketing_campaign32[[#This Row],[Dt_Customer]]</f>
        <v>552</v>
      </c>
      <c r="P2073">
        <v>71</v>
      </c>
      <c r="Q2073">
        <v>2</v>
      </c>
      <c r="R2073">
        <v>0</v>
      </c>
      <c r="S2073">
        <v>6</v>
      </c>
      <c r="T2073">
        <v>8</v>
      </c>
      <c r="U2073">
        <v>6</v>
      </c>
      <c r="V2073">
        <v>5</v>
      </c>
      <c r="W2073">
        <f t="shared" si="97"/>
        <v>27</v>
      </c>
      <c r="X2073" s="27">
        <f>marketing_campaign32[[#This Row],[TotalSpend]]/marketing_campaign32[[#This Row],[Income]]</f>
        <v>1.1517788584591759E-3</v>
      </c>
      <c r="Y2073" s="27" t="str">
        <f>IF(marketing_campaign32[[#This Row],[TotalSpend]]&gt;1196, "High Spend", "Low Spend")</f>
        <v>Low Spend</v>
      </c>
      <c r="Z2073">
        <v>1</v>
      </c>
      <c r="AA2073">
        <v>1</v>
      </c>
      <c r="AB2073">
        <v>0</v>
      </c>
      <c r="AC2073">
        <v>3</v>
      </c>
      <c r="AD2073">
        <f t="shared" si="98"/>
        <v>4</v>
      </c>
      <c r="AE2073" s="30">
        <f>IFERROR(marketing_campaign32[[#This Row],[TotalSpend]]/marketing_campaign32[[#This Row],[TotalPurchase]], 0)</f>
        <v>6.75</v>
      </c>
      <c r="AF2073">
        <v>7</v>
      </c>
      <c r="AG2073">
        <v>0</v>
      </c>
      <c r="AH2073">
        <v>0</v>
      </c>
      <c r="AI2073">
        <v>0</v>
      </c>
      <c r="AJ2073">
        <v>0</v>
      </c>
      <c r="AK2073">
        <v>0</v>
      </c>
      <c r="AL2073">
        <v>0</v>
      </c>
      <c r="AM2073">
        <v>0</v>
      </c>
    </row>
    <row r="2074" spans="1:39" x14ac:dyDescent="0.3">
      <c r="A2074">
        <v>2174</v>
      </c>
      <c r="B2074">
        <v>1954</v>
      </c>
      <c r="C2074">
        <f>2014-marketing_campaign32[[#This Row],[Year_Birth]]</f>
        <v>60</v>
      </c>
      <c r="D2074" t="str">
        <f>IF(AND(marketing_campaign32[[#This Row],[Age]]&gt;17, marketing_campaign32[[#This Row],[Age]]&lt;40), "Adult", IF(AND(marketing_campaign32[[#This Row],[Age]]&gt;=40, marketing_campaign32[[#This Row],[Age]]&lt;59), "Middle Age", "Old Age"))</f>
        <v>Old Age</v>
      </c>
      <c r="E2074">
        <v>2</v>
      </c>
      <c r="F2074">
        <v>1</v>
      </c>
      <c r="G2074">
        <v>46344</v>
      </c>
      <c r="H2074" t="s">
        <v>147</v>
      </c>
      <c r="I2074">
        <v>2</v>
      </c>
      <c r="J2074">
        <v>1</v>
      </c>
      <c r="K2074">
        <v>1</v>
      </c>
      <c r="L2074">
        <f t="shared" si="96"/>
        <v>2</v>
      </c>
      <c r="M2074">
        <f>marketing_campaign32[[#This Row],[TotalKids]]+marketing_campaign32[[#This Row],[Marital_Number]]</f>
        <v>3</v>
      </c>
      <c r="N2074" s="1">
        <v>41706</v>
      </c>
      <c r="O2074" s="22">
        <f>MAX($N$2:$N$2229)-marketing_campaign32[[#This Row],[Dt_Customer]]</f>
        <v>113</v>
      </c>
      <c r="P2074">
        <v>38</v>
      </c>
      <c r="Q2074">
        <v>11</v>
      </c>
      <c r="R2074">
        <v>1</v>
      </c>
      <c r="S2074">
        <v>6</v>
      </c>
      <c r="T2074">
        <v>2</v>
      </c>
      <c r="U2074">
        <v>1</v>
      </c>
      <c r="V2074">
        <v>6</v>
      </c>
      <c r="W2074">
        <f t="shared" si="97"/>
        <v>27</v>
      </c>
      <c r="X2074" s="27">
        <f>marketing_campaign32[[#This Row],[TotalSpend]]/marketing_campaign32[[#This Row],[Income]]</f>
        <v>5.8259968928016576E-4</v>
      </c>
      <c r="Y2074" s="27" t="str">
        <f>IF(marketing_campaign32[[#This Row],[TotalSpend]]&gt;1196, "High Spend", "Low Spend")</f>
        <v>Low Spend</v>
      </c>
      <c r="Z2074">
        <v>2</v>
      </c>
      <c r="AA2074">
        <v>1</v>
      </c>
      <c r="AB2074">
        <v>1</v>
      </c>
      <c r="AC2074">
        <v>2</v>
      </c>
      <c r="AD2074">
        <f t="shared" si="98"/>
        <v>4</v>
      </c>
      <c r="AE2074" s="30">
        <f>IFERROR(marketing_campaign32[[#This Row],[TotalSpend]]/marketing_campaign32[[#This Row],[TotalPurchase]], 0)</f>
        <v>6.75</v>
      </c>
      <c r="AF2074">
        <v>5</v>
      </c>
      <c r="AG2074">
        <v>0</v>
      </c>
      <c r="AH2074">
        <v>0</v>
      </c>
      <c r="AI2074">
        <v>0</v>
      </c>
      <c r="AJ2074">
        <v>0</v>
      </c>
      <c r="AK2074">
        <v>0</v>
      </c>
      <c r="AL2074">
        <v>0</v>
      </c>
      <c r="AM2074">
        <v>0</v>
      </c>
    </row>
    <row r="2075" spans="1:39" x14ac:dyDescent="0.3">
      <c r="A2075">
        <v>2549</v>
      </c>
      <c r="B2075">
        <v>1983</v>
      </c>
      <c r="C2075">
        <f>2014-marketing_campaign32[[#This Row],[Year_Birth]]</f>
        <v>31</v>
      </c>
      <c r="D2075" t="str">
        <f>IF(AND(marketing_campaign32[[#This Row],[Age]]&gt;17, marketing_campaign32[[#This Row],[Age]]&lt;40), "Adult", IF(AND(marketing_campaign32[[#This Row],[Age]]&gt;=40, marketing_campaign32[[#This Row],[Age]]&lt;59), "Middle Age", "Old Age"))</f>
        <v>Adult</v>
      </c>
      <c r="E2075">
        <v>3</v>
      </c>
      <c r="F2075">
        <v>2</v>
      </c>
      <c r="G2075">
        <v>21840</v>
      </c>
      <c r="H2075" t="s">
        <v>148</v>
      </c>
      <c r="I2075">
        <v>1</v>
      </c>
      <c r="J2075">
        <v>1</v>
      </c>
      <c r="K2075">
        <v>0</v>
      </c>
      <c r="L2075">
        <f t="shared" si="96"/>
        <v>1</v>
      </c>
      <c r="M2075">
        <f>marketing_campaign32[[#This Row],[TotalKids]]+marketing_campaign32[[#This Row],[Marital_Number]]</f>
        <v>3</v>
      </c>
      <c r="N2075" s="1">
        <v>41476</v>
      </c>
      <c r="O2075" s="22">
        <f>MAX($N$2:$N$2229)-marketing_campaign32[[#This Row],[Dt_Customer]]</f>
        <v>343</v>
      </c>
      <c r="P2075">
        <v>80</v>
      </c>
      <c r="Q2075">
        <v>17</v>
      </c>
      <c r="R2075">
        <v>0</v>
      </c>
      <c r="S2075">
        <v>9</v>
      </c>
      <c r="T2075">
        <v>0</v>
      </c>
      <c r="U2075">
        <v>0</v>
      </c>
      <c r="V2075">
        <v>1</v>
      </c>
      <c r="W2075">
        <f t="shared" si="97"/>
        <v>27</v>
      </c>
      <c r="X2075" s="27">
        <f>marketing_campaign32[[#This Row],[TotalSpend]]/marketing_campaign32[[#This Row],[Income]]</f>
        <v>1.2362637362637362E-3</v>
      </c>
      <c r="Y2075" s="27" t="str">
        <f>IF(marketing_campaign32[[#This Row],[TotalSpend]]&gt;1196, "High Spend", "Low Spend")</f>
        <v>Low Spend</v>
      </c>
      <c r="Z2075">
        <v>1</v>
      </c>
      <c r="AA2075">
        <v>1</v>
      </c>
      <c r="AB2075">
        <v>0</v>
      </c>
      <c r="AC2075">
        <v>3</v>
      </c>
      <c r="AD2075">
        <f t="shared" si="98"/>
        <v>4</v>
      </c>
      <c r="AE2075" s="30">
        <f>IFERROR(marketing_campaign32[[#This Row],[TotalSpend]]/marketing_campaign32[[#This Row],[TotalPurchase]], 0)</f>
        <v>6.75</v>
      </c>
      <c r="AF2075">
        <v>9</v>
      </c>
      <c r="AG2075">
        <v>0</v>
      </c>
      <c r="AH2075">
        <v>0</v>
      </c>
      <c r="AI2075">
        <v>0</v>
      </c>
      <c r="AJ2075">
        <v>0</v>
      </c>
      <c r="AK2075">
        <v>0</v>
      </c>
      <c r="AL2075">
        <v>0</v>
      </c>
      <c r="AM2075">
        <v>0</v>
      </c>
    </row>
    <row r="2076" spans="1:39" x14ac:dyDescent="0.3">
      <c r="A2076">
        <v>10913</v>
      </c>
      <c r="B2076">
        <v>1984</v>
      </c>
      <c r="C2076">
        <f>2014-marketing_campaign32[[#This Row],[Year_Birth]]</f>
        <v>30</v>
      </c>
      <c r="D2076" t="str">
        <f>IF(AND(marketing_campaign32[[#This Row],[Age]]&gt;17, marketing_campaign32[[#This Row],[Age]]&lt;40), "Adult", IF(AND(marketing_campaign32[[#This Row],[Age]]&gt;=40, marketing_campaign32[[#This Row],[Age]]&lt;59), "Middle Age", "Old Age"))</f>
        <v>Adult</v>
      </c>
      <c r="E2076">
        <v>3</v>
      </c>
      <c r="F2076">
        <v>1</v>
      </c>
      <c r="G2076">
        <v>31385</v>
      </c>
      <c r="H2076" t="s">
        <v>147</v>
      </c>
      <c r="I2076">
        <v>2</v>
      </c>
      <c r="J2076">
        <v>1</v>
      </c>
      <c r="K2076">
        <v>0</v>
      </c>
      <c r="L2076">
        <f t="shared" si="96"/>
        <v>1</v>
      </c>
      <c r="M2076">
        <f>marketing_campaign32[[#This Row],[TotalKids]]+marketing_campaign32[[#This Row],[Marital_Number]]</f>
        <v>2</v>
      </c>
      <c r="N2076" s="1">
        <v>41248</v>
      </c>
      <c r="O2076" s="22">
        <f>MAX($N$2:$N$2229)-marketing_campaign32[[#This Row],[Dt_Customer]]</f>
        <v>571</v>
      </c>
      <c r="P2076">
        <v>56</v>
      </c>
      <c r="Q2076">
        <v>3</v>
      </c>
      <c r="R2076">
        <v>2</v>
      </c>
      <c r="S2076">
        <v>12</v>
      </c>
      <c r="T2076">
        <v>0</v>
      </c>
      <c r="U2076">
        <v>1</v>
      </c>
      <c r="V2076">
        <v>9</v>
      </c>
      <c r="W2076">
        <f t="shared" si="97"/>
        <v>27</v>
      </c>
      <c r="X2076" s="27">
        <f>marketing_campaign32[[#This Row],[TotalSpend]]/marketing_campaign32[[#This Row],[Income]]</f>
        <v>8.6028357495618931E-4</v>
      </c>
      <c r="Y2076" s="27" t="str">
        <f>IF(marketing_campaign32[[#This Row],[TotalSpend]]&gt;1196, "High Spend", "Low Spend")</f>
        <v>Low Spend</v>
      </c>
      <c r="Z2076">
        <v>1</v>
      </c>
      <c r="AA2076">
        <v>1</v>
      </c>
      <c r="AB2076">
        <v>0</v>
      </c>
      <c r="AC2076">
        <v>2</v>
      </c>
      <c r="AD2076">
        <f t="shared" si="98"/>
        <v>3</v>
      </c>
      <c r="AE2076" s="30">
        <f>IFERROR(marketing_campaign32[[#This Row],[TotalSpend]]/marketing_campaign32[[#This Row],[TotalPurchase]], 0)</f>
        <v>9</v>
      </c>
      <c r="AF2076">
        <v>8</v>
      </c>
      <c r="AG2076">
        <v>0</v>
      </c>
      <c r="AH2076">
        <v>0</v>
      </c>
      <c r="AI2076">
        <v>1</v>
      </c>
      <c r="AJ2076">
        <v>0</v>
      </c>
      <c r="AK2076">
        <v>0</v>
      </c>
      <c r="AL2076">
        <v>1</v>
      </c>
      <c r="AM2076">
        <v>0</v>
      </c>
    </row>
    <row r="2077" spans="1:39" x14ac:dyDescent="0.3">
      <c r="A2077">
        <v>10525</v>
      </c>
      <c r="B2077">
        <v>1986</v>
      </c>
      <c r="C2077">
        <f>2014-marketing_campaign32[[#This Row],[Year_Birth]]</f>
        <v>28</v>
      </c>
      <c r="D2077" t="str">
        <f>IF(AND(marketing_campaign32[[#This Row],[Age]]&gt;17, marketing_campaign32[[#This Row],[Age]]&lt;40), "Adult", IF(AND(marketing_campaign32[[#This Row],[Age]]&gt;=40, marketing_campaign32[[#This Row],[Age]]&lt;59), "Middle Age", "Old Age"))</f>
        <v>Adult</v>
      </c>
      <c r="E2077">
        <v>2</v>
      </c>
      <c r="F2077">
        <v>1</v>
      </c>
      <c r="G2077">
        <v>26576</v>
      </c>
      <c r="H2077" t="s">
        <v>148</v>
      </c>
      <c r="I2077">
        <v>1</v>
      </c>
      <c r="J2077">
        <v>1</v>
      </c>
      <c r="K2077">
        <v>0</v>
      </c>
      <c r="L2077">
        <f t="shared" si="96"/>
        <v>1</v>
      </c>
      <c r="M2077">
        <f>marketing_campaign32[[#This Row],[TotalKids]]+marketing_campaign32[[#This Row],[Marital_Number]]</f>
        <v>2</v>
      </c>
      <c r="N2077" s="1">
        <v>41195</v>
      </c>
      <c r="O2077" s="22">
        <f>MAX($N$2:$N$2229)-marketing_campaign32[[#This Row],[Dt_Customer]]</f>
        <v>624</v>
      </c>
      <c r="P2077">
        <v>40</v>
      </c>
      <c r="Q2077">
        <v>10</v>
      </c>
      <c r="R2077">
        <v>0</v>
      </c>
      <c r="S2077">
        <v>8</v>
      </c>
      <c r="T2077">
        <v>0</v>
      </c>
      <c r="U2077">
        <v>0</v>
      </c>
      <c r="V2077">
        <v>9</v>
      </c>
      <c r="W2077">
        <f t="shared" si="97"/>
        <v>27</v>
      </c>
      <c r="X2077" s="27">
        <f>marketing_campaign32[[#This Row],[TotalSpend]]/marketing_campaign32[[#This Row],[Income]]</f>
        <v>1.0159542444310656E-3</v>
      </c>
      <c r="Y2077" s="27" t="str">
        <f>IF(marketing_campaign32[[#This Row],[TotalSpend]]&gt;1196, "High Spend", "Low Spend")</f>
        <v>Low Spend</v>
      </c>
      <c r="Z2077">
        <v>1</v>
      </c>
      <c r="AA2077">
        <v>1</v>
      </c>
      <c r="AB2077">
        <v>0</v>
      </c>
      <c r="AC2077">
        <v>2</v>
      </c>
      <c r="AD2077">
        <f t="shared" si="98"/>
        <v>3</v>
      </c>
      <c r="AE2077" s="30">
        <f>IFERROR(marketing_campaign32[[#This Row],[TotalSpend]]/marketing_campaign32[[#This Row],[TotalPurchase]], 0)</f>
        <v>9</v>
      </c>
      <c r="AF2077">
        <v>9</v>
      </c>
      <c r="AG2077">
        <v>0</v>
      </c>
      <c r="AH2077">
        <v>0</v>
      </c>
      <c r="AI2077">
        <v>1</v>
      </c>
      <c r="AJ2077">
        <v>0</v>
      </c>
      <c r="AK2077">
        <v>0</v>
      </c>
      <c r="AL2077">
        <v>1</v>
      </c>
      <c r="AM2077">
        <v>0</v>
      </c>
    </row>
    <row r="2078" spans="1:39" x14ac:dyDescent="0.3">
      <c r="A2078">
        <v>6340</v>
      </c>
      <c r="B2078">
        <v>1985</v>
      </c>
      <c r="C2078">
        <f>2014-marketing_campaign32[[#This Row],[Year_Birth]]</f>
        <v>29</v>
      </c>
      <c r="D2078" t="str">
        <f>IF(AND(marketing_campaign32[[#This Row],[Age]]&gt;17, marketing_campaign32[[#This Row],[Age]]&lt;40), "Adult", IF(AND(marketing_campaign32[[#This Row],[Age]]&gt;=40, marketing_campaign32[[#This Row],[Age]]&lt;59), "Middle Age", "Old Age"))</f>
        <v>Adult</v>
      </c>
      <c r="E2078">
        <v>2</v>
      </c>
      <c r="F2078">
        <v>1</v>
      </c>
      <c r="G2078">
        <v>29938</v>
      </c>
      <c r="H2078" t="s">
        <v>148</v>
      </c>
      <c r="I2078">
        <v>1</v>
      </c>
      <c r="J2078">
        <v>1</v>
      </c>
      <c r="K2078">
        <v>0</v>
      </c>
      <c r="L2078">
        <f t="shared" si="96"/>
        <v>1</v>
      </c>
      <c r="M2078">
        <f>marketing_campaign32[[#This Row],[TotalKids]]+marketing_campaign32[[#This Row],[Marital_Number]]</f>
        <v>2</v>
      </c>
      <c r="N2078" s="1">
        <v>41574</v>
      </c>
      <c r="O2078" s="22">
        <f>MAX($N$2:$N$2229)-marketing_campaign32[[#This Row],[Dt_Customer]]</f>
        <v>245</v>
      </c>
      <c r="P2078">
        <v>52</v>
      </c>
      <c r="Q2078">
        <v>3</v>
      </c>
      <c r="R2078">
        <v>3</v>
      </c>
      <c r="S2078">
        <v>7</v>
      </c>
      <c r="T2078">
        <v>0</v>
      </c>
      <c r="U2078">
        <v>2</v>
      </c>
      <c r="V2078">
        <v>11</v>
      </c>
      <c r="W2078">
        <f t="shared" si="97"/>
        <v>26</v>
      </c>
      <c r="X2078" s="27">
        <f>marketing_campaign32[[#This Row],[TotalSpend]]/marketing_campaign32[[#This Row],[Income]]</f>
        <v>8.6846148707328476E-4</v>
      </c>
      <c r="Y2078" s="27" t="str">
        <f>IF(marketing_campaign32[[#This Row],[TotalSpend]]&gt;1196, "High Spend", "Low Spend")</f>
        <v>Low Spend</v>
      </c>
      <c r="Z2078">
        <v>2</v>
      </c>
      <c r="AA2078">
        <v>1</v>
      </c>
      <c r="AB2078">
        <v>0</v>
      </c>
      <c r="AC2078">
        <v>3</v>
      </c>
      <c r="AD2078">
        <f t="shared" si="98"/>
        <v>4</v>
      </c>
      <c r="AE2078" s="30">
        <f>IFERROR(marketing_campaign32[[#This Row],[TotalSpend]]/marketing_campaign32[[#This Row],[TotalPurchase]], 0)</f>
        <v>6.5</v>
      </c>
      <c r="AF2078">
        <v>6</v>
      </c>
      <c r="AG2078">
        <v>0</v>
      </c>
      <c r="AH2078">
        <v>0</v>
      </c>
      <c r="AI2078">
        <v>0</v>
      </c>
      <c r="AJ2078">
        <v>0</v>
      </c>
      <c r="AK2078">
        <v>0</v>
      </c>
      <c r="AL2078">
        <v>0</v>
      </c>
      <c r="AM2078">
        <v>0</v>
      </c>
    </row>
    <row r="2079" spans="1:39" x14ac:dyDescent="0.3">
      <c r="A2079">
        <v>8162</v>
      </c>
      <c r="B2079">
        <v>1956</v>
      </c>
      <c r="C2079">
        <f>2014-marketing_campaign32[[#This Row],[Year_Birth]]</f>
        <v>58</v>
      </c>
      <c r="D2079" t="str">
        <f>IF(AND(marketing_campaign32[[#This Row],[Age]]&gt;17, marketing_campaign32[[#This Row],[Age]]&lt;40), "Adult", IF(AND(marketing_campaign32[[#This Row],[Age]]&gt;=40, marketing_campaign32[[#This Row],[Age]]&lt;59), "Middle Age", "Old Age"))</f>
        <v>Middle Age</v>
      </c>
      <c r="E2079">
        <v>3</v>
      </c>
      <c r="F2079">
        <v>2</v>
      </c>
      <c r="G2079">
        <v>14661</v>
      </c>
      <c r="H2079" t="s">
        <v>148</v>
      </c>
      <c r="I2079">
        <v>1</v>
      </c>
      <c r="J2079">
        <v>0</v>
      </c>
      <c r="K2079">
        <v>0</v>
      </c>
      <c r="L2079">
        <f t="shared" si="96"/>
        <v>0</v>
      </c>
      <c r="M2079">
        <f>marketing_campaign32[[#This Row],[TotalKids]]+marketing_campaign32[[#This Row],[Marital_Number]]</f>
        <v>2</v>
      </c>
      <c r="N2079" s="1">
        <v>41275</v>
      </c>
      <c r="O2079" s="22">
        <f>MAX($N$2:$N$2229)-marketing_campaign32[[#This Row],[Dt_Customer]]</f>
        <v>544</v>
      </c>
      <c r="P2079">
        <v>88</v>
      </c>
      <c r="Q2079">
        <v>4</v>
      </c>
      <c r="R2079">
        <v>1</v>
      </c>
      <c r="S2079">
        <v>11</v>
      </c>
      <c r="T2079">
        <v>6</v>
      </c>
      <c r="U2079">
        <v>2</v>
      </c>
      <c r="V2079">
        <v>2</v>
      </c>
      <c r="W2079">
        <f t="shared" si="97"/>
        <v>26</v>
      </c>
      <c r="X2079" s="27">
        <f>marketing_campaign32[[#This Row],[TotalSpend]]/marketing_campaign32[[#This Row],[Income]]</f>
        <v>1.7734124548120865E-3</v>
      </c>
      <c r="Y2079" s="27" t="str">
        <f>IF(marketing_campaign32[[#This Row],[TotalSpend]]&gt;1196, "High Spend", "Low Spend")</f>
        <v>Low Spend</v>
      </c>
      <c r="Z2079">
        <v>1</v>
      </c>
      <c r="AA2079">
        <v>1</v>
      </c>
      <c r="AB2079">
        <v>0</v>
      </c>
      <c r="AC2079">
        <v>3</v>
      </c>
      <c r="AD2079">
        <f t="shared" si="98"/>
        <v>4</v>
      </c>
      <c r="AE2079" s="30">
        <f>IFERROR(marketing_campaign32[[#This Row],[TotalSpend]]/marketing_campaign32[[#This Row],[TotalPurchase]], 0)</f>
        <v>6.5</v>
      </c>
      <c r="AF2079">
        <v>6</v>
      </c>
      <c r="AG2079">
        <v>0</v>
      </c>
      <c r="AH2079">
        <v>0</v>
      </c>
      <c r="AI2079">
        <v>0</v>
      </c>
      <c r="AJ2079">
        <v>0</v>
      </c>
      <c r="AK2079">
        <v>0</v>
      </c>
      <c r="AL2079">
        <v>0</v>
      </c>
      <c r="AM2079">
        <v>0</v>
      </c>
    </row>
    <row r="2080" spans="1:39" x14ac:dyDescent="0.3">
      <c r="A2080">
        <v>10735</v>
      </c>
      <c r="B2080">
        <v>1971</v>
      </c>
      <c r="C2080">
        <f>2014-marketing_campaign32[[#This Row],[Year_Birth]]</f>
        <v>43</v>
      </c>
      <c r="D2080" t="str">
        <f>IF(AND(marketing_campaign32[[#This Row],[Age]]&gt;17, marketing_campaign32[[#This Row],[Age]]&lt;40), "Adult", IF(AND(marketing_campaign32[[#This Row],[Age]]&gt;=40, marketing_campaign32[[#This Row],[Age]]&lt;59), "Middle Age", "Old Age"))</f>
        <v>Middle Age</v>
      </c>
      <c r="E2080">
        <v>2</v>
      </c>
      <c r="F2080">
        <v>1</v>
      </c>
      <c r="G2080">
        <v>22804</v>
      </c>
      <c r="H2080" t="s">
        <v>148</v>
      </c>
      <c r="I2080">
        <v>1</v>
      </c>
      <c r="J2080">
        <v>1</v>
      </c>
      <c r="K2080">
        <v>0</v>
      </c>
      <c r="L2080">
        <f t="shared" si="96"/>
        <v>1</v>
      </c>
      <c r="M2080">
        <f>marketing_campaign32[[#This Row],[TotalKids]]+marketing_campaign32[[#This Row],[Marital_Number]]</f>
        <v>2</v>
      </c>
      <c r="N2080" s="1">
        <v>41486</v>
      </c>
      <c r="O2080" s="22">
        <f>MAX($N$2:$N$2229)-marketing_campaign32[[#This Row],[Dt_Customer]]</f>
        <v>333</v>
      </c>
      <c r="P2080">
        <v>75</v>
      </c>
      <c r="Q2080">
        <v>14</v>
      </c>
      <c r="R2080">
        <v>1</v>
      </c>
      <c r="S2080">
        <v>7</v>
      </c>
      <c r="T2080">
        <v>2</v>
      </c>
      <c r="U2080">
        <v>1</v>
      </c>
      <c r="V2080">
        <v>1</v>
      </c>
      <c r="W2080">
        <f t="shared" si="97"/>
        <v>26</v>
      </c>
      <c r="X2080" s="27">
        <f>marketing_campaign32[[#This Row],[TotalSpend]]/marketing_campaign32[[#This Row],[Income]]</f>
        <v>1.1401508507279424E-3</v>
      </c>
      <c r="Y2080" s="27" t="str">
        <f>IF(marketing_campaign32[[#This Row],[TotalSpend]]&gt;1196, "High Spend", "Low Spend")</f>
        <v>Low Spend</v>
      </c>
      <c r="Z2080">
        <v>1</v>
      </c>
      <c r="AA2080">
        <v>2</v>
      </c>
      <c r="AB2080">
        <v>0</v>
      </c>
      <c r="AC2080">
        <v>2</v>
      </c>
      <c r="AD2080">
        <f t="shared" si="98"/>
        <v>4</v>
      </c>
      <c r="AE2080" s="30">
        <f>IFERROR(marketing_campaign32[[#This Row],[TotalSpend]]/marketing_campaign32[[#This Row],[TotalPurchase]], 0)</f>
        <v>6.5</v>
      </c>
      <c r="AF2080">
        <v>9</v>
      </c>
      <c r="AG2080">
        <v>0</v>
      </c>
      <c r="AH2080">
        <v>0</v>
      </c>
      <c r="AI2080">
        <v>0</v>
      </c>
      <c r="AJ2080">
        <v>0</v>
      </c>
      <c r="AK2080">
        <v>0</v>
      </c>
      <c r="AL2080">
        <v>0</v>
      </c>
      <c r="AM2080">
        <v>0</v>
      </c>
    </row>
    <row r="2081" spans="1:39" x14ac:dyDescent="0.3">
      <c r="A2081">
        <v>5068</v>
      </c>
      <c r="B2081">
        <v>1971</v>
      </c>
      <c r="C2081">
        <f>2014-marketing_campaign32[[#This Row],[Year_Birth]]</f>
        <v>43</v>
      </c>
      <c r="D2081" t="str">
        <f>IF(AND(marketing_campaign32[[#This Row],[Age]]&gt;17, marketing_campaign32[[#This Row],[Age]]&lt;40), "Adult", IF(AND(marketing_campaign32[[#This Row],[Age]]&gt;=40, marketing_campaign32[[#This Row],[Age]]&lt;59), "Middle Age", "Old Age"))</f>
        <v>Middle Age</v>
      </c>
      <c r="E2081">
        <v>2</v>
      </c>
      <c r="F2081">
        <v>1</v>
      </c>
      <c r="G2081">
        <v>22804</v>
      </c>
      <c r="H2081" t="s">
        <v>148</v>
      </c>
      <c r="I2081">
        <v>1</v>
      </c>
      <c r="J2081">
        <v>1</v>
      </c>
      <c r="K2081">
        <v>0</v>
      </c>
      <c r="L2081">
        <f t="shared" si="96"/>
        <v>1</v>
      </c>
      <c r="M2081">
        <f>marketing_campaign32[[#This Row],[TotalKids]]+marketing_campaign32[[#This Row],[Marital_Number]]</f>
        <v>2</v>
      </c>
      <c r="N2081" s="1">
        <v>41486</v>
      </c>
      <c r="O2081" s="22">
        <f>MAX($N$2:$N$2229)-marketing_campaign32[[#This Row],[Dt_Customer]]</f>
        <v>333</v>
      </c>
      <c r="P2081">
        <v>75</v>
      </c>
      <c r="Q2081">
        <v>14</v>
      </c>
      <c r="R2081">
        <v>1</v>
      </c>
      <c r="S2081">
        <v>7</v>
      </c>
      <c r="T2081">
        <v>2</v>
      </c>
      <c r="U2081">
        <v>1</v>
      </c>
      <c r="V2081">
        <v>1</v>
      </c>
      <c r="W2081">
        <f t="shared" si="97"/>
        <v>26</v>
      </c>
      <c r="X2081" s="27">
        <f>marketing_campaign32[[#This Row],[TotalSpend]]/marketing_campaign32[[#This Row],[Income]]</f>
        <v>1.1401508507279424E-3</v>
      </c>
      <c r="Y2081" s="27" t="str">
        <f>IF(marketing_campaign32[[#This Row],[TotalSpend]]&gt;1196, "High Spend", "Low Spend")</f>
        <v>Low Spend</v>
      </c>
      <c r="Z2081">
        <v>1</v>
      </c>
      <c r="AA2081">
        <v>2</v>
      </c>
      <c r="AB2081">
        <v>0</v>
      </c>
      <c r="AC2081">
        <v>2</v>
      </c>
      <c r="AD2081">
        <f t="shared" si="98"/>
        <v>4</v>
      </c>
      <c r="AE2081" s="30">
        <f>IFERROR(marketing_campaign32[[#This Row],[TotalSpend]]/marketing_campaign32[[#This Row],[TotalPurchase]], 0)</f>
        <v>6.5</v>
      </c>
      <c r="AF2081">
        <v>9</v>
      </c>
      <c r="AG2081">
        <v>0</v>
      </c>
      <c r="AH2081">
        <v>0</v>
      </c>
      <c r="AI2081">
        <v>0</v>
      </c>
      <c r="AJ2081">
        <v>0</v>
      </c>
      <c r="AK2081">
        <v>0</v>
      </c>
      <c r="AL2081">
        <v>0</v>
      </c>
      <c r="AM2081">
        <v>0</v>
      </c>
    </row>
    <row r="2082" spans="1:39" x14ac:dyDescent="0.3">
      <c r="A2082">
        <v>6958</v>
      </c>
      <c r="B2082">
        <v>1977</v>
      </c>
      <c r="C2082">
        <f>2014-marketing_campaign32[[#This Row],[Year_Birth]]</f>
        <v>37</v>
      </c>
      <c r="D2082" t="str">
        <f>IF(AND(marketing_campaign32[[#This Row],[Age]]&gt;17, marketing_campaign32[[#This Row],[Age]]&lt;40), "Adult", IF(AND(marketing_campaign32[[#This Row],[Age]]&gt;=40, marketing_campaign32[[#This Row],[Age]]&lt;59), "Middle Age", "Old Age"))</f>
        <v>Adult</v>
      </c>
      <c r="E2082">
        <v>3</v>
      </c>
      <c r="F2082">
        <v>2</v>
      </c>
      <c r="G2082">
        <v>27889</v>
      </c>
      <c r="H2082" t="s">
        <v>148</v>
      </c>
      <c r="I2082">
        <v>1</v>
      </c>
      <c r="J2082">
        <v>1</v>
      </c>
      <c r="K2082">
        <v>0</v>
      </c>
      <c r="L2082">
        <f t="shared" si="96"/>
        <v>1</v>
      </c>
      <c r="M2082">
        <f>marketing_campaign32[[#This Row],[TotalKids]]+marketing_campaign32[[#This Row],[Marital_Number]]</f>
        <v>3</v>
      </c>
      <c r="N2082" s="1">
        <v>41460</v>
      </c>
      <c r="O2082" s="22">
        <f>MAX($N$2:$N$2229)-marketing_campaign32[[#This Row],[Dt_Customer]]</f>
        <v>359</v>
      </c>
      <c r="P2082">
        <v>42</v>
      </c>
      <c r="Q2082">
        <v>14</v>
      </c>
      <c r="R2082">
        <v>0</v>
      </c>
      <c r="S2082">
        <v>4</v>
      </c>
      <c r="T2082">
        <v>0</v>
      </c>
      <c r="U2082">
        <v>0</v>
      </c>
      <c r="V2082">
        <v>8</v>
      </c>
      <c r="W2082">
        <f t="shared" si="97"/>
        <v>26</v>
      </c>
      <c r="X2082" s="27">
        <f>marketing_campaign32[[#This Row],[TotalSpend]]/marketing_campaign32[[#This Row],[Income]]</f>
        <v>9.3226720212270071E-4</v>
      </c>
      <c r="Y2082" s="27" t="str">
        <f>IF(marketing_campaign32[[#This Row],[TotalSpend]]&gt;1196, "High Spend", "Low Spend")</f>
        <v>Low Spend</v>
      </c>
      <c r="Z2082">
        <v>1</v>
      </c>
      <c r="AA2082">
        <v>1</v>
      </c>
      <c r="AB2082">
        <v>1</v>
      </c>
      <c r="AC2082">
        <v>2</v>
      </c>
      <c r="AD2082">
        <f t="shared" si="98"/>
        <v>4</v>
      </c>
      <c r="AE2082" s="30">
        <f>IFERROR(marketing_campaign32[[#This Row],[TotalSpend]]/marketing_campaign32[[#This Row],[TotalPurchase]], 0)</f>
        <v>6.5</v>
      </c>
      <c r="AF2082">
        <v>6</v>
      </c>
      <c r="AG2082">
        <v>0</v>
      </c>
      <c r="AH2082">
        <v>0</v>
      </c>
      <c r="AI2082">
        <v>0</v>
      </c>
      <c r="AJ2082">
        <v>0</v>
      </c>
      <c r="AK2082">
        <v>0</v>
      </c>
      <c r="AL2082">
        <v>0</v>
      </c>
      <c r="AM2082">
        <v>0</v>
      </c>
    </row>
    <row r="2083" spans="1:39" x14ac:dyDescent="0.3">
      <c r="A2083">
        <v>2686</v>
      </c>
      <c r="B2083">
        <v>1969</v>
      </c>
      <c r="C2083">
        <f>2014-marketing_campaign32[[#This Row],[Year_Birth]]</f>
        <v>45</v>
      </c>
      <c r="D2083" t="str">
        <f>IF(AND(marketing_campaign32[[#This Row],[Age]]&gt;17, marketing_campaign32[[#This Row],[Age]]&lt;40), "Adult", IF(AND(marketing_campaign32[[#This Row],[Age]]&gt;=40, marketing_campaign32[[#This Row],[Age]]&lt;59), "Middle Age", "Old Age"))</f>
        <v>Middle Age</v>
      </c>
      <c r="E2083">
        <v>1</v>
      </c>
      <c r="F2083">
        <v>2</v>
      </c>
      <c r="G2083">
        <v>22390</v>
      </c>
      <c r="H2083" t="s">
        <v>148</v>
      </c>
      <c r="I2083">
        <v>1</v>
      </c>
      <c r="J2083">
        <v>0</v>
      </c>
      <c r="K2083">
        <v>0</v>
      </c>
      <c r="L2083">
        <f t="shared" si="96"/>
        <v>0</v>
      </c>
      <c r="M2083">
        <f>marketing_campaign32[[#This Row],[TotalKids]]+marketing_campaign32[[#This Row],[Marital_Number]]</f>
        <v>2</v>
      </c>
      <c r="N2083" s="1">
        <v>41568</v>
      </c>
      <c r="O2083" s="22">
        <f>MAX($N$2:$N$2229)-marketing_campaign32[[#This Row],[Dt_Customer]]</f>
        <v>251</v>
      </c>
      <c r="P2083">
        <v>49</v>
      </c>
      <c r="Q2083">
        <v>0</v>
      </c>
      <c r="R2083">
        <v>1</v>
      </c>
      <c r="S2083">
        <v>4</v>
      </c>
      <c r="T2083">
        <v>15</v>
      </c>
      <c r="U2083">
        <v>1</v>
      </c>
      <c r="V2083">
        <v>5</v>
      </c>
      <c r="W2083">
        <f t="shared" si="97"/>
        <v>26</v>
      </c>
      <c r="X2083" s="27">
        <f>marketing_campaign32[[#This Row],[TotalSpend]]/marketing_campaign32[[#This Row],[Income]]</f>
        <v>1.1612326931665922E-3</v>
      </c>
      <c r="Y2083" s="27" t="str">
        <f>IF(marketing_campaign32[[#This Row],[TotalSpend]]&gt;1196, "High Spend", "Low Spend")</f>
        <v>Low Spend</v>
      </c>
      <c r="Z2083">
        <v>1</v>
      </c>
      <c r="AA2083">
        <v>1</v>
      </c>
      <c r="AB2083">
        <v>0</v>
      </c>
      <c r="AC2083">
        <v>2</v>
      </c>
      <c r="AD2083">
        <f t="shared" si="98"/>
        <v>3</v>
      </c>
      <c r="AE2083" s="30">
        <f>IFERROR(marketing_campaign32[[#This Row],[TotalSpend]]/marketing_campaign32[[#This Row],[TotalPurchase]], 0)</f>
        <v>8.6666666666666661</v>
      </c>
      <c r="AF2083">
        <v>7</v>
      </c>
      <c r="AG2083">
        <v>0</v>
      </c>
      <c r="AH2083">
        <v>0</v>
      </c>
      <c r="AI2083">
        <v>0</v>
      </c>
      <c r="AJ2083">
        <v>0</v>
      </c>
      <c r="AK2083">
        <v>0</v>
      </c>
      <c r="AL2083">
        <v>0</v>
      </c>
      <c r="AM2083">
        <v>0</v>
      </c>
    </row>
    <row r="2084" spans="1:39" x14ac:dyDescent="0.3">
      <c r="A2084">
        <v>49</v>
      </c>
      <c r="B2084">
        <v>1970</v>
      </c>
      <c r="C2084">
        <f>2014-marketing_campaign32[[#This Row],[Year_Birth]]</f>
        <v>44</v>
      </c>
      <c r="D2084" t="str">
        <f>IF(AND(marketing_campaign32[[#This Row],[Age]]&gt;17, marketing_campaign32[[#This Row],[Age]]&lt;40), "Adult", IF(AND(marketing_campaign32[[#This Row],[Age]]&gt;=40, marketing_campaign32[[#This Row],[Age]]&lt;59), "Middle Age", "Old Age"))</f>
        <v>Middle Age</v>
      </c>
      <c r="E2084">
        <v>2</v>
      </c>
      <c r="F2084">
        <v>1</v>
      </c>
      <c r="G2084">
        <v>20587</v>
      </c>
      <c r="H2084" t="s">
        <v>148</v>
      </c>
      <c r="I2084">
        <v>1</v>
      </c>
      <c r="J2084">
        <v>1</v>
      </c>
      <c r="K2084">
        <v>0</v>
      </c>
      <c r="L2084">
        <f t="shared" si="96"/>
        <v>1</v>
      </c>
      <c r="M2084">
        <f>marketing_campaign32[[#This Row],[TotalKids]]+marketing_campaign32[[#This Row],[Marital_Number]]</f>
        <v>2</v>
      </c>
      <c r="N2084" s="1">
        <v>41770</v>
      </c>
      <c r="O2084" s="22">
        <f>MAX($N$2:$N$2229)-marketing_campaign32[[#This Row],[Dt_Customer]]</f>
        <v>49</v>
      </c>
      <c r="P2084">
        <v>39</v>
      </c>
      <c r="Q2084">
        <v>2</v>
      </c>
      <c r="R2084">
        <v>3</v>
      </c>
      <c r="S2084">
        <v>6</v>
      </c>
      <c r="T2084">
        <v>4</v>
      </c>
      <c r="U2084">
        <v>1</v>
      </c>
      <c r="V2084">
        <v>9</v>
      </c>
      <c r="W2084">
        <f t="shared" si="97"/>
        <v>25</v>
      </c>
      <c r="X2084" s="27">
        <f>marketing_campaign32[[#This Row],[TotalSpend]]/marketing_campaign32[[#This Row],[Income]]</f>
        <v>1.2143585758002623E-3</v>
      </c>
      <c r="Y2084" s="27" t="str">
        <f>IF(marketing_campaign32[[#This Row],[TotalSpend]]&gt;1196, "High Spend", "Low Spend")</f>
        <v>Low Spend</v>
      </c>
      <c r="Z2084">
        <v>1</v>
      </c>
      <c r="AA2084">
        <v>1</v>
      </c>
      <c r="AB2084">
        <v>1</v>
      </c>
      <c r="AC2084">
        <v>2</v>
      </c>
      <c r="AD2084">
        <f t="shared" si="98"/>
        <v>4</v>
      </c>
      <c r="AE2084" s="30">
        <f>IFERROR(marketing_campaign32[[#This Row],[TotalSpend]]/marketing_campaign32[[#This Row],[TotalPurchase]], 0)</f>
        <v>6.25</v>
      </c>
      <c r="AF2084">
        <v>7</v>
      </c>
      <c r="AG2084">
        <v>0</v>
      </c>
      <c r="AH2084">
        <v>0</v>
      </c>
      <c r="AI2084">
        <v>0</v>
      </c>
      <c r="AJ2084">
        <v>0</v>
      </c>
      <c r="AK2084">
        <v>0</v>
      </c>
      <c r="AL2084">
        <v>0</v>
      </c>
      <c r="AM2084">
        <v>0</v>
      </c>
    </row>
    <row r="2085" spans="1:39" x14ac:dyDescent="0.3">
      <c r="A2085">
        <v>4973</v>
      </c>
      <c r="B2085">
        <v>1970</v>
      </c>
      <c r="C2085">
        <f>2014-marketing_campaign32[[#This Row],[Year_Birth]]</f>
        <v>44</v>
      </c>
      <c r="D2085" t="str">
        <f>IF(AND(marketing_campaign32[[#This Row],[Age]]&gt;17, marketing_campaign32[[#This Row],[Age]]&lt;40), "Adult", IF(AND(marketing_campaign32[[#This Row],[Age]]&gt;=40, marketing_campaign32[[#This Row],[Age]]&lt;59), "Middle Age", "Old Age"))</f>
        <v>Middle Age</v>
      </c>
      <c r="E2085">
        <v>2</v>
      </c>
      <c r="F2085">
        <v>1</v>
      </c>
      <c r="G2085">
        <v>20587</v>
      </c>
      <c r="H2085" t="s">
        <v>148</v>
      </c>
      <c r="I2085">
        <v>1</v>
      </c>
      <c r="J2085">
        <v>1</v>
      </c>
      <c r="K2085">
        <v>0</v>
      </c>
      <c r="L2085">
        <f t="shared" si="96"/>
        <v>1</v>
      </c>
      <c r="M2085">
        <f>marketing_campaign32[[#This Row],[TotalKids]]+marketing_campaign32[[#This Row],[Marital_Number]]</f>
        <v>2</v>
      </c>
      <c r="N2085" s="1">
        <v>41770</v>
      </c>
      <c r="O2085" s="22">
        <f>MAX($N$2:$N$2229)-marketing_campaign32[[#This Row],[Dt_Customer]]</f>
        <v>49</v>
      </c>
      <c r="P2085">
        <v>39</v>
      </c>
      <c r="Q2085">
        <v>2</v>
      </c>
      <c r="R2085">
        <v>3</v>
      </c>
      <c r="S2085">
        <v>6</v>
      </c>
      <c r="T2085">
        <v>4</v>
      </c>
      <c r="U2085">
        <v>1</v>
      </c>
      <c r="V2085">
        <v>9</v>
      </c>
      <c r="W2085">
        <f t="shared" si="97"/>
        <v>25</v>
      </c>
      <c r="X2085" s="27">
        <f>marketing_campaign32[[#This Row],[TotalSpend]]/marketing_campaign32[[#This Row],[Income]]</f>
        <v>1.2143585758002623E-3</v>
      </c>
      <c r="Y2085" s="27" t="str">
        <f>IF(marketing_campaign32[[#This Row],[TotalSpend]]&gt;1196, "High Spend", "Low Spend")</f>
        <v>Low Spend</v>
      </c>
      <c r="Z2085">
        <v>1</v>
      </c>
      <c r="AA2085">
        <v>1</v>
      </c>
      <c r="AB2085">
        <v>1</v>
      </c>
      <c r="AC2085">
        <v>2</v>
      </c>
      <c r="AD2085">
        <f t="shared" si="98"/>
        <v>4</v>
      </c>
      <c r="AE2085" s="30">
        <f>IFERROR(marketing_campaign32[[#This Row],[TotalSpend]]/marketing_campaign32[[#This Row],[TotalPurchase]], 0)</f>
        <v>6.25</v>
      </c>
      <c r="AF2085">
        <v>7</v>
      </c>
      <c r="AG2085">
        <v>0</v>
      </c>
      <c r="AH2085">
        <v>0</v>
      </c>
      <c r="AI2085">
        <v>0</v>
      </c>
      <c r="AJ2085">
        <v>0</v>
      </c>
      <c r="AK2085">
        <v>0</v>
      </c>
      <c r="AL2085">
        <v>0</v>
      </c>
      <c r="AM2085">
        <v>0</v>
      </c>
    </row>
    <row r="2086" spans="1:39" x14ac:dyDescent="0.3">
      <c r="A2086">
        <v>9081</v>
      </c>
      <c r="B2086">
        <v>1988</v>
      </c>
      <c r="C2086">
        <f>2014-marketing_campaign32[[#This Row],[Year_Birth]]</f>
        <v>26</v>
      </c>
      <c r="D2086" t="str">
        <f>IF(AND(marketing_campaign32[[#This Row],[Age]]&gt;17, marketing_campaign32[[#This Row],[Age]]&lt;40), "Adult", IF(AND(marketing_campaign32[[#This Row],[Age]]&gt;=40, marketing_campaign32[[#This Row],[Age]]&lt;59), "Middle Age", "Old Age"))</f>
        <v>Adult</v>
      </c>
      <c r="E2086">
        <v>2</v>
      </c>
      <c r="F2086">
        <v>1</v>
      </c>
      <c r="G2086">
        <v>20518</v>
      </c>
      <c r="H2086" t="s">
        <v>148</v>
      </c>
      <c r="I2086">
        <v>1</v>
      </c>
      <c r="J2086">
        <v>1</v>
      </c>
      <c r="K2086">
        <v>0</v>
      </c>
      <c r="L2086">
        <f t="shared" si="96"/>
        <v>1</v>
      </c>
      <c r="M2086">
        <f>marketing_campaign32[[#This Row],[TotalKids]]+marketing_campaign32[[#This Row],[Marital_Number]]</f>
        <v>2</v>
      </c>
      <c r="N2086" s="1">
        <v>41777</v>
      </c>
      <c r="O2086" s="22">
        <f>MAX($N$2:$N$2229)-marketing_campaign32[[#This Row],[Dt_Customer]]</f>
        <v>42</v>
      </c>
      <c r="P2086">
        <v>58</v>
      </c>
      <c r="Q2086">
        <v>4</v>
      </c>
      <c r="R2086">
        <v>1</v>
      </c>
      <c r="S2086">
        <v>6</v>
      </c>
      <c r="T2086">
        <v>4</v>
      </c>
      <c r="U2086">
        <v>1</v>
      </c>
      <c r="V2086">
        <v>9</v>
      </c>
      <c r="W2086">
        <f t="shared" si="97"/>
        <v>25</v>
      </c>
      <c r="X2086" s="27">
        <f>marketing_campaign32[[#This Row],[TotalSpend]]/marketing_campaign32[[#This Row],[Income]]</f>
        <v>1.2184423433083146E-3</v>
      </c>
      <c r="Y2086" s="27" t="str">
        <f>IF(marketing_campaign32[[#This Row],[TotalSpend]]&gt;1196, "High Spend", "Low Spend")</f>
        <v>Low Spend</v>
      </c>
      <c r="Z2086">
        <v>1</v>
      </c>
      <c r="AA2086">
        <v>1</v>
      </c>
      <c r="AB2086">
        <v>1</v>
      </c>
      <c r="AC2086">
        <v>2</v>
      </c>
      <c r="AD2086">
        <f t="shared" si="98"/>
        <v>4</v>
      </c>
      <c r="AE2086" s="30">
        <f>IFERROR(marketing_campaign32[[#This Row],[TotalSpend]]/marketing_campaign32[[#This Row],[TotalPurchase]], 0)</f>
        <v>6.25</v>
      </c>
      <c r="AF2086">
        <v>5</v>
      </c>
      <c r="AG2086">
        <v>0</v>
      </c>
      <c r="AH2086">
        <v>0</v>
      </c>
      <c r="AI2086">
        <v>0</v>
      </c>
      <c r="AJ2086">
        <v>0</v>
      </c>
      <c r="AK2086">
        <v>0</v>
      </c>
      <c r="AL2086">
        <v>0</v>
      </c>
      <c r="AM2086">
        <v>0</v>
      </c>
    </row>
    <row r="2087" spans="1:39" x14ac:dyDescent="0.3">
      <c r="A2087">
        <v>4547</v>
      </c>
      <c r="B2087">
        <v>1960</v>
      </c>
      <c r="C2087">
        <f>2014-marketing_campaign32[[#This Row],[Year_Birth]]</f>
        <v>54</v>
      </c>
      <c r="D2087" t="str">
        <f>IF(AND(marketing_campaign32[[#This Row],[Age]]&gt;17, marketing_campaign32[[#This Row],[Age]]&lt;40), "Adult", IF(AND(marketing_campaign32[[#This Row],[Age]]&gt;=40, marketing_campaign32[[#This Row],[Age]]&lt;59), "Middle Age", "Old Age"))</f>
        <v>Middle Age</v>
      </c>
      <c r="E2087">
        <v>2</v>
      </c>
      <c r="F2087">
        <v>2</v>
      </c>
      <c r="G2087">
        <v>13672</v>
      </c>
      <c r="H2087" t="s">
        <v>148</v>
      </c>
      <c r="I2087">
        <v>1</v>
      </c>
      <c r="J2087">
        <v>1</v>
      </c>
      <c r="K2087">
        <v>1</v>
      </c>
      <c r="L2087">
        <f t="shared" si="96"/>
        <v>2</v>
      </c>
      <c r="M2087">
        <f>marketing_campaign32[[#This Row],[TotalKids]]+marketing_campaign32[[#This Row],[Marital_Number]]</f>
        <v>4</v>
      </c>
      <c r="N2087" s="1">
        <v>41381</v>
      </c>
      <c r="O2087" s="22">
        <f>MAX($N$2:$N$2229)-marketing_campaign32[[#This Row],[Dt_Customer]]</f>
        <v>438</v>
      </c>
      <c r="P2087">
        <v>86</v>
      </c>
      <c r="Q2087">
        <v>6</v>
      </c>
      <c r="R2087">
        <v>2</v>
      </c>
      <c r="S2087">
        <v>9</v>
      </c>
      <c r="T2087">
        <v>2</v>
      </c>
      <c r="U2087">
        <v>1</v>
      </c>
      <c r="V2087">
        <v>5</v>
      </c>
      <c r="W2087">
        <f t="shared" si="97"/>
        <v>25</v>
      </c>
      <c r="X2087" s="27">
        <f>marketing_campaign32[[#This Row],[TotalSpend]]/marketing_campaign32[[#This Row],[Income]]</f>
        <v>1.8285547103569339E-3</v>
      </c>
      <c r="Y2087" s="27" t="str">
        <f>IF(marketing_campaign32[[#This Row],[TotalSpend]]&gt;1196, "High Spend", "Low Spend")</f>
        <v>Low Spend</v>
      </c>
      <c r="Z2087">
        <v>2</v>
      </c>
      <c r="AA2087">
        <v>1</v>
      </c>
      <c r="AB2087">
        <v>0</v>
      </c>
      <c r="AC2087">
        <v>3</v>
      </c>
      <c r="AD2087">
        <f t="shared" si="98"/>
        <v>4</v>
      </c>
      <c r="AE2087" s="30">
        <f>IFERROR(marketing_campaign32[[#This Row],[TotalSpend]]/marketing_campaign32[[#This Row],[TotalPurchase]], 0)</f>
        <v>6.25</v>
      </c>
      <c r="AF2087">
        <v>8</v>
      </c>
      <c r="AG2087">
        <v>0</v>
      </c>
      <c r="AH2087">
        <v>0</v>
      </c>
      <c r="AI2087">
        <v>0</v>
      </c>
      <c r="AJ2087">
        <v>0</v>
      </c>
      <c r="AK2087">
        <v>0</v>
      </c>
      <c r="AL2087">
        <v>0</v>
      </c>
      <c r="AM2087">
        <v>0</v>
      </c>
    </row>
    <row r="2088" spans="1:39" x14ac:dyDescent="0.3">
      <c r="A2088">
        <v>4860</v>
      </c>
      <c r="B2088">
        <v>1970</v>
      </c>
      <c r="C2088">
        <f>2014-marketing_campaign32[[#This Row],[Year_Birth]]</f>
        <v>44</v>
      </c>
      <c r="D2088" t="str">
        <f>IF(AND(marketing_campaign32[[#This Row],[Age]]&gt;17, marketing_campaign32[[#This Row],[Age]]&lt;40), "Adult", IF(AND(marketing_campaign32[[#This Row],[Age]]&gt;=40, marketing_campaign32[[#This Row],[Age]]&lt;59), "Middle Age", "Old Age"))</f>
        <v>Middle Age</v>
      </c>
      <c r="E2088">
        <v>2</v>
      </c>
      <c r="F2088">
        <v>1</v>
      </c>
      <c r="G2088">
        <v>24206</v>
      </c>
      <c r="H2088" t="s">
        <v>148</v>
      </c>
      <c r="I2088">
        <v>1</v>
      </c>
      <c r="J2088">
        <v>1</v>
      </c>
      <c r="K2088">
        <v>0</v>
      </c>
      <c r="L2088">
        <f t="shared" si="96"/>
        <v>1</v>
      </c>
      <c r="M2088">
        <f>marketing_campaign32[[#This Row],[TotalKids]]+marketing_campaign32[[#This Row],[Marital_Number]]</f>
        <v>2</v>
      </c>
      <c r="N2088" s="1">
        <v>41341</v>
      </c>
      <c r="O2088" s="22">
        <f>MAX($N$2:$N$2229)-marketing_campaign32[[#This Row],[Dt_Customer]]</f>
        <v>478</v>
      </c>
      <c r="P2088">
        <v>66</v>
      </c>
      <c r="Q2088">
        <v>7</v>
      </c>
      <c r="R2088">
        <v>2</v>
      </c>
      <c r="S2088">
        <v>8</v>
      </c>
      <c r="T2088">
        <v>3</v>
      </c>
      <c r="U2088">
        <v>2</v>
      </c>
      <c r="V2088">
        <v>3</v>
      </c>
      <c r="W2088">
        <f t="shared" si="97"/>
        <v>25</v>
      </c>
      <c r="X2088" s="27">
        <f>marketing_campaign32[[#This Row],[TotalSpend]]/marketing_campaign32[[#This Row],[Income]]</f>
        <v>1.0328017846814839E-3</v>
      </c>
      <c r="Y2088" s="27" t="str">
        <f>IF(marketing_campaign32[[#This Row],[TotalSpend]]&gt;1196, "High Spend", "Low Spend")</f>
        <v>Low Spend</v>
      </c>
      <c r="Z2088">
        <v>1</v>
      </c>
      <c r="AA2088">
        <v>1</v>
      </c>
      <c r="AB2088">
        <v>0</v>
      </c>
      <c r="AC2088">
        <v>3</v>
      </c>
      <c r="AD2088">
        <f t="shared" si="98"/>
        <v>4</v>
      </c>
      <c r="AE2088" s="30">
        <f>IFERROR(marketing_campaign32[[#This Row],[TotalSpend]]/marketing_campaign32[[#This Row],[TotalPurchase]], 0)</f>
        <v>6.25</v>
      </c>
      <c r="AF2088">
        <v>6</v>
      </c>
      <c r="AG2088">
        <v>0</v>
      </c>
      <c r="AH2088">
        <v>0</v>
      </c>
      <c r="AI2088">
        <v>0</v>
      </c>
      <c r="AJ2088">
        <v>0</v>
      </c>
      <c r="AK2088">
        <v>0</v>
      </c>
      <c r="AL2088">
        <v>0</v>
      </c>
      <c r="AM2088">
        <v>0</v>
      </c>
    </row>
    <row r="2089" spans="1:39" x14ac:dyDescent="0.3">
      <c r="A2089">
        <v>7791</v>
      </c>
      <c r="B2089">
        <v>1967</v>
      </c>
      <c r="C2089">
        <f>2014-marketing_campaign32[[#This Row],[Year_Birth]]</f>
        <v>47</v>
      </c>
      <c r="D2089" t="str">
        <f>IF(AND(marketing_campaign32[[#This Row],[Age]]&gt;17, marketing_campaign32[[#This Row],[Age]]&lt;40), "Adult", IF(AND(marketing_campaign32[[#This Row],[Age]]&gt;=40, marketing_campaign32[[#This Row],[Age]]&lt;59), "Middle Age", "Old Age"))</f>
        <v>Middle Age</v>
      </c>
      <c r="E2089">
        <v>3</v>
      </c>
      <c r="F2089">
        <v>2</v>
      </c>
      <c r="G2089">
        <v>37054</v>
      </c>
      <c r="H2089" t="s">
        <v>147</v>
      </c>
      <c r="I2089">
        <v>2</v>
      </c>
      <c r="J2089">
        <v>1</v>
      </c>
      <c r="K2089">
        <v>1</v>
      </c>
      <c r="L2089">
        <f t="shared" si="96"/>
        <v>2</v>
      </c>
      <c r="M2089">
        <f>marketing_campaign32[[#This Row],[TotalKids]]+marketing_campaign32[[#This Row],[Marital_Number]]</f>
        <v>4</v>
      </c>
      <c r="N2089" s="1">
        <v>41532</v>
      </c>
      <c r="O2089" s="22">
        <f>MAX($N$2:$N$2229)-marketing_campaign32[[#This Row],[Dt_Customer]]</f>
        <v>287</v>
      </c>
      <c r="P2089">
        <v>89</v>
      </c>
      <c r="Q2089">
        <v>12</v>
      </c>
      <c r="R2089">
        <v>1</v>
      </c>
      <c r="S2089">
        <v>6</v>
      </c>
      <c r="T2089">
        <v>0</v>
      </c>
      <c r="U2089">
        <v>1</v>
      </c>
      <c r="V2089">
        <v>5</v>
      </c>
      <c r="W2089">
        <f t="shared" si="97"/>
        <v>25</v>
      </c>
      <c r="X2089" s="27">
        <f>marketing_campaign32[[#This Row],[TotalSpend]]/marketing_campaign32[[#This Row],[Income]]</f>
        <v>6.7469099152588118E-4</v>
      </c>
      <c r="Y2089" s="27" t="str">
        <f>IF(marketing_campaign32[[#This Row],[TotalSpend]]&gt;1196, "High Spend", "Low Spend")</f>
        <v>Low Spend</v>
      </c>
      <c r="Z2089">
        <v>2</v>
      </c>
      <c r="AA2089">
        <v>1</v>
      </c>
      <c r="AB2089">
        <v>0</v>
      </c>
      <c r="AC2089">
        <v>3</v>
      </c>
      <c r="AD2089">
        <f t="shared" si="98"/>
        <v>4</v>
      </c>
      <c r="AE2089" s="30">
        <f>IFERROR(marketing_campaign32[[#This Row],[TotalSpend]]/marketing_campaign32[[#This Row],[TotalPurchase]], 0)</f>
        <v>6.25</v>
      </c>
      <c r="AF2089">
        <v>7</v>
      </c>
      <c r="AG2089">
        <v>0</v>
      </c>
      <c r="AH2089">
        <v>0</v>
      </c>
      <c r="AI2089">
        <v>0</v>
      </c>
      <c r="AJ2089">
        <v>0</v>
      </c>
      <c r="AK2089">
        <v>0</v>
      </c>
      <c r="AL2089">
        <v>0</v>
      </c>
      <c r="AM2089">
        <v>0</v>
      </c>
    </row>
    <row r="2090" spans="1:39" x14ac:dyDescent="0.3">
      <c r="A2090">
        <v>1176</v>
      </c>
      <c r="B2090">
        <v>1973</v>
      </c>
      <c r="C2090">
        <f>2014-marketing_campaign32[[#This Row],[Year_Birth]]</f>
        <v>41</v>
      </c>
      <c r="D2090" t="str">
        <f>IF(AND(marketing_campaign32[[#This Row],[Age]]&gt;17, marketing_campaign32[[#This Row],[Age]]&lt;40), "Adult", IF(AND(marketing_campaign32[[#This Row],[Age]]&gt;=40, marketing_campaign32[[#This Row],[Age]]&lt;59), "Middle Age", "Old Age"))</f>
        <v>Middle Age</v>
      </c>
      <c r="E2090">
        <v>2</v>
      </c>
      <c r="F2090">
        <v>2</v>
      </c>
      <c r="G2090">
        <v>26228</v>
      </c>
      <c r="H2090" t="s">
        <v>148</v>
      </c>
      <c r="I2090">
        <v>1</v>
      </c>
      <c r="J2090">
        <v>1</v>
      </c>
      <c r="K2090">
        <v>0</v>
      </c>
      <c r="L2090">
        <f t="shared" si="96"/>
        <v>1</v>
      </c>
      <c r="M2090">
        <f>marketing_campaign32[[#This Row],[TotalKids]]+marketing_campaign32[[#This Row],[Marital_Number]]</f>
        <v>3</v>
      </c>
      <c r="N2090" s="1">
        <v>41539</v>
      </c>
      <c r="O2090" s="22">
        <f>MAX($N$2:$N$2229)-marketing_campaign32[[#This Row],[Dt_Customer]]</f>
        <v>280</v>
      </c>
      <c r="P2090">
        <v>50</v>
      </c>
      <c r="Q2090">
        <v>2</v>
      </c>
      <c r="R2090">
        <v>6</v>
      </c>
      <c r="S2090">
        <v>4</v>
      </c>
      <c r="T2090">
        <v>3</v>
      </c>
      <c r="U2090">
        <v>1</v>
      </c>
      <c r="V2090">
        <v>9</v>
      </c>
      <c r="W2090">
        <f t="shared" si="97"/>
        <v>25</v>
      </c>
      <c r="X2090" s="27">
        <f>marketing_campaign32[[#This Row],[TotalSpend]]/marketing_campaign32[[#This Row],[Income]]</f>
        <v>9.5317980783895075E-4</v>
      </c>
      <c r="Y2090" s="27" t="str">
        <f>IF(marketing_campaign32[[#This Row],[TotalSpend]]&gt;1196, "High Spend", "Low Spend")</f>
        <v>Low Spend</v>
      </c>
      <c r="Z2090">
        <v>1</v>
      </c>
      <c r="AA2090">
        <v>1</v>
      </c>
      <c r="AB2090">
        <v>0</v>
      </c>
      <c r="AC2090">
        <v>2</v>
      </c>
      <c r="AD2090">
        <f t="shared" si="98"/>
        <v>3</v>
      </c>
      <c r="AE2090" s="30">
        <f>IFERROR(marketing_campaign32[[#This Row],[TotalSpend]]/marketing_campaign32[[#This Row],[TotalPurchase]], 0)</f>
        <v>8.3333333333333339</v>
      </c>
      <c r="AF2090">
        <v>8</v>
      </c>
      <c r="AG2090">
        <v>0</v>
      </c>
      <c r="AH2090">
        <v>0</v>
      </c>
      <c r="AI2090">
        <v>0</v>
      </c>
      <c r="AJ2090">
        <v>0</v>
      </c>
      <c r="AK2090">
        <v>0</v>
      </c>
      <c r="AL2090">
        <v>0</v>
      </c>
      <c r="AM2090">
        <v>0</v>
      </c>
    </row>
    <row r="2091" spans="1:39" x14ac:dyDescent="0.3">
      <c r="A2091">
        <v>9396</v>
      </c>
      <c r="B2091">
        <v>1978</v>
      </c>
      <c r="C2091">
        <f>2014-marketing_campaign32[[#This Row],[Year_Birth]]</f>
        <v>36</v>
      </c>
      <c r="D2091" t="str">
        <f>IF(AND(marketing_campaign32[[#This Row],[Age]]&gt;17, marketing_campaign32[[#This Row],[Age]]&lt;40), "Adult", IF(AND(marketing_campaign32[[#This Row],[Age]]&gt;=40, marketing_campaign32[[#This Row],[Age]]&lt;59), "Middle Age", "Old Age"))</f>
        <v>Adult</v>
      </c>
      <c r="E2091">
        <v>3</v>
      </c>
      <c r="F2091">
        <v>2</v>
      </c>
      <c r="G2091">
        <v>37717</v>
      </c>
      <c r="H2091" t="s">
        <v>147</v>
      </c>
      <c r="I2091">
        <v>2</v>
      </c>
      <c r="J2091">
        <v>1</v>
      </c>
      <c r="K2091">
        <v>0</v>
      </c>
      <c r="L2091">
        <f t="shared" si="96"/>
        <v>1</v>
      </c>
      <c r="M2091">
        <f>marketing_campaign32[[#This Row],[TotalKids]]+marketing_campaign32[[#This Row],[Marital_Number]]</f>
        <v>3</v>
      </c>
      <c r="N2091" s="1">
        <v>41236</v>
      </c>
      <c r="O2091" s="22">
        <f>MAX($N$2:$N$2229)-marketing_campaign32[[#This Row],[Dt_Customer]]</f>
        <v>583</v>
      </c>
      <c r="P2091">
        <v>31</v>
      </c>
      <c r="Q2091">
        <v>9</v>
      </c>
      <c r="R2091">
        <v>0</v>
      </c>
      <c r="S2091">
        <v>6</v>
      </c>
      <c r="T2091">
        <v>4</v>
      </c>
      <c r="U2091">
        <v>1</v>
      </c>
      <c r="V2091">
        <v>5</v>
      </c>
      <c r="W2091">
        <f t="shared" si="97"/>
        <v>25</v>
      </c>
      <c r="X2091" s="27">
        <f>marketing_campaign32[[#This Row],[TotalSpend]]/marketing_campaign32[[#This Row],[Income]]</f>
        <v>6.6283108412652119E-4</v>
      </c>
      <c r="Y2091" s="27" t="str">
        <f>IF(marketing_campaign32[[#This Row],[TotalSpend]]&gt;1196, "High Spend", "Low Spend")</f>
        <v>Low Spend</v>
      </c>
      <c r="Z2091">
        <v>1</v>
      </c>
      <c r="AA2091">
        <v>1</v>
      </c>
      <c r="AB2091">
        <v>0</v>
      </c>
      <c r="AC2091">
        <v>2</v>
      </c>
      <c r="AD2091">
        <f t="shared" si="98"/>
        <v>3</v>
      </c>
      <c r="AE2091" s="30">
        <f>IFERROR(marketing_campaign32[[#This Row],[TotalSpend]]/marketing_campaign32[[#This Row],[TotalPurchase]], 0)</f>
        <v>8.3333333333333339</v>
      </c>
      <c r="AF2091">
        <v>9</v>
      </c>
      <c r="AG2091">
        <v>0</v>
      </c>
      <c r="AH2091">
        <v>0</v>
      </c>
      <c r="AI2091">
        <v>0</v>
      </c>
      <c r="AJ2091">
        <v>0</v>
      </c>
      <c r="AK2091">
        <v>0</v>
      </c>
      <c r="AL2091">
        <v>0</v>
      </c>
      <c r="AM2091">
        <v>0</v>
      </c>
    </row>
    <row r="2092" spans="1:39" x14ac:dyDescent="0.3">
      <c r="A2092">
        <v>933</v>
      </c>
      <c r="B2092">
        <v>1978</v>
      </c>
      <c r="C2092">
        <f>2014-marketing_campaign32[[#This Row],[Year_Birth]]</f>
        <v>36</v>
      </c>
      <c r="D2092" t="str">
        <f>IF(AND(marketing_campaign32[[#This Row],[Age]]&gt;17, marketing_campaign32[[#This Row],[Age]]&lt;40), "Adult", IF(AND(marketing_campaign32[[#This Row],[Age]]&gt;=40, marketing_campaign32[[#This Row],[Age]]&lt;59), "Middle Age", "Old Age"))</f>
        <v>Adult</v>
      </c>
      <c r="E2092">
        <v>3</v>
      </c>
      <c r="F2092">
        <v>2</v>
      </c>
      <c r="G2092">
        <v>37717</v>
      </c>
      <c r="H2092" t="s">
        <v>147</v>
      </c>
      <c r="I2092">
        <v>2</v>
      </c>
      <c r="J2092">
        <v>1</v>
      </c>
      <c r="K2092">
        <v>0</v>
      </c>
      <c r="L2092">
        <f t="shared" si="96"/>
        <v>1</v>
      </c>
      <c r="M2092">
        <f>marketing_campaign32[[#This Row],[TotalKids]]+marketing_campaign32[[#This Row],[Marital_Number]]</f>
        <v>3</v>
      </c>
      <c r="N2092" s="1">
        <v>41236</v>
      </c>
      <c r="O2092" s="22">
        <f>MAX($N$2:$N$2229)-marketing_campaign32[[#This Row],[Dt_Customer]]</f>
        <v>583</v>
      </c>
      <c r="P2092">
        <v>31</v>
      </c>
      <c r="Q2092">
        <v>9</v>
      </c>
      <c r="R2092">
        <v>0</v>
      </c>
      <c r="S2092">
        <v>6</v>
      </c>
      <c r="T2092">
        <v>4</v>
      </c>
      <c r="U2092">
        <v>1</v>
      </c>
      <c r="V2092">
        <v>5</v>
      </c>
      <c r="W2092">
        <f t="shared" si="97"/>
        <v>25</v>
      </c>
      <c r="X2092" s="27">
        <f>marketing_campaign32[[#This Row],[TotalSpend]]/marketing_campaign32[[#This Row],[Income]]</f>
        <v>6.6283108412652119E-4</v>
      </c>
      <c r="Y2092" s="27" t="str">
        <f>IF(marketing_campaign32[[#This Row],[TotalSpend]]&gt;1196, "High Spend", "Low Spend")</f>
        <v>Low Spend</v>
      </c>
      <c r="Z2092">
        <v>1</v>
      </c>
      <c r="AA2092">
        <v>1</v>
      </c>
      <c r="AB2092">
        <v>0</v>
      </c>
      <c r="AC2092">
        <v>2</v>
      </c>
      <c r="AD2092">
        <f t="shared" si="98"/>
        <v>3</v>
      </c>
      <c r="AE2092" s="30">
        <f>IFERROR(marketing_campaign32[[#This Row],[TotalSpend]]/marketing_campaign32[[#This Row],[TotalPurchase]], 0)</f>
        <v>8.3333333333333339</v>
      </c>
      <c r="AF2092">
        <v>9</v>
      </c>
      <c r="AG2092">
        <v>0</v>
      </c>
      <c r="AH2092">
        <v>0</v>
      </c>
      <c r="AI2092">
        <v>0</v>
      </c>
      <c r="AJ2092">
        <v>0</v>
      </c>
      <c r="AK2092">
        <v>0</v>
      </c>
      <c r="AL2092">
        <v>0</v>
      </c>
      <c r="AM2092">
        <v>0</v>
      </c>
    </row>
    <row r="2093" spans="1:39" x14ac:dyDescent="0.3">
      <c r="A2093">
        <v>10451</v>
      </c>
      <c r="B2093">
        <v>1965</v>
      </c>
      <c r="C2093">
        <f>2014-marketing_campaign32[[#This Row],[Year_Birth]]</f>
        <v>49</v>
      </c>
      <c r="D2093" t="str">
        <f>IF(AND(marketing_campaign32[[#This Row],[Age]]&gt;17, marketing_campaign32[[#This Row],[Age]]&lt;40), "Adult", IF(AND(marketing_campaign32[[#This Row],[Age]]&gt;=40, marketing_campaign32[[#This Row],[Age]]&lt;59), "Middle Age", "Old Age"))</f>
        <v>Middle Age</v>
      </c>
      <c r="E2093">
        <v>2</v>
      </c>
      <c r="F2093">
        <v>2</v>
      </c>
      <c r="G2093">
        <v>29672</v>
      </c>
      <c r="H2093" t="s">
        <v>148</v>
      </c>
      <c r="I2093">
        <v>1</v>
      </c>
      <c r="J2093">
        <v>1</v>
      </c>
      <c r="K2093">
        <v>1</v>
      </c>
      <c r="L2093">
        <f t="shared" si="96"/>
        <v>2</v>
      </c>
      <c r="M2093">
        <f>marketing_campaign32[[#This Row],[TotalKids]]+marketing_campaign32[[#This Row],[Marital_Number]]</f>
        <v>4</v>
      </c>
      <c r="N2093" s="1">
        <v>41345</v>
      </c>
      <c r="O2093" s="22">
        <f>MAX($N$2:$N$2229)-marketing_campaign32[[#This Row],[Dt_Customer]]</f>
        <v>474</v>
      </c>
      <c r="P2093">
        <v>6</v>
      </c>
      <c r="Q2093">
        <v>9</v>
      </c>
      <c r="R2093">
        <v>1</v>
      </c>
      <c r="S2093">
        <v>3</v>
      </c>
      <c r="T2093">
        <v>0</v>
      </c>
      <c r="U2093">
        <v>4</v>
      </c>
      <c r="V2093">
        <v>8</v>
      </c>
      <c r="W2093">
        <f t="shared" si="97"/>
        <v>25</v>
      </c>
      <c r="X2093" s="27">
        <f>marketing_campaign32[[#This Row],[TotalSpend]]/marketing_campaign32[[#This Row],[Income]]</f>
        <v>8.4254516042059856E-4</v>
      </c>
      <c r="Y2093" s="27" t="str">
        <f>IF(marketing_campaign32[[#This Row],[TotalSpend]]&gt;1196, "High Spend", "Low Spend")</f>
        <v>Low Spend</v>
      </c>
      <c r="Z2093">
        <v>1</v>
      </c>
      <c r="AA2093">
        <v>0</v>
      </c>
      <c r="AB2093">
        <v>0</v>
      </c>
      <c r="AC2093">
        <v>3</v>
      </c>
      <c r="AD2093">
        <f t="shared" si="98"/>
        <v>3</v>
      </c>
      <c r="AE2093" s="30">
        <f>IFERROR(marketing_campaign32[[#This Row],[TotalSpend]]/marketing_campaign32[[#This Row],[TotalPurchase]], 0)</f>
        <v>8.3333333333333339</v>
      </c>
      <c r="AF2093">
        <v>6</v>
      </c>
      <c r="AG2093">
        <v>0</v>
      </c>
      <c r="AH2093">
        <v>0</v>
      </c>
      <c r="AI2093">
        <v>0</v>
      </c>
      <c r="AJ2093">
        <v>0</v>
      </c>
      <c r="AK2093">
        <v>0</v>
      </c>
      <c r="AL2093">
        <v>0</v>
      </c>
      <c r="AM2093">
        <v>0</v>
      </c>
    </row>
    <row r="2094" spans="1:39" x14ac:dyDescent="0.3">
      <c r="A2094">
        <v>4198</v>
      </c>
      <c r="B2094">
        <v>1965</v>
      </c>
      <c r="C2094">
        <f>2014-marketing_campaign32[[#This Row],[Year_Birth]]</f>
        <v>49</v>
      </c>
      <c r="D2094" t="str">
        <f>IF(AND(marketing_campaign32[[#This Row],[Age]]&gt;17, marketing_campaign32[[#This Row],[Age]]&lt;40), "Adult", IF(AND(marketing_campaign32[[#This Row],[Age]]&gt;=40, marketing_campaign32[[#This Row],[Age]]&lt;59), "Middle Age", "Old Age"))</f>
        <v>Middle Age</v>
      </c>
      <c r="E2094">
        <v>2</v>
      </c>
      <c r="F2094">
        <v>2</v>
      </c>
      <c r="G2094">
        <v>29672</v>
      </c>
      <c r="H2094" t="s">
        <v>148</v>
      </c>
      <c r="I2094">
        <v>1</v>
      </c>
      <c r="J2094">
        <v>1</v>
      </c>
      <c r="K2094">
        <v>1</v>
      </c>
      <c r="L2094">
        <f t="shared" si="96"/>
        <v>2</v>
      </c>
      <c r="M2094">
        <f>marketing_campaign32[[#This Row],[TotalKids]]+marketing_campaign32[[#This Row],[Marital_Number]]</f>
        <v>4</v>
      </c>
      <c r="N2094" s="1">
        <v>41345</v>
      </c>
      <c r="O2094" s="22">
        <f>MAX($N$2:$N$2229)-marketing_campaign32[[#This Row],[Dt_Customer]]</f>
        <v>474</v>
      </c>
      <c r="P2094">
        <v>6</v>
      </c>
      <c r="Q2094">
        <v>9</v>
      </c>
      <c r="R2094">
        <v>1</v>
      </c>
      <c r="S2094">
        <v>3</v>
      </c>
      <c r="T2094">
        <v>0</v>
      </c>
      <c r="U2094">
        <v>4</v>
      </c>
      <c r="V2094">
        <v>8</v>
      </c>
      <c r="W2094">
        <f t="shared" si="97"/>
        <v>25</v>
      </c>
      <c r="X2094" s="27">
        <f>marketing_campaign32[[#This Row],[TotalSpend]]/marketing_campaign32[[#This Row],[Income]]</f>
        <v>8.4254516042059856E-4</v>
      </c>
      <c r="Y2094" s="27" t="str">
        <f>IF(marketing_campaign32[[#This Row],[TotalSpend]]&gt;1196, "High Spend", "Low Spend")</f>
        <v>Low Spend</v>
      </c>
      <c r="Z2094">
        <v>1</v>
      </c>
      <c r="AA2094">
        <v>0</v>
      </c>
      <c r="AB2094">
        <v>0</v>
      </c>
      <c r="AC2094">
        <v>3</v>
      </c>
      <c r="AD2094">
        <f t="shared" si="98"/>
        <v>3</v>
      </c>
      <c r="AE2094" s="30">
        <f>IFERROR(marketing_campaign32[[#This Row],[TotalSpend]]/marketing_campaign32[[#This Row],[TotalPurchase]], 0)</f>
        <v>8.3333333333333339</v>
      </c>
      <c r="AF2094">
        <v>6</v>
      </c>
      <c r="AG2094">
        <v>0</v>
      </c>
      <c r="AH2094">
        <v>0</v>
      </c>
      <c r="AI2094">
        <v>0</v>
      </c>
      <c r="AJ2094">
        <v>0</v>
      </c>
      <c r="AK2094">
        <v>0</v>
      </c>
      <c r="AL2094">
        <v>0</v>
      </c>
      <c r="AM2094">
        <v>0</v>
      </c>
    </row>
    <row r="2095" spans="1:39" x14ac:dyDescent="0.3">
      <c r="A2095">
        <v>1890</v>
      </c>
      <c r="B2095">
        <v>1971</v>
      </c>
      <c r="C2095">
        <f>2014-marketing_campaign32[[#This Row],[Year_Birth]]</f>
        <v>43</v>
      </c>
      <c r="D2095" t="str">
        <f>IF(AND(marketing_campaign32[[#This Row],[Age]]&gt;17, marketing_campaign32[[#This Row],[Age]]&lt;40), "Adult", IF(AND(marketing_campaign32[[#This Row],[Age]]&gt;=40, marketing_campaign32[[#This Row],[Age]]&lt;59), "Middle Age", "Old Age"))</f>
        <v>Middle Age</v>
      </c>
      <c r="E2095">
        <v>3</v>
      </c>
      <c r="F2095">
        <v>2</v>
      </c>
      <c r="G2095">
        <v>42033</v>
      </c>
      <c r="H2095" t="s">
        <v>147</v>
      </c>
      <c r="I2095">
        <v>2</v>
      </c>
      <c r="J2095">
        <v>1</v>
      </c>
      <c r="K2095">
        <v>1</v>
      </c>
      <c r="L2095">
        <f t="shared" si="96"/>
        <v>2</v>
      </c>
      <c r="M2095">
        <f>marketing_campaign32[[#This Row],[TotalKids]]+marketing_campaign32[[#This Row],[Marital_Number]]</f>
        <v>4</v>
      </c>
      <c r="N2095" s="1">
        <v>41171</v>
      </c>
      <c r="O2095" s="22">
        <f>MAX($N$2:$N$2229)-marketing_campaign32[[#This Row],[Dt_Customer]]</f>
        <v>648</v>
      </c>
      <c r="P2095">
        <v>95</v>
      </c>
      <c r="Q2095">
        <v>11</v>
      </c>
      <c r="R2095">
        <v>1</v>
      </c>
      <c r="S2095">
        <v>4</v>
      </c>
      <c r="T2095">
        <v>2</v>
      </c>
      <c r="U2095">
        <v>0</v>
      </c>
      <c r="V2095">
        <v>7</v>
      </c>
      <c r="W2095">
        <f t="shared" si="97"/>
        <v>25</v>
      </c>
      <c r="X2095" s="27">
        <f>marketing_campaign32[[#This Row],[TotalSpend]]/marketing_campaign32[[#This Row],[Income]]</f>
        <v>5.9477077534318278E-4</v>
      </c>
      <c r="Y2095" s="27" t="str">
        <f>IF(marketing_campaign32[[#This Row],[TotalSpend]]&gt;1196, "High Spend", "Low Spend")</f>
        <v>Low Spend</v>
      </c>
      <c r="Z2095">
        <v>1</v>
      </c>
      <c r="AA2095">
        <v>1</v>
      </c>
      <c r="AB2095">
        <v>0</v>
      </c>
      <c r="AC2095">
        <v>2</v>
      </c>
      <c r="AD2095">
        <f t="shared" si="98"/>
        <v>3</v>
      </c>
      <c r="AE2095" s="30">
        <f>IFERROR(marketing_campaign32[[#This Row],[TotalSpend]]/marketing_campaign32[[#This Row],[TotalPurchase]], 0)</f>
        <v>8.3333333333333339</v>
      </c>
      <c r="AF2095">
        <v>7</v>
      </c>
      <c r="AG2095">
        <v>0</v>
      </c>
      <c r="AH2095">
        <v>0</v>
      </c>
      <c r="AI2095">
        <v>0</v>
      </c>
      <c r="AJ2095">
        <v>0</v>
      </c>
      <c r="AK2095">
        <v>0</v>
      </c>
      <c r="AL2095">
        <v>0</v>
      </c>
      <c r="AM2095">
        <v>0</v>
      </c>
    </row>
    <row r="2096" spans="1:39" x14ac:dyDescent="0.3">
      <c r="A2096">
        <v>3112</v>
      </c>
      <c r="B2096">
        <v>1977</v>
      </c>
      <c r="C2096">
        <f>2014-marketing_campaign32[[#This Row],[Year_Birth]]</f>
        <v>37</v>
      </c>
      <c r="D2096" t="str">
        <f>IF(AND(marketing_campaign32[[#This Row],[Age]]&gt;17, marketing_campaign32[[#This Row],[Age]]&lt;40), "Adult", IF(AND(marketing_campaign32[[#This Row],[Age]]&gt;=40, marketing_campaign32[[#This Row],[Age]]&lt;59), "Middle Age", "Old Age"))</f>
        <v>Adult</v>
      </c>
      <c r="E2096">
        <v>3</v>
      </c>
      <c r="F2096">
        <v>2</v>
      </c>
      <c r="G2096">
        <v>22701</v>
      </c>
      <c r="H2096" t="s">
        <v>148</v>
      </c>
      <c r="I2096">
        <v>1</v>
      </c>
      <c r="J2096">
        <v>1</v>
      </c>
      <c r="K2096">
        <v>0</v>
      </c>
      <c r="L2096">
        <f t="shared" si="96"/>
        <v>1</v>
      </c>
      <c r="M2096">
        <f>marketing_campaign32[[#This Row],[TotalKids]]+marketing_campaign32[[#This Row],[Marital_Number]]</f>
        <v>3</v>
      </c>
      <c r="N2096" s="1">
        <v>41522</v>
      </c>
      <c r="O2096" s="22">
        <f>MAX($N$2:$N$2229)-marketing_campaign32[[#This Row],[Dt_Customer]]</f>
        <v>297</v>
      </c>
      <c r="P2096">
        <v>2</v>
      </c>
      <c r="Q2096">
        <v>2</v>
      </c>
      <c r="R2096">
        <v>4</v>
      </c>
      <c r="S2096">
        <v>9</v>
      </c>
      <c r="T2096">
        <v>0</v>
      </c>
      <c r="U2096">
        <v>4</v>
      </c>
      <c r="V2096">
        <v>5</v>
      </c>
      <c r="W2096">
        <f t="shared" si="97"/>
        <v>24</v>
      </c>
      <c r="X2096" s="27">
        <f>marketing_campaign32[[#This Row],[TotalSpend]]/marketing_campaign32[[#This Row],[Income]]</f>
        <v>1.0572221488040175E-3</v>
      </c>
      <c r="Y2096" s="27" t="str">
        <f>IF(marketing_campaign32[[#This Row],[TotalSpend]]&gt;1196, "High Spend", "Low Spend")</f>
        <v>Low Spend</v>
      </c>
      <c r="Z2096">
        <v>1</v>
      </c>
      <c r="AA2096">
        <v>1</v>
      </c>
      <c r="AB2096">
        <v>0</v>
      </c>
      <c r="AC2096">
        <v>3</v>
      </c>
      <c r="AD2096">
        <f t="shared" si="98"/>
        <v>4</v>
      </c>
      <c r="AE2096" s="30">
        <f>IFERROR(marketing_campaign32[[#This Row],[TotalSpend]]/marketing_campaign32[[#This Row],[TotalPurchase]], 0)</f>
        <v>6</v>
      </c>
      <c r="AF2096">
        <v>5</v>
      </c>
      <c r="AG2096">
        <v>0</v>
      </c>
      <c r="AH2096">
        <v>0</v>
      </c>
      <c r="AI2096">
        <v>0</v>
      </c>
      <c r="AJ2096">
        <v>0</v>
      </c>
      <c r="AK2096">
        <v>0</v>
      </c>
      <c r="AL2096">
        <v>0</v>
      </c>
      <c r="AM2096">
        <v>0</v>
      </c>
    </row>
    <row r="2097" spans="1:39" x14ac:dyDescent="0.3">
      <c r="A2097">
        <v>2292</v>
      </c>
      <c r="B2097">
        <v>1985</v>
      </c>
      <c r="C2097">
        <f>2014-marketing_campaign32[[#This Row],[Year_Birth]]</f>
        <v>29</v>
      </c>
      <c r="D2097" t="str">
        <f>IF(AND(marketing_campaign32[[#This Row],[Age]]&gt;17, marketing_campaign32[[#This Row],[Age]]&lt;40), "Adult", IF(AND(marketing_campaign32[[#This Row],[Age]]&gt;=40, marketing_campaign32[[#This Row],[Age]]&lt;59), "Middle Age", "Old Age"))</f>
        <v>Adult</v>
      </c>
      <c r="E2097">
        <v>2</v>
      </c>
      <c r="F2097">
        <v>1</v>
      </c>
      <c r="G2097">
        <v>22327</v>
      </c>
      <c r="H2097" t="s">
        <v>148</v>
      </c>
      <c r="I2097">
        <v>1</v>
      </c>
      <c r="J2097">
        <v>1</v>
      </c>
      <c r="K2097">
        <v>0</v>
      </c>
      <c r="L2097">
        <f t="shared" si="96"/>
        <v>1</v>
      </c>
      <c r="M2097">
        <f>marketing_campaign32[[#This Row],[TotalKids]]+marketing_campaign32[[#This Row],[Marital_Number]]</f>
        <v>2</v>
      </c>
      <c r="N2097" s="1">
        <v>41488</v>
      </c>
      <c r="O2097" s="22">
        <f>MAX($N$2:$N$2229)-marketing_campaign32[[#This Row],[Dt_Customer]]</f>
        <v>331</v>
      </c>
      <c r="P2097">
        <v>94</v>
      </c>
      <c r="Q2097">
        <v>5</v>
      </c>
      <c r="R2097">
        <v>4</v>
      </c>
      <c r="S2097">
        <v>8</v>
      </c>
      <c r="T2097">
        <v>2</v>
      </c>
      <c r="U2097">
        <v>0</v>
      </c>
      <c r="V2097">
        <v>5</v>
      </c>
      <c r="W2097">
        <f t="shared" si="97"/>
        <v>24</v>
      </c>
      <c r="X2097" s="27">
        <f>marketing_campaign32[[#This Row],[TotalSpend]]/marketing_campaign32[[#This Row],[Income]]</f>
        <v>1.0749316970484167E-3</v>
      </c>
      <c r="Y2097" s="27" t="str">
        <f>IF(marketing_campaign32[[#This Row],[TotalSpend]]&gt;1196, "High Spend", "Low Spend")</f>
        <v>Low Spend</v>
      </c>
      <c r="Z2097">
        <v>1</v>
      </c>
      <c r="AA2097">
        <v>1</v>
      </c>
      <c r="AB2097">
        <v>0</v>
      </c>
      <c r="AC2097">
        <v>3</v>
      </c>
      <c r="AD2097">
        <f t="shared" si="98"/>
        <v>4</v>
      </c>
      <c r="AE2097" s="30">
        <f>IFERROR(marketing_campaign32[[#This Row],[TotalSpend]]/marketing_campaign32[[#This Row],[TotalPurchase]], 0)</f>
        <v>6</v>
      </c>
      <c r="AF2097">
        <v>5</v>
      </c>
      <c r="AG2097">
        <v>0</v>
      </c>
      <c r="AH2097">
        <v>0</v>
      </c>
      <c r="AI2097">
        <v>0</v>
      </c>
      <c r="AJ2097">
        <v>0</v>
      </c>
      <c r="AK2097">
        <v>0</v>
      </c>
      <c r="AL2097">
        <v>0</v>
      </c>
      <c r="AM2097">
        <v>0</v>
      </c>
    </row>
    <row r="2098" spans="1:39" x14ac:dyDescent="0.3">
      <c r="A2098">
        <v>2694</v>
      </c>
      <c r="B2098">
        <v>1967</v>
      </c>
      <c r="C2098">
        <f>2014-marketing_campaign32[[#This Row],[Year_Birth]]</f>
        <v>47</v>
      </c>
      <c r="D2098" t="str">
        <f>IF(AND(marketing_campaign32[[#This Row],[Age]]&gt;17, marketing_campaign32[[#This Row],[Age]]&lt;40), "Adult", IF(AND(marketing_campaign32[[#This Row],[Age]]&gt;=40, marketing_campaign32[[#This Row],[Age]]&lt;59), "Middle Age", "Old Age"))</f>
        <v>Middle Age</v>
      </c>
      <c r="E2098">
        <v>2</v>
      </c>
      <c r="F2098">
        <v>2</v>
      </c>
      <c r="G2098">
        <v>42664</v>
      </c>
      <c r="H2098" t="s">
        <v>147</v>
      </c>
      <c r="I2098">
        <v>2</v>
      </c>
      <c r="J2098">
        <v>0</v>
      </c>
      <c r="K2098">
        <v>1</v>
      </c>
      <c r="L2098">
        <f t="shared" si="96"/>
        <v>1</v>
      </c>
      <c r="M2098">
        <f>marketing_campaign32[[#This Row],[TotalKids]]+marketing_campaign32[[#This Row],[Marital_Number]]</f>
        <v>3</v>
      </c>
      <c r="N2098" s="1">
        <v>41716</v>
      </c>
      <c r="O2098" s="22">
        <f>MAX($N$2:$N$2229)-marketing_campaign32[[#This Row],[Dt_Customer]]</f>
        <v>103</v>
      </c>
      <c r="P2098">
        <v>44</v>
      </c>
      <c r="Q2098">
        <v>21</v>
      </c>
      <c r="R2098">
        <v>0</v>
      </c>
      <c r="S2098">
        <v>3</v>
      </c>
      <c r="T2098">
        <v>0</v>
      </c>
      <c r="U2098">
        <v>0</v>
      </c>
      <c r="V2098">
        <v>0</v>
      </c>
      <c r="W2098">
        <f t="shared" si="97"/>
        <v>24</v>
      </c>
      <c r="X2098" s="27">
        <f>marketing_campaign32[[#This Row],[TotalSpend]]/marketing_campaign32[[#This Row],[Income]]</f>
        <v>5.6253515844740295E-4</v>
      </c>
      <c r="Y2098" s="27" t="str">
        <f>IF(marketing_campaign32[[#This Row],[TotalSpend]]&gt;1196, "High Spend", "Low Spend")</f>
        <v>Low Spend</v>
      </c>
      <c r="Z2098">
        <v>1</v>
      </c>
      <c r="AA2098">
        <v>1</v>
      </c>
      <c r="AB2098">
        <v>0</v>
      </c>
      <c r="AC2098">
        <v>3</v>
      </c>
      <c r="AD2098">
        <f t="shared" si="98"/>
        <v>4</v>
      </c>
      <c r="AE2098" s="30">
        <f>IFERROR(marketing_campaign32[[#This Row],[TotalSpend]]/marketing_campaign32[[#This Row],[TotalPurchase]], 0)</f>
        <v>6</v>
      </c>
      <c r="AF2098">
        <v>6</v>
      </c>
      <c r="AG2098">
        <v>0</v>
      </c>
      <c r="AH2098">
        <v>0</v>
      </c>
      <c r="AI2098">
        <v>0</v>
      </c>
      <c r="AJ2098">
        <v>0</v>
      </c>
      <c r="AK2098">
        <v>0</v>
      </c>
      <c r="AL2098">
        <v>0</v>
      </c>
      <c r="AM2098">
        <v>0</v>
      </c>
    </row>
    <row r="2099" spans="1:39" x14ac:dyDescent="0.3">
      <c r="A2099">
        <v>4290</v>
      </c>
      <c r="B2099">
        <v>1972</v>
      </c>
      <c r="C2099">
        <f>2014-marketing_campaign32[[#This Row],[Year_Birth]]</f>
        <v>42</v>
      </c>
      <c r="D2099" t="str">
        <f>IF(AND(marketing_campaign32[[#This Row],[Age]]&gt;17, marketing_campaign32[[#This Row],[Age]]&lt;40), "Adult", IF(AND(marketing_campaign32[[#This Row],[Age]]&gt;=40, marketing_campaign32[[#This Row],[Age]]&lt;59), "Middle Age", "Old Age"))</f>
        <v>Middle Age</v>
      </c>
      <c r="E2099">
        <v>2</v>
      </c>
      <c r="F2099">
        <v>2</v>
      </c>
      <c r="G2099">
        <v>30467</v>
      </c>
      <c r="H2099" t="s">
        <v>147</v>
      </c>
      <c r="I2099">
        <v>2</v>
      </c>
      <c r="J2099">
        <v>1</v>
      </c>
      <c r="K2099">
        <v>0</v>
      </c>
      <c r="L2099">
        <f t="shared" si="96"/>
        <v>1</v>
      </c>
      <c r="M2099">
        <f>marketing_campaign32[[#This Row],[TotalKids]]+marketing_campaign32[[#This Row],[Marital_Number]]</f>
        <v>3</v>
      </c>
      <c r="N2099" s="1">
        <v>41717</v>
      </c>
      <c r="O2099" s="22">
        <f>MAX($N$2:$N$2229)-marketing_campaign32[[#This Row],[Dt_Customer]]</f>
        <v>102</v>
      </c>
      <c r="P2099">
        <v>8</v>
      </c>
      <c r="Q2099">
        <v>1</v>
      </c>
      <c r="R2099">
        <v>3</v>
      </c>
      <c r="S2099">
        <v>8</v>
      </c>
      <c r="T2099">
        <v>2</v>
      </c>
      <c r="U2099">
        <v>5</v>
      </c>
      <c r="V2099">
        <v>5</v>
      </c>
      <c r="W2099">
        <f t="shared" si="97"/>
        <v>24</v>
      </c>
      <c r="X2099" s="27">
        <f>marketing_campaign32[[#This Row],[TotalSpend]]/marketing_campaign32[[#This Row],[Income]]</f>
        <v>7.8773755210555685E-4</v>
      </c>
      <c r="Y2099" s="27" t="str">
        <f>IF(marketing_campaign32[[#This Row],[TotalSpend]]&gt;1196, "High Spend", "Low Spend")</f>
        <v>Low Spend</v>
      </c>
      <c r="Z2099">
        <v>1</v>
      </c>
      <c r="AA2099">
        <v>1</v>
      </c>
      <c r="AB2099">
        <v>0</v>
      </c>
      <c r="AC2099">
        <v>2</v>
      </c>
      <c r="AD2099">
        <f t="shared" si="98"/>
        <v>3</v>
      </c>
      <c r="AE2099" s="30">
        <f>IFERROR(marketing_campaign32[[#This Row],[TotalSpend]]/marketing_campaign32[[#This Row],[TotalPurchase]], 0)</f>
        <v>8</v>
      </c>
      <c r="AF2099">
        <v>7</v>
      </c>
      <c r="AG2099">
        <v>0</v>
      </c>
      <c r="AH2099">
        <v>0</v>
      </c>
      <c r="AI2099">
        <v>0</v>
      </c>
      <c r="AJ2099">
        <v>0</v>
      </c>
      <c r="AK2099">
        <v>0</v>
      </c>
      <c r="AL2099">
        <v>0</v>
      </c>
      <c r="AM2099">
        <v>0</v>
      </c>
    </row>
    <row r="2100" spans="1:39" x14ac:dyDescent="0.3">
      <c r="A2100">
        <v>8977</v>
      </c>
      <c r="B2100">
        <v>1985</v>
      </c>
      <c r="C2100">
        <f>2014-marketing_campaign32[[#This Row],[Year_Birth]]</f>
        <v>29</v>
      </c>
      <c r="D2100" t="str">
        <f>IF(AND(marketing_campaign32[[#This Row],[Age]]&gt;17, marketing_campaign32[[#This Row],[Age]]&lt;40), "Adult", IF(AND(marketing_campaign32[[#This Row],[Age]]&gt;=40, marketing_campaign32[[#This Row],[Age]]&lt;59), "Middle Age", "Old Age"))</f>
        <v>Adult</v>
      </c>
      <c r="E2100">
        <v>1</v>
      </c>
      <c r="F2100">
        <v>1</v>
      </c>
      <c r="G2100">
        <v>16581</v>
      </c>
      <c r="H2100" t="s">
        <v>148</v>
      </c>
      <c r="I2100">
        <v>1</v>
      </c>
      <c r="J2100">
        <v>0</v>
      </c>
      <c r="K2100">
        <v>0</v>
      </c>
      <c r="L2100">
        <f t="shared" si="96"/>
        <v>0</v>
      </c>
      <c r="M2100">
        <f>marketing_campaign32[[#This Row],[TotalKids]]+marketing_campaign32[[#This Row],[Marital_Number]]</f>
        <v>1</v>
      </c>
      <c r="N2100" s="1">
        <v>41286</v>
      </c>
      <c r="O2100" s="22">
        <f>MAX($N$2:$N$2229)-marketing_campaign32[[#This Row],[Dt_Customer]]</f>
        <v>533</v>
      </c>
      <c r="P2100">
        <v>51</v>
      </c>
      <c r="Q2100">
        <v>1</v>
      </c>
      <c r="R2100">
        <v>3</v>
      </c>
      <c r="S2100">
        <v>4</v>
      </c>
      <c r="T2100">
        <v>2</v>
      </c>
      <c r="U2100">
        <v>3</v>
      </c>
      <c r="V2100">
        <v>11</v>
      </c>
      <c r="W2100">
        <f t="shared" si="97"/>
        <v>24</v>
      </c>
      <c r="X2100" s="27">
        <f>marketing_campaign32[[#This Row],[TotalSpend]]/marketing_campaign32[[#This Row],[Income]]</f>
        <v>1.4474398407816175E-3</v>
      </c>
      <c r="Y2100" s="27" t="str">
        <f>IF(marketing_campaign32[[#This Row],[TotalSpend]]&gt;1196, "High Spend", "Low Spend")</f>
        <v>Low Spend</v>
      </c>
      <c r="Z2100">
        <v>1</v>
      </c>
      <c r="AA2100">
        <v>0</v>
      </c>
      <c r="AB2100">
        <v>0</v>
      </c>
      <c r="AC2100">
        <v>3</v>
      </c>
      <c r="AD2100">
        <f t="shared" si="98"/>
        <v>3</v>
      </c>
      <c r="AE2100" s="30">
        <f>IFERROR(marketing_campaign32[[#This Row],[TotalSpend]]/marketing_campaign32[[#This Row],[TotalPurchase]], 0)</f>
        <v>8</v>
      </c>
      <c r="AF2100">
        <v>4</v>
      </c>
      <c r="AG2100">
        <v>0</v>
      </c>
      <c r="AH2100">
        <v>0</v>
      </c>
      <c r="AI2100">
        <v>0</v>
      </c>
      <c r="AJ2100">
        <v>0</v>
      </c>
      <c r="AK2100">
        <v>0</v>
      </c>
      <c r="AL2100">
        <v>0</v>
      </c>
      <c r="AM2100">
        <v>0</v>
      </c>
    </row>
    <row r="2101" spans="1:39" x14ac:dyDescent="0.3">
      <c r="A2101">
        <v>5181</v>
      </c>
      <c r="B2101">
        <v>1982</v>
      </c>
      <c r="C2101">
        <f>2014-marketing_campaign32[[#This Row],[Year_Birth]]</f>
        <v>32</v>
      </c>
      <c r="D2101" t="str">
        <f>IF(AND(marketing_campaign32[[#This Row],[Age]]&gt;17, marketing_campaign32[[#This Row],[Age]]&lt;40), "Adult", IF(AND(marketing_campaign32[[#This Row],[Age]]&gt;=40, marketing_campaign32[[#This Row],[Age]]&lt;59), "Middle Age", "Old Age"))</f>
        <v>Adult</v>
      </c>
      <c r="E2101">
        <v>1</v>
      </c>
      <c r="F2101">
        <v>1</v>
      </c>
      <c r="G2101">
        <v>24367</v>
      </c>
      <c r="H2101" t="s">
        <v>148</v>
      </c>
      <c r="I2101">
        <v>1</v>
      </c>
      <c r="J2101">
        <v>1</v>
      </c>
      <c r="K2101">
        <v>0</v>
      </c>
      <c r="L2101">
        <f t="shared" si="96"/>
        <v>1</v>
      </c>
      <c r="M2101">
        <f>marketing_campaign32[[#This Row],[TotalKids]]+marketing_campaign32[[#This Row],[Marital_Number]]</f>
        <v>2</v>
      </c>
      <c r="N2101" s="1">
        <v>41353</v>
      </c>
      <c r="O2101" s="22">
        <f>MAX($N$2:$N$2229)-marketing_campaign32[[#This Row],[Dt_Customer]]</f>
        <v>466</v>
      </c>
      <c r="P2101">
        <v>58</v>
      </c>
      <c r="Q2101">
        <v>2</v>
      </c>
      <c r="R2101">
        <v>4</v>
      </c>
      <c r="S2101">
        <v>2</v>
      </c>
      <c r="T2101">
        <v>0</v>
      </c>
      <c r="U2101">
        <v>11</v>
      </c>
      <c r="V2101">
        <v>5</v>
      </c>
      <c r="W2101">
        <f t="shared" si="97"/>
        <v>24</v>
      </c>
      <c r="X2101" s="27">
        <f>marketing_campaign32[[#This Row],[TotalSpend]]/marketing_campaign32[[#This Row],[Income]]</f>
        <v>9.8493864653014331E-4</v>
      </c>
      <c r="Y2101" s="27" t="str">
        <f>IF(marketing_campaign32[[#This Row],[TotalSpend]]&gt;1196, "High Spend", "Low Spend")</f>
        <v>Low Spend</v>
      </c>
      <c r="Z2101">
        <v>1</v>
      </c>
      <c r="AA2101">
        <v>1</v>
      </c>
      <c r="AB2101">
        <v>0</v>
      </c>
      <c r="AC2101">
        <v>2</v>
      </c>
      <c r="AD2101">
        <f t="shared" si="98"/>
        <v>3</v>
      </c>
      <c r="AE2101" s="30">
        <f>IFERROR(marketing_campaign32[[#This Row],[TotalSpend]]/marketing_campaign32[[#This Row],[TotalPurchase]], 0)</f>
        <v>8</v>
      </c>
      <c r="AF2101">
        <v>9</v>
      </c>
      <c r="AG2101">
        <v>0</v>
      </c>
      <c r="AH2101">
        <v>0</v>
      </c>
      <c r="AI2101">
        <v>0</v>
      </c>
      <c r="AJ2101">
        <v>0</v>
      </c>
      <c r="AK2101">
        <v>0</v>
      </c>
      <c r="AL2101">
        <v>0</v>
      </c>
      <c r="AM2101">
        <v>0</v>
      </c>
    </row>
    <row r="2102" spans="1:39" x14ac:dyDescent="0.3">
      <c r="A2102">
        <v>2936</v>
      </c>
      <c r="B2102">
        <v>1982</v>
      </c>
      <c r="C2102">
        <f>2014-marketing_campaign32[[#This Row],[Year_Birth]]</f>
        <v>32</v>
      </c>
      <c r="D2102" t="str">
        <f>IF(AND(marketing_campaign32[[#This Row],[Age]]&gt;17, marketing_campaign32[[#This Row],[Age]]&lt;40), "Adult", IF(AND(marketing_campaign32[[#This Row],[Age]]&gt;=40, marketing_campaign32[[#This Row],[Age]]&lt;59), "Middle Age", "Old Age"))</f>
        <v>Adult</v>
      </c>
      <c r="E2102">
        <v>3</v>
      </c>
      <c r="F2102">
        <v>2</v>
      </c>
      <c r="G2102">
        <v>23661</v>
      </c>
      <c r="H2102" t="s">
        <v>148</v>
      </c>
      <c r="I2102">
        <v>1</v>
      </c>
      <c r="J2102">
        <v>1</v>
      </c>
      <c r="K2102">
        <v>0</v>
      </c>
      <c r="L2102">
        <f t="shared" si="96"/>
        <v>1</v>
      </c>
      <c r="M2102">
        <f>marketing_campaign32[[#This Row],[TotalKids]]+marketing_campaign32[[#This Row],[Marital_Number]]</f>
        <v>3</v>
      </c>
      <c r="N2102" s="1">
        <v>41612</v>
      </c>
      <c r="O2102" s="22">
        <f>MAX($N$2:$N$2229)-marketing_campaign32[[#This Row],[Dt_Customer]]</f>
        <v>207</v>
      </c>
      <c r="P2102">
        <v>46</v>
      </c>
      <c r="Q2102">
        <v>18</v>
      </c>
      <c r="R2102">
        <v>0</v>
      </c>
      <c r="S2102">
        <v>4</v>
      </c>
      <c r="T2102">
        <v>0</v>
      </c>
      <c r="U2102">
        <v>0</v>
      </c>
      <c r="V2102">
        <v>1</v>
      </c>
      <c r="W2102">
        <f t="shared" si="97"/>
        <v>23</v>
      </c>
      <c r="X2102" s="27">
        <f>marketing_campaign32[[#This Row],[TotalSpend]]/marketing_campaign32[[#This Row],[Income]]</f>
        <v>9.7206373357000976E-4</v>
      </c>
      <c r="Y2102" s="27" t="str">
        <f>IF(marketing_campaign32[[#This Row],[TotalSpend]]&gt;1196, "High Spend", "Low Spend")</f>
        <v>Low Spend</v>
      </c>
      <c r="Z2102">
        <v>1</v>
      </c>
      <c r="AA2102">
        <v>1</v>
      </c>
      <c r="AB2102">
        <v>0</v>
      </c>
      <c r="AC2102">
        <v>3</v>
      </c>
      <c r="AD2102">
        <f t="shared" si="98"/>
        <v>4</v>
      </c>
      <c r="AE2102" s="30">
        <f>IFERROR(marketing_campaign32[[#This Row],[TotalSpend]]/marketing_campaign32[[#This Row],[TotalPurchase]], 0)</f>
        <v>5.75</v>
      </c>
      <c r="AF2102">
        <v>7</v>
      </c>
      <c r="AG2102">
        <v>0</v>
      </c>
      <c r="AH2102">
        <v>0</v>
      </c>
      <c r="AI2102">
        <v>0</v>
      </c>
      <c r="AJ2102">
        <v>0</v>
      </c>
      <c r="AK2102">
        <v>0</v>
      </c>
      <c r="AL2102">
        <v>0</v>
      </c>
      <c r="AM2102">
        <v>0</v>
      </c>
    </row>
    <row r="2103" spans="1:39" x14ac:dyDescent="0.3">
      <c r="A2103">
        <v>8315</v>
      </c>
      <c r="B2103">
        <v>1995</v>
      </c>
      <c r="C2103">
        <f>2014-marketing_campaign32[[#This Row],[Year_Birth]]</f>
        <v>19</v>
      </c>
      <c r="D2103" t="str">
        <f>IF(AND(marketing_campaign32[[#This Row],[Age]]&gt;17, marketing_campaign32[[#This Row],[Age]]&lt;40), "Adult", IF(AND(marketing_campaign32[[#This Row],[Age]]&gt;=40, marketing_campaign32[[#This Row],[Age]]&lt;59), "Middle Age", "Old Age"))</f>
        <v>Adult</v>
      </c>
      <c r="E2103">
        <v>2</v>
      </c>
      <c r="F2103">
        <v>1</v>
      </c>
      <c r="G2103">
        <v>34824</v>
      </c>
      <c r="H2103" t="s">
        <v>147</v>
      </c>
      <c r="I2103">
        <v>2</v>
      </c>
      <c r="J2103">
        <v>0</v>
      </c>
      <c r="K2103">
        <v>0</v>
      </c>
      <c r="L2103">
        <f t="shared" si="96"/>
        <v>0</v>
      </c>
      <c r="M2103">
        <f>marketing_campaign32[[#This Row],[TotalKids]]+marketing_campaign32[[#This Row],[Marital_Number]]</f>
        <v>1</v>
      </c>
      <c r="N2103" s="1">
        <v>41724</v>
      </c>
      <c r="O2103" s="22">
        <f>MAX($N$2:$N$2229)-marketing_campaign32[[#This Row],[Dt_Customer]]</f>
        <v>95</v>
      </c>
      <c r="P2103">
        <v>65</v>
      </c>
      <c r="Q2103">
        <v>4</v>
      </c>
      <c r="R2103">
        <v>2</v>
      </c>
      <c r="S2103">
        <v>11</v>
      </c>
      <c r="T2103">
        <v>2</v>
      </c>
      <c r="U2103">
        <v>0</v>
      </c>
      <c r="V2103">
        <v>4</v>
      </c>
      <c r="W2103">
        <f t="shared" si="97"/>
        <v>23</v>
      </c>
      <c r="X2103" s="27">
        <f>marketing_campaign32[[#This Row],[TotalSpend]]/marketing_campaign32[[#This Row],[Income]]</f>
        <v>6.6046404778313805E-4</v>
      </c>
      <c r="Y2103" s="27" t="str">
        <f>IF(marketing_campaign32[[#This Row],[TotalSpend]]&gt;1196, "High Spend", "Low Spend")</f>
        <v>Low Spend</v>
      </c>
      <c r="Z2103">
        <v>1</v>
      </c>
      <c r="AA2103">
        <v>1</v>
      </c>
      <c r="AB2103">
        <v>0</v>
      </c>
      <c r="AC2103">
        <v>2</v>
      </c>
      <c r="AD2103">
        <f t="shared" si="98"/>
        <v>3</v>
      </c>
      <c r="AE2103" s="30">
        <f>IFERROR(marketing_campaign32[[#This Row],[TotalSpend]]/marketing_campaign32[[#This Row],[TotalPurchase]], 0)</f>
        <v>7.666666666666667</v>
      </c>
      <c r="AF2103">
        <v>6</v>
      </c>
      <c r="AG2103">
        <v>0</v>
      </c>
      <c r="AH2103">
        <v>0</v>
      </c>
      <c r="AI2103">
        <v>0</v>
      </c>
      <c r="AJ2103">
        <v>0</v>
      </c>
      <c r="AK2103">
        <v>0</v>
      </c>
      <c r="AL2103">
        <v>0</v>
      </c>
      <c r="AM2103">
        <v>0</v>
      </c>
    </row>
    <row r="2104" spans="1:39" x14ac:dyDescent="0.3">
      <c r="A2104">
        <v>5184</v>
      </c>
      <c r="B2104">
        <v>1995</v>
      </c>
      <c r="C2104">
        <f>2014-marketing_campaign32[[#This Row],[Year_Birth]]</f>
        <v>19</v>
      </c>
      <c r="D2104" t="str">
        <f>IF(AND(marketing_campaign32[[#This Row],[Age]]&gt;17, marketing_campaign32[[#This Row],[Age]]&lt;40), "Adult", IF(AND(marketing_campaign32[[#This Row],[Age]]&gt;=40, marketing_campaign32[[#This Row],[Age]]&lt;59), "Middle Age", "Old Age"))</f>
        <v>Adult</v>
      </c>
      <c r="E2104">
        <v>2</v>
      </c>
      <c r="F2104">
        <v>1</v>
      </c>
      <c r="G2104">
        <v>34824</v>
      </c>
      <c r="H2104" t="s">
        <v>147</v>
      </c>
      <c r="I2104">
        <v>2</v>
      </c>
      <c r="J2104">
        <v>0</v>
      </c>
      <c r="K2104">
        <v>0</v>
      </c>
      <c r="L2104">
        <f t="shared" si="96"/>
        <v>0</v>
      </c>
      <c r="M2104">
        <f>marketing_campaign32[[#This Row],[TotalKids]]+marketing_campaign32[[#This Row],[Marital_Number]]</f>
        <v>1</v>
      </c>
      <c r="N2104" s="1">
        <v>41724</v>
      </c>
      <c r="O2104" s="22">
        <f>MAX($N$2:$N$2229)-marketing_campaign32[[#This Row],[Dt_Customer]]</f>
        <v>95</v>
      </c>
      <c r="P2104">
        <v>65</v>
      </c>
      <c r="Q2104">
        <v>4</v>
      </c>
      <c r="R2104">
        <v>2</v>
      </c>
      <c r="S2104">
        <v>11</v>
      </c>
      <c r="T2104">
        <v>2</v>
      </c>
      <c r="U2104">
        <v>0</v>
      </c>
      <c r="V2104">
        <v>4</v>
      </c>
      <c r="W2104">
        <f t="shared" si="97"/>
        <v>23</v>
      </c>
      <c r="X2104" s="27">
        <f>marketing_campaign32[[#This Row],[TotalSpend]]/marketing_campaign32[[#This Row],[Income]]</f>
        <v>6.6046404778313805E-4</v>
      </c>
      <c r="Y2104" s="27" t="str">
        <f>IF(marketing_campaign32[[#This Row],[TotalSpend]]&gt;1196, "High Spend", "Low Spend")</f>
        <v>Low Spend</v>
      </c>
      <c r="Z2104">
        <v>1</v>
      </c>
      <c r="AA2104">
        <v>1</v>
      </c>
      <c r="AB2104">
        <v>0</v>
      </c>
      <c r="AC2104">
        <v>2</v>
      </c>
      <c r="AD2104">
        <f t="shared" si="98"/>
        <v>3</v>
      </c>
      <c r="AE2104" s="30">
        <f>IFERROR(marketing_campaign32[[#This Row],[TotalSpend]]/marketing_campaign32[[#This Row],[TotalPurchase]], 0)</f>
        <v>7.666666666666667</v>
      </c>
      <c r="AF2104">
        <v>6</v>
      </c>
      <c r="AG2104">
        <v>0</v>
      </c>
      <c r="AH2104">
        <v>0</v>
      </c>
      <c r="AI2104">
        <v>0</v>
      </c>
      <c r="AJ2104">
        <v>0</v>
      </c>
      <c r="AK2104">
        <v>0</v>
      </c>
      <c r="AL2104">
        <v>0</v>
      </c>
      <c r="AM2104">
        <v>0</v>
      </c>
    </row>
    <row r="2105" spans="1:39" x14ac:dyDescent="0.3">
      <c r="A2105">
        <v>5577</v>
      </c>
      <c r="B2105">
        <v>1983</v>
      </c>
      <c r="C2105">
        <f>2014-marketing_campaign32[[#This Row],[Year_Birth]]</f>
        <v>31</v>
      </c>
      <c r="D2105" t="str">
        <f>IF(AND(marketing_campaign32[[#This Row],[Age]]&gt;17, marketing_campaign32[[#This Row],[Age]]&lt;40), "Adult", IF(AND(marketing_campaign32[[#This Row],[Age]]&gt;=40, marketing_campaign32[[#This Row],[Age]]&lt;59), "Middle Age", "Old Age"))</f>
        <v>Adult</v>
      </c>
      <c r="E2105">
        <v>2</v>
      </c>
      <c r="F2105">
        <v>2</v>
      </c>
      <c r="G2105">
        <v>43776</v>
      </c>
      <c r="H2105" t="s">
        <v>147</v>
      </c>
      <c r="I2105">
        <v>2</v>
      </c>
      <c r="J2105">
        <v>1</v>
      </c>
      <c r="K2105">
        <v>0</v>
      </c>
      <c r="L2105">
        <f t="shared" si="96"/>
        <v>1</v>
      </c>
      <c r="M2105">
        <f>marketing_campaign32[[#This Row],[TotalKids]]+marketing_campaign32[[#This Row],[Marital_Number]]</f>
        <v>3</v>
      </c>
      <c r="N2105" s="1">
        <v>41762</v>
      </c>
      <c r="O2105" s="22">
        <f>MAX($N$2:$N$2229)-marketing_campaign32[[#This Row],[Dt_Customer]]</f>
        <v>57</v>
      </c>
      <c r="P2105">
        <v>77</v>
      </c>
      <c r="Q2105">
        <v>8</v>
      </c>
      <c r="R2105">
        <v>0</v>
      </c>
      <c r="S2105">
        <v>9</v>
      </c>
      <c r="T2105">
        <v>2</v>
      </c>
      <c r="U2105">
        <v>1</v>
      </c>
      <c r="V2105">
        <v>3</v>
      </c>
      <c r="W2105">
        <f t="shared" si="97"/>
        <v>23</v>
      </c>
      <c r="X2105" s="27">
        <f>marketing_campaign32[[#This Row],[TotalSpend]]/marketing_campaign32[[#This Row],[Income]]</f>
        <v>5.254020467836257E-4</v>
      </c>
      <c r="Y2105" s="27" t="str">
        <f>IF(marketing_campaign32[[#This Row],[TotalSpend]]&gt;1196, "High Spend", "Low Spend")</f>
        <v>Low Spend</v>
      </c>
      <c r="Z2105">
        <v>1</v>
      </c>
      <c r="AA2105">
        <v>1</v>
      </c>
      <c r="AB2105">
        <v>0</v>
      </c>
      <c r="AC2105">
        <v>2</v>
      </c>
      <c r="AD2105">
        <f t="shared" si="98"/>
        <v>3</v>
      </c>
      <c r="AE2105" s="30">
        <f>IFERROR(marketing_campaign32[[#This Row],[TotalSpend]]/marketing_campaign32[[#This Row],[TotalPurchase]], 0)</f>
        <v>7.666666666666667</v>
      </c>
      <c r="AF2105">
        <v>6</v>
      </c>
      <c r="AG2105">
        <v>0</v>
      </c>
      <c r="AH2105">
        <v>0</v>
      </c>
      <c r="AI2105">
        <v>0</v>
      </c>
      <c r="AJ2105">
        <v>0</v>
      </c>
      <c r="AK2105">
        <v>0</v>
      </c>
      <c r="AL2105">
        <v>0</v>
      </c>
      <c r="AM2105">
        <v>0</v>
      </c>
    </row>
    <row r="2106" spans="1:39" x14ac:dyDescent="0.3">
      <c r="A2106">
        <v>2861</v>
      </c>
      <c r="B2106">
        <v>1983</v>
      </c>
      <c r="C2106">
        <f>2014-marketing_campaign32[[#This Row],[Year_Birth]]</f>
        <v>31</v>
      </c>
      <c r="D2106" t="str">
        <f>IF(AND(marketing_campaign32[[#This Row],[Age]]&gt;17, marketing_campaign32[[#This Row],[Age]]&lt;40), "Adult", IF(AND(marketing_campaign32[[#This Row],[Age]]&gt;=40, marketing_campaign32[[#This Row],[Age]]&lt;59), "Middle Age", "Old Age"))</f>
        <v>Adult</v>
      </c>
      <c r="E2106">
        <v>2</v>
      </c>
      <c r="F2106">
        <v>1</v>
      </c>
      <c r="G2106">
        <v>24072</v>
      </c>
      <c r="H2106" t="s">
        <v>148</v>
      </c>
      <c r="I2106">
        <v>1</v>
      </c>
      <c r="J2106">
        <v>1</v>
      </c>
      <c r="K2106">
        <v>0</v>
      </c>
      <c r="L2106">
        <f t="shared" si="96"/>
        <v>1</v>
      </c>
      <c r="M2106">
        <f>marketing_campaign32[[#This Row],[TotalKids]]+marketing_campaign32[[#This Row],[Marital_Number]]</f>
        <v>2</v>
      </c>
      <c r="N2106" s="1">
        <v>41380</v>
      </c>
      <c r="O2106" s="22">
        <f>MAX($N$2:$N$2229)-marketing_campaign32[[#This Row],[Dt_Customer]]</f>
        <v>439</v>
      </c>
      <c r="P2106">
        <v>79</v>
      </c>
      <c r="Q2106">
        <v>9</v>
      </c>
      <c r="R2106">
        <v>1</v>
      </c>
      <c r="S2106">
        <v>6</v>
      </c>
      <c r="T2106">
        <v>3</v>
      </c>
      <c r="U2106">
        <v>0</v>
      </c>
      <c r="V2106">
        <v>4</v>
      </c>
      <c r="W2106">
        <f t="shared" si="97"/>
        <v>23</v>
      </c>
      <c r="X2106" s="27">
        <f>marketing_campaign32[[#This Row],[TotalSpend]]/marketing_campaign32[[#This Row],[Income]]</f>
        <v>9.5546693253572613E-4</v>
      </c>
      <c r="Y2106" s="27" t="str">
        <f>IF(marketing_campaign32[[#This Row],[TotalSpend]]&gt;1196, "High Spend", "Low Spend")</f>
        <v>Low Spend</v>
      </c>
      <c r="Z2106">
        <v>1</v>
      </c>
      <c r="AA2106">
        <v>1</v>
      </c>
      <c r="AB2106">
        <v>0</v>
      </c>
      <c r="AC2106">
        <v>2</v>
      </c>
      <c r="AD2106">
        <f t="shared" si="98"/>
        <v>3</v>
      </c>
      <c r="AE2106" s="30">
        <f>IFERROR(marketing_campaign32[[#This Row],[TotalSpend]]/marketing_campaign32[[#This Row],[TotalPurchase]], 0)</f>
        <v>7.666666666666667</v>
      </c>
      <c r="AF2106">
        <v>8</v>
      </c>
      <c r="AG2106">
        <v>0</v>
      </c>
      <c r="AH2106">
        <v>0</v>
      </c>
      <c r="AI2106">
        <v>0</v>
      </c>
      <c r="AJ2106">
        <v>0</v>
      </c>
      <c r="AK2106">
        <v>0</v>
      </c>
      <c r="AL2106">
        <v>0</v>
      </c>
      <c r="AM2106">
        <v>0</v>
      </c>
    </row>
    <row r="2107" spans="1:39" x14ac:dyDescent="0.3">
      <c r="A2107">
        <v>2217</v>
      </c>
      <c r="B2107">
        <v>1975</v>
      </c>
      <c r="C2107">
        <f>2014-marketing_campaign32[[#This Row],[Year_Birth]]</f>
        <v>39</v>
      </c>
      <c r="D2107" t="str">
        <f>IF(AND(marketing_campaign32[[#This Row],[Age]]&gt;17, marketing_campaign32[[#This Row],[Age]]&lt;40), "Adult", IF(AND(marketing_campaign32[[#This Row],[Age]]&gt;=40, marketing_campaign32[[#This Row],[Age]]&lt;59), "Middle Age", "Old Age"))</f>
        <v>Adult</v>
      </c>
      <c r="E2107">
        <v>3</v>
      </c>
      <c r="F2107">
        <v>2</v>
      </c>
      <c r="G2107">
        <v>37284</v>
      </c>
      <c r="H2107" t="s">
        <v>147</v>
      </c>
      <c r="I2107">
        <v>2</v>
      </c>
      <c r="J2107">
        <v>1</v>
      </c>
      <c r="K2107">
        <v>1</v>
      </c>
      <c r="L2107">
        <f t="shared" si="96"/>
        <v>2</v>
      </c>
      <c r="M2107">
        <f>marketing_campaign32[[#This Row],[TotalKids]]+marketing_campaign32[[#This Row],[Marital_Number]]</f>
        <v>4</v>
      </c>
      <c r="N2107" s="1">
        <v>41362</v>
      </c>
      <c r="O2107" s="22">
        <f>MAX($N$2:$N$2229)-marketing_campaign32[[#This Row],[Dt_Customer]]</f>
        <v>457</v>
      </c>
      <c r="P2107">
        <v>46</v>
      </c>
      <c r="Q2107">
        <v>11</v>
      </c>
      <c r="R2107">
        <v>1</v>
      </c>
      <c r="S2107">
        <v>2</v>
      </c>
      <c r="T2107">
        <v>2</v>
      </c>
      <c r="U2107">
        <v>1</v>
      </c>
      <c r="V2107">
        <v>6</v>
      </c>
      <c r="W2107">
        <f t="shared" si="97"/>
        <v>23</v>
      </c>
      <c r="X2107" s="27">
        <f>marketing_campaign32[[#This Row],[TotalSpend]]/marketing_campaign32[[#This Row],[Income]]</f>
        <v>6.168866001501985E-4</v>
      </c>
      <c r="Y2107" s="27" t="str">
        <f>IF(marketing_campaign32[[#This Row],[TotalSpend]]&gt;1196, "High Spend", "Low Spend")</f>
        <v>Low Spend</v>
      </c>
      <c r="Z2107">
        <v>1</v>
      </c>
      <c r="AA2107">
        <v>0</v>
      </c>
      <c r="AB2107">
        <v>0</v>
      </c>
      <c r="AC2107">
        <v>3</v>
      </c>
      <c r="AD2107">
        <f t="shared" si="98"/>
        <v>3</v>
      </c>
      <c r="AE2107" s="30">
        <f>IFERROR(marketing_campaign32[[#This Row],[TotalSpend]]/marketing_campaign32[[#This Row],[TotalPurchase]], 0)</f>
        <v>7.666666666666667</v>
      </c>
      <c r="AF2107">
        <v>6</v>
      </c>
      <c r="AG2107">
        <v>0</v>
      </c>
      <c r="AH2107">
        <v>0</v>
      </c>
      <c r="AI2107">
        <v>0</v>
      </c>
      <c r="AJ2107">
        <v>0</v>
      </c>
      <c r="AK2107">
        <v>0</v>
      </c>
      <c r="AL2107">
        <v>0</v>
      </c>
      <c r="AM2107">
        <v>0</v>
      </c>
    </row>
    <row r="2108" spans="1:39" x14ac:dyDescent="0.3">
      <c r="A2108">
        <v>4102</v>
      </c>
      <c r="B2108">
        <v>1975</v>
      </c>
      <c r="C2108">
        <f>2014-marketing_campaign32[[#This Row],[Year_Birth]]</f>
        <v>39</v>
      </c>
      <c r="D2108" t="str">
        <f>IF(AND(marketing_campaign32[[#This Row],[Age]]&gt;17, marketing_campaign32[[#This Row],[Age]]&lt;40), "Adult", IF(AND(marketing_campaign32[[#This Row],[Age]]&gt;=40, marketing_campaign32[[#This Row],[Age]]&lt;59), "Middle Age", "Old Age"))</f>
        <v>Adult</v>
      </c>
      <c r="E2108">
        <v>3</v>
      </c>
      <c r="F2108">
        <v>2</v>
      </c>
      <c r="G2108">
        <v>37284</v>
      </c>
      <c r="H2108" t="s">
        <v>147</v>
      </c>
      <c r="I2108">
        <v>2</v>
      </c>
      <c r="J2108">
        <v>1</v>
      </c>
      <c r="K2108">
        <v>1</v>
      </c>
      <c r="L2108">
        <f t="shared" si="96"/>
        <v>2</v>
      </c>
      <c r="M2108">
        <f>marketing_campaign32[[#This Row],[TotalKids]]+marketing_campaign32[[#This Row],[Marital_Number]]</f>
        <v>4</v>
      </c>
      <c r="N2108" s="1">
        <v>41362</v>
      </c>
      <c r="O2108" s="22">
        <f>MAX($N$2:$N$2229)-marketing_campaign32[[#This Row],[Dt_Customer]]</f>
        <v>457</v>
      </c>
      <c r="P2108">
        <v>46</v>
      </c>
      <c r="Q2108">
        <v>11</v>
      </c>
      <c r="R2108">
        <v>1</v>
      </c>
      <c r="S2108">
        <v>2</v>
      </c>
      <c r="T2108">
        <v>2</v>
      </c>
      <c r="U2108">
        <v>1</v>
      </c>
      <c r="V2108">
        <v>6</v>
      </c>
      <c r="W2108">
        <f t="shared" si="97"/>
        <v>23</v>
      </c>
      <c r="X2108" s="27">
        <f>marketing_campaign32[[#This Row],[TotalSpend]]/marketing_campaign32[[#This Row],[Income]]</f>
        <v>6.168866001501985E-4</v>
      </c>
      <c r="Y2108" s="27" t="str">
        <f>IF(marketing_campaign32[[#This Row],[TotalSpend]]&gt;1196, "High Spend", "Low Spend")</f>
        <v>Low Spend</v>
      </c>
      <c r="Z2108">
        <v>1</v>
      </c>
      <c r="AA2108">
        <v>0</v>
      </c>
      <c r="AB2108">
        <v>0</v>
      </c>
      <c r="AC2108">
        <v>3</v>
      </c>
      <c r="AD2108">
        <f t="shared" si="98"/>
        <v>3</v>
      </c>
      <c r="AE2108" s="30">
        <f>IFERROR(marketing_campaign32[[#This Row],[TotalSpend]]/marketing_campaign32[[#This Row],[TotalPurchase]], 0)</f>
        <v>7.666666666666667</v>
      </c>
      <c r="AF2108">
        <v>6</v>
      </c>
      <c r="AG2108">
        <v>0</v>
      </c>
      <c r="AH2108">
        <v>0</v>
      </c>
      <c r="AI2108">
        <v>0</v>
      </c>
      <c r="AJ2108">
        <v>0</v>
      </c>
      <c r="AK2108">
        <v>0</v>
      </c>
      <c r="AL2108">
        <v>0</v>
      </c>
      <c r="AM2108">
        <v>0</v>
      </c>
    </row>
    <row r="2109" spans="1:39" x14ac:dyDescent="0.3">
      <c r="A2109">
        <v>2166</v>
      </c>
      <c r="B2109">
        <v>1960</v>
      </c>
      <c r="C2109">
        <f>2014-marketing_campaign32[[#This Row],[Year_Birth]]</f>
        <v>54</v>
      </c>
      <c r="D2109" t="str">
        <f>IF(AND(marketing_campaign32[[#This Row],[Age]]&gt;17, marketing_campaign32[[#This Row],[Age]]&lt;40), "Adult", IF(AND(marketing_campaign32[[#This Row],[Age]]&gt;=40, marketing_campaign32[[#This Row],[Age]]&lt;59), "Middle Age", "Old Age"))</f>
        <v>Middle Age</v>
      </c>
      <c r="E2109">
        <v>3</v>
      </c>
      <c r="F2109">
        <v>1</v>
      </c>
      <c r="G2109">
        <v>46779</v>
      </c>
      <c r="H2109" t="s">
        <v>147</v>
      </c>
      <c r="I2109">
        <v>2</v>
      </c>
      <c r="J2109">
        <v>1</v>
      </c>
      <c r="K2109">
        <v>1</v>
      </c>
      <c r="L2109">
        <f t="shared" si="96"/>
        <v>2</v>
      </c>
      <c r="M2109">
        <f>marketing_campaign32[[#This Row],[TotalKids]]+marketing_campaign32[[#This Row],[Marital_Number]]</f>
        <v>3</v>
      </c>
      <c r="N2109" s="1">
        <v>41467</v>
      </c>
      <c r="O2109" s="22">
        <f>MAX($N$2:$N$2229)-marketing_campaign32[[#This Row],[Dt_Customer]]</f>
        <v>352</v>
      </c>
      <c r="P2109">
        <v>55</v>
      </c>
      <c r="Q2109">
        <v>12</v>
      </c>
      <c r="R2109">
        <v>1</v>
      </c>
      <c r="S2109">
        <v>3</v>
      </c>
      <c r="T2109">
        <v>0</v>
      </c>
      <c r="U2109">
        <v>0</v>
      </c>
      <c r="V2109">
        <v>7</v>
      </c>
      <c r="W2109">
        <f t="shared" si="97"/>
        <v>23</v>
      </c>
      <c r="X2109" s="27">
        <f>marketing_campaign32[[#This Row],[TotalSpend]]/marketing_campaign32[[#This Row],[Income]]</f>
        <v>4.9167361422860687E-4</v>
      </c>
      <c r="Y2109" s="27" t="str">
        <f>IF(marketing_campaign32[[#This Row],[TotalSpend]]&gt;1196, "High Spend", "Low Spend")</f>
        <v>Low Spend</v>
      </c>
      <c r="Z2109">
        <v>1</v>
      </c>
      <c r="AA2109">
        <v>0</v>
      </c>
      <c r="AB2109">
        <v>1</v>
      </c>
      <c r="AC2109">
        <v>2</v>
      </c>
      <c r="AD2109">
        <f t="shared" si="98"/>
        <v>3</v>
      </c>
      <c r="AE2109" s="30">
        <f>IFERROR(marketing_campaign32[[#This Row],[TotalSpend]]/marketing_campaign32[[#This Row],[TotalPurchase]], 0)</f>
        <v>7.666666666666667</v>
      </c>
      <c r="AF2109">
        <v>4</v>
      </c>
      <c r="AG2109">
        <v>0</v>
      </c>
      <c r="AH2109">
        <v>0</v>
      </c>
      <c r="AI2109">
        <v>0</v>
      </c>
      <c r="AJ2109">
        <v>0</v>
      </c>
      <c r="AK2109">
        <v>0</v>
      </c>
      <c r="AL2109">
        <v>0</v>
      </c>
      <c r="AM2109">
        <v>0</v>
      </c>
    </row>
    <row r="2110" spans="1:39" x14ac:dyDescent="0.3">
      <c r="A2110">
        <v>2620</v>
      </c>
      <c r="B2110">
        <v>1974</v>
      </c>
      <c r="C2110">
        <f>2014-marketing_campaign32[[#This Row],[Year_Birth]]</f>
        <v>40</v>
      </c>
      <c r="D2110" t="str">
        <f>IF(AND(marketing_campaign32[[#This Row],[Age]]&gt;17, marketing_campaign32[[#This Row],[Age]]&lt;40), "Adult", IF(AND(marketing_campaign32[[#This Row],[Age]]&gt;=40, marketing_campaign32[[#This Row],[Age]]&lt;59), "Middle Age", "Old Age"))</f>
        <v>Middle Age</v>
      </c>
      <c r="E2110">
        <v>3</v>
      </c>
      <c r="F2110">
        <v>2</v>
      </c>
      <c r="G2110">
        <v>34596</v>
      </c>
      <c r="H2110" t="s">
        <v>147</v>
      </c>
      <c r="I2110">
        <v>2</v>
      </c>
      <c r="J2110">
        <v>1</v>
      </c>
      <c r="K2110">
        <v>0</v>
      </c>
      <c r="L2110">
        <f t="shared" si="96"/>
        <v>1</v>
      </c>
      <c r="M2110">
        <f>marketing_campaign32[[#This Row],[TotalKids]]+marketing_campaign32[[#This Row],[Marital_Number]]</f>
        <v>3</v>
      </c>
      <c r="N2110" s="1">
        <v>41377</v>
      </c>
      <c r="O2110" s="22">
        <f>MAX($N$2:$N$2229)-marketing_campaign32[[#This Row],[Dt_Customer]]</f>
        <v>442</v>
      </c>
      <c r="P2110">
        <v>48</v>
      </c>
      <c r="Q2110">
        <v>14</v>
      </c>
      <c r="R2110">
        <v>0</v>
      </c>
      <c r="S2110">
        <v>2</v>
      </c>
      <c r="T2110">
        <v>0</v>
      </c>
      <c r="U2110">
        <v>0</v>
      </c>
      <c r="V2110">
        <v>7</v>
      </c>
      <c r="W2110">
        <f t="shared" si="97"/>
        <v>23</v>
      </c>
      <c r="X2110" s="27">
        <f>marketing_campaign32[[#This Row],[TotalSpend]]/marketing_campaign32[[#This Row],[Income]]</f>
        <v>6.6481674181986361E-4</v>
      </c>
      <c r="Y2110" s="27" t="str">
        <f>IF(marketing_campaign32[[#This Row],[TotalSpend]]&gt;1196, "High Spend", "Low Spend")</f>
        <v>Low Spend</v>
      </c>
      <c r="Z2110">
        <v>1</v>
      </c>
      <c r="AA2110">
        <v>1</v>
      </c>
      <c r="AB2110">
        <v>0</v>
      </c>
      <c r="AC2110">
        <v>2</v>
      </c>
      <c r="AD2110">
        <f t="shared" si="98"/>
        <v>3</v>
      </c>
      <c r="AE2110" s="30">
        <f>IFERROR(marketing_campaign32[[#This Row],[TotalSpend]]/marketing_campaign32[[#This Row],[TotalPurchase]], 0)</f>
        <v>7.666666666666667</v>
      </c>
      <c r="AF2110">
        <v>8</v>
      </c>
      <c r="AG2110">
        <v>0</v>
      </c>
      <c r="AH2110">
        <v>0</v>
      </c>
      <c r="AI2110">
        <v>0</v>
      </c>
      <c r="AJ2110">
        <v>0</v>
      </c>
      <c r="AK2110">
        <v>0</v>
      </c>
      <c r="AL2110">
        <v>1</v>
      </c>
      <c r="AM2110">
        <v>0</v>
      </c>
    </row>
    <row r="2111" spans="1:39" x14ac:dyDescent="0.3">
      <c r="A2111">
        <v>8254</v>
      </c>
      <c r="B2111">
        <v>1974</v>
      </c>
      <c r="C2111">
        <f>2014-marketing_campaign32[[#This Row],[Year_Birth]]</f>
        <v>40</v>
      </c>
      <c r="D2111" t="str">
        <f>IF(AND(marketing_campaign32[[#This Row],[Age]]&gt;17, marketing_campaign32[[#This Row],[Age]]&lt;40), "Adult", IF(AND(marketing_campaign32[[#This Row],[Age]]&gt;=40, marketing_campaign32[[#This Row],[Age]]&lt;59), "Middle Age", "Old Age"))</f>
        <v>Middle Age</v>
      </c>
      <c r="E2111">
        <v>3</v>
      </c>
      <c r="F2111">
        <v>2</v>
      </c>
      <c r="G2111">
        <v>34596</v>
      </c>
      <c r="H2111" t="s">
        <v>147</v>
      </c>
      <c r="I2111">
        <v>2</v>
      </c>
      <c r="J2111">
        <v>1</v>
      </c>
      <c r="K2111">
        <v>0</v>
      </c>
      <c r="L2111">
        <f t="shared" si="96"/>
        <v>1</v>
      </c>
      <c r="M2111">
        <f>marketing_campaign32[[#This Row],[TotalKids]]+marketing_campaign32[[#This Row],[Marital_Number]]</f>
        <v>3</v>
      </c>
      <c r="N2111" s="1">
        <v>41377</v>
      </c>
      <c r="O2111" s="22">
        <f>MAX($N$2:$N$2229)-marketing_campaign32[[#This Row],[Dt_Customer]]</f>
        <v>442</v>
      </c>
      <c r="P2111">
        <v>48</v>
      </c>
      <c r="Q2111">
        <v>14</v>
      </c>
      <c r="R2111">
        <v>0</v>
      </c>
      <c r="S2111">
        <v>2</v>
      </c>
      <c r="T2111">
        <v>0</v>
      </c>
      <c r="U2111">
        <v>0</v>
      </c>
      <c r="V2111">
        <v>7</v>
      </c>
      <c r="W2111">
        <f t="shared" si="97"/>
        <v>23</v>
      </c>
      <c r="X2111" s="27">
        <f>marketing_campaign32[[#This Row],[TotalSpend]]/marketing_campaign32[[#This Row],[Income]]</f>
        <v>6.6481674181986361E-4</v>
      </c>
      <c r="Y2111" s="27" t="str">
        <f>IF(marketing_campaign32[[#This Row],[TotalSpend]]&gt;1196, "High Spend", "Low Spend")</f>
        <v>Low Spend</v>
      </c>
      <c r="Z2111">
        <v>1</v>
      </c>
      <c r="AA2111">
        <v>1</v>
      </c>
      <c r="AB2111">
        <v>0</v>
      </c>
      <c r="AC2111">
        <v>2</v>
      </c>
      <c r="AD2111">
        <f t="shared" si="98"/>
        <v>3</v>
      </c>
      <c r="AE2111" s="30">
        <f>IFERROR(marketing_campaign32[[#This Row],[TotalSpend]]/marketing_campaign32[[#This Row],[TotalPurchase]], 0)</f>
        <v>7.666666666666667</v>
      </c>
      <c r="AF2111">
        <v>8</v>
      </c>
      <c r="AG2111">
        <v>0</v>
      </c>
      <c r="AH2111">
        <v>0</v>
      </c>
      <c r="AI2111">
        <v>0</v>
      </c>
      <c r="AJ2111">
        <v>0</v>
      </c>
      <c r="AK2111">
        <v>0</v>
      </c>
      <c r="AL2111">
        <v>0</v>
      </c>
      <c r="AM2111">
        <v>0</v>
      </c>
    </row>
    <row r="2112" spans="1:39" x14ac:dyDescent="0.3">
      <c r="A2112">
        <v>5493</v>
      </c>
      <c r="B2112">
        <v>1976</v>
      </c>
      <c r="C2112">
        <f>2014-marketing_campaign32[[#This Row],[Year_Birth]]</f>
        <v>38</v>
      </c>
      <c r="D2112" t="str">
        <f>IF(AND(marketing_campaign32[[#This Row],[Age]]&gt;17, marketing_campaign32[[#This Row],[Age]]&lt;40), "Adult", IF(AND(marketing_campaign32[[#This Row],[Age]]&gt;=40, marketing_campaign32[[#This Row],[Age]]&lt;59), "Middle Age", "Old Age"))</f>
        <v>Adult</v>
      </c>
      <c r="E2112">
        <v>2</v>
      </c>
      <c r="F2112">
        <v>2</v>
      </c>
      <c r="G2112">
        <v>39356</v>
      </c>
      <c r="H2112" t="s">
        <v>147</v>
      </c>
      <c r="I2112">
        <v>2</v>
      </c>
      <c r="J2112">
        <v>1</v>
      </c>
      <c r="K2112">
        <v>1</v>
      </c>
      <c r="L2112">
        <f t="shared" si="96"/>
        <v>2</v>
      </c>
      <c r="M2112">
        <f>marketing_campaign32[[#This Row],[TotalKids]]+marketing_campaign32[[#This Row],[Marital_Number]]</f>
        <v>4</v>
      </c>
      <c r="N2112" s="1">
        <v>41717</v>
      </c>
      <c r="O2112" s="22">
        <f>MAX($N$2:$N$2229)-marketing_campaign32[[#This Row],[Dt_Customer]]</f>
        <v>102</v>
      </c>
      <c r="P2112">
        <v>21</v>
      </c>
      <c r="Q2112">
        <v>15</v>
      </c>
      <c r="R2112">
        <v>0</v>
      </c>
      <c r="S2112">
        <v>2</v>
      </c>
      <c r="T2112">
        <v>0</v>
      </c>
      <c r="U2112">
        <v>0</v>
      </c>
      <c r="V2112">
        <v>6</v>
      </c>
      <c r="W2112">
        <f t="shared" si="97"/>
        <v>23</v>
      </c>
      <c r="X2112" s="27">
        <f>marketing_campaign32[[#This Row],[TotalSpend]]/marketing_campaign32[[#This Row],[Income]]</f>
        <v>5.8440898465291185E-4</v>
      </c>
      <c r="Y2112" s="27" t="str">
        <f>IF(marketing_campaign32[[#This Row],[TotalSpend]]&gt;1196, "High Spend", "Low Spend")</f>
        <v>Low Spend</v>
      </c>
      <c r="Z2112">
        <v>1</v>
      </c>
      <c r="AA2112">
        <v>1</v>
      </c>
      <c r="AB2112">
        <v>0</v>
      </c>
      <c r="AC2112">
        <v>2</v>
      </c>
      <c r="AD2112">
        <f t="shared" si="98"/>
        <v>3</v>
      </c>
      <c r="AE2112" s="30">
        <f>IFERROR(marketing_campaign32[[#This Row],[TotalSpend]]/marketing_campaign32[[#This Row],[TotalPurchase]], 0)</f>
        <v>7.666666666666667</v>
      </c>
      <c r="AF2112">
        <v>6</v>
      </c>
      <c r="AG2112">
        <v>0</v>
      </c>
      <c r="AH2112">
        <v>0</v>
      </c>
      <c r="AI2112">
        <v>1</v>
      </c>
      <c r="AJ2112">
        <v>0</v>
      </c>
      <c r="AK2112">
        <v>0</v>
      </c>
      <c r="AL2112">
        <v>0</v>
      </c>
      <c r="AM2112">
        <v>0</v>
      </c>
    </row>
    <row r="2113" spans="1:39" x14ac:dyDescent="0.3">
      <c r="A2113">
        <v>10432</v>
      </c>
      <c r="B2113">
        <v>1974</v>
      </c>
      <c r="C2113">
        <f>2014-marketing_campaign32[[#This Row],[Year_Birth]]</f>
        <v>40</v>
      </c>
      <c r="D2113" t="str">
        <f>IF(AND(marketing_campaign32[[#This Row],[Age]]&gt;17, marketing_campaign32[[#This Row],[Age]]&lt;40), "Adult", IF(AND(marketing_campaign32[[#This Row],[Age]]&gt;=40, marketing_campaign32[[#This Row],[Age]]&lt;59), "Middle Age", "Old Age"))</f>
        <v>Middle Age</v>
      </c>
      <c r="E2113">
        <v>2</v>
      </c>
      <c r="F2113">
        <v>1</v>
      </c>
      <c r="G2113">
        <v>19346</v>
      </c>
      <c r="H2113" t="s">
        <v>148</v>
      </c>
      <c r="I2113">
        <v>1</v>
      </c>
      <c r="J2113">
        <v>1</v>
      </c>
      <c r="K2113">
        <v>0</v>
      </c>
      <c r="L2113">
        <f t="shared" ref="L2113:L2176" si="99">J2113+K2113</f>
        <v>1</v>
      </c>
      <c r="M2113">
        <f>marketing_campaign32[[#This Row],[TotalKids]]+marketing_campaign32[[#This Row],[Marital_Number]]</f>
        <v>2</v>
      </c>
      <c r="N2113" s="1">
        <v>41669</v>
      </c>
      <c r="O2113" s="22">
        <f>MAX($N$2:$N$2229)-marketing_campaign32[[#This Row],[Dt_Customer]]</f>
        <v>150</v>
      </c>
      <c r="P2113">
        <v>26</v>
      </c>
      <c r="Q2113">
        <v>2</v>
      </c>
      <c r="R2113">
        <v>0</v>
      </c>
      <c r="S2113">
        <v>9</v>
      </c>
      <c r="T2113">
        <v>3</v>
      </c>
      <c r="U2113">
        <v>6</v>
      </c>
      <c r="V2113">
        <v>2</v>
      </c>
      <c r="W2113">
        <f t="shared" ref="W2113:W2176" si="100">Q2113+R2113+S2113+T2113+U2113+V2113</f>
        <v>22</v>
      </c>
      <c r="X2113" s="27">
        <f>marketing_campaign32[[#This Row],[TotalSpend]]/marketing_campaign32[[#This Row],[Income]]</f>
        <v>1.1371859815982632E-3</v>
      </c>
      <c r="Y2113" s="27" t="str">
        <f>IF(marketing_campaign32[[#This Row],[TotalSpend]]&gt;1196, "High Spend", "Low Spend")</f>
        <v>Low Spend</v>
      </c>
      <c r="Z2113">
        <v>1</v>
      </c>
      <c r="AA2113">
        <v>1</v>
      </c>
      <c r="AB2113">
        <v>0</v>
      </c>
      <c r="AC2113">
        <v>3</v>
      </c>
      <c r="AD2113">
        <f t="shared" ref="AD2113:AD2176" si="101">AA2113+AB2113+AC2113</f>
        <v>4</v>
      </c>
      <c r="AE2113" s="30">
        <f>IFERROR(marketing_campaign32[[#This Row],[TotalSpend]]/marketing_campaign32[[#This Row],[TotalPurchase]], 0)</f>
        <v>5.5</v>
      </c>
      <c r="AF2113">
        <v>8</v>
      </c>
      <c r="AG2113">
        <v>0</v>
      </c>
      <c r="AH2113">
        <v>0</v>
      </c>
      <c r="AI2113">
        <v>0</v>
      </c>
      <c r="AJ2113">
        <v>0</v>
      </c>
      <c r="AK2113">
        <v>0</v>
      </c>
      <c r="AL2113">
        <v>0</v>
      </c>
      <c r="AM2113">
        <v>0</v>
      </c>
    </row>
    <row r="2114" spans="1:39" x14ac:dyDescent="0.3">
      <c r="A2114">
        <v>6646</v>
      </c>
      <c r="B2114">
        <v>1984</v>
      </c>
      <c r="C2114">
        <f>2014-marketing_campaign32[[#This Row],[Year_Birth]]</f>
        <v>30</v>
      </c>
      <c r="D2114" t="str">
        <f>IF(AND(marketing_campaign32[[#This Row],[Age]]&gt;17, marketing_campaign32[[#This Row],[Age]]&lt;40), "Adult", IF(AND(marketing_campaign32[[#This Row],[Age]]&gt;=40, marketing_campaign32[[#This Row],[Age]]&lt;59), "Middle Age", "Old Age"))</f>
        <v>Adult</v>
      </c>
      <c r="E2114">
        <v>2</v>
      </c>
      <c r="F2114">
        <v>2</v>
      </c>
      <c r="G2114">
        <v>16529</v>
      </c>
      <c r="H2114" t="s">
        <v>148</v>
      </c>
      <c r="I2114">
        <v>1</v>
      </c>
      <c r="J2114">
        <v>1</v>
      </c>
      <c r="K2114">
        <v>0</v>
      </c>
      <c r="L2114">
        <f t="shared" si="99"/>
        <v>1</v>
      </c>
      <c r="M2114">
        <f>marketing_campaign32[[#This Row],[TotalKids]]+marketing_campaign32[[#This Row],[Marital_Number]]</f>
        <v>3</v>
      </c>
      <c r="N2114" s="1">
        <v>41699</v>
      </c>
      <c r="O2114" s="22">
        <f>MAX($N$2:$N$2229)-marketing_campaign32[[#This Row],[Dt_Customer]]</f>
        <v>120</v>
      </c>
      <c r="P2114">
        <v>23</v>
      </c>
      <c r="Q2114">
        <v>3</v>
      </c>
      <c r="R2114">
        <v>0</v>
      </c>
      <c r="S2114">
        <v>5</v>
      </c>
      <c r="T2114">
        <v>13</v>
      </c>
      <c r="U2114">
        <v>0</v>
      </c>
      <c r="V2114">
        <v>1</v>
      </c>
      <c r="W2114">
        <f t="shared" si="100"/>
        <v>22</v>
      </c>
      <c r="X2114" s="27">
        <f>marketing_campaign32[[#This Row],[TotalSpend]]/marketing_campaign32[[#This Row],[Income]]</f>
        <v>1.3309940105269526E-3</v>
      </c>
      <c r="Y2114" s="27" t="str">
        <f>IF(marketing_campaign32[[#This Row],[TotalSpend]]&gt;1196, "High Spend", "Low Spend")</f>
        <v>Low Spend</v>
      </c>
      <c r="Z2114">
        <v>1</v>
      </c>
      <c r="AA2114">
        <v>1</v>
      </c>
      <c r="AB2114">
        <v>0</v>
      </c>
      <c r="AC2114">
        <v>3</v>
      </c>
      <c r="AD2114">
        <f t="shared" si="101"/>
        <v>4</v>
      </c>
      <c r="AE2114" s="30">
        <f>IFERROR(marketing_campaign32[[#This Row],[TotalSpend]]/marketing_campaign32[[#This Row],[TotalPurchase]], 0)</f>
        <v>5.5</v>
      </c>
      <c r="AF2114">
        <v>6</v>
      </c>
      <c r="AG2114">
        <v>0</v>
      </c>
      <c r="AH2114">
        <v>0</v>
      </c>
      <c r="AI2114">
        <v>0</v>
      </c>
      <c r="AJ2114">
        <v>0</v>
      </c>
      <c r="AK2114">
        <v>0</v>
      </c>
      <c r="AL2114">
        <v>0</v>
      </c>
      <c r="AM2114">
        <v>0</v>
      </c>
    </row>
    <row r="2115" spans="1:39" x14ac:dyDescent="0.3">
      <c r="A2115">
        <v>11091</v>
      </c>
      <c r="B2115">
        <v>1953</v>
      </c>
      <c r="C2115">
        <f>2014-marketing_campaign32[[#This Row],[Year_Birth]]</f>
        <v>61</v>
      </c>
      <c r="D2115" t="str">
        <f>IF(AND(marketing_campaign32[[#This Row],[Age]]&gt;17, marketing_campaign32[[#This Row],[Age]]&lt;40), "Adult", IF(AND(marketing_campaign32[[#This Row],[Age]]&gt;=40, marketing_campaign32[[#This Row],[Age]]&lt;59), "Middle Age", "Old Age"))</f>
        <v>Old Age</v>
      </c>
      <c r="E2115">
        <v>2</v>
      </c>
      <c r="F2115">
        <v>2</v>
      </c>
      <c r="G2115">
        <v>34587</v>
      </c>
      <c r="H2115" t="s">
        <v>147</v>
      </c>
      <c r="I2115">
        <v>2</v>
      </c>
      <c r="J2115">
        <v>1</v>
      </c>
      <c r="K2115">
        <v>1</v>
      </c>
      <c r="L2115">
        <f t="shared" si="99"/>
        <v>2</v>
      </c>
      <c r="M2115">
        <f>marketing_campaign32[[#This Row],[TotalKids]]+marketing_campaign32[[#This Row],[Marital_Number]]</f>
        <v>4</v>
      </c>
      <c r="N2115" s="1">
        <v>41775</v>
      </c>
      <c r="O2115" s="22">
        <f>MAX($N$2:$N$2229)-marketing_campaign32[[#This Row],[Dt_Customer]]</f>
        <v>44</v>
      </c>
      <c r="P2115">
        <v>68</v>
      </c>
      <c r="Q2115">
        <v>7</v>
      </c>
      <c r="R2115">
        <v>2</v>
      </c>
      <c r="S2115">
        <v>9</v>
      </c>
      <c r="T2115">
        <v>2</v>
      </c>
      <c r="U2115">
        <v>0</v>
      </c>
      <c r="V2115">
        <v>2</v>
      </c>
      <c r="W2115">
        <f t="shared" si="100"/>
        <v>22</v>
      </c>
      <c r="X2115" s="27">
        <f>marketing_campaign32[[#This Row],[TotalSpend]]/marketing_campaign32[[#This Row],[Income]]</f>
        <v>6.3607713880937922E-4</v>
      </c>
      <c r="Y2115" s="27" t="str">
        <f>IF(marketing_campaign32[[#This Row],[TotalSpend]]&gt;1196, "High Spend", "Low Spend")</f>
        <v>Low Spend</v>
      </c>
      <c r="Z2115">
        <v>2</v>
      </c>
      <c r="AA2115">
        <v>1</v>
      </c>
      <c r="AB2115">
        <v>0</v>
      </c>
      <c r="AC2115">
        <v>3</v>
      </c>
      <c r="AD2115">
        <f t="shared" si="101"/>
        <v>4</v>
      </c>
      <c r="AE2115" s="30">
        <f>IFERROR(marketing_campaign32[[#This Row],[TotalSpend]]/marketing_campaign32[[#This Row],[TotalPurchase]], 0)</f>
        <v>5.5</v>
      </c>
      <c r="AF2115">
        <v>4</v>
      </c>
      <c r="AG2115">
        <v>0</v>
      </c>
      <c r="AH2115">
        <v>0</v>
      </c>
      <c r="AI2115">
        <v>0</v>
      </c>
      <c r="AJ2115">
        <v>0</v>
      </c>
      <c r="AK2115">
        <v>0</v>
      </c>
      <c r="AL2115">
        <v>0</v>
      </c>
      <c r="AM2115">
        <v>0</v>
      </c>
    </row>
    <row r="2116" spans="1:39" x14ac:dyDescent="0.3">
      <c r="A2116">
        <v>451</v>
      </c>
      <c r="B2116">
        <v>1989</v>
      </c>
      <c r="C2116">
        <f>2014-marketing_campaign32[[#This Row],[Year_Birth]]</f>
        <v>25</v>
      </c>
      <c r="D2116" t="str">
        <f>IF(AND(marketing_campaign32[[#This Row],[Age]]&gt;17, marketing_campaign32[[#This Row],[Age]]&lt;40), "Adult", IF(AND(marketing_campaign32[[#This Row],[Age]]&gt;=40, marketing_campaign32[[#This Row],[Age]]&lt;59), "Middle Age", "Old Age"))</f>
        <v>Adult</v>
      </c>
      <c r="E2116">
        <v>2</v>
      </c>
      <c r="F2116">
        <v>1</v>
      </c>
      <c r="G2116">
        <v>9255</v>
      </c>
      <c r="H2116" t="s">
        <v>148</v>
      </c>
      <c r="I2116">
        <v>1</v>
      </c>
      <c r="J2116">
        <v>1</v>
      </c>
      <c r="K2116">
        <v>0</v>
      </c>
      <c r="L2116">
        <f t="shared" si="99"/>
        <v>1</v>
      </c>
      <c r="M2116">
        <f>marketing_campaign32[[#This Row],[TotalKids]]+marketing_campaign32[[#This Row],[Marital_Number]]</f>
        <v>2</v>
      </c>
      <c r="N2116" s="1">
        <v>41628</v>
      </c>
      <c r="O2116" s="22">
        <f>MAX($N$2:$N$2229)-marketing_campaign32[[#This Row],[Dt_Customer]]</f>
        <v>191</v>
      </c>
      <c r="P2116">
        <v>91</v>
      </c>
      <c r="Q2116">
        <v>9</v>
      </c>
      <c r="R2116">
        <v>0</v>
      </c>
      <c r="S2116">
        <v>7</v>
      </c>
      <c r="T2116">
        <v>2</v>
      </c>
      <c r="U2116">
        <v>0</v>
      </c>
      <c r="V2116">
        <v>4</v>
      </c>
      <c r="W2116">
        <f t="shared" si="100"/>
        <v>22</v>
      </c>
      <c r="X2116" s="27">
        <f>marketing_campaign32[[#This Row],[TotalSpend]]/marketing_campaign32[[#This Row],[Income]]</f>
        <v>2.3770934629929767E-3</v>
      </c>
      <c r="Y2116" s="27" t="str">
        <f>IF(marketing_campaign32[[#This Row],[TotalSpend]]&gt;1196, "High Spend", "Low Spend")</f>
        <v>Low Spend</v>
      </c>
      <c r="Z2116">
        <v>1</v>
      </c>
      <c r="AA2116">
        <v>1</v>
      </c>
      <c r="AB2116">
        <v>1</v>
      </c>
      <c r="AC2116">
        <v>2</v>
      </c>
      <c r="AD2116">
        <f t="shared" si="101"/>
        <v>4</v>
      </c>
      <c r="AE2116" s="30">
        <f>IFERROR(marketing_campaign32[[#This Row],[TotalSpend]]/marketing_campaign32[[#This Row],[TotalPurchase]], 0)</f>
        <v>5.5</v>
      </c>
      <c r="AF2116">
        <v>8</v>
      </c>
      <c r="AG2116">
        <v>0</v>
      </c>
      <c r="AH2116">
        <v>0</v>
      </c>
      <c r="AI2116">
        <v>0</v>
      </c>
      <c r="AJ2116">
        <v>0</v>
      </c>
      <c r="AK2116">
        <v>0</v>
      </c>
      <c r="AL2116">
        <v>0</v>
      </c>
      <c r="AM2116">
        <v>0</v>
      </c>
    </row>
    <row r="2117" spans="1:39" x14ac:dyDescent="0.3">
      <c r="A2117">
        <v>577</v>
      </c>
      <c r="B2117">
        <v>1976</v>
      </c>
      <c r="C2117">
        <f>2014-marketing_campaign32[[#This Row],[Year_Birth]]</f>
        <v>38</v>
      </c>
      <c r="D2117" t="str">
        <f>IF(AND(marketing_campaign32[[#This Row],[Age]]&gt;17, marketing_campaign32[[#This Row],[Age]]&lt;40), "Adult", IF(AND(marketing_campaign32[[#This Row],[Age]]&gt;=40, marketing_campaign32[[#This Row],[Age]]&lt;59), "Middle Age", "Old Age"))</f>
        <v>Adult</v>
      </c>
      <c r="E2117">
        <v>3</v>
      </c>
      <c r="F2117">
        <v>2</v>
      </c>
      <c r="G2117">
        <v>26907</v>
      </c>
      <c r="H2117" t="s">
        <v>148</v>
      </c>
      <c r="I2117">
        <v>1</v>
      </c>
      <c r="J2117">
        <v>1</v>
      </c>
      <c r="K2117">
        <v>1</v>
      </c>
      <c r="L2117">
        <f t="shared" si="99"/>
        <v>2</v>
      </c>
      <c r="M2117">
        <f>marketing_campaign32[[#This Row],[TotalKids]]+marketing_campaign32[[#This Row],[Marital_Number]]</f>
        <v>4</v>
      </c>
      <c r="N2117" s="1">
        <v>41506</v>
      </c>
      <c r="O2117" s="22">
        <f>MAX($N$2:$N$2229)-marketing_campaign32[[#This Row],[Dt_Customer]]</f>
        <v>313</v>
      </c>
      <c r="P2117">
        <v>10</v>
      </c>
      <c r="Q2117">
        <v>9</v>
      </c>
      <c r="R2117">
        <v>1</v>
      </c>
      <c r="S2117">
        <v>7</v>
      </c>
      <c r="T2117">
        <v>0</v>
      </c>
      <c r="U2117">
        <v>3</v>
      </c>
      <c r="V2117">
        <v>2</v>
      </c>
      <c r="W2117">
        <f t="shared" si="100"/>
        <v>22</v>
      </c>
      <c r="X2117" s="27">
        <f>marketing_campaign32[[#This Row],[TotalSpend]]/marketing_campaign32[[#This Row],[Income]]</f>
        <v>8.1763109971382908E-4</v>
      </c>
      <c r="Y2117" s="27" t="str">
        <f>IF(marketing_campaign32[[#This Row],[TotalSpend]]&gt;1196, "High Spend", "Low Spend")</f>
        <v>Low Spend</v>
      </c>
      <c r="Z2117">
        <v>2</v>
      </c>
      <c r="AA2117">
        <v>1</v>
      </c>
      <c r="AB2117">
        <v>0</v>
      </c>
      <c r="AC2117">
        <v>3</v>
      </c>
      <c r="AD2117">
        <f t="shared" si="101"/>
        <v>4</v>
      </c>
      <c r="AE2117" s="30">
        <f>IFERROR(marketing_campaign32[[#This Row],[TotalSpend]]/marketing_campaign32[[#This Row],[TotalPurchase]], 0)</f>
        <v>5.5</v>
      </c>
      <c r="AF2117">
        <v>7</v>
      </c>
      <c r="AG2117">
        <v>0</v>
      </c>
      <c r="AH2117">
        <v>0</v>
      </c>
      <c r="AI2117">
        <v>0</v>
      </c>
      <c r="AJ2117">
        <v>0</v>
      </c>
      <c r="AK2117">
        <v>0</v>
      </c>
      <c r="AL2117">
        <v>0</v>
      </c>
      <c r="AM2117">
        <v>0</v>
      </c>
    </row>
    <row r="2118" spans="1:39" x14ac:dyDescent="0.3">
      <c r="A2118">
        <v>8702</v>
      </c>
      <c r="B2118">
        <v>1976</v>
      </c>
      <c r="C2118">
        <f>2014-marketing_campaign32[[#This Row],[Year_Birth]]</f>
        <v>38</v>
      </c>
      <c r="D2118" t="str">
        <f>IF(AND(marketing_campaign32[[#This Row],[Age]]&gt;17, marketing_campaign32[[#This Row],[Age]]&lt;40), "Adult", IF(AND(marketing_campaign32[[#This Row],[Age]]&gt;=40, marketing_campaign32[[#This Row],[Age]]&lt;59), "Middle Age", "Old Age"))</f>
        <v>Adult</v>
      </c>
      <c r="E2118">
        <v>3</v>
      </c>
      <c r="F2118">
        <v>2</v>
      </c>
      <c r="G2118">
        <v>26907</v>
      </c>
      <c r="H2118" t="s">
        <v>148</v>
      </c>
      <c r="I2118">
        <v>1</v>
      </c>
      <c r="J2118">
        <v>1</v>
      </c>
      <c r="K2118">
        <v>1</v>
      </c>
      <c r="L2118">
        <f t="shared" si="99"/>
        <v>2</v>
      </c>
      <c r="M2118">
        <f>marketing_campaign32[[#This Row],[TotalKids]]+marketing_campaign32[[#This Row],[Marital_Number]]</f>
        <v>4</v>
      </c>
      <c r="N2118" s="1">
        <v>41506</v>
      </c>
      <c r="O2118" s="22">
        <f>MAX($N$2:$N$2229)-marketing_campaign32[[#This Row],[Dt_Customer]]</f>
        <v>313</v>
      </c>
      <c r="P2118">
        <v>10</v>
      </c>
      <c r="Q2118">
        <v>9</v>
      </c>
      <c r="R2118">
        <v>1</v>
      </c>
      <c r="S2118">
        <v>7</v>
      </c>
      <c r="T2118">
        <v>0</v>
      </c>
      <c r="U2118">
        <v>3</v>
      </c>
      <c r="V2118">
        <v>2</v>
      </c>
      <c r="W2118">
        <f t="shared" si="100"/>
        <v>22</v>
      </c>
      <c r="X2118" s="27">
        <f>marketing_campaign32[[#This Row],[TotalSpend]]/marketing_campaign32[[#This Row],[Income]]</f>
        <v>8.1763109971382908E-4</v>
      </c>
      <c r="Y2118" s="27" t="str">
        <f>IF(marketing_campaign32[[#This Row],[TotalSpend]]&gt;1196, "High Spend", "Low Spend")</f>
        <v>Low Spend</v>
      </c>
      <c r="Z2118">
        <v>2</v>
      </c>
      <c r="AA2118">
        <v>1</v>
      </c>
      <c r="AB2118">
        <v>0</v>
      </c>
      <c r="AC2118">
        <v>3</v>
      </c>
      <c r="AD2118">
        <f t="shared" si="101"/>
        <v>4</v>
      </c>
      <c r="AE2118" s="30">
        <f>IFERROR(marketing_campaign32[[#This Row],[TotalSpend]]/marketing_campaign32[[#This Row],[TotalPurchase]], 0)</f>
        <v>5.5</v>
      </c>
      <c r="AF2118">
        <v>7</v>
      </c>
      <c r="AG2118">
        <v>0</v>
      </c>
      <c r="AH2118">
        <v>0</v>
      </c>
      <c r="AI2118">
        <v>0</v>
      </c>
      <c r="AJ2118">
        <v>0</v>
      </c>
      <c r="AK2118">
        <v>0</v>
      </c>
      <c r="AL2118">
        <v>0</v>
      </c>
      <c r="AM2118">
        <v>0</v>
      </c>
    </row>
    <row r="2119" spans="1:39" x14ac:dyDescent="0.3">
      <c r="A2119">
        <v>10175</v>
      </c>
      <c r="B2119">
        <v>1958</v>
      </c>
      <c r="C2119">
        <f>2014-marketing_campaign32[[#This Row],[Year_Birth]]</f>
        <v>56</v>
      </c>
      <c r="D2119" t="str">
        <f>IF(AND(marketing_campaign32[[#This Row],[Age]]&gt;17, marketing_campaign32[[#This Row],[Age]]&lt;40), "Adult", IF(AND(marketing_campaign32[[#This Row],[Age]]&gt;=40, marketing_campaign32[[#This Row],[Age]]&lt;59), "Middle Age", "Old Age"))</f>
        <v>Middle Age</v>
      </c>
      <c r="E2119">
        <v>3</v>
      </c>
      <c r="F2119">
        <v>1</v>
      </c>
      <c r="G2119">
        <v>32173</v>
      </c>
      <c r="H2119" t="s">
        <v>147</v>
      </c>
      <c r="I2119">
        <v>2</v>
      </c>
      <c r="J2119">
        <v>0</v>
      </c>
      <c r="K2119">
        <v>1</v>
      </c>
      <c r="L2119">
        <f t="shared" si="99"/>
        <v>1</v>
      </c>
      <c r="M2119">
        <f>marketing_campaign32[[#This Row],[TotalKids]]+marketing_campaign32[[#This Row],[Marital_Number]]</f>
        <v>2</v>
      </c>
      <c r="N2119" s="1">
        <v>41487</v>
      </c>
      <c r="O2119" s="22">
        <f>MAX($N$2:$N$2229)-marketing_campaign32[[#This Row],[Dt_Customer]]</f>
        <v>332</v>
      </c>
      <c r="P2119">
        <v>0</v>
      </c>
      <c r="Q2119">
        <v>18</v>
      </c>
      <c r="R2119">
        <v>0</v>
      </c>
      <c r="S2119">
        <v>2</v>
      </c>
      <c r="T2119">
        <v>0</v>
      </c>
      <c r="U2119">
        <v>0</v>
      </c>
      <c r="V2119">
        <v>2</v>
      </c>
      <c r="W2119">
        <f t="shared" si="100"/>
        <v>22</v>
      </c>
      <c r="X2119" s="27">
        <f>marketing_campaign32[[#This Row],[TotalSpend]]/marketing_campaign32[[#This Row],[Income]]</f>
        <v>6.8380318900941779E-4</v>
      </c>
      <c r="Y2119" s="27" t="str">
        <f>IF(marketing_campaign32[[#This Row],[TotalSpend]]&gt;1196, "High Spend", "Low Spend")</f>
        <v>Low Spend</v>
      </c>
      <c r="Z2119">
        <v>1</v>
      </c>
      <c r="AA2119">
        <v>1</v>
      </c>
      <c r="AB2119">
        <v>0</v>
      </c>
      <c r="AC2119">
        <v>3</v>
      </c>
      <c r="AD2119">
        <f t="shared" si="101"/>
        <v>4</v>
      </c>
      <c r="AE2119" s="30">
        <f>IFERROR(marketing_campaign32[[#This Row],[TotalSpend]]/marketing_campaign32[[#This Row],[TotalPurchase]], 0)</f>
        <v>5.5</v>
      </c>
      <c r="AF2119">
        <v>4</v>
      </c>
      <c r="AG2119">
        <v>0</v>
      </c>
      <c r="AH2119">
        <v>0</v>
      </c>
      <c r="AI2119">
        <v>0</v>
      </c>
      <c r="AJ2119">
        <v>0</v>
      </c>
      <c r="AK2119">
        <v>0</v>
      </c>
      <c r="AL2119">
        <v>0</v>
      </c>
      <c r="AM2119">
        <v>0</v>
      </c>
    </row>
    <row r="2120" spans="1:39" x14ac:dyDescent="0.3">
      <c r="A2120">
        <v>9543</v>
      </c>
      <c r="B2120">
        <v>1985</v>
      </c>
      <c r="C2120">
        <f>2014-marketing_campaign32[[#This Row],[Year_Birth]]</f>
        <v>29</v>
      </c>
      <c r="D2120" t="str">
        <f>IF(AND(marketing_campaign32[[#This Row],[Age]]&gt;17, marketing_campaign32[[#This Row],[Age]]&lt;40), "Adult", IF(AND(marketing_campaign32[[#This Row],[Age]]&gt;=40, marketing_campaign32[[#This Row],[Age]]&lt;59), "Middle Age", "Old Age"))</f>
        <v>Adult</v>
      </c>
      <c r="E2120">
        <v>2</v>
      </c>
      <c r="F2120">
        <v>2</v>
      </c>
      <c r="G2120">
        <v>19986</v>
      </c>
      <c r="H2120" t="s">
        <v>148</v>
      </c>
      <c r="I2120">
        <v>1</v>
      </c>
      <c r="J2120">
        <v>1</v>
      </c>
      <c r="K2120">
        <v>0</v>
      </c>
      <c r="L2120">
        <f t="shared" si="99"/>
        <v>1</v>
      </c>
      <c r="M2120">
        <f>marketing_campaign32[[#This Row],[TotalKids]]+marketing_campaign32[[#This Row],[Marital_Number]]</f>
        <v>3</v>
      </c>
      <c r="N2120" s="1">
        <v>41592</v>
      </c>
      <c r="O2120" s="22">
        <f>MAX($N$2:$N$2229)-marketing_campaign32[[#This Row],[Dt_Customer]]</f>
        <v>227</v>
      </c>
      <c r="P2120">
        <v>74</v>
      </c>
      <c r="Q2120">
        <v>3</v>
      </c>
      <c r="R2120">
        <v>6</v>
      </c>
      <c r="S2120">
        <v>5</v>
      </c>
      <c r="T2120">
        <v>0</v>
      </c>
      <c r="U2120">
        <v>2</v>
      </c>
      <c r="V2120">
        <v>6</v>
      </c>
      <c r="W2120">
        <f t="shared" si="100"/>
        <v>22</v>
      </c>
      <c r="X2120" s="27">
        <f>marketing_campaign32[[#This Row],[TotalSpend]]/marketing_campaign32[[#This Row],[Income]]</f>
        <v>1.1007705393775644E-3</v>
      </c>
      <c r="Y2120" s="27" t="str">
        <f>IF(marketing_campaign32[[#This Row],[TotalSpend]]&gt;1196, "High Spend", "Low Spend")</f>
        <v>Low Spend</v>
      </c>
      <c r="Z2120">
        <v>1</v>
      </c>
      <c r="AA2120">
        <v>0</v>
      </c>
      <c r="AB2120">
        <v>0</v>
      </c>
      <c r="AC2120">
        <v>3</v>
      </c>
      <c r="AD2120">
        <f t="shared" si="101"/>
        <v>3</v>
      </c>
      <c r="AE2120" s="30">
        <f>IFERROR(marketing_campaign32[[#This Row],[TotalSpend]]/marketing_campaign32[[#This Row],[TotalPurchase]], 0)</f>
        <v>7.333333333333333</v>
      </c>
      <c r="AF2120">
        <v>7</v>
      </c>
      <c r="AG2120">
        <v>0</v>
      </c>
      <c r="AH2120">
        <v>0</v>
      </c>
      <c r="AI2120">
        <v>0</v>
      </c>
      <c r="AJ2120">
        <v>0</v>
      </c>
      <c r="AK2120">
        <v>0</v>
      </c>
      <c r="AL2120">
        <v>0</v>
      </c>
      <c r="AM2120">
        <v>0</v>
      </c>
    </row>
    <row r="2121" spans="1:39" x14ac:dyDescent="0.3">
      <c r="A2121">
        <v>7093</v>
      </c>
      <c r="B2121">
        <v>1985</v>
      </c>
      <c r="C2121">
        <f>2014-marketing_campaign32[[#This Row],[Year_Birth]]</f>
        <v>29</v>
      </c>
      <c r="D2121" t="str">
        <f>IF(AND(marketing_campaign32[[#This Row],[Age]]&gt;17, marketing_campaign32[[#This Row],[Age]]&lt;40), "Adult", IF(AND(marketing_campaign32[[#This Row],[Age]]&gt;=40, marketing_campaign32[[#This Row],[Age]]&lt;59), "Middle Age", "Old Age"))</f>
        <v>Adult</v>
      </c>
      <c r="E2121">
        <v>2</v>
      </c>
      <c r="F2121">
        <v>2</v>
      </c>
      <c r="G2121">
        <v>19986</v>
      </c>
      <c r="H2121" t="s">
        <v>148</v>
      </c>
      <c r="I2121">
        <v>1</v>
      </c>
      <c r="J2121">
        <v>1</v>
      </c>
      <c r="K2121">
        <v>0</v>
      </c>
      <c r="L2121">
        <f t="shared" si="99"/>
        <v>1</v>
      </c>
      <c r="M2121">
        <f>marketing_campaign32[[#This Row],[TotalKids]]+marketing_campaign32[[#This Row],[Marital_Number]]</f>
        <v>3</v>
      </c>
      <c r="N2121" s="1">
        <v>41592</v>
      </c>
      <c r="O2121" s="22">
        <f>MAX($N$2:$N$2229)-marketing_campaign32[[#This Row],[Dt_Customer]]</f>
        <v>227</v>
      </c>
      <c r="P2121">
        <v>74</v>
      </c>
      <c r="Q2121">
        <v>3</v>
      </c>
      <c r="R2121">
        <v>6</v>
      </c>
      <c r="S2121">
        <v>5</v>
      </c>
      <c r="T2121">
        <v>0</v>
      </c>
      <c r="U2121">
        <v>2</v>
      </c>
      <c r="V2121">
        <v>6</v>
      </c>
      <c r="W2121">
        <f t="shared" si="100"/>
        <v>22</v>
      </c>
      <c r="X2121" s="27">
        <f>marketing_campaign32[[#This Row],[TotalSpend]]/marketing_campaign32[[#This Row],[Income]]</f>
        <v>1.1007705393775644E-3</v>
      </c>
      <c r="Y2121" s="27" t="str">
        <f>IF(marketing_campaign32[[#This Row],[TotalSpend]]&gt;1196, "High Spend", "Low Spend")</f>
        <v>Low Spend</v>
      </c>
      <c r="Z2121">
        <v>1</v>
      </c>
      <c r="AA2121">
        <v>0</v>
      </c>
      <c r="AB2121">
        <v>0</v>
      </c>
      <c r="AC2121">
        <v>3</v>
      </c>
      <c r="AD2121">
        <f t="shared" si="101"/>
        <v>3</v>
      </c>
      <c r="AE2121" s="30">
        <f>IFERROR(marketing_campaign32[[#This Row],[TotalSpend]]/marketing_campaign32[[#This Row],[TotalPurchase]], 0)</f>
        <v>7.333333333333333</v>
      </c>
      <c r="AF2121">
        <v>7</v>
      </c>
      <c r="AG2121">
        <v>0</v>
      </c>
      <c r="AH2121">
        <v>0</v>
      </c>
      <c r="AI2121">
        <v>0</v>
      </c>
      <c r="AJ2121">
        <v>0</v>
      </c>
      <c r="AK2121">
        <v>0</v>
      </c>
      <c r="AL2121">
        <v>0</v>
      </c>
      <c r="AM2121">
        <v>0</v>
      </c>
    </row>
    <row r="2122" spans="1:39" x14ac:dyDescent="0.3">
      <c r="A2122">
        <v>1606</v>
      </c>
      <c r="B2122">
        <v>1971</v>
      </c>
      <c r="C2122">
        <f>2014-marketing_campaign32[[#This Row],[Year_Birth]]</f>
        <v>43</v>
      </c>
      <c r="D2122" t="str">
        <f>IF(AND(marketing_campaign32[[#This Row],[Age]]&gt;17, marketing_campaign32[[#This Row],[Age]]&lt;40), "Adult", IF(AND(marketing_campaign32[[#This Row],[Age]]&gt;=40, marketing_campaign32[[#This Row],[Age]]&lt;59), "Middle Age", "Old Age"))</f>
        <v>Middle Age</v>
      </c>
      <c r="E2122">
        <v>2</v>
      </c>
      <c r="F2122">
        <v>2</v>
      </c>
      <c r="G2122">
        <v>38590</v>
      </c>
      <c r="H2122" t="s">
        <v>147</v>
      </c>
      <c r="I2122">
        <v>2</v>
      </c>
      <c r="J2122">
        <v>1</v>
      </c>
      <c r="K2122">
        <v>0</v>
      </c>
      <c r="L2122">
        <f t="shared" si="99"/>
        <v>1</v>
      </c>
      <c r="M2122">
        <f>marketing_campaign32[[#This Row],[TotalKids]]+marketing_campaign32[[#This Row],[Marital_Number]]</f>
        <v>3</v>
      </c>
      <c r="N2122" s="1">
        <v>41409</v>
      </c>
      <c r="O2122" s="22">
        <f>MAX($N$2:$N$2229)-marketing_campaign32[[#This Row],[Dt_Customer]]</f>
        <v>410</v>
      </c>
      <c r="P2122">
        <v>65</v>
      </c>
      <c r="Q2122">
        <v>3</v>
      </c>
      <c r="R2122">
        <v>1</v>
      </c>
      <c r="S2122">
        <v>8</v>
      </c>
      <c r="T2122">
        <v>4</v>
      </c>
      <c r="U2122">
        <v>3</v>
      </c>
      <c r="V2122">
        <v>3</v>
      </c>
      <c r="W2122">
        <f t="shared" si="100"/>
        <v>22</v>
      </c>
      <c r="X2122" s="27">
        <f>marketing_campaign32[[#This Row],[TotalSpend]]/marketing_campaign32[[#This Row],[Income]]</f>
        <v>5.7009587976159632E-4</v>
      </c>
      <c r="Y2122" s="27" t="str">
        <f>IF(marketing_campaign32[[#This Row],[TotalSpend]]&gt;1196, "High Spend", "Low Spend")</f>
        <v>Low Spend</v>
      </c>
      <c r="Z2122">
        <v>1</v>
      </c>
      <c r="AA2122">
        <v>1</v>
      </c>
      <c r="AB2122">
        <v>0</v>
      </c>
      <c r="AC2122">
        <v>2</v>
      </c>
      <c r="AD2122">
        <f t="shared" si="101"/>
        <v>3</v>
      </c>
      <c r="AE2122" s="30">
        <f>IFERROR(marketing_campaign32[[#This Row],[TotalSpend]]/marketing_campaign32[[#This Row],[TotalPurchase]], 0)</f>
        <v>7.333333333333333</v>
      </c>
      <c r="AF2122">
        <v>8</v>
      </c>
      <c r="AG2122">
        <v>0</v>
      </c>
      <c r="AH2122">
        <v>0</v>
      </c>
      <c r="AI2122">
        <v>0</v>
      </c>
      <c r="AJ2122">
        <v>0</v>
      </c>
      <c r="AK2122">
        <v>0</v>
      </c>
      <c r="AL2122">
        <v>0</v>
      </c>
      <c r="AM2122">
        <v>0</v>
      </c>
    </row>
    <row r="2123" spans="1:39" x14ac:dyDescent="0.3">
      <c r="A2123">
        <v>8080</v>
      </c>
      <c r="B2123">
        <v>1986</v>
      </c>
      <c r="C2123">
        <f>2014-marketing_campaign32[[#This Row],[Year_Birth]]</f>
        <v>28</v>
      </c>
      <c r="D2123" t="str">
        <f>IF(AND(marketing_campaign32[[#This Row],[Age]]&gt;17, marketing_campaign32[[#This Row],[Age]]&lt;40), "Adult", IF(AND(marketing_campaign32[[#This Row],[Age]]&gt;=40, marketing_campaign32[[#This Row],[Age]]&lt;59), "Middle Age", "Old Age"))</f>
        <v>Adult</v>
      </c>
      <c r="E2123">
        <v>2</v>
      </c>
      <c r="F2123">
        <v>1</v>
      </c>
      <c r="G2123">
        <v>26816</v>
      </c>
      <c r="H2123" t="s">
        <v>148</v>
      </c>
      <c r="I2123">
        <v>1</v>
      </c>
      <c r="J2123">
        <v>0</v>
      </c>
      <c r="K2123">
        <v>0</v>
      </c>
      <c r="L2123">
        <f t="shared" si="99"/>
        <v>0</v>
      </c>
      <c r="M2123">
        <f>marketing_campaign32[[#This Row],[TotalKids]]+marketing_campaign32[[#This Row],[Marital_Number]]</f>
        <v>1</v>
      </c>
      <c r="N2123" s="1">
        <v>41138</v>
      </c>
      <c r="O2123" s="22">
        <f>MAX($N$2:$N$2229)-marketing_campaign32[[#This Row],[Dt_Customer]]</f>
        <v>681</v>
      </c>
      <c r="P2123">
        <v>50</v>
      </c>
      <c r="Q2123">
        <v>5</v>
      </c>
      <c r="R2123">
        <v>1</v>
      </c>
      <c r="S2123">
        <v>6</v>
      </c>
      <c r="T2123">
        <v>3</v>
      </c>
      <c r="U2123">
        <v>4</v>
      </c>
      <c r="V2123">
        <v>3</v>
      </c>
      <c r="W2123">
        <f t="shared" si="100"/>
        <v>22</v>
      </c>
      <c r="X2123" s="27">
        <f>marketing_campaign32[[#This Row],[TotalSpend]]/marketing_campaign32[[#This Row],[Income]]</f>
        <v>8.204057279236277E-4</v>
      </c>
      <c r="Y2123" s="27" t="str">
        <f>IF(marketing_campaign32[[#This Row],[TotalSpend]]&gt;1196, "High Spend", "Low Spend")</f>
        <v>Low Spend</v>
      </c>
      <c r="Z2123">
        <v>1</v>
      </c>
      <c r="AA2123">
        <v>0</v>
      </c>
      <c r="AB2123">
        <v>0</v>
      </c>
      <c r="AC2123">
        <v>3</v>
      </c>
      <c r="AD2123">
        <f t="shared" si="101"/>
        <v>3</v>
      </c>
      <c r="AE2123" s="30">
        <f>IFERROR(marketing_campaign32[[#This Row],[TotalSpend]]/marketing_campaign32[[#This Row],[TotalPurchase]], 0)</f>
        <v>7.333333333333333</v>
      </c>
      <c r="AF2123">
        <v>4</v>
      </c>
      <c r="AG2123">
        <v>0</v>
      </c>
      <c r="AH2123">
        <v>0</v>
      </c>
      <c r="AI2123">
        <v>0</v>
      </c>
      <c r="AJ2123">
        <v>0</v>
      </c>
      <c r="AK2123">
        <v>0</v>
      </c>
      <c r="AL2123">
        <v>0</v>
      </c>
      <c r="AM2123">
        <v>0</v>
      </c>
    </row>
    <row r="2124" spans="1:39" x14ac:dyDescent="0.3">
      <c r="A2124">
        <v>3120</v>
      </c>
      <c r="B2124">
        <v>1981</v>
      </c>
      <c r="C2124">
        <f>2014-marketing_campaign32[[#This Row],[Year_Birth]]</f>
        <v>33</v>
      </c>
      <c r="D2124" t="str">
        <f>IF(AND(marketing_campaign32[[#This Row],[Age]]&gt;17, marketing_campaign32[[#This Row],[Age]]&lt;40), "Adult", IF(AND(marketing_campaign32[[#This Row],[Age]]&gt;=40, marketing_campaign32[[#This Row],[Age]]&lt;59), "Middle Age", "Old Age"))</f>
        <v>Adult</v>
      </c>
      <c r="E2124">
        <v>2</v>
      </c>
      <c r="F2124">
        <v>2</v>
      </c>
      <c r="G2124">
        <v>38547</v>
      </c>
      <c r="H2124" t="s">
        <v>147</v>
      </c>
      <c r="I2124">
        <v>2</v>
      </c>
      <c r="J2124">
        <v>1</v>
      </c>
      <c r="K2124">
        <v>0</v>
      </c>
      <c r="L2124">
        <f t="shared" si="99"/>
        <v>1</v>
      </c>
      <c r="M2124">
        <f>marketing_campaign32[[#This Row],[TotalKids]]+marketing_campaign32[[#This Row],[Marital_Number]]</f>
        <v>3</v>
      </c>
      <c r="N2124" s="1">
        <v>41514</v>
      </c>
      <c r="O2124" s="22">
        <f>MAX($N$2:$N$2229)-marketing_campaign32[[#This Row],[Dt_Customer]]</f>
        <v>305</v>
      </c>
      <c r="P2124">
        <v>49</v>
      </c>
      <c r="Q2124">
        <v>6</v>
      </c>
      <c r="R2124">
        <v>1</v>
      </c>
      <c r="S2124">
        <v>10</v>
      </c>
      <c r="T2124">
        <v>0</v>
      </c>
      <c r="U2124">
        <v>1</v>
      </c>
      <c r="V2124">
        <v>4</v>
      </c>
      <c r="W2124">
        <f t="shared" si="100"/>
        <v>22</v>
      </c>
      <c r="X2124" s="27">
        <f>marketing_campaign32[[#This Row],[TotalSpend]]/marketing_campaign32[[#This Row],[Income]]</f>
        <v>5.7073183386515162E-4</v>
      </c>
      <c r="Y2124" s="27" t="str">
        <f>IF(marketing_campaign32[[#This Row],[TotalSpend]]&gt;1196, "High Spend", "Low Spend")</f>
        <v>Low Spend</v>
      </c>
      <c r="Z2124">
        <v>1</v>
      </c>
      <c r="AA2124">
        <v>1</v>
      </c>
      <c r="AB2124">
        <v>0</v>
      </c>
      <c r="AC2124">
        <v>2</v>
      </c>
      <c r="AD2124">
        <f t="shared" si="101"/>
        <v>3</v>
      </c>
      <c r="AE2124" s="30">
        <f>IFERROR(marketing_campaign32[[#This Row],[TotalSpend]]/marketing_campaign32[[#This Row],[TotalPurchase]], 0)</f>
        <v>7.333333333333333</v>
      </c>
      <c r="AF2124">
        <v>8</v>
      </c>
      <c r="AG2124">
        <v>0</v>
      </c>
      <c r="AH2124">
        <v>0</v>
      </c>
      <c r="AI2124">
        <v>0</v>
      </c>
      <c r="AJ2124">
        <v>0</v>
      </c>
      <c r="AK2124">
        <v>0</v>
      </c>
      <c r="AL2124">
        <v>0</v>
      </c>
      <c r="AM2124">
        <v>1</v>
      </c>
    </row>
    <row r="2125" spans="1:39" x14ac:dyDescent="0.3">
      <c r="A2125">
        <v>2375</v>
      </c>
      <c r="B2125">
        <v>1972</v>
      </c>
      <c r="C2125">
        <f>2014-marketing_campaign32[[#This Row],[Year_Birth]]</f>
        <v>42</v>
      </c>
      <c r="D2125" t="str">
        <f>IF(AND(marketing_campaign32[[#This Row],[Age]]&gt;17, marketing_campaign32[[#This Row],[Age]]&lt;40), "Adult", IF(AND(marketing_campaign32[[#This Row],[Age]]&gt;=40, marketing_campaign32[[#This Row],[Age]]&lt;59), "Middle Age", "Old Age"))</f>
        <v>Middle Age</v>
      </c>
      <c r="E2125">
        <v>2</v>
      </c>
      <c r="F2125">
        <v>2</v>
      </c>
      <c r="G2125">
        <v>30261</v>
      </c>
      <c r="H2125" t="s">
        <v>148</v>
      </c>
      <c r="I2125">
        <v>1</v>
      </c>
      <c r="J2125">
        <v>1</v>
      </c>
      <c r="K2125">
        <v>2</v>
      </c>
      <c r="L2125">
        <f t="shared" si="99"/>
        <v>3</v>
      </c>
      <c r="M2125">
        <f>marketing_campaign32[[#This Row],[TotalKids]]+marketing_campaign32[[#This Row],[Marital_Number]]</f>
        <v>5</v>
      </c>
      <c r="N2125" s="1">
        <v>41177</v>
      </c>
      <c r="O2125" s="22">
        <f>MAX($N$2:$N$2229)-marketing_campaign32[[#This Row],[Dt_Customer]]</f>
        <v>642</v>
      </c>
      <c r="P2125">
        <v>75</v>
      </c>
      <c r="Q2125">
        <v>8</v>
      </c>
      <c r="R2125">
        <v>0</v>
      </c>
      <c r="S2125">
        <v>5</v>
      </c>
      <c r="T2125">
        <v>0</v>
      </c>
      <c r="U2125">
        <v>3</v>
      </c>
      <c r="V2125">
        <v>6</v>
      </c>
      <c r="W2125">
        <f t="shared" si="100"/>
        <v>22</v>
      </c>
      <c r="X2125" s="27">
        <f>marketing_campaign32[[#This Row],[TotalSpend]]/marketing_campaign32[[#This Row],[Income]]</f>
        <v>7.2700836059614682E-4</v>
      </c>
      <c r="Y2125" s="27" t="str">
        <f>IF(marketing_campaign32[[#This Row],[TotalSpend]]&gt;1196, "High Spend", "Low Spend")</f>
        <v>Low Spend</v>
      </c>
      <c r="Z2125">
        <v>1</v>
      </c>
      <c r="AA2125">
        <v>0</v>
      </c>
      <c r="AB2125">
        <v>0</v>
      </c>
      <c r="AC2125">
        <v>3</v>
      </c>
      <c r="AD2125">
        <f t="shared" si="101"/>
        <v>3</v>
      </c>
      <c r="AE2125" s="30">
        <f>IFERROR(marketing_campaign32[[#This Row],[TotalSpend]]/marketing_campaign32[[#This Row],[TotalPurchase]], 0)</f>
        <v>7.333333333333333</v>
      </c>
      <c r="AF2125">
        <v>8</v>
      </c>
      <c r="AG2125">
        <v>0</v>
      </c>
      <c r="AH2125">
        <v>0</v>
      </c>
      <c r="AI2125">
        <v>0</v>
      </c>
      <c r="AJ2125">
        <v>0</v>
      </c>
      <c r="AK2125">
        <v>0</v>
      </c>
      <c r="AL2125">
        <v>0</v>
      </c>
      <c r="AM2125">
        <v>0</v>
      </c>
    </row>
    <row r="2126" spans="1:39" x14ac:dyDescent="0.3">
      <c r="A2126">
        <v>1183</v>
      </c>
      <c r="B2126">
        <v>1949</v>
      </c>
      <c r="C2126">
        <f>2014-marketing_campaign32[[#This Row],[Year_Birth]]</f>
        <v>65</v>
      </c>
      <c r="D2126" t="str">
        <f>IF(AND(marketing_campaign32[[#This Row],[Age]]&gt;17, marketing_campaign32[[#This Row],[Age]]&lt;40), "Adult", IF(AND(marketing_campaign32[[#This Row],[Age]]&gt;=40, marketing_campaign32[[#This Row],[Age]]&lt;59), "Middle Age", "Old Age"))</f>
        <v>Old Age</v>
      </c>
      <c r="E2126">
        <v>3</v>
      </c>
      <c r="F2126">
        <v>2</v>
      </c>
      <c r="G2126">
        <v>36408</v>
      </c>
      <c r="H2126" t="s">
        <v>147</v>
      </c>
      <c r="I2126">
        <v>2</v>
      </c>
      <c r="J2126">
        <v>1</v>
      </c>
      <c r="K2126">
        <v>1</v>
      </c>
      <c r="L2126">
        <f t="shared" si="99"/>
        <v>2</v>
      </c>
      <c r="M2126">
        <f>marketing_campaign32[[#This Row],[TotalKids]]+marketing_campaign32[[#This Row],[Marital_Number]]</f>
        <v>4</v>
      </c>
      <c r="N2126" s="1">
        <v>41538</v>
      </c>
      <c r="O2126" s="22">
        <f>MAX($N$2:$N$2229)-marketing_campaign32[[#This Row],[Dt_Customer]]</f>
        <v>281</v>
      </c>
      <c r="P2126">
        <v>11</v>
      </c>
      <c r="Q2126">
        <v>9</v>
      </c>
      <c r="R2126">
        <v>1</v>
      </c>
      <c r="S2126">
        <v>4</v>
      </c>
      <c r="T2126">
        <v>3</v>
      </c>
      <c r="U2126">
        <v>2</v>
      </c>
      <c r="V2126">
        <v>3</v>
      </c>
      <c r="W2126">
        <f t="shared" si="100"/>
        <v>22</v>
      </c>
      <c r="X2126" s="27">
        <f>marketing_campaign32[[#This Row],[TotalSpend]]/marketing_campaign32[[#This Row],[Income]]</f>
        <v>6.0426279938475061E-4</v>
      </c>
      <c r="Y2126" s="27" t="str">
        <f>IF(marketing_campaign32[[#This Row],[TotalSpend]]&gt;1196, "High Spend", "Low Spend")</f>
        <v>Low Spend</v>
      </c>
      <c r="Z2126">
        <v>1</v>
      </c>
      <c r="AA2126">
        <v>1</v>
      </c>
      <c r="AB2126">
        <v>0</v>
      </c>
      <c r="AC2126">
        <v>2</v>
      </c>
      <c r="AD2126">
        <f t="shared" si="101"/>
        <v>3</v>
      </c>
      <c r="AE2126" s="30">
        <f>IFERROR(marketing_campaign32[[#This Row],[TotalSpend]]/marketing_campaign32[[#This Row],[TotalPurchase]], 0)</f>
        <v>7.333333333333333</v>
      </c>
      <c r="AF2126">
        <v>6</v>
      </c>
      <c r="AG2126">
        <v>0</v>
      </c>
      <c r="AH2126">
        <v>0</v>
      </c>
      <c r="AI2126">
        <v>0</v>
      </c>
      <c r="AJ2126">
        <v>0</v>
      </c>
      <c r="AK2126">
        <v>0</v>
      </c>
      <c r="AL2126">
        <v>0</v>
      </c>
      <c r="AM2126">
        <v>0</v>
      </c>
    </row>
    <row r="2127" spans="1:39" x14ac:dyDescent="0.3">
      <c r="A2127">
        <v>7901</v>
      </c>
      <c r="B2127">
        <v>1971</v>
      </c>
      <c r="C2127">
        <f>2014-marketing_campaign32[[#This Row],[Year_Birth]]</f>
        <v>43</v>
      </c>
      <c r="D2127" t="str">
        <f>IF(AND(marketing_campaign32[[#This Row],[Age]]&gt;17, marketing_campaign32[[#This Row],[Age]]&lt;40), "Adult", IF(AND(marketing_campaign32[[#This Row],[Age]]&gt;=40, marketing_campaign32[[#This Row],[Age]]&lt;59), "Middle Age", "Old Age"))</f>
        <v>Middle Age</v>
      </c>
      <c r="E2127">
        <v>3</v>
      </c>
      <c r="F2127">
        <v>2</v>
      </c>
      <c r="G2127">
        <v>34109</v>
      </c>
      <c r="H2127" t="s">
        <v>147</v>
      </c>
      <c r="I2127">
        <v>2</v>
      </c>
      <c r="J2127">
        <v>0</v>
      </c>
      <c r="K2127">
        <v>1</v>
      </c>
      <c r="L2127">
        <f t="shared" si="99"/>
        <v>1</v>
      </c>
      <c r="M2127">
        <f>marketing_campaign32[[#This Row],[TotalKids]]+marketing_campaign32[[#This Row],[Marital_Number]]</f>
        <v>3</v>
      </c>
      <c r="N2127" s="1">
        <v>41584</v>
      </c>
      <c r="O2127" s="22">
        <f>MAX($N$2:$N$2229)-marketing_campaign32[[#This Row],[Dt_Customer]]</f>
        <v>235</v>
      </c>
      <c r="P2127">
        <v>39</v>
      </c>
      <c r="Q2127">
        <v>9</v>
      </c>
      <c r="R2127">
        <v>1</v>
      </c>
      <c r="S2127">
        <v>5</v>
      </c>
      <c r="T2127">
        <v>2</v>
      </c>
      <c r="U2127">
        <v>1</v>
      </c>
      <c r="V2127">
        <v>4</v>
      </c>
      <c r="W2127">
        <f t="shared" si="100"/>
        <v>22</v>
      </c>
      <c r="X2127" s="27">
        <f>marketing_campaign32[[#This Row],[TotalSpend]]/marketing_campaign32[[#This Row],[Income]]</f>
        <v>6.4499105807851295E-4</v>
      </c>
      <c r="Y2127" s="27" t="str">
        <f>IF(marketing_campaign32[[#This Row],[TotalSpend]]&gt;1196, "High Spend", "Low Spend")</f>
        <v>Low Spend</v>
      </c>
      <c r="Z2127">
        <v>1</v>
      </c>
      <c r="AA2127">
        <v>0</v>
      </c>
      <c r="AB2127">
        <v>0</v>
      </c>
      <c r="AC2127">
        <v>3</v>
      </c>
      <c r="AD2127">
        <f t="shared" si="101"/>
        <v>3</v>
      </c>
      <c r="AE2127" s="30">
        <f>IFERROR(marketing_campaign32[[#This Row],[TotalSpend]]/marketing_campaign32[[#This Row],[TotalPurchase]], 0)</f>
        <v>7.333333333333333</v>
      </c>
      <c r="AF2127">
        <v>4</v>
      </c>
      <c r="AG2127">
        <v>0</v>
      </c>
      <c r="AH2127">
        <v>0</v>
      </c>
      <c r="AI2127">
        <v>0</v>
      </c>
      <c r="AJ2127">
        <v>0</v>
      </c>
      <c r="AK2127">
        <v>0</v>
      </c>
      <c r="AL2127">
        <v>0</v>
      </c>
      <c r="AM2127">
        <v>0</v>
      </c>
    </row>
    <row r="2128" spans="1:39" x14ac:dyDescent="0.3">
      <c r="A2128">
        <v>8430</v>
      </c>
      <c r="B2128">
        <v>1957</v>
      </c>
      <c r="C2128">
        <f>2014-marketing_campaign32[[#This Row],[Year_Birth]]</f>
        <v>57</v>
      </c>
      <c r="D2128" t="str">
        <f>IF(AND(marketing_campaign32[[#This Row],[Age]]&gt;17, marketing_campaign32[[#This Row],[Age]]&lt;40), "Adult", IF(AND(marketing_campaign32[[#This Row],[Age]]&gt;=40, marketing_campaign32[[#This Row],[Age]]&lt;59), "Middle Age", "Old Age"))</f>
        <v>Middle Age</v>
      </c>
      <c r="E2128">
        <v>2</v>
      </c>
      <c r="F2128">
        <v>2</v>
      </c>
      <c r="G2128">
        <v>21994</v>
      </c>
      <c r="H2128" t="s">
        <v>148</v>
      </c>
      <c r="I2128">
        <v>1</v>
      </c>
      <c r="J2128">
        <v>0</v>
      </c>
      <c r="K2128">
        <v>1</v>
      </c>
      <c r="L2128">
        <f t="shared" si="99"/>
        <v>1</v>
      </c>
      <c r="M2128">
        <f>marketing_campaign32[[#This Row],[TotalKids]]+marketing_campaign32[[#This Row],[Marital_Number]]</f>
        <v>3</v>
      </c>
      <c r="N2128" s="1">
        <v>41267</v>
      </c>
      <c r="O2128" s="22">
        <f>MAX($N$2:$N$2229)-marketing_campaign32[[#This Row],[Dt_Customer]]</f>
        <v>552</v>
      </c>
      <c r="P2128">
        <v>4</v>
      </c>
      <c r="Q2128">
        <v>9</v>
      </c>
      <c r="R2128">
        <v>0</v>
      </c>
      <c r="S2128">
        <v>6</v>
      </c>
      <c r="T2128">
        <v>3</v>
      </c>
      <c r="U2128">
        <v>1</v>
      </c>
      <c r="V2128">
        <v>3</v>
      </c>
      <c r="W2128">
        <f t="shared" si="100"/>
        <v>22</v>
      </c>
      <c r="X2128" s="27">
        <f>marketing_campaign32[[#This Row],[TotalSpend]]/marketing_campaign32[[#This Row],[Income]]</f>
        <v>1.0002728016731835E-3</v>
      </c>
      <c r="Y2128" s="27" t="str">
        <f>IF(marketing_campaign32[[#This Row],[TotalSpend]]&gt;1196, "High Spend", "Low Spend")</f>
        <v>Low Spend</v>
      </c>
      <c r="Z2128">
        <v>1</v>
      </c>
      <c r="AA2128">
        <v>0</v>
      </c>
      <c r="AB2128">
        <v>0</v>
      </c>
      <c r="AC2128">
        <v>3</v>
      </c>
      <c r="AD2128">
        <f t="shared" si="101"/>
        <v>3</v>
      </c>
      <c r="AE2128" s="30">
        <f>IFERROR(marketing_campaign32[[#This Row],[TotalSpend]]/marketing_campaign32[[#This Row],[TotalPurchase]], 0)</f>
        <v>7.333333333333333</v>
      </c>
      <c r="AF2128">
        <v>5</v>
      </c>
      <c r="AG2128">
        <v>0</v>
      </c>
      <c r="AH2128">
        <v>0</v>
      </c>
      <c r="AI2128">
        <v>0</v>
      </c>
      <c r="AJ2128">
        <v>0</v>
      </c>
      <c r="AK2128">
        <v>0</v>
      </c>
      <c r="AL2128">
        <v>0</v>
      </c>
      <c r="AM2128">
        <v>0</v>
      </c>
    </row>
    <row r="2129" spans="1:39" x14ac:dyDescent="0.3">
      <c r="A2129">
        <v>8619</v>
      </c>
      <c r="B2129">
        <v>1957</v>
      </c>
      <c r="C2129">
        <f>2014-marketing_campaign32[[#This Row],[Year_Birth]]</f>
        <v>57</v>
      </c>
      <c r="D2129" t="str">
        <f>IF(AND(marketing_campaign32[[#This Row],[Age]]&gt;17, marketing_campaign32[[#This Row],[Age]]&lt;40), "Adult", IF(AND(marketing_campaign32[[#This Row],[Age]]&gt;=40, marketing_campaign32[[#This Row],[Age]]&lt;59), "Middle Age", "Old Age"))</f>
        <v>Middle Age</v>
      </c>
      <c r="E2129">
        <v>2</v>
      </c>
      <c r="F2129">
        <v>2</v>
      </c>
      <c r="G2129">
        <v>21994</v>
      </c>
      <c r="H2129" t="s">
        <v>148</v>
      </c>
      <c r="I2129">
        <v>1</v>
      </c>
      <c r="J2129">
        <v>0</v>
      </c>
      <c r="K2129">
        <v>1</v>
      </c>
      <c r="L2129">
        <f t="shared" si="99"/>
        <v>1</v>
      </c>
      <c r="M2129">
        <f>marketing_campaign32[[#This Row],[TotalKids]]+marketing_campaign32[[#This Row],[Marital_Number]]</f>
        <v>3</v>
      </c>
      <c r="N2129" s="1">
        <v>41267</v>
      </c>
      <c r="O2129" s="22">
        <f>MAX($N$2:$N$2229)-marketing_campaign32[[#This Row],[Dt_Customer]]</f>
        <v>552</v>
      </c>
      <c r="P2129">
        <v>4</v>
      </c>
      <c r="Q2129">
        <v>9</v>
      </c>
      <c r="R2129">
        <v>0</v>
      </c>
      <c r="S2129">
        <v>6</v>
      </c>
      <c r="T2129">
        <v>3</v>
      </c>
      <c r="U2129">
        <v>1</v>
      </c>
      <c r="V2129">
        <v>3</v>
      </c>
      <c r="W2129">
        <f t="shared" si="100"/>
        <v>22</v>
      </c>
      <c r="X2129" s="27">
        <f>marketing_campaign32[[#This Row],[TotalSpend]]/marketing_campaign32[[#This Row],[Income]]</f>
        <v>1.0002728016731835E-3</v>
      </c>
      <c r="Y2129" s="27" t="str">
        <f>IF(marketing_campaign32[[#This Row],[TotalSpend]]&gt;1196, "High Spend", "Low Spend")</f>
        <v>Low Spend</v>
      </c>
      <c r="Z2129">
        <v>1</v>
      </c>
      <c r="AA2129">
        <v>0</v>
      </c>
      <c r="AB2129">
        <v>0</v>
      </c>
      <c r="AC2129">
        <v>3</v>
      </c>
      <c r="AD2129">
        <f t="shared" si="101"/>
        <v>3</v>
      </c>
      <c r="AE2129" s="30">
        <f>IFERROR(marketing_campaign32[[#This Row],[TotalSpend]]/marketing_campaign32[[#This Row],[TotalPurchase]], 0)</f>
        <v>7.333333333333333</v>
      </c>
      <c r="AF2129">
        <v>5</v>
      </c>
      <c r="AG2129">
        <v>0</v>
      </c>
      <c r="AH2129">
        <v>0</v>
      </c>
      <c r="AI2129">
        <v>0</v>
      </c>
      <c r="AJ2129">
        <v>0</v>
      </c>
      <c r="AK2129">
        <v>0</v>
      </c>
      <c r="AL2129">
        <v>0</v>
      </c>
      <c r="AM2129">
        <v>0</v>
      </c>
    </row>
    <row r="2130" spans="1:39" x14ac:dyDescent="0.3">
      <c r="A2130">
        <v>11086</v>
      </c>
      <c r="B2130">
        <v>1984</v>
      </c>
      <c r="C2130">
        <f>2014-marketing_campaign32[[#This Row],[Year_Birth]]</f>
        <v>30</v>
      </c>
      <c r="D2130" t="str">
        <f>IF(AND(marketing_campaign32[[#This Row],[Age]]&gt;17, marketing_campaign32[[#This Row],[Age]]&lt;40), "Adult", IF(AND(marketing_campaign32[[#This Row],[Age]]&gt;=40, marketing_campaign32[[#This Row],[Age]]&lt;59), "Middle Age", "Old Age"))</f>
        <v>Adult</v>
      </c>
      <c r="E2130">
        <v>1</v>
      </c>
      <c r="F2130">
        <v>1</v>
      </c>
      <c r="G2130">
        <v>25707</v>
      </c>
      <c r="H2130" t="s">
        <v>148</v>
      </c>
      <c r="I2130">
        <v>1</v>
      </c>
      <c r="J2130">
        <v>1</v>
      </c>
      <c r="K2130">
        <v>0</v>
      </c>
      <c r="L2130">
        <f t="shared" si="99"/>
        <v>1</v>
      </c>
      <c r="M2130">
        <f>marketing_campaign32[[#This Row],[TotalKids]]+marketing_campaign32[[#This Row],[Marital_Number]]</f>
        <v>2</v>
      </c>
      <c r="N2130" s="1">
        <v>41657</v>
      </c>
      <c r="O2130" s="22">
        <f>MAX($N$2:$N$2229)-marketing_campaign32[[#This Row],[Dt_Customer]]</f>
        <v>162</v>
      </c>
      <c r="P2130">
        <v>18</v>
      </c>
      <c r="Q2130">
        <v>1</v>
      </c>
      <c r="R2130">
        <v>6</v>
      </c>
      <c r="S2130">
        <v>2</v>
      </c>
      <c r="T2130">
        <v>3</v>
      </c>
      <c r="U2130">
        <v>6</v>
      </c>
      <c r="V2130">
        <v>3</v>
      </c>
      <c r="W2130">
        <f t="shared" si="100"/>
        <v>21</v>
      </c>
      <c r="X2130" s="27">
        <f>marketing_campaign32[[#This Row],[TotalSpend]]/marketing_campaign32[[#This Row],[Income]]</f>
        <v>8.1689812113432136E-4</v>
      </c>
      <c r="Y2130" s="27" t="str">
        <f>IF(marketing_campaign32[[#This Row],[TotalSpend]]&gt;1196, "High Spend", "Low Spend")</f>
        <v>Low Spend</v>
      </c>
      <c r="Z2130">
        <v>1</v>
      </c>
      <c r="AA2130">
        <v>1</v>
      </c>
      <c r="AB2130">
        <v>0</v>
      </c>
      <c r="AC2130">
        <v>3</v>
      </c>
      <c r="AD2130">
        <f t="shared" si="101"/>
        <v>4</v>
      </c>
      <c r="AE2130" s="30">
        <f>IFERROR(marketing_campaign32[[#This Row],[TotalSpend]]/marketing_campaign32[[#This Row],[TotalPurchase]], 0)</f>
        <v>5.25</v>
      </c>
      <c r="AF2130">
        <v>7</v>
      </c>
      <c r="AG2130">
        <v>0</v>
      </c>
      <c r="AH2130">
        <v>0</v>
      </c>
      <c r="AI2130">
        <v>0</v>
      </c>
      <c r="AJ2130">
        <v>0</v>
      </c>
      <c r="AK2130">
        <v>0</v>
      </c>
      <c r="AL2130">
        <v>0</v>
      </c>
      <c r="AM2130">
        <v>0</v>
      </c>
    </row>
    <row r="2131" spans="1:39" x14ac:dyDescent="0.3">
      <c r="A2131">
        <v>2256</v>
      </c>
      <c r="B2131">
        <v>1973</v>
      </c>
      <c r="C2131">
        <f>2014-marketing_campaign32[[#This Row],[Year_Birth]]</f>
        <v>41</v>
      </c>
      <c r="D2131" t="str">
        <f>IF(AND(marketing_campaign32[[#This Row],[Age]]&gt;17, marketing_campaign32[[#This Row],[Age]]&lt;40), "Adult", IF(AND(marketing_campaign32[[#This Row],[Age]]&gt;=40, marketing_campaign32[[#This Row],[Age]]&lt;59), "Middle Age", "Old Age"))</f>
        <v>Middle Age</v>
      </c>
      <c r="E2131">
        <v>3</v>
      </c>
      <c r="F2131">
        <v>2</v>
      </c>
      <c r="G2131">
        <v>27159</v>
      </c>
      <c r="H2131" t="s">
        <v>148</v>
      </c>
      <c r="I2131">
        <v>1</v>
      </c>
      <c r="J2131">
        <v>1</v>
      </c>
      <c r="K2131">
        <v>1</v>
      </c>
      <c r="L2131">
        <f t="shared" si="99"/>
        <v>2</v>
      </c>
      <c r="M2131">
        <f>marketing_campaign32[[#This Row],[TotalKids]]+marketing_campaign32[[#This Row],[Marital_Number]]</f>
        <v>4</v>
      </c>
      <c r="N2131" s="1">
        <v>41727</v>
      </c>
      <c r="O2131" s="22">
        <f>MAX($N$2:$N$2229)-marketing_campaign32[[#This Row],[Dt_Customer]]</f>
        <v>92</v>
      </c>
      <c r="P2131">
        <v>33</v>
      </c>
      <c r="Q2131">
        <v>17</v>
      </c>
      <c r="R2131">
        <v>0</v>
      </c>
      <c r="S2131">
        <v>3</v>
      </c>
      <c r="T2131">
        <v>0</v>
      </c>
      <c r="U2131">
        <v>0</v>
      </c>
      <c r="V2131">
        <v>1</v>
      </c>
      <c r="W2131">
        <f t="shared" si="100"/>
        <v>21</v>
      </c>
      <c r="X2131" s="27">
        <f>marketing_campaign32[[#This Row],[TotalSpend]]/marketing_campaign32[[#This Row],[Income]]</f>
        <v>7.7322434552082179E-4</v>
      </c>
      <c r="Y2131" s="27" t="str">
        <f>IF(marketing_campaign32[[#This Row],[TotalSpend]]&gt;1196, "High Spend", "Low Spend")</f>
        <v>Low Spend</v>
      </c>
      <c r="Z2131">
        <v>2</v>
      </c>
      <c r="AA2131">
        <v>1</v>
      </c>
      <c r="AB2131">
        <v>0</v>
      </c>
      <c r="AC2131">
        <v>3</v>
      </c>
      <c r="AD2131">
        <f t="shared" si="101"/>
        <v>4</v>
      </c>
      <c r="AE2131" s="30">
        <f>IFERROR(marketing_campaign32[[#This Row],[TotalSpend]]/marketing_campaign32[[#This Row],[TotalPurchase]], 0)</f>
        <v>5.25</v>
      </c>
      <c r="AF2131">
        <v>6</v>
      </c>
      <c r="AG2131">
        <v>0</v>
      </c>
      <c r="AH2131">
        <v>0</v>
      </c>
      <c r="AI2131">
        <v>0</v>
      </c>
      <c r="AJ2131">
        <v>0</v>
      </c>
      <c r="AK2131">
        <v>0</v>
      </c>
      <c r="AL2131">
        <v>0</v>
      </c>
      <c r="AM2131">
        <v>0</v>
      </c>
    </row>
    <row r="2132" spans="1:39" x14ac:dyDescent="0.3">
      <c r="A2132">
        <v>255</v>
      </c>
      <c r="B2132">
        <v>1951</v>
      </c>
      <c r="C2132">
        <f>2014-marketing_campaign32[[#This Row],[Year_Birth]]</f>
        <v>63</v>
      </c>
      <c r="D2132" t="str">
        <f>IF(AND(marketing_campaign32[[#This Row],[Age]]&gt;17, marketing_campaign32[[#This Row],[Age]]&lt;40), "Adult", IF(AND(marketing_campaign32[[#This Row],[Age]]&gt;=40, marketing_campaign32[[#This Row],[Age]]&lt;59), "Middle Age", "Old Age"))</f>
        <v>Old Age</v>
      </c>
      <c r="E2132">
        <v>2</v>
      </c>
      <c r="F2132">
        <v>1</v>
      </c>
      <c r="G2132">
        <v>22263</v>
      </c>
      <c r="H2132" t="s">
        <v>148</v>
      </c>
      <c r="I2132">
        <v>1</v>
      </c>
      <c r="J2132">
        <v>1</v>
      </c>
      <c r="K2132">
        <v>1</v>
      </c>
      <c r="L2132">
        <f t="shared" si="99"/>
        <v>2</v>
      </c>
      <c r="M2132">
        <f>marketing_campaign32[[#This Row],[TotalKids]]+marketing_campaign32[[#This Row],[Marital_Number]]</f>
        <v>3</v>
      </c>
      <c r="N2132" s="1">
        <v>41728</v>
      </c>
      <c r="O2132" s="22">
        <f>MAX($N$2:$N$2229)-marketing_campaign32[[#This Row],[Dt_Customer]]</f>
        <v>91</v>
      </c>
      <c r="P2132">
        <v>31</v>
      </c>
      <c r="Q2132">
        <v>17</v>
      </c>
      <c r="R2132">
        <v>0</v>
      </c>
      <c r="S2132">
        <v>2</v>
      </c>
      <c r="T2132">
        <v>0</v>
      </c>
      <c r="U2132">
        <v>0</v>
      </c>
      <c r="V2132">
        <v>2</v>
      </c>
      <c r="W2132">
        <f t="shared" si="100"/>
        <v>21</v>
      </c>
      <c r="X2132" s="27">
        <f>marketing_campaign32[[#This Row],[TotalSpend]]/marketing_campaign32[[#This Row],[Income]]</f>
        <v>9.4326910119929932E-4</v>
      </c>
      <c r="Y2132" s="27" t="str">
        <f>IF(marketing_campaign32[[#This Row],[TotalSpend]]&gt;1196, "High Spend", "Low Spend")</f>
        <v>Low Spend</v>
      </c>
      <c r="Z2132">
        <v>2</v>
      </c>
      <c r="AA2132">
        <v>1</v>
      </c>
      <c r="AB2132">
        <v>0</v>
      </c>
      <c r="AC2132">
        <v>3</v>
      </c>
      <c r="AD2132">
        <f t="shared" si="101"/>
        <v>4</v>
      </c>
      <c r="AE2132" s="30">
        <f>IFERROR(marketing_campaign32[[#This Row],[TotalSpend]]/marketing_campaign32[[#This Row],[TotalPurchase]], 0)</f>
        <v>5.25</v>
      </c>
      <c r="AF2132">
        <v>6</v>
      </c>
      <c r="AG2132">
        <v>0</v>
      </c>
      <c r="AH2132">
        <v>0</v>
      </c>
      <c r="AI2132">
        <v>0</v>
      </c>
      <c r="AJ2132">
        <v>0</v>
      </c>
      <c r="AK2132">
        <v>0</v>
      </c>
      <c r="AL2132">
        <v>0</v>
      </c>
      <c r="AM2132">
        <v>1</v>
      </c>
    </row>
    <row r="2133" spans="1:39" x14ac:dyDescent="0.3">
      <c r="A2133">
        <v>4345</v>
      </c>
      <c r="B2133">
        <v>1964</v>
      </c>
      <c r="C2133">
        <f>2014-marketing_campaign32[[#This Row],[Year_Birth]]</f>
        <v>50</v>
      </c>
      <c r="D2133" t="str">
        <f>IF(AND(marketing_campaign32[[#This Row],[Age]]&gt;17, marketing_campaign32[[#This Row],[Age]]&lt;40), "Adult", IF(AND(marketing_campaign32[[#This Row],[Age]]&gt;=40, marketing_campaign32[[#This Row],[Age]]&lt;59), "Middle Age", "Old Age"))</f>
        <v>Middle Age</v>
      </c>
      <c r="E2133">
        <v>3</v>
      </c>
      <c r="F2133">
        <v>1</v>
      </c>
      <c r="G2133">
        <v>53408.685009487657</v>
      </c>
      <c r="H2133" t="s">
        <v>147</v>
      </c>
      <c r="I2133">
        <v>2</v>
      </c>
      <c r="J2133">
        <v>1</v>
      </c>
      <c r="K2133">
        <v>1</v>
      </c>
      <c r="L2133">
        <f t="shared" si="99"/>
        <v>2</v>
      </c>
      <c r="M2133">
        <f>marketing_campaign32[[#This Row],[TotalKids]]+marketing_campaign32[[#This Row],[Marital_Number]]</f>
        <v>3</v>
      </c>
      <c r="N2133" s="1">
        <v>41651</v>
      </c>
      <c r="O2133" s="22">
        <f>MAX($N$2:$N$2229)-marketing_campaign32[[#This Row],[Dt_Customer]]</f>
        <v>168</v>
      </c>
      <c r="P2133">
        <v>49</v>
      </c>
      <c r="Q2133">
        <v>5</v>
      </c>
      <c r="R2133">
        <v>1</v>
      </c>
      <c r="S2133">
        <v>9</v>
      </c>
      <c r="T2133">
        <v>2</v>
      </c>
      <c r="U2133">
        <v>0</v>
      </c>
      <c r="V2133">
        <v>4</v>
      </c>
      <c r="W2133">
        <f t="shared" si="100"/>
        <v>21</v>
      </c>
      <c r="X2133" s="27">
        <f>marketing_campaign32[[#This Row],[TotalSpend]]/marketing_campaign32[[#This Row],[Income]]</f>
        <v>3.9319447756988411E-4</v>
      </c>
      <c r="Y2133" s="27" t="str">
        <f>IF(marketing_campaign32[[#This Row],[TotalSpend]]&gt;1196, "High Spend", "Low Spend")</f>
        <v>Low Spend</v>
      </c>
      <c r="Z2133">
        <v>1</v>
      </c>
      <c r="AA2133">
        <v>1</v>
      </c>
      <c r="AB2133">
        <v>0</v>
      </c>
      <c r="AC2133">
        <v>2</v>
      </c>
      <c r="AD2133">
        <f t="shared" si="101"/>
        <v>3</v>
      </c>
      <c r="AE2133" s="30">
        <f>IFERROR(marketing_campaign32[[#This Row],[TotalSpend]]/marketing_campaign32[[#This Row],[TotalPurchase]], 0)</f>
        <v>7</v>
      </c>
      <c r="AF2133">
        <v>7</v>
      </c>
      <c r="AG2133">
        <v>0</v>
      </c>
      <c r="AH2133">
        <v>0</v>
      </c>
      <c r="AI2133">
        <v>0</v>
      </c>
      <c r="AJ2133">
        <v>0</v>
      </c>
      <c r="AK2133">
        <v>0</v>
      </c>
      <c r="AL2133">
        <v>0</v>
      </c>
      <c r="AM2133">
        <v>0</v>
      </c>
    </row>
    <row r="2134" spans="1:39" x14ac:dyDescent="0.3">
      <c r="A2134">
        <v>1463</v>
      </c>
      <c r="B2134">
        <v>1958</v>
      </c>
      <c r="C2134">
        <f>2014-marketing_campaign32[[#This Row],[Year_Birth]]</f>
        <v>56</v>
      </c>
      <c r="D2134" t="str">
        <f>IF(AND(marketing_campaign32[[#This Row],[Age]]&gt;17, marketing_campaign32[[#This Row],[Age]]&lt;40), "Adult", IF(AND(marketing_campaign32[[#This Row],[Age]]&gt;=40, marketing_campaign32[[#This Row],[Age]]&lt;59), "Middle Age", "Old Age"))</f>
        <v>Middle Age</v>
      </c>
      <c r="E2134">
        <v>2</v>
      </c>
      <c r="F2134">
        <v>1</v>
      </c>
      <c r="G2134">
        <v>45160</v>
      </c>
      <c r="H2134" t="s">
        <v>147</v>
      </c>
      <c r="I2134">
        <v>2</v>
      </c>
      <c r="J2134">
        <v>1</v>
      </c>
      <c r="K2134">
        <v>1</v>
      </c>
      <c r="L2134">
        <f t="shared" si="99"/>
        <v>2</v>
      </c>
      <c r="M2134">
        <f>marketing_campaign32[[#This Row],[TotalKids]]+marketing_campaign32[[#This Row],[Marital_Number]]</f>
        <v>3</v>
      </c>
      <c r="N2134" s="1">
        <v>41727</v>
      </c>
      <c r="O2134" s="22">
        <f>MAX($N$2:$N$2229)-marketing_campaign32[[#This Row],[Dt_Customer]]</f>
        <v>92</v>
      </c>
      <c r="P2134">
        <v>9</v>
      </c>
      <c r="Q2134">
        <v>8</v>
      </c>
      <c r="R2134">
        <v>2</v>
      </c>
      <c r="S2134">
        <v>5</v>
      </c>
      <c r="T2134">
        <v>3</v>
      </c>
      <c r="U2134">
        <v>0</v>
      </c>
      <c r="V2134">
        <v>3</v>
      </c>
      <c r="W2134">
        <f t="shared" si="100"/>
        <v>21</v>
      </c>
      <c r="X2134" s="27">
        <f>marketing_campaign32[[#This Row],[TotalSpend]]/marketing_campaign32[[#This Row],[Income]]</f>
        <v>4.6501328609388839E-4</v>
      </c>
      <c r="Y2134" s="27" t="str">
        <f>IF(marketing_campaign32[[#This Row],[TotalSpend]]&gt;1196, "High Spend", "Low Spend")</f>
        <v>Low Spend</v>
      </c>
      <c r="Z2134">
        <v>1</v>
      </c>
      <c r="AA2134">
        <v>1</v>
      </c>
      <c r="AB2134">
        <v>0</v>
      </c>
      <c r="AC2134">
        <v>2</v>
      </c>
      <c r="AD2134">
        <f t="shared" si="101"/>
        <v>3</v>
      </c>
      <c r="AE2134" s="30">
        <f>IFERROR(marketing_campaign32[[#This Row],[TotalSpend]]/marketing_campaign32[[#This Row],[TotalPurchase]], 0)</f>
        <v>7</v>
      </c>
      <c r="AF2134">
        <v>7</v>
      </c>
      <c r="AG2134">
        <v>0</v>
      </c>
      <c r="AH2134">
        <v>0</v>
      </c>
      <c r="AI2134">
        <v>0</v>
      </c>
      <c r="AJ2134">
        <v>0</v>
      </c>
      <c r="AK2134">
        <v>0</v>
      </c>
      <c r="AL2134">
        <v>0</v>
      </c>
      <c r="AM2134">
        <v>0</v>
      </c>
    </row>
    <row r="2135" spans="1:39" x14ac:dyDescent="0.3">
      <c r="A2135">
        <v>10790</v>
      </c>
      <c r="B2135">
        <v>1985</v>
      </c>
      <c r="C2135">
        <f>2014-marketing_campaign32[[#This Row],[Year_Birth]]</f>
        <v>29</v>
      </c>
      <c r="D2135" t="str">
        <f>IF(AND(marketing_campaign32[[#This Row],[Age]]&gt;17, marketing_campaign32[[#This Row],[Age]]&lt;40), "Adult", IF(AND(marketing_campaign32[[#This Row],[Age]]&gt;=40, marketing_campaign32[[#This Row],[Age]]&lt;59), "Middle Age", "Old Age"))</f>
        <v>Adult</v>
      </c>
      <c r="E2135">
        <v>3</v>
      </c>
      <c r="F2135">
        <v>2</v>
      </c>
      <c r="G2135">
        <v>18169</v>
      </c>
      <c r="H2135" t="s">
        <v>148</v>
      </c>
      <c r="I2135">
        <v>1</v>
      </c>
      <c r="J2135">
        <v>1</v>
      </c>
      <c r="K2135">
        <v>0</v>
      </c>
      <c r="L2135">
        <f t="shared" si="99"/>
        <v>1</v>
      </c>
      <c r="M2135">
        <f>marketing_campaign32[[#This Row],[TotalKids]]+marketing_campaign32[[#This Row],[Marital_Number]]</f>
        <v>3</v>
      </c>
      <c r="N2135" s="1">
        <v>41324</v>
      </c>
      <c r="O2135" s="22">
        <f>MAX($N$2:$N$2229)-marketing_campaign32[[#This Row],[Dt_Customer]]</f>
        <v>495</v>
      </c>
      <c r="P2135">
        <v>40</v>
      </c>
      <c r="Q2135">
        <v>9</v>
      </c>
      <c r="R2135">
        <v>0</v>
      </c>
      <c r="S2135">
        <v>5</v>
      </c>
      <c r="T2135">
        <v>0</v>
      </c>
      <c r="U2135">
        <v>0</v>
      </c>
      <c r="V2135">
        <v>7</v>
      </c>
      <c r="W2135">
        <f t="shared" si="100"/>
        <v>21</v>
      </c>
      <c r="X2135" s="27">
        <f>marketing_campaign32[[#This Row],[TotalSpend]]/marketing_campaign32[[#This Row],[Income]]</f>
        <v>1.1558148494688755E-3</v>
      </c>
      <c r="Y2135" s="27" t="str">
        <f>IF(marketing_campaign32[[#This Row],[TotalSpend]]&gt;1196, "High Spend", "Low Spend")</f>
        <v>Low Spend</v>
      </c>
      <c r="Z2135">
        <v>1</v>
      </c>
      <c r="AA2135">
        <v>1</v>
      </c>
      <c r="AB2135">
        <v>0</v>
      </c>
      <c r="AC2135">
        <v>2</v>
      </c>
      <c r="AD2135">
        <f t="shared" si="101"/>
        <v>3</v>
      </c>
      <c r="AE2135" s="30">
        <f>IFERROR(marketing_campaign32[[#This Row],[TotalSpend]]/marketing_campaign32[[#This Row],[TotalPurchase]], 0)</f>
        <v>7</v>
      </c>
      <c r="AF2135">
        <v>8</v>
      </c>
      <c r="AG2135">
        <v>0</v>
      </c>
      <c r="AH2135">
        <v>0</v>
      </c>
      <c r="AI2135">
        <v>0</v>
      </c>
      <c r="AJ2135">
        <v>0</v>
      </c>
      <c r="AK2135">
        <v>0</v>
      </c>
      <c r="AL2135">
        <v>0</v>
      </c>
      <c r="AM2135">
        <v>0</v>
      </c>
    </row>
    <row r="2136" spans="1:39" x14ac:dyDescent="0.3">
      <c r="A2136">
        <v>803</v>
      </c>
      <c r="B2136">
        <v>1968</v>
      </c>
      <c r="C2136">
        <f>2014-marketing_campaign32[[#This Row],[Year_Birth]]</f>
        <v>46</v>
      </c>
      <c r="D2136" t="str">
        <f>IF(AND(marketing_campaign32[[#This Row],[Age]]&gt;17, marketing_campaign32[[#This Row],[Age]]&lt;40), "Adult", IF(AND(marketing_campaign32[[#This Row],[Age]]&gt;=40, marketing_campaign32[[#This Row],[Age]]&lt;59), "Middle Age", "Old Age"))</f>
        <v>Middle Age</v>
      </c>
      <c r="E2136">
        <v>2</v>
      </c>
      <c r="F2136">
        <v>2</v>
      </c>
      <c r="G2136">
        <v>40521</v>
      </c>
      <c r="H2136" t="s">
        <v>147</v>
      </c>
      <c r="I2136">
        <v>2</v>
      </c>
      <c r="J2136">
        <v>1</v>
      </c>
      <c r="K2136">
        <v>1</v>
      </c>
      <c r="L2136">
        <f t="shared" si="99"/>
        <v>2</v>
      </c>
      <c r="M2136">
        <f>marketing_campaign32[[#This Row],[TotalKids]]+marketing_campaign32[[#This Row],[Marital_Number]]</f>
        <v>4</v>
      </c>
      <c r="N2136" s="1">
        <v>41369</v>
      </c>
      <c r="O2136" s="22">
        <f>MAX($N$2:$N$2229)-marketing_campaign32[[#This Row],[Dt_Customer]]</f>
        <v>450</v>
      </c>
      <c r="P2136">
        <v>82</v>
      </c>
      <c r="Q2136">
        <v>12</v>
      </c>
      <c r="R2136">
        <v>0</v>
      </c>
      <c r="S2136">
        <v>5</v>
      </c>
      <c r="T2136">
        <v>0</v>
      </c>
      <c r="U2136">
        <v>0</v>
      </c>
      <c r="V2136">
        <v>4</v>
      </c>
      <c r="W2136">
        <f t="shared" si="100"/>
        <v>21</v>
      </c>
      <c r="X2136" s="27">
        <f>marketing_campaign32[[#This Row],[TotalSpend]]/marketing_campaign32[[#This Row],[Income]]</f>
        <v>5.1824979640186571E-4</v>
      </c>
      <c r="Y2136" s="27" t="str">
        <f>IF(marketing_campaign32[[#This Row],[TotalSpend]]&gt;1196, "High Spend", "Low Spend")</f>
        <v>Low Spend</v>
      </c>
      <c r="Z2136">
        <v>1</v>
      </c>
      <c r="AA2136">
        <v>0</v>
      </c>
      <c r="AB2136">
        <v>1</v>
      </c>
      <c r="AC2136">
        <v>2</v>
      </c>
      <c r="AD2136">
        <f t="shared" si="101"/>
        <v>3</v>
      </c>
      <c r="AE2136" s="30">
        <f>IFERROR(marketing_campaign32[[#This Row],[TotalSpend]]/marketing_campaign32[[#This Row],[TotalPurchase]], 0)</f>
        <v>7</v>
      </c>
      <c r="AF2136">
        <v>5</v>
      </c>
      <c r="AG2136">
        <v>0</v>
      </c>
      <c r="AH2136">
        <v>0</v>
      </c>
      <c r="AI2136">
        <v>0</v>
      </c>
      <c r="AJ2136">
        <v>0</v>
      </c>
      <c r="AK2136">
        <v>0</v>
      </c>
      <c r="AL2136">
        <v>0</v>
      </c>
      <c r="AM2136">
        <v>0</v>
      </c>
    </row>
    <row r="2137" spans="1:39" x14ac:dyDescent="0.3">
      <c r="A2137">
        <v>10381</v>
      </c>
      <c r="B2137">
        <v>1979</v>
      </c>
      <c r="C2137">
        <f>2014-marketing_campaign32[[#This Row],[Year_Birth]]</f>
        <v>35</v>
      </c>
      <c r="D2137" t="str">
        <f>IF(AND(marketing_campaign32[[#This Row],[Age]]&gt;17, marketing_campaign32[[#This Row],[Age]]&lt;40), "Adult", IF(AND(marketing_campaign32[[#This Row],[Age]]&gt;=40, marketing_campaign32[[#This Row],[Age]]&lt;59), "Middle Age", "Old Age"))</f>
        <v>Adult</v>
      </c>
      <c r="E2137">
        <v>2</v>
      </c>
      <c r="F2137">
        <v>1</v>
      </c>
      <c r="G2137">
        <v>47691</v>
      </c>
      <c r="H2137" t="s">
        <v>147</v>
      </c>
      <c r="I2137">
        <v>2</v>
      </c>
      <c r="J2137">
        <v>0</v>
      </c>
      <c r="K2137">
        <v>1</v>
      </c>
      <c r="L2137">
        <f t="shared" si="99"/>
        <v>1</v>
      </c>
      <c r="M2137">
        <f>marketing_campaign32[[#This Row],[TotalKids]]+marketing_campaign32[[#This Row],[Marital_Number]]</f>
        <v>2</v>
      </c>
      <c r="N2137" s="1">
        <v>41460</v>
      </c>
      <c r="O2137" s="22">
        <f>MAX($N$2:$N$2229)-marketing_campaign32[[#This Row],[Dt_Customer]]</f>
        <v>359</v>
      </c>
      <c r="P2137">
        <v>43</v>
      </c>
      <c r="Q2137">
        <v>14</v>
      </c>
      <c r="R2137">
        <v>0</v>
      </c>
      <c r="S2137">
        <v>3</v>
      </c>
      <c r="T2137">
        <v>0</v>
      </c>
      <c r="U2137">
        <v>0</v>
      </c>
      <c r="V2137">
        <v>4</v>
      </c>
      <c r="W2137">
        <f t="shared" si="100"/>
        <v>21</v>
      </c>
      <c r="X2137" s="27">
        <f>marketing_campaign32[[#This Row],[TotalSpend]]/marketing_campaign32[[#This Row],[Income]]</f>
        <v>4.4033465433729633E-4</v>
      </c>
      <c r="Y2137" s="27" t="str">
        <f>IF(marketing_campaign32[[#This Row],[TotalSpend]]&gt;1196, "High Spend", "Low Spend")</f>
        <v>Low Spend</v>
      </c>
      <c r="Z2137">
        <v>1</v>
      </c>
      <c r="AA2137">
        <v>1</v>
      </c>
      <c r="AB2137">
        <v>0</v>
      </c>
      <c r="AC2137">
        <v>2</v>
      </c>
      <c r="AD2137">
        <f t="shared" si="101"/>
        <v>3</v>
      </c>
      <c r="AE2137" s="30">
        <f>IFERROR(marketing_campaign32[[#This Row],[TotalSpend]]/marketing_campaign32[[#This Row],[TotalPurchase]], 0)</f>
        <v>7</v>
      </c>
      <c r="AF2137">
        <v>6</v>
      </c>
      <c r="AG2137">
        <v>0</v>
      </c>
      <c r="AH2137">
        <v>0</v>
      </c>
      <c r="AI2137">
        <v>0</v>
      </c>
      <c r="AJ2137">
        <v>0</v>
      </c>
      <c r="AK2137">
        <v>0</v>
      </c>
      <c r="AL2137">
        <v>0</v>
      </c>
      <c r="AM2137">
        <v>0</v>
      </c>
    </row>
    <row r="2138" spans="1:39" x14ac:dyDescent="0.3">
      <c r="A2138">
        <v>10686</v>
      </c>
      <c r="B2138">
        <v>1965</v>
      </c>
      <c r="C2138">
        <f>2014-marketing_campaign32[[#This Row],[Year_Birth]]</f>
        <v>49</v>
      </c>
      <c r="D2138" t="str">
        <f>IF(AND(marketing_campaign32[[#This Row],[Age]]&gt;17, marketing_campaign32[[#This Row],[Age]]&lt;40), "Adult", IF(AND(marketing_campaign32[[#This Row],[Age]]&gt;=40, marketing_campaign32[[#This Row],[Age]]&lt;59), "Middle Age", "Old Age"))</f>
        <v>Middle Age</v>
      </c>
      <c r="E2138">
        <v>3</v>
      </c>
      <c r="F2138">
        <v>2</v>
      </c>
      <c r="G2138">
        <v>34230</v>
      </c>
      <c r="H2138" t="s">
        <v>147</v>
      </c>
      <c r="I2138">
        <v>2</v>
      </c>
      <c r="J2138">
        <v>1</v>
      </c>
      <c r="K2138">
        <v>1</v>
      </c>
      <c r="L2138">
        <f t="shared" si="99"/>
        <v>2</v>
      </c>
      <c r="M2138">
        <f>marketing_campaign32[[#This Row],[TotalKids]]+marketing_campaign32[[#This Row],[Marital_Number]]</f>
        <v>4</v>
      </c>
      <c r="N2138" s="1">
        <v>41269</v>
      </c>
      <c r="O2138" s="22">
        <f>MAX($N$2:$N$2229)-marketing_campaign32[[#This Row],[Dt_Customer]]</f>
        <v>550</v>
      </c>
      <c r="P2138">
        <v>72</v>
      </c>
      <c r="Q2138">
        <v>15</v>
      </c>
      <c r="R2138">
        <v>0</v>
      </c>
      <c r="S2138">
        <v>4</v>
      </c>
      <c r="T2138">
        <v>0</v>
      </c>
      <c r="U2138">
        <v>0</v>
      </c>
      <c r="V2138">
        <v>2</v>
      </c>
      <c r="W2138">
        <f t="shared" si="100"/>
        <v>21</v>
      </c>
      <c r="X2138" s="27">
        <f>marketing_campaign32[[#This Row],[TotalSpend]]/marketing_campaign32[[#This Row],[Income]]</f>
        <v>6.1349693251533746E-4</v>
      </c>
      <c r="Y2138" s="27" t="str">
        <f>IF(marketing_campaign32[[#This Row],[TotalSpend]]&gt;1196, "High Spend", "Low Spend")</f>
        <v>Low Spend</v>
      </c>
      <c r="Z2138">
        <v>1</v>
      </c>
      <c r="AA2138">
        <v>1</v>
      </c>
      <c r="AB2138">
        <v>0</v>
      </c>
      <c r="AC2138">
        <v>2</v>
      </c>
      <c r="AD2138">
        <f t="shared" si="101"/>
        <v>3</v>
      </c>
      <c r="AE2138" s="30">
        <f>IFERROR(marketing_campaign32[[#This Row],[TotalSpend]]/marketing_campaign32[[#This Row],[TotalPurchase]], 0)</f>
        <v>7</v>
      </c>
      <c r="AF2138">
        <v>7</v>
      </c>
      <c r="AG2138">
        <v>0</v>
      </c>
      <c r="AH2138">
        <v>0</v>
      </c>
      <c r="AI2138">
        <v>0</v>
      </c>
      <c r="AJ2138">
        <v>0</v>
      </c>
      <c r="AK2138">
        <v>0</v>
      </c>
      <c r="AL2138">
        <v>0</v>
      </c>
      <c r="AM2138">
        <v>0</v>
      </c>
    </row>
    <row r="2139" spans="1:39" x14ac:dyDescent="0.3">
      <c r="A2139">
        <v>2587</v>
      </c>
      <c r="B2139">
        <v>1972</v>
      </c>
      <c r="C2139">
        <f>2014-marketing_campaign32[[#This Row],[Year_Birth]]</f>
        <v>42</v>
      </c>
      <c r="D2139" t="str">
        <f>IF(AND(marketing_campaign32[[#This Row],[Age]]&gt;17, marketing_campaign32[[#This Row],[Age]]&lt;40), "Adult", IF(AND(marketing_campaign32[[#This Row],[Age]]&gt;=40, marketing_campaign32[[#This Row],[Age]]&lt;59), "Middle Age", "Old Age"))</f>
        <v>Middle Age</v>
      </c>
      <c r="E2139">
        <v>3</v>
      </c>
      <c r="F2139">
        <v>2</v>
      </c>
      <c r="G2139">
        <v>29791</v>
      </c>
      <c r="H2139" t="s">
        <v>148</v>
      </c>
      <c r="I2139">
        <v>1</v>
      </c>
      <c r="J2139">
        <v>1</v>
      </c>
      <c r="K2139">
        <v>0</v>
      </c>
      <c r="L2139">
        <f t="shared" si="99"/>
        <v>1</v>
      </c>
      <c r="M2139">
        <f>marketing_campaign32[[#This Row],[TotalKids]]+marketing_campaign32[[#This Row],[Marital_Number]]</f>
        <v>3</v>
      </c>
      <c r="N2139" s="1">
        <v>41774</v>
      </c>
      <c r="O2139" s="22">
        <f>MAX($N$2:$N$2229)-marketing_campaign32[[#This Row],[Dt_Customer]]</f>
        <v>45</v>
      </c>
      <c r="P2139">
        <v>21</v>
      </c>
      <c r="Q2139">
        <v>14</v>
      </c>
      <c r="R2139">
        <v>0</v>
      </c>
      <c r="S2139">
        <v>6</v>
      </c>
      <c r="T2139">
        <v>0</v>
      </c>
      <c r="U2139">
        <v>0</v>
      </c>
      <c r="V2139">
        <v>0</v>
      </c>
      <c r="W2139">
        <f t="shared" si="100"/>
        <v>20</v>
      </c>
      <c r="X2139" s="27">
        <f>marketing_campaign32[[#This Row],[TotalSpend]]/marketing_campaign32[[#This Row],[Income]]</f>
        <v>6.7134369440435035E-4</v>
      </c>
      <c r="Y2139" s="27" t="str">
        <f>IF(marketing_campaign32[[#This Row],[TotalSpend]]&gt;1196, "High Spend", "Low Spend")</f>
        <v>Low Spend</v>
      </c>
      <c r="Z2139">
        <v>2</v>
      </c>
      <c r="AA2139">
        <v>2</v>
      </c>
      <c r="AB2139">
        <v>0</v>
      </c>
      <c r="AC2139">
        <v>3</v>
      </c>
      <c r="AD2139">
        <f t="shared" si="101"/>
        <v>5</v>
      </c>
      <c r="AE2139" s="30">
        <f>IFERROR(marketing_campaign32[[#This Row],[TotalSpend]]/marketing_campaign32[[#This Row],[TotalPurchase]], 0)</f>
        <v>4</v>
      </c>
      <c r="AF2139">
        <v>5</v>
      </c>
      <c r="AG2139">
        <v>0</v>
      </c>
      <c r="AH2139">
        <v>0</v>
      </c>
      <c r="AI2139">
        <v>0</v>
      </c>
      <c r="AJ2139">
        <v>0</v>
      </c>
      <c r="AK2139">
        <v>0</v>
      </c>
      <c r="AL2139">
        <v>0</v>
      </c>
      <c r="AM2139">
        <v>0</v>
      </c>
    </row>
    <row r="2140" spans="1:39" x14ac:dyDescent="0.3">
      <c r="A2140">
        <v>9467</v>
      </c>
      <c r="B2140">
        <v>1984</v>
      </c>
      <c r="C2140">
        <f>2014-marketing_campaign32[[#This Row],[Year_Birth]]</f>
        <v>30</v>
      </c>
      <c r="D2140" t="str">
        <f>IF(AND(marketing_campaign32[[#This Row],[Age]]&gt;17, marketing_campaign32[[#This Row],[Age]]&lt;40), "Adult", IF(AND(marketing_campaign32[[#This Row],[Age]]&gt;=40, marketing_campaign32[[#This Row],[Age]]&lt;59), "Middle Age", "Old Age"))</f>
        <v>Adult</v>
      </c>
      <c r="E2140">
        <v>2</v>
      </c>
      <c r="F2140">
        <v>1</v>
      </c>
      <c r="G2140">
        <v>34738</v>
      </c>
      <c r="H2140" t="s">
        <v>147</v>
      </c>
      <c r="I2140">
        <v>2</v>
      </c>
      <c r="J2140">
        <v>1</v>
      </c>
      <c r="K2140">
        <v>0</v>
      </c>
      <c r="L2140">
        <f t="shared" si="99"/>
        <v>1</v>
      </c>
      <c r="M2140">
        <f>marketing_campaign32[[#This Row],[TotalKids]]+marketing_campaign32[[#This Row],[Marital_Number]]</f>
        <v>2</v>
      </c>
      <c r="N2140" s="1">
        <v>41770</v>
      </c>
      <c r="O2140" s="22">
        <f>MAX($N$2:$N$2229)-marketing_campaign32[[#This Row],[Dt_Customer]]</f>
        <v>49</v>
      </c>
      <c r="P2140">
        <v>51</v>
      </c>
      <c r="Q2140">
        <v>3</v>
      </c>
      <c r="R2140">
        <v>2</v>
      </c>
      <c r="S2140">
        <v>10</v>
      </c>
      <c r="T2140">
        <v>3</v>
      </c>
      <c r="U2140">
        <v>0</v>
      </c>
      <c r="V2140">
        <v>2</v>
      </c>
      <c r="W2140">
        <f t="shared" si="100"/>
        <v>20</v>
      </c>
      <c r="X2140" s="27">
        <f>marketing_campaign32[[#This Row],[TotalSpend]]/marketing_campaign32[[#This Row],[Income]]</f>
        <v>5.7573838447809314E-4</v>
      </c>
      <c r="Y2140" s="27" t="str">
        <f>IF(marketing_campaign32[[#This Row],[TotalSpend]]&gt;1196, "High Spend", "Low Spend")</f>
        <v>Low Spend</v>
      </c>
      <c r="Z2140">
        <v>1</v>
      </c>
      <c r="AA2140">
        <v>1</v>
      </c>
      <c r="AB2140">
        <v>0</v>
      </c>
      <c r="AC2140">
        <v>3</v>
      </c>
      <c r="AD2140">
        <f t="shared" si="101"/>
        <v>4</v>
      </c>
      <c r="AE2140" s="30">
        <f>IFERROR(marketing_campaign32[[#This Row],[TotalSpend]]/marketing_campaign32[[#This Row],[TotalPurchase]], 0)</f>
        <v>5</v>
      </c>
      <c r="AF2140">
        <v>6</v>
      </c>
      <c r="AG2140">
        <v>0</v>
      </c>
      <c r="AH2140">
        <v>0</v>
      </c>
      <c r="AI2140">
        <v>0</v>
      </c>
      <c r="AJ2140">
        <v>0</v>
      </c>
      <c r="AK2140">
        <v>0</v>
      </c>
      <c r="AL2140">
        <v>0</v>
      </c>
      <c r="AM2140">
        <v>0</v>
      </c>
    </row>
    <row r="2141" spans="1:39" x14ac:dyDescent="0.3">
      <c r="A2141">
        <v>8514</v>
      </c>
      <c r="B2141">
        <v>1976</v>
      </c>
      <c r="C2141">
        <f>2014-marketing_campaign32[[#This Row],[Year_Birth]]</f>
        <v>38</v>
      </c>
      <c r="D2141" t="str">
        <f>IF(AND(marketing_campaign32[[#This Row],[Age]]&gt;17, marketing_campaign32[[#This Row],[Age]]&lt;40), "Adult", IF(AND(marketing_campaign32[[#This Row],[Age]]&gt;=40, marketing_campaign32[[#This Row],[Age]]&lt;59), "Middle Age", "Old Age"))</f>
        <v>Adult</v>
      </c>
      <c r="E2141">
        <v>2</v>
      </c>
      <c r="F2141">
        <v>2</v>
      </c>
      <c r="G2141">
        <v>29478</v>
      </c>
      <c r="H2141" t="s">
        <v>148</v>
      </c>
      <c r="I2141">
        <v>1</v>
      </c>
      <c r="J2141">
        <v>1</v>
      </c>
      <c r="K2141">
        <v>0</v>
      </c>
      <c r="L2141">
        <f t="shared" si="99"/>
        <v>1</v>
      </c>
      <c r="M2141">
        <f>marketing_campaign32[[#This Row],[TotalKids]]+marketing_campaign32[[#This Row],[Marital_Number]]</f>
        <v>3</v>
      </c>
      <c r="N2141" s="1">
        <v>41656</v>
      </c>
      <c r="O2141" s="22">
        <f>MAX($N$2:$N$2229)-marketing_campaign32[[#This Row],[Dt_Customer]]</f>
        <v>163</v>
      </c>
      <c r="P2141">
        <v>59</v>
      </c>
      <c r="Q2141">
        <v>8</v>
      </c>
      <c r="R2141">
        <v>0</v>
      </c>
      <c r="S2141">
        <v>7</v>
      </c>
      <c r="T2141">
        <v>3</v>
      </c>
      <c r="U2141">
        <v>1</v>
      </c>
      <c r="V2141">
        <v>1</v>
      </c>
      <c r="W2141">
        <f t="shared" si="100"/>
        <v>20</v>
      </c>
      <c r="X2141" s="27">
        <f>marketing_campaign32[[#This Row],[TotalSpend]]/marketing_campaign32[[#This Row],[Income]]</f>
        <v>6.78472080873872E-4</v>
      </c>
      <c r="Y2141" s="27" t="str">
        <f>IF(marketing_campaign32[[#This Row],[TotalSpend]]&gt;1196, "High Spend", "Low Spend")</f>
        <v>Low Spend</v>
      </c>
      <c r="Z2141">
        <v>1</v>
      </c>
      <c r="AA2141">
        <v>1</v>
      </c>
      <c r="AB2141">
        <v>0</v>
      </c>
      <c r="AC2141">
        <v>3</v>
      </c>
      <c r="AD2141">
        <f t="shared" si="101"/>
        <v>4</v>
      </c>
      <c r="AE2141" s="30">
        <f>IFERROR(marketing_campaign32[[#This Row],[TotalSpend]]/marketing_campaign32[[#This Row],[TotalPurchase]], 0)</f>
        <v>5</v>
      </c>
      <c r="AF2141">
        <v>6</v>
      </c>
      <c r="AG2141">
        <v>0</v>
      </c>
      <c r="AH2141">
        <v>0</v>
      </c>
      <c r="AI2141">
        <v>0</v>
      </c>
      <c r="AJ2141">
        <v>0</v>
      </c>
      <c r="AK2141">
        <v>0</v>
      </c>
      <c r="AL2141">
        <v>0</v>
      </c>
      <c r="AM2141">
        <v>0</v>
      </c>
    </row>
    <row r="2142" spans="1:39" x14ac:dyDescent="0.3">
      <c r="A2142">
        <v>3436</v>
      </c>
      <c r="B2142">
        <v>1969</v>
      </c>
      <c r="C2142">
        <f>2014-marketing_campaign32[[#This Row],[Year_Birth]]</f>
        <v>45</v>
      </c>
      <c r="D2142" t="str">
        <f>IF(AND(marketing_campaign32[[#This Row],[Age]]&gt;17, marketing_campaign32[[#This Row],[Age]]&lt;40), "Adult", IF(AND(marketing_campaign32[[#This Row],[Age]]&gt;=40, marketing_campaign32[[#This Row],[Age]]&lt;59), "Middle Age", "Old Age"))</f>
        <v>Middle Age</v>
      </c>
      <c r="E2142">
        <v>2</v>
      </c>
      <c r="F2142">
        <v>2</v>
      </c>
      <c r="G2142">
        <v>14045</v>
      </c>
      <c r="H2142" t="s">
        <v>148</v>
      </c>
      <c r="I2142">
        <v>1</v>
      </c>
      <c r="J2142">
        <v>1</v>
      </c>
      <c r="K2142">
        <v>0</v>
      </c>
      <c r="L2142">
        <f t="shared" si="99"/>
        <v>1</v>
      </c>
      <c r="M2142">
        <f>marketing_campaign32[[#This Row],[TotalKids]]+marketing_campaign32[[#This Row],[Marital_Number]]</f>
        <v>3</v>
      </c>
      <c r="N2142" s="1">
        <v>41665</v>
      </c>
      <c r="O2142" s="22">
        <f>MAX($N$2:$N$2229)-marketing_campaign32[[#This Row],[Dt_Customer]]</f>
        <v>154</v>
      </c>
      <c r="P2142">
        <v>24</v>
      </c>
      <c r="Q2142">
        <v>11</v>
      </c>
      <c r="R2142">
        <v>0</v>
      </c>
      <c r="S2142">
        <v>5</v>
      </c>
      <c r="T2142">
        <v>2</v>
      </c>
      <c r="U2142">
        <v>1</v>
      </c>
      <c r="V2142">
        <v>1</v>
      </c>
      <c r="W2142">
        <f t="shared" si="100"/>
        <v>20</v>
      </c>
      <c r="X2142" s="27">
        <f>marketing_campaign32[[#This Row],[TotalSpend]]/marketing_campaign32[[#This Row],[Income]]</f>
        <v>1.423994304022784E-3</v>
      </c>
      <c r="Y2142" s="27" t="str">
        <f>IF(marketing_campaign32[[#This Row],[TotalSpend]]&gt;1196, "High Spend", "Low Spend")</f>
        <v>Low Spend</v>
      </c>
      <c r="Z2142">
        <v>1</v>
      </c>
      <c r="AA2142">
        <v>1</v>
      </c>
      <c r="AB2142">
        <v>0</v>
      </c>
      <c r="AC2142">
        <v>3</v>
      </c>
      <c r="AD2142">
        <f t="shared" si="101"/>
        <v>4</v>
      </c>
      <c r="AE2142" s="30">
        <f>IFERROR(marketing_campaign32[[#This Row],[TotalSpend]]/marketing_campaign32[[#This Row],[TotalPurchase]], 0)</f>
        <v>5</v>
      </c>
      <c r="AF2142">
        <v>7</v>
      </c>
      <c r="AG2142">
        <v>0</v>
      </c>
      <c r="AH2142">
        <v>0</v>
      </c>
      <c r="AI2142">
        <v>0</v>
      </c>
      <c r="AJ2142">
        <v>0</v>
      </c>
      <c r="AK2142">
        <v>0</v>
      </c>
      <c r="AL2142">
        <v>0</v>
      </c>
      <c r="AM2142">
        <v>0</v>
      </c>
    </row>
    <row r="2143" spans="1:39" x14ac:dyDescent="0.3">
      <c r="A2143">
        <v>10560</v>
      </c>
      <c r="B2143">
        <v>1980</v>
      </c>
      <c r="C2143">
        <f>2014-marketing_campaign32[[#This Row],[Year_Birth]]</f>
        <v>34</v>
      </c>
      <c r="D2143" t="str">
        <f>IF(AND(marketing_campaign32[[#This Row],[Age]]&gt;17, marketing_campaign32[[#This Row],[Age]]&lt;40), "Adult", IF(AND(marketing_campaign32[[#This Row],[Age]]&gt;=40, marketing_campaign32[[#This Row],[Age]]&lt;59), "Middle Age", "Old Age"))</f>
        <v>Adult</v>
      </c>
      <c r="E2143">
        <v>3</v>
      </c>
      <c r="F2143">
        <v>1</v>
      </c>
      <c r="G2143">
        <v>36802</v>
      </c>
      <c r="H2143" t="s">
        <v>147</v>
      </c>
      <c r="I2143">
        <v>2</v>
      </c>
      <c r="J2143">
        <v>1</v>
      </c>
      <c r="K2143">
        <v>0</v>
      </c>
      <c r="L2143">
        <f t="shared" si="99"/>
        <v>1</v>
      </c>
      <c r="M2143">
        <f>marketing_campaign32[[#This Row],[TotalKids]]+marketing_campaign32[[#This Row],[Marital_Number]]</f>
        <v>2</v>
      </c>
      <c r="N2143" s="1">
        <v>41806</v>
      </c>
      <c r="O2143" s="22">
        <f>MAX($N$2:$N$2229)-marketing_campaign32[[#This Row],[Dt_Customer]]</f>
        <v>13</v>
      </c>
      <c r="P2143">
        <v>23</v>
      </c>
      <c r="Q2143">
        <v>16</v>
      </c>
      <c r="R2143">
        <v>1</v>
      </c>
      <c r="S2143">
        <v>2</v>
      </c>
      <c r="T2143">
        <v>0</v>
      </c>
      <c r="U2143">
        <v>0</v>
      </c>
      <c r="V2143">
        <v>1</v>
      </c>
      <c r="W2143">
        <f t="shared" si="100"/>
        <v>20</v>
      </c>
      <c r="X2143" s="27">
        <f>marketing_campaign32[[#This Row],[TotalSpend]]/marketing_campaign32[[#This Row],[Income]]</f>
        <v>5.4344872561273838E-4</v>
      </c>
      <c r="Y2143" s="27" t="str">
        <f>IF(marketing_campaign32[[#This Row],[TotalSpend]]&gt;1196, "High Spend", "Low Spend")</f>
        <v>Low Spend</v>
      </c>
      <c r="Z2143">
        <v>1</v>
      </c>
      <c r="AA2143">
        <v>1</v>
      </c>
      <c r="AB2143">
        <v>0</v>
      </c>
      <c r="AC2143">
        <v>3</v>
      </c>
      <c r="AD2143">
        <f t="shared" si="101"/>
        <v>4</v>
      </c>
      <c r="AE2143" s="30">
        <f>IFERROR(marketing_campaign32[[#This Row],[TotalSpend]]/marketing_campaign32[[#This Row],[TotalPurchase]], 0)</f>
        <v>5</v>
      </c>
      <c r="AF2143">
        <v>5</v>
      </c>
      <c r="AG2143">
        <v>0</v>
      </c>
      <c r="AH2143">
        <v>0</v>
      </c>
      <c r="AI2143">
        <v>0</v>
      </c>
      <c r="AJ2143">
        <v>0</v>
      </c>
      <c r="AK2143">
        <v>0</v>
      </c>
      <c r="AL2143">
        <v>0</v>
      </c>
      <c r="AM2143">
        <v>0</v>
      </c>
    </row>
    <row r="2144" spans="1:39" x14ac:dyDescent="0.3">
      <c r="A2144">
        <v>10364</v>
      </c>
      <c r="B2144">
        <v>1959</v>
      </c>
      <c r="C2144">
        <f>2014-marketing_campaign32[[#This Row],[Year_Birth]]</f>
        <v>55</v>
      </c>
      <c r="D2144" t="str">
        <f>IF(AND(marketing_campaign32[[#This Row],[Age]]&gt;17, marketing_campaign32[[#This Row],[Age]]&lt;40), "Adult", IF(AND(marketing_campaign32[[#This Row],[Age]]&gt;=40, marketing_campaign32[[#This Row],[Age]]&lt;59), "Middle Age", "Old Age"))</f>
        <v>Middle Age</v>
      </c>
      <c r="E2144">
        <v>2</v>
      </c>
      <c r="F2144">
        <v>1</v>
      </c>
      <c r="G2144">
        <v>23295</v>
      </c>
      <c r="H2144" t="s">
        <v>148</v>
      </c>
      <c r="I2144">
        <v>1</v>
      </c>
      <c r="J2144">
        <v>0</v>
      </c>
      <c r="K2144">
        <v>0</v>
      </c>
      <c r="L2144">
        <f t="shared" si="99"/>
        <v>0</v>
      </c>
      <c r="M2144">
        <f>marketing_campaign32[[#This Row],[TotalKids]]+marketing_campaign32[[#This Row],[Marital_Number]]</f>
        <v>1</v>
      </c>
      <c r="N2144" s="1">
        <v>41468</v>
      </c>
      <c r="O2144" s="22">
        <f>MAX($N$2:$N$2229)-marketing_campaign32[[#This Row],[Dt_Customer]]</f>
        <v>351</v>
      </c>
      <c r="P2144">
        <v>72</v>
      </c>
      <c r="Q2144">
        <v>0</v>
      </c>
      <c r="R2144">
        <v>0</v>
      </c>
      <c r="S2144">
        <v>1</v>
      </c>
      <c r="T2144">
        <v>2</v>
      </c>
      <c r="U2144">
        <v>12</v>
      </c>
      <c r="V2144">
        <v>5</v>
      </c>
      <c r="W2144">
        <f t="shared" si="100"/>
        <v>20</v>
      </c>
      <c r="X2144" s="27">
        <f>marketing_campaign32[[#This Row],[TotalSpend]]/marketing_campaign32[[#This Row],[Income]]</f>
        <v>8.585533376261E-4</v>
      </c>
      <c r="Y2144" s="27" t="str">
        <f>IF(marketing_campaign32[[#This Row],[TotalSpend]]&gt;1196, "High Spend", "Low Spend")</f>
        <v>Low Spend</v>
      </c>
      <c r="Z2144">
        <v>1</v>
      </c>
      <c r="AA2144">
        <v>1</v>
      </c>
      <c r="AB2144">
        <v>0</v>
      </c>
      <c r="AC2144">
        <v>2</v>
      </c>
      <c r="AD2144">
        <f t="shared" si="101"/>
        <v>3</v>
      </c>
      <c r="AE2144" s="30">
        <f>IFERROR(marketing_campaign32[[#This Row],[TotalSpend]]/marketing_campaign32[[#This Row],[TotalPurchase]], 0)</f>
        <v>6.666666666666667</v>
      </c>
      <c r="AF2144">
        <v>8</v>
      </c>
      <c r="AG2144">
        <v>0</v>
      </c>
      <c r="AH2144">
        <v>0</v>
      </c>
      <c r="AI2144">
        <v>0</v>
      </c>
      <c r="AJ2144">
        <v>0</v>
      </c>
      <c r="AK2144">
        <v>0</v>
      </c>
      <c r="AL2144">
        <v>0</v>
      </c>
      <c r="AM2144">
        <v>0</v>
      </c>
    </row>
    <row r="2145" spans="1:39" x14ac:dyDescent="0.3">
      <c r="A2145">
        <v>4037</v>
      </c>
      <c r="B2145">
        <v>1976</v>
      </c>
      <c r="C2145">
        <f>2014-marketing_campaign32[[#This Row],[Year_Birth]]</f>
        <v>38</v>
      </c>
      <c r="D2145" t="str">
        <f>IF(AND(marketing_campaign32[[#This Row],[Age]]&gt;17, marketing_campaign32[[#This Row],[Age]]&lt;40), "Adult", IF(AND(marketing_campaign32[[#This Row],[Age]]&gt;=40, marketing_campaign32[[#This Row],[Age]]&lt;59), "Middle Age", "Old Age"))</f>
        <v>Adult</v>
      </c>
      <c r="E2145">
        <v>2</v>
      </c>
      <c r="F2145">
        <v>1</v>
      </c>
      <c r="G2145">
        <v>31859</v>
      </c>
      <c r="H2145" t="s">
        <v>147</v>
      </c>
      <c r="I2145">
        <v>2</v>
      </c>
      <c r="J2145">
        <v>1</v>
      </c>
      <c r="K2145">
        <v>0</v>
      </c>
      <c r="L2145">
        <f t="shared" si="99"/>
        <v>1</v>
      </c>
      <c r="M2145">
        <f>marketing_campaign32[[#This Row],[TotalKids]]+marketing_campaign32[[#This Row],[Marital_Number]]</f>
        <v>2</v>
      </c>
      <c r="N2145" s="1">
        <v>41439</v>
      </c>
      <c r="O2145" s="22">
        <f>MAX($N$2:$N$2229)-marketing_campaign32[[#This Row],[Dt_Customer]]</f>
        <v>380</v>
      </c>
      <c r="P2145">
        <v>77</v>
      </c>
      <c r="Q2145">
        <v>3</v>
      </c>
      <c r="R2145">
        <v>1</v>
      </c>
      <c r="S2145">
        <v>3</v>
      </c>
      <c r="T2145">
        <v>8</v>
      </c>
      <c r="U2145">
        <v>0</v>
      </c>
      <c r="V2145">
        <v>5</v>
      </c>
      <c r="W2145">
        <f t="shared" si="100"/>
        <v>20</v>
      </c>
      <c r="X2145" s="27">
        <f>marketing_campaign32[[#This Row],[TotalSpend]]/marketing_campaign32[[#This Row],[Income]]</f>
        <v>6.2776609435324395E-4</v>
      </c>
      <c r="Y2145" s="27" t="str">
        <f>IF(marketing_campaign32[[#This Row],[TotalSpend]]&gt;1196, "High Spend", "Low Spend")</f>
        <v>Low Spend</v>
      </c>
      <c r="Z2145">
        <v>1</v>
      </c>
      <c r="AA2145">
        <v>1</v>
      </c>
      <c r="AB2145">
        <v>0</v>
      </c>
      <c r="AC2145">
        <v>2</v>
      </c>
      <c r="AD2145">
        <f t="shared" si="101"/>
        <v>3</v>
      </c>
      <c r="AE2145" s="30">
        <f>IFERROR(marketing_campaign32[[#This Row],[TotalSpend]]/marketing_campaign32[[#This Row],[TotalPurchase]], 0)</f>
        <v>6.666666666666667</v>
      </c>
      <c r="AF2145">
        <v>7</v>
      </c>
      <c r="AG2145">
        <v>0</v>
      </c>
      <c r="AH2145">
        <v>0</v>
      </c>
      <c r="AI2145">
        <v>0</v>
      </c>
      <c r="AJ2145">
        <v>0</v>
      </c>
      <c r="AK2145">
        <v>0</v>
      </c>
      <c r="AL2145">
        <v>0</v>
      </c>
      <c r="AM2145">
        <v>0</v>
      </c>
    </row>
    <row r="2146" spans="1:39" x14ac:dyDescent="0.3">
      <c r="A2146">
        <v>361</v>
      </c>
      <c r="B2146">
        <v>1969</v>
      </c>
      <c r="C2146">
        <f>2014-marketing_campaign32[[#This Row],[Year_Birth]]</f>
        <v>45</v>
      </c>
      <c r="D2146" t="str">
        <f>IF(AND(marketing_campaign32[[#This Row],[Age]]&gt;17, marketing_campaign32[[#This Row],[Age]]&lt;40), "Adult", IF(AND(marketing_campaign32[[#This Row],[Age]]&gt;=40, marketing_campaign32[[#This Row],[Age]]&lt;59), "Middle Age", "Old Age"))</f>
        <v>Middle Age</v>
      </c>
      <c r="E2146">
        <v>3</v>
      </c>
      <c r="F2146">
        <v>2</v>
      </c>
      <c r="G2146">
        <v>43142</v>
      </c>
      <c r="H2146" t="s">
        <v>147</v>
      </c>
      <c r="I2146">
        <v>2</v>
      </c>
      <c r="J2146">
        <v>1</v>
      </c>
      <c r="K2146">
        <v>1</v>
      </c>
      <c r="L2146">
        <f t="shared" si="99"/>
        <v>2</v>
      </c>
      <c r="M2146">
        <f>marketing_campaign32[[#This Row],[TotalKids]]+marketing_campaign32[[#This Row],[Marital_Number]]</f>
        <v>4</v>
      </c>
      <c r="N2146" s="1">
        <v>41688</v>
      </c>
      <c r="O2146" s="22">
        <f>MAX($N$2:$N$2229)-marketing_campaign32[[#This Row],[Dt_Customer]]</f>
        <v>131</v>
      </c>
      <c r="P2146">
        <v>84</v>
      </c>
      <c r="Q2146">
        <v>5</v>
      </c>
      <c r="R2146">
        <v>1</v>
      </c>
      <c r="S2146">
        <v>7</v>
      </c>
      <c r="T2146">
        <v>2</v>
      </c>
      <c r="U2146">
        <v>1</v>
      </c>
      <c r="V2146">
        <v>4</v>
      </c>
      <c r="W2146">
        <f t="shared" si="100"/>
        <v>20</v>
      </c>
      <c r="X2146" s="27">
        <f>marketing_campaign32[[#This Row],[TotalSpend]]/marketing_campaign32[[#This Row],[Income]]</f>
        <v>4.6358536924574658E-4</v>
      </c>
      <c r="Y2146" s="27" t="str">
        <f>IF(marketing_campaign32[[#This Row],[TotalSpend]]&gt;1196, "High Spend", "Low Spend")</f>
        <v>Low Spend</v>
      </c>
      <c r="Z2146">
        <v>1</v>
      </c>
      <c r="AA2146">
        <v>1</v>
      </c>
      <c r="AB2146">
        <v>0</v>
      </c>
      <c r="AC2146">
        <v>2</v>
      </c>
      <c r="AD2146">
        <f t="shared" si="101"/>
        <v>3</v>
      </c>
      <c r="AE2146" s="30">
        <f>IFERROR(marketing_campaign32[[#This Row],[TotalSpend]]/marketing_campaign32[[#This Row],[TotalPurchase]], 0)</f>
        <v>6.666666666666667</v>
      </c>
      <c r="AF2146">
        <v>7</v>
      </c>
      <c r="AG2146">
        <v>0</v>
      </c>
      <c r="AH2146">
        <v>0</v>
      </c>
      <c r="AI2146">
        <v>0</v>
      </c>
      <c r="AJ2146">
        <v>0</v>
      </c>
      <c r="AK2146">
        <v>0</v>
      </c>
      <c r="AL2146">
        <v>0</v>
      </c>
      <c r="AM2146">
        <v>0</v>
      </c>
    </row>
    <row r="2147" spans="1:39" x14ac:dyDescent="0.3">
      <c r="A2147">
        <v>2986</v>
      </c>
      <c r="B2147">
        <v>1976</v>
      </c>
      <c r="C2147">
        <f>2014-marketing_campaign32[[#This Row],[Year_Birth]]</f>
        <v>38</v>
      </c>
      <c r="D2147" t="str">
        <f>IF(AND(marketing_campaign32[[#This Row],[Age]]&gt;17, marketing_campaign32[[#This Row],[Age]]&lt;40), "Adult", IF(AND(marketing_campaign32[[#This Row],[Age]]&gt;=40, marketing_campaign32[[#This Row],[Age]]&lt;59), "Middle Age", "Old Age"))</f>
        <v>Adult</v>
      </c>
      <c r="E2147">
        <v>2</v>
      </c>
      <c r="F2147">
        <v>2</v>
      </c>
      <c r="G2147">
        <v>30772</v>
      </c>
      <c r="H2147" t="s">
        <v>147</v>
      </c>
      <c r="I2147">
        <v>2</v>
      </c>
      <c r="J2147">
        <v>1</v>
      </c>
      <c r="K2147">
        <v>1</v>
      </c>
      <c r="L2147">
        <f t="shared" si="99"/>
        <v>2</v>
      </c>
      <c r="M2147">
        <f>marketing_campaign32[[#This Row],[TotalKids]]+marketing_campaign32[[#This Row],[Marital_Number]]</f>
        <v>4</v>
      </c>
      <c r="N2147" s="1">
        <v>41710</v>
      </c>
      <c r="O2147" s="22">
        <f>MAX($N$2:$N$2229)-marketing_campaign32[[#This Row],[Dt_Customer]]</f>
        <v>109</v>
      </c>
      <c r="P2147">
        <v>89</v>
      </c>
      <c r="Q2147">
        <v>7</v>
      </c>
      <c r="R2147">
        <v>2</v>
      </c>
      <c r="S2147">
        <v>4</v>
      </c>
      <c r="T2147">
        <v>2</v>
      </c>
      <c r="U2147">
        <v>1</v>
      </c>
      <c r="V2147">
        <v>4</v>
      </c>
      <c r="W2147">
        <f t="shared" si="100"/>
        <v>20</v>
      </c>
      <c r="X2147" s="27">
        <f>marketing_campaign32[[#This Row],[TotalSpend]]/marketing_campaign32[[#This Row],[Income]]</f>
        <v>6.499415052645262E-4</v>
      </c>
      <c r="Y2147" s="27" t="str">
        <f>IF(marketing_campaign32[[#This Row],[TotalSpend]]&gt;1196, "High Spend", "Low Spend")</f>
        <v>Low Spend</v>
      </c>
      <c r="Z2147">
        <v>1</v>
      </c>
      <c r="AA2147">
        <v>1</v>
      </c>
      <c r="AB2147">
        <v>0</v>
      </c>
      <c r="AC2147">
        <v>2</v>
      </c>
      <c r="AD2147">
        <f t="shared" si="101"/>
        <v>3</v>
      </c>
      <c r="AE2147" s="30">
        <f>IFERROR(marketing_campaign32[[#This Row],[TotalSpend]]/marketing_campaign32[[#This Row],[TotalPurchase]], 0)</f>
        <v>6.666666666666667</v>
      </c>
      <c r="AF2147">
        <v>6</v>
      </c>
      <c r="AG2147">
        <v>0</v>
      </c>
      <c r="AH2147">
        <v>0</v>
      </c>
      <c r="AI2147">
        <v>0</v>
      </c>
      <c r="AJ2147">
        <v>0</v>
      </c>
      <c r="AK2147">
        <v>0</v>
      </c>
      <c r="AL2147">
        <v>0</v>
      </c>
      <c r="AM2147">
        <v>0</v>
      </c>
    </row>
    <row r="2148" spans="1:39" x14ac:dyDescent="0.3">
      <c r="A2148">
        <v>3081</v>
      </c>
      <c r="B2148">
        <v>1978</v>
      </c>
      <c r="C2148">
        <f>2014-marketing_campaign32[[#This Row],[Year_Birth]]</f>
        <v>36</v>
      </c>
      <c r="D2148" t="str">
        <f>IF(AND(marketing_campaign32[[#This Row],[Age]]&gt;17, marketing_campaign32[[#This Row],[Age]]&lt;40), "Adult", IF(AND(marketing_campaign32[[#This Row],[Age]]&gt;=40, marketing_campaign32[[#This Row],[Age]]&lt;59), "Middle Age", "Old Age"))</f>
        <v>Adult</v>
      </c>
      <c r="E2148">
        <v>3</v>
      </c>
      <c r="F2148">
        <v>2</v>
      </c>
      <c r="G2148">
        <v>41014</v>
      </c>
      <c r="H2148" t="s">
        <v>147</v>
      </c>
      <c r="I2148">
        <v>2</v>
      </c>
      <c r="J2148">
        <v>1</v>
      </c>
      <c r="K2148">
        <v>0</v>
      </c>
      <c r="L2148">
        <f t="shared" si="99"/>
        <v>1</v>
      </c>
      <c r="M2148">
        <f>marketing_campaign32[[#This Row],[TotalKids]]+marketing_campaign32[[#This Row],[Marital_Number]]</f>
        <v>3</v>
      </c>
      <c r="N2148" s="1">
        <v>41386</v>
      </c>
      <c r="O2148" s="22">
        <f>MAX($N$2:$N$2229)-marketing_campaign32[[#This Row],[Dt_Customer]]</f>
        <v>433</v>
      </c>
      <c r="P2148">
        <v>65</v>
      </c>
      <c r="Q2148">
        <v>7</v>
      </c>
      <c r="R2148">
        <v>2</v>
      </c>
      <c r="S2148">
        <v>6</v>
      </c>
      <c r="T2148">
        <v>2</v>
      </c>
      <c r="U2148">
        <v>0</v>
      </c>
      <c r="V2148">
        <v>3</v>
      </c>
      <c r="W2148">
        <f t="shared" si="100"/>
        <v>20</v>
      </c>
      <c r="X2148" s="27">
        <f>marketing_campaign32[[#This Row],[TotalSpend]]/marketing_campaign32[[#This Row],[Income]]</f>
        <v>4.8763836738674601E-4</v>
      </c>
      <c r="Y2148" s="27" t="str">
        <f>IF(marketing_campaign32[[#This Row],[TotalSpend]]&gt;1196, "High Spend", "Low Spend")</f>
        <v>Low Spend</v>
      </c>
      <c r="Z2148">
        <v>1</v>
      </c>
      <c r="AA2148">
        <v>1</v>
      </c>
      <c r="AB2148">
        <v>0</v>
      </c>
      <c r="AC2148">
        <v>2</v>
      </c>
      <c r="AD2148">
        <f t="shared" si="101"/>
        <v>3</v>
      </c>
      <c r="AE2148" s="30">
        <f>IFERROR(marketing_campaign32[[#This Row],[TotalSpend]]/marketing_campaign32[[#This Row],[TotalPurchase]], 0)</f>
        <v>6.666666666666667</v>
      </c>
      <c r="AF2148">
        <v>7</v>
      </c>
      <c r="AG2148">
        <v>0</v>
      </c>
      <c r="AH2148">
        <v>0</v>
      </c>
      <c r="AI2148">
        <v>0</v>
      </c>
      <c r="AJ2148">
        <v>0</v>
      </c>
      <c r="AK2148">
        <v>0</v>
      </c>
      <c r="AL2148">
        <v>0</v>
      </c>
      <c r="AM2148">
        <v>0</v>
      </c>
    </row>
    <row r="2149" spans="1:39" x14ac:dyDescent="0.3">
      <c r="A2149">
        <v>10141</v>
      </c>
      <c r="B2149">
        <v>1960</v>
      </c>
      <c r="C2149">
        <f>2014-marketing_campaign32[[#This Row],[Year_Birth]]</f>
        <v>54</v>
      </c>
      <c r="D2149" t="str">
        <f>IF(AND(marketing_campaign32[[#This Row],[Age]]&gt;17, marketing_campaign32[[#This Row],[Age]]&lt;40), "Adult", IF(AND(marketing_campaign32[[#This Row],[Age]]&gt;=40, marketing_campaign32[[#This Row],[Age]]&lt;59), "Middle Age", "Old Age"))</f>
        <v>Middle Age</v>
      </c>
      <c r="E2149">
        <v>3</v>
      </c>
      <c r="F2149">
        <v>1</v>
      </c>
      <c r="G2149">
        <v>39228</v>
      </c>
      <c r="H2149" t="s">
        <v>147</v>
      </c>
      <c r="I2149">
        <v>2</v>
      </c>
      <c r="J2149">
        <v>0</v>
      </c>
      <c r="K2149">
        <v>0</v>
      </c>
      <c r="L2149">
        <f t="shared" si="99"/>
        <v>0</v>
      </c>
      <c r="M2149">
        <f>marketing_campaign32[[#This Row],[TotalKids]]+marketing_campaign32[[#This Row],[Marital_Number]]</f>
        <v>1</v>
      </c>
      <c r="N2149" s="1">
        <v>41404</v>
      </c>
      <c r="O2149" s="22">
        <f>MAX($N$2:$N$2229)-marketing_campaign32[[#This Row],[Dt_Customer]]</f>
        <v>415</v>
      </c>
      <c r="P2149">
        <v>1</v>
      </c>
      <c r="Q2149">
        <v>7</v>
      </c>
      <c r="R2149">
        <v>1</v>
      </c>
      <c r="S2149">
        <v>6</v>
      </c>
      <c r="T2149">
        <v>0</v>
      </c>
      <c r="U2149">
        <v>3</v>
      </c>
      <c r="V2149">
        <v>3</v>
      </c>
      <c r="W2149">
        <f t="shared" si="100"/>
        <v>20</v>
      </c>
      <c r="X2149" s="27">
        <f>marketing_campaign32[[#This Row],[TotalSpend]]/marketing_campaign32[[#This Row],[Income]]</f>
        <v>5.0983991026817583E-4</v>
      </c>
      <c r="Y2149" s="27" t="str">
        <f>IF(marketing_campaign32[[#This Row],[TotalSpend]]&gt;1196, "High Spend", "Low Spend")</f>
        <v>Low Spend</v>
      </c>
      <c r="Z2149">
        <v>1</v>
      </c>
      <c r="AA2149">
        <v>0</v>
      </c>
      <c r="AB2149">
        <v>0</v>
      </c>
      <c r="AC2149">
        <v>3</v>
      </c>
      <c r="AD2149">
        <f t="shared" si="101"/>
        <v>3</v>
      </c>
      <c r="AE2149" s="30">
        <f>IFERROR(marketing_campaign32[[#This Row],[TotalSpend]]/marketing_campaign32[[#This Row],[TotalPurchase]], 0)</f>
        <v>6.666666666666667</v>
      </c>
      <c r="AF2149">
        <v>4</v>
      </c>
      <c r="AG2149">
        <v>0</v>
      </c>
      <c r="AH2149">
        <v>0</v>
      </c>
      <c r="AI2149">
        <v>0</v>
      </c>
      <c r="AJ2149">
        <v>0</v>
      </c>
      <c r="AK2149">
        <v>0</v>
      </c>
      <c r="AL2149">
        <v>0</v>
      </c>
      <c r="AM2149">
        <v>0</v>
      </c>
    </row>
    <row r="2150" spans="1:39" x14ac:dyDescent="0.3">
      <c r="A2150">
        <v>7284</v>
      </c>
      <c r="B2150">
        <v>1953</v>
      </c>
      <c r="C2150">
        <f>2014-marketing_campaign32[[#This Row],[Year_Birth]]</f>
        <v>61</v>
      </c>
      <c r="D2150" t="str">
        <f>IF(AND(marketing_campaign32[[#This Row],[Age]]&gt;17, marketing_campaign32[[#This Row],[Age]]&lt;40), "Adult", IF(AND(marketing_campaign32[[#This Row],[Age]]&gt;=40, marketing_campaign32[[#This Row],[Age]]&lt;59), "Middle Age", "Old Age"))</f>
        <v>Old Age</v>
      </c>
      <c r="E2150">
        <v>2</v>
      </c>
      <c r="F2150">
        <v>2</v>
      </c>
      <c r="G2150">
        <v>48686</v>
      </c>
      <c r="H2150" t="s">
        <v>147</v>
      </c>
      <c r="I2150">
        <v>2</v>
      </c>
      <c r="J2150">
        <v>1</v>
      </c>
      <c r="K2150">
        <v>2</v>
      </c>
      <c r="L2150">
        <f t="shared" si="99"/>
        <v>3</v>
      </c>
      <c r="M2150">
        <f>marketing_campaign32[[#This Row],[TotalKids]]+marketing_campaign32[[#This Row],[Marital_Number]]</f>
        <v>5</v>
      </c>
      <c r="N2150" s="1">
        <v>41612</v>
      </c>
      <c r="O2150" s="22">
        <f>MAX($N$2:$N$2229)-marketing_campaign32[[#This Row],[Dt_Customer]]</f>
        <v>207</v>
      </c>
      <c r="P2150">
        <v>8</v>
      </c>
      <c r="Q2150">
        <v>10</v>
      </c>
      <c r="R2150">
        <v>0</v>
      </c>
      <c r="S2150">
        <v>7</v>
      </c>
      <c r="T2150">
        <v>2</v>
      </c>
      <c r="U2150">
        <v>0</v>
      </c>
      <c r="V2150">
        <v>1</v>
      </c>
      <c r="W2150">
        <f t="shared" si="100"/>
        <v>20</v>
      </c>
      <c r="X2150" s="27">
        <f>marketing_campaign32[[#This Row],[TotalSpend]]/marketing_campaign32[[#This Row],[Income]]</f>
        <v>4.1079571129277412E-4</v>
      </c>
      <c r="Y2150" s="27" t="str">
        <f>IF(marketing_campaign32[[#This Row],[TotalSpend]]&gt;1196, "High Spend", "Low Spend")</f>
        <v>Low Spend</v>
      </c>
      <c r="Z2150">
        <v>1</v>
      </c>
      <c r="AA2150">
        <v>1</v>
      </c>
      <c r="AB2150">
        <v>0</v>
      </c>
      <c r="AC2150">
        <v>2</v>
      </c>
      <c r="AD2150">
        <f t="shared" si="101"/>
        <v>3</v>
      </c>
      <c r="AE2150" s="30">
        <f>IFERROR(marketing_campaign32[[#This Row],[TotalSpend]]/marketing_campaign32[[#This Row],[TotalPurchase]], 0)</f>
        <v>6.666666666666667</v>
      </c>
      <c r="AF2150">
        <v>8</v>
      </c>
      <c r="AG2150">
        <v>0</v>
      </c>
      <c r="AH2150">
        <v>0</v>
      </c>
      <c r="AI2150">
        <v>0</v>
      </c>
      <c r="AJ2150">
        <v>0</v>
      </c>
      <c r="AK2150">
        <v>0</v>
      </c>
      <c r="AL2150">
        <v>0</v>
      </c>
      <c r="AM2150">
        <v>0</v>
      </c>
    </row>
    <row r="2151" spans="1:39" x14ac:dyDescent="0.3">
      <c r="A2151">
        <v>8754</v>
      </c>
      <c r="B2151">
        <v>1974</v>
      </c>
      <c r="C2151">
        <f>2014-marketing_campaign32[[#This Row],[Year_Birth]]</f>
        <v>40</v>
      </c>
      <c r="D2151" t="str">
        <f>IF(AND(marketing_campaign32[[#This Row],[Age]]&gt;17, marketing_campaign32[[#This Row],[Age]]&lt;40), "Adult", IF(AND(marketing_campaign32[[#This Row],[Age]]&gt;=40, marketing_campaign32[[#This Row],[Age]]&lt;59), "Middle Age", "Old Age"))</f>
        <v>Middle Age</v>
      </c>
      <c r="E2151">
        <v>3</v>
      </c>
      <c r="F2151">
        <v>2</v>
      </c>
      <c r="G2151">
        <v>45068</v>
      </c>
      <c r="H2151" t="s">
        <v>147</v>
      </c>
      <c r="I2151">
        <v>2</v>
      </c>
      <c r="J2151">
        <v>0</v>
      </c>
      <c r="K2151">
        <v>1</v>
      </c>
      <c r="L2151">
        <f t="shared" si="99"/>
        <v>1</v>
      </c>
      <c r="M2151">
        <f>marketing_campaign32[[#This Row],[TotalKids]]+marketing_campaign32[[#This Row],[Marital_Number]]</f>
        <v>3</v>
      </c>
      <c r="N2151" s="1">
        <v>41410</v>
      </c>
      <c r="O2151" s="22">
        <f>MAX($N$2:$N$2229)-marketing_campaign32[[#This Row],[Dt_Customer]]</f>
        <v>409</v>
      </c>
      <c r="P2151">
        <v>25</v>
      </c>
      <c r="Q2151">
        <v>14</v>
      </c>
      <c r="R2151">
        <v>0</v>
      </c>
      <c r="S2151">
        <v>3</v>
      </c>
      <c r="T2151">
        <v>0</v>
      </c>
      <c r="U2151">
        <v>0</v>
      </c>
      <c r="V2151">
        <v>3</v>
      </c>
      <c r="W2151">
        <f t="shared" si="100"/>
        <v>20</v>
      </c>
      <c r="X2151" s="27">
        <f>marketing_campaign32[[#This Row],[TotalSpend]]/marketing_campaign32[[#This Row],[Income]]</f>
        <v>4.4377385284459042E-4</v>
      </c>
      <c r="Y2151" s="27" t="str">
        <f>IF(marketing_campaign32[[#This Row],[TotalSpend]]&gt;1196, "High Spend", "Low Spend")</f>
        <v>Low Spend</v>
      </c>
      <c r="Z2151">
        <v>1</v>
      </c>
      <c r="AA2151">
        <v>1</v>
      </c>
      <c r="AB2151">
        <v>0</v>
      </c>
      <c r="AC2151">
        <v>2</v>
      </c>
      <c r="AD2151">
        <f t="shared" si="101"/>
        <v>3</v>
      </c>
      <c r="AE2151" s="30">
        <f>IFERROR(marketing_campaign32[[#This Row],[TotalSpend]]/marketing_campaign32[[#This Row],[TotalPurchase]], 0)</f>
        <v>6.666666666666667</v>
      </c>
      <c r="AF2151">
        <v>7</v>
      </c>
      <c r="AG2151">
        <v>0</v>
      </c>
      <c r="AH2151">
        <v>0</v>
      </c>
      <c r="AI2151">
        <v>0</v>
      </c>
      <c r="AJ2151">
        <v>0</v>
      </c>
      <c r="AK2151">
        <v>0</v>
      </c>
      <c r="AL2151">
        <v>0</v>
      </c>
      <c r="AM2151">
        <v>0</v>
      </c>
    </row>
    <row r="2152" spans="1:39" x14ac:dyDescent="0.3">
      <c r="A2152">
        <v>8275</v>
      </c>
      <c r="B2152">
        <v>1965</v>
      </c>
      <c r="C2152">
        <f>2014-marketing_campaign32[[#This Row],[Year_Birth]]</f>
        <v>49</v>
      </c>
      <c r="D2152" t="str">
        <f>IF(AND(marketing_campaign32[[#This Row],[Age]]&gt;17, marketing_campaign32[[#This Row],[Age]]&lt;40), "Adult", IF(AND(marketing_campaign32[[#This Row],[Age]]&gt;=40, marketing_campaign32[[#This Row],[Age]]&lt;59), "Middle Age", "Old Age"))</f>
        <v>Middle Age</v>
      </c>
      <c r="E2152">
        <v>3</v>
      </c>
      <c r="F2152">
        <v>1</v>
      </c>
      <c r="G2152">
        <v>47025</v>
      </c>
      <c r="H2152" t="s">
        <v>147</v>
      </c>
      <c r="I2152">
        <v>2</v>
      </c>
      <c r="J2152">
        <v>1</v>
      </c>
      <c r="K2152">
        <v>1</v>
      </c>
      <c r="L2152">
        <f t="shared" si="99"/>
        <v>2</v>
      </c>
      <c r="M2152">
        <f>marketing_campaign32[[#This Row],[TotalKids]]+marketing_campaign32[[#This Row],[Marital_Number]]</f>
        <v>3</v>
      </c>
      <c r="N2152" s="1">
        <v>41679</v>
      </c>
      <c r="O2152" s="22">
        <f>MAX($N$2:$N$2229)-marketing_campaign32[[#This Row],[Dt_Customer]]</f>
        <v>140</v>
      </c>
      <c r="P2152">
        <v>6</v>
      </c>
      <c r="Q2152">
        <v>16</v>
      </c>
      <c r="R2152">
        <v>0</v>
      </c>
      <c r="S2152">
        <v>3</v>
      </c>
      <c r="T2152">
        <v>0</v>
      </c>
      <c r="U2152">
        <v>0</v>
      </c>
      <c r="V2152">
        <v>1</v>
      </c>
      <c r="W2152">
        <f t="shared" si="100"/>
        <v>20</v>
      </c>
      <c r="X2152" s="27">
        <f>marketing_campaign32[[#This Row],[TotalSpend]]/marketing_campaign32[[#This Row],[Income]]</f>
        <v>4.2530568846358319E-4</v>
      </c>
      <c r="Y2152" s="27" t="str">
        <f>IF(marketing_campaign32[[#This Row],[TotalSpend]]&gt;1196, "High Spend", "Low Spend")</f>
        <v>Low Spend</v>
      </c>
      <c r="Z2152">
        <v>1</v>
      </c>
      <c r="AA2152">
        <v>1</v>
      </c>
      <c r="AB2152">
        <v>0</v>
      </c>
      <c r="AC2152">
        <v>2</v>
      </c>
      <c r="AD2152">
        <f t="shared" si="101"/>
        <v>3</v>
      </c>
      <c r="AE2152" s="30">
        <f>IFERROR(marketing_campaign32[[#This Row],[TotalSpend]]/marketing_campaign32[[#This Row],[TotalPurchase]], 0)</f>
        <v>6.666666666666667</v>
      </c>
      <c r="AF2152">
        <v>7</v>
      </c>
      <c r="AG2152">
        <v>0</v>
      </c>
      <c r="AH2152">
        <v>0</v>
      </c>
      <c r="AI2152">
        <v>0</v>
      </c>
      <c r="AJ2152">
        <v>0</v>
      </c>
      <c r="AK2152">
        <v>0</v>
      </c>
      <c r="AL2152">
        <v>0</v>
      </c>
      <c r="AM2152">
        <v>0</v>
      </c>
    </row>
    <row r="2153" spans="1:39" x14ac:dyDescent="0.3">
      <c r="A2153">
        <v>9617</v>
      </c>
      <c r="B2153">
        <v>1951</v>
      </c>
      <c r="C2153">
        <f>2014-marketing_campaign32[[#This Row],[Year_Birth]]</f>
        <v>63</v>
      </c>
      <c r="D2153" t="str">
        <f>IF(AND(marketing_campaign32[[#This Row],[Age]]&gt;17, marketing_campaign32[[#This Row],[Age]]&lt;40), "Adult", IF(AND(marketing_campaign32[[#This Row],[Age]]&gt;=40, marketing_campaign32[[#This Row],[Age]]&lt;59), "Middle Age", "Old Age"))</f>
        <v>Old Age</v>
      </c>
      <c r="E2153">
        <v>2</v>
      </c>
      <c r="F2153">
        <v>1</v>
      </c>
      <c r="G2153">
        <v>15033</v>
      </c>
      <c r="H2153" t="s">
        <v>148</v>
      </c>
      <c r="I2153">
        <v>1</v>
      </c>
      <c r="J2153">
        <v>0</v>
      </c>
      <c r="K2153">
        <v>0</v>
      </c>
      <c r="L2153">
        <f t="shared" si="99"/>
        <v>0</v>
      </c>
      <c r="M2153">
        <f>marketing_campaign32[[#This Row],[TotalKids]]+marketing_campaign32[[#This Row],[Marital_Number]]</f>
        <v>1</v>
      </c>
      <c r="N2153" s="1">
        <v>41745</v>
      </c>
      <c r="O2153" s="22">
        <f>MAX($N$2:$N$2229)-marketing_campaign32[[#This Row],[Dt_Customer]]</f>
        <v>74</v>
      </c>
      <c r="P2153">
        <v>37</v>
      </c>
      <c r="Q2153">
        <v>0</v>
      </c>
      <c r="R2153">
        <v>4</v>
      </c>
      <c r="S2153">
        <v>5</v>
      </c>
      <c r="T2153">
        <v>6</v>
      </c>
      <c r="U2153">
        <v>0</v>
      </c>
      <c r="V2153">
        <v>4</v>
      </c>
      <c r="W2153">
        <f t="shared" si="100"/>
        <v>19</v>
      </c>
      <c r="X2153" s="27">
        <f>marketing_campaign32[[#This Row],[TotalSpend]]/marketing_campaign32[[#This Row],[Income]]</f>
        <v>1.2638861172088072E-3</v>
      </c>
      <c r="Y2153" s="27" t="str">
        <f>IF(marketing_campaign32[[#This Row],[TotalSpend]]&gt;1196, "High Spend", "Low Spend")</f>
        <v>Low Spend</v>
      </c>
      <c r="Z2153">
        <v>1</v>
      </c>
      <c r="AA2153">
        <v>1</v>
      </c>
      <c r="AB2153">
        <v>0</v>
      </c>
      <c r="AC2153">
        <v>3</v>
      </c>
      <c r="AD2153">
        <f t="shared" si="101"/>
        <v>4</v>
      </c>
      <c r="AE2153" s="30">
        <f>IFERROR(marketing_campaign32[[#This Row],[TotalSpend]]/marketing_campaign32[[#This Row],[TotalPurchase]], 0)</f>
        <v>4.75</v>
      </c>
      <c r="AF2153">
        <v>3</v>
      </c>
      <c r="AG2153">
        <v>0</v>
      </c>
      <c r="AH2153">
        <v>0</v>
      </c>
      <c r="AI2153">
        <v>0</v>
      </c>
      <c r="AJ2153">
        <v>0</v>
      </c>
      <c r="AK2153">
        <v>0</v>
      </c>
      <c r="AL2153">
        <v>0</v>
      </c>
      <c r="AM2153">
        <v>0</v>
      </c>
    </row>
    <row r="2154" spans="1:39" x14ac:dyDescent="0.3">
      <c r="A2154">
        <v>9850</v>
      </c>
      <c r="B2154">
        <v>1972</v>
      </c>
      <c r="C2154">
        <f>2014-marketing_campaign32[[#This Row],[Year_Birth]]</f>
        <v>42</v>
      </c>
      <c r="D2154" t="str">
        <f>IF(AND(marketing_campaign32[[#This Row],[Age]]&gt;17, marketing_campaign32[[#This Row],[Age]]&lt;40), "Adult", IF(AND(marketing_campaign32[[#This Row],[Age]]&gt;=40, marketing_campaign32[[#This Row],[Age]]&lt;59), "Middle Age", "Old Age"))</f>
        <v>Middle Age</v>
      </c>
      <c r="E2154">
        <v>3</v>
      </c>
      <c r="F2154">
        <v>2</v>
      </c>
      <c r="G2154">
        <v>24884</v>
      </c>
      <c r="H2154" t="s">
        <v>148</v>
      </c>
      <c r="I2154">
        <v>1</v>
      </c>
      <c r="J2154">
        <v>1</v>
      </c>
      <c r="K2154">
        <v>0</v>
      </c>
      <c r="L2154">
        <f t="shared" si="99"/>
        <v>1</v>
      </c>
      <c r="M2154">
        <f>marketing_campaign32[[#This Row],[TotalKids]]+marketing_campaign32[[#This Row],[Marital_Number]]</f>
        <v>3</v>
      </c>
      <c r="N2154" s="1">
        <v>41242</v>
      </c>
      <c r="O2154" s="22">
        <f>MAX($N$2:$N$2229)-marketing_campaign32[[#This Row],[Dt_Customer]]</f>
        <v>577</v>
      </c>
      <c r="P2154">
        <v>32</v>
      </c>
      <c r="Q2154">
        <v>3</v>
      </c>
      <c r="R2154">
        <v>6</v>
      </c>
      <c r="S2154">
        <v>7</v>
      </c>
      <c r="T2154">
        <v>0</v>
      </c>
      <c r="U2154">
        <v>0</v>
      </c>
      <c r="V2154">
        <v>3</v>
      </c>
      <c r="W2154">
        <f t="shared" si="100"/>
        <v>19</v>
      </c>
      <c r="X2154" s="27">
        <f>marketing_campaign32[[#This Row],[TotalSpend]]/marketing_campaign32[[#This Row],[Income]]</f>
        <v>7.6354283877190163E-4</v>
      </c>
      <c r="Y2154" s="27" t="str">
        <f>IF(marketing_campaign32[[#This Row],[TotalSpend]]&gt;1196, "High Spend", "Low Spend")</f>
        <v>Low Spend</v>
      </c>
      <c r="Z2154">
        <v>1</v>
      </c>
      <c r="AA2154">
        <v>0</v>
      </c>
      <c r="AB2154">
        <v>0</v>
      </c>
      <c r="AC2154">
        <v>3</v>
      </c>
      <c r="AD2154">
        <f t="shared" si="101"/>
        <v>3</v>
      </c>
      <c r="AE2154" s="30">
        <f>IFERROR(marketing_campaign32[[#This Row],[TotalSpend]]/marketing_campaign32[[#This Row],[TotalPurchase]], 0)</f>
        <v>6.333333333333333</v>
      </c>
      <c r="AF2154">
        <v>7</v>
      </c>
      <c r="AG2154">
        <v>0</v>
      </c>
      <c r="AH2154">
        <v>0</v>
      </c>
      <c r="AI2154">
        <v>0</v>
      </c>
      <c r="AJ2154">
        <v>0</v>
      </c>
      <c r="AK2154">
        <v>0</v>
      </c>
      <c r="AL2154">
        <v>0</v>
      </c>
      <c r="AM2154">
        <v>0</v>
      </c>
    </row>
    <row r="2155" spans="1:39" x14ac:dyDescent="0.3">
      <c r="A2155">
        <v>1994</v>
      </c>
      <c r="B2155">
        <v>1983</v>
      </c>
      <c r="C2155">
        <f>2014-marketing_campaign32[[#This Row],[Year_Birth]]</f>
        <v>31</v>
      </c>
      <c r="D2155" t="str">
        <f>IF(AND(marketing_campaign32[[#This Row],[Age]]&gt;17, marketing_campaign32[[#This Row],[Age]]&lt;40), "Adult", IF(AND(marketing_campaign32[[#This Row],[Age]]&gt;=40, marketing_campaign32[[#This Row],[Age]]&lt;59), "Middle Age", "Old Age"))</f>
        <v>Adult</v>
      </c>
      <c r="E2155">
        <v>2</v>
      </c>
      <c r="F2155">
        <v>2</v>
      </c>
      <c r="G2155">
        <v>48500.566909975671</v>
      </c>
      <c r="H2155" t="s">
        <v>147</v>
      </c>
      <c r="I2155">
        <v>2</v>
      </c>
      <c r="J2155">
        <v>1</v>
      </c>
      <c r="K2155">
        <v>0</v>
      </c>
      <c r="L2155">
        <f t="shared" si="99"/>
        <v>1</v>
      </c>
      <c r="M2155">
        <f>marketing_campaign32[[#This Row],[TotalKids]]+marketing_campaign32[[#This Row],[Marital_Number]]</f>
        <v>3</v>
      </c>
      <c r="N2155" s="1">
        <v>41593</v>
      </c>
      <c r="O2155" s="22">
        <f>MAX($N$2:$N$2229)-marketing_campaign32[[#This Row],[Dt_Customer]]</f>
        <v>226</v>
      </c>
      <c r="P2155">
        <v>11</v>
      </c>
      <c r="Q2155">
        <v>5</v>
      </c>
      <c r="R2155">
        <v>5</v>
      </c>
      <c r="S2155">
        <v>6</v>
      </c>
      <c r="T2155">
        <v>0</v>
      </c>
      <c r="U2155">
        <v>2</v>
      </c>
      <c r="V2155">
        <v>1</v>
      </c>
      <c r="W2155">
        <f t="shared" si="100"/>
        <v>19</v>
      </c>
      <c r="X2155" s="27">
        <f>marketing_campaign32[[#This Row],[TotalSpend]]/marketing_campaign32[[#This Row],[Income]]</f>
        <v>3.9174799822993514E-4</v>
      </c>
      <c r="Y2155" s="27" t="str">
        <f>IF(marketing_campaign32[[#This Row],[TotalSpend]]&gt;1196, "High Spend", "Low Spend")</f>
        <v>Low Spend</v>
      </c>
      <c r="Z2155">
        <v>1</v>
      </c>
      <c r="AA2155">
        <v>1</v>
      </c>
      <c r="AB2155">
        <v>0</v>
      </c>
      <c r="AC2155">
        <v>2</v>
      </c>
      <c r="AD2155">
        <f t="shared" si="101"/>
        <v>3</v>
      </c>
      <c r="AE2155" s="30">
        <f>IFERROR(marketing_campaign32[[#This Row],[TotalSpend]]/marketing_campaign32[[#This Row],[TotalPurchase]], 0)</f>
        <v>6.333333333333333</v>
      </c>
      <c r="AF2155">
        <v>7</v>
      </c>
      <c r="AG2155">
        <v>0</v>
      </c>
      <c r="AH2155">
        <v>0</v>
      </c>
      <c r="AI2155">
        <v>0</v>
      </c>
      <c r="AJ2155">
        <v>0</v>
      </c>
      <c r="AK2155">
        <v>0</v>
      </c>
      <c r="AL2155">
        <v>0</v>
      </c>
      <c r="AM2155">
        <v>0</v>
      </c>
    </row>
    <row r="2156" spans="1:39" x14ac:dyDescent="0.3">
      <c r="A2156">
        <v>2836</v>
      </c>
      <c r="B2156">
        <v>1972</v>
      </c>
      <c r="C2156">
        <f>2014-marketing_campaign32[[#This Row],[Year_Birth]]</f>
        <v>42</v>
      </c>
      <c r="D2156" t="str">
        <f>IF(AND(marketing_campaign32[[#This Row],[Age]]&gt;17, marketing_campaign32[[#This Row],[Age]]&lt;40), "Adult", IF(AND(marketing_campaign32[[#This Row],[Age]]&gt;=40, marketing_campaign32[[#This Row],[Age]]&lt;59), "Middle Age", "Old Age"))</f>
        <v>Middle Age</v>
      </c>
      <c r="E2156">
        <v>3</v>
      </c>
      <c r="F2156">
        <v>2</v>
      </c>
      <c r="G2156">
        <v>43269</v>
      </c>
      <c r="H2156" t="s">
        <v>147</v>
      </c>
      <c r="I2156">
        <v>2</v>
      </c>
      <c r="J2156">
        <v>1</v>
      </c>
      <c r="K2156">
        <v>0</v>
      </c>
      <c r="L2156">
        <f t="shared" si="99"/>
        <v>1</v>
      </c>
      <c r="M2156">
        <f>marketing_campaign32[[#This Row],[TotalKids]]+marketing_campaign32[[#This Row],[Marital_Number]]</f>
        <v>3</v>
      </c>
      <c r="N2156" s="1">
        <v>41533</v>
      </c>
      <c r="O2156" s="22">
        <f>MAX($N$2:$N$2229)-marketing_campaign32[[#This Row],[Dt_Customer]]</f>
        <v>286</v>
      </c>
      <c r="P2156">
        <v>61</v>
      </c>
      <c r="Q2156">
        <v>10</v>
      </c>
      <c r="R2156">
        <v>1</v>
      </c>
      <c r="S2156">
        <v>7</v>
      </c>
      <c r="T2156">
        <v>0</v>
      </c>
      <c r="U2156">
        <v>0</v>
      </c>
      <c r="V2156">
        <v>1</v>
      </c>
      <c r="W2156">
        <f t="shared" si="100"/>
        <v>19</v>
      </c>
      <c r="X2156" s="27">
        <f>marketing_campaign32[[#This Row],[TotalSpend]]/marketing_campaign32[[#This Row],[Income]]</f>
        <v>4.391134530495274E-4</v>
      </c>
      <c r="Y2156" s="27" t="str">
        <f>IF(marketing_campaign32[[#This Row],[TotalSpend]]&gt;1196, "High Spend", "Low Spend")</f>
        <v>Low Spend</v>
      </c>
      <c r="Z2156">
        <v>1</v>
      </c>
      <c r="AA2156">
        <v>1</v>
      </c>
      <c r="AB2156">
        <v>0</v>
      </c>
      <c r="AC2156">
        <v>2</v>
      </c>
      <c r="AD2156">
        <f t="shared" si="101"/>
        <v>3</v>
      </c>
      <c r="AE2156" s="30">
        <f>IFERROR(marketing_campaign32[[#This Row],[TotalSpend]]/marketing_campaign32[[#This Row],[TotalPurchase]], 0)</f>
        <v>6.333333333333333</v>
      </c>
      <c r="AF2156">
        <v>8</v>
      </c>
      <c r="AG2156">
        <v>0</v>
      </c>
      <c r="AH2156">
        <v>0</v>
      </c>
      <c r="AI2156">
        <v>0</v>
      </c>
      <c r="AJ2156">
        <v>0</v>
      </c>
      <c r="AK2156">
        <v>0</v>
      </c>
      <c r="AL2156">
        <v>0</v>
      </c>
      <c r="AM2156">
        <v>0</v>
      </c>
    </row>
    <row r="2157" spans="1:39" x14ac:dyDescent="0.3">
      <c r="A2157">
        <v>2724</v>
      </c>
      <c r="B2157">
        <v>1981</v>
      </c>
      <c r="C2157">
        <f>2014-marketing_campaign32[[#This Row],[Year_Birth]]</f>
        <v>33</v>
      </c>
      <c r="D2157" t="str">
        <f>IF(AND(marketing_campaign32[[#This Row],[Age]]&gt;17, marketing_campaign32[[#This Row],[Age]]&lt;40), "Adult", IF(AND(marketing_campaign32[[#This Row],[Age]]&gt;=40, marketing_campaign32[[#This Row],[Age]]&lt;59), "Middle Age", "Old Age"))</f>
        <v>Adult</v>
      </c>
      <c r="E2157">
        <v>3</v>
      </c>
      <c r="F2157">
        <v>1</v>
      </c>
      <c r="G2157">
        <v>36143</v>
      </c>
      <c r="H2157" t="s">
        <v>147</v>
      </c>
      <c r="I2157">
        <v>2</v>
      </c>
      <c r="J2157">
        <v>1</v>
      </c>
      <c r="K2157">
        <v>0</v>
      </c>
      <c r="L2157">
        <f t="shared" si="99"/>
        <v>1</v>
      </c>
      <c r="M2157">
        <f>marketing_campaign32[[#This Row],[TotalKids]]+marketing_campaign32[[#This Row],[Marital_Number]]</f>
        <v>2</v>
      </c>
      <c r="N2157" s="1">
        <v>41728</v>
      </c>
      <c r="O2157" s="22">
        <f>MAX($N$2:$N$2229)-marketing_campaign32[[#This Row],[Dt_Customer]]</f>
        <v>91</v>
      </c>
      <c r="P2157">
        <v>33</v>
      </c>
      <c r="Q2157">
        <v>12</v>
      </c>
      <c r="R2157">
        <v>0</v>
      </c>
      <c r="S2157">
        <v>1</v>
      </c>
      <c r="T2157">
        <v>0</v>
      </c>
      <c r="U2157">
        <v>0</v>
      </c>
      <c r="V2157">
        <v>6</v>
      </c>
      <c r="W2157">
        <f t="shared" si="100"/>
        <v>19</v>
      </c>
      <c r="X2157" s="27">
        <f>marketing_campaign32[[#This Row],[TotalSpend]]/marketing_campaign32[[#This Row],[Income]]</f>
        <v>5.256896217801511E-4</v>
      </c>
      <c r="Y2157" s="27" t="str">
        <f>IF(marketing_campaign32[[#This Row],[TotalSpend]]&gt;1196, "High Spend", "Low Spend")</f>
        <v>Low Spend</v>
      </c>
      <c r="Z2157">
        <v>1</v>
      </c>
      <c r="AA2157">
        <v>0</v>
      </c>
      <c r="AB2157">
        <v>1</v>
      </c>
      <c r="AC2157">
        <v>2</v>
      </c>
      <c r="AD2157">
        <f t="shared" si="101"/>
        <v>3</v>
      </c>
      <c r="AE2157" s="30">
        <f>IFERROR(marketing_campaign32[[#This Row],[TotalSpend]]/marketing_campaign32[[#This Row],[TotalPurchase]], 0)</f>
        <v>6.333333333333333</v>
      </c>
      <c r="AF2157">
        <v>3</v>
      </c>
      <c r="AG2157">
        <v>0</v>
      </c>
      <c r="AH2157">
        <v>0</v>
      </c>
      <c r="AI2157">
        <v>0</v>
      </c>
      <c r="AJ2157">
        <v>0</v>
      </c>
      <c r="AK2157">
        <v>0</v>
      </c>
      <c r="AL2157">
        <v>0</v>
      </c>
      <c r="AM2157">
        <v>0</v>
      </c>
    </row>
    <row r="2158" spans="1:39" x14ac:dyDescent="0.3">
      <c r="A2158">
        <v>6516</v>
      </c>
      <c r="B2158">
        <v>1989</v>
      </c>
      <c r="C2158">
        <f>2014-marketing_campaign32[[#This Row],[Year_Birth]]</f>
        <v>25</v>
      </c>
      <c r="D2158" t="str">
        <f>IF(AND(marketing_campaign32[[#This Row],[Age]]&gt;17, marketing_campaign32[[#This Row],[Age]]&lt;40), "Adult", IF(AND(marketing_campaign32[[#This Row],[Age]]&gt;=40, marketing_campaign32[[#This Row],[Age]]&lt;59), "Middle Age", "Old Age"))</f>
        <v>Adult</v>
      </c>
      <c r="E2158">
        <v>1</v>
      </c>
      <c r="F2158">
        <v>2</v>
      </c>
      <c r="G2158">
        <v>17487</v>
      </c>
      <c r="H2158" t="s">
        <v>148</v>
      </c>
      <c r="I2158">
        <v>1</v>
      </c>
      <c r="J2158">
        <v>1</v>
      </c>
      <c r="K2158">
        <v>0</v>
      </c>
      <c r="L2158">
        <f t="shared" si="99"/>
        <v>1</v>
      </c>
      <c r="M2158">
        <f>marketing_campaign32[[#This Row],[TotalKids]]+marketing_campaign32[[#This Row],[Marital_Number]]</f>
        <v>3</v>
      </c>
      <c r="N2158" s="1">
        <v>41351</v>
      </c>
      <c r="O2158" s="22">
        <f>MAX($N$2:$N$2229)-marketing_campaign32[[#This Row],[Dt_Customer]]</f>
        <v>468</v>
      </c>
      <c r="P2158">
        <v>37</v>
      </c>
      <c r="Q2158">
        <v>0</v>
      </c>
      <c r="R2158">
        <v>0</v>
      </c>
      <c r="S2158">
        <v>1</v>
      </c>
      <c r="T2158">
        <v>7</v>
      </c>
      <c r="U2158">
        <v>4</v>
      </c>
      <c r="V2158">
        <v>6</v>
      </c>
      <c r="W2158">
        <f t="shared" si="100"/>
        <v>18</v>
      </c>
      <c r="X2158" s="27">
        <f>marketing_campaign32[[#This Row],[TotalSpend]]/marketing_campaign32[[#This Row],[Income]]</f>
        <v>1.029336078229542E-3</v>
      </c>
      <c r="Y2158" s="27" t="str">
        <f>IF(marketing_campaign32[[#This Row],[TotalSpend]]&gt;1196, "High Spend", "Low Spend")</f>
        <v>Low Spend</v>
      </c>
      <c r="Z2158">
        <v>1</v>
      </c>
      <c r="AA2158">
        <v>1</v>
      </c>
      <c r="AB2158">
        <v>0</v>
      </c>
      <c r="AC2158">
        <v>2</v>
      </c>
      <c r="AD2158">
        <f t="shared" si="101"/>
        <v>3</v>
      </c>
      <c r="AE2158" s="30">
        <f>IFERROR(marketing_campaign32[[#This Row],[TotalSpend]]/marketing_campaign32[[#This Row],[TotalPurchase]], 0)</f>
        <v>6</v>
      </c>
      <c r="AF2158">
        <v>7</v>
      </c>
      <c r="AG2158">
        <v>0</v>
      </c>
      <c r="AH2158">
        <v>0</v>
      </c>
      <c r="AI2158">
        <v>0</v>
      </c>
      <c r="AJ2158">
        <v>0</v>
      </c>
      <c r="AK2158">
        <v>0</v>
      </c>
      <c r="AL2158">
        <v>0</v>
      </c>
      <c r="AM2158">
        <v>0</v>
      </c>
    </row>
    <row r="2159" spans="1:39" x14ac:dyDescent="0.3">
      <c r="A2159">
        <v>1940</v>
      </c>
      <c r="B2159">
        <v>1986</v>
      </c>
      <c r="C2159">
        <f>2014-marketing_campaign32[[#This Row],[Year_Birth]]</f>
        <v>28</v>
      </c>
      <c r="D2159" t="str">
        <f>IF(AND(marketing_campaign32[[#This Row],[Age]]&gt;17, marketing_campaign32[[#This Row],[Age]]&lt;40), "Adult", IF(AND(marketing_campaign32[[#This Row],[Age]]&gt;=40, marketing_campaign32[[#This Row],[Age]]&lt;59), "Middle Age", "Old Age"))</f>
        <v>Adult</v>
      </c>
      <c r="E2159">
        <v>2</v>
      </c>
      <c r="F2159">
        <v>2</v>
      </c>
      <c r="G2159">
        <v>25252</v>
      </c>
      <c r="H2159" t="s">
        <v>148</v>
      </c>
      <c r="I2159">
        <v>1</v>
      </c>
      <c r="J2159">
        <v>1</v>
      </c>
      <c r="K2159">
        <v>0</v>
      </c>
      <c r="L2159">
        <f t="shared" si="99"/>
        <v>1</v>
      </c>
      <c r="M2159">
        <f>marketing_campaign32[[#This Row],[TotalKids]]+marketing_campaign32[[#This Row],[Marital_Number]]</f>
        <v>3</v>
      </c>
      <c r="N2159" s="1">
        <v>41467</v>
      </c>
      <c r="O2159" s="22">
        <f>MAX($N$2:$N$2229)-marketing_campaign32[[#This Row],[Dt_Customer]]</f>
        <v>352</v>
      </c>
      <c r="P2159">
        <v>26</v>
      </c>
      <c r="Q2159">
        <v>1</v>
      </c>
      <c r="R2159">
        <v>3</v>
      </c>
      <c r="S2159">
        <v>4</v>
      </c>
      <c r="T2159">
        <v>2</v>
      </c>
      <c r="U2159">
        <v>2</v>
      </c>
      <c r="V2159">
        <v>6</v>
      </c>
      <c r="W2159">
        <f t="shared" si="100"/>
        <v>18</v>
      </c>
      <c r="X2159" s="27">
        <f>marketing_campaign32[[#This Row],[TotalSpend]]/marketing_campaign32[[#This Row],[Income]]</f>
        <v>7.1281482654839221E-4</v>
      </c>
      <c r="Y2159" s="27" t="str">
        <f>IF(marketing_campaign32[[#This Row],[TotalSpend]]&gt;1196, "High Spend", "Low Spend")</f>
        <v>Low Spend</v>
      </c>
      <c r="Z2159">
        <v>1</v>
      </c>
      <c r="AA2159">
        <v>1</v>
      </c>
      <c r="AB2159">
        <v>0</v>
      </c>
      <c r="AC2159">
        <v>2</v>
      </c>
      <c r="AD2159">
        <f t="shared" si="101"/>
        <v>3</v>
      </c>
      <c r="AE2159" s="30">
        <f>IFERROR(marketing_campaign32[[#This Row],[TotalSpend]]/marketing_campaign32[[#This Row],[TotalPurchase]], 0)</f>
        <v>6</v>
      </c>
      <c r="AF2159">
        <v>8</v>
      </c>
      <c r="AG2159">
        <v>0</v>
      </c>
      <c r="AH2159">
        <v>0</v>
      </c>
      <c r="AI2159">
        <v>0</v>
      </c>
      <c r="AJ2159">
        <v>0</v>
      </c>
      <c r="AK2159">
        <v>0</v>
      </c>
      <c r="AL2159">
        <v>0</v>
      </c>
      <c r="AM2159">
        <v>0</v>
      </c>
    </row>
    <row r="2160" spans="1:39" x14ac:dyDescent="0.3">
      <c r="A2160">
        <v>8234</v>
      </c>
      <c r="B2160">
        <v>1973</v>
      </c>
      <c r="C2160">
        <f>2014-marketing_campaign32[[#This Row],[Year_Birth]]</f>
        <v>41</v>
      </c>
      <c r="D2160" t="str">
        <f>IF(AND(marketing_campaign32[[#This Row],[Age]]&gt;17, marketing_campaign32[[#This Row],[Age]]&lt;40), "Adult", IF(AND(marketing_campaign32[[#This Row],[Age]]&gt;=40, marketing_campaign32[[#This Row],[Age]]&lt;59), "Middle Age", "Old Age"))</f>
        <v>Middle Age</v>
      </c>
      <c r="E2160">
        <v>1</v>
      </c>
      <c r="F2160">
        <v>2</v>
      </c>
      <c r="G2160">
        <v>27190</v>
      </c>
      <c r="H2160" t="s">
        <v>148</v>
      </c>
      <c r="I2160">
        <v>1</v>
      </c>
      <c r="J2160">
        <v>1</v>
      </c>
      <c r="K2160">
        <v>0</v>
      </c>
      <c r="L2160">
        <f t="shared" si="99"/>
        <v>1</v>
      </c>
      <c r="M2160">
        <f>marketing_campaign32[[#This Row],[TotalKids]]+marketing_campaign32[[#This Row],[Marital_Number]]</f>
        <v>3</v>
      </c>
      <c r="N2160" s="1">
        <v>41501</v>
      </c>
      <c r="O2160" s="22">
        <f>MAX($N$2:$N$2229)-marketing_campaign32[[#This Row],[Dt_Customer]]</f>
        <v>318</v>
      </c>
      <c r="P2160">
        <v>13</v>
      </c>
      <c r="Q2160">
        <v>1</v>
      </c>
      <c r="R2160">
        <v>6</v>
      </c>
      <c r="S2160">
        <v>7</v>
      </c>
      <c r="T2160">
        <v>0</v>
      </c>
      <c r="U2160">
        <v>1</v>
      </c>
      <c r="V2160">
        <v>3</v>
      </c>
      <c r="W2160">
        <f t="shared" si="100"/>
        <v>18</v>
      </c>
      <c r="X2160" s="27">
        <f>marketing_campaign32[[#This Row],[TotalSpend]]/marketing_campaign32[[#This Row],[Income]]</f>
        <v>6.620080912100037E-4</v>
      </c>
      <c r="Y2160" s="27" t="str">
        <f>IF(marketing_campaign32[[#This Row],[TotalSpend]]&gt;1196, "High Spend", "Low Spend")</f>
        <v>Low Spend</v>
      </c>
      <c r="Z2160">
        <v>1</v>
      </c>
      <c r="AA2160">
        <v>1</v>
      </c>
      <c r="AB2160">
        <v>0</v>
      </c>
      <c r="AC2160">
        <v>2</v>
      </c>
      <c r="AD2160">
        <f t="shared" si="101"/>
        <v>3</v>
      </c>
      <c r="AE2160" s="30">
        <f>IFERROR(marketing_campaign32[[#This Row],[TotalSpend]]/marketing_campaign32[[#This Row],[TotalPurchase]], 0)</f>
        <v>6</v>
      </c>
      <c r="AF2160">
        <v>8</v>
      </c>
      <c r="AG2160">
        <v>0</v>
      </c>
      <c r="AH2160">
        <v>0</v>
      </c>
      <c r="AI2160">
        <v>1</v>
      </c>
      <c r="AJ2160">
        <v>0</v>
      </c>
      <c r="AK2160">
        <v>0</v>
      </c>
      <c r="AL2160">
        <v>1</v>
      </c>
      <c r="AM2160">
        <v>0</v>
      </c>
    </row>
    <row r="2161" spans="1:39" x14ac:dyDescent="0.3">
      <c r="A2161">
        <v>10401</v>
      </c>
      <c r="B2161">
        <v>1976</v>
      </c>
      <c r="C2161">
        <f>2014-marketing_campaign32[[#This Row],[Year_Birth]]</f>
        <v>38</v>
      </c>
      <c r="D2161" t="str">
        <f>IF(AND(marketing_campaign32[[#This Row],[Age]]&gt;17, marketing_campaign32[[#This Row],[Age]]&lt;40), "Adult", IF(AND(marketing_campaign32[[#This Row],[Age]]&gt;=40, marketing_campaign32[[#This Row],[Age]]&lt;59), "Middle Age", "Old Age"))</f>
        <v>Adult</v>
      </c>
      <c r="E2161">
        <v>3</v>
      </c>
      <c r="F2161">
        <v>2</v>
      </c>
      <c r="G2161">
        <v>26326</v>
      </c>
      <c r="H2161" t="s">
        <v>148</v>
      </c>
      <c r="I2161">
        <v>1</v>
      </c>
      <c r="J2161">
        <v>0</v>
      </c>
      <c r="K2161">
        <v>0</v>
      </c>
      <c r="L2161">
        <f t="shared" si="99"/>
        <v>0</v>
      </c>
      <c r="M2161">
        <f>marketing_campaign32[[#This Row],[TotalKids]]+marketing_campaign32[[#This Row],[Marital_Number]]</f>
        <v>2</v>
      </c>
      <c r="N2161" s="1">
        <v>41521</v>
      </c>
      <c r="O2161" s="22">
        <f>MAX($N$2:$N$2229)-marketing_campaign32[[#This Row],[Dt_Customer]]</f>
        <v>298</v>
      </c>
      <c r="P2161">
        <v>12</v>
      </c>
      <c r="Q2161">
        <v>1</v>
      </c>
      <c r="R2161">
        <v>0</v>
      </c>
      <c r="S2161">
        <v>5</v>
      </c>
      <c r="T2161">
        <v>0</v>
      </c>
      <c r="U2161">
        <v>3</v>
      </c>
      <c r="V2161">
        <v>9</v>
      </c>
      <c r="W2161">
        <f t="shared" si="100"/>
        <v>18</v>
      </c>
      <c r="X2161" s="27">
        <f>marketing_campaign32[[#This Row],[TotalSpend]]/marketing_campaign32[[#This Row],[Income]]</f>
        <v>6.8373471093215827E-4</v>
      </c>
      <c r="Y2161" s="27" t="str">
        <f>IF(marketing_campaign32[[#This Row],[TotalSpend]]&gt;1196, "High Spend", "Low Spend")</f>
        <v>Low Spend</v>
      </c>
      <c r="Z2161">
        <v>1</v>
      </c>
      <c r="AA2161">
        <v>0</v>
      </c>
      <c r="AB2161">
        <v>0</v>
      </c>
      <c r="AC2161">
        <v>3</v>
      </c>
      <c r="AD2161">
        <f t="shared" si="101"/>
        <v>3</v>
      </c>
      <c r="AE2161" s="30">
        <f>IFERROR(marketing_campaign32[[#This Row],[TotalSpend]]/marketing_campaign32[[#This Row],[TotalPurchase]], 0)</f>
        <v>6</v>
      </c>
      <c r="AF2161">
        <v>3</v>
      </c>
      <c r="AG2161">
        <v>0</v>
      </c>
      <c r="AH2161">
        <v>0</v>
      </c>
      <c r="AI2161">
        <v>0</v>
      </c>
      <c r="AJ2161">
        <v>0</v>
      </c>
      <c r="AK2161">
        <v>0</v>
      </c>
      <c r="AL2161">
        <v>0</v>
      </c>
      <c r="AM2161">
        <v>1</v>
      </c>
    </row>
    <row r="2162" spans="1:39" x14ac:dyDescent="0.3">
      <c r="A2162">
        <v>4817</v>
      </c>
      <c r="B2162">
        <v>1956</v>
      </c>
      <c r="C2162">
        <f>2014-marketing_campaign32[[#This Row],[Year_Birth]]</f>
        <v>58</v>
      </c>
      <c r="D2162" t="str">
        <f>IF(AND(marketing_campaign32[[#This Row],[Age]]&gt;17, marketing_campaign32[[#This Row],[Age]]&lt;40), "Adult", IF(AND(marketing_campaign32[[#This Row],[Age]]&gt;=40, marketing_campaign32[[#This Row],[Age]]&lt;59), "Middle Age", "Old Age"))</f>
        <v>Middle Age</v>
      </c>
      <c r="E2162">
        <v>2</v>
      </c>
      <c r="F2162">
        <v>1</v>
      </c>
      <c r="G2162">
        <v>22304</v>
      </c>
      <c r="H2162" t="s">
        <v>148</v>
      </c>
      <c r="I2162">
        <v>1</v>
      </c>
      <c r="J2162">
        <v>0</v>
      </c>
      <c r="K2162">
        <v>0</v>
      </c>
      <c r="L2162">
        <f t="shared" si="99"/>
        <v>0</v>
      </c>
      <c r="M2162">
        <f>marketing_campaign32[[#This Row],[TotalKids]]+marketing_campaign32[[#This Row],[Marital_Number]]</f>
        <v>1</v>
      </c>
      <c r="N2162" s="1">
        <v>41125</v>
      </c>
      <c r="O2162" s="22">
        <f>MAX($N$2:$N$2229)-marketing_campaign32[[#This Row],[Dt_Customer]]</f>
        <v>694</v>
      </c>
      <c r="P2162">
        <v>91</v>
      </c>
      <c r="Q2162">
        <v>3</v>
      </c>
      <c r="R2162">
        <v>2</v>
      </c>
      <c r="S2162">
        <v>7</v>
      </c>
      <c r="T2162">
        <v>0</v>
      </c>
      <c r="U2162">
        <v>4</v>
      </c>
      <c r="V2162">
        <v>2</v>
      </c>
      <c r="W2162">
        <f t="shared" si="100"/>
        <v>18</v>
      </c>
      <c r="X2162" s="27">
        <f>marketing_campaign32[[#This Row],[TotalSpend]]/marketing_campaign32[[#This Row],[Income]]</f>
        <v>8.0703012912482068E-4</v>
      </c>
      <c r="Y2162" s="27" t="str">
        <f>IF(marketing_campaign32[[#This Row],[TotalSpend]]&gt;1196, "High Spend", "Low Spend")</f>
        <v>Low Spend</v>
      </c>
      <c r="Z2162">
        <v>1</v>
      </c>
      <c r="AA2162">
        <v>1</v>
      </c>
      <c r="AB2162">
        <v>0</v>
      </c>
      <c r="AC2162">
        <v>2</v>
      </c>
      <c r="AD2162">
        <f t="shared" si="101"/>
        <v>3</v>
      </c>
      <c r="AE2162" s="30">
        <f>IFERROR(marketing_campaign32[[#This Row],[TotalSpend]]/marketing_campaign32[[#This Row],[TotalPurchase]], 0)</f>
        <v>6</v>
      </c>
      <c r="AF2162">
        <v>8</v>
      </c>
      <c r="AG2162">
        <v>0</v>
      </c>
      <c r="AH2162">
        <v>0</v>
      </c>
      <c r="AI2162">
        <v>0</v>
      </c>
      <c r="AJ2162">
        <v>0</v>
      </c>
      <c r="AK2162">
        <v>0</v>
      </c>
      <c r="AL2162">
        <v>0</v>
      </c>
      <c r="AM2162">
        <v>0</v>
      </c>
    </row>
    <row r="2163" spans="1:39" x14ac:dyDescent="0.3">
      <c r="A2163">
        <v>10710</v>
      </c>
      <c r="B2163">
        <v>1979</v>
      </c>
      <c r="C2163">
        <f>2014-marketing_campaign32[[#This Row],[Year_Birth]]</f>
        <v>35</v>
      </c>
      <c r="D2163" t="str">
        <f>IF(AND(marketing_campaign32[[#This Row],[Age]]&gt;17, marketing_campaign32[[#This Row],[Age]]&lt;40), "Adult", IF(AND(marketing_campaign32[[#This Row],[Age]]&gt;=40, marketing_campaign32[[#This Row],[Age]]&lt;59), "Middle Age", "Old Age"))</f>
        <v>Adult</v>
      </c>
      <c r="E2163">
        <v>2</v>
      </c>
      <c r="F2163">
        <v>2</v>
      </c>
      <c r="G2163">
        <v>7500</v>
      </c>
      <c r="H2163" t="s">
        <v>148</v>
      </c>
      <c r="I2163">
        <v>1</v>
      </c>
      <c r="J2163">
        <v>0</v>
      </c>
      <c r="K2163">
        <v>1</v>
      </c>
      <c r="L2163">
        <f t="shared" si="99"/>
        <v>1</v>
      </c>
      <c r="M2163">
        <f>marketing_campaign32[[#This Row],[TotalKids]]+marketing_campaign32[[#This Row],[Marital_Number]]</f>
        <v>3</v>
      </c>
      <c r="N2163" s="1">
        <v>41150</v>
      </c>
      <c r="O2163" s="22">
        <f>MAX($N$2:$N$2229)-marketing_campaign32[[#This Row],[Dt_Customer]]</f>
        <v>669</v>
      </c>
      <c r="P2163">
        <v>61</v>
      </c>
      <c r="Q2163">
        <v>5</v>
      </c>
      <c r="R2163">
        <v>2</v>
      </c>
      <c r="S2163">
        <v>3</v>
      </c>
      <c r="T2163">
        <v>3</v>
      </c>
      <c r="U2163">
        <v>0</v>
      </c>
      <c r="V2163">
        <v>5</v>
      </c>
      <c r="W2163">
        <f t="shared" si="100"/>
        <v>18</v>
      </c>
      <c r="X2163" s="27">
        <f>marketing_campaign32[[#This Row],[TotalSpend]]/marketing_campaign32[[#This Row],[Income]]</f>
        <v>2.3999999999999998E-3</v>
      </c>
      <c r="Y2163" s="27" t="str">
        <f>IF(marketing_campaign32[[#This Row],[TotalSpend]]&gt;1196, "High Spend", "Low Spend")</f>
        <v>Low Spend</v>
      </c>
      <c r="Z2163">
        <v>1</v>
      </c>
      <c r="AA2163">
        <v>1</v>
      </c>
      <c r="AB2163">
        <v>0</v>
      </c>
      <c r="AC2163">
        <v>2</v>
      </c>
      <c r="AD2163">
        <f t="shared" si="101"/>
        <v>3</v>
      </c>
      <c r="AE2163" s="30">
        <f>IFERROR(marketing_campaign32[[#This Row],[TotalSpend]]/marketing_campaign32[[#This Row],[TotalPurchase]], 0)</f>
        <v>6</v>
      </c>
      <c r="AF2163">
        <v>8</v>
      </c>
      <c r="AG2163">
        <v>0</v>
      </c>
      <c r="AH2163">
        <v>0</v>
      </c>
      <c r="AI2163">
        <v>0</v>
      </c>
      <c r="AJ2163">
        <v>0</v>
      </c>
      <c r="AK2163">
        <v>0</v>
      </c>
      <c r="AL2163">
        <v>0</v>
      </c>
      <c r="AM2163">
        <v>0</v>
      </c>
    </row>
    <row r="2164" spans="1:39" x14ac:dyDescent="0.3">
      <c r="A2164">
        <v>9235</v>
      </c>
      <c r="B2164">
        <v>1957</v>
      </c>
      <c r="C2164">
        <f>2014-marketing_campaign32[[#This Row],[Year_Birth]]</f>
        <v>57</v>
      </c>
      <c r="D2164" t="str">
        <f>IF(AND(marketing_campaign32[[#This Row],[Age]]&gt;17, marketing_campaign32[[#This Row],[Age]]&lt;40), "Adult", IF(AND(marketing_campaign32[[#This Row],[Age]]&gt;=40, marketing_campaign32[[#This Row],[Age]]&lt;59), "Middle Age", "Old Age"))</f>
        <v>Middle Age</v>
      </c>
      <c r="E2164">
        <v>2</v>
      </c>
      <c r="F2164">
        <v>1</v>
      </c>
      <c r="G2164">
        <v>52704.930970149268</v>
      </c>
      <c r="H2164" t="s">
        <v>147</v>
      </c>
      <c r="I2164">
        <v>2</v>
      </c>
      <c r="J2164">
        <v>1</v>
      </c>
      <c r="K2164">
        <v>1</v>
      </c>
      <c r="L2164">
        <f t="shared" si="99"/>
        <v>2</v>
      </c>
      <c r="M2164">
        <f>marketing_campaign32[[#This Row],[TotalKids]]+marketing_campaign32[[#This Row],[Marital_Number]]</f>
        <v>3</v>
      </c>
      <c r="N2164" s="1">
        <v>41786</v>
      </c>
      <c r="O2164" s="22">
        <f>MAX($N$2:$N$2229)-marketing_campaign32[[#This Row],[Dt_Customer]]</f>
        <v>33</v>
      </c>
      <c r="P2164">
        <v>45</v>
      </c>
      <c r="Q2164">
        <v>7</v>
      </c>
      <c r="R2164">
        <v>0</v>
      </c>
      <c r="S2164">
        <v>8</v>
      </c>
      <c r="T2164">
        <v>2</v>
      </c>
      <c r="U2164">
        <v>0</v>
      </c>
      <c r="V2164">
        <v>1</v>
      </c>
      <c r="W2164">
        <f t="shared" si="100"/>
        <v>18</v>
      </c>
      <c r="X2164" s="27">
        <f>marketing_campaign32[[#This Row],[TotalSpend]]/marketing_campaign32[[#This Row],[Income]]</f>
        <v>3.4152402192111288E-4</v>
      </c>
      <c r="Y2164" s="27" t="str">
        <f>IF(marketing_campaign32[[#This Row],[TotalSpend]]&gt;1196, "High Spend", "Low Spend")</f>
        <v>Low Spend</v>
      </c>
      <c r="Z2164">
        <v>1</v>
      </c>
      <c r="AA2164">
        <v>1</v>
      </c>
      <c r="AB2164">
        <v>0</v>
      </c>
      <c r="AC2164">
        <v>2</v>
      </c>
      <c r="AD2164">
        <f t="shared" si="101"/>
        <v>3</v>
      </c>
      <c r="AE2164" s="30">
        <f>IFERROR(marketing_campaign32[[#This Row],[TotalSpend]]/marketing_campaign32[[#This Row],[TotalPurchase]], 0)</f>
        <v>6</v>
      </c>
      <c r="AF2164">
        <v>7</v>
      </c>
      <c r="AG2164">
        <v>0</v>
      </c>
      <c r="AH2164">
        <v>0</v>
      </c>
      <c r="AI2164">
        <v>0</v>
      </c>
      <c r="AJ2164">
        <v>0</v>
      </c>
      <c r="AK2164">
        <v>0</v>
      </c>
      <c r="AL2164">
        <v>0</v>
      </c>
      <c r="AM2164">
        <v>0</v>
      </c>
    </row>
    <row r="2165" spans="1:39" x14ac:dyDescent="0.3">
      <c r="A2165">
        <v>9283</v>
      </c>
      <c r="B2165">
        <v>1978</v>
      </c>
      <c r="C2165">
        <f>2014-marketing_campaign32[[#This Row],[Year_Birth]]</f>
        <v>36</v>
      </c>
      <c r="D2165" t="str">
        <f>IF(AND(marketing_campaign32[[#This Row],[Age]]&gt;17, marketing_campaign32[[#This Row],[Age]]&lt;40), "Adult", IF(AND(marketing_campaign32[[#This Row],[Age]]&gt;=40, marketing_campaign32[[#This Row],[Age]]&lt;59), "Middle Age", "Old Age"))</f>
        <v>Adult</v>
      </c>
      <c r="E2165">
        <v>2</v>
      </c>
      <c r="F2165">
        <v>1</v>
      </c>
      <c r="G2165">
        <v>60199</v>
      </c>
      <c r="H2165" t="s">
        <v>147</v>
      </c>
      <c r="I2165">
        <v>2</v>
      </c>
      <c r="J2165">
        <v>1</v>
      </c>
      <c r="K2165">
        <v>2</v>
      </c>
      <c r="L2165">
        <f t="shared" si="99"/>
        <v>3</v>
      </c>
      <c r="M2165">
        <f>marketing_campaign32[[#This Row],[TotalKids]]+marketing_campaign32[[#This Row],[Marital_Number]]</f>
        <v>4</v>
      </c>
      <c r="N2165" s="1">
        <v>41529</v>
      </c>
      <c r="O2165" s="22">
        <f>MAX($N$2:$N$2229)-marketing_campaign32[[#This Row],[Dt_Customer]]</f>
        <v>290</v>
      </c>
      <c r="P2165">
        <v>49</v>
      </c>
      <c r="Q2165">
        <v>8</v>
      </c>
      <c r="R2165">
        <v>1</v>
      </c>
      <c r="S2165">
        <v>7</v>
      </c>
      <c r="T2165">
        <v>2</v>
      </c>
      <c r="U2165">
        <v>0</v>
      </c>
      <c r="V2165">
        <v>0</v>
      </c>
      <c r="W2165">
        <f t="shared" si="100"/>
        <v>18</v>
      </c>
      <c r="X2165" s="27">
        <f>marketing_campaign32[[#This Row],[TotalSpend]]/marketing_campaign32[[#This Row],[Income]]</f>
        <v>2.9900828917423877E-4</v>
      </c>
      <c r="Y2165" s="27" t="str">
        <f>IF(marketing_campaign32[[#This Row],[TotalSpend]]&gt;1196, "High Spend", "Low Spend")</f>
        <v>Low Spend</v>
      </c>
      <c r="Z2165">
        <v>1</v>
      </c>
      <c r="AA2165">
        <v>0</v>
      </c>
      <c r="AB2165">
        <v>0</v>
      </c>
      <c r="AC2165">
        <v>3</v>
      </c>
      <c r="AD2165">
        <f t="shared" si="101"/>
        <v>3</v>
      </c>
      <c r="AE2165" s="30">
        <f>IFERROR(marketing_campaign32[[#This Row],[TotalSpend]]/marketing_campaign32[[#This Row],[TotalPurchase]], 0)</f>
        <v>6</v>
      </c>
      <c r="AF2165">
        <v>4</v>
      </c>
      <c r="AG2165">
        <v>0</v>
      </c>
      <c r="AH2165">
        <v>0</v>
      </c>
      <c r="AI2165">
        <v>0</v>
      </c>
      <c r="AJ2165">
        <v>0</v>
      </c>
      <c r="AK2165">
        <v>0</v>
      </c>
      <c r="AL2165">
        <v>0</v>
      </c>
      <c r="AM2165">
        <v>0</v>
      </c>
    </row>
    <row r="2166" spans="1:39" x14ac:dyDescent="0.3">
      <c r="A2166">
        <v>5907</v>
      </c>
      <c r="B2166">
        <v>1952</v>
      </c>
      <c r="C2166">
        <f>2014-marketing_campaign32[[#This Row],[Year_Birth]]</f>
        <v>62</v>
      </c>
      <c r="D2166" t="str">
        <f>IF(AND(marketing_campaign32[[#This Row],[Age]]&gt;17, marketing_campaign32[[#This Row],[Age]]&lt;40), "Adult", IF(AND(marketing_campaign32[[#This Row],[Age]]&gt;=40, marketing_campaign32[[#This Row],[Age]]&lt;59), "Middle Age", "Old Age"))</f>
        <v>Old Age</v>
      </c>
      <c r="E2166">
        <v>3</v>
      </c>
      <c r="F2166">
        <v>2</v>
      </c>
      <c r="G2166">
        <v>33444</v>
      </c>
      <c r="H2166" t="s">
        <v>147</v>
      </c>
      <c r="I2166">
        <v>2</v>
      </c>
      <c r="J2166">
        <v>1</v>
      </c>
      <c r="K2166">
        <v>1</v>
      </c>
      <c r="L2166">
        <f t="shared" si="99"/>
        <v>2</v>
      </c>
      <c r="M2166">
        <f>marketing_campaign32[[#This Row],[TotalKids]]+marketing_campaign32[[#This Row],[Marital_Number]]</f>
        <v>4</v>
      </c>
      <c r="N2166" s="1">
        <v>41216</v>
      </c>
      <c r="O2166" s="22">
        <f>MAX($N$2:$N$2229)-marketing_campaign32[[#This Row],[Dt_Customer]]</f>
        <v>603</v>
      </c>
      <c r="P2166">
        <v>24</v>
      </c>
      <c r="Q2166">
        <v>8</v>
      </c>
      <c r="R2166">
        <v>0</v>
      </c>
      <c r="S2166">
        <v>8</v>
      </c>
      <c r="T2166">
        <v>0</v>
      </c>
      <c r="U2166">
        <v>0</v>
      </c>
      <c r="V2166">
        <v>2</v>
      </c>
      <c r="W2166">
        <f t="shared" si="100"/>
        <v>18</v>
      </c>
      <c r="X2166" s="27">
        <f>marketing_campaign32[[#This Row],[TotalSpend]]/marketing_campaign32[[#This Row],[Income]]</f>
        <v>5.3821313240043052E-4</v>
      </c>
      <c r="Y2166" s="27" t="str">
        <f>IF(marketing_campaign32[[#This Row],[TotalSpend]]&gt;1196, "High Spend", "Low Spend")</f>
        <v>Low Spend</v>
      </c>
      <c r="Z2166">
        <v>1</v>
      </c>
      <c r="AA2166">
        <v>1</v>
      </c>
      <c r="AB2166">
        <v>0</v>
      </c>
      <c r="AC2166">
        <v>2</v>
      </c>
      <c r="AD2166">
        <f t="shared" si="101"/>
        <v>3</v>
      </c>
      <c r="AE2166" s="30">
        <f>IFERROR(marketing_campaign32[[#This Row],[TotalSpend]]/marketing_campaign32[[#This Row],[TotalPurchase]], 0)</f>
        <v>6</v>
      </c>
      <c r="AF2166">
        <v>8</v>
      </c>
      <c r="AG2166">
        <v>0</v>
      </c>
      <c r="AH2166">
        <v>0</v>
      </c>
      <c r="AI2166">
        <v>0</v>
      </c>
      <c r="AJ2166">
        <v>0</v>
      </c>
      <c r="AK2166">
        <v>0</v>
      </c>
      <c r="AL2166">
        <v>0</v>
      </c>
      <c r="AM2166">
        <v>0</v>
      </c>
    </row>
    <row r="2167" spans="1:39" x14ac:dyDescent="0.3">
      <c r="A2167">
        <v>73</v>
      </c>
      <c r="B2167">
        <v>1953</v>
      </c>
      <c r="C2167">
        <f>2014-marketing_campaign32[[#This Row],[Year_Birth]]</f>
        <v>61</v>
      </c>
      <c r="D2167" t="str">
        <f>IF(AND(marketing_campaign32[[#This Row],[Age]]&gt;17, marketing_campaign32[[#This Row],[Age]]&lt;40), "Adult", IF(AND(marketing_campaign32[[#This Row],[Age]]&gt;=40, marketing_campaign32[[#This Row],[Age]]&lt;59), "Middle Age", "Old Age"))</f>
        <v>Old Age</v>
      </c>
      <c r="E2167">
        <v>3</v>
      </c>
      <c r="F2167">
        <v>1</v>
      </c>
      <c r="G2167">
        <v>51411</v>
      </c>
      <c r="H2167" t="s">
        <v>147</v>
      </c>
      <c r="I2167">
        <v>2</v>
      </c>
      <c r="J2167">
        <v>1</v>
      </c>
      <c r="K2167">
        <v>2</v>
      </c>
      <c r="L2167">
        <f t="shared" si="99"/>
        <v>3</v>
      </c>
      <c r="M2167">
        <f>marketing_campaign32[[#This Row],[TotalKids]]+marketing_campaign32[[#This Row],[Marital_Number]]</f>
        <v>4</v>
      </c>
      <c r="N2167" s="1">
        <v>41420</v>
      </c>
      <c r="O2167" s="22">
        <f>MAX($N$2:$N$2229)-marketing_campaign32[[#This Row],[Dt_Customer]]</f>
        <v>399</v>
      </c>
      <c r="P2167">
        <v>81</v>
      </c>
      <c r="Q2167">
        <v>14</v>
      </c>
      <c r="R2167">
        <v>0</v>
      </c>
      <c r="S2167">
        <v>3</v>
      </c>
      <c r="T2167">
        <v>0</v>
      </c>
      <c r="U2167">
        <v>0</v>
      </c>
      <c r="V2167">
        <v>1</v>
      </c>
      <c r="W2167">
        <f t="shared" si="100"/>
        <v>18</v>
      </c>
      <c r="X2167" s="27">
        <f>marketing_campaign32[[#This Row],[TotalSpend]]/marketing_campaign32[[#This Row],[Income]]</f>
        <v>3.5011962420493668E-4</v>
      </c>
      <c r="Y2167" s="27" t="str">
        <f>IF(marketing_campaign32[[#This Row],[TotalSpend]]&gt;1196, "High Spend", "Low Spend")</f>
        <v>Low Spend</v>
      </c>
      <c r="Z2167">
        <v>1</v>
      </c>
      <c r="AA2167">
        <v>0</v>
      </c>
      <c r="AB2167">
        <v>0</v>
      </c>
      <c r="AC2167">
        <v>3</v>
      </c>
      <c r="AD2167">
        <f t="shared" si="101"/>
        <v>3</v>
      </c>
      <c r="AE2167" s="30">
        <f>IFERROR(marketing_campaign32[[#This Row],[TotalSpend]]/marketing_campaign32[[#This Row],[TotalPurchase]], 0)</f>
        <v>6</v>
      </c>
      <c r="AF2167">
        <v>5</v>
      </c>
      <c r="AG2167">
        <v>0</v>
      </c>
      <c r="AH2167">
        <v>0</v>
      </c>
      <c r="AI2167">
        <v>0</v>
      </c>
      <c r="AJ2167">
        <v>0</v>
      </c>
      <c r="AK2167">
        <v>0</v>
      </c>
      <c r="AL2167">
        <v>0</v>
      </c>
      <c r="AM2167">
        <v>0</v>
      </c>
    </row>
    <row r="2168" spans="1:39" x14ac:dyDescent="0.3">
      <c r="A2168">
        <v>10914</v>
      </c>
      <c r="B2168">
        <v>1970</v>
      </c>
      <c r="C2168">
        <f>2014-marketing_campaign32[[#This Row],[Year_Birth]]</f>
        <v>44</v>
      </c>
      <c r="D2168" t="str">
        <f>IF(AND(marketing_campaign32[[#This Row],[Age]]&gt;17, marketing_campaign32[[#This Row],[Age]]&lt;40), "Adult", IF(AND(marketing_campaign32[[#This Row],[Age]]&gt;=40, marketing_campaign32[[#This Row],[Age]]&lt;59), "Middle Age", "Old Age"))</f>
        <v>Middle Age</v>
      </c>
      <c r="E2168">
        <v>2</v>
      </c>
      <c r="F2168">
        <v>1</v>
      </c>
      <c r="G2168">
        <v>24163</v>
      </c>
      <c r="H2168" t="s">
        <v>148</v>
      </c>
      <c r="I2168">
        <v>1</v>
      </c>
      <c r="J2168">
        <v>1</v>
      </c>
      <c r="K2168">
        <v>1</v>
      </c>
      <c r="L2168">
        <f t="shared" si="99"/>
        <v>2</v>
      </c>
      <c r="M2168">
        <f>marketing_campaign32[[#This Row],[TotalKids]]+marketing_campaign32[[#This Row],[Marital_Number]]</f>
        <v>3</v>
      </c>
      <c r="N2168" s="1">
        <v>41559</v>
      </c>
      <c r="O2168" s="22">
        <f>MAX($N$2:$N$2229)-marketing_campaign32[[#This Row],[Dt_Customer]]</f>
        <v>260</v>
      </c>
      <c r="P2168">
        <v>3</v>
      </c>
      <c r="Q2168">
        <v>4</v>
      </c>
      <c r="R2168">
        <v>1</v>
      </c>
      <c r="S2168">
        <v>7</v>
      </c>
      <c r="T2168">
        <v>2</v>
      </c>
      <c r="U2168">
        <v>1</v>
      </c>
      <c r="V2168">
        <v>2</v>
      </c>
      <c r="W2168">
        <f t="shared" si="100"/>
        <v>17</v>
      </c>
      <c r="X2168" s="27">
        <f>marketing_campaign32[[#This Row],[TotalSpend]]/marketing_campaign32[[#This Row],[Income]]</f>
        <v>7.0355502214129045E-4</v>
      </c>
      <c r="Y2168" s="27" t="str">
        <f>IF(marketing_campaign32[[#This Row],[TotalSpend]]&gt;1196, "High Spend", "Low Spend")</f>
        <v>Low Spend</v>
      </c>
      <c r="Z2168">
        <v>2</v>
      </c>
      <c r="AA2168">
        <v>1</v>
      </c>
      <c r="AB2168">
        <v>0</v>
      </c>
      <c r="AC2168">
        <v>3</v>
      </c>
      <c r="AD2168">
        <f t="shared" si="101"/>
        <v>4</v>
      </c>
      <c r="AE2168" s="30">
        <f>IFERROR(marketing_campaign32[[#This Row],[TotalSpend]]/marketing_campaign32[[#This Row],[TotalPurchase]], 0)</f>
        <v>4.25</v>
      </c>
      <c r="AF2168">
        <v>4</v>
      </c>
      <c r="AG2168">
        <v>0</v>
      </c>
      <c r="AH2168">
        <v>0</v>
      </c>
      <c r="AI2168">
        <v>0</v>
      </c>
      <c r="AJ2168">
        <v>0</v>
      </c>
      <c r="AK2168">
        <v>0</v>
      </c>
      <c r="AL2168">
        <v>0</v>
      </c>
      <c r="AM2168">
        <v>0</v>
      </c>
    </row>
    <row r="2169" spans="1:39" x14ac:dyDescent="0.3">
      <c r="A2169">
        <v>7411</v>
      </c>
      <c r="B2169">
        <v>1964</v>
      </c>
      <c r="C2169">
        <f>2014-marketing_campaign32[[#This Row],[Year_Birth]]</f>
        <v>50</v>
      </c>
      <c r="D2169" t="str">
        <f>IF(AND(marketing_campaign32[[#This Row],[Age]]&gt;17, marketing_campaign32[[#This Row],[Age]]&lt;40), "Adult", IF(AND(marketing_campaign32[[#This Row],[Age]]&gt;=40, marketing_campaign32[[#This Row],[Age]]&lt;59), "Middle Age", "Old Age"))</f>
        <v>Middle Age</v>
      </c>
      <c r="E2169">
        <v>3</v>
      </c>
      <c r="F2169">
        <v>2</v>
      </c>
      <c r="G2169">
        <v>31686</v>
      </c>
      <c r="H2169" t="s">
        <v>147</v>
      </c>
      <c r="I2169">
        <v>2</v>
      </c>
      <c r="J2169">
        <v>1</v>
      </c>
      <c r="K2169">
        <v>1</v>
      </c>
      <c r="L2169">
        <f t="shared" si="99"/>
        <v>2</v>
      </c>
      <c r="M2169">
        <f>marketing_campaign32[[#This Row],[TotalKids]]+marketing_campaign32[[#This Row],[Marital_Number]]</f>
        <v>4</v>
      </c>
      <c r="N2169" s="1">
        <v>41795</v>
      </c>
      <c r="O2169" s="22">
        <f>MAX($N$2:$N$2229)-marketing_campaign32[[#This Row],[Dt_Customer]]</f>
        <v>24</v>
      </c>
      <c r="P2169">
        <v>31</v>
      </c>
      <c r="Q2169">
        <v>11</v>
      </c>
      <c r="R2169">
        <v>0</v>
      </c>
      <c r="S2169">
        <v>5</v>
      </c>
      <c r="T2169">
        <v>0</v>
      </c>
      <c r="U2169">
        <v>0</v>
      </c>
      <c r="V2169">
        <v>1</v>
      </c>
      <c r="W2169">
        <f t="shared" si="100"/>
        <v>17</v>
      </c>
      <c r="X2169" s="27">
        <f>marketing_campaign32[[#This Row],[TotalSpend]]/marketing_campaign32[[#This Row],[Income]]</f>
        <v>5.3651454901218205E-4</v>
      </c>
      <c r="Y2169" s="27" t="str">
        <f>IF(marketing_campaign32[[#This Row],[TotalSpend]]&gt;1196, "High Spend", "Low Spend")</f>
        <v>Low Spend</v>
      </c>
      <c r="Z2169">
        <v>2</v>
      </c>
      <c r="AA2169">
        <v>1</v>
      </c>
      <c r="AB2169">
        <v>0</v>
      </c>
      <c r="AC2169">
        <v>3</v>
      </c>
      <c r="AD2169">
        <f t="shared" si="101"/>
        <v>4</v>
      </c>
      <c r="AE2169" s="30">
        <f>IFERROR(marketing_campaign32[[#This Row],[TotalSpend]]/marketing_campaign32[[#This Row],[TotalPurchase]], 0)</f>
        <v>4.25</v>
      </c>
      <c r="AF2169">
        <v>6</v>
      </c>
      <c r="AG2169">
        <v>0</v>
      </c>
      <c r="AH2169">
        <v>0</v>
      </c>
      <c r="AI2169">
        <v>0</v>
      </c>
      <c r="AJ2169">
        <v>0</v>
      </c>
      <c r="AK2169">
        <v>0</v>
      </c>
      <c r="AL2169">
        <v>0</v>
      </c>
      <c r="AM2169">
        <v>0</v>
      </c>
    </row>
    <row r="2170" spans="1:39" x14ac:dyDescent="0.3">
      <c r="A2170">
        <v>4808</v>
      </c>
      <c r="B2170">
        <v>1956</v>
      </c>
      <c r="C2170">
        <f>2014-marketing_campaign32[[#This Row],[Year_Birth]]</f>
        <v>58</v>
      </c>
      <c r="D2170" t="str">
        <f>IF(AND(marketing_campaign32[[#This Row],[Age]]&gt;17, marketing_campaign32[[#This Row],[Age]]&lt;40), "Adult", IF(AND(marketing_campaign32[[#This Row],[Age]]&gt;=40, marketing_campaign32[[#This Row],[Age]]&lt;59), "Middle Age", "Old Age"))</f>
        <v>Middle Age</v>
      </c>
      <c r="E2170">
        <v>2</v>
      </c>
      <c r="F2170">
        <v>2</v>
      </c>
      <c r="G2170">
        <v>15759</v>
      </c>
      <c r="H2170" t="s">
        <v>148</v>
      </c>
      <c r="I2170">
        <v>1</v>
      </c>
      <c r="J2170">
        <v>0</v>
      </c>
      <c r="K2170">
        <v>0</v>
      </c>
      <c r="L2170">
        <f t="shared" si="99"/>
        <v>0</v>
      </c>
      <c r="M2170">
        <f>marketing_campaign32[[#This Row],[TotalKids]]+marketing_campaign32[[#This Row],[Marital_Number]]</f>
        <v>2</v>
      </c>
      <c r="N2170" s="1">
        <v>41522</v>
      </c>
      <c r="O2170" s="22">
        <f>MAX($N$2:$N$2229)-marketing_campaign32[[#This Row],[Dt_Customer]]</f>
        <v>297</v>
      </c>
      <c r="P2170">
        <v>12</v>
      </c>
      <c r="Q2170">
        <v>1</v>
      </c>
      <c r="R2170">
        <v>2</v>
      </c>
      <c r="S2170">
        <v>5</v>
      </c>
      <c r="T2170">
        <v>6</v>
      </c>
      <c r="U2170">
        <v>0</v>
      </c>
      <c r="V2170">
        <v>3</v>
      </c>
      <c r="W2170">
        <f t="shared" si="100"/>
        <v>17</v>
      </c>
      <c r="X2170" s="27">
        <f>marketing_campaign32[[#This Row],[TotalSpend]]/marketing_campaign32[[#This Row],[Income]]</f>
        <v>1.0787486515641855E-3</v>
      </c>
      <c r="Y2170" s="27" t="str">
        <f>IF(marketing_campaign32[[#This Row],[TotalSpend]]&gt;1196, "High Spend", "Low Spend")</f>
        <v>Low Spend</v>
      </c>
      <c r="Z2170">
        <v>1</v>
      </c>
      <c r="AA2170">
        <v>1</v>
      </c>
      <c r="AB2170">
        <v>0</v>
      </c>
      <c r="AC2170">
        <v>2</v>
      </c>
      <c r="AD2170">
        <f t="shared" si="101"/>
        <v>3</v>
      </c>
      <c r="AE2170" s="30">
        <f>IFERROR(marketing_campaign32[[#This Row],[TotalSpend]]/marketing_campaign32[[#This Row],[TotalPurchase]], 0)</f>
        <v>5.666666666666667</v>
      </c>
      <c r="AF2170">
        <v>7</v>
      </c>
      <c r="AG2170">
        <v>0</v>
      </c>
      <c r="AH2170">
        <v>0</v>
      </c>
      <c r="AI2170">
        <v>0</v>
      </c>
      <c r="AJ2170">
        <v>0</v>
      </c>
      <c r="AK2170">
        <v>0</v>
      </c>
      <c r="AL2170">
        <v>0</v>
      </c>
      <c r="AM2170">
        <v>0</v>
      </c>
    </row>
    <row r="2171" spans="1:39" x14ac:dyDescent="0.3">
      <c r="A2171">
        <v>1581</v>
      </c>
      <c r="B2171">
        <v>1980</v>
      </c>
      <c r="C2171">
        <f>2014-marketing_campaign32[[#This Row],[Year_Birth]]</f>
        <v>34</v>
      </c>
      <c r="D2171" t="str">
        <f>IF(AND(marketing_campaign32[[#This Row],[Age]]&gt;17, marketing_campaign32[[#This Row],[Age]]&lt;40), "Adult", IF(AND(marketing_campaign32[[#This Row],[Age]]&gt;=40, marketing_campaign32[[#This Row],[Age]]&lt;59), "Middle Age", "Old Age"))</f>
        <v>Adult</v>
      </c>
      <c r="E2171">
        <v>2</v>
      </c>
      <c r="F2171">
        <v>2</v>
      </c>
      <c r="G2171">
        <v>37406</v>
      </c>
      <c r="H2171" t="s">
        <v>147</v>
      </c>
      <c r="I2171">
        <v>2</v>
      </c>
      <c r="J2171">
        <v>1</v>
      </c>
      <c r="K2171">
        <v>0</v>
      </c>
      <c r="L2171">
        <f t="shared" si="99"/>
        <v>1</v>
      </c>
      <c r="M2171">
        <f>marketing_campaign32[[#This Row],[TotalKids]]+marketing_campaign32[[#This Row],[Marital_Number]]</f>
        <v>3</v>
      </c>
      <c r="N2171" s="1">
        <v>41557</v>
      </c>
      <c r="O2171" s="22">
        <f>MAX($N$2:$N$2229)-marketing_campaign32[[#This Row],[Dt_Customer]]</f>
        <v>262</v>
      </c>
      <c r="P2171">
        <v>18</v>
      </c>
      <c r="Q2171">
        <v>2</v>
      </c>
      <c r="R2171">
        <v>0</v>
      </c>
      <c r="S2171">
        <v>8</v>
      </c>
      <c r="T2171">
        <v>2</v>
      </c>
      <c r="U2171">
        <v>2</v>
      </c>
      <c r="V2171">
        <v>3</v>
      </c>
      <c r="W2171">
        <f t="shared" si="100"/>
        <v>17</v>
      </c>
      <c r="X2171" s="27">
        <f>marketing_campaign32[[#This Row],[TotalSpend]]/marketing_campaign32[[#This Row],[Income]]</f>
        <v>4.5447254451157568E-4</v>
      </c>
      <c r="Y2171" s="27" t="str">
        <f>IF(marketing_campaign32[[#This Row],[TotalSpend]]&gt;1196, "High Spend", "Low Spend")</f>
        <v>Low Spend</v>
      </c>
      <c r="Z2171">
        <v>1</v>
      </c>
      <c r="AA2171">
        <v>1</v>
      </c>
      <c r="AB2171">
        <v>0</v>
      </c>
      <c r="AC2171">
        <v>2</v>
      </c>
      <c r="AD2171">
        <f t="shared" si="101"/>
        <v>3</v>
      </c>
      <c r="AE2171" s="30">
        <f>IFERROR(marketing_campaign32[[#This Row],[TotalSpend]]/marketing_campaign32[[#This Row],[TotalPurchase]], 0)</f>
        <v>5.666666666666667</v>
      </c>
      <c r="AF2171">
        <v>8</v>
      </c>
      <c r="AG2171">
        <v>0</v>
      </c>
      <c r="AH2171">
        <v>0</v>
      </c>
      <c r="AI2171">
        <v>0</v>
      </c>
      <c r="AJ2171">
        <v>0</v>
      </c>
      <c r="AK2171">
        <v>0</v>
      </c>
      <c r="AL2171">
        <v>1</v>
      </c>
      <c r="AM2171">
        <v>0</v>
      </c>
    </row>
    <row r="2172" spans="1:39" x14ac:dyDescent="0.3">
      <c r="A2172">
        <v>3726</v>
      </c>
      <c r="B2172">
        <v>1986</v>
      </c>
      <c r="C2172">
        <f>2014-marketing_campaign32[[#This Row],[Year_Birth]]</f>
        <v>28</v>
      </c>
      <c r="D2172" t="str">
        <f>IF(AND(marketing_campaign32[[#This Row],[Age]]&gt;17, marketing_campaign32[[#This Row],[Age]]&lt;40), "Adult", IF(AND(marketing_campaign32[[#This Row],[Age]]&gt;=40, marketing_campaign32[[#This Row],[Age]]&lt;59), "Middle Age", "Old Age"))</f>
        <v>Adult</v>
      </c>
      <c r="E2172">
        <v>3</v>
      </c>
      <c r="F2172">
        <v>2</v>
      </c>
      <c r="G2172">
        <v>34320</v>
      </c>
      <c r="H2172" t="s">
        <v>147</v>
      </c>
      <c r="I2172">
        <v>2</v>
      </c>
      <c r="J2172">
        <v>1</v>
      </c>
      <c r="K2172">
        <v>0</v>
      </c>
      <c r="L2172">
        <f t="shared" si="99"/>
        <v>1</v>
      </c>
      <c r="M2172">
        <f>marketing_campaign32[[#This Row],[TotalKids]]+marketing_campaign32[[#This Row],[Marital_Number]]</f>
        <v>3</v>
      </c>
      <c r="N2172" s="1">
        <v>41686</v>
      </c>
      <c r="O2172" s="22">
        <f>MAX($N$2:$N$2229)-marketing_campaign32[[#This Row],[Dt_Customer]]</f>
        <v>133</v>
      </c>
      <c r="P2172">
        <v>66</v>
      </c>
      <c r="Q2172">
        <v>4</v>
      </c>
      <c r="R2172">
        <v>1</v>
      </c>
      <c r="S2172">
        <v>9</v>
      </c>
      <c r="T2172">
        <v>3</v>
      </c>
      <c r="U2172">
        <v>0</v>
      </c>
      <c r="V2172">
        <v>0</v>
      </c>
      <c r="W2172">
        <f t="shared" si="100"/>
        <v>17</v>
      </c>
      <c r="X2172" s="27">
        <f>marketing_campaign32[[#This Row],[TotalSpend]]/marketing_campaign32[[#This Row],[Income]]</f>
        <v>4.9533799533799539E-4</v>
      </c>
      <c r="Y2172" s="27" t="str">
        <f>IF(marketing_campaign32[[#This Row],[TotalSpend]]&gt;1196, "High Spend", "Low Spend")</f>
        <v>Low Spend</v>
      </c>
      <c r="Z2172">
        <v>1</v>
      </c>
      <c r="AA2172">
        <v>1</v>
      </c>
      <c r="AB2172">
        <v>0</v>
      </c>
      <c r="AC2172">
        <v>2</v>
      </c>
      <c r="AD2172">
        <f t="shared" si="101"/>
        <v>3</v>
      </c>
      <c r="AE2172" s="30">
        <f>IFERROR(marketing_campaign32[[#This Row],[TotalSpend]]/marketing_campaign32[[#This Row],[TotalPurchase]], 0)</f>
        <v>5.666666666666667</v>
      </c>
      <c r="AF2172">
        <v>8</v>
      </c>
      <c r="AG2172">
        <v>0</v>
      </c>
      <c r="AH2172">
        <v>0</v>
      </c>
      <c r="AI2172">
        <v>0</v>
      </c>
      <c r="AJ2172">
        <v>0</v>
      </c>
      <c r="AK2172">
        <v>0</v>
      </c>
      <c r="AL2172">
        <v>0</v>
      </c>
      <c r="AM2172">
        <v>0</v>
      </c>
    </row>
    <row r="2173" spans="1:39" x14ac:dyDescent="0.3">
      <c r="A2173">
        <v>9392</v>
      </c>
      <c r="B2173">
        <v>1971</v>
      </c>
      <c r="C2173">
        <f>2014-marketing_campaign32[[#This Row],[Year_Birth]]</f>
        <v>43</v>
      </c>
      <c r="D2173" t="str">
        <f>IF(AND(marketing_campaign32[[#This Row],[Age]]&gt;17, marketing_campaign32[[#This Row],[Age]]&lt;40), "Adult", IF(AND(marketing_campaign32[[#This Row],[Age]]&gt;=40, marketing_campaign32[[#This Row],[Age]]&lt;59), "Middle Age", "Old Age"))</f>
        <v>Middle Age</v>
      </c>
      <c r="E2173">
        <v>2</v>
      </c>
      <c r="F2173">
        <v>1</v>
      </c>
      <c r="G2173">
        <v>26954</v>
      </c>
      <c r="H2173" t="s">
        <v>148</v>
      </c>
      <c r="I2173">
        <v>1</v>
      </c>
      <c r="J2173">
        <v>1</v>
      </c>
      <c r="K2173">
        <v>0</v>
      </c>
      <c r="L2173">
        <f t="shared" si="99"/>
        <v>1</v>
      </c>
      <c r="M2173">
        <f>marketing_campaign32[[#This Row],[TotalKids]]+marketing_campaign32[[#This Row],[Marital_Number]]</f>
        <v>2</v>
      </c>
      <c r="N2173" s="1">
        <v>41767</v>
      </c>
      <c r="O2173" s="22">
        <f>MAX($N$2:$N$2229)-marketing_campaign32[[#This Row],[Dt_Customer]]</f>
        <v>52</v>
      </c>
      <c r="P2173">
        <v>17</v>
      </c>
      <c r="Q2173">
        <v>4</v>
      </c>
      <c r="R2173">
        <v>1</v>
      </c>
      <c r="S2173">
        <v>11</v>
      </c>
      <c r="T2173">
        <v>0</v>
      </c>
      <c r="U2173">
        <v>0</v>
      </c>
      <c r="V2173">
        <v>1</v>
      </c>
      <c r="W2173">
        <f t="shared" si="100"/>
        <v>17</v>
      </c>
      <c r="X2173" s="27">
        <f>marketing_campaign32[[#This Row],[TotalSpend]]/marketing_campaign32[[#This Row],[Income]]</f>
        <v>6.3070416264747345E-4</v>
      </c>
      <c r="Y2173" s="27" t="str">
        <f>IF(marketing_campaign32[[#This Row],[TotalSpend]]&gt;1196, "High Spend", "Low Spend")</f>
        <v>Low Spend</v>
      </c>
      <c r="Z2173">
        <v>1</v>
      </c>
      <c r="AA2173">
        <v>1</v>
      </c>
      <c r="AB2173">
        <v>0</v>
      </c>
      <c r="AC2173">
        <v>2</v>
      </c>
      <c r="AD2173">
        <f t="shared" si="101"/>
        <v>3</v>
      </c>
      <c r="AE2173" s="30">
        <f>IFERROR(marketing_campaign32[[#This Row],[TotalSpend]]/marketing_campaign32[[#This Row],[TotalPurchase]], 0)</f>
        <v>5.666666666666667</v>
      </c>
      <c r="AF2173">
        <v>7</v>
      </c>
      <c r="AG2173">
        <v>0</v>
      </c>
      <c r="AH2173">
        <v>0</v>
      </c>
      <c r="AI2173">
        <v>0</v>
      </c>
      <c r="AJ2173">
        <v>0</v>
      </c>
      <c r="AK2173">
        <v>0</v>
      </c>
      <c r="AL2173">
        <v>0</v>
      </c>
      <c r="AM2173">
        <v>0</v>
      </c>
    </row>
    <row r="2174" spans="1:39" x14ac:dyDescent="0.3">
      <c r="A2174">
        <v>9530</v>
      </c>
      <c r="B2174">
        <v>1988</v>
      </c>
      <c r="C2174">
        <f>2014-marketing_campaign32[[#This Row],[Year_Birth]]</f>
        <v>26</v>
      </c>
      <c r="D2174" t="str">
        <f>IF(AND(marketing_campaign32[[#This Row],[Age]]&gt;17, marketing_campaign32[[#This Row],[Age]]&lt;40), "Adult", IF(AND(marketing_campaign32[[#This Row],[Age]]&gt;=40, marketing_campaign32[[#This Row],[Age]]&lt;59), "Middle Age", "Old Age"))</f>
        <v>Adult</v>
      </c>
      <c r="E2174">
        <v>2</v>
      </c>
      <c r="F2174">
        <v>2</v>
      </c>
      <c r="G2174">
        <v>24645</v>
      </c>
      <c r="H2174" t="s">
        <v>148</v>
      </c>
      <c r="I2174">
        <v>1</v>
      </c>
      <c r="J2174">
        <v>1</v>
      </c>
      <c r="K2174">
        <v>0</v>
      </c>
      <c r="L2174">
        <f t="shared" si="99"/>
        <v>1</v>
      </c>
      <c r="M2174">
        <f>marketing_campaign32[[#This Row],[TotalKids]]+marketing_campaign32[[#This Row],[Marital_Number]]</f>
        <v>3</v>
      </c>
      <c r="N2174" s="1">
        <v>41214</v>
      </c>
      <c r="O2174" s="22">
        <f>MAX($N$2:$N$2229)-marketing_campaign32[[#This Row],[Dt_Customer]]</f>
        <v>605</v>
      </c>
      <c r="P2174">
        <v>16</v>
      </c>
      <c r="Q2174">
        <v>5</v>
      </c>
      <c r="R2174">
        <v>3</v>
      </c>
      <c r="S2174">
        <v>4</v>
      </c>
      <c r="T2174">
        <v>4</v>
      </c>
      <c r="U2174">
        <v>1</v>
      </c>
      <c r="V2174">
        <v>0</v>
      </c>
      <c r="W2174">
        <f t="shared" si="100"/>
        <v>17</v>
      </c>
      <c r="X2174" s="27">
        <f>marketing_campaign32[[#This Row],[TotalSpend]]/marketing_campaign32[[#This Row],[Income]]</f>
        <v>6.8979509028200441E-4</v>
      </c>
      <c r="Y2174" s="27" t="str">
        <f>IF(marketing_campaign32[[#This Row],[TotalSpend]]&gt;1196, "High Spend", "Low Spend")</f>
        <v>Low Spend</v>
      </c>
      <c r="Z2174">
        <v>1</v>
      </c>
      <c r="AA2174">
        <v>1</v>
      </c>
      <c r="AB2174">
        <v>0</v>
      </c>
      <c r="AC2174">
        <v>2</v>
      </c>
      <c r="AD2174">
        <f t="shared" si="101"/>
        <v>3</v>
      </c>
      <c r="AE2174" s="30">
        <f>IFERROR(marketing_campaign32[[#This Row],[TotalSpend]]/marketing_campaign32[[#This Row],[TotalPurchase]], 0)</f>
        <v>5.666666666666667</v>
      </c>
      <c r="AF2174">
        <v>8</v>
      </c>
      <c r="AG2174">
        <v>0</v>
      </c>
      <c r="AH2174">
        <v>0</v>
      </c>
      <c r="AI2174">
        <v>0</v>
      </c>
      <c r="AJ2174">
        <v>0</v>
      </c>
      <c r="AK2174">
        <v>0</v>
      </c>
      <c r="AL2174">
        <v>0</v>
      </c>
      <c r="AM2174">
        <v>0</v>
      </c>
    </row>
    <row r="2175" spans="1:39" x14ac:dyDescent="0.3">
      <c r="A2175">
        <v>7990</v>
      </c>
      <c r="B2175">
        <v>1947</v>
      </c>
      <c r="C2175">
        <f>2014-marketing_campaign32[[#This Row],[Year_Birth]]</f>
        <v>67</v>
      </c>
      <c r="D2175" t="str">
        <f>IF(AND(marketing_campaign32[[#This Row],[Age]]&gt;17, marketing_campaign32[[#This Row],[Age]]&lt;40), "Adult", IF(AND(marketing_campaign32[[#This Row],[Age]]&gt;=40, marketing_campaign32[[#This Row],[Age]]&lt;59), "Middle Age", "Old Age"))</f>
        <v>Old Age</v>
      </c>
      <c r="E2175">
        <v>2</v>
      </c>
      <c r="F2175">
        <v>2</v>
      </c>
      <c r="G2175">
        <v>27469</v>
      </c>
      <c r="H2175" t="s">
        <v>148</v>
      </c>
      <c r="I2175">
        <v>1</v>
      </c>
      <c r="J2175">
        <v>0</v>
      </c>
      <c r="K2175">
        <v>0</v>
      </c>
      <c r="L2175">
        <f t="shared" si="99"/>
        <v>0</v>
      </c>
      <c r="M2175">
        <f>marketing_campaign32[[#This Row],[TotalKids]]+marketing_campaign32[[#This Row],[Marital_Number]]</f>
        <v>2</v>
      </c>
      <c r="N2175" s="1">
        <v>41123</v>
      </c>
      <c r="O2175" s="22">
        <f>MAX($N$2:$N$2229)-marketing_campaign32[[#This Row],[Dt_Customer]]</f>
        <v>696</v>
      </c>
      <c r="P2175">
        <v>2</v>
      </c>
      <c r="Q2175">
        <v>9</v>
      </c>
      <c r="R2175">
        <v>1</v>
      </c>
      <c r="S2175">
        <v>2</v>
      </c>
      <c r="T2175">
        <v>3</v>
      </c>
      <c r="U2175">
        <v>2</v>
      </c>
      <c r="V2175">
        <v>0</v>
      </c>
      <c r="W2175">
        <f t="shared" si="100"/>
        <v>17</v>
      </c>
      <c r="X2175" s="27">
        <f>marketing_campaign32[[#This Row],[TotalSpend]]/marketing_campaign32[[#This Row],[Income]]</f>
        <v>6.1887946412319346E-4</v>
      </c>
      <c r="Y2175" s="27" t="str">
        <f>IF(marketing_campaign32[[#This Row],[TotalSpend]]&gt;1196, "High Spend", "Low Spend")</f>
        <v>Low Spend</v>
      </c>
      <c r="Z2175">
        <v>1</v>
      </c>
      <c r="AA2175">
        <v>0</v>
      </c>
      <c r="AB2175">
        <v>0</v>
      </c>
      <c r="AC2175">
        <v>3</v>
      </c>
      <c r="AD2175">
        <f t="shared" si="101"/>
        <v>3</v>
      </c>
      <c r="AE2175" s="30">
        <f>IFERROR(marketing_campaign32[[#This Row],[TotalSpend]]/marketing_campaign32[[#This Row],[TotalPurchase]], 0)</f>
        <v>5.666666666666667</v>
      </c>
      <c r="AF2175">
        <v>6</v>
      </c>
      <c r="AG2175">
        <v>0</v>
      </c>
      <c r="AH2175">
        <v>0</v>
      </c>
      <c r="AI2175">
        <v>0</v>
      </c>
      <c r="AJ2175">
        <v>0</v>
      </c>
      <c r="AK2175">
        <v>0</v>
      </c>
      <c r="AL2175">
        <v>0</v>
      </c>
      <c r="AM2175">
        <v>0</v>
      </c>
    </row>
    <row r="2176" spans="1:39" x14ac:dyDescent="0.3">
      <c r="A2176">
        <v>6119</v>
      </c>
      <c r="B2176">
        <v>1963</v>
      </c>
      <c r="C2176">
        <f>2014-marketing_campaign32[[#This Row],[Year_Birth]]</f>
        <v>51</v>
      </c>
      <c r="D2176" t="str">
        <f>IF(AND(marketing_campaign32[[#This Row],[Age]]&gt;17, marketing_campaign32[[#This Row],[Age]]&lt;40), "Adult", IF(AND(marketing_campaign32[[#This Row],[Age]]&gt;=40, marketing_campaign32[[#This Row],[Age]]&lt;59), "Middle Age", "Old Age"))</f>
        <v>Middle Age</v>
      </c>
      <c r="E2176">
        <v>3</v>
      </c>
      <c r="F2176">
        <v>1</v>
      </c>
      <c r="G2176">
        <v>36736</v>
      </c>
      <c r="H2176" t="s">
        <v>147</v>
      </c>
      <c r="I2176">
        <v>2</v>
      </c>
      <c r="J2176">
        <v>1</v>
      </c>
      <c r="K2176">
        <v>1</v>
      </c>
      <c r="L2176">
        <f t="shared" si="99"/>
        <v>2</v>
      </c>
      <c r="M2176">
        <f>marketing_campaign32[[#This Row],[TotalKids]]+marketing_campaign32[[#This Row],[Marital_Number]]</f>
        <v>3</v>
      </c>
      <c r="N2176" s="1">
        <v>41404</v>
      </c>
      <c r="O2176" s="22">
        <f>MAX($N$2:$N$2229)-marketing_campaign32[[#This Row],[Dt_Customer]]</f>
        <v>415</v>
      </c>
      <c r="P2176">
        <v>52</v>
      </c>
      <c r="Q2176">
        <v>10</v>
      </c>
      <c r="R2176">
        <v>0</v>
      </c>
      <c r="S2176">
        <v>3</v>
      </c>
      <c r="T2176">
        <v>0</v>
      </c>
      <c r="U2176">
        <v>0</v>
      </c>
      <c r="V2176">
        <v>4</v>
      </c>
      <c r="W2176">
        <f t="shared" si="100"/>
        <v>17</v>
      </c>
      <c r="X2176" s="27">
        <f>marketing_campaign32[[#This Row],[TotalSpend]]/marketing_campaign32[[#This Row],[Income]]</f>
        <v>4.6276132404181184E-4</v>
      </c>
      <c r="Y2176" s="27" t="str">
        <f>IF(marketing_campaign32[[#This Row],[TotalSpend]]&gt;1196, "High Spend", "Low Spend")</f>
        <v>Low Spend</v>
      </c>
      <c r="Z2176">
        <v>1</v>
      </c>
      <c r="AA2176">
        <v>1</v>
      </c>
      <c r="AB2176">
        <v>0</v>
      </c>
      <c r="AC2176">
        <v>2</v>
      </c>
      <c r="AD2176">
        <f t="shared" si="101"/>
        <v>3</v>
      </c>
      <c r="AE2176" s="30">
        <f>IFERROR(marketing_campaign32[[#This Row],[TotalSpend]]/marketing_campaign32[[#This Row],[TotalPurchase]], 0)</f>
        <v>5.666666666666667</v>
      </c>
      <c r="AF2176">
        <v>6</v>
      </c>
      <c r="AG2176">
        <v>0</v>
      </c>
      <c r="AH2176">
        <v>0</v>
      </c>
      <c r="AI2176">
        <v>0</v>
      </c>
      <c r="AJ2176">
        <v>0</v>
      </c>
      <c r="AK2176">
        <v>0</v>
      </c>
      <c r="AL2176">
        <v>0</v>
      </c>
      <c r="AM2176">
        <v>0</v>
      </c>
    </row>
    <row r="2177" spans="1:39" x14ac:dyDescent="0.3">
      <c r="A2177">
        <v>3153</v>
      </c>
      <c r="B2177">
        <v>1957</v>
      </c>
      <c r="C2177">
        <f>2014-marketing_campaign32[[#This Row],[Year_Birth]]</f>
        <v>57</v>
      </c>
      <c r="D2177" t="str">
        <f>IF(AND(marketing_campaign32[[#This Row],[Age]]&gt;17, marketing_campaign32[[#This Row],[Age]]&lt;40), "Adult", IF(AND(marketing_campaign32[[#This Row],[Age]]&gt;=40, marketing_campaign32[[#This Row],[Age]]&lt;59), "Middle Age", "Old Age"))</f>
        <v>Middle Age</v>
      </c>
      <c r="E2177">
        <v>3</v>
      </c>
      <c r="F2177">
        <v>1</v>
      </c>
      <c r="G2177">
        <v>40737</v>
      </c>
      <c r="H2177" t="s">
        <v>147</v>
      </c>
      <c r="I2177">
        <v>2</v>
      </c>
      <c r="J2177">
        <v>2</v>
      </c>
      <c r="K2177">
        <v>1</v>
      </c>
      <c r="L2177">
        <f t="shared" ref="L2177:L2229" si="102">J2177+K2177</f>
        <v>3</v>
      </c>
      <c r="M2177">
        <f>marketing_campaign32[[#This Row],[TotalKids]]+marketing_campaign32[[#This Row],[Marital_Number]]</f>
        <v>4</v>
      </c>
      <c r="N2177" s="1">
        <v>41616</v>
      </c>
      <c r="O2177" s="22">
        <f>MAX($N$2:$N$2229)-marketing_campaign32[[#This Row],[Dt_Customer]]</f>
        <v>203</v>
      </c>
      <c r="P2177">
        <v>24</v>
      </c>
      <c r="Q2177">
        <v>11</v>
      </c>
      <c r="R2177">
        <v>0</v>
      </c>
      <c r="S2177">
        <v>4</v>
      </c>
      <c r="T2177">
        <v>0</v>
      </c>
      <c r="U2177">
        <v>0</v>
      </c>
      <c r="V2177">
        <v>2</v>
      </c>
      <c r="W2177">
        <f t="shared" ref="W2177:W2229" si="103">Q2177+R2177+S2177+T2177+U2177+V2177</f>
        <v>17</v>
      </c>
      <c r="X2177" s="27">
        <f>marketing_campaign32[[#This Row],[TotalSpend]]/marketing_campaign32[[#This Row],[Income]]</f>
        <v>4.1731104401404129E-4</v>
      </c>
      <c r="Y2177" s="27" t="str">
        <f>IF(marketing_campaign32[[#This Row],[TotalSpend]]&gt;1196, "High Spend", "Low Spend")</f>
        <v>Low Spend</v>
      </c>
      <c r="Z2177">
        <v>1</v>
      </c>
      <c r="AA2177">
        <v>1</v>
      </c>
      <c r="AB2177">
        <v>0</v>
      </c>
      <c r="AC2177">
        <v>2</v>
      </c>
      <c r="AD2177">
        <f t="shared" ref="AD2177:AD2229" si="104">AA2177+AB2177+AC2177</f>
        <v>3</v>
      </c>
      <c r="AE2177" s="30">
        <f>IFERROR(marketing_campaign32[[#This Row],[TotalSpend]]/marketing_campaign32[[#This Row],[TotalPurchase]], 0)</f>
        <v>5.666666666666667</v>
      </c>
      <c r="AF2177">
        <v>8</v>
      </c>
      <c r="AG2177">
        <v>0</v>
      </c>
      <c r="AH2177">
        <v>0</v>
      </c>
      <c r="AI2177">
        <v>0</v>
      </c>
      <c r="AJ2177">
        <v>0</v>
      </c>
      <c r="AK2177">
        <v>0</v>
      </c>
      <c r="AL2177">
        <v>0</v>
      </c>
      <c r="AM2177">
        <v>0</v>
      </c>
    </row>
    <row r="2178" spans="1:39" x14ac:dyDescent="0.3">
      <c r="A2178">
        <v>2098</v>
      </c>
      <c r="B2178">
        <v>1969</v>
      </c>
      <c r="C2178">
        <f>2014-marketing_campaign32[[#This Row],[Year_Birth]]</f>
        <v>45</v>
      </c>
      <c r="D2178" t="str">
        <f>IF(AND(marketing_campaign32[[#This Row],[Age]]&gt;17, marketing_campaign32[[#This Row],[Age]]&lt;40), "Adult", IF(AND(marketing_campaign32[[#This Row],[Age]]&gt;=40, marketing_campaign32[[#This Row],[Age]]&lt;59), "Middle Age", "Old Age"))</f>
        <v>Middle Age</v>
      </c>
      <c r="E2178">
        <v>3</v>
      </c>
      <c r="F2178">
        <v>2</v>
      </c>
      <c r="G2178">
        <v>33581</v>
      </c>
      <c r="H2178" t="s">
        <v>147</v>
      </c>
      <c r="I2178">
        <v>2</v>
      </c>
      <c r="J2178">
        <v>2</v>
      </c>
      <c r="K2178">
        <v>0</v>
      </c>
      <c r="L2178">
        <f t="shared" si="102"/>
        <v>2</v>
      </c>
      <c r="M2178">
        <f>marketing_campaign32[[#This Row],[TotalKids]]+marketing_campaign32[[#This Row],[Marital_Number]]</f>
        <v>4</v>
      </c>
      <c r="N2178" s="1">
        <v>41282</v>
      </c>
      <c r="O2178" s="22">
        <f>MAX($N$2:$N$2229)-marketing_campaign32[[#This Row],[Dt_Customer]]</f>
        <v>537</v>
      </c>
      <c r="P2178">
        <v>38</v>
      </c>
      <c r="Q2178">
        <v>11</v>
      </c>
      <c r="R2178">
        <v>0</v>
      </c>
      <c r="S2178">
        <v>5</v>
      </c>
      <c r="T2178">
        <v>0</v>
      </c>
      <c r="U2178">
        <v>0</v>
      </c>
      <c r="V2178">
        <v>1</v>
      </c>
      <c r="W2178">
        <f t="shared" si="103"/>
        <v>17</v>
      </c>
      <c r="X2178" s="27">
        <f>marketing_campaign32[[#This Row],[TotalSpend]]/marketing_campaign32[[#This Row],[Income]]</f>
        <v>5.0623864685387569E-4</v>
      </c>
      <c r="Y2178" s="27" t="str">
        <f>IF(marketing_campaign32[[#This Row],[TotalSpend]]&gt;1196, "High Spend", "Low Spend")</f>
        <v>Low Spend</v>
      </c>
      <c r="Z2178">
        <v>1</v>
      </c>
      <c r="AA2178">
        <v>1</v>
      </c>
      <c r="AB2178">
        <v>0</v>
      </c>
      <c r="AC2178">
        <v>2</v>
      </c>
      <c r="AD2178">
        <f t="shared" si="104"/>
        <v>3</v>
      </c>
      <c r="AE2178" s="30">
        <f>IFERROR(marketing_campaign32[[#This Row],[TotalSpend]]/marketing_campaign32[[#This Row],[TotalPurchase]], 0)</f>
        <v>5.666666666666667</v>
      </c>
      <c r="AF2178">
        <v>8</v>
      </c>
      <c r="AG2178">
        <v>0</v>
      </c>
      <c r="AH2178">
        <v>0</v>
      </c>
      <c r="AI2178">
        <v>0</v>
      </c>
      <c r="AJ2178">
        <v>0</v>
      </c>
      <c r="AK2178">
        <v>0</v>
      </c>
      <c r="AL2178">
        <v>0</v>
      </c>
      <c r="AM2178">
        <v>0</v>
      </c>
    </row>
    <row r="2179" spans="1:39" x14ac:dyDescent="0.3">
      <c r="A2179">
        <v>7264</v>
      </c>
      <c r="B2179">
        <v>1978</v>
      </c>
      <c r="C2179">
        <f>2014-marketing_campaign32[[#This Row],[Year_Birth]]</f>
        <v>36</v>
      </c>
      <c r="D2179" t="str">
        <f>IF(AND(marketing_campaign32[[#This Row],[Age]]&gt;17, marketing_campaign32[[#This Row],[Age]]&lt;40), "Adult", IF(AND(marketing_campaign32[[#This Row],[Age]]&gt;=40, marketing_campaign32[[#This Row],[Age]]&lt;59), "Middle Age", "Old Age"))</f>
        <v>Adult</v>
      </c>
      <c r="E2179">
        <v>3</v>
      </c>
      <c r="F2179">
        <v>1</v>
      </c>
      <c r="G2179">
        <v>52195</v>
      </c>
      <c r="H2179" t="s">
        <v>147</v>
      </c>
      <c r="I2179">
        <v>2</v>
      </c>
      <c r="J2179">
        <v>2</v>
      </c>
      <c r="K2179">
        <v>1</v>
      </c>
      <c r="L2179">
        <f t="shared" si="102"/>
        <v>3</v>
      </c>
      <c r="M2179">
        <f>marketing_campaign32[[#This Row],[TotalKids]]+marketing_campaign32[[#This Row],[Marital_Number]]</f>
        <v>4</v>
      </c>
      <c r="N2179" s="1">
        <v>41771</v>
      </c>
      <c r="O2179" s="22">
        <f>MAX($N$2:$N$2229)-marketing_campaign32[[#This Row],[Dt_Customer]]</f>
        <v>48</v>
      </c>
      <c r="P2179">
        <v>2</v>
      </c>
      <c r="Q2179">
        <v>12</v>
      </c>
      <c r="R2179">
        <v>0</v>
      </c>
      <c r="S2179">
        <v>4</v>
      </c>
      <c r="T2179">
        <v>0</v>
      </c>
      <c r="U2179">
        <v>0</v>
      </c>
      <c r="V2179">
        <v>1</v>
      </c>
      <c r="W2179">
        <f t="shared" si="103"/>
        <v>17</v>
      </c>
      <c r="X2179" s="27">
        <f>marketing_campaign32[[#This Row],[TotalSpend]]/marketing_campaign32[[#This Row],[Income]]</f>
        <v>3.2570169556470925E-4</v>
      </c>
      <c r="Y2179" s="27" t="str">
        <f>IF(marketing_campaign32[[#This Row],[TotalSpend]]&gt;1196, "High Spend", "Low Spend")</f>
        <v>Low Spend</v>
      </c>
      <c r="Z2179">
        <v>1</v>
      </c>
      <c r="AA2179">
        <v>1</v>
      </c>
      <c r="AB2179">
        <v>0</v>
      </c>
      <c r="AC2179">
        <v>2</v>
      </c>
      <c r="AD2179">
        <f t="shared" si="104"/>
        <v>3</v>
      </c>
      <c r="AE2179" s="30">
        <f>IFERROR(marketing_campaign32[[#This Row],[TotalSpend]]/marketing_campaign32[[#This Row],[TotalPurchase]], 0)</f>
        <v>5.666666666666667</v>
      </c>
      <c r="AF2179">
        <v>8</v>
      </c>
      <c r="AG2179">
        <v>0</v>
      </c>
      <c r="AH2179">
        <v>0</v>
      </c>
      <c r="AI2179">
        <v>0</v>
      </c>
      <c r="AJ2179">
        <v>0</v>
      </c>
      <c r="AK2179">
        <v>0</v>
      </c>
      <c r="AL2179">
        <v>0</v>
      </c>
      <c r="AM2179">
        <v>0</v>
      </c>
    </row>
    <row r="2180" spans="1:39" x14ac:dyDescent="0.3">
      <c r="A2180">
        <v>3525</v>
      </c>
      <c r="B2180">
        <v>1970</v>
      </c>
      <c r="C2180">
        <f>2014-marketing_campaign32[[#This Row],[Year_Birth]]</f>
        <v>44</v>
      </c>
      <c r="D2180" t="str">
        <f>IF(AND(marketing_campaign32[[#This Row],[Age]]&gt;17, marketing_campaign32[[#This Row],[Age]]&lt;40), "Adult", IF(AND(marketing_campaign32[[#This Row],[Age]]&gt;=40, marketing_campaign32[[#This Row],[Age]]&lt;59), "Middle Age", "Old Age"))</f>
        <v>Middle Age</v>
      </c>
      <c r="E2180">
        <v>2</v>
      </c>
      <c r="F2180">
        <v>2</v>
      </c>
      <c r="G2180">
        <v>38200</v>
      </c>
      <c r="H2180" t="s">
        <v>147</v>
      </c>
      <c r="I2180">
        <v>2</v>
      </c>
      <c r="J2180">
        <v>1</v>
      </c>
      <c r="K2180">
        <v>1</v>
      </c>
      <c r="L2180">
        <f t="shared" si="102"/>
        <v>2</v>
      </c>
      <c r="M2180">
        <f>marketing_campaign32[[#This Row],[TotalKids]]+marketing_campaign32[[#This Row],[Marital_Number]]</f>
        <v>4</v>
      </c>
      <c r="N2180" s="1">
        <v>41250</v>
      </c>
      <c r="O2180" s="22">
        <f>MAX($N$2:$N$2229)-marketing_campaign32[[#This Row],[Dt_Customer]]</f>
        <v>569</v>
      </c>
      <c r="P2180">
        <v>19</v>
      </c>
      <c r="Q2180">
        <v>12</v>
      </c>
      <c r="R2180">
        <v>0</v>
      </c>
      <c r="S2180">
        <v>4</v>
      </c>
      <c r="T2180">
        <v>0</v>
      </c>
      <c r="U2180">
        <v>0</v>
      </c>
      <c r="V2180">
        <v>1</v>
      </c>
      <c r="W2180">
        <f t="shared" si="103"/>
        <v>17</v>
      </c>
      <c r="X2180" s="27">
        <f>marketing_campaign32[[#This Row],[TotalSpend]]/marketing_campaign32[[#This Row],[Income]]</f>
        <v>4.4502617801047122E-4</v>
      </c>
      <c r="Y2180" s="27" t="str">
        <f>IF(marketing_campaign32[[#This Row],[TotalSpend]]&gt;1196, "High Spend", "Low Spend")</f>
        <v>Low Spend</v>
      </c>
      <c r="Z2180">
        <v>1</v>
      </c>
      <c r="AA2180">
        <v>1</v>
      </c>
      <c r="AB2180">
        <v>0</v>
      </c>
      <c r="AC2180">
        <v>2</v>
      </c>
      <c r="AD2180">
        <f t="shared" si="104"/>
        <v>3</v>
      </c>
      <c r="AE2180" s="30">
        <f>IFERROR(marketing_campaign32[[#This Row],[TotalSpend]]/marketing_campaign32[[#This Row],[TotalPurchase]], 0)</f>
        <v>5.666666666666667</v>
      </c>
      <c r="AF2180">
        <v>7</v>
      </c>
      <c r="AG2180">
        <v>0</v>
      </c>
      <c r="AH2180">
        <v>0</v>
      </c>
      <c r="AI2180">
        <v>0</v>
      </c>
      <c r="AJ2180">
        <v>0</v>
      </c>
      <c r="AK2180">
        <v>0</v>
      </c>
      <c r="AL2180">
        <v>0</v>
      </c>
      <c r="AM2180">
        <v>0</v>
      </c>
    </row>
    <row r="2181" spans="1:39" x14ac:dyDescent="0.3">
      <c r="A2181">
        <v>4329</v>
      </c>
      <c r="B2181">
        <v>1984</v>
      </c>
      <c r="C2181">
        <f>2014-marketing_campaign32[[#This Row],[Year_Birth]]</f>
        <v>30</v>
      </c>
      <c r="D2181" t="str">
        <f>IF(AND(marketing_campaign32[[#This Row],[Age]]&gt;17, marketing_campaign32[[#This Row],[Age]]&lt;40), "Adult", IF(AND(marketing_campaign32[[#This Row],[Age]]&gt;=40, marketing_campaign32[[#This Row],[Age]]&lt;59), "Middle Age", "Old Age"))</f>
        <v>Adult</v>
      </c>
      <c r="E2181">
        <v>3</v>
      </c>
      <c r="F2181">
        <v>2</v>
      </c>
      <c r="G2181">
        <v>18988</v>
      </c>
      <c r="H2181" t="s">
        <v>148</v>
      </c>
      <c r="I2181">
        <v>1</v>
      </c>
      <c r="J2181">
        <v>1</v>
      </c>
      <c r="K2181">
        <v>0</v>
      </c>
      <c r="L2181">
        <f t="shared" si="102"/>
        <v>1</v>
      </c>
      <c r="M2181">
        <f>marketing_campaign32[[#This Row],[TotalKids]]+marketing_campaign32[[#This Row],[Marital_Number]]</f>
        <v>3</v>
      </c>
      <c r="N2181" s="1">
        <v>41782</v>
      </c>
      <c r="O2181" s="22">
        <f>MAX($N$2:$N$2229)-marketing_campaign32[[#This Row],[Dt_Customer]]</f>
        <v>37</v>
      </c>
      <c r="P2181">
        <v>43</v>
      </c>
      <c r="Q2181">
        <v>6</v>
      </c>
      <c r="R2181">
        <v>0</v>
      </c>
      <c r="S2181">
        <v>6</v>
      </c>
      <c r="T2181">
        <v>2</v>
      </c>
      <c r="U2181">
        <v>1</v>
      </c>
      <c r="V2181">
        <v>1</v>
      </c>
      <c r="W2181">
        <f t="shared" si="103"/>
        <v>16</v>
      </c>
      <c r="X2181" s="27">
        <f>marketing_campaign32[[#This Row],[TotalSpend]]/marketing_campaign32[[#This Row],[Income]]</f>
        <v>8.4263745523488519E-4</v>
      </c>
      <c r="Y2181" s="27" t="str">
        <f>IF(marketing_campaign32[[#This Row],[TotalSpend]]&gt;1196, "High Spend", "Low Spend")</f>
        <v>Low Spend</v>
      </c>
      <c r="Z2181">
        <v>2</v>
      </c>
      <c r="AA2181">
        <v>1</v>
      </c>
      <c r="AB2181">
        <v>0</v>
      </c>
      <c r="AC2181">
        <v>3</v>
      </c>
      <c r="AD2181">
        <f t="shared" si="104"/>
        <v>4</v>
      </c>
      <c r="AE2181" s="30">
        <f>IFERROR(marketing_campaign32[[#This Row],[TotalSpend]]/marketing_campaign32[[#This Row],[TotalPurchase]], 0)</f>
        <v>4</v>
      </c>
      <c r="AF2181">
        <v>7</v>
      </c>
      <c r="AG2181">
        <v>0</v>
      </c>
      <c r="AH2181">
        <v>0</v>
      </c>
      <c r="AI2181">
        <v>0</v>
      </c>
      <c r="AJ2181">
        <v>0</v>
      </c>
      <c r="AK2181">
        <v>0</v>
      </c>
      <c r="AL2181">
        <v>0</v>
      </c>
      <c r="AM2181">
        <v>0</v>
      </c>
    </row>
    <row r="2182" spans="1:39" x14ac:dyDescent="0.3">
      <c r="A2182">
        <v>193</v>
      </c>
      <c r="B2182">
        <v>1996</v>
      </c>
      <c r="C2182">
        <f>2014-marketing_campaign32[[#This Row],[Year_Birth]]</f>
        <v>18</v>
      </c>
      <c r="D2182" t="str">
        <f>IF(AND(marketing_campaign32[[#This Row],[Age]]&gt;17, marketing_campaign32[[#This Row],[Age]]&lt;40), "Adult", IF(AND(marketing_campaign32[[#This Row],[Age]]&gt;=40, marketing_campaign32[[#This Row],[Age]]&lt;59), "Middle Age", "Old Age"))</f>
        <v>Adult</v>
      </c>
      <c r="E2182">
        <v>1</v>
      </c>
      <c r="F2182">
        <v>2</v>
      </c>
      <c r="G2182">
        <v>14421</v>
      </c>
      <c r="H2182" t="s">
        <v>148</v>
      </c>
      <c r="I2182">
        <v>1</v>
      </c>
      <c r="J2182">
        <v>0</v>
      </c>
      <c r="K2182">
        <v>0</v>
      </c>
      <c r="L2182">
        <f t="shared" si="102"/>
        <v>0</v>
      </c>
      <c r="M2182">
        <f>marketing_campaign32[[#This Row],[TotalKids]]+marketing_campaign32[[#This Row],[Marital_Number]]</f>
        <v>2</v>
      </c>
      <c r="N2182" s="1">
        <v>41687</v>
      </c>
      <c r="O2182" s="22">
        <f>MAX($N$2:$N$2229)-marketing_campaign32[[#This Row],[Dt_Customer]]</f>
        <v>132</v>
      </c>
      <c r="P2182">
        <v>81</v>
      </c>
      <c r="Q2182">
        <v>0</v>
      </c>
      <c r="R2182">
        <v>0</v>
      </c>
      <c r="S2182">
        <v>2</v>
      </c>
      <c r="T2182">
        <v>3</v>
      </c>
      <c r="U2182">
        <v>3</v>
      </c>
      <c r="V2182">
        <v>8</v>
      </c>
      <c r="W2182">
        <f t="shared" si="103"/>
        <v>16</v>
      </c>
      <c r="X2182" s="27">
        <f>marketing_campaign32[[#This Row],[TotalSpend]]/marketing_campaign32[[#This Row],[Income]]</f>
        <v>1.1094931003397823E-3</v>
      </c>
      <c r="Y2182" s="27" t="str">
        <f>IF(marketing_campaign32[[#This Row],[TotalSpend]]&gt;1196, "High Spend", "Low Spend")</f>
        <v>Low Spend</v>
      </c>
      <c r="Z2182">
        <v>1</v>
      </c>
      <c r="AA2182">
        <v>1</v>
      </c>
      <c r="AB2182">
        <v>0</v>
      </c>
      <c r="AC2182">
        <v>2</v>
      </c>
      <c r="AD2182">
        <f t="shared" si="104"/>
        <v>3</v>
      </c>
      <c r="AE2182" s="30">
        <f>IFERROR(marketing_campaign32[[#This Row],[TotalSpend]]/marketing_campaign32[[#This Row],[TotalPurchase]], 0)</f>
        <v>5.333333333333333</v>
      </c>
      <c r="AF2182">
        <v>5</v>
      </c>
      <c r="AG2182">
        <v>0</v>
      </c>
      <c r="AH2182">
        <v>0</v>
      </c>
      <c r="AI2182">
        <v>1</v>
      </c>
      <c r="AJ2182">
        <v>0</v>
      </c>
      <c r="AK2182">
        <v>0</v>
      </c>
      <c r="AL2182">
        <v>0</v>
      </c>
      <c r="AM2182">
        <v>0</v>
      </c>
    </row>
    <row r="2183" spans="1:39" x14ac:dyDescent="0.3">
      <c r="A2183">
        <v>2261</v>
      </c>
      <c r="B2183">
        <v>1969</v>
      </c>
      <c r="C2183">
        <f>2014-marketing_campaign32[[#This Row],[Year_Birth]]</f>
        <v>45</v>
      </c>
      <c r="D2183" t="str">
        <f>IF(AND(marketing_campaign32[[#This Row],[Age]]&gt;17, marketing_campaign32[[#This Row],[Age]]&lt;40), "Adult", IF(AND(marketing_campaign32[[#This Row],[Age]]&gt;=40, marketing_campaign32[[#This Row],[Age]]&lt;59), "Middle Age", "Old Age"))</f>
        <v>Middle Age</v>
      </c>
      <c r="E2183">
        <v>2</v>
      </c>
      <c r="F2183">
        <v>2</v>
      </c>
      <c r="G2183">
        <v>26304</v>
      </c>
      <c r="H2183" t="s">
        <v>148</v>
      </c>
      <c r="I2183">
        <v>1</v>
      </c>
      <c r="J2183">
        <v>1</v>
      </c>
      <c r="K2183">
        <v>0</v>
      </c>
      <c r="L2183">
        <f t="shared" si="102"/>
        <v>1</v>
      </c>
      <c r="M2183">
        <f>marketing_campaign32[[#This Row],[TotalKids]]+marketing_campaign32[[#This Row],[Marital_Number]]</f>
        <v>3</v>
      </c>
      <c r="N2183" s="1">
        <v>41448</v>
      </c>
      <c r="O2183" s="22">
        <f>MAX($N$2:$N$2229)-marketing_campaign32[[#This Row],[Dt_Customer]]</f>
        <v>371</v>
      </c>
      <c r="P2183">
        <v>5</v>
      </c>
      <c r="Q2183">
        <v>4</v>
      </c>
      <c r="R2183">
        <v>1</v>
      </c>
      <c r="S2183">
        <v>5</v>
      </c>
      <c r="T2183">
        <v>2</v>
      </c>
      <c r="U2183">
        <v>0</v>
      </c>
      <c r="V2183">
        <v>4</v>
      </c>
      <c r="W2183">
        <f t="shared" si="103"/>
        <v>16</v>
      </c>
      <c r="X2183" s="27">
        <f>marketing_campaign32[[#This Row],[TotalSpend]]/marketing_campaign32[[#This Row],[Income]]</f>
        <v>6.0827250608272508E-4</v>
      </c>
      <c r="Y2183" s="27" t="str">
        <f>IF(marketing_campaign32[[#This Row],[TotalSpend]]&gt;1196, "High Spend", "Low Spend")</f>
        <v>Low Spend</v>
      </c>
      <c r="Z2183">
        <v>1</v>
      </c>
      <c r="AA2183">
        <v>1</v>
      </c>
      <c r="AB2183">
        <v>0</v>
      </c>
      <c r="AC2183">
        <v>2</v>
      </c>
      <c r="AD2183">
        <f t="shared" si="104"/>
        <v>3</v>
      </c>
      <c r="AE2183" s="30">
        <f>IFERROR(marketing_campaign32[[#This Row],[TotalSpend]]/marketing_campaign32[[#This Row],[TotalPurchase]], 0)</f>
        <v>5.333333333333333</v>
      </c>
      <c r="AF2183">
        <v>7</v>
      </c>
      <c r="AG2183">
        <v>0</v>
      </c>
      <c r="AH2183">
        <v>0</v>
      </c>
      <c r="AI2183">
        <v>0</v>
      </c>
      <c r="AJ2183">
        <v>0</v>
      </c>
      <c r="AK2183">
        <v>0</v>
      </c>
      <c r="AL2183">
        <v>0</v>
      </c>
      <c r="AM2183">
        <v>0</v>
      </c>
    </row>
    <row r="2184" spans="1:39" x14ac:dyDescent="0.3">
      <c r="A2184">
        <v>692</v>
      </c>
      <c r="B2184">
        <v>1954</v>
      </c>
      <c r="C2184">
        <f>2014-marketing_campaign32[[#This Row],[Year_Birth]]</f>
        <v>60</v>
      </c>
      <c r="D2184" t="str">
        <f>IF(AND(marketing_campaign32[[#This Row],[Age]]&gt;17, marketing_campaign32[[#This Row],[Age]]&lt;40), "Adult", IF(AND(marketing_campaign32[[#This Row],[Age]]&gt;=40, marketing_campaign32[[#This Row],[Age]]&lt;59), "Middle Age", "Old Age"))</f>
        <v>Old Age</v>
      </c>
      <c r="E2184">
        <v>2</v>
      </c>
      <c r="F2184">
        <v>2</v>
      </c>
      <c r="G2184">
        <v>36807</v>
      </c>
      <c r="H2184" t="s">
        <v>147</v>
      </c>
      <c r="I2184">
        <v>2</v>
      </c>
      <c r="J2184">
        <v>1</v>
      </c>
      <c r="K2184">
        <v>1</v>
      </c>
      <c r="L2184">
        <f t="shared" si="102"/>
        <v>2</v>
      </c>
      <c r="M2184">
        <f>marketing_campaign32[[#This Row],[TotalKids]]+marketing_campaign32[[#This Row],[Marital_Number]]</f>
        <v>4</v>
      </c>
      <c r="N2184" s="1">
        <v>41263</v>
      </c>
      <c r="O2184" s="22">
        <f>MAX($N$2:$N$2229)-marketing_campaign32[[#This Row],[Dt_Customer]]</f>
        <v>556</v>
      </c>
      <c r="P2184">
        <v>88</v>
      </c>
      <c r="Q2184">
        <v>4</v>
      </c>
      <c r="R2184">
        <v>2</v>
      </c>
      <c r="S2184">
        <v>5</v>
      </c>
      <c r="T2184">
        <v>0</v>
      </c>
      <c r="U2184">
        <v>0</v>
      </c>
      <c r="V2184">
        <v>5</v>
      </c>
      <c r="W2184">
        <f t="shared" si="103"/>
        <v>16</v>
      </c>
      <c r="X2184" s="27">
        <f>marketing_campaign32[[#This Row],[TotalSpend]]/marketing_campaign32[[#This Row],[Income]]</f>
        <v>4.3469992121063927E-4</v>
      </c>
      <c r="Y2184" s="27" t="str">
        <f>IF(marketing_campaign32[[#This Row],[TotalSpend]]&gt;1196, "High Spend", "Low Spend")</f>
        <v>Low Spend</v>
      </c>
      <c r="Z2184">
        <v>1</v>
      </c>
      <c r="AA2184">
        <v>1</v>
      </c>
      <c r="AB2184">
        <v>0</v>
      </c>
      <c r="AC2184">
        <v>2</v>
      </c>
      <c r="AD2184">
        <f t="shared" si="104"/>
        <v>3</v>
      </c>
      <c r="AE2184" s="30">
        <f>IFERROR(marketing_campaign32[[#This Row],[TotalSpend]]/marketing_campaign32[[#This Row],[TotalPurchase]], 0)</f>
        <v>5.333333333333333</v>
      </c>
      <c r="AF2184">
        <v>6</v>
      </c>
      <c r="AG2184">
        <v>0</v>
      </c>
      <c r="AH2184">
        <v>0</v>
      </c>
      <c r="AI2184">
        <v>0</v>
      </c>
      <c r="AJ2184">
        <v>0</v>
      </c>
      <c r="AK2184">
        <v>0</v>
      </c>
      <c r="AL2184">
        <v>0</v>
      </c>
      <c r="AM2184">
        <v>0</v>
      </c>
    </row>
    <row r="2185" spans="1:39" x14ac:dyDescent="0.3">
      <c r="A2185">
        <v>5423</v>
      </c>
      <c r="B2185">
        <v>1983</v>
      </c>
      <c r="C2185">
        <f>2014-marketing_campaign32[[#This Row],[Year_Birth]]</f>
        <v>31</v>
      </c>
      <c r="D2185" t="str">
        <f>IF(AND(marketing_campaign32[[#This Row],[Age]]&gt;17, marketing_campaign32[[#This Row],[Age]]&lt;40), "Adult", IF(AND(marketing_campaign32[[#This Row],[Age]]&gt;=40, marketing_campaign32[[#This Row],[Age]]&lt;59), "Middle Age", "Old Age"))</f>
        <v>Adult</v>
      </c>
      <c r="E2185">
        <v>2</v>
      </c>
      <c r="F2185">
        <v>2</v>
      </c>
      <c r="G2185">
        <v>28359</v>
      </c>
      <c r="H2185" t="s">
        <v>148</v>
      </c>
      <c r="I2185">
        <v>1</v>
      </c>
      <c r="J2185">
        <v>1</v>
      </c>
      <c r="K2185">
        <v>0</v>
      </c>
      <c r="L2185">
        <f t="shared" si="102"/>
        <v>1</v>
      </c>
      <c r="M2185">
        <f>marketing_campaign32[[#This Row],[TotalKids]]+marketing_campaign32[[#This Row],[Marital_Number]]</f>
        <v>3</v>
      </c>
      <c r="N2185" s="1">
        <v>41574</v>
      </c>
      <c r="O2185" s="22">
        <f>MAX($N$2:$N$2229)-marketing_campaign32[[#This Row],[Dt_Customer]]</f>
        <v>245</v>
      </c>
      <c r="P2185">
        <v>35</v>
      </c>
      <c r="Q2185">
        <v>6</v>
      </c>
      <c r="R2185">
        <v>0</v>
      </c>
      <c r="S2185">
        <v>5</v>
      </c>
      <c r="T2185">
        <v>2</v>
      </c>
      <c r="U2185">
        <v>1</v>
      </c>
      <c r="V2185">
        <v>2</v>
      </c>
      <c r="W2185">
        <f t="shared" si="103"/>
        <v>16</v>
      </c>
      <c r="X2185" s="27">
        <f>marketing_campaign32[[#This Row],[TotalSpend]]/marketing_campaign32[[#This Row],[Income]]</f>
        <v>5.6419478825064354E-4</v>
      </c>
      <c r="Y2185" s="27" t="str">
        <f>IF(marketing_campaign32[[#This Row],[TotalSpend]]&gt;1196, "High Spend", "Low Spend")</f>
        <v>Low Spend</v>
      </c>
      <c r="Z2185">
        <v>1</v>
      </c>
      <c r="AA2185">
        <v>1</v>
      </c>
      <c r="AB2185">
        <v>0</v>
      </c>
      <c r="AC2185">
        <v>2</v>
      </c>
      <c r="AD2185">
        <f t="shared" si="104"/>
        <v>3</v>
      </c>
      <c r="AE2185" s="30">
        <f>IFERROR(marketing_campaign32[[#This Row],[TotalSpend]]/marketing_campaign32[[#This Row],[TotalPurchase]], 0)</f>
        <v>5.333333333333333</v>
      </c>
      <c r="AF2185">
        <v>7</v>
      </c>
      <c r="AG2185">
        <v>0</v>
      </c>
      <c r="AH2185">
        <v>0</v>
      </c>
      <c r="AI2185">
        <v>0</v>
      </c>
      <c r="AJ2185">
        <v>0</v>
      </c>
      <c r="AK2185">
        <v>0</v>
      </c>
      <c r="AL2185">
        <v>0</v>
      </c>
      <c r="AM2185">
        <v>0</v>
      </c>
    </row>
    <row r="2186" spans="1:39" x14ac:dyDescent="0.3">
      <c r="A2186">
        <v>8916</v>
      </c>
      <c r="B2186">
        <v>1975</v>
      </c>
      <c r="C2186">
        <f>2014-marketing_campaign32[[#This Row],[Year_Birth]]</f>
        <v>39</v>
      </c>
      <c r="D2186" t="str">
        <f>IF(AND(marketing_campaign32[[#This Row],[Age]]&gt;17, marketing_campaign32[[#This Row],[Age]]&lt;40), "Adult", IF(AND(marketing_campaign32[[#This Row],[Age]]&gt;=40, marketing_campaign32[[#This Row],[Age]]&lt;59), "Middle Age", "Old Age"))</f>
        <v>Adult</v>
      </c>
      <c r="E2186">
        <v>2</v>
      </c>
      <c r="F2186">
        <v>1</v>
      </c>
      <c r="G2186">
        <v>36627</v>
      </c>
      <c r="H2186" t="s">
        <v>147</v>
      </c>
      <c r="I2186">
        <v>2</v>
      </c>
      <c r="J2186">
        <v>2</v>
      </c>
      <c r="K2186">
        <v>0</v>
      </c>
      <c r="L2186">
        <f t="shared" si="102"/>
        <v>2</v>
      </c>
      <c r="M2186">
        <f>marketing_campaign32[[#This Row],[TotalKids]]+marketing_campaign32[[#This Row],[Marital_Number]]</f>
        <v>3</v>
      </c>
      <c r="N2186" s="1">
        <v>41478</v>
      </c>
      <c r="O2186" s="22">
        <f>MAX($N$2:$N$2229)-marketing_campaign32[[#This Row],[Dt_Customer]]</f>
        <v>341</v>
      </c>
      <c r="P2186">
        <v>78</v>
      </c>
      <c r="Q2186">
        <v>9</v>
      </c>
      <c r="R2186">
        <v>1</v>
      </c>
      <c r="S2186">
        <v>5</v>
      </c>
      <c r="T2186">
        <v>0</v>
      </c>
      <c r="U2186">
        <v>0</v>
      </c>
      <c r="V2186">
        <v>1</v>
      </c>
      <c r="W2186">
        <f t="shared" si="103"/>
        <v>16</v>
      </c>
      <c r="X2186" s="27">
        <f>marketing_campaign32[[#This Row],[TotalSpend]]/marketing_campaign32[[#This Row],[Income]]</f>
        <v>4.3683621372211755E-4</v>
      </c>
      <c r="Y2186" s="27" t="str">
        <f>IF(marketing_campaign32[[#This Row],[TotalSpend]]&gt;1196, "High Spend", "Low Spend")</f>
        <v>Low Spend</v>
      </c>
      <c r="Z2186">
        <v>1</v>
      </c>
      <c r="AA2186">
        <v>0</v>
      </c>
      <c r="AB2186">
        <v>0</v>
      </c>
      <c r="AC2186">
        <v>3</v>
      </c>
      <c r="AD2186">
        <f t="shared" si="104"/>
        <v>3</v>
      </c>
      <c r="AE2186" s="30">
        <f>IFERROR(marketing_campaign32[[#This Row],[TotalSpend]]/marketing_campaign32[[#This Row],[TotalPurchase]], 0)</f>
        <v>5.333333333333333</v>
      </c>
      <c r="AF2186">
        <v>5</v>
      </c>
      <c r="AG2186">
        <v>0</v>
      </c>
      <c r="AH2186">
        <v>0</v>
      </c>
      <c r="AI2186">
        <v>0</v>
      </c>
      <c r="AJ2186">
        <v>0</v>
      </c>
      <c r="AK2186">
        <v>0</v>
      </c>
      <c r="AL2186">
        <v>0</v>
      </c>
      <c r="AM2186">
        <v>0</v>
      </c>
    </row>
    <row r="2187" spans="1:39" x14ac:dyDescent="0.3">
      <c r="A2187">
        <v>11030</v>
      </c>
      <c r="B2187">
        <v>1976</v>
      </c>
      <c r="C2187">
        <f>2014-marketing_campaign32[[#This Row],[Year_Birth]]</f>
        <v>38</v>
      </c>
      <c r="D2187" t="str">
        <f>IF(AND(marketing_campaign32[[#This Row],[Age]]&gt;17, marketing_campaign32[[#This Row],[Age]]&lt;40), "Adult", IF(AND(marketing_campaign32[[#This Row],[Age]]&gt;=40, marketing_campaign32[[#This Row],[Age]]&lt;59), "Middle Age", "Old Age"))</f>
        <v>Adult</v>
      </c>
      <c r="E2187">
        <v>3</v>
      </c>
      <c r="F2187">
        <v>2</v>
      </c>
      <c r="G2187">
        <v>33181</v>
      </c>
      <c r="H2187" t="s">
        <v>147</v>
      </c>
      <c r="I2187">
        <v>2</v>
      </c>
      <c r="J2187">
        <v>1</v>
      </c>
      <c r="K2187">
        <v>0</v>
      </c>
      <c r="L2187">
        <f t="shared" si="102"/>
        <v>1</v>
      </c>
      <c r="M2187">
        <f>marketing_campaign32[[#This Row],[TotalKids]]+marketing_campaign32[[#This Row],[Marital_Number]]</f>
        <v>3</v>
      </c>
      <c r="N2187" s="1">
        <v>41642</v>
      </c>
      <c r="O2187" s="22">
        <f>MAX($N$2:$N$2229)-marketing_campaign32[[#This Row],[Dt_Customer]]</f>
        <v>177</v>
      </c>
      <c r="P2187">
        <v>90</v>
      </c>
      <c r="Q2187">
        <v>9</v>
      </c>
      <c r="R2187">
        <v>0</v>
      </c>
      <c r="S2187">
        <v>3</v>
      </c>
      <c r="T2187">
        <v>0</v>
      </c>
      <c r="U2187">
        <v>0</v>
      </c>
      <c r="V2187">
        <v>4</v>
      </c>
      <c r="W2187">
        <f t="shared" si="103"/>
        <v>16</v>
      </c>
      <c r="X2187" s="27">
        <f>marketing_campaign32[[#This Row],[TotalSpend]]/marketing_campaign32[[#This Row],[Income]]</f>
        <v>4.8220367077544377E-4</v>
      </c>
      <c r="Y2187" s="27" t="str">
        <f>IF(marketing_campaign32[[#This Row],[TotalSpend]]&gt;1196, "High Spend", "Low Spend")</f>
        <v>Low Spend</v>
      </c>
      <c r="Z2187">
        <v>1</v>
      </c>
      <c r="AA2187">
        <v>1</v>
      </c>
      <c r="AB2187">
        <v>0</v>
      </c>
      <c r="AC2187">
        <v>2</v>
      </c>
      <c r="AD2187">
        <f t="shared" si="104"/>
        <v>3</v>
      </c>
      <c r="AE2187" s="30">
        <f>IFERROR(marketing_campaign32[[#This Row],[TotalSpend]]/marketing_campaign32[[#This Row],[TotalPurchase]], 0)</f>
        <v>5.333333333333333</v>
      </c>
      <c r="AF2187">
        <v>6</v>
      </c>
      <c r="AG2187">
        <v>0</v>
      </c>
      <c r="AH2187">
        <v>0</v>
      </c>
      <c r="AI2187">
        <v>1</v>
      </c>
      <c r="AJ2187">
        <v>0</v>
      </c>
      <c r="AK2187">
        <v>0</v>
      </c>
      <c r="AL2187">
        <v>0</v>
      </c>
      <c r="AM2187">
        <v>0</v>
      </c>
    </row>
    <row r="2188" spans="1:39" x14ac:dyDescent="0.3">
      <c r="A2188">
        <v>6679</v>
      </c>
      <c r="B2188">
        <v>1966</v>
      </c>
      <c r="C2188">
        <f>2014-marketing_campaign32[[#This Row],[Year_Birth]]</f>
        <v>48</v>
      </c>
      <c r="D2188" t="str">
        <f>IF(AND(marketing_campaign32[[#This Row],[Age]]&gt;17, marketing_campaign32[[#This Row],[Age]]&lt;40), "Adult", IF(AND(marketing_campaign32[[#This Row],[Age]]&gt;=40, marketing_campaign32[[#This Row],[Age]]&lt;59), "Middle Age", "Old Age"))</f>
        <v>Middle Age</v>
      </c>
      <c r="E2188">
        <v>2</v>
      </c>
      <c r="F2188">
        <v>1</v>
      </c>
      <c r="G2188">
        <v>33279</v>
      </c>
      <c r="H2188" t="s">
        <v>147</v>
      </c>
      <c r="I2188">
        <v>2</v>
      </c>
      <c r="J2188">
        <v>0</v>
      </c>
      <c r="K2188">
        <v>0</v>
      </c>
      <c r="L2188">
        <f t="shared" si="102"/>
        <v>0</v>
      </c>
      <c r="M2188">
        <f>marketing_campaign32[[#This Row],[TotalKids]]+marketing_campaign32[[#This Row],[Marital_Number]]</f>
        <v>1</v>
      </c>
      <c r="N2188" s="1">
        <v>41802</v>
      </c>
      <c r="O2188" s="22">
        <f>MAX($N$2:$N$2229)-marketing_campaign32[[#This Row],[Dt_Customer]]</f>
        <v>17</v>
      </c>
      <c r="P2188">
        <v>29</v>
      </c>
      <c r="Q2188">
        <v>10</v>
      </c>
      <c r="R2188">
        <v>3</v>
      </c>
      <c r="S2188">
        <v>3</v>
      </c>
      <c r="T2188">
        <v>0</v>
      </c>
      <c r="U2188">
        <v>0</v>
      </c>
      <c r="V2188">
        <v>0</v>
      </c>
      <c r="W2188">
        <f t="shared" si="103"/>
        <v>16</v>
      </c>
      <c r="X2188" s="27">
        <f>marketing_campaign32[[#This Row],[TotalSpend]]/marketing_campaign32[[#This Row],[Income]]</f>
        <v>4.8078367739415247E-4</v>
      </c>
      <c r="Y2188" s="27" t="str">
        <f>IF(marketing_campaign32[[#This Row],[TotalSpend]]&gt;1196, "High Spend", "Low Spend")</f>
        <v>Low Spend</v>
      </c>
      <c r="Z2188">
        <v>1</v>
      </c>
      <c r="AA2188">
        <v>0</v>
      </c>
      <c r="AB2188">
        <v>0</v>
      </c>
      <c r="AC2188">
        <v>3</v>
      </c>
      <c r="AD2188">
        <f t="shared" si="104"/>
        <v>3</v>
      </c>
      <c r="AE2188" s="30">
        <f>IFERROR(marketing_campaign32[[#This Row],[TotalSpend]]/marketing_campaign32[[#This Row],[TotalPurchase]], 0)</f>
        <v>5.333333333333333</v>
      </c>
      <c r="AF2188">
        <v>3</v>
      </c>
      <c r="AG2188">
        <v>0</v>
      </c>
      <c r="AH2188">
        <v>0</v>
      </c>
      <c r="AI2188">
        <v>0</v>
      </c>
      <c r="AJ2188">
        <v>0</v>
      </c>
      <c r="AK2188">
        <v>0</v>
      </c>
      <c r="AL2188">
        <v>0</v>
      </c>
      <c r="AM2188">
        <v>0</v>
      </c>
    </row>
    <row r="2189" spans="1:39" x14ac:dyDescent="0.3">
      <c r="A2189">
        <v>10022</v>
      </c>
      <c r="B2189">
        <v>1973</v>
      </c>
      <c r="C2189">
        <f>2014-marketing_campaign32[[#This Row],[Year_Birth]]</f>
        <v>41</v>
      </c>
      <c r="D2189" t="str">
        <f>IF(AND(marketing_campaign32[[#This Row],[Age]]&gt;17, marketing_campaign32[[#This Row],[Age]]&lt;40), "Adult", IF(AND(marketing_campaign32[[#This Row],[Age]]&gt;=40, marketing_campaign32[[#This Row],[Age]]&lt;59), "Middle Age", "Old Age"))</f>
        <v>Middle Age</v>
      </c>
      <c r="E2189">
        <v>3</v>
      </c>
      <c r="F2189">
        <v>1</v>
      </c>
      <c r="G2189">
        <v>54466</v>
      </c>
      <c r="H2189" t="s">
        <v>147</v>
      </c>
      <c r="I2189">
        <v>2</v>
      </c>
      <c r="J2189">
        <v>1</v>
      </c>
      <c r="K2189">
        <v>1</v>
      </c>
      <c r="L2189">
        <f t="shared" si="102"/>
        <v>2</v>
      </c>
      <c r="M2189">
        <f>marketing_campaign32[[#This Row],[TotalKids]]+marketing_campaign32[[#This Row],[Marital_Number]]</f>
        <v>3</v>
      </c>
      <c r="N2189" s="1">
        <v>41679</v>
      </c>
      <c r="O2189" s="22">
        <f>MAX($N$2:$N$2229)-marketing_campaign32[[#This Row],[Dt_Customer]]</f>
        <v>140</v>
      </c>
      <c r="P2189">
        <v>78</v>
      </c>
      <c r="Q2189">
        <v>12</v>
      </c>
      <c r="R2189">
        <v>0</v>
      </c>
      <c r="S2189">
        <v>4</v>
      </c>
      <c r="T2189">
        <v>0</v>
      </c>
      <c r="U2189">
        <v>0</v>
      </c>
      <c r="V2189">
        <v>0</v>
      </c>
      <c r="W2189">
        <f t="shared" si="103"/>
        <v>16</v>
      </c>
      <c r="X2189" s="27">
        <f>marketing_campaign32[[#This Row],[TotalSpend]]/marketing_campaign32[[#This Row],[Income]]</f>
        <v>2.9376124554768111E-4</v>
      </c>
      <c r="Y2189" s="27" t="str">
        <f>IF(marketing_campaign32[[#This Row],[TotalSpend]]&gt;1196, "High Spend", "Low Spend")</f>
        <v>Low Spend</v>
      </c>
      <c r="Z2189">
        <v>1</v>
      </c>
      <c r="AA2189">
        <v>1</v>
      </c>
      <c r="AB2189">
        <v>0</v>
      </c>
      <c r="AC2189">
        <v>2</v>
      </c>
      <c r="AD2189">
        <f t="shared" si="104"/>
        <v>3</v>
      </c>
      <c r="AE2189" s="30">
        <f>IFERROR(marketing_campaign32[[#This Row],[TotalSpend]]/marketing_campaign32[[#This Row],[TotalPurchase]], 0)</f>
        <v>5.333333333333333</v>
      </c>
      <c r="AF2189">
        <v>5</v>
      </c>
      <c r="AG2189">
        <v>0</v>
      </c>
      <c r="AH2189">
        <v>0</v>
      </c>
      <c r="AI2189">
        <v>0</v>
      </c>
      <c r="AJ2189">
        <v>0</v>
      </c>
      <c r="AK2189">
        <v>0</v>
      </c>
      <c r="AL2189">
        <v>0</v>
      </c>
      <c r="AM2189">
        <v>0</v>
      </c>
    </row>
    <row r="2190" spans="1:39" x14ac:dyDescent="0.3">
      <c r="A2190">
        <v>6825</v>
      </c>
      <c r="B2190">
        <v>1953</v>
      </c>
      <c r="C2190">
        <f>2014-marketing_campaign32[[#This Row],[Year_Birth]]</f>
        <v>61</v>
      </c>
      <c r="D2190" t="str">
        <f>IF(AND(marketing_campaign32[[#This Row],[Age]]&gt;17, marketing_campaign32[[#This Row],[Age]]&lt;40), "Adult", IF(AND(marketing_campaign32[[#This Row],[Age]]&gt;=40, marketing_campaign32[[#This Row],[Age]]&lt;59), "Middle Age", "Old Age"))</f>
        <v>Old Age</v>
      </c>
      <c r="E2190">
        <v>2</v>
      </c>
      <c r="F2190">
        <v>2</v>
      </c>
      <c r="G2190">
        <v>41452</v>
      </c>
      <c r="H2190" t="s">
        <v>147</v>
      </c>
      <c r="I2190">
        <v>2</v>
      </c>
      <c r="J2190">
        <v>1</v>
      </c>
      <c r="K2190">
        <v>1</v>
      </c>
      <c r="L2190">
        <f t="shared" si="102"/>
        <v>2</v>
      </c>
      <c r="M2190">
        <f>marketing_campaign32[[#This Row],[TotalKids]]+marketing_campaign32[[#This Row],[Marital_Number]]</f>
        <v>4</v>
      </c>
      <c r="N2190" s="1">
        <v>41339</v>
      </c>
      <c r="O2190" s="22">
        <f>MAX($N$2:$N$2229)-marketing_campaign32[[#This Row],[Dt_Customer]]</f>
        <v>480</v>
      </c>
      <c r="P2190">
        <v>86</v>
      </c>
      <c r="Q2190">
        <v>13</v>
      </c>
      <c r="R2190">
        <v>0</v>
      </c>
      <c r="S2190">
        <v>3</v>
      </c>
      <c r="T2190">
        <v>0</v>
      </c>
      <c r="U2190">
        <v>0</v>
      </c>
      <c r="V2190">
        <v>0</v>
      </c>
      <c r="W2190">
        <f t="shared" si="103"/>
        <v>16</v>
      </c>
      <c r="X2190" s="27">
        <f>marketing_campaign32[[#This Row],[TotalSpend]]/marketing_campaign32[[#This Row],[Income]]</f>
        <v>3.8598861333590662E-4</v>
      </c>
      <c r="Y2190" s="27" t="str">
        <f>IF(marketing_campaign32[[#This Row],[TotalSpend]]&gt;1196, "High Spend", "Low Spend")</f>
        <v>Low Spend</v>
      </c>
      <c r="Z2190">
        <v>1</v>
      </c>
      <c r="AA2190">
        <v>1</v>
      </c>
      <c r="AB2190">
        <v>0</v>
      </c>
      <c r="AC2190">
        <v>2</v>
      </c>
      <c r="AD2190">
        <f t="shared" si="104"/>
        <v>3</v>
      </c>
      <c r="AE2190" s="30">
        <f>IFERROR(marketing_campaign32[[#This Row],[TotalSpend]]/marketing_campaign32[[#This Row],[TotalPurchase]], 0)</f>
        <v>5.333333333333333</v>
      </c>
      <c r="AF2190">
        <v>7</v>
      </c>
      <c r="AG2190">
        <v>0</v>
      </c>
      <c r="AH2190">
        <v>0</v>
      </c>
      <c r="AI2190">
        <v>0</v>
      </c>
      <c r="AJ2190">
        <v>0</v>
      </c>
      <c r="AK2190">
        <v>0</v>
      </c>
      <c r="AL2190">
        <v>0</v>
      </c>
      <c r="AM2190">
        <v>0</v>
      </c>
    </row>
    <row r="2191" spans="1:39" x14ac:dyDescent="0.3">
      <c r="A2191">
        <v>8461</v>
      </c>
      <c r="B2191">
        <v>1962</v>
      </c>
      <c r="C2191">
        <f>2014-marketing_campaign32[[#This Row],[Year_Birth]]</f>
        <v>52</v>
      </c>
      <c r="D2191" t="str">
        <f>IF(AND(marketing_campaign32[[#This Row],[Age]]&gt;17, marketing_campaign32[[#This Row],[Age]]&lt;40), "Adult", IF(AND(marketing_campaign32[[#This Row],[Age]]&gt;=40, marketing_campaign32[[#This Row],[Age]]&lt;59), "Middle Age", "Old Age"))</f>
        <v>Middle Age</v>
      </c>
      <c r="E2191">
        <v>2</v>
      </c>
      <c r="F2191">
        <v>1</v>
      </c>
      <c r="G2191">
        <v>46102</v>
      </c>
      <c r="H2191" t="s">
        <v>147</v>
      </c>
      <c r="I2191">
        <v>2</v>
      </c>
      <c r="J2191">
        <v>2</v>
      </c>
      <c r="K2191">
        <v>1</v>
      </c>
      <c r="L2191">
        <f t="shared" si="102"/>
        <v>3</v>
      </c>
      <c r="M2191">
        <f>marketing_campaign32[[#This Row],[TotalKids]]+marketing_campaign32[[#This Row],[Marital_Number]]</f>
        <v>4</v>
      </c>
      <c r="N2191" s="1">
        <v>41708</v>
      </c>
      <c r="O2191" s="22">
        <f>MAX($N$2:$N$2229)-marketing_campaign32[[#This Row],[Dt_Customer]]</f>
        <v>111</v>
      </c>
      <c r="P2191">
        <v>3</v>
      </c>
      <c r="Q2191">
        <v>14</v>
      </c>
      <c r="R2191">
        <v>0</v>
      </c>
      <c r="S2191">
        <v>1</v>
      </c>
      <c r="T2191">
        <v>0</v>
      </c>
      <c r="U2191">
        <v>0</v>
      </c>
      <c r="V2191">
        <v>1</v>
      </c>
      <c r="W2191">
        <f t="shared" si="103"/>
        <v>16</v>
      </c>
      <c r="X2191" s="27">
        <f>marketing_campaign32[[#This Row],[TotalSpend]]/marketing_campaign32[[#This Row],[Income]]</f>
        <v>3.4705652683180772E-4</v>
      </c>
      <c r="Y2191" s="27" t="str">
        <f>IF(marketing_campaign32[[#This Row],[TotalSpend]]&gt;1196, "High Spend", "Low Spend")</f>
        <v>Low Spend</v>
      </c>
      <c r="Z2191">
        <v>1</v>
      </c>
      <c r="AA2191">
        <v>1</v>
      </c>
      <c r="AB2191">
        <v>0</v>
      </c>
      <c r="AC2191">
        <v>2</v>
      </c>
      <c r="AD2191">
        <f t="shared" si="104"/>
        <v>3</v>
      </c>
      <c r="AE2191" s="30">
        <f>IFERROR(marketing_campaign32[[#This Row],[TotalSpend]]/marketing_campaign32[[#This Row],[TotalPurchase]], 0)</f>
        <v>5.333333333333333</v>
      </c>
      <c r="AF2191">
        <v>7</v>
      </c>
      <c r="AG2191">
        <v>0</v>
      </c>
      <c r="AH2191">
        <v>0</v>
      </c>
      <c r="AI2191">
        <v>0</v>
      </c>
      <c r="AJ2191">
        <v>0</v>
      </c>
      <c r="AK2191">
        <v>0</v>
      </c>
      <c r="AL2191">
        <v>0</v>
      </c>
      <c r="AM2191">
        <v>0</v>
      </c>
    </row>
    <row r="2192" spans="1:39" x14ac:dyDescent="0.3">
      <c r="A2192">
        <v>9553</v>
      </c>
      <c r="B2192">
        <v>1987</v>
      </c>
      <c r="C2192">
        <f>2014-marketing_campaign32[[#This Row],[Year_Birth]]</f>
        <v>27</v>
      </c>
      <c r="D2192" t="str">
        <f>IF(AND(marketing_campaign32[[#This Row],[Age]]&gt;17, marketing_campaign32[[#This Row],[Age]]&lt;40), "Adult", IF(AND(marketing_campaign32[[#This Row],[Age]]&gt;=40, marketing_campaign32[[#This Row],[Age]]&lt;59), "Middle Age", "Old Age"))</f>
        <v>Adult</v>
      </c>
      <c r="E2192">
        <v>2</v>
      </c>
      <c r="F2192">
        <v>2</v>
      </c>
      <c r="G2192">
        <v>7500</v>
      </c>
      <c r="H2192" t="s">
        <v>148</v>
      </c>
      <c r="I2192">
        <v>1</v>
      </c>
      <c r="J2192">
        <v>0</v>
      </c>
      <c r="K2192">
        <v>0</v>
      </c>
      <c r="L2192">
        <f t="shared" si="102"/>
        <v>0</v>
      </c>
      <c r="M2192">
        <f>marketing_campaign32[[#This Row],[TotalKids]]+marketing_campaign32[[#This Row],[Marital_Number]]</f>
        <v>2</v>
      </c>
      <c r="N2192" s="1">
        <v>41283</v>
      </c>
      <c r="O2192" s="22">
        <f>MAX($N$2:$N$2229)-marketing_campaign32[[#This Row],[Dt_Customer]]</f>
        <v>536</v>
      </c>
      <c r="P2192">
        <v>94</v>
      </c>
      <c r="Q2192">
        <v>0</v>
      </c>
      <c r="R2192">
        <v>2</v>
      </c>
      <c r="S2192">
        <v>3</v>
      </c>
      <c r="T2192">
        <v>4</v>
      </c>
      <c r="U2192">
        <v>1</v>
      </c>
      <c r="V2192">
        <v>5</v>
      </c>
      <c r="W2192">
        <f t="shared" si="103"/>
        <v>15</v>
      </c>
      <c r="X2192" s="27">
        <f>marketing_campaign32[[#This Row],[TotalSpend]]/marketing_campaign32[[#This Row],[Income]]</f>
        <v>2E-3</v>
      </c>
      <c r="Y2192" s="27" t="str">
        <f>IF(marketing_campaign32[[#This Row],[TotalSpend]]&gt;1196, "High Spend", "Low Spend")</f>
        <v>Low Spend</v>
      </c>
      <c r="Z2192">
        <v>1</v>
      </c>
      <c r="AA2192">
        <v>0</v>
      </c>
      <c r="AB2192">
        <v>0</v>
      </c>
      <c r="AC2192">
        <v>3</v>
      </c>
      <c r="AD2192">
        <f t="shared" si="104"/>
        <v>3</v>
      </c>
      <c r="AE2192" s="30">
        <f>IFERROR(marketing_campaign32[[#This Row],[TotalSpend]]/marketing_campaign32[[#This Row],[TotalPurchase]], 0)</f>
        <v>5</v>
      </c>
      <c r="AF2192">
        <v>6</v>
      </c>
      <c r="AG2192">
        <v>0</v>
      </c>
      <c r="AH2192">
        <v>0</v>
      </c>
      <c r="AI2192">
        <v>0</v>
      </c>
      <c r="AJ2192">
        <v>0</v>
      </c>
      <c r="AK2192">
        <v>0</v>
      </c>
      <c r="AL2192">
        <v>0</v>
      </c>
      <c r="AM2192">
        <v>0</v>
      </c>
    </row>
    <row r="2193" spans="1:39" x14ac:dyDescent="0.3">
      <c r="A2193">
        <v>7128</v>
      </c>
      <c r="B2193">
        <v>1977</v>
      </c>
      <c r="C2193">
        <f>2014-marketing_campaign32[[#This Row],[Year_Birth]]</f>
        <v>37</v>
      </c>
      <c r="D2193" t="str">
        <f>IF(AND(marketing_campaign32[[#This Row],[Age]]&gt;17, marketing_campaign32[[#This Row],[Age]]&lt;40), "Adult", IF(AND(marketing_campaign32[[#This Row],[Age]]&gt;=40, marketing_campaign32[[#This Row],[Age]]&lt;59), "Middle Age", "Old Age"))</f>
        <v>Adult</v>
      </c>
      <c r="E2193">
        <v>3</v>
      </c>
      <c r="F2193">
        <v>1</v>
      </c>
      <c r="G2193">
        <v>42997</v>
      </c>
      <c r="H2193" t="s">
        <v>147</v>
      </c>
      <c r="I2193">
        <v>2</v>
      </c>
      <c r="J2193">
        <v>1</v>
      </c>
      <c r="K2193">
        <v>1</v>
      </c>
      <c r="L2193">
        <f t="shared" si="102"/>
        <v>2</v>
      </c>
      <c r="M2193">
        <f>marketing_campaign32[[#This Row],[TotalKids]]+marketing_campaign32[[#This Row],[Marital_Number]]</f>
        <v>3</v>
      </c>
      <c r="N2193" s="1">
        <v>41615</v>
      </c>
      <c r="O2193" s="22">
        <f>MAX($N$2:$N$2229)-marketing_campaign32[[#This Row],[Dt_Customer]]</f>
        <v>204</v>
      </c>
      <c r="P2193">
        <v>91</v>
      </c>
      <c r="Q2193">
        <v>4</v>
      </c>
      <c r="R2193">
        <v>0</v>
      </c>
      <c r="S2193">
        <v>5</v>
      </c>
      <c r="T2193">
        <v>0</v>
      </c>
      <c r="U2193">
        <v>1</v>
      </c>
      <c r="V2193">
        <v>5</v>
      </c>
      <c r="W2193">
        <f t="shared" si="103"/>
        <v>15</v>
      </c>
      <c r="X2193" s="27">
        <f>marketing_campaign32[[#This Row],[TotalSpend]]/marketing_campaign32[[#This Row],[Income]]</f>
        <v>3.488615484801265E-4</v>
      </c>
      <c r="Y2193" s="27" t="str">
        <f>IF(marketing_campaign32[[#This Row],[TotalSpend]]&gt;1196, "High Spend", "Low Spend")</f>
        <v>Low Spend</v>
      </c>
      <c r="Z2193">
        <v>1</v>
      </c>
      <c r="AA2193">
        <v>1</v>
      </c>
      <c r="AB2193">
        <v>0</v>
      </c>
      <c r="AC2193">
        <v>2</v>
      </c>
      <c r="AD2193">
        <f t="shared" si="104"/>
        <v>3</v>
      </c>
      <c r="AE2193" s="30">
        <f>IFERROR(marketing_campaign32[[#This Row],[TotalSpend]]/marketing_campaign32[[#This Row],[TotalPurchase]], 0)</f>
        <v>5</v>
      </c>
      <c r="AF2193">
        <v>7</v>
      </c>
      <c r="AG2193">
        <v>0</v>
      </c>
      <c r="AH2193">
        <v>0</v>
      </c>
      <c r="AI2193">
        <v>0</v>
      </c>
      <c r="AJ2193">
        <v>0</v>
      </c>
      <c r="AK2193">
        <v>0</v>
      </c>
      <c r="AL2193">
        <v>0</v>
      </c>
      <c r="AM2193">
        <v>0</v>
      </c>
    </row>
    <row r="2194" spans="1:39" x14ac:dyDescent="0.3">
      <c r="A2194">
        <v>9213</v>
      </c>
      <c r="B2194">
        <v>1970</v>
      </c>
      <c r="C2194">
        <f>2014-marketing_campaign32[[#This Row],[Year_Birth]]</f>
        <v>44</v>
      </c>
      <c r="D2194" t="str">
        <f>IF(AND(marketing_campaign32[[#This Row],[Age]]&gt;17, marketing_campaign32[[#This Row],[Age]]&lt;40), "Adult", IF(AND(marketing_campaign32[[#This Row],[Age]]&gt;=40, marketing_campaign32[[#This Row],[Age]]&lt;59), "Middle Age", "Old Age"))</f>
        <v>Middle Age</v>
      </c>
      <c r="E2194">
        <v>2</v>
      </c>
      <c r="F2194">
        <v>1</v>
      </c>
      <c r="G2194">
        <v>31880</v>
      </c>
      <c r="H2194" t="s">
        <v>147</v>
      </c>
      <c r="I2194">
        <v>2</v>
      </c>
      <c r="J2194">
        <v>1</v>
      </c>
      <c r="K2194">
        <v>0</v>
      </c>
      <c r="L2194">
        <f t="shared" si="102"/>
        <v>1</v>
      </c>
      <c r="M2194">
        <f>marketing_campaign32[[#This Row],[TotalKids]]+marketing_campaign32[[#This Row],[Marital_Number]]</f>
        <v>2</v>
      </c>
      <c r="N2194" s="1">
        <v>41213</v>
      </c>
      <c r="O2194" s="22">
        <f>MAX($N$2:$N$2229)-marketing_campaign32[[#This Row],[Dt_Customer]]</f>
        <v>606</v>
      </c>
      <c r="P2194">
        <v>13</v>
      </c>
      <c r="Q2194">
        <v>4</v>
      </c>
      <c r="R2194">
        <v>1</v>
      </c>
      <c r="S2194">
        <v>5</v>
      </c>
      <c r="T2194">
        <v>2</v>
      </c>
      <c r="U2194">
        <v>0</v>
      </c>
      <c r="V2194">
        <v>3</v>
      </c>
      <c r="W2194">
        <f t="shared" si="103"/>
        <v>15</v>
      </c>
      <c r="X2194" s="27">
        <f>marketing_campaign32[[#This Row],[TotalSpend]]/marketing_campaign32[[#This Row],[Income]]</f>
        <v>4.7051442910915934E-4</v>
      </c>
      <c r="Y2194" s="27" t="str">
        <f>IF(marketing_campaign32[[#This Row],[TotalSpend]]&gt;1196, "High Spend", "Low Spend")</f>
        <v>Low Spend</v>
      </c>
      <c r="Z2194">
        <v>1</v>
      </c>
      <c r="AA2194">
        <v>1</v>
      </c>
      <c r="AB2194">
        <v>0</v>
      </c>
      <c r="AC2194">
        <v>2</v>
      </c>
      <c r="AD2194">
        <f t="shared" si="104"/>
        <v>3</v>
      </c>
      <c r="AE2194" s="30">
        <f>IFERROR(marketing_campaign32[[#This Row],[TotalSpend]]/marketing_campaign32[[#This Row],[TotalPurchase]], 0)</f>
        <v>5</v>
      </c>
      <c r="AF2194">
        <v>8</v>
      </c>
      <c r="AG2194">
        <v>0</v>
      </c>
      <c r="AH2194">
        <v>0</v>
      </c>
      <c r="AI2194">
        <v>0</v>
      </c>
      <c r="AJ2194">
        <v>0</v>
      </c>
      <c r="AK2194">
        <v>0</v>
      </c>
      <c r="AL2194">
        <v>0</v>
      </c>
      <c r="AM2194">
        <v>0</v>
      </c>
    </row>
    <row r="2195" spans="1:39" x14ac:dyDescent="0.3">
      <c r="A2195">
        <v>9523</v>
      </c>
      <c r="B2195">
        <v>1982</v>
      </c>
      <c r="C2195">
        <f>2014-marketing_campaign32[[#This Row],[Year_Birth]]</f>
        <v>32</v>
      </c>
      <c r="D2195" t="str">
        <f>IF(AND(marketing_campaign32[[#This Row],[Age]]&gt;17, marketing_campaign32[[#This Row],[Age]]&lt;40), "Adult", IF(AND(marketing_campaign32[[#This Row],[Age]]&gt;=40, marketing_campaign32[[#This Row],[Age]]&lt;59), "Middle Age", "Old Age"))</f>
        <v>Adult</v>
      </c>
      <c r="E2195">
        <v>2</v>
      </c>
      <c r="F2195">
        <v>2</v>
      </c>
      <c r="G2195">
        <v>40479</v>
      </c>
      <c r="H2195" t="s">
        <v>147</v>
      </c>
      <c r="I2195">
        <v>2</v>
      </c>
      <c r="J2195">
        <v>1</v>
      </c>
      <c r="K2195">
        <v>0</v>
      </c>
      <c r="L2195">
        <f t="shared" si="102"/>
        <v>1</v>
      </c>
      <c r="M2195">
        <f>marketing_campaign32[[#This Row],[TotalKids]]+marketing_campaign32[[#This Row],[Marital_Number]]</f>
        <v>3</v>
      </c>
      <c r="N2195" s="1">
        <v>41503</v>
      </c>
      <c r="O2195" s="22">
        <f>MAX($N$2:$N$2229)-marketing_campaign32[[#This Row],[Dt_Customer]]</f>
        <v>316</v>
      </c>
      <c r="P2195">
        <v>95</v>
      </c>
      <c r="Q2195">
        <v>5</v>
      </c>
      <c r="R2195">
        <v>0</v>
      </c>
      <c r="S2195">
        <v>8</v>
      </c>
      <c r="T2195">
        <v>2</v>
      </c>
      <c r="U2195">
        <v>0</v>
      </c>
      <c r="V2195">
        <v>0</v>
      </c>
      <c r="W2195">
        <f t="shared" si="103"/>
        <v>15</v>
      </c>
      <c r="X2195" s="27">
        <f>marketing_campaign32[[#This Row],[TotalSpend]]/marketing_campaign32[[#This Row],[Income]]</f>
        <v>3.7056251389609425E-4</v>
      </c>
      <c r="Y2195" s="27" t="str">
        <f>IF(marketing_campaign32[[#This Row],[TotalSpend]]&gt;1196, "High Spend", "Low Spend")</f>
        <v>Low Spend</v>
      </c>
      <c r="Z2195">
        <v>1</v>
      </c>
      <c r="AA2195">
        <v>0</v>
      </c>
      <c r="AB2195">
        <v>0</v>
      </c>
      <c r="AC2195">
        <v>3</v>
      </c>
      <c r="AD2195">
        <f t="shared" si="104"/>
        <v>3</v>
      </c>
      <c r="AE2195" s="30">
        <f>IFERROR(marketing_campaign32[[#This Row],[TotalSpend]]/marketing_campaign32[[#This Row],[TotalPurchase]], 0)</f>
        <v>5</v>
      </c>
      <c r="AF2195">
        <v>4</v>
      </c>
      <c r="AG2195">
        <v>0</v>
      </c>
      <c r="AH2195">
        <v>0</v>
      </c>
      <c r="AI2195">
        <v>0</v>
      </c>
      <c r="AJ2195">
        <v>0</v>
      </c>
      <c r="AK2195">
        <v>0</v>
      </c>
      <c r="AL2195">
        <v>0</v>
      </c>
      <c r="AM2195">
        <v>0</v>
      </c>
    </row>
    <row r="2196" spans="1:39" x14ac:dyDescent="0.3">
      <c r="A2196">
        <v>10207</v>
      </c>
      <c r="B2196">
        <v>1978</v>
      </c>
      <c r="C2196">
        <f>2014-marketing_campaign32[[#This Row],[Year_Birth]]</f>
        <v>36</v>
      </c>
      <c r="D2196" t="str">
        <f>IF(AND(marketing_campaign32[[#This Row],[Age]]&gt;17, marketing_campaign32[[#This Row],[Age]]&lt;40), "Adult", IF(AND(marketing_campaign32[[#This Row],[Age]]&gt;=40, marketing_campaign32[[#This Row],[Age]]&lt;59), "Middle Age", "Old Age"))</f>
        <v>Adult</v>
      </c>
      <c r="E2196">
        <v>2</v>
      </c>
      <c r="F2196">
        <v>2</v>
      </c>
      <c r="G2196">
        <v>22775</v>
      </c>
      <c r="H2196" t="s">
        <v>148</v>
      </c>
      <c r="I2196">
        <v>1</v>
      </c>
      <c r="J2196">
        <v>1</v>
      </c>
      <c r="K2196">
        <v>0</v>
      </c>
      <c r="L2196">
        <f t="shared" si="102"/>
        <v>1</v>
      </c>
      <c r="M2196">
        <f>marketing_campaign32[[#This Row],[TotalKids]]+marketing_campaign32[[#This Row],[Marital_Number]]</f>
        <v>3</v>
      </c>
      <c r="N2196" s="1">
        <v>41444</v>
      </c>
      <c r="O2196" s="22">
        <f>MAX($N$2:$N$2229)-marketing_campaign32[[#This Row],[Dt_Customer]]</f>
        <v>375</v>
      </c>
      <c r="P2196">
        <v>40</v>
      </c>
      <c r="Q2196">
        <v>5</v>
      </c>
      <c r="R2196">
        <v>1</v>
      </c>
      <c r="S2196">
        <v>8</v>
      </c>
      <c r="T2196">
        <v>0</v>
      </c>
      <c r="U2196">
        <v>0</v>
      </c>
      <c r="V2196">
        <v>1</v>
      </c>
      <c r="W2196">
        <f t="shared" si="103"/>
        <v>15</v>
      </c>
      <c r="X2196" s="27">
        <f>marketing_campaign32[[#This Row],[TotalSpend]]/marketing_campaign32[[#This Row],[Income]]</f>
        <v>6.5861690450054889E-4</v>
      </c>
      <c r="Y2196" s="27" t="str">
        <f>IF(marketing_campaign32[[#This Row],[TotalSpend]]&gt;1196, "High Spend", "Low Spend")</f>
        <v>Low Spend</v>
      </c>
      <c r="Z2196">
        <v>1</v>
      </c>
      <c r="AA2196">
        <v>1</v>
      </c>
      <c r="AB2196">
        <v>0</v>
      </c>
      <c r="AC2196">
        <v>2</v>
      </c>
      <c r="AD2196">
        <f t="shared" si="104"/>
        <v>3</v>
      </c>
      <c r="AE2196" s="30">
        <f>IFERROR(marketing_campaign32[[#This Row],[TotalSpend]]/marketing_campaign32[[#This Row],[TotalPurchase]], 0)</f>
        <v>5</v>
      </c>
      <c r="AF2196">
        <v>8</v>
      </c>
      <c r="AG2196">
        <v>0</v>
      </c>
      <c r="AH2196">
        <v>0</v>
      </c>
      <c r="AI2196">
        <v>0</v>
      </c>
      <c r="AJ2196">
        <v>0</v>
      </c>
      <c r="AK2196">
        <v>0</v>
      </c>
      <c r="AL2196">
        <v>0</v>
      </c>
      <c r="AM2196">
        <v>0</v>
      </c>
    </row>
    <row r="2197" spans="1:39" x14ac:dyDescent="0.3">
      <c r="A2197">
        <v>4838</v>
      </c>
      <c r="B2197">
        <v>1978</v>
      </c>
      <c r="C2197">
        <f>2014-marketing_campaign32[[#This Row],[Year_Birth]]</f>
        <v>36</v>
      </c>
      <c r="D2197" t="str">
        <f>IF(AND(marketing_campaign32[[#This Row],[Age]]&gt;17, marketing_campaign32[[#This Row],[Age]]&lt;40), "Adult", IF(AND(marketing_campaign32[[#This Row],[Age]]&gt;=40, marketing_campaign32[[#This Row],[Age]]&lt;59), "Middle Age", "Old Age"))</f>
        <v>Adult</v>
      </c>
      <c r="E2197">
        <v>2</v>
      </c>
      <c r="F2197">
        <v>2</v>
      </c>
      <c r="G2197">
        <v>22775</v>
      </c>
      <c r="H2197" t="s">
        <v>148</v>
      </c>
      <c r="I2197">
        <v>1</v>
      </c>
      <c r="J2197">
        <v>1</v>
      </c>
      <c r="K2197">
        <v>0</v>
      </c>
      <c r="L2197">
        <f t="shared" si="102"/>
        <v>1</v>
      </c>
      <c r="M2197">
        <f>marketing_campaign32[[#This Row],[TotalKids]]+marketing_campaign32[[#This Row],[Marital_Number]]</f>
        <v>3</v>
      </c>
      <c r="N2197" s="1">
        <v>41444</v>
      </c>
      <c r="O2197" s="22">
        <f>MAX($N$2:$N$2229)-marketing_campaign32[[#This Row],[Dt_Customer]]</f>
        <v>375</v>
      </c>
      <c r="P2197">
        <v>40</v>
      </c>
      <c r="Q2197">
        <v>5</v>
      </c>
      <c r="R2197">
        <v>1</v>
      </c>
      <c r="S2197">
        <v>8</v>
      </c>
      <c r="T2197">
        <v>0</v>
      </c>
      <c r="U2197">
        <v>0</v>
      </c>
      <c r="V2197">
        <v>1</v>
      </c>
      <c r="W2197">
        <f t="shared" si="103"/>
        <v>15</v>
      </c>
      <c r="X2197" s="27">
        <f>marketing_campaign32[[#This Row],[TotalSpend]]/marketing_campaign32[[#This Row],[Income]]</f>
        <v>6.5861690450054889E-4</v>
      </c>
      <c r="Y2197" s="27" t="str">
        <f>IF(marketing_campaign32[[#This Row],[TotalSpend]]&gt;1196, "High Spend", "Low Spend")</f>
        <v>Low Spend</v>
      </c>
      <c r="Z2197">
        <v>1</v>
      </c>
      <c r="AA2197">
        <v>1</v>
      </c>
      <c r="AB2197">
        <v>0</v>
      </c>
      <c r="AC2197">
        <v>2</v>
      </c>
      <c r="AD2197">
        <f t="shared" si="104"/>
        <v>3</v>
      </c>
      <c r="AE2197" s="30">
        <f>IFERROR(marketing_campaign32[[#This Row],[TotalSpend]]/marketing_campaign32[[#This Row],[TotalPurchase]], 0)</f>
        <v>5</v>
      </c>
      <c r="AF2197">
        <v>8</v>
      </c>
      <c r="AG2197">
        <v>0</v>
      </c>
      <c r="AH2197">
        <v>0</v>
      </c>
      <c r="AI2197">
        <v>0</v>
      </c>
      <c r="AJ2197">
        <v>0</v>
      </c>
      <c r="AK2197">
        <v>0</v>
      </c>
      <c r="AL2197">
        <v>0</v>
      </c>
      <c r="AM2197">
        <v>0</v>
      </c>
    </row>
    <row r="2198" spans="1:39" x14ac:dyDescent="0.3">
      <c r="A2198">
        <v>606</v>
      </c>
      <c r="B2198">
        <v>1967</v>
      </c>
      <c r="C2198">
        <f>2014-marketing_campaign32[[#This Row],[Year_Birth]]</f>
        <v>47</v>
      </c>
      <c r="D2198" t="str">
        <f>IF(AND(marketing_campaign32[[#This Row],[Age]]&gt;17, marketing_campaign32[[#This Row],[Age]]&lt;40), "Adult", IF(AND(marketing_campaign32[[#This Row],[Age]]&gt;=40, marketing_campaign32[[#This Row],[Age]]&lt;59), "Middle Age", "Old Age"))</f>
        <v>Middle Age</v>
      </c>
      <c r="E2198">
        <v>2</v>
      </c>
      <c r="F2198">
        <v>1</v>
      </c>
      <c r="G2198">
        <v>25930</v>
      </c>
      <c r="H2198" t="s">
        <v>148</v>
      </c>
      <c r="I2198">
        <v>1</v>
      </c>
      <c r="J2198">
        <v>1</v>
      </c>
      <c r="K2198">
        <v>1</v>
      </c>
      <c r="L2198">
        <f t="shared" si="102"/>
        <v>2</v>
      </c>
      <c r="M2198">
        <f>marketing_campaign32[[#This Row],[TotalKids]]+marketing_campaign32[[#This Row],[Marital_Number]]</f>
        <v>3</v>
      </c>
      <c r="N2198" s="1">
        <v>41557</v>
      </c>
      <c r="O2198" s="22">
        <f>MAX($N$2:$N$2229)-marketing_campaign32[[#This Row],[Dt_Customer]]</f>
        <v>262</v>
      </c>
      <c r="P2198">
        <v>87</v>
      </c>
      <c r="Q2198">
        <v>6</v>
      </c>
      <c r="R2198">
        <v>1</v>
      </c>
      <c r="S2198">
        <v>2</v>
      </c>
      <c r="T2198">
        <v>2</v>
      </c>
      <c r="U2198">
        <v>0</v>
      </c>
      <c r="V2198">
        <v>4</v>
      </c>
      <c r="W2198">
        <f t="shared" si="103"/>
        <v>15</v>
      </c>
      <c r="X2198" s="27">
        <f>marketing_campaign32[[#This Row],[TotalSpend]]/marketing_campaign32[[#This Row],[Income]]</f>
        <v>5.784805244890089E-4</v>
      </c>
      <c r="Y2198" s="27" t="str">
        <f>IF(marketing_campaign32[[#This Row],[TotalSpend]]&gt;1196, "High Spend", "Low Spend")</f>
        <v>Low Spend</v>
      </c>
      <c r="Z2198">
        <v>1</v>
      </c>
      <c r="AA2198">
        <v>1</v>
      </c>
      <c r="AB2198">
        <v>0</v>
      </c>
      <c r="AC2198">
        <v>2</v>
      </c>
      <c r="AD2198">
        <f t="shared" si="104"/>
        <v>3</v>
      </c>
      <c r="AE2198" s="30">
        <f>IFERROR(marketing_campaign32[[#This Row],[TotalSpend]]/marketing_campaign32[[#This Row],[TotalPurchase]], 0)</f>
        <v>5</v>
      </c>
      <c r="AF2198">
        <v>7</v>
      </c>
      <c r="AG2198">
        <v>0</v>
      </c>
      <c r="AH2198">
        <v>0</v>
      </c>
      <c r="AI2198">
        <v>0</v>
      </c>
      <c r="AJ2198">
        <v>0</v>
      </c>
      <c r="AK2198">
        <v>0</v>
      </c>
      <c r="AL2198">
        <v>0</v>
      </c>
      <c r="AM2198">
        <v>0</v>
      </c>
    </row>
    <row r="2199" spans="1:39" x14ac:dyDescent="0.3">
      <c r="A2199">
        <v>3790</v>
      </c>
      <c r="B2199">
        <v>1956</v>
      </c>
      <c r="C2199">
        <f>2014-marketing_campaign32[[#This Row],[Year_Birth]]</f>
        <v>58</v>
      </c>
      <c r="D2199" t="str">
        <f>IF(AND(marketing_campaign32[[#This Row],[Age]]&gt;17, marketing_campaign32[[#This Row],[Age]]&lt;40), "Adult", IF(AND(marketing_campaign32[[#This Row],[Age]]&gt;=40, marketing_campaign32[[#This Row],[Age]]&lt;59), "Middle Age", "Old Age"))</f>
        <v>Middle Age</v>
      </c>
      <c r="E2199">
        <v>2</v>
      </c>
      <c r="F2199">
        <v>2</v>
      </c>
      <c r="G2199">
        <v>34633</v>
      </c>
      <c r="H2199" t="s">
        <v>147</v>
      </c>
      <c r="I2199">
        <v>2</v>
      </c>
      <c r="J2199">
        <v>2</v>
      </c>
      <c r="K2199">
        <v>1</v>
      </c>
      <c r="L2199">
        <f t="shared" si="102"/>
        <v>3</v>
      </c>
      <c r="M2199">
        <f>marketing_campaign32[[#This Row],[TotalKids]]+marketing_campaign32[[#This Row],[Marital_Number]]</f>
        <v>5</v>
      </c>
      <c r="N2199" s="1">
        <v>41662</v>
      </c>
      <c r="O2199" s="22">
        <f>MAX($N$2:$N$2229)-marketing_campaign32[[#This Row],[Dt_Customer]]</f>
        <v>157</v>
      </c>
      <c r="P2199">
        <v>31</v>
      </c>
      <c r="Q2199">
        <v>8</v>
      </c>
      <c r="R2199">
        <v>1</v>
      </c>
      <c r="S2199">
        <v>5</v>
      </c>
      <c r="T2199">
        <v>0</v>
      </c>
      <c r="U2199">
        <v>0</v>
      </c>
      <c r="V2199">
        <v>1</v>
      </c>
      <c r="W2199">
        <f t="shared" si="103"/>
        <v>15</v>
      </c>
      <c r="X2199" s="27">
        <f>marketing_campaign32[[#This Row],[TotalSpend]]/marketing_campaign32[[#This Row],[Income]]</f>
        <v>4.3311292697716049E-4</v>
      </c>
      <c r="Y2199" s="27" t="str">
        <f>IF(marketing_campaign32[[#This Row],[TotalSpend]]&gt;1196, "High Spend", "Low Spend")</f>
        <v>Low Spend</v>
      </c>
      <c r="Z2199">
        <v>1</v>
      </c>
      <c r="AA2199">
        <v>1</v>
      </c>
      <c r="AB2199">
        <v>0</v>
      </c>
      <c r="AC2199">
        <v>2</v>
      </c>
      <c r="AD2199">
        <f t="shared" si="104"/>
        <v>3</v>
      </c>
      <c r="AE2199" s="30">
        <f>IFERROR(marketing_campaign32[[#This Row],[TotalSpend]]/marketing_campaign32[[#This Row],[TotalPurchase]], 0)</f>
        <v>5</v>
      </c>
      <c r="AF2199">
        <v>6</v>
      </c>
      <c r="AG2199">
        <v>0</v>
      </c>
      <c r="AH2199">
        <v>0</v>
      </c>
      <c r="AI2199">
        <v>0</v>
      </c>
      <c r="AJ2199">
        <v>0</v>
      </c>
      <c r="AK2199">
        <v>0</v>
      </c>
      <c r="AL2199">
        <v>0</v>
      </c>
      <c r="AM2199">
        <v>0</v>
      </c>
    </row>
    <row r="2200" spans="1:39" x14ac:dyDescent="0.3">
      <c r="A2200">
        <v>9291</v>
      </c>
      <c r="B2200">
        <v>1959</v>
      </c>
      <c r="C2200">
        <f>2014-marketing_campaign32[[#This Row],[Year_Birth]]</f>
        <v>55</v>
      </c>
      <c r="D2200" t="str">
        <f>IF(AND(marketing_campaign32[[#This Row],[Age]]&gt;17, marketing_campaign32[[#This Row],[Age]]&lt;40), "Adult", IF(AND(marketing_campaign32[[#This Row],[Age]]&gt;=40, marketing_campaign32[[#This Row],[Age]]&lt;59), "Middle Age", "Old Age"))</f>
        <v>Middle Age</v>
      </c>
      <c r="E2200">
        <v>3</v>
      </c>
      <c r="F2200">
        <v>2</v>
      </c>
      <c r="G2200">
        <v>34242</v>
      </c>
      <c r="H2200" t="s">
        <v>147</v>
      </c>
      <c r="I2200">
        <v>2</v>
      </c>
      <c r="J2200">
        <v>0</v>
      </c>
      <c r="K2200">
        <v>1</v>
      </c>
      <c r="L2200">
        <f t="shared" si="102"/>
        <v>1</v>
      </c>
      <c r="M2200">
        <f>marketing_campaign32[[#This Row],[TotalKids]]+marketing_campaign32[[#This Row],[Marital_Number]]</f>
        <v>3</v>
      </c>
      <c r="N2200" s="1">
        <v>41721</v>
      </c>
      <c r="O2200" s="22">
        <f>MAX($N$2:$N$2229)-marketing_campaign32[[#This Row],[Dt_Customer]]</f>
        <v>98</v>
      </c>
      <c r="P2200">
        <v>25</v>
      </c>
      <c r="Q2200">
        <v>8</v>
      </c>
      <c r="R2200">
        <v>2</v>
      </c>
      <c r="S2200">
        <v>4</v>
      </c>
      <c r="T2200">
        <v>0</v>
      </c>
      <c r="U2200">
        <v>0</v>
      </c>
      <c r="V2200">
        <v>1</v>
      </c>
      <c r="W2200">
        <f t="shared" si="103"/>
        <v>15</v>
      </c>
      <c r="X2200" s="27">
        <f>marketing_campaign32[[#This Row],[TotalSpend]]/marketing_campaign32[[#This Row],[Income]]</f>
        <v>4.3805852461888909E-4</v>
      </c>
      <c r="Y2200" s="27" t="str">
        <f>IF(marketing_campaign32[[#This Row],[TotalSpend]]&gt;1196, "High Spend", "Low Spend")</f>
        <v>Low Spend</v>
      </c>
      <c r="Z2200">
        <v>1</v>
      </c>
      <c r="AA2200">
        <v>0</v>
      </c>
      <c r="AB2200">
        <v>0</v>
      </c>
      <c r="AC2200">
        <v>3</v>
      </c>
      <c r="AD2200">
        <f t="shared" si="104"/>
        <v>3</v>
      </c>
      <c r="AE2200" s="30">
        <f>IFERROR(marketing_campaign32[[#This Row],[TotalSpend]]/marketing_campaign32[[#This Row],[TotalPurchase]], 0)</f>
        <v>5</v>
      </c>
      <c r="AF2200">
        <v>5</v>
      </c>
      <c r="AG2200">
        <v>0</v>
      </c>
      <c r="AH2200">
        <v>0</v>
      </c>
      <c r="AI2200">
        <v>0</v>
      </c>
      <c r="AJ2200">
        <v>0</v>
      </c>
      <c r="AK2200">
        <v>0</v>
      </c>
      <c r="AL2200">
        <v>0</v>
      </c>
      <c r="AM2200">
        <v>0</v>
      </c>
    </row>
    <row r="2201" spans="1:39" x14ac:dyDescent="0.3">
      <c r="A2201">
        <v>8663</v>
      </c>
      <c r="B2201">
        <v>1974</v>
      </c>
      <c r="C2201">
        <f>2014-marketing_campaign32[[#This Row],[Year_Birth]]</f>
        <v>40</v>
      </c>
      <c r="D2201" t="str">
        <f>IF(AND(marketing_campaign32[[#This Row],[Age]]&gt;17, marketing_campaign32[[#This Row],[Age]]&lt;40), "Adult", IF(AND(marketing_campaign32[[#This Row],[Age]]&gt;=40, marketing_campaign32[[#This Row],[Age]]&lt;59), "Middle Age", "Old Age"))</f>
        <v>Middle Age</v>
      </c>
      <c r="E2201">
        <v>2</v>
      </c>
      <c r="F2201">
        <v>1</v>
      </c>
      <c r="G2201">
        <v>39996</v>
      </c>
      <c r="H2201" t="s">
        <v>147</v>
      </c>
      <c r="I2201">
        <v>2</v>
      </c>
      <c r="J2201">
        <v>1</v>
      </c>
      <c r="K2201">
        <v>1</v>
      </c>
      <c r="L2201">
        <f t="shared" si="102"/>
        <v>2</v>
      </c>
      <c r="M2201">
        <f>marketing_campaign32[[#This Row],[TotalKids]]+marketing_campaign32[[#This Row],[Marital_Number]]</f>
        <v>3</v>
      </c>
      <c r="N2201" s="1">
        <v>41781</v>
      </c>
      <c r="O2201" s="22">
        <f>MAX($N$2:$N$2229)-marketing_campaign32[[#This Row],[Dt_Customer]]</f>
        <v>38</v>
      </c>
      <c r="P2201">
        <v>85</v>
      </c>
      <c r="Q2201">
        <v>11</v>
      </c>
      <c r="R2201">
        <v>0</v>
      </c>
      <c r="S2201">
        <v>3</v>
      </c>
      <c r="T2201">
        <v>0</v>
      </c>
      <c r="U2201">
        <v>0</v>
      </c>
      <c r="V2201">
        <v>1</v>
      </c>
      <c r="W2201">
        <f t="shared" si="103"/>
        <v>15</v>
      </c>
      <c r="X2201" s="27">
        <f>marketing_campaign32[[#This Row],[TotalSpend]]/marketing_campaign32[[#This Row],[Income]]</f>
        <v>3.7503750375037501E-4</v>
      </c>
      <c r="Y2201" s="27" t="str">
        <f>IF(marketing_campaign32[[#This Row],[TotalSpend]]&gt;1196, "High Spend", "Low Spend")</f>
        <v>Low Spend</v>
      </c>
      <c r="Z2201">
        <v>1</v>
      </c>
      <c r="AA2201">
        <v>1</v>
      </c>
      <c r="AB2201">
        <v>0</v>
      </c>
      <c r="AC2201">
        <v>2</v>
      </c>
      <c r="AD2201">
        <f t="shared" si="104"/>
        <v>3</v>
      </c>
      <c r="AE2201" s="30">
        <f>IFERROR(marketing_campaign32[[#This Row],[TotalSpend]]/marketing_campaign32[[#This Row],[TotalPurchase]], 0)</f>
        <v>5</v>
      </c>
      <c r="AF2201">
        <v>6</v>
      </c>
      <c r="AG2201">
        <v>0</v>
      </c>
      <c r="AH2201">
        <v>0</v>
      </c>
      <c r="AI2201">
        <v>0</v>
      </c>
      <c r="AJ2201">
        <v>0</v>
      </c>
      <c r="AK2201">
        <v>0</v>
      </c>
      <c r="AL2201">
        <v>0</v>
      </c>
      <c r="AM2201">
        <v>0</v>
      </c>
    </row>
    <row r="2202" spans="1:39" x14ac:dyDescent="0.3">
      <c r="A2202">
        <v>9960</v>
      </c>
      <c r="B2202">
        <v>1991</v>
      </c>
      <c r="C2202">
        <f>2014-marketing_campaign32[[#This Row],[Year_Birth]]</f>
        <v>23</v>
      </c>
      <c r="D2202" t="str">
        <f>IF(AND(marketing_campaign32[[#This Row],[Age]]&gt;17, marketing_campaign32[[#This Row],[Age]]&lt;40), "Adult", IF(AND(marketing_campaign32[[#This Row],[Age]]&gt;=40, marketing_campaign32[[#This Row],[Age]]&lt;59), "Middle Age", "Old Age"))</f>
        <v>Adult</v>
      </c>
      <c r="E2202">
        <v>1</v>
      </c>
      <c r="F2202">
        <v>1</v>
      </c>
      <c r="G2202">
        <v>26868</v>
      </c>
      <c r="H2202" t="s">
        <v>148</v>
      </c>
      <c r="I2202">
        <v>1</v>
      </c>
      <c r="J2202">
        <v>1</v>
      </c>
      <c r="K2202">
        <v>0</v>
      </c>
      <c r="L2202">
        <f t="shared" si="102"/>
        <v>1</v>
      </c>
      <c r="M2202">
        <f>marketing_campaign32[[#This Row],[TotalKids]]+marketing_campaign32[[#This Row],[Marital_Number]]</f>
        <v>2</v>
      </c>
      <c r="N2202" s="1">
        <v>41759</v>
      </c>
      <c r="O2202" s="22">
        <f>MAX($N$2:$N$2229)-marketing_campaign32[[#This Row],[Dt_Customer]]</f>
        <v>60</v>
      </c>
      <c r="P2202">
        <v>52</v>
      </c>
      <c r="Q2202">
        <v>0</v>
      </c>
      <c r="R2202">
        <v>0</v>
      </c>
      <c r="S2202">
        <v>1</v>
      </c>
      <c r="T2202">
        <v>8</v>
      </c>
      <c r="U2202">
        <v>3</v>
      </c>
      <c r="V2202">
        <v>2</v>
      </c>
      <c r="W2202">
        <f t="shared" si="103"/>
        <v>14</v>
      </c>
      <c r="X2202" s="27">
        <f>marketing_campaign32[[#This Row],[TotalSpend]]/marketing_campaign32[[#This Row],[Income]]</f>
        <v>5.2106595206193246E-4</v>
      </c>
      <c r="Y2202" s="27" t="str">
        <f>IF(marketing_campaign32[[#This Row],[TotalSpend]]&gt;1196, "High Spend", "Low Spend")</f>
        <v>Low Spend</v>
      </c>
      <c r="Z2202">
        <v>1</v>
      </c>
      <c r="AA2202">
        <v>1</v>
      </c>
      <c r="AB2202">
        <v>0</v>
      </c>
      <c r="AC2202">
        <v>2</v>
      </c>
      <c r="AD2202">
        <f t="shared" si="104"/>
        <v>3</v>
      </c>
      <c r="AE2202" s="30">
        <f>IFERROR(marketing_campaign32[[#This Row],[TotalSpend]]/marketing_campaign32[[#This Row],[TotalPurchase]], 0)</f>
        <v>4.666666666666667</v>
      </c>
      <c r="AF2202">
        <v>7</v>
      </c>
      <c r="AG2202">
        <v>0</v>
      </c>
      <c r="AH2202">
        <v>0</v>
      </c>
      <c r="AI2202">
        <v>0</v>
      </c>
      <c r="AJ2202">
        <v>0</v>
      </c>
      <c r="AK2202">
        <v>0</v>
      </c>
      <c r="AL2202">
        <v>0</v>
      </c>
      <c r="AM2202">
        <v>0</v>
      </c>
    </row>
    <row r="2203" spans="1:39" x14ac:dyDescent="0.3">
      <c r="A2203">
        <v>10241</v>
      </c>
      <c r="B2203">
        <v>1975</v>
      </c>
      <c r="C2203">
        <f>2014-marketing_campaign32[[#This Row],[Year_Birth]]</f>
        <v>39</v>
      </c>
      <c r="D2203" t="str">
        <f>IF(AND(marketing_campaign32[[#This Row],[Age]]&gt;17, marketing_campaign32[[#This Row],[Age]]&lt;40), "Adult", IF(AND(marketing_campaign32[[#This Row],[Age]]&gt;=40, marketing_campaign32[[#This Row],[Age]]&lt;59), "Middle Age", "Old Age"))</f>
        <v>Adult</v>
      </c>
      <c r="E2203">
        <v>3</v>
      </c>
      <c r="F2203">
        <v>1</v>
      </c>
      <c r="G2203">
        <v>11448</v>
      </c>
      <c r="H2203" t="s">
        <v>148</v>
      </c>
      <c r="I2203">
        <v>1</v>
      </c>
      <c r="J2203">
        <v>0</v>
      </c>
      <c r="K2203">
        <v>0</v>
      </c>
      <c r="L2203">
        <f t="shared" si="102"/>
        <v>0</v>
      </c>
      <c r="M2203">
        <f>marketing_campaign32[[#This Row],[TotalKids]]+marketing_campaign32[[#This Row],[Marital_Number]]</f>
        <v>1</v>
      </c>
      <c r="N2203" s="1">
        <v>41623</v>
      </c>
      <c r="O2203" s="22">
        <f>MAX($N$2:$N$2229)-marketing_campaign32[[#This Row],[Dt_Customer]]</f>
        <v>196</v>
      </c>
      <c r="P2203">
        <v>16</v>
      </c>
      <c r="Q2203">
        <v>0</v>
      </c>
      <c r="R2203">
        <v>0</v>
      </c>
      <c r="S2203">
        <v>0</v>
      </c>
      <c r="T2203">
        <v>6</v>
      </c>
      <c r="U2203">
        <v>2</v>
      </c>
      <c r="V2203">
        <v>6</v>
      </c>
      <c r="W2203">
        <f t="shared" si="103"/>
        <v>14</v>
      </c>
      <c r="X2203" s="27">
        <f>marketing_campaign32[[#This Row],[TotalSpend]]/marketing_campaign32[[#This Row],[Income]]</f>
        <v>1.222921034241789E-3</v>
      </c>
      <c r="Y2203" s="27" t="str">
        <f>IF(marketing_campaign32[[#This Row],[TotalSpend]]&gt;1196, "High Spend", "Low Spend")</f>
        <v>Low Spend</v>
      </c>
      <c r="Z2203">
        <v>1</v>
      </c>
      <c r="AA2203">
        <v>1</v>
      </c>
      <c r="AB2203">
        <v>0</v>
      </c>
      <c r="AC2203">
        <v>2</v>
      </c>
      <c r="AD2203">
        <f t="shared" si="104"/>
        <v>3</v>
      </c>
      <c r="AE2203" s="30">
        <f>IFERROR(marketing_campaign32[[#This Row],[TotalSpend]]/marketing_campaign32[[#This Row],[TotalPurchase]], 0)</f>
        <v>4.666666666666667</v>
      </c>
      <c r="AF2203">
        <v>6</v>
      </c>
      <c r="AG2203">
        <v>0</v>
      </c>
      <c r="AH2203">
        <v>0</v>
      </c>
      <c r="AI2203">
        <v>0</v>
      </c>
      <c r="AJ2203">
        <v>0</v>
      </c>
      <c r="AK2203">
        <v>0</v>
      </c>
      <c r="AL2203">
        <v>0</v>
      </c>
      <c r="AM2203">
        <v>0</v>
      </c>
    </row>
    <row r="2204" spans="1:39" x14ac:dyDescent="0.3">
      <c r="A2204">
        <v>5029</v>
      </c>
      <c r="B2204">
        <v>1946</v>
      </c>
      <c r="C2204">
        <f>2014-marketing_campaign32[[#This Row],[Year_Birth]]</f>
        <v>68</v>
      </c>
      <c r="D2204" t="str">
        <f>IF(AND(marketing_campaign32[[#This Row],[Age]]&gt;17, marketing_campaign32[[#This Row],[Age]]&lt;40), "Adult", IF(AND(marketing_campaign32[[#This Row],[Age]]&gt;=40, marketing_campaign32[[#This Row],[Age]]&lt;59), "Middle Age", "Old Age"))</f>
        <v>Old Age</v>
      </c>
      <c r="E2204">
        <v>2</v>
      </c>
      <c r="F2204">
        <v>2</v>
      </c>
      <c r="G2204">
        <v>18100</v>
      </c>
      <c r="H2204" t="s">
        <v>148</v>
      </c>
      <c r="I2204">
        <v>1</v>
      </c>
      <c r="J2204">
        <v>0</v>
      </c>
      <c r="K2204">
        <v>0</v>
      </c>
      <c r="L2204">
        <f t="shared" si="102"/>
        <v>0</v>
      </c>
      <c r="M2204">
        <f>marketing_campaign32[[#This Row],[TotalKids]]+marketing_campaign32[[#This Row],[Marital_Number]]</f>
        <v>2</v>
      </c>
      <c r="N2204" s="1">
        <v>41492</v>
      </c>
      <c r="O2204" s="22">
        <f>MAX($N$2:$N$2229)-marketing_campaign32[[#This Row],[Dt_Customer]]</f>
        <v>327</v>
      </c>
      <c r="P2204">
        <v>14</v>
      </c>
      <c r="Q2204">
        <v>3</v>
      </c>
      <c r="R2204">
        <v>1</v>
      </c>
      <c r="S2204">
        <v>2</v>
      </c>
      <c r="T2204">
        <v>4</v>
      </c>
      <c r="U2204">
        <v>3</v>
      </c>
      <c r="V2204">
        <v>1</v>
      </c>
      <c r="W2204">
        <f t="shared" si="103"/>
        <v>14</v>
      </c>
      <c r="X2204" s="27">
        <f>marketing_campaign32[[#This Row],[TotalSpend]]/marketing_campaign32[[#This Row],[Income]]</f>
        <v>7.7348066298342543E-4</v>
      </c>
      <c r="Y2204" s="27" t="str">
        <f>IF(marketing_campaign32[[#This Row],[TotalSpend]]&gt;1196, "High Spend", "Low Spend")</f>
        <v>Low Spend</v>
      </c>
      <c r="Z2204">
        <v>1</v>
      </c>
      <c r="AA2204">
        <v>0</v>
      </c>
      <c r="AB2204">
        <v>0</v>
      </c>
      <c r="AC2204">
        <v>3</v>
      </c>
      <c r="AD2204">
        <f t="shared" si="104"/>
        <v>3</v>
      </c>
      <c r="AE2204" s="30">
        <f>IFERROR(marketing_campaign32[[#This Row],[TotalSpend]]/marketing_campaign32[[#This Row],[TotalPurchase]], 0)</f>
        <v>4.666666666666667</v>
      </c>
      <c r="AF2204">
        <v>5</v>
      </c>
      <c r="AG2204">
        <v>0</v>
      </c>
      <c r="AH2204">
        <v>0</v>
      </c>
      <c r="AI2204">
        <v>0</v>
      </c>
      <c r="AJ2204">
        <v>0</v>
      </c>
      <c r="AK2204">
        <v>0</v>
      </c>
      <c r="AL2204">
        <v>0</v>
      </c>
      <c r="AM2204">
        <v>0</v>
      </c>
    </row>
    <row r="2205" spans="1:39" x14ac:dyDescent="0.3">
      <c r="A2205">
        <v>5846</v>
      </c>
      <c r="B2205">
        <v>1977</v>
      </c>
      <c r="C2205">
        <f>2014-marketing_campaign32[[#This Row],[Year_Birth]]</f>
        <v>37</v>
      </c>
      <c r="D2205" t="str">
        <f>IF(AND(marketing_campaign32[[#This Row],[Age]]&gt;17, marketing_campaign32[[#This Row],[Age]]&lt;40), "Adult", IF(AND(marketing_campaign32[[#This Row],[Age]]&gt;=40, marketing_campaign32[[#This Row],[Age]]&lt;59), "Middle Age", "Old Age"))</f>
        <v>Adult</v>
      </c>
      <c r="E2205">
        <v>2</v>
      </c>
      <c r="F2205">
        <v>1</v>
      </c>
      <c r="G2205">
        <v>40246</v>
      </c>
      <c r="H2205" t="s">
        <v>147</v>
      </c>
      <c r="I2205">
        <v>2</v>
      </c>
      <c r="J2205">
        <v>1</v>
      </c>
      <c r="K2205">
        <v>0</v>
      </c>
      <c r="L2205">
        <f t="shared" si="102"/>
        <v>1</v>
      </c>
      <c r="M2205">
        <f>marketing_campaign32[[#This Row],[TotalKids]]+marketing_campaign32[[#This Row],[Marital_Number]]</f>
        <v>2</v>
      </c>
      <c r="N2205" s="1">
        <v>41262</v>
      </c>
      <c r="O2205" s="22">
        <f>MAX($N$2:$N$2229)-marketing_campaign32[[#This Row],[Dt_Customer]]</f>
        <v>557</v>
      </c>
      <c r="P2205">
        <v>68</v>
      </c>
      <c r="Q2205">
        <v>2</v>
      </c>
      <c r="R2205">
        <v>1</v>
      </c>
      <c r="S2205">
        <v>6</v>
      </c>
      <c r="T2205">
        <v>2</v>
      </c>
      <c r="U2205">
        <v>1</v>
      </c>
      <c r="V2205">
        <v>1</v>
      </c>
      <c r="W2205">
        <f t="shared" si="103"/>
        <v>13</v>
      </c>
      <c r="X2205" s="27">
        <f>marketing_campaign32[[#This Row],[TotalSpend]]/marketing_campaign32[[#This Row],[Income]]</f>
        <v>3.2301346717686228E-4</v>
      </c>
      <c r="Y2205" s="27" t="str">
        <f>IF(marketing_campaign32[[#This Row],[TotalSpend]]&gt;1196, "High Spend", "Low Spend")</f>
        <v>Low Spend</v>
      </c>
      <c r="Z2205">
        <v>1</v>
      </c>
      <c r="AA2205">
        <v>1</v>
      </c>
      <c r="AB2205">
        <v>0</v>
      </c>
      <c r="AC2205">
        <v>2</v>
      </c>
      <c r="AD2205">
        <f t="shared" si="104"/>
        <v>3</v>
      </c>
      <c r="AE2205" s="30">
        <f>IFERROR(marketing_campaign32[[#This Row],[TotalSpend]]/marketing_campaign32[[#This Row],[TotalPurchase]], 0)</f>
        <v>4.333333333333333</v>
      </c>
      <c r="AF2205">
        <v>6</v>
      </c>
      <c r="AG2205">
        <v>0</v>
      </c>
      <c r="AH2205">
        <v>0</v>
      </c>
      <c r="AI2205">
        <v>0</v>
      </c>
      <c r="AJ2205">
        <v>0</v>
      </c>
      <c r="AK2205">
        <v>0</v>
      </c>
      <c r="AL2205">
        <v>0</v>
      </c>
      <c r="AM2205">
        <v>0</v>
      </c>
    </row>
    <row r="2206" spans="1:39" x14ac:dyDescent="0.3">
      <c r="A2206">
        <v>11148</v>
      </c>
      <c r="B2206">
        <v>1975</v>
      </c>
      <c r="C2206">
        <f>2014-marketing_campaign32[[#This Row],[Year_Birth]]</f>
        <v>39</v>
      </c>
      <c r="D2206" t="str">
        <f>IF(AND(marketing_campaign32[[#This Row],[Age]]&gt;17, marketing_campaign32[[#This Row],[Age]]&lt;40), "Adult", IF(AND(marketing_campaign32[[#This Row],[Age]]&gt;=40, marketing_campaign32[[#This Row],[Age]]&lt;59), "Middle Age", "Old Age"))</f>
        <v>Adult</v>
      </c>
      <c r="E2206">
        <v>2</v>
      </c>
      <c r="F2206">
        <v>2</v>
      </c>
      <c r="G2206">
        <v>22280</v>
      </c>
      <c r="H2206" t="s">
        <v>148</v>
      </c>
      <c r="I2206">
        <v>1</v>
      </c>
      <c r="J2206">
        <v>1</v>
      </c>
      <c r="K2206">
        <v>0</v>
      </c>
      <c r="L2206">
        <f t="shared" si="102"/>
        <v>1</v>
      </c>
      <c r="M2206">
        <f>marketing_campaign32[[#This Row],[TotalKids]]+marketing_campaign32[[#This Row],[Marital_Number]]</f>
        <v>3</v>
      </c>
      <c r="N2206" s="1">
        <v>41413</v>
      </c>
      <c r="O2206" s="22">
        <f>MAX($N$2:$N$2229)-marketing_campaign32[[#This Row],[Dt_Customer]]</f>
        <v>406</v>
      </c>
      <c r="P2206">
        <v>85</v>
      </c>
      <c r="Q2206">
        <v>2</v>
      </c>
      <c r="R2206">
        <v>1</v>
      </c>
      <c r="S2206">
        <v>4</v>
      </c>
      <c r="T2206">
        <v>3</v>
      </c>
      <c r="U2206">
        <v>1</v>
      </c>
      <c r="V2206">
        <v>2</v>
      </c>
      <c r="W2206">
        <f t="shared" si="103"/>
        <v>13</v>
      </c>
      <c r="X2206" s="27">
        <f>marketing_campaign32[[#This Row],[TotalSpend]]/marketing_campaign32[[#This Row],[Income]]</f>
        <v>5.8348294434470375E-4</v>
      </c>
      <c r="Y2206" s="27" t="str">
        <f>IF(marketing_campaign32[[#This Row],[TotalSpend]]&gt;1196, "High Spend", "Low Spend")</f>
        <v>Low Spend</v>
      </c>
      <c r="Z2206">
        <v>1</v>
      </c>
      <c r="AA2206">
        <v>1</v>
      </c>
      <c r="AB2206">
        <v>0</v>
      </c>
      <c r="AC2206">
        <v>2</v>
      </c>
      <c r="AD2206">
        <f t="shared" si="104"/>
        <v>3</v>
      </c>
      <c r="AE2206" s="30">
        <f>IFERROR(marketing_campaign32[[#This Row],[TotalSpend]]/marketing_campaign32[[#This Row],[TotalPurchase]], 0)</f>
        <v>4.333333333333333</v>
      </c>
      <c r="AF2206">
        <v>8</v>
      </c>
      <c r="AG2206">
        <v>0</v>
      </c>
      <c r="AH2206">
        <v>0</v>
      </c>
      <c r="AI2206">
        <v>0</v>
      </c>
      <c r="AJ2206">
        <v>0</v>
      </c>
      <c r="AK2206">
        <v>0</v>
      </c>
      <c r="AL2206">
        <v>0</v>
      </c>
      <c r="AM2206">
        <v>0</v>
      </c>
    </row>
    <row r="2207" spans="1:39" x14ac:dyDescent="0.3">
      <c r="A2207">
        <v>10757</v>
      </c>
      <c r="B2207">
        <v>1967</v>
      </c>
      <c r="C2207">
        <f>2014-marketing_campaign32[[#This Row],[Year_Birth]]</f>
        <v>47</v>
      </c>
      <c r="D2207" t="str">
        <f>IF(AND(marketing_campaign32[[#This Row],[Age]]&gt;17, marketing_campaign32[[#This Row],[Age]]&lt;40), "Adult", IF(AND(marketing_campaign32[[#This Row],[Age]]&gt;=40, marketing_campaign32[[#This Row],[Age]]&lt;59), "Middle Age", "Old Age"))</f>
        <v>Middle Age</v>
      </c>
      <c r="E2207">
        <v>3</v>
      </c>
      <c r="F2207">
        <v>1</v>
      </c>
      <c r="G2207">
        <v>28420</v>
      </c>
      <c r="H2207" t="s">
        <v>148</v>
      </c>
      <c r="I2207">
        <v>1</v>
      </c>
      <c r="J2207">
        <v>1</v>
      </c>
      <c r="K2207">
        <v>0</v>
      </c>
      <c r="L2207">
        <f t="shared" si="102"/>
        <v>1</v>
      </c>
      <c r="M2207">
        <f>marketing_campaign32[[#This Row],[TotalKids]]+marketing_campaign32[[#This Row],[Marital_Number]]</f>
        <v>2</v>
      </c>
      <c r="N2207" s="1">
        <v>41632</v>
      </c>
      <c r="O2207" s="22">
        <f>MAX($N$2:$N$2229)-marketing_campaign32[[#This Row],[Dt_Customer]]</f>
        <v>187</v>
      </c>
      <c r="P2207">
        <v>36</v>
      </c>
      <c r="Q2207">
        <v>4</v>
      </c>
      <c r="R2207">
        <v>2</v>
      </c>
      <c r="S2207">
        <v>5</v>
      </c>
      <c r="T2207">
        <v>2</v>
      </c>
      <c r="U2207">
        <v>0</v>
      </c>
      <c r="V2207">
        <v>0</v>
      </c>
      <c r="W2207">
        <f t="shared" si="103"/>
        <v>13</v>
      </c>
      <c r="X2207" s="27">
        <f>marketing_campaign32[[#This Row],[TotalSpend]]/marketing_campaign32[[#This Row],[Income]]</f>
        <v>4.5742434904996482E-4</v>
      </c>
      <c r="Y2207" s="27" t="str">
        <f>IF(marketing_campaign32[[#This Row],[TotalSpend]]&gt;1196, "High Spend", "Low Spend")</f>
        <v>Low Spend</v>
      </c>
      <c r="Z2207">
        <v>1</v>
      </c>
      <c r="AA2207">
        <v>1</v>
      </c>
      <c r="AB2207">
        <v>0</v>
      </c>
      <c r="AC2207">
        <v>2</v>
      </c>
      <c r="AD2207">
        <f t="shared" si="104"/>
        <v>3</v>
      </c>
      <c r="AE2207" s="30">
        <f>IFERROR(marketing_campaign32[[#This Row],[TotalSpend]]/marketing_campaign32[[#This Row],[TotalPurchase]], 0)</f>
        <v>4.333333333333333</v>
      </c>
      <c r="AF2207">
        <v>6</v>
      </c>
      <c r="AG2207">
        <v>0</v>
      </c>
      <c r="AH2207">
        <v>0</v>
      </c>
      <c r="AI2207">
        <v>0</v>
      </c>
      <c r="AJ2207">
        <v>0</v>
      </c>
      <c r="AK2207">
        <v>0</v>
      </c>
      <c r="AL2207">
        <v>0</v>
      </c>
      <c r="AM2207">
        <v>0</v>
      </c>
    </row>
    <row r="2208" spans="1:39" x14ac:dyDescent="0.3">
      <c r="A2208">
        <v>10067</v>
      </c>
      <c r="B2208">
        <v>1976</v>
      </c>
      <c r="C2208">
        <f>2014-marketing_campaign32[[#This Row],[Year_Birth]]</f>
        <v>38</v>
      </c>
      <c r="D2208" t="str">
        <f>IF(AND(marketing_campaign32[[#This Row],[Age]]&gt;17, marketing_campaign32[[#This Row],[Age]]&lt;40), "Adult", IF(AND(marketing_campaign32[[#This Row],[Age]]&gt;=40, marketing_campaign32[[#This Row],[Age]]&lt;59), "Middle Age", "Old Age"))</f>
        <v>Adult</v>
      </c>
      <c r="E2208">
        <v>3</v>
      </c>
      <c r="F2208">
        <v>2</v>
      </c>
      <c r="G2208">
        <v>25176</v>
      </c>
      <c r="H2208" t="s">
        <v>148</v>
      </c>
      <c r="I2208">
        <v>1</v>
      </c>
      <c r="J2208">
        <v>1</v>
      </c>
      <c r="K2208">
        <v>1</v>
      </c>
      <c r="L2208">
        <f t="shared" si="102"/>
        <v>2</v>
      </c>
      <c r="M2208">
        <f>marketing_campaign32[[#This Row],[TotalKids]]+marketing_campaign32[[#This Row],[Marital_Number]]</f>
        <v>4</v>
      </c>
      <c r="N2208" s="1">
        <v>41496</v>
      </c>
      <c r="O2208" s="22">
        <f>MAX($N$2:$N$2229)-marketing_campaign32[[#This Row],[Dt_Customer]]</f>
        <v>323</v>
      </c>
      <c r="P2208">
        <v>79</v>
      </c>
      <c r="Q2208">
        <v>4</v>
      </c>
      <c r="R2208">
        <v>0</v>
      </c>
      <c r="S2208">
        <v>4</v>
      </c>
      <c r="T2208">
        <v>0</v>
      </c>
      <c r="U2208">
        <v>0</v>
      </c>
      <c r="V2208">
        <v>5</v>
      </c>
      <c r="W2208">
        <f t="shared" si="103"/>
        <v>13</v>
      </c>
      <c r="X2208" s="27">
        <f>marketing_campaign32[[#This Row],[TotalSpend]]/marketing_campaign32[[#This Row],[Income]]</f>
        <v>5.1636479186526851E-4</v>
      </c>
      <c r="Y2208" s="27" t="str">
        <f>IF(marketing_campaign32[[#This Row],[TotalSpend]]&gt;1196, "High Spend", "Low Spend")</f>
        <v>Low Spend</v>
      </c>
      <c r="Z2208">
        <v>1</v>
      </c>
      <c r="AA2208">
        <v>1</v>
      </c>
      <c r="AB2208">
        <v>0</v>
      </c>
      <c r="AC2208">
        <v>2</v>
      </c>
      <c r="AD2208">
        <f t="shared" si="104"/>
        <v>3</v>
      </c>
      <c r="AE2208" s="30">
        <f>IFERROR(marketing_campaign32[[#This Row],[TotalSpend]]/marketing_campaign32[[#This Row],[TotalPurchase]], 0)</f>
        <v>4.333333333333333</v>
      </c>
      <c r="AF2208">
        <v>7</v>
      </c>
      <c r="AG2208">
        <v>0</v>
      </c>
      <c r="AH2208">
        <v>0</v>
      </c>
      <c r="AI2208">
        <v>0</v>
      </c>
      <c r="AJ2208">
        <v>0</v>
      </c>
      <c r="AK2208">
        <v>0</v>
      </c>
      <c r="AL2208">
        <v>0</v>
      </c>
      <c r="AM2208">
        <v>0</v>
      </c>
    </row>
    <row r="2209" spans="1:39" x14ac:dyDescent="0.3">
      <c r="A2209">
        <v>2795</v>
      </c>
      <c r="B2209">
        <v>1958</v>
      </c>
      <c r="C2209">
        <f>2014-marketing_campaign32[[#This Row],[Year_Birth]]</f>
        <v>56</v>
      </c>
      <c r="D2209" t="str">
        <f>IF(AND(marketing_campaign32[[#This Row],[Age]]&gt;17, marketing_campaign32[[#This Row],[Age]]&lt;40), "Adult", IF(AND(marketing_campaign32[[#This Row],[Age]]&gt;=40, marketing_campaign32[[#This Row],[Age]]&lt;59), "Middle Age", "Old Age"))</f>
        <v>Middle Age</v>
      </c>
      <c r="E2209">
        <v>3</v>
      </c>
      <c r="F2209">
        <v>1</v>
      </c>
      <c r="G2209">
        <v>30523</v>
      </c>
      <c r="H2209" t="s">
        <v>147</v>
      </c>
      <c r="I2209">
        <v>2</v>
      </c>
      <c r="J2209">
        <v>2</v>
      </c>
      <c r="K2209">
        <v>1</v>
      </c>
      <c r="L2209">
        <f t="shared" si="102"/>
        <v>3</v>
      </c>
      <c r="M2209">
        <f>marketing_campaign32[[#This Row],[TotalKids]]+marketing_campaign32[[#This Row],[Marital_Number]]</f>
        <v>4</v>
      </c>
      <c r="N2209" s="1">
        <v>41456</v>
      </c>
      <c r="O2209" s="22">
        <f>MAX($N$2:$N$2229)-marketing_campaign32[[#This Row],[Dt_Customer]]</f>
        <v>363</v>
      </c>
      <c r="P2209">
        <v>0</v>
      </c>
      <c r="Q2209">
        <v>5</v>
      </c>
      <c r="R2209">
        <v>0</v>
      </c>
      <c r="S2209">
        <v>3</v>
      </c>
      <c r="T2209">
        <v>0</v>
      </c>
      <c r="U2209">
        <v>0</v>
      </c>
      <c r="V2209">
        <v>5</v>
      </c>
      <c r="W2209">
        <f t="shared" si="103"/>
        <v>13</v>
      </c>
      <c r="X2209" s="27">
        <f>marketing_campaign32[[#This Row],[TotalSpend]]/marketing_campaign32[[#This Row],[Income]]</f>
        <v>4.2590833142220621E-4</v>
      </c>
      <c r="Y2209" s="27" t="str">
        <f>IF(marketing_campaign32[[#This Row],[TotalSpend]]&gt;1196, "High Spend", "Low Spend")</f>
        <v>Low Spend</v>
      </c>
      <c r="Z2209">
        <v>1</v>
      </c>
      <c r="AA2209">
        <v>1</v>
      </c>
      <c r="AB2209">
        <v>0</v>
      </c>
      <c r="AC2209">
        <v>2</v>
      </c>
      <c r="AD2209">
        <f t="shared" si="104"/>
        <v>3</v>
      </c>
      <c r="AE2209" s="30">
        <f>IFERROR(marketing_campaign32[[#This Row],[TotalSpend]]/marketing_campaign32[[#This Row],[TotalPurchase]], 0)</f>
        <v>4.333333333333333</v>
      </c>
      <c r="AF2209">
        <v>7</v>
      </c>
      <c r="AG2209">
        <v>0</v>
      </c>
      <c r="AH2209">
        <v>0</v>
      </c>
      <c r="AI2209">
        <v>0</v>
      </c>
      <c r="AJ2209">
        <v>0</v>
      </c>
      <c r="AK2209">
        <v>0</v>
      </c>
      <c r="AL2209">
        <v>0</v>
      </c>
      <c r="AM2209">
        <v>0</v>
      </c>
    </row>
    <row r="2210" spans="1:39" x14ac:dyDescent="0.3">
      <c r="A2210">
        <v>7196</v>
      </c>
      <c r="B2210">
        <v>1950</v>
      </c>
      <c r="C2210">
        <f>2014-marketing_campaign32[[#This Row],[Year_Birth]]</f>
        <v>64</v>
      </c>
      <c r="D2210" t="str">
        <f>IF(AND(marketing_campaign32[[#This Row],[Age]]&gt;17, marketing_campaign32[[#This Row],[Age]]&lt;40), "Adult", IF(AND(marketing_campaign32[[#This Row],[Age]]&gt;=40, marketing_campaign32[[#This Row],[Age]]&lt;59), "Middle Age", "Old Age"))</f>
        <v>Old Age</v>
      </c>
      <c r="E2210">
        <v>3</v>
      </c>
      <c r="F2210">
        <v>2</v>
      </c>
      <c r="G2210">
        <v>41145</v>
      </c>
      <c r="H2210" t="s">
        <v>147</v>
      </c>
      <c r="I2210">
        <v>2</v>
      </c>
      <c r="J2210">
        <v>1</v>
      </c>
      <c r="K2210">
        <v>1</v>
      </c>
      <c r="L2210">
        <f t="shared" si="102"/>
        <v>2</v>
      </c>
      <c r="M2210">
        <f>marketing_campaign32[[#This Row],[TotalKids]]+marketing_campaign32[[#This Row],[Marital_Number]]</f>
        <v>4</v>
      </c>
      <c r="N2210" s="1">
        <v>41678</v>
      </c>
      <c r="O2210" s="22">
        <f>MAX($N$2:$N$2229)-marketing_campaign32[[#This Row],[Dt_Customer]]</f>
        <v>141</v>
      </c>
      <c r="P2210">
        <v>20</v>
      </c>
      <c r="Q2210">
        <v>9</v>
      </c>
      <c r="R2210">
        <v>0</v>
      </c>
      <c r="S2210">
        <v>3</v>
      </c>
      <c r="T2210">
        <v>0</v>
      </c>
      <c r="U2210">
        <v>0</v>
      </c>
      <c r="V2210">
        <v>1</v>
      </c>
      <c r="W2210">
        <f t="shared" si="103"/>
        <v>13</v>
      </c>
      <c r="X2210" s="27">
        <f>marketing_campaign32[[#This Row],[TotalSpend]]/marketing_campaign32[[#This Row],[Income]]</f>
        <v>3.1595576619273299E-4</v>
      </c>
      <c r="Y2210" s="27" t="str">
        <f>IF(marketing_campaign32[[#This Row],[TotalSpend]]&gt;1196, "High Spend", "Low Spend")</f>
        <v>Low Spend</v>
      </c>
      <c r="Z2210">
        <v>1</v>
      </c>
      <c r="AA2210">
        <v>0</v>
      </c>
      <c r="AB2210">
        <v>0</v>
      </c>
      <c r="AC2210">
        <v>3</v>
      </c>
      <c r="AD2210">
        <f t="shared" si="104"/>
        <v>3</v>
      </c>
      <c r="AE2210" s="30">
        <f>IFERROR(marketing_campaign32[[#This Row],[TotalSpend]]/marketing_campaign32[[#This Row],[TotalPurchase]], 0)</f>
        <v>4.333333333333333</v>
      </c>
      <c r="AF2210">
        <v>3</v>
      </c>
      <c r="AG2210">
        <v>0</v>
      </c>
      <c r="AH2210">
        <v>0</v>
      </c>
      <c r="AI2210">
        <v>0</v>
      </c>
      <c r="AJ2210">
        <v>0</v>
      </c>
      <c r="AK2210">
        <v>0</v>
      </c>
      <c r="AL2210">
        <v>0</v>
      </c>
      <c r="AM2210">
        <v>0</v>
      </c>
    </row>
    <row r="2211" spans="1:39" x14ac:dyDescent="0.3">
      <c r="A2211">
        <v>1109</v>
      </c>
      <c r="B2211">
        <v>1982</v>
      </c>
      <c r="C2211">
        <f>2014-marketing_campaign32[[#This Row],[Year_Birth]]</f>
        <v>32</v>
      </c>
      <c r="D2211" t="str">
        <f>IF(AND(marketing_campaign32[[#This Row],[Age]]&gt;17, marketing_campaign32[[#This Row],[Age]]&lt;40), "Adult", IF(AND(marketing_campaign32[[#This Row],[Age]]&gt;=40, marketing_campaign32[[#This Row],[Age]]&lt;59), "Middle Age", "Old Age"))</f>
        <v>Adult</v>
      </c>
      <c r="E2211">
        <v>3</v>
      </c>
      <c r="F2211">
        <v>2</v>
      </c>
      <c r="G2211">
        <v>27590</v>
      </c>
      <c r="H2211" t="s">
        <v>148</v>
      </c>
      <c r="I2211">
        <v>1</v>
      </c>
      <c r="J2211">
        <v>1</v>
      </c>
      <c r="K2211">
        <v>0</v>
      </c>
      <c r="L2211">
        <f t="shared" si="102"/>
        <v>1</v>
      </c>
      <c r="M2211">
        <f>marketing_campaign32[[#This Row],[TotalKids]]+marketing_campaign32[[#This Row],[Marital_Number]]</f>
        <v>3</v>
      </c>
      <c r="N2211" s="1">
        <v>41387</v>
      </c>
      <c r="O2211" s="22">
        <f>MAX($N$2:$N$2229)-marketing_campaign32[[#This Row],[Dt_Customer]]</f>
        <v>432</v>
      </c>
      <c r="P2211">
        <v>38</v>
      </c>
      <c r="Q2211">
        <v>6</v>
      </c>
      <c r="R2211">
        <v>0</v>
      </c>
      <c r="S2211">
        <v>5</v>
      </c>
      <c r="T2211">
        <v>0</v>
      </c>
      <c r="U2211">
        <v>0</v>
      </c>
      <c r="V2211">
        <v>1</v>
      </c>
      <c r="W2211">
        <f t="shared" si="103"/>
        <v>12</v>
      </c>
      <c r="X2211" s="27">
        <f>marketing_campaign32[[#This Row],[TotalSpend]]/marketing_campaign32[[#This Row],[Income]]</f>
        <v>4.3494019572308805E-4</v>
      </c>
      <c r="Y2211" s="27" t="str">
        <f>IF(marketing_campaign32[[#This Row],[TotalSpend]]&gt;1196, "High Spend", "Low Spend")</f>
        <v>Low Spend</v>
      </c>
      <c r="Z2211">
        <v>1</v>
      </c>
      <c r="AA2211">
        <v>1</v>
      </c>
      <c r="AB2211">
        <v>0</v>
      </c>
      <c r="AC2211">
        <v>2</v>
      </c>
      <c r="AD2211">
        <f t="shared" si="104"/>
        <v>3</v>
      </c>
      <c r="AE2211" s="30">
        <f>IFERROR(marketing_campaign32[[#This Row],[TotalSpend]]/marketing_campaign32[[#This Row],[TotalPurchase]], 0)</f>
        <v>4</v>
      </c>
      <c r="AF2211">
        <v>7</v>
      </c>
      <c r="AG2211">
        <v>0</v>
      </c>
      <c r="AH2211">
        <v>0</v>
      </c>
      <c r="AI2211">
        <v>0</v>
      </c>
      <c r="AJ2211">
        <v>0</v>
      </c>
      <c r="AK2211">
        <v>0</v>
      </c>
      <c r="AL2211">
        <v>0</v>
      </c>
      <c r="AM2211">
        <v>0</v>
      </c>
    </row>
    <row r="2212" spans="1:39" x14ac:dyDescent="0.3">
      <c r="A2212">
        <v>9725</v>
      </c>
      <c r="B2212">
        <v>1966</v>
      </c>
      <c r="C2212">
        <f>2014-marketing_campaign32[[#This Row],[Year_Birth]]</f>
        <v>48</v>
      </c>
      <c r="D2212" t="str">
        <f>IF(AND(marketing_campaign32[[#This Row],[Age]]&gt;17, marketing_campaign32[[#This Row],[Age]]&lt;40), "Adult", IF(AND(marketing_campaign32[[#This Row],[Age]]&gt;=40, marketing_campaign32[[#This Row],[Age]]&lt;59), "Middle Age", "Old Age"))</f>
        <v>Middle Age</v>
      </c>
      <c r="E2212">
        <v>3</v>
      </c>
      <c r="F2212">
        <v>2</v>
      </c>
      <c r="G2212">
        <v>28764</v>
      </c>
      <c r="H2212" t="s">
        <v>148</v>
      </c>
      <c r="I2212">
        <v>1</v>
      </c>
      <c r="J2212">
        <v>1</v>
      </c>
      <c r="K2212">
        <v>1</v>
      </c>
      <c r="L2212">
        <f t="shared" si="102"/>
        <v>2</v>
      </c>
      <c r="M2212">
        <f>marketing_campaign32[[#This Row],[TotalKids]]+marketing_campaign32[[#This Row],[Marital_Number]]</f>
        <v>4</v>
      </c>
      <c r="N2212" s="1">
        <v>41795</v>
      </c>
      <c r="O2212" s="22">
        <f>MAX($N$2:$N$2229)-marketing_campaign32[[#This Row],[Dt_Customer]]</f>
        <v>24</v>
      </c>
      <c r="P2212">
        <v>16</v>
      </c>
      <c r="Q2212">
        <v>8</v>
      </c>
      <c r="R2212">
        <v>0</v>
      </c>
      <c r="S2212">
        <v>3</v>
      </c>
      <c r="T2212">
        <v>0</v>
      </c>
      <c r="U2212">
        <v>0</v>
      </c>
      <c r="V2212">
        <v>1</v>
      </c>
      <c r="W2212">
        <f t="shared" si="103"/>
        <v>12</v>
      </c>
      <c r="X2212" s="27">
        <f>marketing_campaign32[[#This Row],[TotalSpend]]/marketing_campaign32[[#This Row],[Income]]</f>
        <v>4.1718815185648727E-4</v>
      </c>
      <c r="Y2212" s="27" t="str">
        <f>IF(marketing_campaign32[[#This Row],[TotalSpend]]&gt;1196, "High Spend", "Low Spend")</f>
        <v>Low Spend</v>
      </c>
      <c r="Z2212">
        <v>1</v>
      </c>
      <c r="AA2212">
        <v>1</v>
      </c>
      <c r="AB2212">
        <v>0</v>
      </c>
      <c r="AC2212">
        <v>2</v>
      </c>
      <c r="AD2212">
        <f t="shared" si="104"/>
        <v>3</v>
      </c>
      <c r="AE2212" s="30">
        <f>IFERROR(marketing_campaign32[[#This Row],[TotalSpend]]/marketing_campaign32[[#This Row],[TotalPurchase]], 0)</f>
        <v>4</v>
      </c>
      <c r="AF2212">
        <v>8</v>
      </c>
      <c r="AG2212">
        <v>0</v>
      </c>
      <c r="AH2212">
        <v>0</v>
      </c>
      <c r="AI2212">
        <v>1</v>
      </c>
      <c r="AJ2212">
        <v>0</v>
      </c>
      <c r="AK2212">
        <v>0</v>
      </c>
      <c r="AL2212">
        <v>0</v>
      </c>
      <c r="AM2212">
        <v>0</v>
      </c>
    </row>
    <row r="2213" spans="1:39" x14ac:dyDescent="0.3">
      <c r="A2213">
        <v>6961</v>
      </c>
      <c r="B2213">
        <v>1974</v>
      </c>
      <c r="C2213">
        <f>2014-marketing_campaign32[[#This Row],[Year_Birth]]</f>
        <v>40</v>
      </c>
      <c r="D2213" t="str">
        <f>IF(AND(marketing_campaign32[[#This Row],[Age]]&gt;17, marketing_campaign32[[#This Row],[Age]]&lt;40), "Adult", IF(AND(marketing_campaign32[[#This Row],[Age]]&gt;=40, marketing_campaign32[[#This Row],[Age]]&lt;59), "Middle Age", "Old Age"))</f>
        <v>Middle Age</v>
      </c>
      <c r="E2213">
        <v>2</v>
      </c>
      <c r="F2213">
        <v>2</v>
      </c>
      <c r="G2213">
        <v>26751</v>
      </c>
      <c r="H2213" t="s">
        <v>148</v>
      </c>
      <c r="I2213">
        <v>1</v>
      </c>
      <c r="J2213">
        <v>2</v>
      </c>
      <c r="K2213">
        <v>0</v>
      </c>
      <c r="L2213">
        <f t="shared" si="102"/>
        <v>2</v>
      </c>
      <c r="M2213">
        <f>marketing_campaign32[[#This Row],[TotalKids]]+marketing_campaign32[[#This Row],[Marital_Number]]</f>
        <v>4</v>
      </c>
      <c r="N2213" s="1">
        <v>41781</v>
      </c>
      <c r="O2213" s="22">
        <f>MAX($N$2:$N$2229)-marketing_campaign32[[#This Row],[Dt_Customer]]</f>
        <v>38</v>
      </c>
      <c r="P2213">
        <v>26</v>
      </c>
      <c r="Q2213">
        <v>1</v>
      </c>
      <c r="R2213">
        <v>1</v>
      </c>
      <c r="S2213">
        <v>5</v>
      </c>
      <c r="T2213">
        <v>0</v>
      </c>
      <c r="U2213">
        <v>3</v>
      </c>
      <c r="V2213">
        <v>1</v>
      </c>
      <c r="W2213">
        <f t="shared" si="103"/>
        <v>11</v>
      </c>
      <c r="X2213" s="27">
        <f>marketing_campaign32[[#This Row],[TotalSpend]]/marketing_campaign32[[#This Row],[Income]]</f>
        <v>4.1119958132406268E-4</v>
      </c>
      <c r="Y2213" s="27" t="str">
        <f>IF(marketing_campaign32[[#This Row],[TotalSpend]]&gt;1196, "High Spend", "Low Spend")</f>
        <v>Low Spend</v>
      </c>
      <c r="Z2213">
        <v>1</v>
      </c>
      <c r="AA2213">
        <v>1</v>
      </c>
      <c r="AB2213">
        <v>0</v>
      </c>
      <c r="AC2213">
        <v>2</v>
      </c>
      <c r="AD2213">
        <f t="shared" si="104"/>
        <v>3</v>
      </c>
      <c r="AE2213" s="30">
        <f>IFERROR(marketing_campaign32[[#This Row],[TotalSpend]]/marketing_campaign32[[#This Row],[TotalPurchase]], 0)</f>
        <v>3.6666666666666665</v>
      </c>
      <c r="AF2213">
        <v>8</v>
      </c>
      <c r="AG2213">
        <v>0</v>
      </c>
      <c r="AH2213">
        <v>0</v>
      </c>
      <c r="AI2213">
        <v>0</v>
      </c>
      <c r="AJ2213">
        <v>0</v>
      </c>
      <c r="AK2213">
        <v>0</v>
      </c>
      <c r="AL2213">
        <v>0</v>
      </c>
      <c r="AM2213">
        <v>0</v>
      </c>
    </row>
    <row r="2214" spans="1:39" x14ac:dyDescent="0.3">
      <c r="A2214">
        <v>6742</v>
      </c>
      <c r="B2214">
        <v>1979</v>
      </c>
      <c r="C2214">
        <f>2014-marketing_campaign32[[#This Row],[Year_Birth]]</f>
        <v>35</v>
      </c>
      <c r="D2214" t="str">
        <f>IF(AND(marketing_campaign32[[#This Row],[Age]]&gt;17, marketing_campaign32[[#This Row],[Age]]&lt;40), "Adult", IF(AND(marketing_campaign32[[#This Row],[Age]]&gt;=40, marketing_campaign32[[#This Row],[Age]]&lt;59), "Middle Age", "Old Age"))</f>
        <v>Adult</v>
      </c>
      <c r="E2214">
        <v>2</v>
      </c>
      <c r="F2214">
        <v>2</v>
      </c>
      <c r="G2214">
        <v>17688</v>
      </c>
      <c r="H2214" t="s">
        <v>148</v>
      </c>
      <c r="I2214">
        <v>1</v>
      </c>
      <c r="J2214">
        <v>1</v>
      </c>
      <c r="K2214">
        <v>0</v>
      </c>
      <c r="L2214">
        <f t="shared" si="102"/>
        <v>1</v>
      </c>
      <c r="M2214">
        <f>marketing_campaign32[[#This Row],[TotalKids]]+marketing_campaign32[[#This Row],[Marital_Number]]</f>
        <v>3</v>
      </c>
      <c r="N2214" s="1">
        <v>41287</v>
      </c>
      <c r="O2214" s="22">
        <f>MAX($N$2:$N$2229)-marketing_campaign32[[#This Row],[Dt_Customer]]</f>
        <v>532</v>
      </c>
      <c r="P2214">
        <v>82</v>
      </c>
      <c r="Q2214">
        <v>2</v>
      </c>
      <c r="R2214">
        <v>2</v>
      </c>
      <c r="S2214">
        <v>1</v>
      </c>
      <c r="T2214">
        <v>3</v>
      </c>
      <c r="U2214">
        <v>1</v>
      </c>
      <c r="V2214">
        <v>2</v>
      </c>
      <c r="W2214">
        <f t="shared" si="103"/>
        <v>11</v>
      </c>
      <c r="X2214" s="27">
        <f>marketing_campaign32[[#This Row],[TotalSpend]]/marketing_campaign32[[#This Row],[Income]]</f>
        <v>6.2189054726368158E-4</v>
      </c>
      <c r="Y2214" s="27" t="str">
        <f>IF(marketing_campaign32[[#This Row],[TotalSpend]]&gt;1196, "High Spend", "Low Spend")</f>
        <v>Low Spend</v>
      </c>
      <c r="Z2214">
        <v>1</v>
      </c>
      <c r="AA2214">
        <v>1</v>
      </c>
      <c r="AB2214">
        <v>0</v>
      </c>
      <c r="AC2214">
        <v>2</v>
      </c>
      <c r="AD2214">
        <f t="shared" si="104"/>
        <v>3</v>
      </c>
      <c r="AE2214" s="30">
        <f>IFERROR(marketing_campaign32[[#This Row],[TotalSpend]]/marketing_campaign32[[#This Row],[TotalPurchase]], 0)</f>
        <v>3.6666666666666665</v>
      </c>
      <c r="AF2214">
        <v>8</v>
      </c>
      <c r="AG2214">
        <v>0</v>
      </c>
      <c r="AH2214">
        <v>0</v>
      </c>
      <c r="AI2214">
        <v>0</v>
      </c>
      <c r="AJ2214">
        <v>0</v>
      </c>
      <c r="AK2214">
        <v>0</v>
      </c>
      <c r="AL2214">
        <v>0</v>
      </c>
      <c r="AM2214">
        <v>1</v>
      </c>
    </row>
    <row r="2215" spans="1:39" x14ac:dyDescent="0.3">
      <c r="A2215">
        <v>891</v>
      </c>
      <c r="B2215">
        <v>1951</v>
      </c>
      <c r="C2215">
        <f>2014-marketing_campaign32[[#This Row],[Year_Birth]]</f>
        <v>63</v>
      </c>
      <c r="D2215" t="str">
        <f>IF(AND(marketing_campaign32[[#This Row],[Age]]&gt;17, marketing_campaign32[[#This Row],[Age]]&lt;40), "Adult", IF(AND(marketing_campaign32[[#This Row],[Age]]&gt;=40, marketing_campaign32[[#This Row],[Age]]&lt;59), "Middle Age", "Old Age"))</f>
        <v>Old Age</v>
      </c>
      <c r="E2215">
        <v>3</v>
      </c>
      <c r="F2215">
        <v>2</v>
      </c>
      <c r="G2215">
        <v>29298</v>
      </c>
      <c r="H2215" t="s">
        <v>148</v>
      </c>
      <c r="I2215">
        <v>1</v>
      </c>
      <c r="J2215">
        <v>1</v>
      </c>
      <c r="K2215">
        <v>1</v>
      </c>
      <c r="L2215">
        <f t="shared" si="102"/>
        <v>2</v>
      </c>
      <c r="M2215">
        <f>marketing_campaign32[[#This Row],[TotalKids]]+marketing_campaign32[[#This Row],[Marital_Number]]</f>
        <v>4</v>
      </c>
      <c r="N2215" s="1">
        <v>41524</v>
      </c>
      <c r="O2215" s="22">
        <f>MAX($N$2:$N$2229)-marketing_campaign32[[#This Row],[Dt_Customer]]</f>
        <v>295</v>
      </c>
      <c r="P2215">
        <v>60</v>
      </c>
      <c r="Q2215">
        <v>6</v>
      </c>
      <c r="R2215">
        <v>0</v>
      </c>
      <c r="S2215">
        <v>2</v>
      </c>
      <c r="T2215">
        <v>2</v>
      </c>
      <c r="U2215">
        <v>0</v>
      </c>
      <c r="V2215">
        <v>1</v>
      </c>
      <c r="W2215">
        <f t="shared" si="103"/>
        <v>11</v>
      </c>
      <c r="X2215" s="27">
        <f>marketing_campaign32[[#This Row],[TotalSpend]]/marketing_campaign32[[#This Row],[Income]]</f>
        <v>3.7545224930029354E-4</v>
      </c>
      <c r="Y2215" s="27" t="str">
        <f>IF(marketing_campaign32[[#This Row],[TotalSpend]]&gt;1196, "High Spend", "Low Spend")</f>
        <v>Low Spend</v>
      </c>
      <c r="Z2215">
        <v>1</v>
      </c>
      <c r="AA2215">
        <v>1</v>
      </c>
      <c r="AB2215">
        <v>0</v>
      </c>
      <c r="AC2215">
        <v>2</v>
      </c>
      <c r="AD2215">
        <f t="shared" si="104"/>
        <v>3</v>
      </c>
      <c r="AE2215" s="30">
        <f>IFERROR(marketing_campaign32[[#This Row],[TotalSpend]]/marketing_campaign32[[#This Row],[TotalPurchase]], 0)</f>
        <v>3.6666666666666665</v>
      </c>
      <c r="AF2215">
        <v>5</v>
      </c>
      <c r="AG2215">
        <v>0</v>
      </c>
      <c r="AH2215">
        <v>0</v>
      </c>
      <c r="AI2215">
        <v>0</v>
      </c>
      <c r="AJ2215">
        <v>0</v>
      </c>
      <c r="AK2215">
        <v>0</v>
      </c>
      <c r="AL2215">
        <v>0</v>
      </c>
      <c r="AM2215">
        <v>0</v>
      </c>
    </row>
    <row r="2216" spans="1:39" x14ac:dyDescent="0.3">
      <c r="A2216">
        <v>5329</v>
      </c>
      <c r="B2216">
        <v>1949</v>
      </c>
      <c r="C2216">
        <f>2014-marketing_campaign32[[#This Row],[Year_Birth]]</f>
        <v>65</v>
      </c>
      <c r="D2216" t="str">
        <f>IF(AND(marketing_campaign32[[#This Row],[Age]]&gt;17, marketing_campaign32[[#This Row],[Age]]&lt;40), "Adult", IF(AND(marketing_campaign32[[#This Row],[Age]]&gt;=40, marketing_campaign32[[#This Row],[Age]]&lt;59), "Middle Age", "Old Age"))</f>
        <v>Old Age</v>
      </c>
      <c r="E2216">
        <v>3</v>
      </c>
      <c r="F2216">
        <v>1</v>
      </c>
      <c r="G2216">
        <v>35946</v>
      </c>
      <c r="H2216" t="s">
        <v>147</v>
      </c>
      <c r="I2216">
        <v>2</v>
      </c>
      <c r="J2216">
        <v>1</v>
      </c>
      <c r="K2216">
        <v>1</v>
      </c>
      <c r="L2216">
        <f t="shared" si="102"/>
        <v>2</v>
      </c>
      <c r="M2216">
        <f>marketing_campaign32[[#This Row],[TotalKids]]+marketing_campaign32[[#This Row],[Marital_Number]]</f>
        <v>3</v>
      </c>
      <c r="N2216" s="1">
        <v>41544</v>
      </c>
      <c r="O2216" s="22">
        <f>MAX($N$2:$N$2229)-marketing_campaign32[[#This Row],[Dt_Customer]]</f>
        <v>275</v>
      </c>
      <c r="P2216">
        <v>24</v>
      </c>
      <c r="Q2216">
        <v>8</v>
      </c>
      <c r="R2216">
        <v>0</v>
      </c>
      <c r="S2216">
        <v>3</v>
      </c>
      <c r="T2216">
        <v>0</v>
      </c>
      <c r="U2216">
        <v>0</v>
      </c>
      <c r="V2216">
        <v>0</v>
      </c>
      <c r="W2216">
        <f t="shared" si="103"/>
        <v>11</v>
      </c>
      <c r="X2216" s="27">
        <f>marketing_campaign32[[#This Row],[TotalSpend]]/marketing_campaign32[[#This Row],[Income]]</f>
        <v>3.0601457742168806E-4</v>
      </c>
      <c r="Y2216" s="27" t="str">
        <f>IF(marketing_campaign32[[#This Row],[TotalSpend]]&gt;1196, "High Spend", "Low Spend")</f>
        <v>Low Spend</v>
      </c>
      <c r="Z2216">
        <v>1</v>
      </c>
      <c r="AA2216">
        <v>0</v>
      </c>
      <c r="AB2216">
        <v>0</v>
      </c>
      <c r="AC2216">
        <v>3</v>
      </c>
      <c r="AD2216">
        <f t="shared" si="104"/>
        <v>3</v>
      </c>
      <c r="AE2216" s="30">
        <f>IFERROR(marketing_campaign32[[#This Row],[TotalSpend]]/marketing_campaign32[[#This Row],[TotalPurchase]], 0)</f>
        <v>3.6666666666666665</v>
      </c>
      <c r="AF2216">
        <v>5</v>
      </c>
      <c r="AG2216">
        <v>0</v>
      </c>
      <c r="AH2216">
        <v>0</v>
      </c>
      <c r="AI2216">
        <v>0</v>
      </c>
      <c r="AJ2216">
        <v>0</v>
      </c>
      <c r="AK2216">
        <v>0</v>
      </c>
      <c r="AL2216">
        <v>0</v>
      </c>
      <c r="AM2216">
        <v>0</v>
      </c>
    </row>
    <row r="2217" spans="1:39" x14ac:dyDescent="0.3">
      <c r="A2217">
        <v>1386</v>
      </c>
      <c r="B2217">
        <v>1967</v>
      </c>
      <c r="C2217">
        <f>2014-marketing_campaign32[[#This Row],[Year_Birth]]</f>
        <v>47</v>
      </c>
      <c r="D2217" t="str">
        <f>IF(AND(marketing_campaign32[[#This Row],[Age]]&gt;17, marketing_campaign32[[#This Row],[Age]]&lt;40), "Adult", IF(AND(marketing_campaign32[[#This Row],[Age]]&gt;=40, marketing_campaign32[[#This Row],[Age]]&lt;59), "Middle Age", "Old Age"))</f>
        <v>Middle Age</v>
      </c>
      <c r="E2217">
        <v>2</v>
      </c>
      <c r="F2217">
        <v>2</v>
      </c>
      <c r="G2217">
        <v>32474</v>
      </c>
      <c r="H2217" t="s">
        <v>147</v>
      </c>
      <c r="I2217">
        <v>2</v>
      </c>
      <c r="J2217">
        <v>1</v>
      </c>
      <c r="K2217">
        <v>1</v>
      </c>
      <c r="L2217">
        <f t="shared" si="102"/>
        <v>2</v>
      </c>
      <c r="M2217">
        <f>marketing_campaign32[[#This Row],[TotalKids]]+marketing_campaign32[[#This Row],[Marital_Number]]</f>
        <v>4</v>
      </c>
      <c r="N2217" s="1">
        <v>41770</v>
      </c>
      <c r="O2217" s="22">
        <f>MAX($N$2:$N$2229)-marketing_campaign32[[#This Row],[Dt_Customer]]</f>
        <v>49</v>
      </c>
      <c r="P2217">
        <v>0</v>
      </c>
      <c r="Q2217">
        <v>10</v>
      </c>
      <c r="R2217">
        <v>0</v>
      </c>
      <c r="S2217">
        <v>1</v>
      </c>
      <c r="T2217">
        <v>0</v>
      </c>
      <c r="U2217">
        <v>0</v>
      </c>
      <c r="V2217">
        <v>0</v>
      </c>
      <c r="W2217">
        <f t="shared" si="103"/>
        <v>11</v>
      </c>
      <c r="X2217" s="27">
        <f>marketing_campaign32[[#This Row],[TotalSpend]]/marketing_campaign32[[#This Row],[Income]]</f>
        <v>3.3873252448112336E-4</v>
      </c>
      <c r="Y2217" s="27" t="str">
        <f>IF(marketing_campaign32[[#This Row],[TotalSpend]]&gt;1196, "High Spend", "Low Spend")</f>
        <v>Low Spend</v>
      </c>
      <c r="Z2217">
        <v>1</v>
      </c>
      <c r="AA2217">
        <v>1</v>
      </c>
      <c r="AB2217">
        <v>0</v>
      </c>
      <c r="AC2217">
        <v>2</v>
      </c>
      <c r="AD2217">
        <f t="shared" si="104"/>
        <v>3</v>
      </c>
      <c r="AE2217" s="30">
        <f>IFERROR(marketing_campaign32[[#This Row],[TotalSpend]]/marketing_campaign32[[#This Row],[TotalPurchase]], 0)</f>
        <v>3.6666666666666665</v>
      </c>
      <c r="AF2217">
        <v>7</v>
      </c>
      <c r="AG2217">
        <v>0</v>
      </c>
      <c r="AH2217">
        <v>0</v>
      </c>
      <c r="AI2217">
        <v>0</v>
      </c>
      <c r="AJ2217">
        <v>0</v>
      </c>
      <c r="AK2217">
        <v>0</v>
      </c>
      <c r="AL2217">
        <v>0</v>
      </c>
      <c r="AM2217">
        <v>0</v>
      </c>
    </row>
    <row r="2218" spans="1:39" x14ac:dyDescent="0.3">
      <c r="A2218">
        <v>10492</v>
      </c>
      <c r="B2218">
        <v>1959</v>
      </c>
      <c r="C2218">
        <f>2014-marketing_campaign32[[#This Row],[Year_Birth]]</f>
        <v>55</v>
      </c>
      <c r="D2218" t="str">
        <f>IF(AND(marketing_campaign32[[#This Row],[Age]]&gt;17, marketing_campaign32[[#This Row],[Age]]&lt;40), "Adult", IF(AND(marketing_campaign32[[#This Row],[Age]]&gt;=40, marketing_campaign32[[#This Row],[Age]]&lt;59), "Middle Age", "Old Age"))</f>
        <v>Middle Age</v>
      </c>
      <c r="E2218">
        <v>2</v>
      </c>
      <c r="F2218">
        <v>2</v>
      </c>
      <c r="G2218">
        <v>38285</v>
      </c>
      <c r="H2218" t="s">
        <v>147</v>
      </c>
      <c r="I2218">
        <v>2</v>
      </c>
      <c r="J2218">
        <v>2</v>
      </c>
      <c r="K2218">
        <v>1</v>
      </c>
      <c r="L2218">
        <f t="shared" si="102"/>
        <v>3</v>
      </c>
      <c r="M2218">
        <f>marketing_campaign32[[#This Row],[TotalKids]]+marketing_campaign32[[#This Row],[Marital_Number]]</f>
        <v>5</v>
      </c>
      <c r="N2218" s="1">
        <v>41814</v>
      </c>
      <c r="O2218" s="22">
        <f>MAX($N$2:$N$2229)-marketing_campaign32[[#This Row],[Dt_Customer]]</f>
        <v>5</v>
      </c>
      <c r="P2218">
        <v>96</v>
      </c>
      <c r="Q2218">
        <v>2</v>
      </c>
      <c r="R2218">
        <v>0</v>
      </c>
      <c r="S2218">
        <v>5</v>
      </c>
      <c r="T2218">
        <v>2</v>
      </c>
      <c r="U2218">
        <v>0</v>
      </c>
      <c r="V2218">
        <v>1</v>
      </c>
      <c r="W2218">
        <f t="shared" si="103"/>
        <v>10</v>
      </c>
      <c r="X2218" s="27">
        <f>marketing_campaign32[[#This Row],[TotalSpend]]/marketing_campaign32[[#This Row],[Income]]</f>
        <v>2.6119890296460757E-4</v>
      </c>
      <c r="Y2218" s="27" t="str">
        <f>IF(marketing_campaign32[[#This Row],[TotalSpend]]&gt;1196, "High Spend", "Low Spend")</f>
        <v>Low Spend</v>
      </c>
      <c r="Z2218">
        <v>1</v>
      </c>
      <c r="AA2218">
        <v>0</v>
      </c>
      <c r="AB2218">
        <v>0</v>
      </c>
      <c r="AC2218">
        <v>3</v>
      </c>
      <c r="AD2218">
        <f t="shared" si="104"/>
        <v>3</v>
      </c>
      <c r="AE2218" s="30">
        <f>IFERROR(marketing_campaign32[[#This Row],[TotalSpend]]/marketing_campaign32[[#This Row],[TotalPurchase]], 0)</f>
        <v>3.3333333333333335</v>
      </c>
      <c r="AF2218">
        <v>2</v>
      </c>
      <c r="AG2218">
        <v>0</v>
      </c>
      <c r="AH2218">
        <v>0</v>
      </c>
      <c r="AI2218">
        <v>0</v>
      </c>
      <c r="AJ2218">
        <v>0</v>
      </c>
      <c r="AK2218">
        <v>0</v>
      </c>
      <c r="AL2218">
        <v>0</v>
      </c>
      <c r="AM2218">
        <v>0</v>
      </c>
    </row>
    <row r="2219" spans="1:39" x14ac:dyDescent="0.3">
      <c r="A2219">
        <v>6528</v>
      </c>
      <c r="B2219">
        <v>1982</v>
      </c>
      <c r="C2219">
        <f>2014-marketing_campaign32[[#This Row],[Year_Birth]]</f>
        <v>32</v>
      </c>
      <c r="D2219" t="str">
        <f>IF(AND(marketing_campaign32[[#This Row],[Age]]&gt;17, marketing_campaign32[[#This Row],[Age]]&lt;40), "Adult", IF(AND(marketing_campaign32[[#This Row],[Age]]&gt;=40, marketing_campaign32[[#This Row],[Age]]&lt;59), "Middle Age", "Old Age"))</f>
        <v>Adult</v>
      </c>
      <c r="E2219">
        <v>3</v>
      </c>
      <c r="F2219">
        <v>2</v>
      </c>
      <c r="G2219">
        <v>18492</v>
      </c>
      <c r="H2219" t="s">
        <v>148</v>
      </c>
      <c r="I2219">
        <v>1</v>
      </c>
      <c r="J2219">
        <v>1</v>
      </c>
      <c r="K2219">
        <v>0</v>
      </c>
      <c r="L2219">
        <f t="shared" si="102"/>
        <v>1</v>
      </c>
      <c r="M2219">
        <f>marketing_campaign32[[#This Row],[TotalKids]]+marketing_campaign32[[#This Row],[Marital_Number]]</f>
        <v>3</v>
      </c>
      <c r="N2219" s="1">
        <v>41795</v>
      </c>
      <c r="O2219" s="22">
        <f>MAX($N$2:$N$2229)-marketing_campaign32[[#This Row],[Dt_Customer]]</f>
        <v>24</v>
      </c>
      <c r="P2219">
        <v>75</v>
      </c>
      <c r="Q2219">
        <v>2</v>
      </c>
      <c r="R2219">
        <v>2</v>
      </c>
      <c r="S2219">
        <v>2</v>
      </c>
      <c r="T2219">
        <v>2</v>
      </c>
      <c r="U2219">
        <v>1</v>
      </c>
      <c r="V2219">
        <v>1</v>
      </c>
      <c r="W2219">
        <f t="shared" si="103"/>
        <v>10</v>
      </c>
      <c r="X2219" s="27">
        <f>marketing_campaign32[[#This Row],[TotalSpend]]/marketing_campaign32[[#This Row],[Income]]</f>
        <v>5.4077438892494048E-4</v>
      </c>
      <c r="Y2219" s="27" t="str">
        <f>IF(marketing_campaign32[[#This Row],[TotalSpend]]&gt;1196, "High Spend", "Low Spend")</f>
        <v>Low Spend</v>
      </c>
      <c r="Z2219">
        <v>1</v>
      </c>
      <c r="AA2219">
        <v>1</v>
      </c>
      <c r="AB2219">
        <v>0</v>
      </c>
      <c r="AC2219">
        <v>2</v>
      </c>
      <c r="AD2219">
        <f t="shared" si="104"/>
        <v>3</v>
      </c>
      <c r="AE2219" s="30">
        <f>IFERROR(marketing_campaign32[[#This Row],[TotalSpend]]/marketing_campaign32[[#This Row],[TotalPurchase]], 0)</f>
        <v>3.3333333333333335</v>
      </c>
      <c r="AF2219">
        <v>8</v>
      </c>
      <c r="AG2219">
        <v>0</v>
      </c>
      <c r="AH2219">
        <v>0</v>
      </c>
      <c r="AI2219">
        <v>0</v>
      </c>
      <c r="AJ2219">
        <v>0</v>
      </c>
      <c r="AK2219">
        <v>0</v>
      </c>
      <c r="AL2219">
        <v>0</v>
      </c>
      <c r="AM2219">
        <v>0</v>
      </c>
    </row>
    <row r="2220" spans="1:39" x14ac:dyDescent="0.3">
      <c r="A2220">
        <v>4298</v>
      </c>
      <c r="B2220">
        <v>1973</v>
      </c>
      <c r="C2220">
        <f>2014-marketing_campaign32[[#This Row],[Year_Birth]]</f>
        <v>41</v>
      </c>
      <c r="D2220" t="str">
        <f>IF(AND(marketing_campaign32[[#This Row],[Age]]&gt;17, marketing_campaign32[[#This Row],[Age]]&lt;40), "Adult", IF(AND(marketing_campaign32[[#This Row],[Age]]&gt;=40, marketing_campaign32[[#This Row],[Age]]&lt;59), "Middle Age", "Old Age"))</f>
        <v>Middle Age</v>
      </c>
      <c r="E2220">
        <v>3</v>
      </c>
      <c r="F2220">
        <v>2</v>
      </c>
      <c r="G2220">
        <v>20427</v>
      </c>
      <c r="H2220" t="s">
        <v>148</v>
      </c>
      <c r="I2220">
        <v>1</v>
      </c>
      <c r="J2220">
        <v>1</v>
      </c>
      <c r="K2220">
        <v>0</v>
      </c>
      <c r="L2220">
        <f t="shared" si="102"/>
        <v>1</v>
      </c>
      <c r="M2220">
        <f>marketing_campaign32[[#This Row],[TotalKids]]+marketing_campaign32[[#This Row],[Marital_Number]]</f>
        <v>3</v>
      </c>
      <c r="N2220" s="1">
        <v>41722</v>
      </c>
      <c r="O2220" s="22">
        <f>MAX($N$2:$N$2229)-marketing_campaign32[[#This Row],[Dt_Customer]]</f>
        <v>97</v>
      </c>
      <c r="P2220">
        <v>63</v>
      </c>
      <c r="Q2220">
        <v>5</v>
      </c>
      <c r="R2220">
        <v>0</v>
      </c>
      <c r="S2220">
        <v>4</v>
      </c>
      <c r="T2220">
        <v>0</v>
      </c>
      <c r="U2220">
        <v>0</v>
      </c>
      <c r="V2220">
        <v>1</v>
      </c>
      <c r="W2220">
        <f t="shared" si="103"/>
        <v>10</v>
      </c>
      <c r="X2220" s="27">
        <f>marketing_campaign32[[#This Row],[TotalSpend]]/marketing_campaign32[[#This Row],[Income]]</f>
        <v>4.895481470602634E-4</v>
      </c>
      <c r="Y2220" s="27" t="str">
        <f>IF(marketing_campaign32[[#This Row],[TotalSpend]]&gt;1196, "High Spend", "Low Spend")</f>
        <v>Low Spend</v>
      </c>
      <c r="Z2220">
        <v>1</v>
      </c>
      <c r="AA2220">
        <v>1</v>
      </c>
      <c r="AB2220">
        <v>0</v>
      </c>
      <c r="AC2220">
        <v>2</v>
      </c>
      <c r="AD2220">
        <f t="shared" si="104"/>
        <v>3</v>
      </c>
      <c r="AE2220" s="30">
        <f>IFERROR(marketing_campaign32[[#This Row],[TotalSpend]]/marketing_campaign32[[#This Row],[TotalPurchase]], 0)</f>
        <v>3.3333333333333335</v>
      </c>
      <c r="AF2220">
        <v>8</v>
      </c>
      <c r="AG2220">
        <v>0</v>
      </c>
      <c r="AH2220">
        <v>0</v>
      </c>
      <c r="AI2220">
        <v>0</v>
      </c>
      <c r="AJ2220">
        <v>0</v>
      </c>
      <c r="AK2220">
        <v>0</v>
      </c>
      <c r="AL2220">
        <v>0</v>
      </c>
      <c r="AM2220">
        <v>0</v>
      </c>
    </row>
    <row r="2221" spans="1:39" x14ac:dyDescent="0.3">
      <c r="A2221">
        <v>7788</v>
      </c>
      <c r="B2221">
        <v>1983</v>
      </c>
      <c r="C2221">
        <f>2014-marketing_campaign32[[#This Row],[Year_Birth]]</f>
        <v>31</v>
      </c>
      <c r="D2221" t="str">
        <f>IF(AND(marketing_campaign32[[#This Row],[Age]]&gt;17, marketing_campaign32[[#This Row],[Age]]&lt;40), "Adult", IF(AND(marketing_campaign32[[#This Row],[Age]]&gt;=40, marketing_campaign32[[#This Row],[Age]]&lt;59), "Middle Age", "Old Age"))</f>
        <v>Adult</v>
      </c>
      <c r="E2221">
        <v>3</v>
      </c>
      <c r="F2221">
        <v>2</v>
      </c>
      <c r="G2221">
        <v>23536</v>
      </c>
      <c r="H2221" t="s">
        <v>148</v>
      </c>
      <c r="I2221">
        <v>1</v>
      </c>
      <c r="J2221">
        <v>1</v>
      </c>
      <c r="K2221">
        <v>0</v>
      </c>
      <c r="L2221">
        <f t="shared" si="102"/>
        <v>1</v>
      </c>
      <c r="M2221">
        <f>marketing_campaign32[[#This Row],[TotalKids]]+marketing_campaign32[[#This Row],[Marital_Number]]</f>
        <v>3</v>
      </c>
      <c r="N2221" s="1">
        <v>41794</v>
      </c>
      <c r="O2221" s="22">
        <f>MAX($N$2:$N$2229)-marketing_campaign32[[#This Row],[Dt_Customer]]</f>
        <v>25</v>
      </c>
      <c r="P2221">
        <v>53</v>
      </c>
      <c r="Q2221">
        <v>6</v>
      </c>
      <c r="R2221">
        <v>0</v>
      </c>
      <c r="S2221">
        <v>3</v>
      </c>
      <c r="T2221">
        <v>0</v>
      </c>
      <c r="U2221">
        <v>0</v>
      </c>
      <c r="V2221">
        <v>1</v>
      </c>
      <c r="W2221">
        <f t="shared" si="103"/>
        <v>10</v>
      </c>
      <c r="X2221" s="27">
        <f>marketing_campaign32[[#This Row],[TotalSpend]]/marketing_campaign32[[#This Row],[Income]]</f>
        <v>4.2488103331067301E-4</v>
      </c>
      <c r="Y2221" s="27" t="str">
        <f>IF(marketing_campaign32[[#This Row],[TotalSpend]]&gt;1196, "High Spend", "Low Spend")</f>
        <v>Low Spend</v>
      </c>
      <c r="Z2221">
        <v>1</v>
      </c>
      <c r="AA2221">
        <v>0</v>
      </c>
      <c r="AB2221">
        <v>0</v>
      </c>
      <c r="AC2221">
        <v>3</v>
      </c>
      <c r="AD2221">
        <f t="shared" si="104"/>
        <v>3</v>
      </c>
      <c r="AE2221" s="30">
        <f>IFERROR(marketing_campaign32[[#This Row],[TotalSpend]]/marketing_campaign32[[#This Row],[TotalPurchase]], 0)</f>
        <v>3.3333333333333335</v>
      </c>
      <c r="AF2221">
        <v>3</v>
      </c>
      <c r="AG2221">
        <v>0</v>
      </c>
      <c r="AH2221">
        <v>0</v>
      </c>
      <c r="AI2221">
        <v>0</v>
      </c>
      <c r="AJ2221">
        <v>0</v>
      </c>
      <c r="AK2221">
        <v>0</v>
      </c>
      <c r="AL2221">
        <v>0</v>
      </c>
      <c r="AM2221">
        <v>0</v>
      </c>
    </row>
    <row r="2222" spans="1:39" x14ac:dyDescent="0.3">
      <c r="A2222">
        <v>4259</v>
      </c>
      <c r="B2222">
        <v>1986</v>
      </c>
      <c r="C2222">
        <f>2014-marketing_campaign32[[#This Row],[Year_Birth]]</f>
        <v>28</v>
      </c>
      <c r="D2222" t="str">
        <f>IF(AND(marketing_campaign32[[#This Row],[Age]]&gt;17, marketing_campaign32[[#This Row],[Age]]&lt;40), "Adult", IF(AND(marketing_campaign32[[#This Row],[Age]]&gt;=40, marketing_campaign32[[#This Row],[Age]]&lt;59), "Middle Age", "Old Age"))</f>
        <v>Adult</v>
      </c>
      <c r="E2222">
        <v>3</v>
      </c>
      <c r="F2222">
        <v>1</v>
      </c>
      <c r="G2222">
        <v>19485</v>
      </c>
      <c r="H2222" t="s">
        <v>148</v>
      </c>
      <c r="I2222">
        <v>1</v>
      </c>
      <c r="J2222">
        <v>2</v>
      </c>
      <c r="K2222">
        <v>0</v>
      </c>
      <c r="L2222">
        <f t="shared" si="102"/>
        <v>2</v>
      </c>
      <c r="M2222">
        <f>marketing_campaign32[[#This Row],[TotalKids]]+marketing_campaign32[[#This Row],[Marital_Number]]</f>
        <v>3</v>
      </c>
      <c r="N2222" s="1">
        <v>41541</v>
      </c>
      <c r="O2222" s="22">
        <f>MAX($N$2:$N$2229)-marketing_campaign32[[#This Row],[Dt_Customer]]</f>
        <v>278</v>
      </c>
      <c r="P2222">
        <v>80</v>
      </c>
      <c r="Q2222">
        <v>6</v>
      </c>
      <c r="R2222">
        <v>0</v>
      </c>
      <c r="S2222">
        <v>4</v>
      </c>
      <c r="T2222">
        <v>0</v>
      </c>
      <c r="U2222">
        <v>0</v>
      </c>
      <c r="V2222">
        <v>0</v>
      </c>
      <c r="W2222">
        <f t="shared" si="103"/>
        <v>10</v>
      </c>
      <c r="X2222" s="27">
        <f>marketing_campaign32[[#This Row],[TotalSpend]]/marketing_campaign32[[#This Row],[Income]]</f>
        <v>5.1321529381575571E-4</v>
      </c>
      <c r="Y2222" s="27" t="str">
        <f>IF(marketing_campaign32[[#This Row],[TotalSpend]]&gt;1196, "High Spend", "Low Spend")</f>
        <v>Low Spend</v>
      </c>
      <c r="Z2222">
        <v>1</v>
      </c>
      <c r="AA2222">
        <v>1</v>
      </c>
      <c r="AB2222">
        <v>0</v>
      </c>
      <c r="AC2222">
        <v>2</v>
      </c>
      <c r="AD2222">
        <f t="shared" si="104"/>
        <v>3</v>
      </c>
      <c r="AE2222" s="30">
        <f>IFERROR(marketing_campaign32[[#This Row],[TotalSpend]]/marketing_campaign32[[#This Row],[TotalPurchase]], 0)</f>
        <v>3.3333333333333335</v>
      </c>
      <c r="AF2222">
        <v>7</v>
      </c>
      <c r="AG2222">
        <v>0</v>
      </c>
      <c r="AH2222">
        <v>0</v>
      </c>
      <c r="AI2222">
        <v>0</v>
      </c>
      <c r="AJ2222">
        <v>0</v>
      </c>
      <c r="AK2222">
        <v>0</v>
      </c>
      <c r="AL2222">
        <v>0</v>
      </c>
      <c r="AM2222">
        <v>0</v>
      </c>
    </row>
    <row r="2223" spans="1:39" x14ac:dyDescent="0.3">
      <c r="A2223">
        <v>8566</v>
      </c>
      <c r="B2223">
        <v>1961</v>
      </c>
      <c r="C2223">
        <f>2014-marketing_campaign32[[#This Row],[Year_Birth]]</f>
        <v>53</v>
      </c>
      <c r="D2223" t="str">
        <f>IF(AND(marketing_campaign32[[#This Row],[Age]]&gt;17, marketing_campaign32[[#This Row],[Age]]&lt;40), "Adult", IF(AND(marketing_campaign32[[#This Row],[Age]]&gt;=40, marketing_campaign32[[#This Row],[Age]]&lt;59), "Middle Age", "Old Age"))</f>
        <v>Middle Age</v>
      </c>
      <c r="E2223">
        <v>3</v>
      </c>
      <c r="F2223">
        <v>2</v>
      </c>
      <c r="G2223">
        <v>32583</v>
      </c>
      <c r="H2223" t="s">
        <v>147</v>
      </c>
      <c r="I2223">
        <v>2</v>
      </c>
      <c r="J2223">
        <v>1</v>
      </c>
      <c r="K2223">
        <v>1</v>
      </c>
      <c r="L2223">
        <f t="shared" si="102"/>
        <v>2</v>
      </c>
      <c r="M2223">
        <f>marketing_campaign32[[#This Row],[TotalKids]]+marketing_campaign32[[#This Row],[Marital_Number]]</f>
        <v>4</v>
      </c>
      <c r="N2223" s="1">
        <v>41805</v>
      </c>
      <c r="O2223" s="22">
        <f>MAX($N$2:$N$2229)-marketing_campaign32[[#This Row],[Dt_Customer]]</f>
        <v>14</v>
      </c>
      <c r="P2223">
        <v>10</v>
      </c>
      <c r="Q2223">
        <v>5</v>
      </c>
      <c r="R2223">
        <v>0</v>
      </c>
      <c r="S2223">
        <v>3</v>
      </c>
      <c r="T2223">
        <v>0</v>
      </c>
      <c r="U2223">
        <v>0</v>
      </c>
      <c r="V2223">
        <v>1</v>
      </c>
      <c r="W2223">
        <f t="shared" si="103"/>
        <v>9</v>
      </c>
      <c r="X2223" s="27">
        <f>marketing_campaign32[[#This Row],[TotalSpend]]/marketing_campaign32[[#This Row],[Income]]</f>
        <v>2.7621765951569839E-4</v>
      </c>
      <c r="Y2223" s="27" t="str">
        <f>IF(marketing_campaign32[[#This Row],[TotalSpend]]&gt;1196, "High Spend", "Low Spend")</f>
        <v>Low Spend</v>
      </c>
      <c r="Z2223">
        <v>1</v>
      </c>
      <c r="AA2223">
        <v>1</v>
      </c>
      <c r="AB2223">
        <v>0</v>
      </c>
      <c r="AC2223">
        <v>2</v>
      </c>
      <c r="AD2223">
        <f t="shared" si="104"/>
        <v>3</v>
      </c>
      <c r="AE2223" s="30">
        <f>IFERROR(marketing_campaign32[[#This Row],[TotalSpend]]/marketing_campaign32[[#This Row],[TotalPurchase]], 0)</f>
        <v>3</v>
      </c>
      <c r="AF2223">
        <v>7</v>
      </c>
      <c r="AG2223">
        <v>0</v>
      </c>
      <c r="AH2223">
        <v>0</v>
      </c>
      <c r="AI2223">
        <v>0</v>
      </c>
      <c r="AJ2223">
        <v>0</v>
      </c>
      <c r="AK2223">
        <v>0</v>
      </c>
      <c r="AL2223">
        <v>0</v>
      </c>
      <c r="AM2223">
        <v>0</v>
      </c>
    </row>
    <row r="2224" spans="1:39" x14ac:dyDescent="0.3">
      <c r="A2224">
        <v>9931</v>
      </c>
      <c r="B2224">
        <v>1963</v>
      </c>
      <c r="C2224">
        <f>2014-marketing_campaign32[[#This Row],[Year_Birth]]</f>
        <v>51</v>
      </c>
      <c r="D2224" t="str">
        <f>IF(AND(marketing_campaign32[[#This Row],[Age]]&gt;17, marketing_campaign32[[#This Row],[Age]]&lt;40), "Adult", IF(AND(marketing_campaign32[[#This Row],[Age]]&gt;=40, marketing_campaign32[[#This Row],[Age]]&lt;59), "Middle Age", "Old Age"))</f>
        <v>Middle Age</v>
      </c>
      <c r="E2224">
        <v>3</v>
      </c>
      <c r="F2224">
        <v>2</v>
      </c>
      <c r="G2224">
        <v>4023</v>
      </c>
      <c r="H2224" t="s">
        <v>148</v>
      </c>
      <c r="I2224">
        <v>1</v>
      </c>
      <c r="J2224">
        <v>1</v>
      </c>
      <c r="K2224">
        <v>1</v>
      </c>
      <c r="L2224">
        <f t="shared" si="102"/>
        <v>2</v>
      </c>
      <c r="M2224">
        <f>marketing_campaign32[[#This Row],[TotalKids]]+marketing_campaign32[[#This Row],[Marital_Number]]</f>
        <v>4</v>
      </c>
      <c r="N2224" s="1">
        <v>41813</v>
      </c>
      <c r="O2224" s="22">
        <f>MAX($N$2:$N$2229)-marketing_campaign32[[#This Row],[Dt_Customer]]</f>
        <v>6</v>
      </c>
      <c r="P2224">
        <v>29</v>
      </c>
      <c r="Q2224">
        <v>5</v>
      </c>
      <c r="R2224">
        <v>0</v>
      </c>
      <c r="S2224">
        <v>1</v>
      </c>
      <c r="T2224">
        <v>1</v>
      </c>
      <c r="U2224">
        <v>1</v>
      </c>
      <c r="V2224">
        <v>1</v>
      </c>
      <c r="W2224">
        <f t="shared" si="103"/>
        <v>9</v>
      </c>
      <c r="X2224" s="27">
        <f>marketing_campaign32[[#This Row],[TotalSpend]]/marketing_campaign32[[#This Row],[Income]]</f>
        <v>2.2371364653243847E-3</v>
      </c>
      <c r="Y2224" s="27" t="str">
        <f>IF(marketing_campaign32[[#This Row],[TotalSpend]]&gt;1196, "High Spend", "Low Spend")</f>
        <v>Low Spend</v>
      </c>
      <c r="Z2224">
        <v>15</v>
      </c>
      <c r="AA2224">
        <v>0</v>
      </c>
      <c r="AB2224">
        <v>0</v>
      </c>
      <c r="AC2224">
        <v>0</v>
      </c>
      <c r="AD2224">
        <f t="shared" si="104"/>
        <v>0</v>
      </c>
      <c r="AE2224" s="30">
        <f>IFERROR(marketing_campaign32[[#This Row],[TotalSpend]]/marketing_campaign32[[#This Row],[TotalPurchase]], 0)</f>
        <v>0</v>
      </c>
      <c r="AF2224">
        <v>19</v>
      </c>
      <c r="AG2224">
        <v>0</v>
      </c>
      <c r="AH2224">
        <v>0</v>
      </c>
      <c r="AI2224">
        <v>0</v>
      </c>
      <c r="AJ2224">
        <v>0</v>
      </c>
      <c r="AK2224">
        <v>0</v>
      </c>
      <c r="AL2224">
        <v>0</v>
      </c>
      <c r="AM2224">
        <v>0</v>
      </c>
    </row>
    <row r="2225" spans="1:39" x14ac:dyDescent="0.3">
      <c r="A2225">
        <v>10104</v>
      </c>
      <c r="B2225">
        <v>1974</v>
      </c>
      <c r="C2225">
        <f>2014-marketing_campaign32[[#This Row],[Year_Birth]]</f>
        <v>40</v>
      </c>
      <c r="D2225" t="str">
        <f>IF(AND(marketing_campaign32[[#This Row],[Age]]&gt;17, marketing_campaign32[[#This Row],[Age]]&lt;40), "Adult", IF(AND(marketing_campaign32[[#This Row],[Age]]&gt;=40, marketing_campaign32[[#This Row],[Age]]&lt;59), "Middle Age", "Old Age"))</f>
        <v>Middle Age</v>
      </c>
      <c r="E2225">
        <v>2</v>
      </c>
      <c r="F2225">
        <v>2</v>
      </c>
      <c r="G2225">
        <v>33590</v>
      </c>
      <c r="H2225" t="s">
        <v>147</v>
      </c>
      <c r="I2225">
        <v>2</v>
      </c>
      <c r="J2225">
        <v>2</v>
      </c>
      <c r="K2225">
        <v>1</v>
      </c>
      <c r="L2225">
        <f t="shared" si="102"/>
        <v>3</v>
      </c>
      <c r="M2225">
        <f>marketing_campaign32[[#This Row],[TotalKids]]+marketing_campaign32[[#This Row],[Marital_Number]]</f>
        <v>5</v>
      </c>
      <c r="N2225" s="1">
        <v>41581</v>
      </c>
      <c r="O2225" s="22">
        <f>MAX($N$2:$N$2229)-marketing_campaign32[[#This Row],[Dt_Customer]]</f>
        <v>238</v>
      </c>
      <c r="P2225">
        <v>65</v>
      </c>
      <c r="Q2225">
        <v>4</v>
      </c>
      <c r="R2225">
        <v>0</v>
      </c>
      <c r="S2225">
        <v>2</v>
      </c>
      <c r="T2225">
        <v>0</v>
      </c>
      <c r="U2225">
        <v>0</v>
      </c>
      <c r="V2225">
        <v>2</v>
      </c>
      <c r="W2225">
        <f t="shared" si="103"/>
        <v>8</v>
      </c>
      <c r="X2225" s="27">
        <f>marketing_campaign32[[#This Row],[TotalSpend]]/marketing_campaign32[[#This Row],[Income]]</f>
        <v>2.3816612086930634E-4</v>
      </c>
      <c r="Y2225" s="27" t="str">
        <f>IF(marketing_campaign32[[#This Row],[TotalSpend]]&gt;1196, "High Spend", "Low Spend")</f>
        <v>Low Spend</v>
      </c>
      <c r="Z2225">
        <v>1</v>
      </c>
      <c r="AA2225">
        <v>1</v>
      </c>
      <c r="AB2225">
        <v>0</v>
      </c>
      <c r="AC2225">
        <v>2</v>
      </c>
      <c r="AD2225">
        <f t="shared" si="104"/>
        <v>3</v>
      </c>
      <c r="AE2225" s="30">
        <f>IFERROR(marketing_campaign32[[#This Row],[TotalSpend]]/marketing_campaign32[[#This Row],[TotalPurchase]], 0)</f>
        <v>2.6666666666666665</v>
      </c>
      <c r="AF2225">
        <v>7</v>
      </c>
      <c r="AG2225">
        <v>0</v>
      </c>
      <c r="AH2225">
        <v>0</v>
      </c>
      <c r="AI2225">
        <v>0</v>
      </c>
      <c r="AJ2225">
        <v>0</v>
      </c>
      <c r="AK2225">
        <v>0</v>
      </c>
      <c r="AL2225">
        <v>0</v>
      </c>
      <c r="AM2225">
        <v>0</v>
      </c>
    </row>
    <row r="2226" spans="1:39" x14ac:dyDescent="0.3">
      <c r="A2226">
        <v>5824</v>
      </c>
      <c r="B2226">
        <v>1972</v>
      </c>
      <c r="C2226">
        <f>2014-marketing_campaign32[[#This Row],[Year_Birth]]</f>
        <v>42</v>
      </c>
      <c r="D2226" t="str">
        <f>IF(AND(marketing_campaign32[[#This Row],[Age]]&gt;17, marketing_campaign32[[#This Row],[Age]]&lt;40), "Adult", IF(AND(marketing_campaign32[[#This Row],[Age]]&gt;=40, marketing_campaign32[[#This Row],[Age]]&lt;59), "Middle Age", "Old Age"))</f>
        <v>Middle Age</v>
      </c>
      <c r="E2226">
        <v>3</v>
      </c>
      <c r="F2226">
        <v>2</v>
      </c>
      <c r="G2226">
        <v>34578</v>
      </c>
      <c r="H2226" t="s">
        <v>147</v>
      </c>
      <c r="I2226">
        <v>2</v>
      </c>
      <c r="J2226">
        <v>2</v>
      </c>
      <c r="K2226">
        <v>1</v>
      </c>
      <c r="L2226">
        <f t="shared" si="102"/>
        <v>3</v>
      </c>
      <c r="M2226">
        <f>marketing_campaign32[[#This Row],[TotalKids]]+marketing_campaign32[[#This Row],[Marital_Number]]</f>
        <v>5</v>
      </c>
      <c r="N2226" s="1">
        <v>41740</v>
      </c>
      <c r="O2226" s="22">
        <f>MAX($N$2:$N$2229)-marketing_campaign32[[#This Row],[Dt_Customer]]</f>
        <v>79</v>
      </c>
      <c r="P2226">
        <v>1</v>
      </c>
      <c r="Q2226">
        <v>7</v>
      </c>
      <c r="R2226">
        <v>0</v>
      </c>
      <c r="S2226">
        <v>1</v>
      </c>
      <c r="T2226">
        <v>0</v>
      </c>
      <c r="U2226">
        <v>0</v>
      </c>
      <c r="V2226">
        <v>0</v>
      </c>
      <c r="W2226">
        <f t="shared" si="103"/>
        <v>8</v>
      </c>
      <c r="X2226" s="27">
        <f>marketing_campaign32[[#This Row],[TotalSpend]]/marketing_campaign32[[#This Row],[Income]]</f>
        <v>2.3136098097055932E-4</v>
      </c>
      <c r="Y2226" s="27" t="str">
        <f>IF(marketing_campaign32[[#This Row],[TotalSpend]]&gt;1196, "High Spend", "Low Spend")</f>
        <v>Low Spend</v>
      </c>
      <c r="Z2226">
        <v>1</v>
      </c>
      <c r="AA2226">
        <v>1</v>
      </c>
      <c r="AB2226">
        <v>0</v>
      </c>
      <c r="AC2226">
        <v>2</v>
      </c>
      <c r="AD2226">
        <f t="shared" si="104"/>
        <v>3</v>
      </c>
      <c r="AE2226" s="30">
        <f>IFERROR(marketing_campaign32[[#This Row],[TotalSpend]]/marketing_campaign32[[#This Row],[TotalPurchase]], 0)</f>
        <v>2.6666666666666665</v>
      </c>
      <c r="AF2226">
        <v>6</v>
      </c>
      <c r="AG2226">
        <v>0</v>
      </c>
      <c r="AH2226">
        <v>0</v>
      </c>
      <c r="AI2226">
        <v>0</v>
      </c>
      <c r="AJ2226">
        <v>0</v>
      </c>
      <c r="AK2226">
        <v>0</v>
      </c>
      <c r="AL2226">
        <v>0</v>
      </c>
      <c r="AM2226">
        <v>0</v>
      </c>
    </row>
    <row r="2227" spans="1:39" x14ac:dyDescent="0.3">
      <c r="A2227">
        <v>6862</v>
      </c>
      <c r="B2227">
        <v>1971</v>
      </c>
      <c r="C2227">
        <f>2014-marketing_campaign32[[#This Row],[Year_Birth]]</f>
        <v>43</v>
      </c>
      <c r="D2227" t="str">
        <f>IF(AND(marketing_campaign32[[#This Row],[Age]]&gt;17, marketing_campaign32[[#This Row],[Age]]&lt;40), "Adult", IF(AND(marketing_campaign32[[#This Row],[Age]]&gt;=40, marketing_campaign32[[#This Row],[Age]]&lt;59), "Middle Age", "Old Age"))</f>
        <v>Middle Age</v>
      </c>
      <c r="E2227">
        <v>2</v>
      </c>
      <c r="F2227">
        <v>1</v>
      </c>
      <c r="G2227">
        <v>1730</v>
      </c>
      <c r="H2227" t="s">
        <v>148</v>
      </c>
      <c r="I2227">
        <v>1</v>
      </c>
      <c r="J2227">
        <v>0</v>
      </c>
      <c r="K2227">
        <v>0</v>
      </c>
      <c r="L2227">
        <f t="shared" si="102"/>
        <v>0</v>
      </c>
      <c r="M2227">
        <f>marketing_campaign32[[#This Row],[TotalKids]]+marketing_campaign32[[#This Row],[Marital_Number]]</f>
        <v>1</v>
      </c>
      <c r="N2227" s="1">
        <v>41777</v>
      </c>
      <c r="O2227" s="22">
        <f>MAX($N$2:$N$2229)-marketing_campaign32[[#This Row],[Dt_Customer]]</f>
        <v>42</v>
      </c>
      <c r="P2227">
        <v>65</v>
      </c>
      <c r="Q2227">
        <v>1</v>
      </c>
      <c r="R2227">
        <v>1</v>
      </c>
      <c r="S2227">
        <v>3</v>
      </c>
      <c r="T2227">
        <v>1</v>
      </c>
      <c r="U2227">
        <v>1</v>
      </c>
      <c r="V2227">
        <v>1</v>
      </c>
      <c r="W2227">
        <f t="shared" si="103"/>
        <v>8</v>
      </c>
      <c r="X2227" s="27">
        <f>marketing_campaign32[[#This Row],[TotalSpend]]/marketing_campaign32[[#This Row],[Income]]</f>
        <v>4.6242774566473991E-3</v>
      </c>
      <c r="Y2227" s="27" t="str">
        <f>IF(marketing_campaign32[[#This Row],[TotalSpend]]&gt;1196, "High Spend", "Low Spend")</f>
        <v>Low Spend</v>
      </c>
      <c r="Z2227">
        <v>15</v>
      </c>
      <c r="AA2227">
        <v>0</v>
      </c>
      <c r="AB2227">
        <v>0</v>
      </c>
      <c r="AC2227">
        <v>0</v>
      </c>
      <c r="AD2227">
        <f t="shared" si="104"/>
        <v>0</v>
      </c>
      <c r="AE2227" s="30">
        <f>IFERROR(marketing_campaign32[[#This Row],[TotalSpend]]/marketing_campaign32[[#This Row],[TotalPurchase]], 0)</f>
        <v>0</v>
      </c>
      <c r="AF2227">
        <v>20</v>
      </c>
      <c r="AG2227">
        <v>0</v>
      </c>
      <c r="AH2227">
        <v>0</v>
      </c>
      <c r="AI2227">
        <v>0</v>
      </c>
      <c r="AJ2227">
        <v>0</v>
      </c>
      <c r="AK2227">
        <v>0</v>
      </c>
      <c r="AL2227">
        <v>0</v>
      </c>
      <c r="AM2227">
        <v>0</v>
      </c>
    </row>
    <row r="2228" spans="1:39" x14ac:dyDescent="0.3">
      <c r="A2228">
        <v>3955</v>
      </c>
      <c r="B2228">
        <v>1965</v>
      </c>
      <c r="C2228">
        <f>2014-marketing_campaign32[[#This Row],[Year_Birth]]</f>
        <v>49</v>
      </c>
      <c r="D2228" t="str">
        <f>IF(AND(marketing_campaign32[[#This Row],[Age]]&gt;17, marketing_campaign32[[#This Row],[Age]]&lt;40), "Adult", IF(AND(marketing_campaign32[[#This Row],[Age]]&gt;=40, marketing_campaign32[[#This Row],[Age]]&lt;59), "Middle Age", "Old Age"))</f>
        <v>Middle Age</v>
      </c>
      <c r="E2228">
        <v>2</v>
      </c>
      <c r="F2228">
        <v>1</v>
      </c>
      <c r="G2228">
        <v>4861</v>
      </c>
      <c r="H2228" t="s">
        <v>148</v>
      </c>
      <c r="I2228">
        <v>1</v>
      </c>
      <c r="J2228">
        <v>0</v>
      </c>
      <c r="K2228">
        <v>0</v>
      </c>
      <c r="L2228">
        <f t="shared" si="102"/>
        <v>0</v>
      </c>
      <c r="M2228">
        <f>marketing_campaign32[[#This Row],[TotalKids]]+marketing_campaign32[[#This Row],[Marital_Number]]</f>
        <v>1</v>
      </c>
      <c r="N2228" s="1">
        <v>41812</v>
      </c>
      <c r="O2228" s="22">
        <f>MAX($N$2:$N$2229)-marketing_campaign32[[#This Row],[Dt_Customer]]</f>
        <v>7</v>
      </c>
      <c r="P2228">
        <v>20</v>
      </c>
      <c r="Q2228">
        <v>2</v>
      </c>
      <c r="R2228">
        <v>1</v>
      </c>
      <c r="S2228">
        <v>1</v>
      </c>
      <c r="T2228">
        <v>1</v>
      </c>
      <c r="U2228">
        <v>0</v>
      </c>
      <c r="V2228">
        <v>1</v>
      </c>
      <c r="W2228">
        <f t="shared" si="103"/>
        <v>6</v>
      </c>
      <c r="X2228" s="27">
        <f>marketing_campaign32[[#This Row],[TotalSpend]]/marketing_campaign32[[#This Row],[Income]]</f>
        <v>1.2343139271754782E-3</v>
      </c>
      <c r="Y2228" s="27" t="str">
        <f>IF(marketing_campaign32[[#This Row],[TotalSpend]]&gt;1196, "High Spend", "Low Spend")</f>
        <v>Low Spend</v>
      </c>
      <c r="Z2228">
        <v>0</v>
      </c>
      <c r="AA2228">
        <v>0</v>
      </c>
      <c r="AB2228">
        <v>0</v>
      </c>
      <c r="AC2228">
        <v>0</v>
      </c>
      <c r="AD2228">
        <f t="shared" si="104"/>
        <v>0</v>
      </c>
      <c r="AE2228" s="30">
        <f>IFERROR(marketing_campaign32[[#This Row],[TotalSpend]]/marketing_campaign32[[#This Row],[TotalPurchase]], 0)</f>
        <v>0</v>
      </c>
      <c r="AF2228">
        <v>14</v>
      </c>
      <c r="AG2228">
        <v>0</v>
      </c>
      <c r="AH2228">
        <v>0</v>
      </c>
      <c r="AI2228">
        <v>0</v>
      </c>
      <c r="AJ2228">
        <v>0</v>
      </c>
      <c r="AK2228">
        <v>0</v>
      </c>
      <c r="AL2228">
        <v>0</v>
      </c>
      <c r="AM2228">
        <v>0</v>
      </c>
    </row>
    <row r="2229" spans="1:39" x14ac:dyDescent="0.3">
      <c r="A2229">
        <v>11110</v>
      </c>
      <c r="B2229">
        <v>1973</v>
      </c>
      <c r="C2229">
        <f>2014-marketing_campaign32[[#This Row],[Year_Birth]]</f>
        <v>41</v>
      </c>
      <c r="D2229" t="str">
        <f>IF(AND(marketing_campaign32[[#This Row],[Age]]&gt;17, marketing_campaign32[[#This Row],[Age]]&lt;40), "Adult", IF(AND(marketing_campaign32[[#This Row],[Age]]&gt;=40, marketing_campaign32[[#This Row],[Age]]&lt;59), "Middle Age", "Old Age"))</f>
        <v>Middle Age</v>
      </c>
      <c r="E2229">
        <v>2</v>
      </c>
      <c r="F2229">
        <v>1</v>
      </c>
      <c r="G2229">
        <v>3502</v>
      </c>
      <c r="H2229" t="s">
        <v>148</v>
      </c>
      <c r="I2229">
        <v>1</v>
      </c>
      <c r="J2229">
        <v>1</v>
      </c>
      <c r="K2229">
        <v>0</v>
      </c>
      <c r="L2229">
        <f t="shared" si="102"/>
        <v>1</v>
      </c>
      <c r="M2229">
        <f>marketing_campaign32[[#This Row],[TotalKids]]+marketing_campaign32[[#This Row],[Marital_Number]]</f>
        <v>2</v>
      </c>
      <c r="N2229" s="1">
        <v>41377</v>
      </c>
      <c r="O2229" s="22">
        <f>MAX($N$2:$N$2229)-marketing_campaign32[[#This Row],[Dt_Customer]]</f>
        <v>442</v>
      </c>
      <c r="P2229">
        <v>56</v>
      </c>
      <c r="Q2229">
        <v>2</v>
      </c>
      <c r="R2229">
        <v>1</v>
      </c>
      <c r="S2229">
        <v>1</v>
      </c>
      <c r="T2229">
        <v>0</v>
      </c>
      <c r="U2229">
        <v>0</v>
      </c>
      <c r="V2229">
        <v>1</v>
      </c>
      <c r="W2229">
        <f t="shared" si="103"/>
        <v>5</v>
      </c>
      <c r="X2229" s="27">
        <f>marketing_campaign32[[#This Row],[TotalSpend]]/marketing_campaign32[[#This Row],[Income]]</f>
        <v>1.4277555682467161E-3</v>
      </c>
      <c r="Y2229" s="27" t="str">
        <f>IF(marketing_campaign32[[#This Row],[TotalSpend]]&gt;1196, "High Spend", "Low Spend")</f>
        <v>Low Spend</v>
      </c>
      <c r="Z2229">
        <v>0</v>
      </c>
      <c r="AA2229">
        <v>0</v>
      </c>
      <c r="AB2229">
        <v>0</v>
      </c>
      <c r="AC2229">
        <v>0</v>
      </c>
      <c r="AD2229">
        <f t="shared" si="104"/>
        <v>0</v>
      </c>
      <c r="AE2229" s="30">
        <f>IFERROR(marketing_campaign32[[#This Row],[TotalSpend]]/marketing_campaign32[[#This Row],[TotalPurchase]], 0)</f>
        <v>0</v>
      </c>
      <c r="AF2229">
        <v>14</v>
      </c>
      <c r="AG2229">
        <v>0</v>
      </c>
      <c r="AH2229">
        <v>0</v>
      </c>
      <c r="AI2229">
        <v>0</v>
      </c>
      <c r="AJ2229">
        <v>0</v>
      </c>
      <c r="AK2229">
        <v>0</v>
      </c>
      <c r="AL2229">
        <v>0</v>
      </c>
      <c r="AM2229">
        <v>0</v>
      </c>
    </row>
    <row r="2230" spans="1:39" x14ac:dyDescent="0.3">
      <c r="O2230" s="22"/>
      <c r="Q2230"/>
      <c r="X2230" s="43"/>
      <c r="Y2230" s="43"/>
      <c r="AA2230"/>
    </row>
    <row r="2232" spans="1:39" ht="15" thickBot="1" x14ac:dyDescent="0.35"/>
    <row r="2233" spans="1:39" x14ac:dyDescent="0.3">
      <c r="B2233" s="25" t="s">
        <v>106</v>
      </c>
      <c r="C2233" s="26" t="s">
        <v>107</v>
      </c>
      <c r="S2233" s="21"/>
      <c r="T2233" s="21" t="s">
        <v>9</v>
      </c>
      <c r="U2233" s="21" t="s">
        <v>10</v>
      </c>
      <c r="V2233" s="21" t="s">
        <v>11</v>
      </c>
      <c r="W2233" s="21" t="s">
        <v>12</v>
      </c>
      <c r="X2233" s="21" t="s">
        <v>13</v>
      </c>
      <c r="Y2233" s="21"/>
      <c r="Z2233" s="21" t="s">
        <v>14</v>
      </c>
      <c r="AA2233" s="28"/>
      <c r="AC2233" s="21"/>
      <c r="AD2233" s="21" t="s">
        <v>16</v>
      </c>
      <c r="AE2233" s="21" t="s">
        <v>17</v>
      </c>
      <c r="AF2233" s="21" t="s">
        <v>18</v>
      </c>
      <c r="AG2233" s="39"/>
    </row>
    <row r="2234" spans="1:39" x14ac:dyDescent="0.3">
      <c r="B2234" s="14" t="s">
        <v>100</v>
      </c>
      <c r="C2234" s="23">
        <f>AVERAGEIFS(marketing_campaign32[Income],marketing_campaign32[Age Groups], "Adult", marketing_campaign32[Education_num], 2)</f>
        <v>48611.807409758228</v>
      </c>
      <c r="S2234" s="2" t="s">
        <v>9</v>
      </c>
      <c r="T2234" s="2">
        <v>1</v>
      </c>
      <c r="U2234" s="2"/>
      <c r="V2234" s="2"/>
      <c r="W2234" s="2"/>
      <c r="X2234" s="2"/>
      <c r="Y2234" s="2"/>
      <c r="Z2234" s="2"/>
      <c r="AA2234" s="29"/>
      <c r="AC2234" s="2" t="s">
        <v>16</v>
      </c>
      <c r="AD2234" s="2">
        <v>1</v>
      </c>
      <c r="AE2234" s="2"/>
      <c r="AF2234" s="2"/>
      <c r="AG2234" s="2"/>
    </row>
    <row r="2235" spans="1:39" x14ac:dyDescent="0.3">
      <c r="B2235" s="14" t="s">
        <v>101</v>
      </c>
      <c r="C2235" s="23">
        <f>AVERAGEIFS(marketing_campaign32[Income],marketing_campaign32[Age Groups], "Adult", marketing_campaign32[Education_num], 3)</f>
        <v>48158.453125</v>
      </c>
      <c r="S2235" s="2" t="s">
        <v>10</v>
      </c>
      <c r="T2235" s="2">
        <v>0.38851793474047935</v>
      </c>
      <c r="U2235" s="2">
        <v>1</v>
      </c>
      <c r="V2235" s="2"/>
      <c r="W2235" s="2"/>
      <c r="X2235" s="2"/>
      <c r="Y2235" s="2"/>
      <c r="Z2235" s="2"/>
      <c r="AA2235" s="29"/>
      <c r="AC2235" s="2" t="s">
        <v>17</v>
      </c>
      <c r="AD2235" s="2">
        <v>0.37810815694003086</v>
      </c>
      <c r="AE2235" s="2">
        <v>1</v>
      </c>
      <c r="AF2235" s="2"/>
      <c r="AG2235" s="2"/>
    </row>
    <row r="2236" spans="1:39" ht="15" thickBot="1" x14ac:dyDescent="0.35">
      <c r="B2236" s="14" t="s">
        <v>102</v>
      </c>
      <c r="C2236" s="23">
        <f>AVERAGEIFS(marketing_campaign32[Income],marketing_campaign32[Age Groups], "Middle Age", marketing_campaign32[Education_num], 2)</f>
        <v>52704.93097014926</v>
      </c>
      <c r="S2236" s="2" t="s">
        <v>11</v>
      </c>
      <c r="T2236" s="2">
        <v>0.56199345815408741</v>
      </c>
      <c r="U2236" s="2">
        <v>0.5420569968541904</v>
      </c>
      <c r="V2236" s="2">
        <v>1</v>
      </c>
      <c r="W2236" s="2"/>
      <c r="X2236" s="2"/>
      <c r="Y2236" s="2"/>
      <c r="Z2236" s="2"/>
      <c r="AA2236" s="29"/>
      <c r="AC2236" s="18" t="s">
        <v>18</v>
      </c>
      <c r="AD2236" s="18">
        <v>0.50227710054454977</v>
      </c>
      <c r="AE2236" s="18">
        <v>0.51888389604721041</v>
      </c>
      <c r="AF2236" s="18">
        <v>1</v>
      </c>
      <c r="AG2236" s="2"/>
    </row>
    <row r="2237" spans="1:39" x14ac:dyDescent="0.3">
      <c r="B2237" s="14" t="s">
        <v>103</v>
      </c>
      <c r="C2237" s="23">
        <f>AVERAGEIFS(marketing_campaign32[Income],marketing_campaign32[Age Groups], "Middle Age", marketing_campaign32[Education_num], 3)</f>
        <v>53408.685009487657</v>
      </c>
      <c r="S2237" s="2" t="s">
        <v>12</v>
      </c>
      <c r="T2237" s="2">
        <v>0.39907295446397889</v>
      </c>
      <c r="U2237" s="2">
        <v>0.59443832907928129</v>
      </c>
      <c r="V2237" s="2">
        <v>0.5678797894775206</v>
      </c>
      <c r="W2237" s="2">
        <v>1</v>
      </c>
      <c r="X2237" s="2"/>
      <c r="Y2237" s="2"/>
      <c r="Z2237" s="2"/>
      <c r="AA2237" s="29"/>
    </row>
    <row r="2238" spans="1:39" x14ac:dyDescent="0.3">
      <c r="B2238" s="14" t="s">
        <v>104</v>
      </c>
      <c r="C2238" s="23">
        <f>AVERAGEIFS(marketing_campaign32[Income],marketing_campaign32[Age Groups], "Old Age", marketing_campaign32[Education_num], 2)</f>
        <v>58280.873493975902</v>
      </c>
      <c r="S2238" s="2" t="s">
        <v>13</v>
      </c>
      <c r="T2238" s="2">
        <v>0.38599190599306776</v>
      </c>
      <c r="U2238" s="2">
        <v>0.56705413053301856</v>
      </c>
      <c r="V2238" s="2">
        <v>0.52341757779079834</v>
      </c>
      <c r="W2238" s="2">
        <v>0.57955286267810613</v>
      </c>
      <c r="X2238" s="2">
        <v>1</v>
      </c>
      <c r="Y2238" s="2"/>
      <c r="Z2238" s="2"/>
      <c r="AA2238" s="29"/>
    </row>
    <row r="2239" spans="1:39" ht="15" thickBot="1" x14ac:dyDescent="0.35">
      <c r="B2239" s="16" t="s">
        <v>105</v>
      </c>
      <c r="C2239" s="24">
        <f>AVERAGEIFS(marketing_campaign32[Income],marketing_campaign32[Age Groups], "Old Age", marketing_campaign32[Education_num], 3)</f>
        <v>59240.30366492147</v>
      </c>
      <c r="S2239" s="18" t="s">
        <v>14</v>
      </c>
      <c r="T2239" s="18">
        <v>0.38637560906740198</v>
      </c>
      <c r="U2239" s="18">
        <v>0.39004220049837152</v>
      </c>
      <c r="V2239" s="18">
        <v>0.34884504765561347</v>
      </c>
      <c r="W2239" s="18">
        <v>0.4221032253625267</v>
      </c>
      <c r="X2239" s="18">
        <v>0.36919315522173202</v>
      </c>
      <c r="Y2239" s="18"/>
      <c r="Z2239" s="18">
        <v>1</v>
      </c>
      <c r="AA2239" s="29"/>
    </row>
  </sheetData>
  <conditionalFormatting sqref="AC2233:AG2236">
    <cfRule type="cellIs" dxfId="492" priority="2" operator="equal">
      <formula>1</formula>
    </cfRule>
    <cfRule type="colorScale" priority="3">
      <colorScale>
        <cfvo type="min"/>
        <cfvo type="max"/>
        <color rgb="FFFFEF9C"/>
        <color rgb="FF63BE7B"/>
      </colorScale>
    </cfRule>
  </conditionalFormatting>
  <conditionalFormatting sqref="S2233:AA2239">
    <cfRule type="cellIs" dxfId="491" priority="5" operator="equal">
      <formula>1</formula>
    </cfRule>
    <cfRule type="colorScale" priority="6">
      <colorScale>
        <cfvo type="min"/>
        <cfvo type="max"/>
        <color rgb="FFFFEF9C"/>
        <color rgb="FF63BE7B"/>
      </colorScale>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56"/>
  <sheetViews>
    <sheetView topLeftCell="A3" workbookViewId="0">
      <pane xSplit="1" topLeftCell="B1" activePane="topRight" state="frozen"/>
      <selection pane="topRight" activeCell="B4" sqref="B4"/>
    </sheetView>
  </sheetViews>
  <sheetFormatPr defaultRowHeight="14.4" x14ac:dyDescent="0.3"/>
  <cols>
    <col min="1" max="1" width="16.77734375" customWidth="1"/>
    <col min="2" max="2" width="10.5546875" customWidth="1"/>
    <col min="3" max="3" width="17" customWidth="1"/>
    <col min="4" max="4" width="19.44140625" customWidth="1"/>
    <col min="5" max="5" width="18.88671875" customWidth="1"/>
    <col min="6" max="6" width="26.44140625" customWidth="1"/>
    <col min="7" max="7" width="27.109375" customWidth="1"/>
    <col min="8" max="8" width="25.109375" customWidth="1"/>
    <col min="9" max="9" width="23.109375" customWidth="1"/>
    <col min="10" max="10" width="20.33203125" customWidth="1"/>
    <col min="11" max="11" width="27.77734375" customWidth="1"/>
    <col min="12" max="12" width="28" customWidth="1"/>
    <col min="13" max="13" width="27.44140625" customWidth="1"/>
    <col min="14" max="14" width="30" customWidth="1"/>
    <col min="15" max="15" width="28" customWidth="1"/>
    <col min="16" max="16" width="22.77734375" customWidth="1"/>
    <col min="17" max="18" width="29.109375" customWidth="1"/>
    <col min="19" max="19" width="8.44140625" customWidth="1"/>
    <col min="20" max="879" width="6" customWidth="1"/>
    <col min="880" max="880" width="12" bestFit="1" customWidth="1"/>
    <col min="881" max="887" width="6" customWidth="1"/>
    <col min="888" max="888" width="12" bestFit="1" customWidth="1"/>
    <col min="889" max="1008" width="6" customWidth="1"/>
    <col min="1009" max="1011" width="12" bestFit="1" customWidth="1"/>
    <col min="1012" max="1034" width="6" customWidth="1"/>
    <col min="1035" max="1036" width="12" bestFit="1" customWidth="1"/>
    <col min="1037" max="1180" width="6" customWidth="1"/>
    <col min="1181" max="1181" width="12" bestFit="1" customWidth="1"/>
    <col min="1182" max="1208" width="6" customWidth="1"/>
    <col min="1209" max="1209" width="12" bestFit="1" customWidth="1"/>
    <col min="1210" max="1968" width="6" customWidth="1"/>
    <col min="1969" max="1973" width="7" customWidth="1"/>
    <col min="1974" max="1974" width="10.77734375" bestFit="1" customWidth="1"/>
  </cols>
  <sheetData>
    <row r="2" spans="1:18" x14ac:dyDescent="0.3">
      <c r="B2" s="13" t="s">
        <v>151</v>
      </c>
    </row>
    <row r="3" spans="1:18" x14ac:dyDescent="0.3">
      <c r="B3" s="13"/>
    </row>
    <row r="7" spans="1:18" x14ac:dyDescent="0.3">
      <c r="A7" s="34" t="s">
        <v>96</v>
      </c>
      <c r="B7" s="30" t="s">
        <v>127</v>
      </c>
      <c r="C7" s="30" t="s">
        <v>118</v>
      </c>
      <c r="D7" s="30" t="s">
        <v>125</v>
      </c>
      <c r="E7" s="30" t="s">
        <v>124</v>
      </c>
      <c r="F7" s="30" t="s">
        <v>123</v>
      </c>
      <c r="G7" s="30" t="s">
        <v>122</v>
      </c>
      <c r="H7" s="30" t="s">
        <v>121</v>
      </c>
      <c r="I7" s="30" t="s">
        <v>120</v>
      </c>
      <c r="J7" s="30" t="s">
        <v>130</v>
      </c>
      <c r="K7" s="30" t="s">
        <v>119</v>
      </c>
      <c r="L7" s="30" t="s">
        <v>150</v>
      </c>
      <c r="M7" s="30" t="s">
        <v>126</v>
      </c>
      <c r="N7" s="30" t="s">
        <v>128</v>
      </c>
      <c r="O7" s="30" t="s">
        <v>129</v>
      </c>
      <c r="P7" s="30" t="s">
        <v>131</v>
      </c>
      <c r="Q7" s="30" t="s">
        <v>132</v>
      </c>
      <c r="R7" s="30" t="s">
        <v>133</v>
      </c>
    </row>
    <row r="8" spans="1:18" x14ac:dyDescent="0.3">
      <c r="A8" s="35" t="s">
        <v>99</v>
      </c>
      <c r="B8" s="22">
        <v>772</v>
      </c>
      <c r="C8" s="30">
        <v>47081.478204520601</v>
      </c>
      <c r="D8" s="30">
        <v>248.75129533678756</v>
      </c>
      <c r="E8" s="30">
        <v>26.735751295336787</v>
      </c>
      <c r="F8" s="30">
        <v>159.25129533678756</v>
      </c>
      <c r="G8" s="30">
        <v>27.553108808290155</v>
      </c>
      <c r="H8" s="30">
        <v>37.888601036269428</v>
      </c>
      <c r="I8" s="30">
        <v>42.159326424870464</v>
      </c>
      <c r="J8" s="30">
        <v>2.2655440414507773</v>
      </c>
      <c r="K8" s="30">
        <v>542.33937823834196</v>
      </c>
      <c r="L8" s="30">
        <v>36.700947284771402</v>
      </c>
      <c r="M8" s="38">
        <v>8.8586821205504651E-3</v>
      </c>
      <c r="N8" s="30">
        <v>2.0349740932642488</v>
      </c>
      <c r="O8" s="30">
        <v>3.6541450777202074</v>
      </c>
      <c r="P8" s="30">
        <v>5.4041450777202069</v>
      </c>
      <c r="Q8" s="30">
        <v>11.323834196891191</v>
      </c>
      <c r="R8" s="30">
        <v>5.5375647668393784</v>
      </c>
    </row>
    <row r="9" spans="1:18" x14ac:dyDescent="0.3">
      <c r="A9" s="36" t="s">
        <v>113</v>
      </c>
      <c r="B9" s="22">
        <v>1092</v>
      </c>
      <c r="C9" s="30">
        <v>52613.461373567879</v>
      </c>
      <c r="D9" s="30">
        <v>313.88736263736263</v>
      </c>
      <c r="E9" s="30">
        <v>26.041208791208792</v>
      </c>
      <c r="F9" s="30">
        <v>158.64560439560441</v>
      </c>
      <c r="G9" s="30">
        <v>25.888278388278387</v>
      </c>
      <c r="H9" s="30">
        <v>35.470695970695971</v>
      </c>
      <c r="I9" s="30">
        <v>42.885531135531139</v>
      </c>
      <c r="J9" s="30">
        <v>2.6208791208791209</v>
      </c>
      <c r="K9" s="30">
        <v>602.81868131868134</v>
      </c>
      <c r="L9" s="30">
        <v>37.178439518715251</v>
      </c>
      <c r="M9" s="38">
        <v>9.590898953639829E-3</v>
      </c>
      <c r="N9" s="30">
        <v>2.5274725274725274</v>
      </c>
      <c r="O9" s="30">
        <v>4.2152014652014653</v>
      </c>
      <c r="P9" s="30">
        <v>5.8617216117216113</v>
      </c>
      <c r="Q9" s="30">
        <v>12.697802197802197</v>
      </c>
      <c r="R9" s="30">
        <v>5.3910256410256414</v>
      </c>
    </row>
    <row r="10" spans="1:18" x14ac:dyDescent="0.3">
      <c r="A10" s="36" t="s">
        <v>115</v>
      </c>
      <c r="B10" s="22">
        <v>364</v>
      </c>
      <c r="C10" s="30">
        <v>58497.349874499436</v>
      </c>
      <c r="D10" s="30">
        <v>398.41758241758242</v>
      </c>
      <c r="E10" s="30">
        <v>26.51923076923077</v>
      </c>
      <c r="F10" s="30">
        <v>193.70879120879121</v>
      </c>
      <c r="G10" s="30">
        <v>30.222527472527471</v>
      </c>
      <c r="H10" s="30">
        <v>43.736263736263737</v>
      </c>
      <c r="I10" s="30">
        <v>52.057692307692307</v>
      </c>
      <c r="J10" s="30">
        <v>3.401098901098901</v>
      </c>
      <c r="K10" s="30">
        <v>744.66208791208794</v>
      </c>
      <c r="L10" s="30">
        <v>43.587647524749869</v>
      </c>
      <c r="M10" s="38">
        <v>1.1294579150645842E-2</v>
      </c>
      <c r="N10" s="30">
        <v>2.2664835164835164</v>
      </c>
      <c r="O10" s="30">
        <v>4.7115384615384617</v>
      </c>
      <c r="P10" s="30">
        <v>6.5467032967032965</v>
      </c>
      <c r="Q10" s="30">
        <v>14.659340659340659</v>
      </c>
      <c r="R10" s="30">
        <v>4.7445054945054945</v>
      </c>
    </row>
    <row r="12" spans="1:18" x14ac:dyDescent="0.3">
      <c r="B12" s="13" t="s">
        <v>164</v>
      </c>
    </row>
    <row r="14" spans="1:18" x14ac:dyDescent="0.3">
      <c r="A14" s="34" t="s">
        <v>2</v>
      </c>
      <c r="B14" s="30" t="s">
        <v>127</v>
      </c>
      <c r="C14" s="30" t="s">
        <v>118</v>
      </c>
      <c r="D14" s="30" t="s">
        <v>125</v>
      </c>
      <c r="E14" s="30" t="s">
        <v>124</v>
      </c>
      <c r="F14" s="30" t="s">
        <v>123</v>
      </c>
      <c r="G14" s="30" t="s">
        <v>122</v>
      </c>
      <c r="H14" s="30" t="s">
        <v>121</v>
      </c>
      <c r="I14" s="30" t="s">
        <v>120</v>
      </c>
      <c r="J14" s="30" t="s">
        <v>119</v>
      </c>
      <c r="K14" s="30" t="s">
        <v>126</v>
      </c>
      <c r="L14" s="30" t="s">
        <v>128</v>
      </c>
      <c r="M14" s="30" t="s">
        <v>129</v>
      </c>
      <c r="N14" s="30" t="s">
        <v>130</v>
      </c>
      <c r="O14" s="30" t="s">
        <v>131</v>
      </c>
      <c r="P14" s="30" t="s">
        <v>132</v>
      </c>
      <c r="Q14" s="30" t="s">
        <v>133</v>
      </c>
    </row>
    <row r="15" spans="1:18" x14ac:dyDescent="0.3">
      <c r="A15" s="35">
        <v>1</v>
      </c>
      <c r="B15" s="22">
        <v>54</v>
      </c>
      <c r="C15" s="30">
        <v>20306.259259259259</v>
      </c>
      <c r="D15" s="30">
        <v>7.2407407407407405</v>
      </c>
      <c r="E15" s="30">
        <v>11.111111111111111</v>
      </c>
      <c r="F15" s="30">
        <v>11.444444444444445</v>
      </c>
      <c r="G15" s="30">
        <v>12.111111111111111</v>
      </c>
      <c r="H15" s="30">
        <v>17.055555555555557</v>
      </c>
      <c r="I15" s="30">
        <v>22.833333333333332</v>
      </c>
      <c r="J15" s="30">
        <v>81.796296296296291</v>
      </c>
      <c r="K15" s="38">
        <v>4.1773714783713495E-3</v>
      </c>
      <c r="L15" s="30">
        <v>1.7962962962962963</v>
      </c>
      <c r="M15" s="30">
        <v>1.8888888888888888</v>
      </c>
      <c r="N15" s="30">
        <v>0.48148148148148145</v>
      </c>
      <c r="O15" s="30">
        <v>2.8518518518518516</v>
      </c>
      <c r="P15" s="30">
        <v>5.2222222222222223</v>
      </c>
      <c r="Q15" s="30">
        <v>6.8703703703703702</v>
      </c>
    </row>
    <row r="16" spans="1:18" x14ac:dyDescent="0.3">
      <c r="A16" s="35">
        <v>2</v>
      </c>
      <c r="B16" s="22">
        <v>1123</v>
      </c>
      <c r="C16" s="30">
        <v>52030.135947888339</v>
      </c>
      <c r="D16" s="30">
        <v>285.27070347284058</v>
      </c>
      <c r="E16" s="30">
        <v>30.869991095280497</v>
      </c>
      <c r="F16" s="30">
        <v>177.03918076580587</v>
      </c>
      <c r="G16" s="30">
        <v>31.475512021371326</v>
      </c>
      <c r="H16" s="30">
        <v>43.292965271593943</v>
      </c>
      <c r="I16" s="30">
        <v>51.01691896705254</v>
      </c>
      <c r="J16" s="30">
        <v>618.96527159394475</v>
      </c>
      <c r="K16" s="38">
        <v>9.7082142504026844E-3</v>
      </c>
      <c r="L16" s="30">
        <v>2.3009795191451468</v>
      </c>
      <c r="M16" s="30">
        <v>4.1371326803205699</v>
      </c>
      <c r="N16" s="30">
        <v>2.6847729296527159</v>
      </c>
      <c r="O16" s="30">
        <v>5.8477292965271594</v>
      </c>
      <c r="P16" s="30">
        <v>12.669634906500445</v>
      </c>
      <c r="Q16" s="30">
        <v>5.2991985752448798</v>
      </c>
    </row>
    <row r="17" spans="1:17" x14ac:dyDescent="0.3">
      <c r="A17" s="35">
        <v>3</v>
      </c>
      <c r="B17" s="22">
        <v>1051</v>
      </c>
      <c r="C17" s="30">
        <v>52871.032995875576</v>
      </c>
      <c r="D17" s="30">
        <v>341.65080875356801</v>
      </c>
      <c r="E17" s="30">
        <v>22.324452901998097</v>
      </c>
      <c r="F17" s="30">
        <v>159.14367269267365</v>
      </c>
      <c r="G17" s="30">
        <v>23.350142721217889</v>
      </c>
      <c r="H17" s="30">
        <v>32.697431018078021</v>
      </c>
      <c r="I17" s="30">
        <v>37.870599429115131</v>
      </c>
      <c r="J17" s="30">
        <v>617.03710751665085</v>
      </c>
      <c r="K17" s="38">
        <v>9.7958976234448058E-3</v>
      </c>
      <c r="L17" s="30">
        <v>2.3549000951474786</v>
      </c>
      <c r="M17" s="30">
        <v>4.177925784966698</v>
      </c>
      <c r="N17" s="30">
        <v>2.6717411988582302</v>
      </c>
      <c r="O17" s="30">
        <v>5.9324452901998095</v>
      </c>
      <c r="P17" s="30">
        <v>12.782112274024739</v>
      </c>
      <c r="Q17" s="30">
        <v>5.2968601332064704</v>
      </c>
    </row>
    <row r="19" spans="1:17" x14ac:dyDescent="0.3">
      <c r="B19" s="13"/>
    </row>
    <row r="20" spans="1:17" x14ac:dyDescent="0.3">
      <c r="B20" s="13" t="s">
        <v>138</v>
      </c>
    </row>
    <row r="21" spans="1:17" x14ac:dyDescent="0.3">
      <c r="J21" s="37"/>
    </row>
    <row r="22" spans="1:17" x14ac:dyDescent="0.3">
      <c r="A22" s="31" t="s">
        <v>143</v>
      </c>
      <c r="B22" t="s">
        <v>127</v>
      </c>
      <c r="C22" t="s">
        <v>118</v>
      </c>
      <c r="D22" t="s">
        <v>125</v>
      </c>
      <c r="E22" t="s">
        <v>124</v>
      </c>
      <c r="F22" t="s">
        <v>123</v>
      </c>
      <c r="G22" t="s">
        <v>122</v>
      </c>
      <c r="H22" t="s">
        <v>121</v>
      </c>
      <c r="I22" t="s">
        <v>120</v>
      </c>
      <c r="J22" t="s">
        <v>119</v>
      </c>
      <c r="K22" s="38" t="s">
        <v>126</v>
      </c>
      <c r="L22" t="s">
        <v>128</v>
      </c>
      <c r="M22" t="s">
        <v>129</v>
      </c>
      <c r="N22" t="s">
        <v>130</v>
      </c>
      <c r="O22" t="s">
        <v>131</v>
      </c>
      <c r="P22" t="s">
        <v>132</v>
      </c>
      <c r="Q22" t="s">
        <v>133</v>
      </c>
    </row>
    <row r="23" spans="1:17" x14ac:dyDescent="0.3">
      <c r="A23" s="32">
        <v>1</v>
      </c>
      <c r="B23" s="33">
        <v>253</v>
      </c>
      <c r="C23" s="30">
        <v>65112.26082480004</v>
      </c>
      <c r="D23" s="30">
        <v>491.67588932806325</v>
      </c>
      <c r="E23" s="30">
        <v>52.632411067193679</v>
      </c>
      <c r="F23" s="30">
        <v>371.97233201581025</v>
      </c>
      <c r="G23" s="30">
        <v>53.960474308300398</v>
      </c>
      <c r="H23" s="30">
        <v>74.687747035573125</v>
      </c>
      <c r="I23" s="30">
        <v>64.818181818181813</v>
      </c>
      <c r="J23" s="30">
        <v>1109.7470355731225</v>
      </c>
      <c r="K23" s="38">
        <v>1.5709744669135137E-2</v>
      </c>
      <c r="L23" s="30">
        <v>1.1976284584980237</v>
      </c>
      <c r="M23" s="30">
        <v>4.4466403162055332</v>
      </c>
      <c r="N23" s="30">
        <v>4.6403162055335967</v>
      </c>
      <c r="O23" s="30">
        <v>7.4031620553359687</v>
      </c>
      <c r="P23" s="30">
        <v>16.490118577075098</v>
      </c>
      <c r="Q23" s="30">
        <v>3.652173913043478</v>
      </c>
    </row>
    <row r="24" spans="1:17" x14ac:dyDescent="0.3">
      <c r="A24" s="32">
        <v>2</v>
      </c>
      <c r="B24" s="33">
        <v>758</v>
      </c>
      <c r="C24" s="30">
        <v>55699.584651033503</v>
      </c>
      <c r="D24" s="30">
        <v>375.73482849604221</v>
      </c>
      <c r="E24" s="30">
        <v>36.171503957783642</v>
      </c>
      <c r="F24" s="30">
        <v>230.07519788918205</v>
      </c>
      <c r="G24" s="30">
        <v>36.427440633245382</v>
      </c>
      <c r="H24" s="30">
        <v>52.845646437994723</v>
      </c>
      <c r="I24" s="30">
        <v>52.881266490765171</v>
      </c>
      <c r="J24" s="30">
        <v>784.1358839050132</v>
      </c>
      <c r="K24" s="38">
        <v>1.1822625056889533E-2</v>
      </c>
      <c r="L24" s="30">
        <v>1.7836411609498681</v>
      </c>
      <c r="M24" s="30">
        <v>4.3562005277044857</v>
      </c>
      <c r="N24" s="30">
        <v>3.4274406332453826</v>
      </c>
      <c r="O24" s="30">
        <v>6.3720316622691291</v>
      </c>
      <c r="P24" s="30">
        <v>14.155672823218998</v>
      </c>
      <c r="Q24" s="30">
        <v>4.7005277044854878</v>
      </c>
    </row>
    <row r="25" spans="1:17" x14ac:dyDescent="0.3">
      <c r="A25" s="32">
        <v>3</v>
      </c>
      <c r="B25" s="33">
        <v>885</v>
      </c>
      <c r="C25" s="30">
        <v>46830.403567867375</v>
      </c>
      <c r="D25" s="30">
        <v>248.47909604519774</v>
      </c>
      <c r="E25" s="30">
        <v>17.343502824858756</v>
      </c>
      <c r="F25" s="30">
        <v>91.302824858757063</v>
      </c>
      <c r="G25" s="30">
        <v>18.613559322033897</v>
      </c>
      <c r="H25" s="30">
        <v>24.172881355932205</v>
      </c>
      <c r="I25" s="30">
        <v>38.744632768361583</v>
      </c>
      <c r="J25" s="30">
        <v>438.65649717514123</v>
      </c>
      <c r="K25" s="38">
        <v>7.807920263234157E-3</v>
      </c>
      <c r="L25" s="30">
        <v>2.5751412429378533</v>
      </c>
      <c r="M25" s="30">
        <v>4.1209039548022597</v>
      </c>
      <c r="N25" s="30">
        <v>1.927683615819209</v>
      </c>
      <c r="O25" s="30">
        <v>5.4033898305084742</v>
      </c>
      <c r="P25" s="30">
        <v>11.451977401129943</v>
      </c>
      <c r="Q25" s="30">
        <v>5.9717514124293789</v>
      </c>
    </row>
    <row r="26" spans="1:17" x14ac:dyDescent="0.3">
      <c r="A26" s="32">
        <v>4</v>
      </c>
      <c r="B26" s="33">
        <v>300</v>
      </c>
      <c r="C26" s="30">
        <v>44840.047838046368</v>
      </c>
      <c r="D26" s="30">
        <v>147.74333333333334</v>
      </c>
      <c r="E26" s="30">
        <v>8.0333333333333332</v>
      </c>
      <c r="F26" s="30">
        <v>50.74666666666667</v>
      </c>
      <c r="G26" s="30">
        <v>8.8233333333333341</v>
      </c>
      <c r="H26" s="30">
        <v>10.983333333333333</v>
      </c>
      <c r="I26" s="30">
        <v>22.99</v>
      </c>
      <c r="J26" s="30">
        <v>249.32</v>
      </c>
      <c r="K26" s="38">
        <v>4.7121607379325319E-3</v>
      </c>
      <c r="L26" s="30">
        <v>3.63</v>
      </c>
      <c r="M26" s="30">
        <v>3.2</v>
      </c>
      <c r="N26" s="30">
        <v>1.1200000000000001</v>
      </c>
      <c r="O26" s="30">
        <v>4.4866666666666664</v>
      </c>
      <c r="P26" s="30">
        <v>8.8066666666666666</v>
      </c>
      <c r="Q26" s="30">
        <v>6.39</v>
      </c>
    </row>
    <row r="27" spans="1:17" x14ac:dyDescent="0.3">
      <c r="A27" s="32">
        <v>5</v>
      </c>
      <c r="B27" s="33">
        <v>32</v>
      </c>
      <c r="C27" s="30">
        <v>46975.86515654649</v>
      </c>
      <c r="D27" s="30">
        <v>199.90625</v>
      </c>
      <c r="E27" s="30">
        <v>7.40625</v>
      </c>
      <c r="F27" s="30">
        <v>67.5</v>
      </c>
      <c r="G27" s="30">
        <v>4.9375</v>
      </c>
      <c r="H27" s="30">
        <v>8.21875</v>
      </c>
      <c r="I27" s="30">
        <v>20.5625</v>
      </c>
      <c r="J27" s="30">
        <v>308.53125</v>
      </c>
      <c r="K27" s="38">
        <v>5.1130692662292882E-3</v>
      </c>
      <c r="L27" s="30">
        <v>4.15625</v>
      </c>
      <c r="M27" s="30">
        <v>3.28125</v>
      </c>
      <c r="N27" s="30">
        <v>1.09375</v>
      </c>
      <c r="O27" s="30">
        <v>3.90625</v>
      </c>
      <c r="P27" s="30">
        <v>8.28125</v>
      </c>
      <c r="Q27" s="30">
        <v>6.25</v>
      </c>
    </row>
    <row r="28" spans="1:17" x14ac:dyDescent="0.3">
      <c r="A28" s="32" t="s">
        <v>117</v>
      </c>
      <c r="B28" s="33">
        <v>2228</v>
      </c>
      <c r="C28" s="30">
        <v>51657.915775648049</v>
      </c>
      <c r="D28" s="30">
        <v>305.12791741472171</v>
      </c>
      <c r="E28" s="30">
        <v>26.35996409335727</v>
      </c>
      <c r="F28" s="30">
        <v>164.58393177737881</v>
      </c>
      <c r="G28" s="30">
        <v>27.173249551166965</v>
      </c>
      <c r="H28" s="30">
        <v>37.658886894075401</v>
      </c>
      <c r="I28" s="30">
        <v>44.132405745062833</v>
      </c>
      <c r="J28" s="30">
        <v>605.036355475763</v>
      </c>
      <c r="K28" s="38">
        <v>9.6155256127804147E-3</v>
      </c>
      <c r="L28" s="30">
        <v>2.3141831238779176</v>
      </c>
      <c r="M28" s="30">
        <v>4.1018850987432671</v>
      </c>
      <c r="N28" s="30">
        <v>2.6252244165170557</v>
      </c>
      <c r="O28" s="30">
        <v>5.8150807899461396</v>
      </c>
      <c r="P28" s="30">
        <v>12.542190305206462</v>
      </c>
      <c r="Q28" s="30">
        <v>5.3361759425493718</v>
      </c>
    </row>
    <row r="30" spans="1:17" x14ac:dyDescent="0.3">
      <c r="B30" s="13"/>
    </row>
    <row r="31" spans="1:17" x14ac:dyDescent="0.3">
      <c r="B31" s="13" t="s">
        <v>139</v>
      </c>
    </row>
    <row r="32" spans="1:17" x14ac:dyDescent="0.3">
      <c r="B32" t="s">
        <v>136</v>
      </c>
    </row>
    <row r="34" spans="1:17" x14ac:dyDescent="0.3">
      <c r="A34" s="34" t="s">
        <v>5</v>
      </c>
      <c r="B34" s="30" t="s">
        <v>127</v>
      </c>
      <c r="C34" s="30" t="s">
        <v>118</v>
      </c>
      <c r="D34" s="30" t="s">
        <v>125</v>
      </c>
      <c r="E34" s="30" t="s">
        <v>124</v>
      </c>
      <c r="F34" s="30" t="s">
        <v>123</v>
      </c>
      <c r="G34" s="30" t="s">
        <v>122</v>
      </c>
      <c r="H34" s="30" t="s">
        <v>121</v>
      </c>
      <c r="I34" s="30" t="s">
        <v>120</v>
      </c>
      <c r="J34" s="30" t="s">
        <v>119</v>
      </c>
      <c r="K34" s="30" t="s">
        <v>126</v>
      </c>
      <c r="L34" s="30" t="s">
        <v>128</v>
      </c>
      <c r="M34" s="30" t="s">
        <v>129</v>
      </c>
      <c r="N34" s="30" t="s">
        <v>130</v>
      </c>
      <c r="O34" s="30" t="s">
        <v>131</v>
      </c>
      <c r="P34" s="30" t="s">
        <v>132</v>
      </c>
      <c r="Q34" s="30" t="s">
        <v>133</v>
      </c>
    </row>
    <row r="35" spans="1:17" x14ac:dyDescent="0.3">
      <c r="A35" s="35">
        <v>0</v>
      </c>
      <c r="B35" s="22">
        <v>1286</v>
      </c>
      <c r="C35" s="30">
        <v>61332.476027890283</v>
      </c>
      <c r="D35" s="30">
        <v>452.97433903576984</v>
      </c>
      <c r="E35" s="30">
        <v>39.479782270606535</v>
      </c>
      <c r="F35" s="30">
        <v>251.10264385692068</v>
      </c>
      <c r="G35" s="30">
        <v>40.663297045101089</v>
      </c>
      <c r="H35" s="30">
        <v>56.364696734059095</v>
      </c>
      <c r="I35" s="30">
        <v>60.181959564541216</v>
      </c>
      <c r="J35" s="30">
        <v>900.76671850699847</v>
      </c>
      <c r="K35" s="38">
        <v>1.3502661599865531E-2</v>
      </c>
      <c r="L35" s="30">
        <v>1.9300155520995335</v>
      </c>
      <c r="M35" s="30">
        <v>4.9968895800933124</v>
      </c>
      <c r="N35" s="30">
        <v>3.9144634525660966</v>
      </c>
      <c r="O35" s="30">
        <v>7.251166407465008</v>
      </c>
      <c r="P35" s="30">
        <v>16.162519440124417</v>
      </c>
      <c r="Q35" s="30">
        <v>4.3724727838258168</v>
      </c>
    </row>
    <row r="36" spans="1:17" x14ac:dyDescent="0.3">
      <c r="A36" s="35">
        <v>1</v>
      </c>
      <c r="B36" s="22">
        <v>894</v>
      </c>
      <c r="C36" s="30">
        <v>38375.509639567645</v>
      </c>
      <c r="D36" s="30">
        <v>104.82102908277405</v>
      </c>
      <c r="E36" s="30">
        <v>8.5391498881431769</v>
      </c>
      <c r="F36" s="30">
        <v>47.148769574944069</v>
      </c>
      <c r="G36" s="30">
        <v>8.9742729306487696</v>
      </c>
      <c r="H36" s="30">
        <v>12.357941834451902</v>
      </c>
      <c r="I36" s="30">
        <v>22.479865771812079</v>
      </c>
      <c r="J36" s="30">
        <v>204.32102908277406</v>
      </c>
      <c r="K36" s="38">
        <v>4.3685833221392368E-3</v>
      </c>
      <c r="L36" s="30">
        <v>2.8389261744966441</v>
      </c>
      <c r="M36" s="30">
        <v>2.8847874720357942</v>
      </c>
      <c r="N36" s="30">
        <v>0.87360178970917224</v>
      </c>
      <c r="O36" s="30">
        <v>3.8769574944071588</v>
      </c>
      <c r="P36" s="30">
        <v>7.6353467561521251</v>
      </c>
      <c r="Q36" s="30">
        <v>6.651006711409396</v>
      </c>
    </row>
    <row r="37" spans="1:17" x14ac:dyDescent="0.3">
      <c r="A37" s="35">
        <v>2</v>
      </c>
      <c r="B37" s="22">
        <v>48</v>
      </c>
      <c r="C37" s="30">
        <v>39845.136635488823</v>
      </c>
      <c r="D37" s="30">
        <v>74.791666666666671</v>
      </c>
      <c r="E37" s="30">
        <v>6.770833333333333</v>
      </c>
      <c r="F37" s="30">
        <v>33.833333333333336</v>
      </c>
      <c r="G37" s="30">
        <v>4.708333333333333</v>
      </c>
      <c r="H37" s="30">
        <v>7.729166666666667</v>
      </c>
      <c r="I37" s="30">
        <v>17.416666666666668</v>
      </c>
      <c r="J37" s="30">
        <v>145.25</v>
      </c>
      <c r="K37" s="38">
        <v>3.1969741219835513E-3</v>
      </c>
      <c r="L37" s="30">
        <v>2.8333333333333335</v>
      </c>
      <c r="M37" s="30">
        <v>2.7916666666666665</v>
      </c>
      <c r="N37" s="30">
        <v>0.70833333333333337</v>
      </c>
      <c r="O37" s="30">
        <v>3.4375</v>
      </c>
      <c r="P37" s="30">
        <v>6.9375</v>
      </c>
      <c r="Q37" s="30">
        <v>6.666666666666667</v>
      </c>
    </row>
    <row r="38" spans="1:17" x14ac:dyDescent="0.3">
      <c r="A38" s="36" t="s">
        <v>117</v>
      </c>
      <c r="B38" s="22">
        <v>2228</v>
      </c>
      <c r="C38" s="30">
        <v>51657.915775648049</v>
      </c>
      <c r="D38" s="30">
        <v>305.12791741472171</v>
      </c>
      <c r="E38" s="30">
        <v>26.35996409335727</v>
      </c>
      <c r="F38" s="30">
        <v>164.58393177737881</v>
      </c>
      <c r="G38" s="30">
        <v>27.173249551166965</v>
      </c>
      <c r="H38" s="30">
        <v>37.658886894075401</v>
      </c>
      <c r="I38" s="30">
        <v>44.132405745062833</v>
      </c>
      <c r="J38" s="30">
        <v>605.036355475763</v>
      </c>
      <c r="K38" s="38">
        <v>9.6155256127804112E-3</v>
      </c>
      <c r="L38" s="30">
        <v>2.3141831238779176</v>
      </c>
      <c r="M38" s="30">
        <v>4.1018850987432671</v>
      </c>
      <c r="N38" s="30">
        <v>2.6252244165170557</v>
      </c>
      <c r="O38" s="30">
        <v>5.8150807899461396</v>
      </c>
      <c r="P38" s="30">
        <v>12.542190305206462</v>
      </c>
      <c r="Q38" s="30">
        <v>5.3361759425493718</v>
      </c>
    </row>
    <row r="42" spans="1:17" x14ac:dyDescent="0.3">
      <c r="A42" s="34" t="s">
        <v>6</v>
      </c>
      <c r="B42" s="30" t="s">
        <v>127</v>
      </c>
      <c r="C42" s="30" t="s">
        <v>118</v>
      </c>
      <c r="D42" s="30" t="s">
        <v>125</v>
      </c>
      <c r="E42" s="30" t="s">
        <v>124</v>
      </c>
      <c r="F42" s="30" t="s">
        <v>123</v>
      </c>
      <c r="G42" s="30" t="s">
        <v>122</v>
      </c>
      <c r="H42" s="30" t="s">
        <v>121</v>
      </c>
      <c r="I42" s="30" t="s">
        <v>120</v>
      </c>
      <c r="J42" s="30" t="s">
        <v>119</v>
      </c>
      <c r="K42" s="30" t="s">
        <v>126</v>
      </c>
      <c r="L42" s="30" t="s">
        <v>128</v>
      </c>
      <c r="M42" s="30" t="s">
        <v>129</v>
      </c>
      <c r="N42" s="30" t="s">
        <v>130</v>
      </c>
      <c r="O42" s="30" t="s">
        <v>131</v>
      </c>
      <c r="P42" s="30" t="s">
        <v>132</v>
      </c>
      <c r="Q42" s="30" t="s">
        <v>133</v>
      </c>
    </row>
    <row r="43" spans="1:17" x14ac:dyDescent="0.3">
      <c r="A43" s="35">
        <v>0</v>
      </c>
      <c r="B43" s="22">
        <v>1149</v>
      </c>
      <c r="C43" s="30">
        <v>50916.709501821388</v>
      </c>
      <c r="D43" s="30">
        <v>306.44647519582247</v>
      </c>
      <c r="E43" s="30">
        <v>33.410791993037421</v>
      </c>
      <c r="F43" s="30">
        <v>223.96257615317668</v>
      </c>
      <c r="G43" s="30">
        <v>33.828546562228027</v>
      </c>
      <c r="H43" s="30">
        <v>48.914708442123583</v>
      </c>
      <c r="I43" s="30">
        <v>45.369886858137512</v>
      </c>
      <c r="J43" s="30">
        <v>691.93298520452572</v>
      </c>
      <c r="K43" s="38">
        <v>1.0493066866352804E-2</v>
      </c>
      <c r="L43" s="30">
        <v>1.5700609225413402</v>
      </c>
      <c r="M43" s="30">
        <v>3.6814621409921671</v>
      </c>
      <c r="N43" s="30">
        <v>2.9347258485639687</v>
      </c>
      <c r="O43" s="30">
        <v>5.6718885987815488</v>
      </c>
      <c r="P43" s="30">
        <v>12.288076588337685</v>
      </c>
      <c r="Q43" s="30">
        <v>5.0069625761531764</v>
      </c>
    </row>
    <row r="44" spans="1:17" x14ac:dyDescent="0.3">
      <c r="A44" s="35">
        <v>1</v>
      </c>
      <c r="B44" s="22">
        <v>1027</v>
      </c>
      <c r="C44" s="30">
        <v>52292.446153438075</v>
      </c>
      <c r="D44" s="30">
        <v>300.77604673807207</v>
      </c>
      <c r="E44" s="30">
        <v>18.919182083739045</v>
      </c>
      <c r="F44" s="30">
        <v>100.16747809152872</v>
      </c>
      <c r="G44" s="30">
        <v>20.289191820837392</v>
      </c>
      <c r="H44" s="30">
        <v>25.762414800389482</v>
      </c>
      <c r="I44" s="30">
        <v>42.70691333982473</v>
      </c>
      <c r="J44" s="30">
        <v>508.62122687439143</v>
      </c>
      <c r="K44" s="38">
        <v>8.5926992510592659E-3</v>
      </c>
      <c r="L44" s="30">
        <v>3.0866601752677703</v>
      </c>
      <c r="M44" s="30">
        <v>4.5374878286270688</v>
      </c>
      <c r="N44" s="30">
        <v>2.2901655306718598</v>
      </c>
      <c r="O44" s="30">
        <v>5.9532619279454719</v>
      </c>
      <c r="P44" s="30">
        <v>12.780915287244401</v>
      </c>
      <c r="Q44" s="30">
        <v>5.6952288218111002</v>
      </c>
    </row>
    <row r="45" spans="1:17" x14ac:dyDescent="0.3">
      <c r="A45" s="35">
        <v>2</v>
      </c>
      <c r="B45" s="22">
        <v>52</v>
      </c>
      <c r="C45" s="30">
        <v>55503.748672502865</v>
      </c>
      <c r="D45" s="30">
        <v>361.94230769230768</v>
      </c>
      <c r="E45" s="30">
        <v>17.51923076923077</v>
      </c>
      <c r="F45" s="30">
        <v>124.76923076923077</v>
      </c>
      <c r="G45" s="30">
        <v>16.076923076923077</v>
      </c>
      <c r="H45" s="30">
        <v>23.903846153846153</v>
      </c>
      <c r="I45" s="30">
        <v>44.942307692307693</v>
      </c>
      <c r="J45" s="30">
        <v>589.15384615384619</v>
      </c>
      <c r="K45" s="38">
        <v>1.0426059711490871E-2</v>
      </c>
      <c r="L45" s="30">
        <v>3.5</v>
      </c>
      <c r="M45" s="30">
        <v>4.7884615384615383</v>
      </c>
      <c r="N45" s="30">
        <v>2.4038461538461537</v>
      </c>
      <c r="O45" s="30">
        <v>6.25</v>
      </c>
      <c r="P45" s="30">
        <v>13.442307692307692</v>
      </c>
      <c r="Q45" s="30">
        <v>5.5192307692307692</v>
      </c>
    </row>
    <row r="46" spans="1:17" x14ac:dyDescent="0.3">
      <c r="A46" s="36" t="s">
        <v>117</v>
      </c>
      <c r="B46" s="22">
        <v>2228</v>
      </c>
      <c r="C46" s="30">
        <v>51657.915775648049</v>
      </c>
      <c r="D46" s="30">
        <v>305.12791741472171</v>
      </c>
      <c r="E46" s="30">
        <v>26.35996409335727</v>
      </c>
      <c r="F46" s="30">
        <v>164.58393177737881</v>
      </c>
      <c r="G46" s="30">
        <v>27.173249551166965</v>
      </c>
      <c r="H46" s="30">
        <v>37.658886894075401</v>
      </c>
      <c r="I46" s="30">
        <v>44.132405745062833</v>
      </c>
      <c r="J46" s="30">
        <v>605.036355475763</v>
      </c>
      <c r="K46" s="38">
        <v>9.6155256127804147E-3</v>
      </c>
      <c r="L46" s="30">
        <v>2.3141831238779176</v>
      </c>
      <c r="M46" s="30">
        <v>4.1018850987432671</v>
      </c>
      <c r="N46" s="30">
        <v>2.6252244165170557</v>
      </c>
      <c r="O46" s="30">
        <v>5.8150807899461396</v>
      </c>
      <c r="P46" s="30">
        <v>12.542190305206462</v>
      </c>
      <c r="Q46" s="30">
        <v>5.3361759425493718</v>
      </c>
    </row>
    <row r="48" spans="1:17" x14ac:dyDescent="0.3">
      <c r="B48" s="13" t="s">
        <v>165</v>
      </c>
    </row>
    <row r="52" spans="1:17" x14ac:dyDescent="0.3">
      <c r="A52" s="34" t="s">
        <v>96</v>
      </c>
      <c r="B52" s="30" t="s">
        <v>127</v>
      </c>
      <c r="C52" s="30" t="s">
        <v>118</v>
      </c>
      <c r="D52" s="30" t="s">
        <v>125</v>
      </c>
      <c r="E52" s="30" t="s">
        <v>124</v>
      </c>
      <c r="F52" s="30" t="s">
        <v>123</v>
      </c>
      <c r="G52" s="30" t="s">
        <v>122</v>
      </c>
      <c r="H52" s="30" t="s">
        <v>121</v>
      </c>
      <c r="I52" s="30" t="s">
        <v>120</v>
      </c>
      <c r="J52" s="30" t="s">
        <v>119</v>
      </c>
      <c r="K52" s="30" t="s">
        <v>126</v>
      </c>
      <c r="L52" s="30" t="s">
        <v>128</v>
      </c>
      <c r="M52" s="30" t="s">
        <v>129</v>
      </c>
      <c r="N52" s="30" t="s">
        <v>130</v>
      </c>
      <c r="O52" s="30" t="s">
        <v>131</v>
      </c>
      <c r="P52" s="30" t="s">
        <v>132</v>
      </c>
      <c r="Q52" s="30" t="s">
        <v>133</v>
      </c>
    </row>
    <row r="53" spans="1:17" x14ac:dyDescent="0.3">
      <c r="A53" s="35" t="s">
        <v>99</v>
      </c>
      <c r="B53" s="22">
        <v>736</v>
      </c>
      <c r="C53" s="30">
        <v>48413.464910176503</v>
      </c>
      <c r="D53" s="30">
        <v>260.46739130434781</v>
      </c>
      <c r="E53" s="30">
        <v>27.466032608695652</v>
      </c>
      <c r="F53" s="30">
        <v>166.51494565217391</v>
      </c>
      <c r="G53" s="30">
        <v>28.226902173913043</v>
      </c>
      <c r="H53" s="30">
        <v>38.903532608695649</v>
      </c>
      <c r="I53" s="30">
        <v>43.203804347826086</v>
      </c>
      <c r="J53" s="30">
        <v>564.78260869565213</v>
      </c>
      <c r="K53" s="38">
        <v>9.0814658223109523E-3</v>
      </c>
      <c r="L53" s="30">
        <v>2.0407608695652173</v>
      </c>
      <c r="M53" s="30">
        <v>3.7377717391304346</v>
      </c>
      <c r="N53" s="30">
        <v>2.3546195652173911</v>
      </c>
      <c r="O53" s="30">
        <v>5.5285326086956523</v>
      </c>
      <c r="P53" s="30">
        <v>11.620923913043478</v>
      </c>
      <c r="Q53" s="30">
        <v>5.4646739130434785</v>
      </c>
    </row>
    <row r="54" spans="1:17" x14ac:dyDescent="0.3">
      <c r="A54" s="42">
        <v>2</v>
      </c>
      <c r="B54" s="22">
        <v>414</v>
      </c>
      <c r="C54" s="30">
        <v>48611.807409758228</v>
      </c>
      <c r="D54" s="30">
        <v>229.731884057971</v>
      </c>
      <c r="E54" s="30">
        <v>31.628019323671499</v>
      </c>
      <c r="F54" s="30">
        <v>167.68840579710144</v>
      </c>
      <c r="G54" s="30">
        <v>30.44927536231884</v>
      </c>
      <c r="H54" s="30">
        <v>43.39855072463768</v>
      </c>
      <c r="I54" s="30">
        <v>48.190821256038646</v>
      </c>
      <c r="J54" s="30">
        <v>551.08695652173913</v>
      </c>
      <c r="K54" s="38">
        <v>8.8120537164875952E-3</v>
      </c>
      <c r="L54" s="30">
        <v>2.1207729468599035</v>
      </c>
      <c r="M54" s="30">
        <v>3.8333333333333335</v>
      </c>
      <c r="N54" s="30">
        <v>2.4033816425120773</v>
      </c>
      <c r="O54" s="30">
        <v>5.620772946859903</v>
      </c>
      <c r="P54" s="30">
        <v>11.857487922705314</v>
      </c>
      <c r="Q54" s="30">
        <v>5.4347826086956523</v>
      </c>
    </row>
    <row r="55" spans="1:17" x14ac:dyDescent="0.3">
      <c r="A55" s="42">
        <v>3</v>
      </c>
      <c r="B55" s="22">
        <v>322</v>
      </c>
      <c r="C55" s="30">
        <v>48158.453125</v>
      </c>
      <c r="D55" s="30">
        <v>299.98447204968943</v>
      </c>
      <c r="E55" s="30">
        <v>22.114906832298136</v>
      </c>
      <c r="F55" s="30">
        <v>165.00621118012421</v>
      </c>
      <c r="G55" s="30">
        <v>25.369565217391305</v>
      </c>
      <c r="H55" s="30">
        <v>33.12422360248447</v>
      </c>
      <c r="I55" s="30">
        <v>36.79192546583851</v>
      </c>
      <c r="J55" s="30">
        <v>582.39130434782612</v>
      </c>
      <c r="K55" s="38">
        <v>9.4278528155123976E-3</v>
      </c>
      <c r="L55" s="30">
        <v>1.9378881987577641</v>
      </c>
      <c r="M55" s="30">
        <v>3.6149068322981366</v>
      </c>
      <c r="N55" s="30">
        <v>2.2919254658385095</v>
      </c>
      <c r="O55" s="30">
        <v>5.4099378881987574</v>
      </c>
      <c r="P55" s="30">
        <v>11.316770186335404</v>
      </c>
      <c r="Q55" s="30">
        <v>5.5031055900621118</v>
      </c>
    </row>
    <row r="56" spans="1:17" x14ac:dyDescent="0.3">
      <c r="A56" s="36" t="s">
        <v>113</v>
      </c>
      <c r="B56" s="22">
        <v>1077</v>
      </c>
      <c r="C56" s="30">
        <v>53055.174391769855</v>
      </c>
      <c r="D56" s="30">
        <v>318.21355617455896</v>
      </c>
      <c r="E56" s="30">
        <v>26.267409470752089</v>
      </c>
      <c r="F56" s="30">
        <v>160.72237697307335</v>
      </c>
      <c r="G56" s="30">
        <v>26.157845868152275</v>
      </c>
      <c r="H56" s="30">
        <v>35.815227483751158</v>
      </c>
      <c r="I56" s="30">
        <v>43.183844011142064</v>
      </c>
      <c r="J56" s="30">
        <v>610.36025998142986</v>
      </c>
      <c r="K56" s="38">
        <v>9.6767929013432431E-3</v>
      </c>
      <c r="L56" s="30">
        <v>2.5403899721448466</v>
      </c>
      <c r="M56" s="30">
        <v>4.2497678737233056</v>
      </c>
      <c r="N56" s="30">
        <v>2.6499535747446612</v>
      </c>
      <c r="O56" s="30">
        <v>5.9052924791086348</v>
      </c>
      <c r="P56" s="30">
        <v>12.805013927576601</v>
      </c>
      <c r="Q56" s="30">
        <v>5.3751160631383472</v>
      </c>
    </row>
    <row r="57" spans="1:17" x14ac:dyDescent="0.3">
      <c r="A57" s="42">
        <v>2</v>
      </c>
      <c r="B57" s="22">
        <v>541</v>
      </c>
      <c r="C57" s="30">
        <v>52704.93097014926</v>
      </c>
      <c r="D57" s="30">
        <v>302.03142329020335</v>
      </c>
      <c r="E57" s="30">
        <v>30.829944547134936</v>
      </c>
      <c r="F57" s="30">
        <v>174.0166358595194</v>
      </c>
      <c r="G57" s="30">
        <v>30.887245841035121</v>
      </c>
      <c r="H57" s="30">
        <v>40.279112754158966</v>
      </c>
      <c r="I57" s="30">
        <v>49.329020332717192</v>
      </c>
      <c r="J57" s="30">
        <v>627.37338262476896</v>
      </c>
      <c r="K57" s="38">
        <v>9.8893697749837493E-3</v>
      </c>
      <c r="L57" s="30">
        <v>2.4990757855822552</v>
      </c>
      <c r="M57" s="30">
        <v>4.3234750462107208</v>
      </c>
      <c r="N57" s="30">
        <v>2.6746765249537892</v>
      </c>
      <c r="O57" s="30">
        <v>5.8040665434380774</v>
      </c>
      <c r="P57" s="30">
        <v>12.802218114602589</v>
      </c>
      <c r="Q57" s="30">
        <v>5.4621072088724585</v>
      </c>
    </row>
    <row r="58" spans="1:17" x14ac:dyDescent="0.3">
      <c r="A58" s="42">
        <v>3</v>
      </c>
      <c r="B58" s="22">
        <v>536</v>
      </c>
      <c r="C58" s="30">
        <v>53408.685009487657</v>
      </c>
      <c r="D58" s="30">
        <v>334.54664179104475</v>
      </c>
      <c r="E58" s="30">
        <v>21.66231343283582</v>
      </c>
      <c r="F58" s="30">
        <v>147.30410447761193</v>
      </c>
      <c r="G58" s="30">
        <v>21.384328358208954</v>
      </c>
      <c r="H58" s="30">
        <v>31.309701492537314</v>
      </c>
      <c r="I58" s="30">
        <v>36.981343283582092</v>
      </c>
      <c r="J58" s="30">
        <v>593.18843283582089</v>
      </c>
      <c r="K58" s="38">
        <v>9.4622330344784952E-3</v>
      </c>
      <c r="L58" s="30">
        <v>2.5820895522388061</v>
      </c>
      <c r="M58" s="30">
        <v>4.1753731343283578</v>
      </c>
      <c r="N58" s="30">
        <v>2.625</v>
      </c>
      <c r="O58" s="30">
        <v>6.0074626865671643</v>
      </c>
      <c r="P58" s="30">
        <v>12.807835820895523</v>
      </c>
      <c r="Q58" s="30">
        <v>5.2873134328358207</v>
      </c>
    </row>
    <row r="59" spans="1:17" x14ac:dyDescent="0.3">
      <c r="A59" s="36" t="s">
        <v>115</v>
      </c>
      <c r="B59" s="22">
        <v>361</v>
      </c>
      <c r="C59" s="30">
        <v>58793.809845755663</v>
      </c>
      <c r="D59" s="30">
        <v>401.70083102493072</v>
      </c>
      <c r="E59" s="30">
        <v>26.662049861495845</v>
      </c>
      <c r="F59" s="30">
        <v>195.07479224376732</v>
      </c>
      <c r="G59" s="30">
        <v>30.307479224376731</v>
      </c>
      <c r="H59" s="30">
        <v>43.70360110803324</v>
      </c>
      <c r="I59" s="30">
        <v>52.041551246537395</v>
      </c>
      <c r="J59" s="30">
        <v>749.49030470914124</v>
      </c>
      <c r="K59" s="38">
        <v>1.1335036580263603E-2</v>
      </c>
      <c r="L59" s="30">
        <v>2.2742382271468142</v>
      </c>
      <c r="M59" s="30">
        <v>4.7340720221606647</v>
      </c>
      <c r="N59" s="30">
        <v>3.4238227146814406</v>
      </c>
      <c r="O59" s="30">
        <v>6.5734072022160666</v>
      </c>
      <c r="P59" s="30">
        <v>14.731301939058172</v>
      </c>
      <c r="Q59" s="30">
        <v>4.728531855955679</v>
      </c>
    </row>
    <row r="60" spans="1:17" x14ac:dyDescent="0.3">
      <c r="A60" s="42">
        <v>2</v>
      </c>
      <c r="B60" s="22">
        <v>168</v>
      </c>
      <c r="C60" s="30">
        <v>58280.873493975902</v>
      </c>
      <c r="D60" s="30">
        <v>368.16071428571428</v>
      </c>
      <c r="E60" s="30">
        <v>29.13095238095238</v>
      </c>
      <c r="F60" s="30">
        <v>209.8154761904762</v>
      </c>
      <c r="G60" s="30">
        <v>35.898809523809526</v>
      </c>
      <c r="H60" s="30">
        <v>52.738095238095241</v>
      </c>
      <c r="I60" s="30">
        <v>63.416666666666664</v>
      </c>
      <c r="J60" s="30">
        <v>759.16071428571433</v>
      </c>
      <c r="K60" s="38">
        <v>1.1333245930417521E-2</v>
      </c>
      <c r="L60" s="30">
        <v>2.1071428571428572</v>
      </c>
      <c r="M60" s="30">
        <v>4.2857142857142856</v>
      </c>
      <c r="N60" s="30">
        <v>3.4107142857142856</v>
      </c>
      <c r="O60" s="30">
        <v>6.5476190476190474</v>
      </c>
      <c r="P60" s="30">
        <v>14.244047619047619</v>
      </c>
      <c r="Q60" s="30">
        <v>4.4404761904761907</v>
      </c>
    </row>
    <row r="61" spans="1:17" x14ac:dyDescent="0.3">
      <c r="A61" s="42">
        <v>3</v>
      </c>
      <c r="B61" s="22">
        <v>193</v>
      </c>
      <c r="C61" s="30">
        <v>59240.30366492147</v>
      </c>
      <c r="D61" s="30">
        <v>430.89637305699483</v>
      </c>
      <c r="E61" s="30">
        <v>24.512953367875646</v>
      </c>
      <c r="F61" s="30">
        <v>182.24352331606218</v>
      </c>
      <c r="G61" s="30">
        <v>25.440414507772022</v>
      </c>
      <c r="H61" s="30">
        <v>35.839378238341972</v>
      </c>
      <c r="I61" s="30">
        <v>42.139896373056992</v>
      </c>
      <c r="J61" s="30">
        <v>741.07253886010358</v>
      </c>
      <c r="K61" s="38">
        <v>1.1336595280647753E-2</v>
      </c>
      <c r="L61" s="30">
        <v>2.4196891191709846</v>
      </c>
      <c r="M61" s="30">
        <v>5.1243523316062181</v>
      </c>
      <c r="N61" s="30">
        <v>3.4352331606217619</v>
      </c>
      <c r="O61" s="30">
        <v>6.5958549222797931</v>
      </c>
      <c r="P61" s="30">
        <v>15.155440414507773</v>
      </c>
      <c r="Q61" s="30">
        <v>4.9792746113989637</v>
      </c>
    </row>
    <row r="63" spans="1:17" x14ac:dyDescent="0.3">
      <c r="B63" t="s">
        <v>140</v>
      </c>
    </row>
    <row r="66" spans="1:17" x14ac:dyDescent="0.3">
      <c r="A66" s="34" t="s">
        <v>96</v>
      </c>
      <c r="B66" s="30" t="s">
        <v>127</v>
      </c>
      <c r="C66" s="30" t="s">
        <v>118</v>
      </c>
      <c r="D66" s="30" t="s">
        <v>125</v>
      </c>
      <c r="E66" s="30" t="s">
        <v>124</v>
      </c>
      <c r="F66" s="30" t="s">
        <v>123</v>
      </c>
      <c r="G66" s="30" t="s">
        <v>122</v>
      </c>
      <c r="H66" s="30" t="s">
        <v>121</v>
      </c>
      <c r="I66" s="30" t="s">
        <v>120</v>
      </c>
      <c r="J66" s="30" t="s">
        <v>119</v>
      </c>
      <c r="K66" s="30" t="s">
        <v>126</v>
      </c>
      <c r="L66" s="30" t="s">
        <v>128</v>
      </c>
      <c r="M66" s="30" t="s">
        <v>129</v>
      </c>
      <c r="N66" s="30" t="s">
        <v>130</v>
      </c>
      <c r="O66" s="30" t="s">
        <v>131</v>
      </c>
      <c r="P66" s="30" t="s">
        <v>132</v>
      </c>
      <c r="Q66" s="30" t="s">
        <v>133</v>
      </c>
    </row>
    <row r="67" spans="1:17" x14ac:dyDescent="0.3">
      <c r="A67" s="35" t="s">
        <v>99</v>
      </c>
      <c r="B67" s="22">
        <v>771</v>
      </c>
      <c r="C67" s="30">
        <v>47081.673377289109</v>
      </c>
      <c r="D67" s="30">
        <v>249.02075226977951</v>
      </c>
      <c r="E67" s="30">
        <v>26.770428015564203</v>
      </c>
      <c r="F67" s="30">
        <v>159.43579766536965</v>
      </c>
      <c r="G67" s="30">
        <v>27.587548638132297</v>
      </c>
      <c r="H67" s="30">
        <v>37.933852140077818</v>
      </c>
      <c r="I67" s="30">
        <v>42.193255512321663</v>
      </c>
      <c r="J67" s="30">
        <v>542.94163424124508</v>
      </c>
      <c r="K67" s="38">
        <v>8.8680163198679943E-3</v>
      </c>
      <c r="L67" s="30">
        <v>2.0350194552529182</v>
      </c>
      <c r="M67" s="30">
        <v>3.6575875486381322</v>
      </c>
      <c r="N67" s="30">
        <v>2.2671854734111543</v>
      </c>
      <c r="O67" s="30">
        <v>5.4072632944228278</v>
      </c>
      <c r="P67" s="30">
        <v>11.332036316472115</v>
      </c>
      <c r="Q67" s="30">
        <v>5.5408560311284045</v>
      </c>
    </row>
    <row r="68" spans="1:17" x14ac:dyDescent="0.3">
      <c r="A68" s="42">
        <v>1</v>
      </c>
      <c r="B68" s="22">
        <v>100</v>
      </c>
      <c r="C68" s="30">
        <v>64972.23</v>
      </c>
      <c r="D68" s="30">
        <v>480.5</v>
      </c>
      <c r="E68" s="30">
        <v>55.93</v>
      </c>
      <c r="F68" s="30">
        <v>389.1</v>
      </c>
      <c r="G68" s="30">
        <v>48.13</v>
      </c>
      <c r="H68" s="30">
        <v>67.260000000000005</v>
      </c>
      <c r="I68" s="30">
        <v>68.61</v>
      </c>
      <c r="J68" s="30">
        <v>1109.53</v>
      </c>
      <c r="K68" s="38">
        <v>1.5614086067637542E-2</v>
      </c>
      <c r="L68" s="30">
        <v>1.1599999999999999</v>
      </c>
      <c r="M68" s="30">
        <v>3.83</v>
      </c>
      <c r="N68" s="30">
        <v>4.3600000000000003</v>
      </c>
      <c r="O68" s="30">
        <v>7.5</v>
      </c>
      <c r="P68" s="30">
        <v>15.69</v>
      </c>
      <c r="Q68" s="30">
        <v>3.37</v>
      </c>
    </row>
    <row r="69" spans="1:17" x14ac:dyDescent="0.3">
      <c r="A69" s="42">
        <v>2</v>
      </c>
      <c r="B69" s="22">
        <v>284</v>
      </c>
      <c r="C69" s="30">
        <v>49739.991573872991</v>
      </c>
      <c r="D69" s="30">
        <v>305.03873239436621</v>
      </c>
      <c r="E69" s="30">
        <v>33.41549295774648</v>
      </c>
      <c r="F69" s="30">
        <v>200.47183098591549</v>
      </c>
      <c r="G69" s="30">
        <v>35.12323943661972</v>
      </c>
      <c r="H69" s="30">
        <v>49.41901408450704</v>
      </c>
      <c r="I69" s="30">
        <v>47.433098591549296</v>
      </c>
      <c r="J69" s="30">
        <v>670.90140845070425</v>
      </c>
      <c r="K69" s="38">
        <v>1.0582775116292535E-2</v>
      </c>
      <c r="L69" s="30">
        <v>1.647887323943662</v>
      </c>
      <c r="M69" s="30">
        <v>3.98943661971831</v>
      </c>
      <c r="N69" s="30">
        <v>2.834507042253521</v>
      </c>
      <c r="O69" s="30">
        <v>5.813380281690141</v>
      </c>
      <c r="P69" s="30">
        <v>12.637323943661972</v>
      </c>
      <c r="Q69" s="30">
        <v>5.21830985915493</v>
      </c>
    </row>
    <row r="70" spans="1:17" x14ac:dyDescent="0.3">
      <c r="A70" s="42">
        <v>3</v>
      </c>
      <c r="B70" s="22">
        <v>325</v>
      </c>
      <c r="C70" s="30">
        <v>39237.574052030694</v>
      </c>
      <c r="D70" s="30">
        <v>145.35692307692307</v>
      </c>
      <c r="E70" s="30">
        <v>15.163076923076924</v>
      </c>
      <c r="F70" s="30">
        <v>73.270769230769233</v>
      </c>
      <c r="G70" s="30">
        <v>17.473846153846154</v>
      </c>
      <c r="H70" s="30">
        <v>23.295384615384616</v>
      </c>
      <c r="I70" s="30">
        <v>32.516923076923078</v>
      </c>
      <c r="J70" s="30">
        <v>307.07692307692309</v>
      </c>
      <c r="K70" s="38">
        <v>6.0355730952497601E-3</v>
      </c>
      <c r="L70" s="30">
        <v>2.3015384615384615</v>
      </c>
      <c r="M70" s="30">
        <v>3.3569230769230769</v>
      </c>
      <c r="N70" s="30">
        <v>1.3476923076923077</v>
      </c>
      <c r="O70" s="30">
        <v>4.5046153846153842</v>
      </c>
      <c r="P70" s="30">
        <v>9.2092307692307696</v>
      </c>
      <c r="Q70" s="30">
        <v>6.384615384615385</v>
      </c>
    </row>
    <row r="71" spans="1:17" x14ac:dyDescent="0.3">
      <c r="A71" s="42">
        <v>4</v>
      </c>
      <c r="B71" s="22">
        <v>62</v>
      </c>
      <c r="C71" s="30">
        <v>47167.387096774197</v>
      </c>
      <c r="D71" s="30">
        <v>162.46774193548387</v>
      </c>
      <c r="E71" s="30">
        <v>10.14516129032258</v>
      </c>
      <c r="F71" s="30">
        <v>52.70967741935484</v>
      </c>
      <c r="G71" s="30">
        <v>12.951612903225806</v>
      </c>
      <c r="H71" s="30">
        <v>14.758064516129032</v>
      </c>
      <c r="I71" s="30">
        <v>26.306451612903224</v>
      </c>
      <c r="J71" s="30">
        <v>279.33870967741933</v>
      </c>
      <c r="K71" s="38">
        <v>4.9800417237293188E-3</v>
      </c>
      <c r="L71" s="30">
        <v>3.8225806451612905</v>
      </c>
      <c r="M71" s="30">
        <v>3.435483870967742</v>
      </c>
      <c r="N71" s="30">
        <v>1.1129032258064515</v>
      </c>
      <c r="O71" s="30">
        <v>4.903225806451613</v>
      </c>
      <c r="P71" s="30">
        <v>9.4516129032258061</v>
      </c>
      <c r="Q71" s="30">
        <v>6.096774193548387</v>
      </c>
    </row>
    <row r="72" spans="1:17" x14ac:dyDescent="0.3">
      <c r="A72" s="36" t="s">
        <v>113</v>
      </c>
      <c r="B72" s="22">
        <v>1067</v>
      </c>
      <c r="C72" s="30">
        <v>52845.976696276128</v>
      </c>
      <c r="D72" s="30">
        <v>318.20899718837865</v>
      </c>
      <c r="E72" s="30">
        <v>26.477038425492033</v>
      </c>
      <c r="F72" s="30">
        <v>160.8481724461106</v>
      </c>
      <c r="G72" s="30">
        <v>26.347703842549205</v>
      </c>
      <c r="H72" s="30">
        <v>36.093720712277417</v>
      </c>
      <c r="I72" s="30">
        <v>43.419868791002813</v>
      </c>
      <c r="J72" s="30">
        <v>611.39550140581071</v>
      </c>
      <c r="K72" s="38">
        <v>9.7131755869121691E-3</v>
      </c>
      <c r="L72" s="30">
        <v>2.4882849109653233</v>
      </c>
      <c r="M72" s="30">
        <v>4.2464854732895967</v>
      </c>
      <c r="N72" s="30">
        <v>2.660731021555764</v>
      </c>
      <c r="O72" s="30">
        <v>5.9090909090909092</v>
      </c>
      <c r="P72" s="30">
        <v>12.816307403936269</v>
      </c>
      <c r="Q72" s="30">
        <v>5.3683223992502347</v>
      </c>
    </row>
    <row r="73" spans="1:17" x14ac:dyDescent="0.3">
      <c r="A73" s="42">
        <v>1</v>
      </c>
      <c r="B73" s="22">
        <v>95</v>
      </c>
      <c r="C73" s="30">
        <v>64356.165105363034</v>
      </c>
      <c r="D73" s="30">
        <v>494.69473684210527</v>
      </c>
      <c r="E73" s="30">
        <v>57.873684210526314</v>
      </c>
      <c r="F73" s="30">
        <v>388.89473684210526</v>
      </c>
      <c r="G73" s="30">
        <v>58.463157894736845</v>
      </c>
      <c r="H73" s="30">
        <v>84.547368421052639</v>
      </c>
      <c r="I73" s="30">
        <v>58.905263157894737</v>
      </c>
      <c r="J73" s="30">
        <v>1143.378947368421</v>
      </c>
      <c r="K73" s="38">
        <v>1.6100026675960492E-2</v>
      </c>
      <c r="L73" s="30">
        <v>1.2421052631578948</v>
      </c>
      <c r="M73" s="30">
        <v>4.6631578947368419</v>
      </c>
      <c r="N73" s="30">
        <v>4.4947368421052634</v>
      </c>
      <c r="O73" s="30">
        <v>7.1052631578947372</v>
      </c>
      <c r="P73" s="30">
        <v>16.263157894736842</v>
      </c>
      <c r="Q73" s="30">
        <v>4.094736842105263</v>
      </c>
    </row>
    <row r="74" spans="1:17" x14ac:dyDescent="0.3">
      <c r="A74" s="42">
        <v>2</v>
      </c>
      <c r="B74" s="22">
        <v>345</v>
      </c>
      <c r="C74" s="30">
        <v>57470.20488408547</v>
      </c>
      <c r="D74" s="30">
        <v>383.30724637681158</v>
      </c>
      <c r="E74" s="30">
        <v>37.527536231884056</v>
      </c>
      <c r="F74" s="30">
        <v>233.85507246376812</v>
      </c>
      <c r="G74" s="30">
        <v>36.12463768115942</v>
      </c>
      <c r="H74" s="30">
        <v>51.315942028985511</v>
      </c>
      <c r="I74" s="30">
        <v>52.475362318840581</v>
      </c>
      <c r="J74" s="30">
        <v>794.6057971014493</v>
      </c>
      <c r="K74" s="38">
        <v>1.1854138222984176E-2</v>
      </c>
      <c r="L74" s="30">
        <v>1.9101449275362319</v>
      </c>
      <c r="M74" s="30">
        <v>4.3884057971014494</v>
      </c>
      <c r="N74" s="30">
        <v>3.5739130434782607</v>
      </c>
      <c r="O74" s="30">
        <v>6.5130434782608697</v>
      </c>
      <c r="P74" s="30">
        <v>14.475362318840579</v>
      </c>
      <c r="Q74" s="30">
        <v>4.5710144927536236</v>
      </c>
    </row>
    <row r="75" spans="1:17" x14ac:dyDescent="0.3">
      <c r="A75" s="42">
        <v>3</v>
      </c>
      <c r="B75" s="22">
        <v>446</v>
      </c>
      <c r="C75" s="30">
        <v>50284.6306883133</v>
      </c>
      <c r="D75" s="30">
        <v>302.94170403587447</v>
      </c>
      <c r="E75" s="30">
        <v>18.67713004484305</v>
      </c>
      <c r="F75" s="30">
        <v>99.591928251121075</v>
      </c>
      <c r="G75" s="30">
        <v>19.105381165919283</v>
      </c>
      <c r="H75" s="30">
        <v>24.069506726457398</v>
      </c>
      <c r="I75" s="30">
        <v>41.219730941704036</v>
      </c>
      <c r="J75" s="30">
        <v>505.60538116591925</v>
      </c>
      <c r="K75" s="38">
        <v>8.751958330890923E-3</v>
      </c>
      <c r="L75" s="30">
        <v>2.7264573991031389</v>
      </c>
      <c r="M75" s="30">
        <v>4.4551569506726461</v>
      </c>
      <c r="N75" s="30">
        <v>2.1973094170403589</v>
      </c>
      <c r="O75" s="30">
        <v>5.7959641255605385</v>
      </c>
      <c r="P75" s="30">
        <v>12.448430493273543</v>
      </c>
      <c r="Q75" s="30">
        <v>5.8094170403587446</v>
      </c>
    </row>
    <row r="76" spans="1:17" x14ac:dyDescent="0.3">
      <c r="A76" s="42">
        <v>4</v>
      </c>
      <c r="B76" s="22">
        <v>181</v>
      </c>
      <c r="C76" s="30">
        <v>44301.963966408483</v>
      </c>
      <c r="D76" s="30">
        <v>139.11602209944752</v>
      </c>
      <c r="E76" s="30">
        <v>8.1546961325966851</v>
      </c>
      <c r="F76" s="30">
        <v>52.939226519337019</v>
      </c>
      <c r="G76" s="30">
        <v>8.7016574585635365</v>
      </c>
      <c r="H76" s="30">
        <v>11.276243093922652</v>
      </c>
      <c r="I76" s="30">
        <v>23.453038674033149</v>
      </c>
      <c r="J76" s="30">
        <v>243.64088397790056</v>
      </c>
      <c r="K76" s="38">
        <v>4.6486448315589098E-3</v>
      </c>
      <c r="L76" s="30">
        <v>3.6574585635359118</v>
      </c>
      <c r="M76" s="30">
        <v>3.2430939226519335</v>
      </c>
      <c r="N76" s="30">
        <v>1.0994475138121547</v>
      </c>
      <c r="O76" s="30">
        <v>4.4088397790055245</v>
      </c>
      <c r="P76" s="30">
        <v>8.751381215469614</v>
      </c>
      <c r="Q76" s="30">
        <v>6.4696132596685079</v>
      </c>
    </row>
    <row r="77" spans="1:17" x14ac:dyDescent="0.3">
      <c r="A77" s="36" t="s">
        <v>115</v>
      </c>
      <c r="B77" s="22">
        <v>358</v>
      </c>
      <c r="C77" s="30">
        <v>58391.009369602783</v>
      </c>
      <c r="D77" s="30">
        <v>396.37988826815644</v>
      </c>
      <c r="E77" s="30">
        <v>26.821229050279328</v>
      </c>
      <c r="F77" s="30">
        <v>195.4832402234637</v>
      </c>
      <c r="G77" s="30">
        <v>30.729050279329609</v>
      </c>
      <c r="H77" s="30">
        <v>44.36312849162011</v>
      </c>
      <c r="I77" s="30">
        <v>52.539106145251395</v>
      </c>
      <c r="J77" s="30">
        <v>746.31564245810057</v>
      </c>
      <c r="K77" s="38">
        <v>1.1336798644977332E-2</v>
      </c>
      <c r="L77" s="30">
        <v>2.2318435754189943</v>
      </c>
      <c r="M77" s="30">
        <v>4.7011173184357542</v>
      </c>
      <c r="N77" s="30">
        <v>3.4273743016759775</v>
      </c>
      <c r="O77" s="30">
        <v>6.5837988826815641</v>
      </c>
      <c r="P77" s="30">
        <v>14.712290502793296</v>
      </c>
      <c r="Q77" s="30">
        <v>4.7178770949720672</v>
      </c>
    </row>
    <row r="78" spans="1:17" x14ac:dyDescent="0.3">
      <c r="A78" s="42">
        <v>1</v>
      </c>
      <c r="B78" s="22">
        <v>58</v>
      </c>
      <c r="C78" s="30">
        <v>66592.125925257264</v>
      </c>
      <c r="D78" s="30">
        <v>506</v>
      </c>
      <c r="E78" s="30">
        <v>38.362068965517238</v>
      </c>
      <c r="F78" s="30">
        <v>314.72413793103448</v>
      </c>
      <c r="G78" s="30">
        <v>56.637931034482762</v>
      </c>
      <c r="H78" s="30">
        <v>71.34482758620689</v>
      </c>
      <c r="I78" s="30">
        <v>67.965517241379317</v>
      </c>
      <c r="J78" s="30">
        <v>1055.0344827586207</v>
      </c>
      <c r="K78" s="38">
        <v>1.523541828122736E-2</v>
      </c>
      <c r="L78" s="30">
        <v>1.1896551724137931</v>
      </c>
      <c r="M78" s="30">
        <v>5.1551724137931032</v>
      </c>
      <c r="N78" s="30">
        <v>5.3620689655172411</v>
      </c>
      <c r="O78" s="30">
        <v>7.7241379310344831</v>
      </c>
      <c r="P78" s="30">
        <v>18.241379310344829</v>
      </c>
      <c r="Q78" s="30">
        <v>3.4137931034482758</v>
      </c>
    </row>
    <row r="79" spans="1:17" x14ac:dyDescent="0.3">
      <c r="A79" s="42">
        <v>2</v>
      </c>
      <c r="B79" s="22">
        <v>129</v>
      </c>
      <c r="C79" s="30">
        <v>64084.549406930048</v>
      </c>
      <c r="D79" s="30">
        <v>511.12403100775191</v>
      </c>
      <c r="E79" s="30">
        <v>38.612403100775197</v>
      </c>
      <c r="F79" s="30">
        <v>285.13953488372096</v>
      </c>
      <c r="G79" s="30">
        <v>40.108527131782942</v>
      </c>
      <c r="H79" s="30">
        <v>64.480620155038764</v>
      </c>
      <c r="I79" s="30">
        <v>65.961240310077514</v>
      </c>
      <c r="J79" s="30">
        <v>1005.4263565891473</v>
      </c>
      <c r="K79" s="38">
        <v>1.4467937776477665E-2</v>
      </c>
      <c r="L79" s="30">
        <v>1.7441860465116279</v>
      </c>
      <c r="M79" s="30">
        <v>5.0775193798449614</v>
      </c>
      <c r="N79" s="30">
        <v>4.3410852713178292</v>
      </c>
      <c r="O79" s="30">
        <v>7.224806201550388</v>
      </c>
      <c r="P79" s="30">
        <v>16.643410852713178</v>
      </c>
      <c r="Q79" s="30">
        <v>3.9069767441860463</v>
      </c>
    </row>
    <row r="80" spans="1:17" x14ac:dyDescent="0.3">
      <c r="A80" s="42">
        <v>3</v>
      </c>
      <c r="B80" s="22">
        <v>114</v>
      </c>
      <c r="C80" s="30">
        <v>54962.721961972995</v>
      </c>
      <c r="D80" s="30">
        <v>329.39473684210526</v>
      </c>
      <c r="E80" s="30">
        <v>18.342105263157894</v>
      </c>
      <c r="F80" s="30">
        <v>110.28070175438596</v>
      </c>
      <c r="G80" s="30">
        <v>19.938596491228068</v>
      </c>
      <c r="H80" s="30">
        <v>27.078947368421051</v>
      </c>
      <c r="I80" s="30">
        <v>46.815789473684212</v>
      </c>
      <c r="J80" s="30">
        <v>551.85087719298247</v>
      </c>
      <c r="K80" s="38">
        <v>9.1673224686727832E-3</v>
      </c>
      <c r="L80" s="30">
        <v>2.763157894736842</v>
      </c>
      <c r="M80" s="30">
        <v>4.9912280701754383</v>
      </c>
      <c r="N80" s="30">
        <v>2.5263157894736841</v>
      </c>
      <c r="O80" s="30">
        <v>6.4298245614035086</v>
      </c>
      <c r="P80" s="30">
        <v>13.947368421052632</v>
      </c>
      <c r="Q80" s="30">
        <v>5.4298245614035086</v>
      </c>
    </row>
    <row r="81" spans="1:17" x14ac:dyDescent="0.3">
      <c r="A81" s="42">
        <v>4</v>
      </c>
      <c r="B81" s="22">
        <v>57</v>
      </c>
      <c r="C81" s="30">
        <v>44017.20830691186</v>
      </c>
      <c r="D81" s="30">
        <v>159.12280701754386</v>
      </c>
      <c r="E81" s="30">
        <v>5.3508771929824563</v>
      </c>
      <c r="F81" s="30">
        <v>41.649122807017541</v>
      </c>
      <c r="G81" s="30">
        <v>4.7192982456140351</v>
      </c>
      <c r="H81" s="30">
        <v>5.9473684210526319</v>
      </c>
      <c r="I81" s="30">
        <v>17.912280701754387</v>
      </c>
      <c r="J81" s="30">
        <v>234.7017543859649</v>
      </c>
      <c r="K81" s="38">
        <v>4.6224722806382599E-3</v>
      </c>
      <c r="L81" s="30">
        <v>3.3333333333333335</v>
      </c>
      <c r="M81" s="30">
        <v>2.807017543859649</v>
      </c>
      <c r="N81" s="30">
        <v>1.1929824561403508</v>
      </c>
      <c r="O81" s="30">
        <v>4.2807017543859649</v>
      </c>
      <c r="P81" s="30">
        <v>8.2807017543859658</v>
      </c>
      <c r="Q81" s="30">
        <v>6.4561403508771926</v>
      </c>
    </row>
    <row r="87" spans="1:17" x14ac:dyDescent="0.3">
      <c r="A87" s="34" t="s">
        <v>141</v>
      </c>
      <c r="B87" s="30" t="s">
        <v>125</v>
      </c>
      <c r="C87" s="30" t="s">
        <v>124</v>
      </c>
      <c r="D87" s="30" t="s">
        <v>123</v>
      </c>
      <c r="E87" s="30" t="s">
        <v>122</v>
      </c>
      <c r="F87" s="30" t="s">
        <v>121</v>
      </c>
      <c r="G87" s="30" t="s">
        <v>120</v>
      </c>
    </row>
    <row r="88" spans="1:17" x14ac:dyDescent="0.3">
      <c r="A88" s="35">
        <v>2</v>
      </c>
      <c r="B88" s="30"/>
      <c r="C88" s="30"/>
      <c r="D88" s="30"/>
      <c r="E88" s="30"/>
      <c r="F88" s="30"/>
      <c r="G88" s="30"/>
    </row>
    <row r="89" spans="1:17" x14ac:dyDescent="0.3">
      <c r="A89" s="42">
        <v>1</v>
      </c>
      <c r="B89" s="30">
        <v>424.40310077519382</v>
      </c>
      <c r="C89" s="30">
        <v>60.837209302325583</v>
      </c>
      <c r="D89" s="30">
        <v>365.85271317829455</v>
      </c>
      <c r="E89" s="30">
        <v>56.534883720930232</v>
      </c>
      <c r="F89" s="30">
        <v>80.441860465116278</v>
      </c>
      <c r="G89" s="30">
        <v>73.325581395348834</v>
      </c>
    </row>
    <row r="90" spans="1:17" x14ac:dyDescent="0.3">
      <c r="A90" s="42">
        <v>2</v>
      </c>
      <c r="B90" s="30">
        <v>344.97215189873418</v>
      </c>
      <c r="C90" s="30">
        <v>40.136708860759491</v>
      </c>
      <c r="D90" s="30">
        <v>244.34177215189874</v>
      </c>
      <c r="E90" s="30">
        <v>41.098734177215192</v>
      </c>
      <c r="F90" s="30">
        <v>60.435443037974686</v>
      </c>
      <c r="G90" s="30">
        <v>60.220253164556965</v>
      </c>
    </row>
    <row r="91" spans="1:17" x14ac:dyDescent="0.3">
      <c r="A91" s="42">
        <v>3</v>
      </c>
      <c r="B91" s="30">
        <v>244.30733944954127</v>
      </c>
      <c r="C91" s="30">
        <v>21.529816513761467</v>
      </c>
      <c r="D91" s="30">
        <v>105.31192660550458</v>
      </c>
      <c r="E91" s="30">
        <v>23.596330275229359</v>
      </c>
      <c r="F91" s="30">
        <v>28.915137614678898</v>
      </c>
      <c r="G91" s="30">
        <v>46.761467889908253</v>
      </c>
    </row>
    <row r="92" spans="1:17" x14ac:dyDescent="0.3">
      <c r="A92" s="42">
        <v>4</v>
      </c>
      <c r="B92" s="30">
        <v>137.18367346938774</v>
      </c>
      <c r="C92" s="30">
        <v>9.9183673469387763</v>
      </c>
      <c r="D92" s="30">
        <v>54.829931972789119</v>
      </c>
      <c r="E92" s="30">
        <v>9.8299319727891152</v>
      </c>
      <c r="F92" s="30">
        <v>11.081632653061224</v>
      </c>
      <c r="G92" s="30">
        <v>23.136054421768709</v>
      </c>
    </row>
    <row r="93" spans="1:17" x14ac:dyDescent="0.3">
      <c r="A93" s="35">
        <v>3</v>
      </c>
      <c r="B93" s="30"/>
      <c r="C93" s="30"/>
      <c r="D93" s="30"/>
      <c r="E93" s="30"/>
      <c r="F93" s="30"/>
      <c r="G93" s="30"/>
    </row>
    <row r="94" spans="1:17" x14ac:dyDescent="0.3">
      <c r="A94" s="42">
        <v>1</v>
      </c>
      <c r="B94" s="30">
        <v>575.49586776859508</v>
      </c>
      <c r="C94" s="30">
        <v>45.082644628099175</v>
      </c>
      <c r="D94" s="30">
        <v>387.37190082644628</v>
      </c>
      <c r="E94" s="30">
        <v>52.33884297520661</v>
      </c>
      <c r="F94" s="30">
        <v>70.049586776859499</v>
      </c>
      <c r="G94" s="30">
        <v>56.884297520661157</v>
      </c>
    </row>
    <row r="95" spans="1:17" x14ac:dyDescent="0.3">
      <c r="A95" s="42">
        <v>2</v>
      </c>
      <c r="B95" s="30">
        <v>443.81437125748505</v>
      </c>
      <c r="C95" s="30">
        <v>33.392215568862277</v>
      </c>
      <c r="D95" s="30">
        <v>231.9191616766467</v>
      </c>
      <c r="E95" s="30">
        <v>32.745508982035929</v>
      </c>
      <c r="F95" s="30">
        <v>46.58383233532934</v>
      </c>
      <c r="G95" s="30">
        <v>46.49700598802395</v>
      </c>
    </row>
    <row r="96" spans="1:17" x14ac:dyDescent="0.3">
      <c r="A96" s="42">
        <v>3</v>
      </c>
      <c r="B96" s="30">
        <v>265.37470725995314</v>
      </c>
      <c r="C96" s="30">
        <v>13.550351288056206</v>
      </c>
      <c r="D96" s="30">
        <v>81.339578454332553</v>
      </c>
      <c r="E96" s="30">
        <v>14.046838407494144</v>
      </c>
      <c r="F96" s="30">
        <v>19.985948477751755</v>
      </c>
      <c r="G96" s="30">
        <v>31.597189695550352</v>
      </c>
    </row>
    <row r="97" spans="1:7" x14ac:dyDescent="0.3">
      <c r="A97" s="42">
        <v>4</v>
      </c>
      <c r="B97" s="30">
        <v>157.88888888888889</v>
      </c>
      <c r="C97" s="30">
        <v>6.2222222222222223</v>
      </c>
      <c r="D97" s="30">
        <v>46.823529411764703</v>
      </c>
      <c r="E97" s="30">
        <v>7.856209150326797</v>
      </c>
      <c r="F97" s="30">
        <v>10.888888888888889</v>
      </c>
      <c r="G97" s="30">
        <v>22.84967320261438</v>
      </c>
    </row>
    <row r="98" spans="1:7" x14ac:dyDescent="0.3">
      <c r="B98" s="20">
        <f>B90/$B$89</f>
        <v>0.8128407904386773</v>
      </c>
      <c r="C98" s="20">
        <f>C90/C$89</f>
        <v>0.65973948050942588</v>
      </c>
      <c r="D98" s="20">
        <f>D90/D$89</f>
        <v>0.66786923630882378</v>
      </c>
      <c r="E98" s="20">
        <f>E90/E$89</f>
        <v>0.72696238980676808</v>
      </c>
      <c r="F98" s="20">
        <f>F90/F$89</f>
        <v>0.75129345204767606</v>
      </c>
      <c r="G98" s="20">
        <f>G90/G$89</f>
        <v>0.82127208565681875</v>
      </c>
    </row>
    <row r="99" spans="1:7" x14ac:dyDescent="0.3">
      <c r="B99" s="20">
        <f>B91/$B$89</f>
        <v>0.57564928013791961</v>
      </c>
      <c r="C99" s="20">
        <f t="shared" ref="C99:G100" si="0">C91/C$89</f>
        <v>0.35389224391886204</v>
      </c>
      <c r="D99" s="20">
        <f t="shared" si="0"/>
        <v>0.28785334319546757</v>
      </c>
      <c r="E99" s="20">
        <f t="shared" si="0"/>
        <v>0.41737647134301215</v>
      </c>
      <c r="F99" s="20">
        <f t="shared" si="0"/>
        <v>0.35945386453633787</v>
      </c>
      <c r="G99" s="20">
        <f t="shared" si="0"/>
        <v>0.63772379298003645</v>
      </c>
    </row>
    <row r="100" spans="1:7" x14ac:dyDescent="0.3">
      <c r="B100" s="20">
        <f>B92/$B$89</f>
        <v>0.32323909325548</v>
      </c>
      <c r="C100" s="20">
        <f t="shared" si="0"/>
        <v>0.16303126755289274</v>
      </c>
      <c r="D100" s="20">
        <f t="shared" si="0"/>
        <v>0.1498688679836804</v>
      </c>
      <c r="E100" s="20">
        <f t="shared" si="0"/>
        <v>0.17387374530231672</v>
      </c>
      <c r="F100" s="20">
        <f t="shared" si="0"/>
        <v>0.13775952705453387</v>
      </c>
      <c r="G100" s="20">
        <f t="shared" si="0"/>
        <v>0.31552500480052476</v>
      </c>
    </row>
    <row r="101" spans="1:7" x14ac:dyDescent="0.3">
      <c r="B101" s="20"/>
    </row>
    <row r="102" spans="1:7" x14ac:dyDescent="0.3">
      <c r="B102" s="20">
        <f t="shared" ref="B102:G102" si="1">B95/B$94</f>
        <v>0.77118602602363306</v>
      </c>
      <c r="C102" s="20">
        <f t="shared" si="1"/>
        <v>0.7406889246255427</v>
      </c>
      <c r="D102" s="20">
        <f t="shared" si="1"/>
        <v>0.59869897940933292</v>
      </c>
      <c r="E102" s="20">
        <f t="shared" si="1"/>
        <v>0.62564449499863373</v>
      </c>
      <c r="F102" s="20">
        <f t="shared" si="1"/>
        <v>0.6650122360281796</v>
      </c>
      <c r="G102" s="20">
        <f t="shared" si="1"/>
        <v>0.81739615350151063</v>
      </c>
    </row>
    <row r="103" spans="1:7" x14ac:dyDescent="0.3">
      <c r="B103" s="20">
        <f t="shared" ref="B103:G104" si="2">B96/B$94</f>
        <v>0.46112356686227224</v>
      </c>
      <c r="C103" s="20">
        <f t="shared" si="2"/>
        <v>0.30056691216403314</v>
      </c>
      <c r="D103" s="20">
        <f t="shared" si="2"/>
        <v>0.20997800377569209</v>
      </c>
      <c r="E103" s="20">
        <f t="shared" si="2"/>
        <v>0.26838266971526786</v>
      </c>
      <c r="F103" s="20">
        <f t="shared" si="2"/>
        <v>0.2853114400434123</v>
      </c>
      <c r="G103" s="20">
        <f t="shared" si="2"/>
        <v>0.55546418032276512</v>
      </c>
    </row>
    <row r="104" spans="1:7" x14ac:dyDescent="0.3">
      <c r="B104" s="20">
        <f t="shared" si="2"/>
        <v>0.27435277598270347</v>
      </c>
      <c r="C104" s="20">
        <f t="shared" si="2"/>
        <v>0.13801812811895306</v>
      </c>
      <c r="D104" s="20">
        <f t="shared" si="2"/>
        <v>0.12087487324678975</v>
      </c>
      <c r="E104" s="20">
        <f t="shared" si="2"/>
        <v>0.15010284339010618</v>
      </c>
      <c r="F104" s="20">
        <f t="shared" si="2"/>
        <v>0.15544544072151437</v>
      </c>
      <c r="G104" s="20">
        <f t="shared" si="2"/>
        <v>0.40168683096271102</v>
      </c>
    </row>
    <row r="105" spans="1:7" x14ac:dyDescent="0.3">
      <c r="A105" s="30"/>
      <c r="B105" s="30"/>
      <c r="C105" s="30"/>
      <c r="D105" s="30"/>
      <c r="E105" s="30"/>
      <c r="F105" s="30"/>
    </row>
    <row r="106" spans="1:7" x14ac:dyDescent="0.3">
      <c r="A106" s="22"/>
      <c r="B106" s="13" t="s">
        <v>142</v>
      </c>
      <c r="C106" s="30"/>
      <c r="D106" s="30"/>
      <c r="E106" s="30"/>
      <c r="F106" s="30"/>
    </row>
    <row r="116" spans="2:8" x14ac:dyDescent="0.3">
      <c r="B116" s="20"/>
      <c r="C116" s="20"/>
      <c r="D116" s="20"/>
      <c r="E116" s="20"/>
      <c r="F116" s="20"/>
      <c r="G116" s="20"/>
      <c r="H116" s="13"/>
    </row>
    <row r="117" spans="2:8" x14ac:dyDescent="0.3">
      <c r="B117" s="20"/>
      <c r="C117" s="20"/>
      <c r="D117" s="20"/>
      <c r="E117" s="20"/>
      <c r="F117" s="20"/>
      <c r="G117" s="20"/>
    </row>
    <row r="135" spans="1:17" x14ac:dyDescent="0.3">
      <c r="A135" s="34" t="s">
        <v>96</v>
      </c>
      <c r="B135" s="30" t="s">
        <v>127</v>
      </c>
      <c r="C135" s="30" t="s">
        <v>118</v>
      </c>
      <c r="D135" s="30" t="s">
        <v>125</v>
      </c>
      <c r="E135" s="30" t="s">
        <v>124</v>
      </c>
      <c r="F135" s="30" t="s">
        <v>123</v>
      </c>
      <c r="G135" s="30" t="s">
        <v>122</v>
      </c>
      <c r="H135" s="30" t="s">
        <v>121</v>
      </c>
      <c r="I135" s="30" t="s">
        <v>120</v>
      </c>
      <c r="J135" s="30" t="s">
        <v>119</v>
      </c>
      <c r="K135" s="30" t="s">
        <v>126</v>
      </c>
      <c r="L135" s="30" t="s">
        <v>128</v>
      </c>
      <c r="M135" s="30" t="s">
        <v>129</v>
      </c>
      <c r="N135" s="30" t="s">
        <v>130</v>
      </c>
      <c r="O135" s="30" t="s">
        <v>131</v>
      </c>
      <c r="P135" s="30" t="s">
        <v>132</v>
      </c>
      <c r="Q135" s="30" t="s">
        <v>133</v>
      </c>
    </row>
    <row r="136" spans="1:17" x14ac:dyDescent="0.3">
      <c r="A136" s="35" t="s">
        <v>147</v>
      </c>
      <c r="B136" s="22">
        <v>1300</v>
      </c>
      <c r="C136" s="30">
        <v>49097.811806264486</v>
      </c>
      <c r="D136" s="30">
        <v>247.45307692307694</v>
      </c>
      <c r="E136" s="30">
        <v>17.672307692307694</v>
      </c>
      <c r="F136" s="30">
        <v>94.4</v>
      </c>
      <c r="G136" s="30">
        <v>16.863076923076925</v>
      </c>
      <c r="H136" s="30">
        <v>24.392307692307693</v>
      </c>
      <c r="I136" s="30">
        <v>39.934615384615384</v>
      </c>
      <c r="J136" s="30">
        <v>440.71538461538461</v>
      </c>
      <c r="K136" s="38">
        <v>8.0515507392151416E-3</v>
      </c>
      <c r="L136" s="30">
        <v>2.79</v>
      </c>
      <c r="M136" s="30">
        <v>4.1961538461538463</v>
      </c>
      <c r="N136" s="30">
        <v>2.0069230769230768</v>
      </c>
      <c r="O136" s="30">
        <v>5.5592307692307692</v>
      </c>
      <c r="P136" s="30">
        <v>11.762307692307692</v>
      </c>
      <c r="Q136" s="30">
        <v>5.8184615384615386</v>
      </c>
    </row>
    <row r="137" spans="1:17" x14ac:dyDescent="0.3">
      <c r="A137" s="42" t="s">
        <v>99</v>
      </c>
      <c r="B137" s="22">
        <v>377</v>
      </c>
      <c r="C137" s="30">
        <v>46308.70337901832</v>
      </c>
      <c r="D137" s="30">
        <v>190.53315649867375</v>
      </c>
      <c r="E137" s="30">
        <v>20.055702917771882</v>
      </c>
      <c r="F137" s="30">
        <v>97.557029177718832</v>
      </c>
      <c r="G137" s="30">
        <v>20.122015915119363</v>
      </c>
      <c r="H137" s="30">
        <v>28.946949602122015</v>
      </c>
      <c r="I137" s="30">
        <v>40.413793103448278</v>
      </c>
      <c r="J137" s="30">
        <v>397.62864721485408</v>
      </c>
      <c r="K137" s="38">
        <v>7.5139282948282387E-3</v>
      </c>
      <c r="L137" s="30">
        <v>2.4588859416445623</v>
      </c>
      <c r="M137" s="30">
        <v>3.8514588859416445</v>
      </c>
      <c r="N137" s="30">
        <v>1.6949602122015914</v>
      </c>
      <c r="O137" s="30">
        <v>5.2122015915119366</v>
      </c>
      <c r="P137" s="30">
        <v>10.758620689655173</v>
      </c>
      <c r="Q137" s="30">
        <v>5.9549071618037139</v>
      </c>
    </row>
    <row r="138" spans="1:17" x14ac:dyDescent="0.3">
      <c r="A138" s="42" t="s">
        <v>113</v>
      </c>
      <c r="B138" s="22">
        <v>694</v>
      </c>
      <c r="C138" s="30">
        <v>49601.400316910869</v>
      </c>
      <c r="D138" s="30">
        <v>261.32132564841498</v>
      </c>
      <c r="E138" s="30">
        <v>17.236311239193082</v>
      </c>
      <c r="F138" s="30">
        <v>91.247838616714702</v>
      </c>
      <c r="G138" s="30">
        <v>15.69164265129683</v>
      </c>
      <c r="H138" s="30">
        <v>22.252161383285301</v>
      </c>
      <c r="I138" s="30">
        <v>39.88616714697406</v>
      </c>
      <c r="J138" s="30">
        <v>447.63544668587895</v>
      </c>
      <c r="K138" s="38">
        <v>8.1020492899709987E-3</v>
      </c>
      <c r="L138" s="30">
        <v>2.9697406340057637</v>
      </c>
      <c r="M138" s="30">
        <v>4.2348703170028816</v>
      </c>
      <c r="N138" s="30">
        <v>2.0619596541786742</v>
      </c>
      <c r="O138" s="30">
        <v>5.5936599423631126</v>
      </c>
      <c r="P138" s="30">
        <v>11.890489913544668</v>
      </c>
      <c r="Q138" s="30">
        <v>5.8285302593659942</v>
      </c>
    </row>
    <row r="139" spans="1:17" x14ac:dyDescent="0.3">
      <c r="A139" s="42" t="s">
        <v>115</v>
      </c>
      <c r="B139" s="22">
        <v>229</v>
      </c>
      <c r="C139" s="30">
        <v>52163.329058156298</v>
      </c>
      <c r="D139" s="30">
        <v>299.13100436681225</v>
      </c>
      <c r="E139" s="30">
        <v>15.069868995633188</v>
      </c>
      <c r="F139" s="30">
        <v>98.755458515283848</v>
      </c>
      <c r="G139" s="30">
        <v>15.048034934497817</v>
      </c>
      <c r="H139" s="30">
        <v>23.379912663755459</v>
      </c>
      <c r="I139" s="30">
        <v>39.292576419213972</v>
      </c>
      <c r="J139" s="30">
        <v>490.67685589519652</v>
      </c>
      <c r="K139" s="38">
        <v>8.7835929545395427E-3</v>
      </c>
      <c r="L139" s="30">
        <v>2.7903930131004366</v>
      </c>
      <c r="M139" s="30">
        <v>4.6462882096069871</v>
      </c>
      <c r="N139" s="30">
        <v>2.3537117903930129</v>
      </c>
      <c r="O139" s="30">
        <v>6.0262008733624457</v>
      </c>
      <c r="P139" s="30">
        <v>13.026200873362445</v>
      </c>
      <c r="Q139" s="30">
        <v>5.5633187772925767</v>
      </c>
    </row>
    <row r="140" spans="1:17" x14ac:dyDescent="0.3">
      <c r="A140" s="35" t="s">
        <v>146</v>
      </c>
      <c r="B140" s="22">
        <v>548</v>
      </c>
      <c r="C140" s="30">
        <v>78450.518248175184</v>
      </c>
      <c r="D140" s="30">
        <v>643.73357664233572</v>
      </c>
      <c r="E140" s="30">
        <v>61.291970802919707</v>
      </c>
      <c r="F140" s="30">
        <v>433.49635036496352</v>
      </c>
      <c r="G140" s="30">
        <v>66.211678832116789</v>
      </c>
      <c r="H140" s="30">
        <v>89.728102189781026</v>
      </c>
      <c r="I140" s="30">
        <v>73.040145985401466</v>
      </c>
      <c r="J140" s="30">
        <v>1367.5018248175184</v>
      </c>
      <c r="K140" s="38">
        <v>1.7411605826973507E-2</v>
      </c>
      <c r="L140" s="30">
        <v>1.3722627737226278</v>
      </c>
      <c r="M140" s="30">
        <v>5.3686131386861318</v>
      </c>
      <c r="N140" s="30">
        <v>5.6368613138686134</v>
      </c>
      <c r="O140" s="30">
        <v>8.4726277372262775</v>
      </c>
      <c r="P140" s="30">
        <v>19.478102189781023</v>
      </c>
      <c r="Q140" s="30">
        <v>2.9452554744525545</v>
      </c>
    </row>
    <row r="141" spans="1:17" x14ac:dyDescent="0.3">
      <c r="A141" s="42" t="s">
        <v>99</v>
      </c>
      <c r="B141" s="22">
        <v>182</v>
      </c>
      <c r="C141" s="30">
        <v>78973.5989010989</v>
      </c>
      <c r="D141" s="30">
        <v>644.41758241758237</v>
      </c>
      <c r="E141" s="30">
        <v>64.516483516483518</v>
      </c>
      <c r="F141" s="30">
        <v>452.93956043956047</v>
      </c>
      <c r="G141" s="30">
        <v>67.917582417582423</v>
      </c>
      <c r="H141" s="30">
        <v>91.571428571428569</v>
      </c>
      <c r="I141" s="30">
        <v>76.131868131868131</v>
      </c>
      <c r="J141" s="30">
        <v>1397.4945054945056</v>
      </c>
      <c r="K141" s="38">
        <v>1.7706898187780332E-2</v>
      </c>
      <c r="L141" s="30">
        <v>1.1483516483516483</v>
      </c>
      <c r="M141" s="30">
        <v>5.2857142857142856</v>
      </c>
      <c r="N141" s="30">
        <v>5.6593406593406597</v>
      </c>
      <c r="O141" s="30">
        <v>8.7417582417582409</v>
      </c>
      <c r="P141" s="30">
        <v>19.686813186813186</v>
      </c>
      <c r="Q141" s="30">
        <v>2.7747252747252746</v>
      </c>
    </row>
    <row r="142" spans="1:17" x14ac:dyDescent="0.3">
      <c r="A142" s="42" t="s">
        <v>113</v>
      </c>
      <c r="B142" s="22">
        <v>253</v>
      </c>
      <c r="C142" s="30">
        <v>78139.770750988144</v>
      </c>
      <c r="D142" s="30">
        <v>629.8458498023715</v>
      </c>
      <c r="E142" s="30">
        <v>62.166007905138343</v>
      </c>
      <c r="F142" s="30">
        <v>426.50988142292488</v>
      </c>
      <c r="G142" s="30">
        <v>65.996047430830046</v>
      </c>
      <c r="H142" s="30">
        <v>88.134387351778656</v>
      </c>
      <c r="I142" s="30">
        <v>65.893280632411063</v>
      </c>
      <c r="J142" s="30">
        <v>1338.5454545454545</v>
      </c>
      <c r="K142" s="38">
        <v>1.7078725519849184E-2</v>
      </c>
      <c r="L142" s="30">
        <v>1.5612648221343874</v>
      </c>
      <c r="M142" s="30">
        <v>5.4308300395256914</v>
      </c>
      <c r="N142" s="30">
        <v>5.4110671936758896</v>
      </c>
      <c r="O142" s="30">
        <v>8.3715415019762851</v>
      </c>
      <c r="P142" s="30">
        <v>19.213438735177867</v>
      </c>
      <c r="Q142" s="30">
        <v>3.1936758893280635</v>
      </c>
    </row>
    <row r="143" spans="1:17" x14ac:dyDescent="0.3">
      <c r="A143" s="42" t="s">
        <v>115</v>
      </c>
      <c r="B143" s="22">
        <v>113</v>
      </c>
      <c r="C143" s="30">
        <v>78303.778761061942</v>
      </c>
      <c r="D143" s="30">
        <v>673.72566371681421</v>
      </c>
      <c r="E143" s="30">
        <v>54.141592920353979</v>
      </c>
      <c r="F143" s="30">
        <v>417.82300884955754</v>
      </c>
      <c r="G143" s="30">
        <v>63.946902654867259</v>
      </c>
      <c r="H143" s="30">
        <v>90.327433628318587</v>
      </c>
      <c r="I143" s="30">
        <v>84.061946902654867</v>
      </c>
      <c r="J143" s="30">
        <v>1384.0265486725664</v>
      </c>
      <c r="K143" s="38">
        <v>1.7681300588350633E-2</v>
      </c>
      <c r="L143" s="30">
        <v>1.3097345132743363</v>
      </c>
      <c r="M143" s="30">
        <v>5.3628318584070795</v>
      </c>
      <c r="N143" s="30">
        <v>6.1061946902654869</v>
      </c>
      <c r="O143" s="30">
        <v>8.2654867256637168</v>
      </c>
      <c r="P143" s="30">
        <v>19.734513274336283</v>
      </c>
      <c r="Q143" s="30">
        <v>2.663716814159292</v>
      </c>
    </row>
    <row r="146" spans="1:17" x14ac:dyDescent="0.3">
      <c r="A146" s="34" t="s">
        <v>96</v>
      </c>
      <c r="B146" s="30" t="s">
        <v>127</v>
      </c>
      <c r="C146" s="30" t="s">
        <v>118</v>
      </c>
      <c r="D146" s="30" t="s">
        <v>125</v>
      </c>
      <c r="E146" s="30" t="s">
        <v>124</v>
      </c>
      <c r="F146" s="30" t="s">
        <v>123</v>
      </c>
      <c r="G146" s="30" t="s">
        <v>122</v>
      </c>
      <c r="H146" s="30" t="s">
        <v>121</v>
      </c>
      <c r="I146" s="30" t="s">
        <v>120</v>
      </c>
      <c r="J146" s="30" t="s">
        <v>119</v>
      </c>
      <c r="K146" s="30" t="s">
        <v>126</v>
      </c>
      <c r="L146" s="30" t="s">
        <v>128</v>
      </c>
      <c r="M146" s="30" t="s">
        <v>129</v>
      </c>
      <c r="N146" s="30" t="s">
        <v>130</v>
      </c>
      <c r="O146" s="30" t="s">
        <v>131</v>
      </c>
      <c r="P146" s="30" t="s">
        <v>132</v>
      </c>
      <c r="Q146" s="30" t="s">
        <v>133</v>
      </c>
    </row>
    <row r="147" spans="1:17" x14ac:dyDescent="0.3">
      <c r="A147" s="35" t="s">
        <v>147</v>
      </c>
      <c r="B147" s="22">
        <v>1274</v>
      </c>
      <c r="C147" s="30">
        <v>49170.233644532447</v>
      </c>
      <c r="D147" s="30">
        <v>249.77864992150705</v>
      </c>
      <c r="E147" s="30">
        <v>17.912087912087912</v>
      </c>
      <c r="F147" s="30">
        <v>95.396389324960751</v>
      </c>
      <c r="G147" s="30">
        <v>17.123233908948194</v>
      </c>
      <c r="H147" s="30">
        <v>24.757456828885399</v>
      </c>
      <c r="I147" s="30">
        <v>40.361852433281008</v>
      </c>
      <c r="J147" s="30">
        <v>445.32967032967031</v>
      </c>
      <c r="K147" s="38">
        <v>8.1311671328956441E-3</v>
      </c>
      <c r="L147" s="30">
        <v>2.7629513343799057</v>
      </c>
      <c r="M147" s="30">
        <v>4.2111459968602825</v>
      </c>
      <c r="N147" s="30">
        <v>2.0298273155416013</v>
      </c>
      <c r="O147" s="30">
        <v>5.5949764521193091</v>
      </c>
      <c r="P147" s="30">
        <v>11.835949764521192</v>
      </c>
      <c r="Q147" s="30">
        <v>5.8084772370486659</v>
      </c>
    </row>
    <row r="148" spans="1:17" x14ac:dyDescent="0.3">
      <c r="A148" s="42">
        <v>1</v>
      </c>
      <c r="B148" s="22">
        <v>71</v>
      </c>
      <c r="C148" s="30">
        <v>52630.464629217022</v>
      </c>
      <c r="D148" s="30">
        <v>389.3098591549296</v>
      </c>
      <c r="E148" s="30">
        <v>46.16901408450704</v>
      </c>
      <c r="F148" s="30">
        <v>223.94366197183098</v>
      </c>
      <c r="G148" s="30">
        <v>31.281690140845072</v>
      </c>
      <c r="H148" s="30">
        <v>59.774647887323944</v>
      </c>
      <c r="I148" s="30">
        <v>63.661971830985912</v>
      </c>
      <c r="J148" s="30">
        <v>814.14084507042253</v>
      </c>
      <c r="K148" s="38">
        <v>1.4407544129877277E-2</v>
      </c>
      <c r="L148" s="30">
        <v>1.3380281690140845</v>
      </c>
      <c r="M148" s="30">
        <v>4.887323943661972</v>
      </c>
      <c r="N148" s="30">
        <v>3.6338028169014085</v>
      </c>
      <c r="O148" s="30">
        <v>7.197183098591549</v>
      </c>
      <c r="P148" s="30">
        <v>15.71830985915493</v>
      </c>
      <c r="Q148" s="30">
        <v>4.901408450704225</v>
      </c>
    </row>
    <row r="149" spans="1:17" x14ac:dyDescent="0.3">
      <c r="A149" s="42">
        <v>2</v>
      </c>
      <c r="B149" s="22">
        <v>354</v>
      </c>
      <c r="C149" s="30">
        <v>50852.294252777945</v>
      </c>
      <c r="D149" s="30">
        <v>308.10169491525426</v>
      </c>
      <c r="E149" s="30">
        <v>26.016949152542374</v>
      </c>
      <c r="F149" s="30">
        <v>128.79378531073445</v>
      </c>
      <c r="G149" s="30">
        <v>23.652542372881356</v>
      </c>
      <c r="H149" s="30">
        <v>36.502824858757059</v>
      </c>
      <c r="I149" s="30">
        <v>48.94632768361582</v>
      </c>
      <c r="J149" s="30">
        <v>572.01412429378536</v>
      </c>
      <c r="K149" s="38">
        <v>1.0246753007827332E-2</v>
      </c>
      <c r="L149" s="30">
        <v>2.3192090395480225</v>
      </c>
      <c r="M149" s="30">
        <v>4.6807909604519775</v>
      </c>
      <c r="N149" s="30">
        <v>2.5875706214689265</v>
      </c>
      <c r="O149" s="30">
        <v>6.1892655367231635</v>
      </c>
      <c r="P149" s="30">
        <v>13.457627118644067</v>
      </c>
      <c r="Q149" s="30">
        <v>5.4180790960451981</v>
      </c>
    </row>
    <row r="150" spans="1:17" x14ac:dyDescent="0.3">
      <c r="A150" s="42">
        <v>3</v>
      </c>
      <c r="B150" s="22">
        <v>604</v>
      </c>
      <c r="C150" s="30">
        <v>48647.208870136805</v>
      </c>
      <c r="D150" s="30">
        <v>237.00827814569536</v>
      </c>
      <c r="E150" s="30">
        <v>14.394039735099337</v>
      </c>
      <c r="F150" s="30">
        <v>80.687086092715234</v>
      </c>
      <c r="G150" s="30">
        <v>15.304635761589404</v>
      </c>
      <c r="H150" s="30">
        <v>19.786423841059602</v>
      </c>
      <c r="I150" s="30">
        <v>39.228476821192054</v>
      </c>
      <c r="J150" s="30">
        <v>406.40894039735099</v>
      </c>
      <c r="K150" s="38">
        <v>7.5095726085661211E-3</v>
      </c>
      <c r="L150" s="30">
        <v>2.8013245033112582</v>
      </c>
      <c r="M150" s="30">
        <v>4.2317880794701983</v>
      </c>
      <c r="N150" s="30">
        <v>1.8758278145695364</v>
      </c>
      <c r="O150" s="30">
        <v>5.4950331125827816</v>
      </c>
      <c r="P150" s="30">
        <v>11.602649006622517</v>
      </c>
      <c r="Q150" s="30">
        <v>5.9470198675496686</v>
      </c>
    </row>
    <row r="151" spans="1:17" x14ac:dyDescent="0.3">
      <c r="A151" s="42">
        <v>4</v>
      </c>
      <c r="B151" s="22">
        <v>245</v>
      </c>
      <c r="C151" s="30">
        <v>47026.483066995555</v>
      </c>
      <c r="D151" s="30">
        <v>156.55510204081634</v>
      </c>
      <c r="E151" s="30">
        <v>6.6857142857142859</v>
      </c>
      <c r="F151" s="30">
        <v>46.151020408163262</v>
      </c>
      <c r="G151" s="30">
        <v>8.0693877551020403</v>
      </c>
      <c r="H151" s="30">
        <v>9.8938775510204078</v>
      </c>
      <c r="I151" s="30">
        <v>24</v>
      </c>
      <c r="J151" s="30">
        <v>251.35510204081632</v>
      </c>
      <c r="K151" s="38">
        <v>4.7879137703794681E-3</v>
      </c>
      <c r="L151" s="30">
        <v>3.7224489795918365</v>
      </c>
      <c r="M151" s="30">
        <v>3.2857142857142856</v>
      </c>
      <c r="N151" s="30">
        <v>1.1387755102040817</v>
      </c>
      <c r="O151" s="30">
        <v>4.518367346938776</v>
      </c>
      <c r="P151" s="30">
        <v>8.9428571428571431</v>
      </c>
      <c r="Q151" s="30">
        <v>6.2938775510204081</v>
      </c>
    </row>
    <row r="152" spans="1:17" x14ac:dyDescent="0.3">
      <c r="A152" s="35" t="s">
        <v>146</v>
      </c>
      <c r="B152" s="22">
        <v>545</v>
      </c>
      <c r="C152" s="30">
        <v>78435.491743119259</v>
      </c>
      <c r="D152" s="30">
        <v>642.01467889908258</v>
      </c>
      <c r="E152" s="30">
        <v>61.477064220183486</v>
      </c>
      <c r="F152" s="30">
        <v>434.13211009174313</v>
      </c>
      <c r="G152" s="30">
        <v>66.488073394495416</v>
      </c>
      <c r="H152" s="30">
        <v>90.056880733944951</v>
      </c>
      <c r="I152" s="30">
        <v>73.159633027522929</v>
      </c>
      <c r="J152" s="30">
        <v>1367.3284403669725</v>
      </c>
      <c r="K152" s="38">
        <v>1.7412579681193991E-2</v>
      </c>
      <c r="L152" s="30">
        <v>1.3412844036697247</v>
      </c>
      <c r="M152" s="30">
        <v>5.3779816513761469</v>
      </c>
      <c r="N152" s="30">
        <v>5.6458715596330276</v>
      </c>
      <c r="O152" s="30">
        <v>8.4880733944954123</v>
      </c>
      <c r="P152" s="30">
        <v>19.511926605504588</v>
      </c>
      <c r="Q152" s="30">
        <v>2.9357798165137616</v>
      </c>
    </row>
    <row r="153" spans="1:17" x14ac:dyDescent="0.3">
      <c r="A153" s="42">
        <v>1</v>
      </c>
      <c r="B153" s="22">
        <v>151</v>
      </c>
      <c r="C153" s="30">
        <v>80399.748344370862</v>
      </c>
      <c r="D153" s="30">
        <v>636.92052980132451</v>
      </c>
      <c r="E153" s="30">
        <v>64.63576158940397</v>
      </c>
      <c r="F153" s="30">
        <v>511.29801324503313</v>
      </c>
      <c r="G153" s="30">
        <v>72.715231788079464</v>
      </c>
      <c r="H153" s="30">
        <v>94.278145695364245</v>
      </c>
      <c r="I153" s="30">
        <v>73.496688741721854</v>
      </c>
      <c r="J153" s="30">
        <v>1453.3443708609273</v>
      </c>
      <c r="K153" s="38">
        <v>1.8132143240494353E-2</v>
      </c>
      <c r="L153" s="30">
        <v>0.92715231788079466</v>
      </c>
      <c r="M153" s="30">
        <v>4.7549668874172184</v>
      </c>
      <c r="N153" s="30">
        <v>5.9668874172185431</v>
      </c>
      <c r="O153" s="30">
        <v>8.4304635761589406</v>
      </c>
      <c r="P153" s="30">
        <v>19.152317880794701</v>
      </c>
      <c r="Q153" s="30">
        <v>2.1986754966887418</v>
      </c>
    </row>
    <row r="154" spans="1:17" x14ac:dyDescent="0.3">
      <c r="A154" s="42">
        <v>2</v>
      </c>
      <c r="B154" s="22">
        <v>271</v>
      </c>
      <c r="C154" s="30">
        <v>78702.800738007383</v>
      </c>
      <c r="D154" s="30">
        <v>640.9114391143911</v>
      </c>
      <c r="E154" s="30">
        <v>63.771217712177119</v>
      </c>
      <c r="F154" s="30">
        <v>466.20664206642067</v>
      </c>
      <c r="G154" s="30">
        <v>67.785977859778598</v>
      </c>
      <c r="H154" s="30">
        <v>95.65313653136532</v>
      </c>
      <c r="I154" s="30">
        <v>75.557195571955717</v>
      </c>
      <c r="J154" s="30">
        <v>1409.8856088560885</v>
      </c>
      <c r="K154" s="38">
        <v>1.7919018757888979E-2</v>
      </c>
      <c r="L154" s="30">
        <v>1.0996309963099631</v>
      </c>
      <c r="M154" s="30">
        <v>5.1402214022140225</v>
      </c>
      <c r="N154" s="30">
        <v>5.9852398523985242</v>
      </c>
      <c r="O154" s="30">
        <v>8.3099630996309966</v>
      </c>
      <c r="P154" s="30">
        <v>19.435424354243544</v>
      </c>
      <c r="Q154" s="30">
        <v>2.5977859778597785</v>
      </c>
    </row>
    <row r="155" spans="1:17" x14ac:dyDescent="0.3">
      <c r="A155" s="42">
        <v>3</v>
      </c>
      <c r="B155" s="22">
        <v>111</v>
      </c>
      <c r="C155" s="30">
        <v>75254.486486486479</v>
      </c>
      <c r="D155" s="30">
        <v>672.72972972972968</v>
      </c>
      <c r="E155" s="30">
        <v>52.225225225225223</v>
      </c>
      <c r="F155" s="30">
        <v>267.2072072072072</v>
      </c>
      <c r="G155" s="30">
        <v>57.261261261261261</v>
      </c>
      <c r="H155" s="30">
        <v>74.297297297297291</v>
      </c>
      <c r="I155" s="30">
        <v>69.486486486486484</v>
      </c>
      <c r="J155" s="30">
        <v>1193.2072072072071</v>
      </c>
      <c r="K155" s="38">
        <v>1.5773132883991882E-2</v>
      </c>
      <c r="L155" s="30">
        <v>2.1801801801801801</v>
      </c>
      <c r="M155" s="30">
        <v>6.6486486486486482</v>
      </c>
      <c r="N155" s="30">
        <v>4.6216216216216219</v>
      </c>
      <c r="O155" s="30">
        <v>8.8738738738738743</v>
      </c>
      <c r="P155" s="30">
        <v>20.144144144144143</v>
      </c>
      <c r="Q155" s="30">
        <v>4.4954954954954953</v>
      </c>
    </row>
    <row r="156" spans="1:17" x14ac:dyDescent="0.3">
      <c r="A156" s="42">
        <v>4</v>
      </c>
      <c r="B156" s="22">
        <v>12</v>
      </c>
      <c r="C156" s="30">
        <v>77106.166666666672</v>
      </c>
      <c r="D156" s="30">
        <v>446.91666666666669</v>
      </c>
      <c r="E156" s="30">
        <v>55.5</v>
      </c>
      <c r="F156" s="30">
        <v>282.83333333333331</v>
      </c>
      <c r="G156" s="30">
        <v>44.166666666666664</v>
      </c>
      <c r="H156" s="30">
        <v>56.333333333333336</v>
      </c>
      <c r="I156" s="30">
        <v>48.75</v>
      </c>
      <c r="J156" s="30">
        <v>934.5</v>
      </c>
      <c r="K156" s="38">
        <v>1.2085871952088302E-2</v>
      </c>
      <c r="L156" s="30">
        <v>4.25</v>
      </c>
      <c r="M156" s="30">
        <v>6.833333333333333</v>
      </c>
      <c r="N156" s="30">
        <v>3.4166666666666665</v>
      </c>
      <c r="O156" s="30">
        <v>9.6666666666666661</v>
      </c>
      <c r="P156" s="30">
        <v>19.916666666666668</v>
      </c>
      <c r="Q156" s="30">
        <v>5.416666666666667</v>
      </c>
    </row>
  </sheetData>
  <pageMargins left="0.7" right="0.7" top="0.75" bottom="0.75" header="0.3" footer="0.3"/>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30"/>
  <sheetViews>
    <sheetView workbookViewId="0">
      <selection activeCell="S4" sqref="S4"/>
    </sheetView>
  </sheetViews>
  <sheetFormatPr defaultRowHeight="14.4" x14ac:dyDescent="0.3"/>
  <cols>
    <col min="3" max="3" width="8.88671875" style="27"/>
    <col min="9" max="9" width="12.5546875" customWidth="1"/>
    <col min="10" max="10" width="17.21875" customWidth="1"/>
    <col min="11" max="11" width="17.21875" bestFit="1" customWidth="1"/>
  </cols>
  <sheetData>
    <row r="1" spans="1:22" x14ac:dyDescent="0.3">
      <c r="A1" t="s">
        <v>82</v>
      </c>
      <c r="B1">
        <f>SUM(A2:A2230)</f>
        <v>1349751</v>
      </c>
      <c r="C1" s="27" t="s">
        <v>152</v>
      </c>
    </row>
    <row r="2" spans="1:22" x14ac:dyDescent="0.3">
      <c r="A2">
        <v>2525</v>
      </c>
      <c r="B2">
        <f>A2/$B$1</f>
        <v>1.8707154134355152E-3</v>
      </c>
      <c r="C2" s="27">
        <f>SUM($B$2:B2)</f>
        <v>1.8707154134355152E-3</v>
      </c>
      <c r="E2" s="13" t="s">
        <v>162</v>
      </c>
    </row>
    <row r="3" spans="1:22" x14ac:dyDescent="0.3">
      <c r="A3">
        <v>2525</v>
      </c>
      <c r="B3">
        <f t="shared" ref="B3:B66" si="0">A3/$B$1</f>
        <v>1.8707154134355152E-3</v>
      </c>
      <c r="C3" s="27">
        <f>SUM($B$2:B3)</f>
        <v>3.7414308268710304E-3</v>
      </c>
      <c r="E3" s="13" t="s">
        <v>248</v>
      </c>
    </row>
    <row r="4" spans="1:22" x14ac:dyDescent="0.3">
      <c r="A4">
        <v>2524</v>
      </c>
      <c r="B4">
        <f t="shared" si="0"/>
        <v>1.8699745360440554E-3</v>
      </c>
      <c r="C4" s="27">
        <f>SUM($B$2:B4)</f>
        <v>5.6114053629150859E-3</v>
      </c>
      <c r="E4" s="13" t="s">
        <v>249</v>
      </c>
      <c r="T4" s="13" t="s">
        <v>251</v>
      </c>
    </row>
    <row r="5" spans="1:22" ht="15" thickBot="1" x14ac:dyDescent="0.35">
      <c r="A5">
        <v>2486</v>
      </c>
      <c r="B5">
        <f t="shared" si="0"/>
        <v>1.8418211951685903E-3</v>
      </c>
      <c r="C5" s="27">
        <f>SUM($B$2:B5)</f>
        <v>7.4532265580836759E-3</v>
      </c>
      <c r="E5" s="13"/>
    </row>
    <row r="6" spans="1:22" x14ac:dyDescent="0.3">
      <c r="A6">
        <v>2440</v>
      </c>
      <c r="B6">
        <f t="shared" si="0"/>
        <v>1.8077408351614482E-3</v>
      </c>
      <c r="C6" s="27">
        <f>SUM($B$2:B6)</f>
        <v>9.2609673932451241E-3</v>
      </c>
      <c r="T6" s="21" t="s">
        <v>144</v>
      </c>
      <c r="U6" s="21" t="s">
        <v>56</v>
      </c>
      <c r="V6" s="21" t="s">
        <v>155</v>
      </c>
    </row>
    <row r="7" spans="1:22" x14ac:dyDescent="0.3">
      <c r="A7">
        <v>2352</v>
      </c>
      <c r="B7">
        <f t="shared" si="0"/>
        <v>1.7425436247130027E-3</v>
      </c>
      <c r="C7" s="27">
        <f>SUM($B$2:B7)</f>
        <v>1.1003511017958127E-2</v>
      </c>
      <c r="T7" s="2">
        <v>1730</v>
      </c>
      <c r="U7" s="2">
        <v>1</v>
      </c>
      <c r="V7" s="45">
        <v>4.4863167339614175E-4</v>
      </c>
    </row>
    <row r="8" spans="1:22" x14ac:dyDescent="0.3">
      <c r="A8">
        <v>2349</v>
      </c>
      <c r="B8">
        <f t="shared" si="0"/>
        <v>1.7403209925386238E-3</v>
      </c>
      <c r="C8" s="27">
        <f>SUM($B$2:B8)</f>
        <v>1.2743832010496751E-2</v>
      </c>
      <c r="E8" s="13" t="s">
        <v>250</v>
      </c>
      <c r="T8" s="2">
        <v>4113.0638297872338</v>
      </c>
      <c r="U8" s="2">
        <v>3</v>
      </c>
      <c r="V8" s="45">
        <v>1.794526693584567E-3</v>
      </c>
    </row>
    <row r="9" spans="1:22" ht="15" thickBot="1" x14ac:dyDescent="0.35">
      <c r="A9">
        <v>2346</v>
      </c>
      <c r="B9">
        <f t="shared" si="0"/>
        <v>1.7380983603642449E-3</v>
      </c>
      <c r="C9" s="27">
        <f>SUM($B$2:B9)</f>
        <v>1.4481930370860995E-2</v>
      </c>
      <c r="T9" s="2">
        <v>6496.1276595744685</v>
      </c>
      <c r="U9" s="2">
        <v>4</v>
      </c>
      <c r="V9" s="45">
        <v>3.589053387169134E-3</v>
      </c>
    </row>
    <row r="10" spans="1:22" x14ac:dyDescent="0.3">
      <c r="A10">
        <v>2302</v>
      </c>
      <c r="B10">
        <f t="shared" si="0"/>
        <v>1.7054997551400222E-3</v>
      </c>
      <c r="C10" s="27">
        <f>SUM($B$2:B10)</f>
        <v>1.6187430126001018E-2</v>
      </c>
      <c r="E10" s="21" t="s">
        <v>144</v>
      </c>
      <c r="F10" s="21" t="s">
        <v>56</v>
      </c>
      <c r="G10" s="21" t="s">
        <v>155</v>
      </c>
      <c r="T10" s="2">
        <v>8879.1914893617031</v>
      </c>
      <c r="U10" s="2">
        <v>17</v>
      </c>
      <c r="V10" s="45">
        <v>1.1215791834903545E-2</v>
      </c>
    </row>
    <row r="11" spans="1:22" x14ac:dyDescent="0.3">
      <c r="A11">
        <v>2302</v>
      </c>
      <c r="B11">
        <f t="shared" si="0"/>
        <v>1.7054997551400222E-3</v>
      </c>
      <c r="C11" s="27">
        <f>SUM($B$2:B11)</f>
        <v>1.789292988114104E-2</v>
      </c>
      <c r="E11" s="2">
        <v>5</v>
      </c>
      <c r="F11" s="2">
        <v>1</v>
      </c>
      <c r="G11" s="45">
        <v>4.4863167339614175E-4</v>
      </c>
      <c r="T11" s="2">
        <v>11262.255319148937</v>
      </c>
      <c r="U11" s="2">
        <v>9</v>
      </c>
      <c r="V11" s="45">
        <v>1.5253476895468821E-2</v>
      </c>
    </row>
    <row r="12" spans="1:22" x14ac:dyDescent="0.3">
      <c r="A12">
        <v>2283</v>
      </c>
      <c r="B12">
        <f t="shared" si="0"/>
        <v>1.6914230847022895E-3</v>
      </c>
      <c r="C12" s="27">
        <f>SUM($B$2:B12)</f>
        <v>1.9584352965843328E-2</v>
      </c>
      <c r="E12" s="2">
        <v>58.617021276595743</v>
      </c>
      <c r="F12" s="2">
        <v>472</v>
      </c>
      <c r="G12" s="45">
        <v>0.21220278151637506</v>
      </c>
      <c r="T12" s="2">
        <v>13645.319148936171</v>
      </c>
      <c r="U12" s="2">
        <v>7</v>
      </c>
      <c r="V12" s="45">
        <v>1.8393898609241812E-2</v>
      </c>
    </row>
    <row r="13" spans="1:22" x14ac:dyDescent="0.3">
      <c r="A13">
        <v>2279</v>
      </c>
      <c r="B13">
        <f t="shared" si="0"/>
        <v>1.6884595751364511E-3</v>
      </c>
      <c r="C13" s="27">
        <f>SUM($B$2:B13)</f>
        <v>2.127281254097978E-2</v>
      </c>
      <c r="E13" s="2">
        <v>112.23404255319149</v>
      </c>
      <c r="F13" s="2">
        <v>264</v>
      </c>
      <c r="G13" s="45">
        <v>0.33064154329295647</v>
      </c>
      <c r="T13" s="2">
        <v>16028.382978723406</v>
      </c>
      <c r="U13" s="2">
        <v>26</v>
      </c>
      <c r="V13" s="45">
        <v>3.0058322117541499E-2</v>
      </c>
    </row>
    <row r="14" spans="1:22" x14ac:dyDescent="0.3">
      <c r="A14">
        <v>2257</v>
      </c>
      <c r="B14">
        <f t="shared" si="0"/>
        <v>1.6721602725243397E-3</v>
      </c>
      <c r="C14" s="27">
        <f>SUM($B$2:B14)</f>
        <v>2.2944972813504119E-2</v>
      </c>
      <c r="E14" s="2">
        <v>165.85106382978722</v>
      </c>
      <c r="F14" s="2">
        <v>106</v>
      </c>
      <c r="G14" s="45">
        <v>0.37819650067294752</v>
      </c>
      <c r="T14" s="2">
        <v>18411.446808510638</v>
      </c>
      <c r="U14" s="2">
        <v>30</v>
      </c>
      <c r="V14" s="45">
        <v>4.3517272319425752E-2</v>
      </c>
    </row>
    <row r="15" spans="1:22" x14ac:dyDescent="0.3">
      <c r="A15">
        <v>2252</v>
      </c>
      <c r="B15">
        <f t="shared" si="0"/>
        <v>1.6684558855670417E-3</v>
      </c>
      <c r="C15" s="27">
        <f>SUM($B$2:B15)</f>
        <v>2.4613428699071162E-2</v>
      </c>
      <c r="E15" s="2">
        <v>219.46808510638297</v>
      </c>
      <c r="F15" s="2">
        <v>75</v>
      </c>
      <c r="G15" s="45">
        <v>0.41184387617765816</v>
      </c>
      <c r="T15" s="2">
        <v>20794.510638297874</v>
      </c>
      <c r="U15" s="2">
        <v>44</v>
      </c>
      <c r="V15" s="45">
        <v>6.3257065948855995E-2</v>
      </c>
    </row>
    <row r="16" spans="1:22" x14ac:dyDescent="0.3">
      <c r="A16">
        <v>2231</v>
      </c>
      <c r="B16">
        <f t="shared" si="0"/>
        <v>1.6528974603463899E-3</v>
      </c>
      <c r="C16" s="27">
        <f>SUM($B$2:B16)</f>
        <v>2.6266326159417552E-2</v>
      </c>
      <c r="E16" s="2">
        <v>273.08510638297872</v>
      </c>
      <c r="F16" s="2">
        <v>74</v>
      </c>
      <c r="G16" s="45">
        <v>0.44504262000897266</v>
      </c>
      <c r="T16" s="2">
        <v>23177.574468085109</v>
      </c>
      <c r="U16" s="2">
        <v>55</v>
      </c>
      <c r="V16" s="45">
        <v>8.793180798564379E-2</v>
      </c>
    </row>
    <row r="17" spans="1:22" x14ac:dyDescent="0.3">
      <c r="A17">
        <v>2217</v>
      </c>
      <c r="B17">
        <f t="shared" si="0"/>
        <v>1.6425251768659552E-3</v>
      </c>
      <c r="C17" s="27">
        <f>SUM($B$2:B17)</f>
        <v>2.7908851336283506E-2</v>
      </c>
      <c r="E17" s="2">
        <v>326.70212765957444</v>
      </c>
      <c r="F17" s="2">
        <v>68</v>
      </c>
      <c r="G17" s="45">
        <v>0.47554957379991025</v>
      </c>
      <c r="T17" s="2">
        <v>25560.638297872341</v>
      </c>
      <c r="U17" s="2">
        <v>61</v>
      </c>
      <c r="V17" s="45">
        <v>0.11529834006280844</v>
      </c>
    </row>
    <row r="18" spans="1:22" x14ac:dyDescent="0.3">
      <c r="A18">
        <v>2211</v>
      </c>
      <c r="B18">
        <f t="shared" si="0"/>
        <v>1.6380799125171976E-3</v>
      </c>
      <c r="C18" s="27">
        <f>SUM($B$2:B18)</f>
        <v>2.9546931248800704E-2</v>
      </c>
      <c r="E18" s="2">
        <v>380.31914893617022</v>
      </c>
      <c r="F18" s="2">
        <v>39</v>
      </c>
      <c r="G18" s="45">
        <v>0.4930462090623598</v>
      </c>
      <c r="T18" s="2">
        <v>27943.702127659577</v>
      </c>
      <c r="U18" s="2">
        <v>64</v>
      </c>
      <c r="V18" s="45">
        <v>0.14401076716016151</v>
      </c>
    </row>
    <row r="19" spans="1:22" x14ac:dyDescent="0.3">
      <c r="A19">
        <v>2209</v>
      </c>
      <c r="B19">
        <f t="shared" si="0"/>
        <v>1.6365981577342783E-3</v>
      </c>
      <c r="C19" s="27">
        <f>SUM($B$2:B19)</f>
        <v>3.1183529406534981E-2</v>
      </c>
      <c r="E19" s="2">
        <v>433.93617021276594</v>
      </c>
      <c r="F19" s="2">
        <v>68</v>
      </c>
      <c r="G19" s="45">
        <v>0.52355316285329745</v>
      </c>
      <c r="T19" s="2">
        <v>30326.765957446813</v>
      </c>
      <c r="U19" s="2">
        <v>60</v>
      </c>
      <c r="V19" s="45">
        <v>0.17092866756393002</v>
      </c>
    </row>
    <row r="20" spans="1:22" x14ac:dyDescent="0.3">
      <c r="A20">
        <v>2194</v>
      </c>
      <c r="B20">
        <f t="shared" si="0"/>
        <v>1.6254849968623843E-3</v>
      </c>
      <c r="C20" s="27">
        <f>SUM($B$2:B20)</f>
        <v>3.2809014403397369E-2</v>
      </c>
      <c r="E20" s="2">
        <v>487.55319148936167</v>
      </c>
      <c r="F20" s="2">
        <v>56</v>
      </c>
      <c r="G20" s="45">
        <v>0.54867653656348137</v>
      </c>
      <c r="T20" s="2">
        <v>32709.829787234044</v>
      </c>
      <c r="U20" s="2">
        <v>77</v>
      </c>
      <c r="V20" s="45">
        <v>0.20547330641543293</v>
      </c>
    </row>
    <row r="21" spans="1:22" x14ac:dyDescent="0.3">
      <c r="A21">
        <v>2157</v>
      </c>
      <c r="B21">
        <f t="shared" si="0"/>
        <v>1.5980725333783787E-3</v>
      </c>
      <c r="C21" s="27">
        <f>SUM($B$2:B21)</f>
        <v>3.4407086936775744E-2</v>
      </c>
      <c r="E21" s="2">
        <v>541.17021276595744</v>
      </c>
      <c r="F21" s="2">
        <v>42</v>
      </c>
      <c r="G21" s="45">
        <v>0.5675190668461193</v>
      </c>
      <c r="T21" s="2">
        <v>35092.893617021276</v>
      </c>
      <c r="U21" s="2">
        <v>91</v>
      </c>
      <c r="V21" s="45">
        <v>0.24629878869448182</v>
      </c>
    </row>
    <row r="22" spans="1:22" x14ac:dyDescent="0.3">
      <c r="A22">
        <v>2153</v>
      </c>
      <c r="B22">
        <f t="shared" si="0"/>
        <v>1.5951090238125402E-3</v>
      </c>
      <c r="C22" s="27">
        <f>SUM($B$2:B22)</f>
        <v>3.6002195960588283E-2</v>
      </c>
      <c r="E22" s="2">
        <v>594.78723404255322</v>
      </c>
      <c r="F22" s="2">
        <v>42</v>
      </c>
      <c r="G22" s="45">
        <v>0.58636159712875724</v>
      </c>
      <c r="T22" s="2">
        <v>37475.957446808512</v>
      </c>
      <c r="U22" s="2">
        <v>91</v>
      </c>
      <c r="V22" s="45">
        <v>0.28712427097353072</v>
      </c>
    </row>
    <row r="23" spans="1:22" x14ac:dyDescent="0.3">
      <c r="A23">
        <v>2130</v>
      </c>
      <c r="B23">
        <f t="shared" si="0"/>
        <v>1.5780688438089693E-3</v>
      </c>
      <c r="C23" s="27">
        <f>SUM($B$2:B23)</f>
        <v>3.7580264804397252E-2</v>
      </c>
      <c r="E23" s="2">
        <v>648.40425531914889</v>
      </c>
      <c r="F23" s="2">
        <v>40</v>
      </c>
      <c r="G23" s="45">
        <v>0.60430686406460299</v>
      </c>
      <c r="T23" s="2">
        <v>39859.021276595748</v>
      </c>
      <c r="U23" s="2">
        <v>85</v>
      </c>
      <c r="V23" s="45">
        <v>0.32525796321220279</v>
      </c>
    </row>
    <row r="24" spans="1:22" x14ac:dyDescent="0.3">
      <c r="A24">
        <v>2126</v>
      </c>
      <c r="B24">
        <f t="shared" si="0"/>
        <v>1.5751053342431308E-3</v>
      </c>
      <c r="C24" s="27">
        <f>SUM($B$2:B24)</f>
        <v>3.9155370138640386E-2</v>
      </c>
      <c r="E24" s="2">
        <v>702.02127659574467</v>
      </c>
      <c r="F24" s="2">
        <v>40</v>
      </c>
      <c r="G24" s="45">
        <v>0.62225213100044863</v>
      </c>
      <c r="T24" s="2">
        <v>42242.085106382983</v>
      </c>
      <c r="U24" s="2">
        <v>81</v>
      </c>
      <c r="V24" s="45">
        <v>0.36159712875729028</v>
      </c>
    </row>
    <row r="25" spans="1:22" x14ac:dyDescent="0.3">
      <c r="A25">
        <v>2126</v>
      </c>
      <c r="B25">
        <f t="shared" si="0"/>
        <v>1.5751053342431308E-3</v>
      </c>
      <c r="C25" s="27">
        <f>SUM($B$2:B25)</f>
        <v>4.0730475472883519E-2</v>
      </c>
      <c r="E25" s="2">
        <v>755.63829787234044</v>
      </c>
      <c r="F25" s="2">
        <v>39</v>
      </c>
      <c r="G25" s="45">
        <v>0.63974876626289812</v>
      </c>
      <c r="T25" s="2">
        <v>44625.148936170219</v>
      </c>
      <c r="U25" s="2">
        <v>82</v>
      </c>
      <c r="V25" s="45">
        <v>0.39838492597577391</v>
      </c>
    </row>
    <row r="26" spans="1:22" x14ac:dyDescent="0.3">
      <c r="A26">
        <v>2119</v>
      </c>
      <c r="B26">
        <f t="shared" si="0"/>
        <v>1.5699191925029135E-3</v>
      </c>
      <c r="C26" s="27">
        <f>SUM($B$2:B26)</f>
        <v>4.2300394665386432E-2</v>
      </c>
      <c r="E26" s="2">
        <v>809.25531914893611</v>
      </c>
      <c r="F26" s="2">
        <v>42</v>
      </c>
      <c r="G26" s="45">
        <v>0.65859129654553616</v>
      </c>
      <c r="T26" s="2">
        <v>47008.212765957447</v>
      </c>
      <c r="U26" s="2">
        <v>85</v>
      </c>
      <c r="V26" s="45">
        <v>0.43651861821444593</v>
      </c>
    </row>
    <row r="27" spans="1:22" x14ac:dyDescent="0.3">
      <c r="A27">
        <v>2116</v>
      </c>
      <c r="B27">
        <f t="shared" si="0"/>
        <v>1.5676965603285346E-3</v>
      </c>
      <c r="C27" s="27">
        <f>SUM($B$2:B27)</f>
        <v>4.3868091225714965E-2</v>
      </c>
      <c r="E27" s="2">
        <v>862.87234042553189</v>
      </c>
      <c r="F27" s="2">
        <v>40</v>
      </c>
      <c r="G27" s="45">
        <v>0.6765365634813818</v>
      </c>
      <c r="T27" s="2">
        <v>49391.276595744683</v>
      </c>
      <c r="U27" s="2">
        <v>70</v>
      </c>
      <c r="V27" s="45">
        <v>0.46792283535217588</v>
      </c>
    </row>
    <row r="28" spans="1:22" x14ac:dyDescent="0.3">
      <c r="A28">
        <v>2114</v>
      </c>
      <c r="B28">
        <f t="shared" si="0"/>
        <v>1.5662148055456155E-3</v>
      </c>
      <c r="C28" s="27">
        <f>SUM($B$2:B28)</f>
        <v>4.5434306031260578E-2</v>
      </c>
      <c r="E28" s="2">
        <v>916.48936170212767</v>
      </c>
      <c r="F28" s="2">
        <v>50</v>
      </c>
      <c r="G28" s="45">
        <v>0.69896814715118882</v>
      </c>
      <c r="T28" s="2">
        <v>51774.340425531918</v>
      </c>
      <c r="U28" s="2">
        <v>83</v>
      </c>
      <c r="V28" s="45">
        <v>0.50515926424405566</v>
      </c>
    </row>
    <row r="29" spans="1:22" x14ac:dyDescent="0.3">
      <c r="A29">
        <v>2114</v>
      </c>
      <c r="B29">
        <f t="shared" si="0"/>
        <v>1.5662148055456155E-3</v>
      </c>
      <c r="C29" s="27">
        <f>SUM($B$2:B29)</f>
        <v>4.7000520836806191E-2</v>
      </c>
      <c r="E29" s="2">
        <v>970.10638297872333</v>
      </c>
      <c r="F29" s="2">
        <v>43</v>
      </c>
      <c r="G29" s="45">
        <v>0.71825930910722302</v>
      </c>
      <c r="T29" s="2">
        <v>54157.404255319154</v>
      </c>
      <c r="U29" s="2">
        <v>77</v>
      </c>
      <c r="V29" s="45">
        <v>0.5397039030955586</v>
      </c>
    </row>
    <row r="30" spans="1:22" x14ac:dyDescent="0.3">
      <c r="A30">
        <v>2092</v>
      </c>
      <c r="B30">
        <f t="shared" si="0"/>
        <v>1.5499155029335041E-3</v>
      </c>
      <c r="C30" s="27">
        <f>SUM($B$2:B30)</f>
        <v>4.8550436339739697E-2</v>
      </c>
      <c r="E30" s="2">
        <v>1023.7234042553191</v>
      </c>
      <c r="F30" s="2">
        <v>51</v>
      </c>
      <c r="G30" s="45">
        <v>0.74113952445042619</v>
      </c>
      <c r="T30" s="2">
        <v>56540.468085106389</v>
      </c>
      <c r="U30" s="2">
        <v>80</v>
      </c>
      <c r="V30" s="45">
        <v>0.57559443696724988</v>
      </c>
    </row>
    <row r="31" spans="1:22" x14ac:dyDescent="0.3">
      <c r="A31">
        <v>2092</v>
      </c>
      <c r="B31">
        <f t="shared" si="0"/>
        <v>1.5499155029335041E-3</v>
      </c>
      <c r="C31" s="27">
        <f>SUM($B$2:B31)</f>
        <v>5.0100351842673203E-2</v>
      </c>
      <c r="E31" s="2">
        <v>1077.3404255319149</v>
      </c>
      <c r="F31" s="2">
        <v>46</v>
      </c>
      <c r="G31" s="45">
        <v>0.76177658142664872</v>
      </c>
      <c r="T31" s="2">
        <v>58923.531914893625</v>
      </c>
      <c r="U31" s="2">
        <v>83</v>
      </c>
      <c r="V31" s="45">
        <v>0.6128308658591296</v>
      </c>
    </row>
    <row r="32" spans="1:22" x14ac:dyDescent="0.3">
      <c r="A32">
        <v>2091</v>
      </c>
      <c r="B32">
        <f t="shared" si="0"/>
        <v>1.5491746255420443E-3</v>
      </c>
      <c r="C32" s="27">
        <f>SUM($B$2:B32)</f>
        <v>5.1649526468215246E-2</v>
      </c>
      <c r="E32" s="2">
        <v>1130.9574468085107</v>
      </c>
      <c r="F32" s="2">
        <v>45</v>
      </c>
      <c r="G32" s="45">
        <v>0.78196500672947511</v>
      </c>
      <c r="T32" s="2">
        <v>61306.595744680853</v>
      </c>
      <c r="U32" s="2">
        <v>71</v>
      </c>
      <c r="V32" s="45">
        <v>0.64468371467025576</v>
      </c>
    </row>
    <row r="33" spans="1:22" x14ac:dyDescent="0.3">
      <c r="A33">
        <v>2089</v>
      </c>
      <c r="B33">
        <f t="shared" si="0"/>
        <v>1.5476928707591252E-3</v>
      </c>
      <c r="C33" s="27">
        <f>SUM($B$2:B33)</f>
        <v>5.3197219338974373E-2</v>
      </c>
      <c r="E33" s="2">
        <v>1184.5744680851064</v>
      </c>
      <c r="F33" s="2">
        <v>54</v>
      </c>
      <c r="G33" s="45">
        <v>0.80619111709286673</v>
      </c>
      <c r="T33" s="2">
        <v>63689.659574468089</v>
      </c>
      <c r="U33" s="2">
        <v>79</v>
      </c>
      <c r="V33" s="45">
        <v>0.68012561686855089</v>
      </c>
    </row>
    <row r="34" spans="1:22" x14ac:dyDescent="0.3">
      <c r="A34">
        <v>2088</v>
      </c>
      <c r="B34">
        <f t="shared" si="0"/>
        <v>1.5469519933676657E-3</v>
      </c>
      <c r="C34" s="27">
        <f>SUM($B$2:B34)</f>
        <v>5.4744171332342037E-2</v>
      </c>
      <c r="E34" s="2">
        <v>1238.191489361702</v>
      </c>
      <c r="F34" s="2">
        <v>41</v>
      </c>
      <c r="G34" s="45">
        <v>0.82458501570210851</v>
      </c>
      <c r="T34" s="2">
        <v>66072.723404255317</v>
      </c>
      <c r="U34" s="2">
        <v>94</v>
      </c>
      <c r="V34" s="45">
        <v>0.72229699416778825</v>
      </c>
    </row>
    <row r="35" spans="1:22" x14ac:dyDescent="0.3">
      <c r="A35">
        <v>2087</v>
      </c>
      <c r="B35">
        <f t="shared" si="0"/>
        <v>1.5462111159762059E-3</v>
      </c>
      <c r="C35" s="27">
        <f>SUM($B$2:B35)</f>
        <v>5.6290382448318244E-2</v>
      </c>
      <c r="E35" s="2">
        <v>1291.8085106382978</v>
      </c>
      <c r="F35" s="2">
        <v>31</v>
      </c>
      <c r="G35" s="45">
        <v>0.83849259757738892</v>
      </c>
      <c r="T35" s="2">
        <v>68455.787234042553</v>
      </c>
      <c r="U35" s="2">
        <v>71</v>
      </c>
      <c r="V35" s="45">
        <v>0.7541498429789143</v>
      </c>
    </row>
    <row r="36" spans="1:22" x14ac:dyDescent="0.3">
      <c r="A36">
        <v>2086</v>
      </c>
      <c r="B36">
        <f t="shared" si="0"/>
        <v>1.5454702385847463E-3</v>
      </c>
      <c r="C36" s="27">
        <f>SUM($B$2:B36)</f>
        <v>5.7835852686902993E-2</v>
      </c>
      <c r="E36" s="2">
        <v>1345.4255319148936</v>
      </c>
      <c r="F36" s="2">
        <v>32</v>
      </c>
      <c r="G36" s="45">
        <v>0.85284881112606548</v>
      </c>
      <c r="T36" s="2">
        <v>70838.851063829788</v>
      </c>
      <c r="U36" s="2">
        <v>82</v>
      </c>
      <c r="V36" s="45">
        <v>0.79093764019739798</v>
      </c>
    </row>
    <row r="37" spans="1:22" x14ac:dyDescent="0.3">
      <c r="A37">
        <v>2077</v>
      </c>
      <c r="B37">
        <f t="shared" si="0"/>
        <v>1.5388023420616099E-3</v>
      </c>
      <c r="C37" s="27">
        <f>SUM($B$2:B37)</f>
        <v>5.93746550289646E-2</v>
      </c>
      <c r="E37" s="2">
        <v>1399.0425531914893</v>
      </c>
      <c r="F37" s="2">
        <v>35</v>
      </c>
      <c r="G37" s="45">
        <v>0.86855091969493048</v>
      </c>
      <c r="T37" s="2">
        <v>73221.914893617024</v>
      </c>
      <c r="U37" s="2">
        <v>79</v>
      </c>
      <c r="V37" s="45">
        <v>0.82637954239569311</v>
      </c>
    </row>
    <row r="38" spans="1:22" x14ac:dyDescent="0.3">
      <c r="A38">
        <v>2074</v>
      </c>
      <c r="B38">
        <f t="shared" si="0"/>
        <v>1.536579709887231E-3</v>
      </c>
      <c r="C38" s="27">
        <f>SUM($B$2:B38)</f>
        <v>6.0911234738851829E-2</v>
      </c>
      <c r="E38" s="2">
        <v>1452.6595744680851</v>
      </c>
      <c r="F38" s="2">
        <v>24</v>
      </c>
      <c r="G38" s="45">
        <v>0.87931807985643784</v>
      </c>
      <c r="T38" s="2">
        <v>75604.97872340426</v>
      </c>
      <c r="U38" s="2">
        <v>60</v>
      </c>
      <c r="V38" s="45">
        <v>0.85329744279946163</v>
      </c>
    </row>
    <row r="39" spans="1:22" x14ac:dyDescent="0.3">
      <c r="A39">
        <v>2069</v>
      </c>
      <c r="B39">
        <f t="shared" si="0"/>
        <v>1.532875322929933E-3</v>
      </c>
      <c r="C39" s="27">
        <f>SUM($B$2:B39)</f>
        <v>6.2444110061781764E-2</v>
      </c>
      <c r="E39" s="2">
        <v>1506.2765957446809</v>
      </c>
      <c r="F39" s="2">
        <v>30</v>
      </c>
      <c r="G39" s="45">
        <v>0.8927770300583221</v>
      </c>
      <c r="T39" s="2">
        <v>77988.042553191495</v>
      </c>
      <c r="U39" s="2">
        <v>65</v>
      </c>
      <c r="V39" s="45">
        <v>0.88245850157021088</v>
      </c>
    </row>
    <row r="40" spans="1:22" ht="15" thickBot="1" x14ac:dyDescent="0.35">
      <c r="A40">
        <v>2059</v>
      </c>
      <c r="B40">
        <f t="shared" si="0"/>
        <v>1.5254665490153369E-3</v>
      </c>
      <c r="C40" s="27">
        <f>SUM($B$2:B40)</f>
        <v>6.3969576610797108E-2</v>
      </c>
      <c r="E40" s="2">
        <v>1559.8936170212764</v>
      </c>
      <c r="F40" s="2">
        <v>26</v>
      </c>
      <c r="G40" s="45">
        <v>0.90444145356662176</v>
      </c>
      <c r="T40" s="2">
        <v>80371.106382978731</v>
      </c>
      <c r="U40" s="2">
        <v>67</v>
      </c>
      <c r="V40" s="45">
        <v>0.91251682368775233</v>
      </c>
    </row>
    <row r="41" spans="1:22" x14ac:dyDescent="0.3">
      <c r="A41">
        <v>2053</v>
      </c>
      <c r="B41">
        <f t="shared" si="0"/>
        <v>1.5210212846665792E-3</v>
      </c>
      <c r="C41" s="27">
        <f>SUM($B$2:B41)</f>
        <v>6.5490597895463687E-2</v>
      </c>
      <c r="E41" s="2">
        <v>1613.5106382978722</v>
      </c>
      <c r="F41" s="2">
        <v>32</v>
      </c>
      <c r="G41" s="45">
        <v>0.91879766711529831</v>
      </c>
      <c r="L41" s="21"/>
      <c r="M41" s="21"/>
      <c r="N41" s="21"/>
      <c r="T41" s="2">
        <v>82754.170212765966</v>
      </c>
      <c r="U41" s="2">
        <v>68</v>
      </c>
      <c r="V41" s="45">
        <v>0.94302377747869004</v>
      </c>
    </row>
    <row r="42" spans="1:22" x14ac:dyDescent="0.3">
      <c r="A42">
        <v>2052</v>
      </c>
      <c r="B42">
        <f t="shared" si="0"/>
        <v>1.5202804072751196E-3</v>
      </c>
      <c r="C42" s="27">
        <f>SUM($B$2:B42)</f>
        <v>6.7010878302738802E-2</v>
      </c>
      <c r="E42" s="2">
        <v>1667.127659574468</v>
      </c>
      <c r="F42" s="2">
        <v>27</v>
      </c>
      <c r="G42" s="45">
        <v>0.93091072229699412</v>
      </c>
      <c r="I42" s="32"/>
      <c r="J42" s="44"/>
      <c r="L42" s="2"/>
      <c r="M42" s="2"/>
      <c r="N42" s="45"/>
      <c r="T42" s="2">
        <v>85137.234042553202</v>
      </c>
      <c r="U42" s="2">
        <v>39</v>
      </c>
      <c r="V42" s="45">
        <v>0.96052041274113953</v>
      </c>
    </row>
    <row r="43" spans="1:22" x14ac:dyDescent="0.3">
      <c r="A43">
        <v>2047</v>
      </c>
      <c r="B43">
        <f t="shared" si="0"/>
        <v>1.5165760203178216E-3</v>
      </c>
      <c r="C43" s="27">
        <f>SUM($B$2:B43)</f>
        <v>6.8527454323056625E-2</v>
      </c>
      <c r="E43" s="2">
        <v>1720.7446808510638</v>
      </c>
      <c r="F43" s="2">
        <v>23</v>
      </c>
      <c r="G43" s="45">
        <v>0.94122925078510544</v>
      </c>
      <c r="I43" s="32"/>
      <c r="J43" s="44"/>
      <c r="L43" s="2"/>
      <c r="M43" s="2"/>
      <c r="N43" s="45"/>
      <c r="T43" s="2">
        <v>87520.297872340438</v>
      </c>
      <c r="U43" s="2">
        <v>28</v>
      </c>
      <c r="V43" s="45">
        <v>0.97308209959623149</v>
      </c>
    </row>
    <row r="44" spans="1:22" x14ac:dyDescent="0.3">
      <c r="A44">
        <v>2043</v>
      </c>
      <c r="B44">
        <f t="shared" si="0"/>
        <v>1.5136125107519831E-3</v>
      </c>
      <c r="C44" s="27">
        <f>SUM($B$2:B44)</f>
        <v>7.0041066833808605E-2</v>
      </c>
      <c r="E44" s="2">
        <v>1774.3617021276596</v>
      </c>
      <c r="F44" s="2">
        <v>20</v>
      </c>
      <c r="G44" s="45">
        <v>0.95020188425302832</v>
      </c>
      <c r="I44" s="32"/>
      <c r="J44" s="44"/>
      <c r="L44" s="2"/>
      <c r="M44" s="2"/>
      <c r="N44" s="45"/>
      <c r="T44" s="2">
        <v>89903.361702127673</v>
      </c>
      <c r="U44" s="2">
        <v>14</v>
      </c>
      <c r="V44" s="45">
        <v>0.97936294302377747</v>
      </c>
    </row>
    <row r="45" spans="1:22" x14ac:dyDescent="0.3">
      <c r="A45">
        <v>2034</v>
      </c>
      <c r="B45">
        <f t="shared" si="0"/>
        <v>1.5069446142288467E-3</v>
      </c>
      <c r="C45" s="27">
        <f>SUM($B$2:B45)</f>
        <v>7.1548011448037449E-2</v>
      </c>
      <c r="E45" s="2">
        <v>1827.9787234042553</v>
      </c>
      <c r="F45" s="2">
        <v>19</v>
      </c>
      <c r="G45" s="45">
        <v>0.95872588604755493</v>
      </c>
      <c r="I45" s="32"/>
      <c r="J45" s="44"/>
      <c r="L45" s="2"/>
      <c r="M45" s="2"/>
      <c r="N45" s="45"/>
      <c r="T45" s="2">
        <v>92286.425531914894</v>
      </c>
      <c r="U45" s="2">
        <v>19</v>
      </c>
      <c r="V45" s="45">
        <v>0.98788694481830419</v>
      </c>
    </row>
    <row r="46" spans="1:22" x14ac:dyDescent="0.3">
      <c r="A46">
        <v>2018</v>
      </c>
      <c r="B46">
        <f t="shared" si="0"/>
        <v>1.4950905759654929E-3</v>
      </c>
      <c r="C46" s="27">
        <f>SUM($B$2:B46)</f>
        <v>7.3043102024002937E-2</v>
      </c>
      <c r="E46" s="2">
        <v>1881.5957446808511</v>
      </c>
      <c r="F46" s="2">
        <v>11</v>
      </c>
      <c r="G46" s="45">
        <v>0.96366083445491246</v>
      </c>
      <c r="I46" s="32"/>
      <c r="J46" s="44"/>
      <c r="L46" s="2"/>
      <c r="M46" s="2"/>
      <c r="N46" s="45"/>
      <c r="T46" s="2">
        <v>94669.48936170213</v>
      </c>
      <c r="U46" s="2">
        <v>14</v>
      </c>
      <c r="V46" s="45">
        <v>0.99416778824585017</v>
      </c>
    </row>
    <row r="47" spans="1:22" x14ac:dyDescent="0.3">
      <c r="A47">
        <v>2013</v>
      </c>
      <c r="B47">
        <f t="shared" si="0"/>
        <v>1.4913861890081949E-3</v>
      </c>
      <c r="C47" s="27">
        <f>SUM($B$2:B47)</f>
        <v>7.4534488213011132E-2</v>
      </c>
      <c r="E47" s="2">
        <v>1935.2127659574467</v>
      </c>
      <c r="F47" s="2">
        <v>20</v>
      </c>
      <c r="G47" s="45">
        <v>0.97263346792283534</v>
      </c>
      <c r="I47" s="32"/>
      <c r="J47" s="44"/>
      <c r="L47" s="2"/>
      <c r="M47" s="2"/>
      <c r="N47" s="45"/>
      <c r="T47" s="2">
        <v>97052.553191489365</v>
      </c>
      <c r="U47" s="2">
        <v>6</v>
      </c>
      <c r="V47" s="45">
        <v>0.99685957828622695</v>
      </c>
    </row>
    <row r="48" spans="1:22" x14ac:dyDescent="0.3">
      <c r="A48">
        <v>2009</v>
      </c>
      <c r="B48">
        <f t="shared" si="0"/>
        <v>1.4884226794423564E-3</v>
      </c>
      <c r="C48" s="27">
        <f>SUM($B$2:B48)</f>
        <v>7.6022910892453485E-2</v>
      </c>
      <c r="E48" s="2">
        <v>1988.8297872340424</v>
      </c>
      <c r="F48" s="2">
        <v>9</v>
      </c>
      <c r="G48" s="45">
        <v>0.97667115298340068</v>
      </c>
      <c r="I48" s="32"/>
      <c r="J48" s="44"/>
      <c r="L48" s="2"/>
      <c r="M48" s="2"/>
      <c r="N48" s="45"/>
      <c r="T48" s="2">
        <v>99435.617021276601</v>
      </c>
      <c r="U48" s="2">
        <v>2</v>
      </c>
      <c r="V48" s="45">
        <v>0.99775684163301925</v>
      </c>
    </row>
    <row r="49" spans="1:22" x14ac:dyDescent="0.3">
      <c r="A49">
        <v>2008</v>
      </c>
      <c r="B49">
        <f t="shared" si="0"/>
        <v>1.4876818020508969E-3</v>
      </c>
      <c r="C49" s="27">
        <f>SUM($B$2:B49)</f>
        <v>7.7510592694504388E-2</v>
      </c>
      <c r="E49" s="2">
        <v>2042.4468085106382</v>
      </c>
      <c r="F49" s="2">
        <v>9</v>
      </c>
      <c r="G49" s="45">
        <v>0.98070883804396591</v>
      </c>
      <c r="I49" s="32"/>
      <c r="J49" s="44"/>
      <c r="L49" s="2"/>
      <c r="M49" s="2"/>
      <c r="N49" s="45"/>
      <c r="T49" s="2">
        <v>101818.68085106384</v>
      </c>
      <c r="U49" s="2">
        <v>0</v>
      </c>
      <c r="V49" s="45">
        <v>0.99775684163301925</v>
      </c>
    </row>
    <row r="50" spans="1:22" x14ac:dyDescent="0.3">
      <c r="A50">
        <v>2008</v>
      </c>
      <c r="B50">
        <f t="shared" si="0"/>
        <v>1.4876818020508969E-3</v>
      </c>
      <c r="C50" s="27">
        <f>SUM($B$2:B50)</f>
        <v>7.899827449655529E-2</v>
      </c>
      <c r="E50" s="2">
        <v>2096.0638297872338</v>
      </c>
      <c r="F50" s="2">
        <v>15</v>
      </c>
      <c r="G50" s="45">
        <v>0.98743831314490804</v>
      </c>
      <c r="I50" s="32"/>
      <c r="J50" s="44"/>
      <c r="L50" s="2"/>
      <c r="M50" s="2"/>
      <c r="N50" s="45"/>
      <c r="T50" s="2">
        <v>104201.74468085107</v>
      </c>
      <c r="U50" s="2">
        <v>3</v>
      </c>
      <c r="V50" s="45">
        <v>0.9991027366532077</v>
      </c>
    </row>
    <row r="51" spans="1:22" x14ac:dyDescent="0.3">
      <c r="A51">
        <v>2006</v>
      </c>
      <c r="B51">
        <f t="shared" si="0"/>
        <v>1.4862000472679775E-3</v>
      </c>
      <c r="C51" s="27">
        <f>SUM($B$2:B51)</f>
        <v>8.0484474543823264E-2</v>
      </c>
      <c r="E51" s="2">
        <v>2149.6808510638298</v>
      </c>
      <c r="F51" s="2">
        <v>7</v>
      </c>
      <c r="G51" s="45">
        <v>0.99057873485868098</v>
      </c>
      <c r="I51" s="32"/>
      <c r="J51" s="44"/>
      <c r="L51" s="2"/>
      <c r="M51" s="2"/>
      <c r="N51" s="45"/>
      <c r="T51" s="2">
        <v>106584.80851063831</v>
      </c>
      <c r="U51" s="2">
        <v>1</v>
      </c>
      <c r="V51" s="45">
        <v>0.99955136832660385</v>
      </c>
    </row>
    <row r="52" spans="1:22" x14ac:dyDescent="0.3">
      <c r="A52">
        <v>1991</v>
      </c>
      <c r="B52">
        <f t="shared" si="0"/>
        <v>1.4750868863960835E-3</v>
      </c>
      <c r="C52" s="27">
        <f>SUM($B$2:B52)</f>
        <v>8.1959561430219346E-2</v>
      </c>
      <c r="E52" s="2">
        <v>2203.2978723404253</v>
      </c>
      <c r="F52" s="2">
        <v>3</v>
      </c>
      <c r="G52" s="45">
        <v>0.99192462987886942</v>
      </c>
      <c r="I52" s="32"/>
      <c r="J52" s="44"/>
      <c r="L52" s="2"/>
      <c r="M52" s="2"/>
      <c r="N52" s="45"/>
      <c r="T52" s="2">
        <v>108967.87234042554</v>
      </c>
      <c r="U52" s="2">
        <v>0</v>
      </c>
      <c r="V52" s="45">
        <v>0.99955136832660385</v>
      </c>
    </row>
    <row r="53" spans="1:22" x14ac:dyDescent="0.3">
      <c r="A53">
        <v>1990</v>
      </c>
      <c r="B53">
        <f t="shared" si="0"/>
        <v>1.4743460090046237E-3</v>
      </c>
      <c r="C53" s="27">
        <f>SUM($B$2:B53)</f>
        <v>8.3433907439223964E-2</v>
      </c>
      <c r="E53" s="2">
        <v>2256.9148936170213</v>
      </c>
      <c r="F53" s="2">
        <v>5</v>
      </c>
      <c r="G53" s="45">
        <v>0.99416778824585017</v>
      </c>
      <c r="I53" s="32"/>
      <c r="J53" s="44"/>
      <c r="L53" s="2"/>
      <c r="M53" s="2"/>
      <c r="N53" s="45"/>
      <c r="T53" s="2">
        <v>111350.93617021278</v>
      </c>
      <c r="U53" s="2">
        <v>0</v>
      </c>
      <c r="V53" s="45">
        <v>0.99955136832660385</v>
      </c>
    </row>
    <row r="54" spans="1:22" ht="15" thickBot="1" x14ac:dyDescent="0.35">
      <c r="A54">
        <v>1968</v>
      </c>
      <c r="B54">
        <f t="shared" si="0"/>
        <v>1.4580467063925124E-3</v>
      </c>
      <c r="C54" s="27">
        <f>SUM($B$2:B54)</f>
        <v>8.4891954145616483E-2</v>
      </c>
      <c r="E54" s="2">
        <v>2310.5319148936169</v>
      </c>
      <c r="F54" s="2">
        <v>5</v>
      </c>
      <c r="G54" s="45">
        <v>0.99641094661283092</v>
      </c>
      <c r="I54" s="32"/>
      <c r="J54" s="44"/>
      <c r="L54" s="2"/>
      <c r="M54" s="2"/>
      <c r="N54" s="45"/>
      <c r="T54" s="18" t="s">
        <v>55</v>
      </c>
      <c r="U54" s="18">
        <v>1</v>
      </c>
      <c r="V54" s="46">
        <v>1</v>
      </c>
    </row>
    <row r="55" spans="1:22" x14ac:dyDescent="0.3">
      <c r="A55">
        <v>1958</v>
      </c>
      <c r="B55">
        <f t="shared" si="0"/>
        <v>1.4506379324779163E-3</v>
      </c>
      <c r="C55" s="27">
        <f>SUM($B$2:B55)</f>
        <v>8.6342592078094402E-2</v>
      </c>
      <c r="E55" s="2">
        <v>2364.1489361702129</v>
      </c>
      <c r="F55" s="2">
        <v>3</v>
      </c>
      <c r="G55" s="45">
        <v>0.99775684163301925</v>
      </c>
      <c r="I55" s="32"/>
      <c r="J55" s="44"/>
      <c r="L55" s="2"/>
      <c r="M55" s="2"/>
      <c r="N55" s="45"/>
    </row>
    <row r="56" spans="1:22" x14ac:dyDescent="0.3">
      <c r="A56">
        <v>1958</v>
      </c>
      <c r="B56">
        <f t="shared" si="0"/>
        <v>1.4506379324779163E-3</v>
      </c>
      <c r="C56" s="27">
        <f>SUM($B$2:B56)</f>
        <v>8.7793230010572321E-2</v>
      </c>
      <c r="E56" s="2">
        <v>2417.7659574468084</v>
      </c>
      <c r="F56" s="2">
        <v>0</v>
      </c>
      <c r="G56" s="45">
        <v>0.99775684163301925</v>
      </c>
      <c r="I56" s="32"/>
      <c r="J56" s="44"/>
      <c r="L56" s="2"/>
      <c r="M56" s="2"/>
      <c r="N56" s="45"/>
    </row>
    <row r="57" spans="1:22" x14ac:dyDescent="0.3">
      <c r="A57">
        <v>1957</v>
      </c>
      <c r="B57">
        <f t="shared" si="0"/>
        <v>1.4498970550864568E-3</v>
      </c>
      <c r="C57" s="27">
        <f>SUM($B$2:B57)</f>
        <v>8.9243127065658776E-2</v>
      </c>
      <c r="E57" s="2">
        <v>2471.382978723404</v>
      </c>
      <c r="F57" s="2">
        <v>1</v>
      </c>
      <c r="G57" s="45">
        <v>0.9982054733064154</v>
      </c>
      <c r="I57" s="32"/>
      <c r="J57" s="44"/>
      <c r="L57" s="2"/>
      <c r="M57" s="2"/>
      <c r="N57" s="45"/>
    </row>
    <row r="58" spans="1:22" ht="15" thickBot="1" x14ac:dyDescent="0.35">
      <c r="A58">
        <v>1957</v>
      </c>
      <c r="B58">
        <f t="shared" si="0"/>
        <v>1.4498970550864568E-3</v>
      </c>
      <c r="C58" s="27">
        <f>SUM($B$2:B58)</f>
        <v>9.069302412074523E-2</v>
      </c>
      <c r="E58" s="18" t="s">
        <v>55</v>
      </c>
      <c r="F58" s="18">
        <v>4</v>
      </c>
      <c r="G58" s="46">
        <v>1</v>
      </c>
      <c r="I58" s="32"/>
      <c r="J58" s="44"/>
      <c r="L58" s="2"/>
      <c r="M58" s="2"/>
      <c r="N58" s="45"/>
    </row>
    <row r="59" spans="1:22" x14ac:dyDescent="0.3">
      <c r="A59">
        <v>1957</v>
      </c>
      <c r="B59">
        <f t="shared" si="0"/>
        <v>1.4498970550864568E-3</v>
      </c>
      <c r="C59" s="27">
        <f>SUM($B$2:B59)</f>
        <v>9.2142921175831685E-2</v>
      </c>
      <c r="I59" s="32"/>
      <c r="J59" s="44"/>
      <c r="L59" s="2"/>
      <c r="M59" s="2"/>
      <c r="N59" s="45"/>
    </row>
    <row r="60" spans="1:22" x14ac:dyDescent="0.3">
      <c r="A60">
        <v>1956</v>
      </c>
      <c r="B60">
        <f t="shared" si="0"/>
        <v>1.449156177694997E-3</v>
      </c>
      <c r="C60" s="27">
        <f>SUM($B$2:B60)</f>
        <v>9.3592077353526676E-2</v>
      </c>
      <c r="I60" s="32"/>
      <c r="J60" s="44"/>
      <c r="L60" s="2"/>
      <c r="M60" s="2"/>
      <c r="N60" s="45"/>
    </row>
    <row r="61" spans="1:22" x14ac:dyDescent="0.3">
      <c r="A61">
        <v>1947</v>
      </c>
      <c r="B61">
        <f t="shared" si="0"/>
        <v>1.4424882811718606E-3</v>
      </c>
      <c r="C61" s="27">
        <f>SUM($B$2:B61)</f>
        <v>9.5034565634698531E-2</v>
      </c>
      <c r="I61" s="32"/>
      <c r="J61" s="44"/>
      <c r="L61" s="2"/>
      <c r="M61" s="2"/>
      <c r="N61" s="45"/>
    </row>
    <row r="62" spans="1:22" x14ac:dyDescent="0.3">
      <c r="A62">
        <v>1941</v>
      </c>
      <c r="B62">
        <f t="shared" si="0"/>
        <v>1.438043016823103E-3</v>
      </c>
      <c r="C62" s="27">
        <f>SUM($B$2:B62)</f>
        <v>9.647260865152163E-2</v>
      </c>
      <c r="I62" s="32"/>
      <c r="J62" s="44"/>
      <c r="L62" s="2"/>
      <c r="M62" s="2"/>
      <c r="N62" s="45"/>
    </row>
    <row r="63" spans="1:22" x14ac:dyDescent="0.3">
      <c r="A63">
        <v>1932</v>
      </c>
      <c r="B63">
        <f t="shared" si="0"/>
        <v>1.4313751202999665E-3</v>
      </c>
      <c r="C63" s="27">
        <f>SUM($B$2:B63)</f>
        <v>9.7903983771821593E-2</v>
      </c>
      <c r="I63" s="32"/>
      <c r="J63" s="44"/>
      <c r="L63" s="2"/>
      <c r="M63" s="2"/>
      <c r="N63" s="45"/>
    </row>
    <row r="64" spans="1:22" x14ac:dyDescent="0.3">
      <c r="A64">
        <v>1931</v>
      </c>
      <c r="B64">
        <f t="shared" si="0"/>
        <v>1.4306342429085067E-3</v>
      </c>
      <c r="C64" s="27">
        <f>SUM($B$2:B64)</f>
        <v>9.9334618014730106E-2</v>
      </c>
      <c r="I64" s="32"/>
      <c r="J64" s="44"/>
      <c r="L64" s="2"/>
      <c r="M64" s="2"/>
      <c r="N64" s="45"/>
    </row>
    <row r="65" spans="1:14" x14ac:dyDescent="0.3">
      <c r="A65">
        <v>1930</v>
      </c>
      <c r="B65">
        <f t="shared" si="0"/>
        <v>1.4298933655170472E-3</v>
      </c>
      <c r="C65" s="27">
        <f>SUM($B$2:B65)</f>
        <v>0.10076451138024715</v>
      </c>
      <c r="I65" s="32"/>
      <c r="J65" s="44"/>
      <c r="L65" s="2"/>
      <c r="M65" s="2"/>
      <c r="N65" s="45"/>
    </row>
    <row r="66" spans="1:14" x14ac:dyDescent="0.3">
      <c r="A66">
        <v>1924</v>
      </c>
      <c r="B66">
        <f t="shared" si="0"/>
        <v>1.4254481011682896E-3</v>
      </c>
      <c r="C66" s="27">
        <f>SUM($B$2:B66)</f>
        <v>0.10218995948141545</v>
      </c>
      <c r="I66" s="32"/>
      <c r="J66" s="44"/>
      <c r="L66" s="2"/>
      <c r="M66" s="2"/>
      <c r="N66" s="45"/>
    </row>
    <row r="67" spans="1:14" x14ac:dyDescent="0.3">
      <c r="A67">
        <v>1923</v>
      </c>
      <c r="B67">
        <f t="shared" ref="B67:B130" si="1">A67/$B$1</f>
        <v>1.4247072237768298E-3</v>
      </c>
      <c r="C67" s="27">
        <f>SUM($B$2:B67)</f>
        <v>0.10361466670519227</v>
      </c>
      <c r="I67" s="32"/>
      <c r="J67" s="44"/>
      <c r="L67" s="2"/>
      <c r="M67" s="2"/>
      <c r="N67" s="45"/>
    </row>
    <row r="68" spans="1:14" x14ac:dyDescent="0.3">
      <c r="A68">
        <v>1923</v>
      </c>
      <c r="B68">
        <f t="shared" si="1"/>
        <v>1.4247072237768298E-3</v>
      </c>
      <c r="C68" s="27">
        <f>SUM($B$2:B68)</f>
        <v>0.1050393739289691</v>
      </c>
      <c r="I68" s="32"/>
      <c r="J68" s="44"/>
      <c r="L68" s="2"/>
      <c r="M68" s="2"/>
      <c r="N68" s="45"/>
    </row>
    <row r="69" spans="1:14" x14ac:dyDescent="0.3">
      <c r="A69">
        <v>1921</v>
      </c>
      <c r="B69">
        <f t="shared" si="1"/>
        <v>1.4232254689939107E-3</v>
      </c>
      <c r="C69" s="27">
        <f>SUM($B$2:B69)</f>
        <v>0.10646259939796301</v>
      </c>
      <c r="I69" s="32"/>
      <c r="J69" s="44"/>
      <c r="L69" s="2"/>
      <c r="M69" s="2"/>
      <c r="N69" s="45"/>
    </row>
    <row r="70" spans="1:14" x14ac:dyDescent="0.3">
      <c r="A70">
        <v>1919</v>
      </c>
      <c r="B70">
        <f t="shared" si="1"/>
        <v>1.4217437142109916E-3</v>
      </c>
      <c r="C70" s="27">
        <f>SUM($B$2:B70)</f>
        <v>0.107884343112174</v>
      </c>
      <c r="I70" s="32"/>
      <c r="J70" s="44"/>
      <c r="L70" s="2"/>
      <c r="M70" s="2"/>
      <c r="N70" s="45"/>
    </row>
    <row r="71" spans="1:14" x14ac:dyDescent="0.3">
      <c r="A71">
        <v>1919</v>
      </c>
      <c r="B71">
        <f t="shared" si="1"/>
        <v>1.4217437142109916E-3</v>
      </c>
      <c r="C71" s="27">
        <f>SUM($B$2:B71)</f>
        <v>0.10930608682638498</v>
      </c>
      <c r="I71" s="32"/>
      <c r="J71" s="44"/>
      <c r="L71" s="2"/>
      <c r="M71" s="2"/>
      <c r="N71" s="45"/>
    </row>
    <row r="72" spans="1:14" x14ac:dyDescent="0.3">
      <c r="A72">
        <v>1919</v>
      </c>
      <c r="B72">
        <f t="shared" si="1"/>
        <v>1.4217437142109916E-3</v>
      </c>
      <c r="C72" s="27">
        <f>SUM($B$2:B72)</f>
        <v>0.11072783054059597</v>
      </c>
      <c r="I72" s="32"/>
      <c r="J72" s="44"/>
      <c r="L72" s="2"/>
      <c r="M72" s="2"/>
      <c r="N72" s="45"/>
    </row>
    <row r="73" spans="1:14" x14ac:dyDescent="0.3">
      <c r="A73">
        <v>1918</v>
      </c>
      <c r="B73">
        <f t="shared" si="1"/>
        <v>1.4210028368195318E-3</v>
      </c>
      <c r="C73" s="27">
        <f>SUM($B$2:B73)</f>
        <v>0.1121488333774155</v>
      </c>
      <c r="I73" s="32"/>
      <c r="J73" s="44"/>
      <c r="L73" s="2"/>
      <c r="M73" s="2"/>
      <c r="N73" s="45"/>
    </row>
    <row r="74" spans="1:14" x14ac:dyDescent="0.3">
      <c r="A74">
        <v>1910</v>
      </c>
      <c r="B74">
        <f t="shared" si="1"/>
        <v>1.4150758176878549E-3</v>
      </c>
      <c r="C74" s="27">
        <f>SUM($B$2:B74)</f>
        <v>0.11356390919510335</v>
      </c>
      <c r="I74" s="32"/>
      <c r="J74" s="44"/>
      <c r="L74" s="2"/>
      <c r="M74" s="2"/>
      <c r="N74" s="45"/>
    </row>
    <row r="75" spans="1:14" ht="15" thickBot="1" x14ac:dyDescent="0.35">
      <c r="A75">
        <v>1910</v>
      </c>
      <c r="B75">
        <f t="shared" si="1"/>
        <v>1.4150758176878549E-3</v>
      </c>
      <c r="C75" s="27">
        <f>SUM($B$2:B75)</f>
        <v>0.1149789850127912</v>
      </c>
      <c r="I75" s="32"/>
      <c r="J75" s="44"/>
      <c r="L75" s="18"/>
      <c r="M75" s="18"/>
      <c r="N75" s="46"/>
    </row>
    <row r="76" spans="1:14" x14ac:dyDescent="0.3">
      <c r="A76">
        <v>1908</v>
      </c>
      <c r="B76">
        <f t="shared" si="1"/>
        <v>1.4135940629049358E-3</v>
      </c>
      <c r="C76" s="27">
        <f>SUM($B$2:B76)</f>
        <v>0.11639257907569614</v>
      </c>
      <c r="I76" s="32"/>
      <c r="J76" s="44"/>
    </row>
    <row r="77" spans="1:14" x14ac:dyDescent="0.3">
      <c r="A77">
        <v>1902</v>
      </c>
      <c r="B77">
        <f t="shared" si="1"/>
        <v>1.409148798556178E-3</v>
      </c>
      <c r="C77" s="27">
        <f>SUM($B$2:B77)</f>
        <v>0.11780172787425232</v>
      </c>
      <c r="I77" s="32"/>
      <c r="J77" s="44"/>
    </row>
    <row r="78" spans="1:14" x14ac:dyDescent="0.3">
      <c r="A78">
        <v>1901</v>
      </c>
      <c r="B78">
        <f t="shared" si="1"/>
        <v>1.4084079211647185E-3</v>
      </c>
      <c r="C78" s="27">
        <f>SUM($B$2:B78)</f>
        <v>0.11921013579541703</v>
      </c>
      <c r="I78" s="32"/>
      <c r="J78" s="44"/>
    </row>
    <row r="79" spans="1:14" x14ac:dyDescent="0.3">
      <c r="A79">
        <v>1899</v>
      </c>
      <c r="B79">
        <f t="shared" si="1"/>
        <v>1.4069261663817994E-3</v>
      </c>
      <c r="C79" s="27">
        <f>SUM($B$2:B79)</f>
        <v>0.12061706196179883</v>
      </c>
      <c r="I79" s="32"/>
      <c r="J79" s="44"/>
    </row>
    <row r="80" spans="1:14" x14ac:dyDescent="0.3">
      <c r="A80">
        <v>1895</v>
      </c>
      <c r="B80">
        <f t="shared" si="1"/>
        <v>1.4039626568159609E-3</v>
      </c>
      <c r="C80" s="27">
        <f>SUM($B$2:B80)</f>
        <v>0.12202102461861479</v>
      </c>
      <c r="I80" s="32"/>
      <c r="J80" s="44"/>
    </row>
    <row r="81" spans="1:10" x14ac:dyDescent="0.3">
      <c r="A81">
        <v>1893</v>
      </c>
      <c r="B81">
        <f t="shared" si="1"/>
        <v>1.4024809020330416E-3</v>
      </c>
      <c r="C81" s="27">
        <f>SUM($B$2:B81)</f>
        <v>0.12342350552064783</v>
      </c>
      <c r="I81" s="32"/>
      <c r="J81" s="44"/>
    </row>
    <row r="82" spans="1:10" x14ac:dyDescent="0.3">
      <c r="A82">
        <v>1890</v>
      </c>
      <c r="B82">
        <f t="shared" si="1"/>
        <v>1.4002582698586629E-3</v>
      </c>
      <c r="C82" s="27">
        <f>SUM($B$2:B82)</f>
        <v>0.1248237637905065</v>
      </c>
      <c r="I82" s="32"/>
      <c r="J82" s="44"/>
    </row>
    <row r="83" spans="1:10" x14ac:dyDescent="0.3">
      <c r="A83">
        <v>1870</v>
      </c>
      <c r="B83">
        <f t="shared" si="1"/>
        <v>1.3854407220294707E-3</v>
      </c>
      <c r="C83" s="27">
        <f>SUM($B$2:B83)</f>
        <v>0.12620920451253598</v>
      </c>
      <c r="I83" s="32"/>
      <c r="J83" s="44"/>
    </row>
    <row r="84" spans="1:10" x14ac:dyDescent="0.3">
      <c r="A84">
        <v>1869</v>
      </c>
      <c r="B84">
        <f t="shared" si="1"/>
        <v>1.3846998446380111E-3</v>
      </c>
      <c r="C84" s="27">
        <f>SUM($B$2:B84)</f>
        <v>0.12759390435717399</v>
      </c>
      <c r="I84" s="32"/>
      <c r="J84" s="44"/>
    </row>
    <row r="85" spans="1:10" x14ac:dyDescent="0.3">
      <c r="A85">
        <v>1867</v>
      </c>
      <c r="B85">
        <f t="shared" si="1"/>
        <v>1.3832180898550918E-3</v>
      </c>
      <c r="C85" s="27">
        <f>SUM($B$2:B85)</f>
        <v>0.12897712244702908</v>
      </c>
      <c r="I85" s="32"/>
      <c r="J85" s="44"/>
    </row>
    <row r="86" spans="1:10" x14ac:dyDescent="0.3">
      <c r="A86">
        <v>1862</v>
      </c>
      <c r="B86">
        <f t="shared" si="1"/>
        <v>1.3795137028977938E-3</v>
      </c>
      <c r="C86" s="27">
        <f>SUM($B$2:B86)</f>
        <v>0.13035663614992687</v>
      </c>
      <c r="I86" s="32"/>
      <c r="J86" s="44"/>
    </row>
    <row r="87" spans="1:10" x14ac:dyDescent="0.3">
      <c r="A87">
        <v>1862</v>
      </c>
      <c r="B87">
        <f t="shared" si="1"/>
        <v>1.3795137028977938E-3</v>
      </c>
      <c r="C87" s="27">
        <f>SUM($B$2:B87)</f>
        <v>0.13173614985282467</v>
      </c>
      <c r="I87" s="32"/>
      <c r="J87" s="44"/>
    </row>
    <row r="88" spans="1:10" x14ac:dyDescent="0.3">
      <c r="A88">
        <v>1853</v>
      </c>
      <c r="B88">
        <f t="shared" si="1"/>
        <v>1.3728458063746573E-3</v>
      </c>
      <c r="C88" s="27">
        <f>SUM($B$2:B88)</f>
        <v>0.13310899565919931</v>
      </c>
      <c r="I88" s="32"/>
      <c r="J88" s="44"/>
    </row>
    <row r="89" spans="1:10" x14ac:dyDescent="0.3">
      <c r="A89">
        <v>1853</v>
      </c>
      <c r="B89">
        <f t="shared" si="1"/>
        <v>1.3728458063746573E-3</v>
      </c>
      <c r="C89" s="27">
        <f>SUM($B$2:B89)</f>
        <v>0.13448184146557396</v>
      </c>
      <c r="I89" s="32"/>
      <c r="J89" s="44"/>
    </row>
    <row r="90" spans="1:10" x14ac:dyDescent="0.3">
      <c r="A90">
        <v>1835</v>
      </c>
      <c r="B90">
        <f t="shared" si="1"/>
        <v>1.3595100133283844E-3</v>
      </c>
      <c r="C90" s="27">
        <f>SUM($B$2:B90)</f>
        <v>0.13584135147890233</v>
      </c>
      <c r="I90" s="32"/>
      <c r="J90" s="44"/>
    </row>
    <row r="91" spans="1:10" x14ac:dyDescent="0.3">
      <c r="A91">
        <v>1833</v>
      </c>
      <c r="B91">
        <f t="shared" si="1"/>
        <v>1.358028258545465E-3</v>
      </c>
      <c r="C91" s="27">
        <f>SUM($B$2:B91)</f>
        <v>0.13719937973744781</v>
      </c>
      <c r="I91" s="32"/>
      <c r="J91" s="44"/>
    </row>
    <row r="92" spans="1:10" x14ac:dyDescent="0.3">
      <c r="A92">
        <v>1829</v>
      </c>
      <c r="B92">
        <f t="shared" si="1"/>
        <v>1.3550647489796266E-3</v>
      </c>
      <c r="C92" s="27">
        <f>SUM($B$2:B92)</f>
        <v>0.13855444448642742</v>
      </c>
      <c r="I92" s="32"/>
      <c r="J92" s="44"/>
    </row>
    <row r="93" spans="1:10" x14ac:dyDescent="0.3">
      <c r="A93">
        <v>1828</v>
      </c>
      <c r="B93">
        <f t="shared" si="1"/>
        <v>1.354323871588167E-3</v>
      </c>
      <c r="C93" s="27">
        <f>SUM($B$2:B93)</f>
        <v>0.13990876835801558</v>
      </c>
      <c r="I93" s="32"/>
      <c r="J93" s="44"/>
    </row>
    <row r="94" spans="1:10" x14ac:dyDescent="0.3">
      <c r="A94">
        <v>1826</v>
      </c>
      <c r="B94">
        <f t="shared" si="1"/>
        <v>1.3528421168052477E-3</v>
      </c>
      <c r="C94" s="27">
        <f>SUM($B$2:B94)</f>
        <v>0.14126161047482083</v>
      </c>
      <c r="I94" s="32"/>
      <c r="J94" s="44"/>
    </row>
    <row r="95" spans="1:10" x14ac:dyDescent="0.3">
      <c r="A95">
        <v>1825</v>
      </c>
      <c r="B95">
        <f t="shared" si="1"/>
        <v>1.3521012394137881E-3</v>
      </c>
      <c r="C95" s="27">
        <f>SUM($B$2:B95)</f>
        <v>0.14261371171423462</v>
      </c>
      <c r="I95" s="32"/>
      <c r="J95" s="44"/>
    </row>
    <row r="96" spans="1:10" x14ac:dyDescent="0.3">
      <c r="A96">
        <v>1822</v>
      </c>
      <c r="B96">
        <f t="shared" si="1"/>
        <v>1.3498786072394092E-3</v>
      </c>
      <c r="C96" s="27">
        <f>SUM($B$2:B96)</f>
        <v>0.14396359032147402</v>
      </c>
      <c r="I96" s="32"/>
      <c r="J96" s="44"/>
    </row>
    <row r="97" spans="1:10" x14ac:dyDescent="0.3">
      <c r="A97">
        <v>1820</v>
      </c>
      <c r="B97">
        <f t="shared" si="1"/>
        <v>1.3483968524564901E-3</v>
      </c>
      <c r="C97" s="27">
        <f>SUM($B$2:B97)</f>
        <v>0.14531198717393051</v>
      </c>
      <c r="I97" s="32"/>
      <c r="J97" s="44"/>
    </row>
    <row r="98" spans="1:10" x14ac:dyDescent="0.3">
      <c r="A98">
        <v>1816</v>
      </c>
      <c r="B98">
        <f t="shared" si="1"/>
        <v>1.3454333428906517E-3</v>
      </c>
      <c r="C98" s="27">
        <f>SUM($B$2:B98)</f>
        <v>0.14665742051682115</v>
      </c>
      <c r="I98" s="32"/>
      <c r="J98" s="44"/>
    </row>
    <row r="99" spans="1:10" x14ac:dyDescent="0.3">
      <c r="A99">
        <v>1815</v>
      </c>
      <c r="B99">
        <f t="shared" si="1"/>
        <v>1.3446924654991921E-3</v>
      </c>
      <c r="C99" s="27">
        <f>SUM($B$2:B99)</f>
        <v>0.14800211298232036</v>
      </c>
      <c r="I99" s="32"/>
      <c r="J99" s="44"/>
    </row>
    <row r="100" spans="1:10" x14ac:dyDescent="0.3">
      <c r="A100">
        <v>1812</v>
      </c>
      <c r="B100">
        <f t="shared" si="1"/>
        <v>1.3424698333248132E-3</v>
      </c>
      <c r="C100" s="27">
        <f>SUM($B$2:B100)</f>
        <v>0.14934458281564517</v>
      </c>
      <c r="I100" s="32"/>
      <c r="J100" s="44"/>
    </row>
    <row r="101" spans="1:10" x14ac:dyDescent="0.3">
      <c r="A101">
        <v>1808</v>
      </c>
      <c r="B101">
        <f t="shared" si="1"/>
        <v>1.3395063237589748E-3</v>
      </c>
      <c r="C101" s="27">
        <f>SUM($B$2:B101)</f>
        <v>0.15068408913940415</v>
      </c>
      <c r="I101" s="32"/>
      <c r="J101" s="44"/>
    </row>
    <row r="102" spans="1:10" x14ac:dyDescent="0.3">
      <c r="A102">
        <v>1804</v>
      </c>
      <c r="B102">
        <f t="shared" si="1"/>
        <v>1.3365428141931363E-3</v>
      </c>
      <c r="C102" s="27">
        <f>SUM($B$2:B102)</f>
        <v>0.15202063195359727</v>
      </c>
      <c r="I102" s="32"/>
      <c r="J102" s="44"/>
    </row>
    <row r="103" spans="1:10" x14ac:dyDescent="0.3">
      <c r="A103">
        <v>1804</v>
      </c>
      <c r="B103">
        <f t="shared" si="1"/>
        <v>1.3365428141931363E-3</v>
      </c>
      <c r="C103" s="27">
        <f>SUM($B$2:B103)</f>
        <v>0.1533571747677904</v>
      </c>
      <c r="I103" s="32"/>
      <c r="J103" s="44"/>
    </row>
    <row r="104" spans="1:10" x14ac:dyDescent="0.3">
      <c r="A104">
        <v>1798</v>
      </c>
      <c r="B104">
        <f t="shared" si="1"/>
        <v>1.3320975498443788E-3</v>
      </c>
      <c r="C104" s="27">
        <f>SUM($B$2:B104)</f>
        <v>0.15468927231763477</v>
      </c>
      <c r="I104" s="32"/>
      <c r="J104" s="44"/>
    </row>
    <row r="105" spans="1:10" x14ac:dyDescent="0.3">
      <c r="A105">
        <v>1797</v>
      </c>
      <c r="B105">
        <f t="shared" si="1"/>
        <v>1.331356672452919E-3</v>
      </c>
      <c r="C105" s="27">
        <f>SUM($B$2:B105)</f>
        <v>0.1560206289900877</v>
      </c>
      <c r="I105" s="32"/>
      <c r="J105" s="44"/>
    </row>
    <row r="106" spans="1:10" x14ac:dyDescent="0.3">
      <c r="A106">
        <v>1795</v>
      </c>
      <c r="B106">
        <f t="shared" si="1"/>
        <v>1.3298749176699999E-3</v>
      </c>
      <c r="C106" s="27">
        <f>SUM($B$2:B106)</f>
        <v>0.15735050390775771</v>
      </c>
      <c r="I106" s="32"/>
      <c r="J106" s="44"/>
    </row>
    <row r="107" spans="1:10" x14ac:dyDescent="0.3">
      <c r="A107">
        <v>1792</v>
      </c>
      <c r="B107">
        <f t="shared" si="1"/>
        <v>1.327652285495621E-3</v>
      </c>
      <c r="C107" s="27">
        <f>SUM($B$2:B107)</f>
        <v>0.15867815619325332</v>
      </c>
      <c r="I107" s="32"/>
      <c r="J107" s="44"/>
    </row>
    <row r="108" spans="1:10" x14ac:dyDescent="0.3">
      <c r="A108">
        <v>1789</v>
      </c>
      <c r="B108">
        <f t="shared" si="1"/>
        <v>1.3254296533212423E-3</v>
      </c>
      <c r="C108" s="27">
        <f>SUM($B$2:B108)</f>
        <v>0.16000358584657456</v>
      </c>
      <c r="I108" s="32"/>
      <c r="J108" s="44"/>
    </row>
    <row r="109" spans="1:10" x14ac:dyDescent="0.3">
      <c r="A109">
        <v>1782</v>
      </c>
      <c r="B109">
        <f t="shared" si="1"/>
        <v>1.320243511581025E-3</v>
      </c>
      <c r="C109" s="27">
        <f>SUM($B$2:B109)</f>
        <v>0.16132382935815559</v>
      </c>
      <c r="I109" s="32"/>
      <c r="J109" s="44"/>
    </row>
    <row r="110" spans="1:10" x14ac:dyDescent="0.3">
      <c r="A110">
        <v>1782</v>
      </c>
      <c r="B110">
        <f t="shared" si="1"/>
        <v>1.320243511581025E-3</v>
      </c>
      <c r="C110" s="27">
        <f>SUM($B$2:B110)</f>
        <v>0.16264407286973662</v>
      </c>
      <c r="I110" s="32"/>
      <c r="J110" s="44"/>
    </row>
    <row r="111" spans="1:10" x14ac:dyDescent="0.3">
      <c r="A111">
        <v>1779</v>
      </c>
      <c r="B111">
        <f t="shared" si="1"/>
        <v>1.3180208794066461E-3</v>
      </c>
      <c r="C111" s="27">
        <f>SUM($B$2:B111)</f>
        <v>0.16396209374914325</v>
      </c>
      <c r="I111" s="32"/>
      <c r="J111" s="44"/>
    </row>
    <row r="112" spans="1:10" x14ac:dyDescent="0.3">
      <c r="A112">
        <v>1778</v>
      </c>
      <c r="B112">
        <f t="shared" si="1"/>
        <v>1.3172800020151865E-3</v>
      </c>
      <c r="C112" s="27">
        <f>SUM($B$2:B112)</f>
        <v>0.16527937375115845</v>
      </c>
      <c r="I112" s="32"/>
      <c r="J112" s="44"/>
    </row>
    <row r="113" spans="1:10" x14ac:dyDescent="0.3">
      <c r="A113">
        <v>1772</v>
      </c>
      <c r="B113">
        <f t="shared" si="1"/>
        <v>1.3128347376664289E-3</v>
      </c>
      <c r="C113" s="27">
        <f>SUM($B$2:B113)</f>
        <v>0.16659220848882489</v>
      </c>
      <c r="I113" s="32"/>
      <c r="J113" s="44"/>
    </row>
    <row r="114" spans="1:10" x14ac:dyDescent="0.3">
      <c r="A114">
        <v>1766</v>
      </c>
      <c r="B114">
        <f t="shared" si="1"/>
        <v>1.3083894733176712E-3</v>
      </c>
      <c r="C114" s="27">
        <f>SUM($B$2:B114)</f>
        <v>0.16790059796214257</v>
      </c>
      <c r="I114" s="32"/>
      <c r="J114" s="44"/>
    </row>
    <row r="115" spans="1:10" x14ac:dyDescent="0.3">
      <c r="A115">
        <v>1761</v>
      </c>
      <c r="B115">
        <f t="shared" si="1"/>
        <v>1.3046850863603732E-3</v>
      </c>
      <c r="C115" s="27">
        <f>SUM($B$2:B115)</f>
        <v>0.16920528304850294</v>
      </c>
      <c r="I115" s="32"/>
      <c r="J115" s="44"/>
    </row>
    <row r="116" spans="1:10" x14ac:dyDescent="0.3">
      <c r="A116">
        <v>1757</v>
      </c>
      <c r="B116">
        <f t="shared" si="1"/>
        <v>1.3017215767945347E-3</v>
      </c>
      <c r="C116" s="27">
        <f>SUM($B$2:B116)</f>
        <v>0.17050700462529747</v>
      </c>
      <c r="I116" s="32"/>
      <c r="J116" s="44"/>
    </row>
    <row r="117" spans="1:10" x14ac:dyDescent="0.3">
      <c r="A117">
        <v>1754</v>
      </c>
      <c r="B117">
        <f t="shared" si="1"/>
        <v>1.2994989446201558E-3</v>
      </c>
      <c r="C117" s="27">
        <f>SUM($B$2:B117)</f>
        <v>0.17180650356991761</v>
      </c>
      <c r="I117" s="32"/>
      <c r="J117" s="44"/>
    </row>
    <row r="118" spans="1:10" x14ac:dyDescent="0.3">
      <c r="A118">
        <v>1753</v>
      </c>
      <c r="B118">
        <f t="shared" si="1"/>
        <v>1.2987580672286963E-3</v>
      </c>
      <c r="C118" s="27">
        <f>SUM($B$2:B118)</f>
        <v>0.17310526163714632</v>
      </c>
      <c r="I118" s="32"/>
      <c r="J118" s="44"/>
    </row>
    <row r="119" spans="1:10" x14ac:dyDescent="0.3">
      <c r="A119">
        <v>1750</v>
      </c>
      <c r="B119">
        <f t="shared" si="1"/>
        <v>1.2965354350543174E-3</v>
      </c>
      <c r="C119" s="27">
        <f>SUM($B$2:B119)</f>
        <v>0.17440179707220063</v>
      </c>
      <c r="I119" s="32"/>
      <c r="J119" s="44"/>
    </row>
    <row r="120" spans="1:10" x14ac:dyDescent="0.3">
      <c r="A120">
        <v>1743</v>
      </c>
      <c r="B120">
        <f t="shared" si="1"/>
        <v>1.2913492933141002E-3</v>
      </c>
      <c r="C120" s="27">
        <f>SUM($B$2:B120)</f>
        <v>0.17569314636551472</v>
      </c>
      <c r="I120" s="32"/>
      <c r="J120" s="44"/>
    </row>
    <row r="121" spans="1:10" x14ac:dyDescent="0.3">
      <c r="A121">
        <v>1738</v>
      </c>
      <c r="B121">
        <f t="shared" si="1"/>
        <v>1.287644906356802E-3</v>
      </c>
      <c r="C121" s="27">
        <f>SUM($B$2:B121)</f>
        <v>0.17698079127187152</v>
      </c>
      <c r="I121" s="32"/>
      <c r="J121" s="44"/>
    </row>
    <row r="122" spans="1:10" x14ac:dyDescent="0.3">
      <c r="A122">
        <v>1736</v>
      </c>
      <c r="B122">
        <f t="shared" si="1"/>
        <v>1.2861631515738829E-3</v>
      </c>
      <c r="C122" s="27">
        <f>SUM($B$2:B122)</f>
        <v>0.1782669544234454</v>
      </c>
      <c r="I122" s="32"/>
      <c r="J122" s="44"/>
    </row>
    <row r="123" spans="1:10" x14ac:dyDescent="0.3">
      <c r="A123">
        <v>1735</v>
      </c>
      <c r="B123">
        <f t="shared" si="1"/>
        <v>1.2854222741824233E-3</v>
      </c>
      <c r="C123" s="27">
        <f>SUM($B$2:B123)</f>
        <v>0.17955237669762783</v>
      </c>
      <c r="I123" s="32"/>
      <c r="J123" s="44"/>
    </row>
    <row r="124" spans="1:10" x14ac:dyDescent="0.3">
      <c r="A124">
        <v>1734</v>
      </c>
      <c r="B124">
        <f t="shared" si="1"/>
        <v>1.2846813967909636E-3</v>
      </c>
      <c r="C124" s="27">
        <f>SUM($B$2:B124)</f>
        <v>0.1808370580944188</v>
      </c>
      <c r="I124" s="32"/>
      <c r="J124" s="44"/>
    </row>
    <row r="125" spans="1:10" x14ac:dyDescent="0.3">
      <c r="A125">
        <v>1730</v>
      </c>
      <c r="B125">
        <f t="shared" si="1"/>
        <v>1.2817178872251253E-3</v>
      </c>
      <c r="C125" s="27">
        <f>SUM($B$2:B125)</f>
        <v>0.18211877598164392</v>
      </c>
      <c r="I125" s="32"/>
      <c r="J125" s="44"/>
    </row>
    <row r="126" spans="1:10" x14ac:dyDescent="0.3">
      <c r="A126">
        <v>1727</v>
      </c>
      <c r="B126">
        <f t="shared" si="1"/>
        <v>1.2794952550507464E-3</v>
      </c>
      <c r="C126" s="27">
        <f>SUM($B$2:B126)</f>
        <v>0.18339827123669467</v>
      </c>
      <c r="I126" s="32"/>
      <c r="J126" s="44"/>
    </row>
    <row r="127" spans="1:10" x14ac:dyDescent="0.3">
      <c r="A127">
        <v>1727</v>
      </c>
      <c r="B127">
        <f t="shared" si="1"/>
        <v>1.2794952550507464E-3</v>
      </c>
      <c r="C127" s="27">
        <f>SUM($B$2:B127)</f>
        <v>0.18467776649174542</v>
      </c>
      <c r="I127" s="32"/>
      <c r="J127" s="44"/>
    </row>
    <row r="128" spans="1:10" x14ac:dyDescent="0.3">
      <c r="A128">
        <v>1724</v>
      </c>
      <c r="B128">
        <f t="shared" si="1"/>
        <v>1.2772726228763675E-3</v>
      </c>
      <c r="C128" s="27">
        <f>SUM($B$2:B128)</f>
        <v>0.18595503911462177</v>
      </c>
      <c r="I128" s="32"/>
      <c r="J128" s="44"/>
    </row>
    <row r="129" spans="1:10" x14ac:dyDescent="0.3">
      <c r="A129">
        <v>1724</v>
      </c>
      <c r="B129">
        <f t="shared" si="1"/>
        <v>1.2772726228763675E-3</v>
      </c>
      <c r="C129" s="27">
        <f>SUM($B$2:B129)</f>
        <v>0.18723231173749813</v>
      </c>
      <c r="I129" s="32"/>
      <c r="J129" s="44"/>
    </row>
    <row r="130" spans="1:10" x14ac:dyDescent="0.3">
      <c r="A130">
        <v>1722</v>
      </c>
      <c r="B130">
        <f t="shared" si="1"/>
        <v>1.2757908680934484E-3</v>
      </c>
      <c r="C130" s="27">
        <f>SUM($B$2:B130)</f>
        <v>0.18850810260559159</v>
      </c>
      <c r="I130" s="32"/>
      <c r="J130" s="44"/>
    </row>
    <row r="131" spans="1:10" x14ac:dyDescent="0.3">
      <c r="A131">
        <v>1722</v>
      </c>
      <c r="B131">
        <f t="shared" ref="B131:B194" si="2">A131/$B$1</f>
        <v>1.2757908680934484E-3</v>
      </c>
      <c r="C131" s="27">
        <f>SUM($B$2:B131)</f>
        <v>0.18978389347368504</v>
      </c>
      <c r="I131" s="32"/>
      <c r="J131" s="44"/>
    </row>
    <row r="132" spans="1:10" x14ac:dyDescent="0.3">
      <c r="A132">
        <v>1722</v>
      </c>
      <c r="B132">
        <f t="shared" si="2"/>
        <v>1.2757908680934484E-3</v>
      </c>
      <c r="C132" s="27">
        <f>SUM($B$2:B132)</f>
        <v>0.1910596843417785</v>
      </c>
      <c r="I132" s="32"/>
      <c r="J132" s="44"/>
    </row>
    <row r="133" spans="1:10" x14ac:dyDescent="0.3">
      <c r="A133">
        <v>1711</v>
      </c>
      <c r="B133">
        <f t="shared" si="2"/>
        <v>1.2676412167873926E-3</v>
      </c>
      <c r="C133" s="27">
        <f>SUM($B$2:B133)</f>
        <v>0.19232732555856588</v>
      </c>
      <c r="I133" s="32"/>
      <c r="J133" s="44"/>
    </row>
    <row r="134" spans="1:10" x14ac:dyDescent="0.3">
      <c r="A134">
        <v>1706</v>
      </c>
      <c r="B134">
        <f t="shared" si="2"/>
        <v>1.2639368298300946E-3</v>
      </c>
      <c r="C134" s="27">
        <f>SUM($B$2:B134)</f>
        <v>0.19359126238839597</v>
      </c>
      <c r="I134" s="32"/>
      <c r="J134" s="44"/>
    </row>
    <row r="135" spans="1:10" x14ac:dyDescent="0.3">
      <c r="A135">
        <v>1702</v>
      </c>
      <c r="B135">
        <f t="shared" si="2"/>
        <v>1.2609733202642562E-3</v>
      </c>
      <c r="C135" s="27">
        <f>SUM($B$2:B135)</f>
        <v>0.19485223570866023</v>
      </c>
      <c r="I135" s="32"/>
      <c r="J135" s="44"/>
    </row>
    <row r="136" spans="1:10" x14ac:dyDescent="0.3">
      <c r="A136">
        <v>1701</v>
      </c>
      <c r="B136">
        <f t="shared" si="2"/>
        <v>1.2602324428727966E-3</v>
      </c>
      <c r="C136" s="27">
        <f>SUM($B$2:B136)</f>
        <v>0.19611246815153302</v>
      </c>
      <c r="I136" s="32"/>
      <c r="J136" s="44"/>
    </row>
    <row r="137" spans="1:10" x14ac:dyDescent="0.3">
      <c r="A137">
        <v>1695</v>
      </c>
      <c r="B137">
        <f t="shared" si="2"/>
        <v>1.2557871785240388E-3</v>
      </c>
      <c r="C137" s="27">
        <f>SUM($B$2:B137)</f>
        <v>0.19736825533005706</v>
      </c>
      <c r="I137" s="32"/>
      <c r="J137" s="44"/>
    </row>
    <row r="138" spans="1:10" x14ac:dyDescent="0.3">
      <c r="A138">
        <v>1693</v>
      </c>
      <c r="B138">
        <f t="shared" si="2"/>
        <v>1.2543054237411197E-3</v>
      </c>
      <c r="C138" s="27">
        <f>SUM($B$2:B138)</f>
        <v>0.19862256075379817</v>
      </c>
      <c r="I138" s="32"/>
      <c r="J138" s="44"/>
    </row>
    <row r="139" spans="1:10" x14ac:dyDescent="0.3">
      <c r="A139">
        <v>1691</v>
      </c>
      <c r="B139">
        <f t="shared" si="2"/>
        <v>1.2528236689582004E-3</v>
      </c>
      <c r="C139" s="27">
        <f>SUM($B$2:B139)</f>
        <v>0.19987538442275637</v>
      </c>
      <c r="I139" s="32"/>
      <c r="J139" s="44"/>
    </row>
    <row r="140" spans="1:10" x14ac:dyDescent="0.3">
      <c r="A140">
        <v>1690</v>
      </c>
      <c r="B140">
        <f t="shared" si="2"/>
        <v>1.2520827915667408E-3</v>
      </c>
      <c r="C140" s="27">
        <f>SUM($B$2:B140)</f>
        <v>0.20112746721432312</v>
      </c>
      <c r="I140" s="32"/>
      <c r="J140" s="44"/>
    </row>
    <row r="141" spans="1:10" x14ac:dyDescent="0.3">
      <c r="A141">
        <v>1690</v>
      </c>
      <c r="B141">
        <f t="shared" si="2"/>
        <v>1.2520827915667408E-3</v>
      </c>
      <c r="C141" s="27">
        <f>SUM($B$2:B141)</f>
        <v>0.20237955000588986</v>
      </c>
      <c r="I141" s="32"/>
      <c r="J141" s="44"/>
    </row>
    <row r="142" spans="1:10" x14ac:dyDescent="0.3">
      <c r="A142">
        <v>1688</v>
      </c>
      <c r="B142">
        <f t="shared" si="2"/>
        <v>1.2506010367838217E-3</v>
      </c>
      <c r="C142" s="27">
        <f>SUM($B$2:B142)</f>
        <v>0.20363015104267368</v>
      </c>
      <c r="I142" s="32"/>
      <c r="J142" s="44"/>
    </row>
    <row r="143" spans="1:10" x14ac:dyDescent="0.3">
      <c r="A143">
        <v>1686</v>
      </c>
      <c r="B143">
        <f t="shared" si="2"/>
        <v>1.2491192820009024E-3</v>
      </c>
      <c r="C143" s="27">
        <f>SUM($B$2:B143)</f>
        <v>0.20487927032467459</v>
      </c>
      <c r="I143" s="32"/>
      <c r="J143" s="44"/>
    </row>
    <row r="144" spans="1:10" x14ac:dyDescent="0.3">
      <c r="A144">
        <v>1685</v>
      </c>
      <c r="B144">
        <f t="shared" si="2"/>
        <v>1.2483784046094428E-3</v>
      </c>
      <c r="C144" s="27">
        <f>SUM($B$2:B144)</f>
        <v>0.20612764872928405</v>
      </c>
      <c r="I144" s="32"/>
      <c r="J144" s="44"/>
    </row>
    <row r="145" spans="1:10" x14ac:dyDescent="0.3">
      <c r="A145">
        <v>1682</v>
      </c>
      <c r="B145">
        <f t="shared" si="2"/>
        <v>1.2461557724350639E-3</v>
      </c>
      <c r="C145" s="27">
        <f>SUM($B$2:B145)</f>
        <v>0.20737380450171911</v>
      </c>
      <c r="I145" s="32"/>
      <c r="J145" s="44"/>
    </row>
    <row r="146" spans="1:10" x14ac:dyDescent="0.3">
      <c r="A146">
        <v>1680</v>
      </c>
      <c r="B146">
        <f t="shared" si="2"/>
        <v>1.2446740176521448E-3</v>
      </c>
      <c r="C146" s="27">
        <f>SUM($B$2:B146)</f>
        <v>0.20861847851937126</v>
      </c>
      <c r="I146" s="32"/>
      <c r="J146" s="44"/>
    </row>
    <row r="147" spans="1:10" x14ac:dyDescent="0.3">
      <c r="A147">
        <v>1679</v>
      </c>
      <c r="B147">
        <f t="shared" si="2"/>
        <v>1.243933140260685E-3</v>
      </c>
      <c r="C147" s="27">
        <f>SUM($B$2:B147)</f>
        <v>0.20986241165963196</v>
      </c>
      <c r="I147" s="32"/>
      <c r="J147" s="44"/>
    </row>
    <row r="148" spans="1:10" x14ac:dyDescent="0.3">
      <c r="A148">
        <v>1678</v>
      </c>
      <c r="B148">
        <f t="shared" si="2"/>
        <v>1.2431922628692255E-3</v>
      </c>
      <c r="C148" s="27">
        <f>SUM($B$2:B148)</f>
        <v>0.21110560392250119</v>
      </c>
      <c r="I148" s="32"/>
      <c r="J148" s="44"/>
    </row>
    <row r="149" spans="1:10" x14ac:dyDescent="0.3">
      <c r="A149">
        <v>1677</v>
      </c>
      <c r="B149">
        <f t="shared" si="2"/>
        <v>1.2424513854777659E-3</v>
      </c>
      <c r="C149" s="27">
        <f>SUM($B$2:B149)</f>
        <v>0.21234805530797896</v>
      </c>
      <c r="I149" s="32"/>
      <c r="J149" s="44"/>
    </row>
    <row r="150" spans="1:10" x14ac:dyDescent="0.3">
      <c r="A150">
        <v>1677</v>
      </c>
      <c r="B150">
        <f t="shared" si="2"/>
        <v>1.2424513854777659E-3</v>
      </c>
      <c r="C150" s="27">
        <f>SUM($B$2:B150)</f>
        <v>0.21359050669345672</v>
      </c>
      <c r="I150" s="32"/>
      <c r="J150" s="44"/>
    </row>
    <row r="151" spans="1:10" x14ac:dyDescent="0.3">
      <c r="A151">
        <v>1676</v>
      </c>
      <c r="B151">
        <f t="shared" si="2"/>
        <v>1.2417105080863064E-3</v>
      </c>
      <c r="C151" s="27">
        <f>SUM($B$2:B151)</f>
        <v>0.21483221720154302</v>
      </c>
      <c r="I151" s="32"/>
      <c r="J151" s="44"/>
    </row>
    <row r="152" spans="1:10" x14ac:dyDescent="0.3">
      <c r="A152">
        <v>1674</v>
      </c>
      <c r="B152">
        <f t="shared" si="2"/>
        <v>1.240228753303387E-3</v>
      </c>
      <c r="C152" s="27">
        <f>SUM($B$2:B152)</f>
        <v>0.2160724459548464</v>
      </c>
      <c r="I152" s="32"/>
      <c r="J152" s="44"/>
    </row>
    <row r="153" spans="1:10" x14ac:dyDescent="0.3">
      <c r="A153">
        <v>1672</v>
      </c>
      <c r="B153">
        <f t="shared" si="2"/>
        <v>1.2387469985204679E-3</v>
      </c>
      <c r="C153" s="27">
        <f>SUM($B$2:B153)</f>
        <v>0.21731119295336687</v>
      </c>
      <c r="I153" s="32"/>
      <c r="J153" s="44"/>
    </row>
    <row r="154" spans="1:10" x14ac:dyDescent="0.3">
      <c r="A154">
        <v>1672</v>
      </c>
      <c r="B154">
        <f t="shared" si="2"/>
        <v>1.2387469985204679E-3</v>
      </c>
      <c r="C154" s="27">
        <f>SUM($B$2:B154)</f>
        <v>0.21854993995188735</v>
      </c>
      <c r="I154" s="32"/>
      <c r="J154" s="44"/>
    </row>
    <row r="155" spans="1:10" x14ac:dyDescent="0.3">
      <c r="A155">
        <v>1670</v>
      </c>
      <c r="B155">
        <f t="shared" si="2"/>
        <v>1.2372652437375486E-3</v>
      </c>
      <c r="C155" s="27">
        <f>SUM($B$2:B155)</f>
        <v>0.21978720519562489</v>
      </c>
      <c r="I155" s="32"/>
      <c r="J155" s="44"/>
    </row>
    <row r="156" spans="1:10" x14ac:dyDescent="0.3">
      <c r="A156">
        <v>1665</v>
      </c>
      <c r="B156">
        <f t="shared" si="2"/>
        <v>1.2335608567802506E-3</v>
      </c>
      <c r="C156" s="27">
        <f>SUM($B$2:B156)</f>
        <v>0.22102076605240514</v>
      </c>
      <c r="I156" s="32"/>
      <c r="J156" s="44"/>
    </row>
    <row r="157" spans="1:10" x14ac:dyDescent="0.3">
      <c r="A157">
        <v>1662</v>
      </c>
      <c r="B157">
        <f t="shared" si="2"/>
        <v>1.2313382246058717E-3</v>
      </c>
      <c r="C157" s="27">
        <f>SUM($B$2:B157)</f>
        <v>0.222252104277011</v>
      </c>
      <c r="I157" s="32"/>
      <c r="J157" s="44"/>
    </row>
    <row r="158" spans="1:10" x14ac:dyDescent="0.3">
      <c r="A158">
        <v>1662</v>
      </c>
      <c r="B158">
        <f t="shared" si="2"/>
        <v>1.2313382246058717E-3</v>
      </c>
      <c r="C158" s="27">
        <f>SUM($B$2:B158)</f>
        <v>0.22348344250161686</v>
      </c>
      <c r="I158" s="32"/>
      <c r="J158" s="44"/>
    </row>
    <row r="159" spans="1:10" x14ac:dyDescent="0.3">
      <c r="A159">
        <v>1658</v>
      </c>
      <c r="B159">
        <f t="shared" si="2"/>
        <v>1.2283747150400332E-3</v>
      </c>
      <c r="C159" s="27">
        <f>SUM($B$2:B159)</f>
        <v>0.2247118172166569</v>
      </c>
      <c r="I159" s="32"/>
      <c r="J159" s="44"/>
    </row>
    <row r="160" spans="1:10" x14ac:dyDescent="0.3">
      <c r="A160">
        <v>1658</v>
      </c>
      <c r="B160">
        <f t="shared" si="2"/>
        <v>1.2283747150400332E-3</v>
      </c>
      <c r="C160" s="27">
        <f>SUM($B$2:B160)</f>
        <v>0.22594019193169693</v>
      </c>
      <c r="I160" s="32"/>
      <c r="J160" s="44"/>
    </row>
    <row r="161" spans="1:10" x14ac:dyDescent="0.3">
      <c r="A161">
        <v>1655</v>
      </c>
      <c r="B161">
        <f t="shared" si="2"/>
        <v>1.2261520828656545E-3</v>
      </c>
      <c r="C161" s="27">
        <f>SUM($B$2:B161)</f>
        <v>0.22716634401456259</v>
      </c>
      <c r="I161" s="32"/>
      <c r="J161" s="44"/>
    </row>
    <row r="162" spans="1:10" x14ac:dyDescent="0.3">
      <c r="A162">
        <v>1651</v>
      </c>
      <c r="B162">
        <f t="shared" si="2"/>
        <v>1.2231885732998161E-3</v>
      </c>
      <c r="C162" s="27">
        <f>SUM($B$2:B162)</f>
        <v>0.2283895325878624</v>
      </c>
      <c r="I162" s="32"/>
      <c r="J162" s="44"/>
    </row>
    <row r="163" spans="1:10" x14ac:dyDescent="0.3">
      <c r="A163">
        <v>1650</v>
      </c>
      <c r="B163">
        <f t="shared" si="2"/>
        <v>1.2224476959083565E-3</v>
      </c>
      <c r="C163" s="27">
        <f>SUM($B$2:B163)</f>
        <v>0.22961198028377075</v>
      </c>
      <c r="I163" s="32"/>
      <c r="J163" s="44"/>
    </row>
    <row r="164" spans="1:10" x14ac:dyDescent="0.3">
      <c r="A164">
        <v>1650</v>
      </c>
      <c r="B164">
        <f t="shared" si="2"/>
        <v>1.2224476959083565E-3</v>
      </c>
      <c r="C164" s="27">
        <f>SUM($B$2:B164)</f>
        <v>0.2308344279796791</v>
      </c>
      <c r="I164" s="32"/>
      <c r="J164" s="44"/>
    </row>
    <row r="165" spans="1:10" x14ac:dyDescent="0.3">
      <c r="A165">
        <v>1644</v>
      </c>
      <c r="B165">
        <f t="shared" si="2"/>
        <v>1.2180024315595988E-3</v>
      </c>
      <c r="C165" s="27">
        <f>SUM($B$2:B165)</f>
        <v>0.23205243041123869</v>
      </c>
      <c r="I165" s="32"/>
      <c r="J165" s="44"/>
    </row>
    <row r="166" spans="1:10" x14ac:dyDescent="0.3">
      <c r="A166">
        <v>1643</v>
      </c>
      <c r="B166">
        <f t="shared" si="2"/>
        <v>1.2172615541681392E-3</v>
      </c>
      <c r="C166" s="27">
        <f>SUM($B$2:B166)</f>
        <v>0.23326969196540681</v>
      </c>
      <c r="I166" s="32"/>
      <c r="J166" s="44"/>
    </row>
    <row r="167" spans="1:10" x14ac:dyDescent="0.3">
      <c r="A167">
        <v>1638</v>
      </c>
      <c r="B167">
        <f t="shared" si="2"/>
        <v>1.2135571672108412E-3</v>
      </c>
      <c r="C167" s="27">
        <f>SUM($B$2:B167)</f>
        <v>0.23448324913261764</v>
      </c>
      <c r="I167" s="32"/>
      <c r="J167" s="44"/>
    </row>
    <row r="168" spans="1:10" x14ac:dyDescent="0.3">
      <c r="A168">
        <v>1638</v>
      </c>
      <c r="B168">
        <f t="shared" si="2"/>
        <v>1.2135571672108412E-3</v>
      </c>
      <c r="C168" s="27">
        <f>SUM($B$2:B168)</f>
        <v>0.23569680629982848</v>
      </c>
      <c r="I168" s="32"/>
      <c r="J168" s="44"/>
    </row>
    <row r="169" spans="1:10" x14ac:dyDescent="0.3">
      <c r="A169">
        <v>1635</v>
      </c>
      <c r="B169">
        <f t="shared" si="2"/>
        <v>1.2113345350364623E-3</v>
      </c>
      <c r="C169" s="27">
        <f>SUM($B$2:B169)</f>
        <v>0.23690814083486494</v>
      </c>
      <c r="I169" s="32"/>
      <c r="J169" s="44"/>
    </row>
    <row r="170" spans="1:10" x14ac:dyDescent="0.3">
      <c r="A170">
        <v>1633</v>
      </c>
      <c r="B170">
        <f t="shared" si="2"/>
        <v>1.209852780253543E-3</v>
      </c>
      <c r="C170" s="27">
        <f>SUM($B$2:B170)</f>
        <v>0.23811799361511848</v>
      </c>
      <c r="I170" s="32"/>
      <c r="J170" s="44"/>
    </row>
    <row r="171" spans="1:10" x14ac:dyDescent="0.3">
      <c r="A171">
        <v>1633</v>
      </c>
      <c r="B171">
        <f t="shared" si="2"/>
        <v>1.209852780253543E-3</v>
      </c>
      <c r="C171" s="27">
        <f>SUM($B$2:B171)</f>
        <v>0.23932784639537202</v>
      </c>
      <c r="I171" s="32"/>
      <c r="J171" s="44"/>
    </row>
    <row r="172" spans="1:10" x14ac:dyDescent="0.3">
      <c r="A172">
        <v>1631</v>
      </c>
      <c r="B172">
        <f t="shared" si="2"/>
        <v>1.2083710254706238E-3</v>
      </c>
      <c r="C172" s="27">
        <f>SUM($B$2:B172)</f>
        <v>0.24053621742084264</v>
      </c>
      <c r="I172" s="32"/>
      <c r="J172" s="44"/>
    </row>
    <row r="173" spans="1:10" x14ac:dyDescent="0.3">
      <c r="A173">
        <v>1631</v>
      </c>
      <c r="B173">
        <f t="shared" si="2"/>
        <v>1.2083710254706238E-3</v>
      </c>
      <c r="C173" s="27">
        <f>SUM($B$2:B173)</f>
        <v>0.24174458844631325</v>
      </c>
      <c r="I173" s="32"/>
      <c r="J173" s="44"/>
    </row>
    <row r="174" spans="1:10" x14ac:dyDescent="0.3">
      <c r="A174">
        <v>1631</v>
      </c>
      <c r="B174">
        <f t="shared" si="2"/>
        <v>1.2083710254706238E-3</v>
      </c>
      <c r="C174" s="27">
        <f>SUM($B$2:B174)</f>
        <v>0.24295295947178386</v>
      </c>
      <c r="I174" s="32"/>
      <c r="J174" s="44"/>
    </row>
    <row r="175" spans="1:10" x14ac:dyDescent="0.3">
      <c r="A175">
        <v>1627</v>
      </c>
      <c r="B175">
        <f t="shared" si="2"/>
        <v>1.2054075159047854E-3</v>
      </c>
      <c r="C175" s="27">
        <f>SUM($B$2:B175)</f>
        <v>0.24415836698768864</v>
      </c>
      <c r="I175" s="32"/>
      <c r="J175" s="44"/>
    </row>
    <row r="176" spans="1:10" x14ac:dyDescent="0.3">
      <c r="A176">
        <v>1623</v>
      </c>
      <c r="B176">
        <f t="shared" si="2"/>
        <v>1.2024440063389469E-3</v>
      </c>
      <c r="C176" s="27">
        <f>SUM($B$2:B176)</f>
        <v>0.24536081099402759</v>
      </c>
      <c r="I176" s="32"/>
      <c r="J176" s="44"/>
    </row>
    <row r="177" spans="1:10" x14ac:dyDescent="0.3">
      <c r="A177">
        <v>1621</v>
      </c>
      <c r="B177">
        <f t="shared" si="2"/>
        <v>1.2009622515560278E-3</v>
      </c>
      <c r="C177" s="27">
        <f>SUM($B$2:B177)</f>
        <v>0.24656177324558362</v>
      </c>
      <c r="I177" s="32"/>
      <c r="J177" s="44"/>
    </row>
    <row r="178" spans="1:10" x14ac:dyDescent="0.3">
      <c r="A178">
        <v>1617</v>
      </c>
      <c r="B178">
        <f t="shared" si="2"/>
        <v>1.1979987419901894E-3</v>
      </c>
      <c r="C178" s="27">
        <f>SUM($B$2:B178)</f>
        <v>0.24775977198757382</v>
      </c>
      <c r="I178" s="32"/>
      <c r="J178" s="44"/>
    </row>
    <row r="179" spans="1:10" x14ac:dyDescent="0.3">
      <c r="A179">
        <v>1617</v>
      </c>
      <c r="B179">
        <f t="shared" si="2"/>
        <v>1.1979987419901894E-3</v>
      </c>
      <c r="C179" s="27">
        <f>SUM($B$2:B179)</f>
        <v>0.24895777072956402</v>
      </c>
      <c r="I179" s="32"/>
      <c r="J179" s="44"/>
    </row>
    <row r="180" spans="1:10" x14ac:dyDescent="0.3">
      <c r="A180">
        <v>1616</v>
      </c>
      <c r="B180">
        <f t="shared" si="2"/>
        <v>1.1972578645987296E-3</v>
      </c>
      <c r="C180" s="27">
        <f>SUM($B$2:B180)</f>
        <v>0.25015502859416272</v>
      </c>
      <c r="I180" s="32"/>
      <c r="J180" s="44"/>
    </row>
    <row r="181" spans="1:10" x14ac:dyDescent="0.3">
      <c r="A181">
        <v>1615</v>
      </c>
      <c r="B181">
        <f t="shared" si="2"/>
        <v>1.19651698720727E-3</v>
      </c>
      <c r="C181" s="27">
        <f>SUM($B$2:B181)</f>
        <v>0.25135154558137002</v>
      </c>
      <c r="I181" s="32"/>
      <c r="J181" s="44"/>
    </row>
    <row r="182" spans="1:10" x14ac:dyDescent="0.3">
      <c r="A182">
        <v>1615</v>
      </c>
      <c r="B182">
        <f t="shared" si="2"/>
        <v>1.19651698720727E-3</v>
      </c>
      <c r="C182" s="27">
        <f>SUM($B$2:B182)</f>
        <v>0.25254806256857731</v>
      </c>
      <c r="I182" s="32"/>
      <c r="J182" s="44"/>
    </row>
    <row r="183" spans="1:10" x14ac:dyDescent="0.3">
      <c r="A183">
        <v>1612</v>
      </c>
      <c r="B183">
        <f t="shared" si="2"/>
        <v>1.1942943550328911E-3</v>
      </c>
      <c r="C183" s="27">
        <f>SUM($B$2:B183)</f>
        <v>0.25374235692361019</v>
      </c>
      <c r="I183" s="32"/>
      <c r="J183" s="44"/>
    </row>
    <row r="184" spans="1:10" x14ac:dyDescent="0.3">
      <c r="A184">
        <v>1611</v>
      </c>
      <c r="B184">
        <f t="shared" si="2"/>
        <v>1.1935534776414316E-3</v>
      </c>
      <c r="C184" s="27">
        <f>SUM($B$2:B184)</f>
        <v>0.25493591040125163</v>
      </c>
      <c r="I184" s="32"/>
      <c r="J184" s="44"/>
    </row>
    <row r="185" spans="1:10" x14ac:dyDescent="0.3">
      <c r="A185">
        <v>1603</v>
      </c>
      <c r="B185">
        <f t="shared" si="2"/>
        <v>1.1876264585097547E-3</v>
      </c>
      <c r="C185" s="27">
        <f>SUM($B$2:B185)</f>
        <v>0.25612353685976136</v>
      </c>
      <c r="I185" s="32"/>
      <c r="J185" s="44"/>
    </row>
    <row r="186" spans="1:10" x14ac:dyDescent="0.3">
      <c r="A186">
        <v>1600</v>
      </c>
      <c r="B186">
        <f t="shared" si="2"/>
        <v>1.185403826335376E-3</v>
      </c>
      <c r="C186" s="27">
        <f>SUM($B$2:B186)</f>
        <v>0.25730894068609672</v>
      </c>
      <c r="I186" s="32"/>
      <c r="J186" s="44"/>
    </row>
    <row r="187" spans="1:10" x14ac:dyDescent="0.3">
      <c r="A187">
        <v>1600</v>
      </c>
      <c r="B187">
        <f t="shared" si="2"/>
        <v>1.185403826335376E-3</v>
      </c>
      <c r="C187" s="27">
        <f>SUM($B$2:B187)</f>
        <v>0.25849434451243208</v>
      </c>
      <c r="I187" s="32"/>
      <c r="J187" s="44"/>
    </row>
    <row r="188" spans="1:10" x14ac:dyDescent="0.3">
      <c r="A188">
        <v>1598</v>
      </c>
      <c r="B188">
        <f t="shared" si="2"/>
        <v>1.1839220715524567E-3</v>
      </c>
      <c r="C188" s="27">
        <f>SUM($B$2:B188)</f>
        <v>0.25967826658398452</v>
      </c>
      <c r="I188" s="32"/>
      <c r="J188" s="44"/>
    </row>
    <row r="189" spans="1:10" x14ac:dyDescent="0.3">
      <c r="A189">
        <v>1598</v>
      </c>
      <c r="B189">
        <f t="shared" si="2"/>
        <v>1.1839220715524567E-3</v>
      </c>
      <c r="C189" s="27">
        <f>SUM($B$2:B189)</f>
        <v>0.26086218865553695</v>
      </c>
      <c r="I189" s="32"/>
      <c r="J189" s="44"/>
    </row>
    <row r="190" spans="1:10" x14ac:dyDescent="0.3">
      <c r="A190">
        <v>1597</v>
      </c>
      <c r="B190">
        <f t="shared" si="2"/>
        <v>1.1831811941609971E-3</v>
      </c>
      <c r="C190" s="27">
        <f>SUM($B$2:B190)</f>
        <v>0.26204536984969795</v>
      </c>
      <c r="I190" s="32"/>
      <c r="J190" s="44"/>
    </row>
    <row r="191" spans="1:10" x14ac:dyDescent="0.3">
      <c r="A191">
        <v>1596</v>
      </c>
      <c r="B191">
        <f t="shared" si="2"/>
        <v>1.1824403167695376E-3</v>
      </c>
      <c r="C191" s="27">
        <f>SUM($B$2:B191)</f>
        <v>0.26322781016646751</v>
      </c>
      <c r="I191" s="32"/>
      <c r="J191" s="44"/>
    </row>
    <row r="192" spans="1:10" x14ac:dyDescent="0.3">
      <c r="A192">
        <v>1588</v>
      </c>
      <c r="B192">
        <f t="shared" si="2"/>
        <v>1.1765132976378607E-3</v>
      </c>
      <c r="C192" s="27">
        <f>SUM($B$2:B192)</f>
        <v>0.26440432346410536</v>
      </c>
      <c r="I192" s="32"/>
      <c r="J192" s="44"/>
    </row>
    <row r="193" spans="1:10" x14ac:dyDescent="0.3">
      <c r="A193">
        <v>1588</v>
      </c>
      <c r="B193">
        <f t="shared" si="2"/>
        <v>1.1765132976378607E-3</v>
      </c>
      <c r="C193" s="27">
        <f>SUM($B$2:B193)</f>
        <v>0.26558083676174321</v>
      </c>
      <c r="I193" s="32"/>
      <c r="J193" s="44"/>
    </row>
    <row r="194" spans="1:10" x14ac:dyDescent="0.3">
      <c r="A194">
        <v>1587</v>
      </c>
      <c r="B194">
        <f t="shared" si="2"/>
        <v>1.1757724202464011E-3</v>
      </c>
      <c r="C194" s="27">
        <f>SUM($B$2:B194)</f>
        <v>0.26675660918198962</v>
      </c>
      <c r="I194" s="32"/>
      <c r="J194" s="44"/>
    </row>
    <row r="195" spans="1:10" x14ac:dyDescent="0.3">
      <c r="A195">
        <v>1586</v>
      </c>
      <c r="B195">
        <f t="shared" ref="B195:B258" si="3">A195/$B$1</f>
        <v>1.1750315428549413E-3</v>
      </c>
      <c r="C195" s="27">
        <f>SUM($B$2:B195)</f>
        <v>0.26793164072484454</v>
      </c>
      <c r="I195" s="32"/>
      <c r="J195" s="44"/>
    </row>
    <row r="196" spans="1:10" x14ac:dyDescent="0.3">
      <c r="A196">
        <v>1586</v>
      </c>
      <c r="B196">
        <f t="shared" si="3"/>
        <v>1.1750315428549413E-3</v>
      </c>
      <c r="C196" s="27">
        <f>SUM($B$2:B196)</f>
        <v>0.26910667226769946</v>
      </c>
      <c r="I196" s="32"/>
      <c r="J196" s="44"/>
    </row>
    <row r="197" spans="1:10" x14ac:dyDescent="0.3">
      <c r="A197">
        <v>1581</v>
      </c>
      <c r="B197">
        <f t="shared" si="3"/>
        <v>1.1713271558976433E-3</v>
      </c>
      <c r="C197" s="27">
        <f>SUM($B$2:B197)</f>
        <v>0.27027799942359709</v>
      </c>
      <c r="I197" s="32"/>
      <c r="J197" s="44"/>
    </row>
    <row r="198" spans="1:10" x14ac:dyDescent="0.3">
      <c r="A198">
        <v>1580</v>
      </c>
      <c r="B198">
        <f t="shared" si="3"/>
        <v>1.1705862785061838E-3</v>
      </c>
      <c r="C198" s="27">
        <f>SUM($B$2:B198)</f>
        <v>0.27144858570210328</v>
      </c>
      <c r="I198" s="32"/>
      <c r="J198" s="44"/>
    </row>
    <row r="199" spans="1:10" x14ac:dyDescent="0.3">
      <c r="A199">
        <v>1576</v>
      </c>
      <c r="B199">
        <f t="shared" si="3"/>
        <v>1.1676227689403453E-3</v>
      </c>
      <c r="C199" s="27">
        <f>SUM($B$2:B199)</f>
        <v>0.27261620847104362</v>
      </c>
      <c r="I199" s="32"/>
      <c r="J199" s="44"/>
    </row>
    <row r="200" spans="1:10" x14ac:dyDescent="0.3">
      <c r="A200">
        <v>1575</v>
      </c>
      <c r="B200">
        <f t="shared" si="3"/>
        <v>1.1668818915488858E-3</v>
      </c>
      <c r="C200" s="27">
        <f>SUM($B$2:B200)</f>
        <v>0.27378309036259252</v>
      </c>
      <c r="I200" s="32"/>
      <c r="J200" s="44"/>
    </row>
    <row r="201" spans="1:10" x14ac:dyDescent="0.3">
      <c r="A201">
        <v>1574</v>
      </c>
      <c r="B201">
        <f t="shared" si="3"/>
        <v>1.166141014157426E-3</v>
      </c>
      <c r="C201" s="27">
        <f>SUM($B$2:B201)</f>
        <v>0.27494923137674993</v>
      </c>
      <c r="I201" s="32"/>
      <c r="J201" s="44"/>
    </row>
    <row r="202" spans="1:10" x14ac:dyDescent="0.3">
      <c r="A202">
        <v>1574</v>
      </c>
      <c r="B202">
        <f t="shared" si="3"/>
        <v>1.166141014157426E-3</v>
      </c>
      <c r="C202" s="27">
        <f>SUM($B$2:B202)</f>
        <v>0.27611537239090733</v>
      </c>
      <c r="I202" s="32"/>
      <c r="J202" s="44"/>
    </row>
    <row r="203" spans="1:10" x14ac:dyDescent="0.3">
      <c r="A203">
        <v>1574</v>
      </c>
      <c r="B203">
        <f t="shared" si="3"/>
        <v>1.166141014157426E-3</v>
      </c>
      <c r="C203" s="27">
        <f>SUM($B$2:B203)</f>
        <v>0.27728151340506474</v>
      </c>
      <c r="I203" s="32"/>
      <c r="J203" s="44"/>
    </row>
    <row r="204" spans="1:10" x14ac:dyDescent="0.3">
      <c r="A204">
        <v>1574</v>
      </c>
      <c r="B204">
        <f t="shared" si="3"/>
        <v>1.166141014157426E-3</v>
      </c>
      <c r="C204" s="27">
        <f>SUM($B$2:B204)</f>
        <v>0.27844765441922215</v>
      </c>
      <c r="I204" s="32"/>
      <c r="J204" s="44"/>
    </row>
    <row r="205" spans="1:10" x14ac:dyDescent="0.3">
      <c r="A205">
        <v>1574</v>
      </c>
      <c r="B205">
        <f t="shared" si="3"/>
        <v>1.166141014157426E-3</v>
      </c>
      <c r="C205" s="27">
        <f>SUM($B$2:B205)</f>
        <v>0.27961379543337955</v>
      </c>
      <c r="I205" s="32"/>
      <c r="J205" s="44"/>
    </row>
    <row r="206" spans="1:10" x14ac:dyDescent="0.3">
      <c r="A206">
        <v>1573</v>
      </c>
      <c r="B206">
        <f t="shared" si="3"/>
        <v>1.1654001367659664E-3</v>
      </c>
      <c r="C206" s="27">
        <f>SUM($B$2:B206)</f>
        <v>0.28077919557014552</v>
      </c>
      <c r="I206" s="32"/>
      <c r="J206" s="44"/>
    </row>
    <row r="207" spans="1:10" x14ac:dyDescent="0.3">
      <c r="A207">
        <v>1572</v>
      </c>
      <c r="B207">
        <f t="shared" si="3"/>
        <v>1.1646592593745069E-3</v>
      </c>
      <c r="C207" s="27">
        <f>SUM($B$2:B207)</f>
        <v>0.28194385482952006</v>
      </c>
      <c r="I207" s="32"/>
      <c r="J207" s="44"/>
    </row>
    <row r="208" spans="1:10" x14ac:dyDescent="0.3">
      <c r="A208">
        <v>1572</v>
      </c>
      <c r="B208">
        <f t="shared" si="3"/>
        <v>1.1646592593745069E-3</v>
      </c>
      <c r="C208" s="27">
        <f>SUM($B$2:B208)</f>
        <v>0.28310851408889459</v>
      </c>
      <c r="I208" s="32"/>
      <c r="J208" s="44"/>
    </row>
    <row r="209" spans="1:10" x14ac:dyDescent="0.3">
      <c r="A209">
        <v>1566</v>
      </c>
      <c r="B209">
        <f t="shared" si="3"/>
        <v>1.1602139950257493E-3</v>
      </c>
      <c r="C209" s="27">
        <f>SUM($B$2:B209)</f>
        <v>0.28426872808392034</v>
      </c>
      <c r="I209" s="32"/>
      <c r="J209" s="44"/>
    </row>
    <row r="210" spans="1:10" x14ac:dyDescent="0.3">
      <c r="A210">
        <v>1565</v>
      </c>
      <c r="B210">
        <f t="shared" si="3"/>
        <v>1.1594731176342895E-3</v>
      </c>
      <c r="C210" s="27">
        <f>SUM($B$2:B210)</f>
        <v>0.28542820120155465</v>
      </c>
      <c r="I210" s="32"/>
      <c r="J210" s="44"/>
    </row>
    <row r="211" spans="1:10" x14ac:dyDescent="0.3">
      <c r="A211">
        <v>1564</v>
      </c>
      <c r="B211">
        <f t="shared" si="3"/>
        <v>1.15873224024283E-3</v>
      </c>
      <c r="C211" s="27">
        <f>SUM($B$2:B211)</f>
        <v>0.28658693344179748</v>
      </c>
      <c r="I211" s="32"/>
      <c r="J211" s="44"/>
    </row>
    <row r="212" spans="1:10" x14ac:dyDescent="0.3">
      <c r="A212">
        <v>1564</v>
      </c>
      <c r="B212">
        <f t="shared" si="3"/>
        <v>1.15873224024283E-3</v>
      </c>
      <c r="C212" s="27">
        <f>SUM($B$2:B212)</f>
        <v>0.2877456656820403</v>
      </c>
      <c r="I212" s="32"/>
      <c r="J212" s="44"/>
    </row>
    <row r="213" spans="1:10" x14ac:dyDescent="0.3">
      <c r="A213">
        <v>1564</v>
      </c>
      <c r="B213">
        <f t="shared" si="3"/>
        <v>1.15873224024283E-3</v>
      </c>
      <c r="C213" s="27">
        <f>SUM($B$2:B213)</f>
        <v>0.28890439792228312</v>
      </c>
      <c r="I213" s="32"/>
      <c r="J213" s="44"/>
    </row>
    <row r="214" spans="1:10" x14ac:dyDescent="0.3">
      <c r="A214">
        <v>1562</v>
      </c>
      <c r="B214">
        <f t="shared" si="3"/>
        <v>1.1572504854599108E-3</v>
      </c>
      <c r="C214" s="27">
        <f>SUM($B$2:B214)</f>
        <v>0.29006164840774301</v>
      </c>
      <c r="I214" s="32"/>
      <c r="J214" s="44"/>
    </row>
    <row r="215" spans="1:10" x14ac:dyDescent="0.3">
      <c r="A215">
        <v>1555</v>
      </c>
      <c r="B215">
        <f t="shared" si="3"/>
        <v>1.1520643437196935E-3</v>
      </c>
      <c r="C215" s="27">
        <f>SUM($B$2:B215)</f>
        <v>0.29121371275146268</v>
      </c>
      <c r="I215" s="32"/>
      <c r="J215" s="44"/>
    </row>
    <row r="216" spans="1:10" x14ac:dyDescent="0.3">
      <c r="A216">
        <v>1555</v>
      </c>
      <c r="B216">
        <f t="shared" si="3"/>
        <v>1.1520643437196935E-3</v>
      </c>
      <c r="C216" s="27">
        <f>SUM($B$2:B216)</f>
        <v>0.29236577709518236</v>
      </c>
      <c r="I216" s="32"/>
      <c r="J216" s="44"/>
    </row>
    <row r="217" spans="1:10" x14ac:dyDescent="0.3">
      <c r="A217">
        <v>1544</v>
      </c>
      <c r="B217">
        <f t="shared" si="3"/>
        <v>1.1439146924136377E-3</v>
      </c>
      <c r="C217" s="27">
        <f>SUM($B$2:B217)</f>
        <v>0.29350969178759601</v>
      </c>
      <c r="I217" s="32"/>
      <c r="J217" s="44"/>
    </row>
    <row r="218" spans="1:10" x14ac:dyDescent="0.3">
      <c r="A218">
        <v>1540</v>
      </c>
      <c r="B218">
        <f t="shared" si="3"/>
        <v>1.1409511828477993E-3</v>
      </c>
      <c r="C218" s="27">
        <f>SUM($B$2:B218)</f>
        <v>0.2946506429704438</v>
      </c>
      <c r="I218" s="32"/>
      <c r="J218" s="44"/>
    </row>
    <row r="219" spans="1:10" x14ac:dyDescent="0.3">
      <c r="A219">
        <v>1540</v>
      </c>
      <c r="B219">
        <f t="shared" si="3"/>
        <v>1.1409511828477993E-3</v>
      </c>
      <c r="C219" s="27">
        <f>SUM($B$2:B219)</f>
        <v>0.29579159415329159</v>
      </c>
      <c r="I219" s="32"/>
      <c r="J219" s="44"/>
    </row>
    <row r="220" spans="1:10" x14ac:dyDescent="0.3">
      <c r="A220">
        <v>1538</v>
      </c>
      <c r="B220">
        <f t="shared" si="3"/>
        <v>1.1394694280648801E-3</v>
      </c>
      <c r="C220" s="27">
        <f>SUM($B$2:B220)</f>
        <v>0.29693106358135646</v>
      </c>
      <c r="I220" s="32"/>
      <c r="J220" s="44"/>
    </row>
    <row r="221" spans="1:10" x14ac:dyDescent="0.3">
      <c r="A221">
        <v>1538</v>
      </c>
      <c r="B221">
        <f t="shared" si="3"/>
        <v>1.1394694280648801E-3</v>
      </c>
      <c r="C221" s="27">
        <f>SUM($B$2:B221)</f>
        <v>0.29807053300942132</v>
      </c>
      <c r="I221" s="32"/>
      <c r="J221" s="44"/>
    </row>
    <row r="222" spans="1:10" x14ac:dyDescent="0.3">
      <c r="A222">
        <v>1536</v>
      </c>
      <c r="B222">
        <f t="shared" si="3"/>
        <v>1.1379876732819608E-3</v>
      </c>
      <c r="C222" s="27">
        <f>SUM($B$2:B222)</f>
        <v>0.29920852068270326</v>
      </c>
      <c r="I222" s="32"/>
      <c r="J222" s="44"/>
    </row>
    <row r="223" spans="1:10" x14ac:dyDescent="0.3">
      <c r="A223">
        <v>1536</v>
      </c>
      <c r="B223">
        <f t="shared" si="3"/>
        <v>1.1379876732819608E-3</v>
      </c>
      <c r="C223" s="27">
        <f>SUM($B$2:B223)</f>
        <v>0.3003465083559852</v>
      </c>
      <c r="I223" s="32"/>
      <c r="J223" s="44"/>
    </row>
    <row r="224" spans="1:10" x14ac:dyDescent="0.3">
      <c r="A224">
        <v>1533</v>
      </c>
      <c r="B224">
        <f t="shared" si="3"/>
        <v>1.1357650411075821E-3</v>
      </c>
      <c r="C224" s="27">
        <f>SUM($B$2:B224)</f>
        <v>0.30148227339709277</v>
      </c>
      <c r="I224" s="32"/>
      <c r="J224" s="44"/>
    </row>
    <row r="225" spans="1:10" x14ac:dyDescent="0.3">
      <c r="A225">
        <v>1531</v>
      </c>
      <c r="B225">
        <f t="shared" si="3"/>
        <v>1.1342832863246628E-3</v>
      </c>
      <c r="C225" s="27">
        <f>SUM($B$2:B225)</f>
        <v>0.30261655668341741</v>
      </c>
      <c r="I225" s="32"/>
      <c r="J225" s="44"/>
    </row>
    <row r="226" spans="1:10" x14ac:dyDescent="0.3">
      <c r="A226">
        <v>1529</v>
      </c>
      <c r="B226">
        <f t="shared" si="3"/>
        <v>1.1328015315417437E-3</v>
      </c>
      <c r="C226" s="27">
        <f>SUM($B$2:B226)</f>
        <v>0.30374935821495913</v>
      </c>
      <c r="I226" s="32"/>
      <c r="J226" s="44"/>
    </row>
    <row r="227" spans="1:10" x14ac:dyDescent="0.3">
      <c r="A227">
        <v>1529</v>
      </c>
      <c r="B227">
        <f t="shared" si="3"/>
        <v>1.1328015315417437E-3</v>
      </c>
      <c r="C227" s="27">
        <f>SUM($B$2:B227)</f>
        <v>0.30488215974650085</v>
      </c>
      <c r="I227" s="32"/>
      <c r="J227" s="44"/>
    </row>
    <row r="228" spans="1:10" x14ac:dyDescent="0.3">
      <c r="A228">
        <v>1528</v>
      </c>
      <c r="B228">
        <f t="shared" si="3"/>
        <v>1.1320606541502839E-3</v>
      </c>
      <c r="C228" s="27">
        <f>SUM($B$2:B228)</f>
        <v>0.30601422040065113</v>
      </c>
      <c r="I228" s="32"/>
      <c r="J228" s="44"/>
    </row>
    <row r="229" spans="1:10" x14ac:dyDescent="0.3">
      <c r="A229">
        <v>1526</v>
      </c>
      <c r="B229">
        <f t="shared" si="3"/>
        <v>1.1305788993673648E-3</v>
      </c>
      <c r="C229" s="27">
        <f>SUM($B$2:B229)</f>
        <v>0.30714479930001848</v>
      </c>
      <c r="I229" s="32"/>
      <c r="J229" s="44"/>
    </row>
    <row r="230" spans="1:10" x14ac:dyDescent="0.3">
      <c r="A230">
        <v>1526</v>
      </c>
      <c r="B230">
        <f t="shared" si="3"/>
        <v>1.1305788993673648E-3</v>
      </c>
      <c r="C230" s="27">
        <f>SUM($B$2:B230)</f>
        <v>0.30827537819938583</v>
      </c>
      <c r="I230" s="32"/>
      <c r="J230" s="44"/>
    </row>
    <row r="231" spans="1:10" x14ac:dyDescent="0.3">
      <c r="A231">
        <v>1525</v>
      </c>
      <c r="B231">
        <f t="shared" si="3"/>
        <v>1.1298380219759052E-3</v>
      </c>
      <c r="C231" s="27">
        <f>SUM($B$2:B231)</f>
        <v>0.30940521622136175</v>
      </c>
      <c r="I231" s="32"/>
      <c r="J231" s="44"/>
    </row>
    <row r="232" spans="1:10" x14ac:dyDescent="0.3">
      <c r="A232">
        <v>1518</v>
      </c>
      <c r="B232">
        <f t="shared" si="3"/>
        <v>1.1246518802356879E-3</v>
      </c>
      <c r="C232" s="27">
        <f>SUM($B$2:B232)</f>
        <v>0.31052986810159744</v>
      </c>
      <c r="I232" s="32"/>
      <c r="J232" s="44"/>
    </row>
    <row r="233" spans="1:10" x14ac:dyDescent="0.3">
      <c r="A233">
        <v>1515</v>
      </c>
      <c r="B233">
        <f t="shared" si="3"/>
        <v>1.122429248061309E-3</v>
      </c>
      <c r="C233" s="27">
        <f>SUM($B$2:B233)</f>
        <v>0.31165229734965877</v>
      </c>
      <c r="I233" s="32"/>
      <c r="J233" s="44"/>
    </row>
    <row r="234" spans="1:10" x14ac:dyDescent="0.3">
      <c r="A234">
        <v>1513</v>
      </c>
      <c r="B234">
        <f t="shared" si="3"/>
        <v>1.1209474932783899E-3</v>
      </c>
      <c r="C234" s="27">
        <f>SUM($B$2:B234)</f>
        <v>0.31277324484293717</v>
      </c>
      <c r="I234" s="32"/>
      <c r="J234" s="44"/>
    </row>
    <row r="235" spans="1:10" x14ac:dyDescent="0.3">
      <c r="A235">
        <v>1512</v>
      </c>
      <c r="B235">
        <f t="shared" si="3"/>
        <v>1.1202066158869303E-3</v>
      </c>
      <c r="C235" s="27">
        <f>SUM($B$2:B235)</f>
        <v>0.31389345145882408</v>
      </c>
      <c r="I235" s="32"/>
      <c r="J235" s="44"/>
    </row>
    <row r="236" spans="1:10" x14ac:dyDescent="0.3">
      <c r="A236">
        <v>1511</v>
      </c>
      <c r="B236">
        <f t="shared" si="3"/>
        <v>1.1194657384954705E-3</v>
      </c>
      <c r="C236" s="27">
        <f>SUM($B$2:B236)</f>
        <v>0.31501291719731955</v>
      </c>
      <c r="I236" s="32"/>
      <c r="J236" s="44"/>
    </row>
    <row r="237" spans="1:10" x14ac:dyDescent="0.3">
      <c r="A237">
        <v>1511</v>
      </c>
      <c r="B237">
        <f t="shared" si="3"/>
        <v>1.1194657384954705E-3</v>
      </c>
      <c r="C237" s="27">
        <f>SUM($B$2:B237)</f>
        <v>0.31613238293581503</v>
      </c>
      <c r="I237" s="32"/>
      <c r="J237" s="44"/>
    </row>
    <row r="238" spans="1:10" x14ac:dyDescent="0.3">
      <c r="A238">
        <v>1508</v>
      </c>
      <c r="B238">
        <f t="shared" si="3"/>
        <v>1.1172431063210919E-3</v>
      </c>
      <c r="C238" s="27">
        <f>SUM($B$2:B238)</f>
        <v>0.31724962604213613</v>
      </c>
      <c r="I238" s="32"/>
      <c r="J238" s="44"/>
    </row>
    <row r="239" spans="1:10" x14ac:dyDescent="0.3">
      <c r="A239">
        <v>1507</v>
      </c>
      <c r="B239">
        <f t="shared" si="3"/>
        <v>1.1165022289296321E-3</v>
      </c>
      <c r="C239" s="27">
        <f>SUM($B$2:B239)</f>
        <v>0.31836612827106575</v>
      </c>
      <c r="I239" s="32"/>
      <c r="J239" s="44"/>
    </row>
    <row r="240" spans="1:10" x14ac:dyDescent="0.3">
      <c r="A240">
        <v>1507</v>
      </c>
      <c r="B240">
        <f t="shared" si="3"/>
        <v>1.1165022289296321E-3</v>
      </c>
      <c r="C240" s="27">
        <f>SUM($B$2:B240)</f>
        <v>0.31948263049999537</v>
      </c>
      <c r="I240" s="32"/>
      <c r="J240" s="44"/>
    </row>
    <row r="241" spans="1:10" x14ac:dyDescent="0.3">
      <c r="A241">
        <v>1504</v>
      </c>
      <c r="B241">
        <f t="shared" si="3"/>
        <v>1.1142795967552534E-3</v>
      </c>
      <c r="C241" s="27">
        <f>SUM($B$2:B241)</f>
        <v>0.32059691009675062</v>
      </c>
      <c r="I241" s="32"/>
      <c r="J241" s="44"/>
    </row>
    <row r="242" spans="1:10" x14ac:dyDescent="0.3">
      <c r="A242">
        <v>1502</v>
      </c>
      <c r="B242">
        <f t="shared" si="3"/>
        <v>1.1127978419723341E-3</v>
      </c>
      <c r="C242" s="27">
        <f>SUM($B$2:B242)</f>
        <v>0.32170970793872294</v>
      </c>
      <c r="I242" s="32"/>
      <c r="J242" s="44"/>
    </row>
    <row r="243" spans="1:10" x14ac:dyDescent="0.3">
      <c r="A243">
        <v>1501</v>
      </c>
      <c r="B243">
        <f t="shared" si="3"/>
        <v>1.1120569645808745E-3</v>
      </c>
      <c r="C243" s="27">
        <f>SUM($B$2:B243)</f>
        <v>0.32282176490330383</v>
      </c>
      <c r="I243" s="32"/>
      <c r="J243" s="44"/>
    </row>
    <row r="244" spans="1:10" x14ac:dyDescent="0.3">
      <c r="A244">
        <v>1497</v>
      </c>
      <c r="B244">
        <f t="shared" si="3"/>
        <v>1.1090934550150361E-3</v>
      </c>
      <c r="C244" s="27">
        <f>SUM($B$2:B244)</f>
        <v>0.32393085835831886</v>
      </c>
      <c r="I244" s="32"/>
      <c r="J244" s="44"/>
    </row>
    <row r="245" spans="1:10" x14ac:dyDescent="0.3">
      <c r="A245">
        <v>1497</v>
      </c>
      <c r="B245">
        <f t="shared" si="3"/>
        <v>1.1090934550150361E-3</v>
      </c>
      <c r="C245" s="27">
        <f>SUM($B$2:B245)</f>
        <v>0.32503995181333389</v>
      </c>
      <c r="I245" s="32"/>
      <c r="J245" s="44"/>
    </row>
    <row r="246" spans="1:10" x14ac:dyDescent="0.3">
      <c r="A246">
        <v>1495</v>
      </c>
      <c r="B246">
        <f t="shared" si="3"/>
        <v>1.107611700232117E-3</v>
      </c>
      <c r="C246" s="27">
        <f>SUM($B$2:B246)</f>
        <v>0.326147563513566</v>
      </c>
      <c r="I246" s="32"/>
      <c r="J246" s="44"/>
    </row>
    <row r="247" spans="1:10" x14ac:dyDescent="0.3">
      <c r="A247">
        <v>1495</v>
      </c>
      <c r="B247">
        <f t="shared" si="3"/>
        <v>1.107611700232117E-3</v>
      </c>
      <c r="C247" s="27">
        <f>SUM($B$2:B247)</f>
        <v>0.3272551752137981</v>
      </c>
      <c r="I247" s="32"/>
      <c r="J247" s="44"/>
    </row>
    <row r="248" spans="1:10" x14ac:dyDescent="0.3">
      <c r="A248">
        <v>1493</v>
      </c>
      <c r="B248">
        <f t="shared" si="3"/>
        <v>1.1061299454491976E-3</v>
      </c>
      <c r="C248" s="27">
        <f>SUM($B$2:B248)</f>
        <v>0.32836130515924727</v>
      </c>
      <c r="I248" s="32"/>
      <c r="J248" s="44"/>
    </row>
    <row r="249" spans="1:10" x14ac:dyDescent="0.3">
      <c r="A249">
        <v>1490</v>
      </c>
      <c r="B249">
        <f t="shared" si="3"/>
        <v>1.1039073132748187E-3</v>
      </c>
      <c r="C249" s="27">
        <f>SUM($B$2:B249)</f>
        <v>0.32946521247252208</v>
      </c>
      <c r="I249" s="32"/>
      <c r="J249" s="44"/>
    </row>
    <row r="250" spans="1:10" x14ac:dyDescent="0.3">
      <c r="A250">
        <v>1485</v>
      </c>
      <c r="B250">
        <f t="shared" si="3"/>
        <v>1.1002029263175207E-3</v>
      </c>
      <c r="C250" s="27">
        <f>SUM($B$2:B250)</f>
        <v>0.3305654153988396</v>
      </c>
      <c r="I250" s="32"/>
      <c r="J250" s="44"/>
    </row>
    <row r="251" spans="1:10" x14ac:dyDescent="0.3">
      <c r="A251">
        <v>1483</v>
      </c>
      <c r="B251">
        <f t="shared" si="3"/>
        <v>1.0987211715346016E-3</v>
      </c>
      <c r="C251" s="27">
        <f>SUM($B$2:B251)</f>
        <v>0.33166413657037419</v>
      </c>
      <c r="I251" s="32"/>
      <c r="J251" s="44"/>
    </row>
    <row r="252" spans="1:10" x14ac:dyDescent="0.3">
      <c r="A252">
        <v>1482</v>
      </c>
      <c r="B252">
        <f t="shared" si="3"/>
        <v>1.0979802941431421E-3</v>
      </c>
      <c r="C252" s="27">
        <f>SUM($B$2:B252)</f>
        <v>0.33276211686451734</v>
      </c>
      <c r="I252" s="32"/>
      <c r="J252" s="44"/>
    </row>
    <row r="253" spans="1:10" x14ac:dyDescent="0.3">
      <c r="A253">
        <v>1482</v>
      </c>
      <c r="B253">
        <f t="shared" si="3"/>
        <v>1.0979802941431421E-3</v>
      </c>
      <c r="C253" s="27">
        <f>SUM($B$2:B253)</f>
        <v>0.3338600971586605</v>
      </c>
      <c r="I253" s="32"/>
      <c r="J253" s="44"/>
    </row>
    <row r="254" spans="1:10" x14ac:dyDescent="0.3">
      <c r="A254">
        <v>1479</v>
      </c>
      <c r="B254">
        <f t="shared" si="3"/>
        <v>1.0957576619687632E-3</v>
      </c>
      <c r="C254" s="27">
        <f>SUM($B$2:B254)</f>
        <v>0.33495585482062928</v>
      </c>
      <c r="I254" s="32"/>
      <c r="J254" s="44"/>
    </row>
    <row r="255" spans="1:10" x14ac:dyDescent="0.3">
      <c r="A255">
        <v>1478</v>
      </c>
      <c r="B255">
        <f t="shared" si="3"/>
        <v>1.0950167845773036E-3</v>
      </c>
      <c r="C255" s="27">
        <f>SUM($B$2:B255)</f>
        <v>0.33605087160520658</v>
      </c>
      <c r="I255" s="32"/>
      <c r="J255" s="44"/>
    </row>
    <row r="256" spans="1:10" x14ac:dyDescent="0.3">
      <c r="A256">
        <v>1478</v>
      </c>
      <c r="B256">
        <f t="shared" si="3"/>
        <v>1.0950167845773036E-3</v>
      </c>
      <c r="C256" s="27">
        <f>SUM($B$2:B256)</f>
        <v>0.33714588838978388</v>
      </c>
      <c r="I256" s="32"/>
      <c r="J256" s="44"/>
    </row>
    <row r="257" spans="1:10" x14ac:dyDescent="0.3">
      <c r="A257">
        <v>1478</v>
      </c>
      <c r="B257">
        <f t="shared" si="3"/>
        <v>1.0950167845773036E-3</v>
      </c>
      <c r="C257" s="27">
        <f>SUM($B$2:B257)</f>
        <v>0.33824090517436117</v>
      </c>
      <c r="I257" s="32"/>
      <c r="J257" s="44"/>
    </row>
    <row r="258" spans="1:10" x14ac:dyDescent="0.3">
      <c r="A258">
        <v>1477</v>
      </c>
      <c r="B258">
        <f t="shared" si="3"/>
        <v>1.0942759071858438E-3</v>
      </c>
      <c r="C258" s="27">
        <f>SUM($B$2:B258)</f>
        <v>0.33933518108154703</v>
      </c>
      <c r="I258" s="32"/>
      <c r="J258" s="44"/>
    </row>
    <row r="259" spans="1:10" x14ac:dyDescent="0.3">
      <c r="A259">
        <v>1477</v>
      </c>
      <c r="B259">
        <f t="shared" ref="B259:B322" si="4">A259/$B$1</f>
        <v>1.0942759071858438E-3</v>
      </c>
      <c r="C259" s="27">
        <f>SUM($B$2:B259)</f>
        <v>0.34042945698873289</v>
      </c>
      <c r="I259" s="32"/>
      <c r="J259" s="44"/>
    </row>
    <row r="260" spans="1:10" x14ac:dyDescent="0.3">
      <c r="A260">
        <v>1474</v>
      </c>
      <c r="B260">
        <f t="shared" si="4"/>
        <v>1.0920532750114652E-3</v>
      </c>
      <c r="C260" s="27">
        <f>SUM($B$2:B260)</f>
        <v>0.34152151026374433</v>
      </c>
      <c r="I260" s="32"/>
      <c r="J260" s="44"/>
    </row>
    <row r="261" spans="1:10" x14ac:dyDescent="0.3">
      <c r="A261">
        <v>1472</v>
      </c>
      <c r="B261">
        <f t="shared" si="4"/>
        <v>1.0905715202285458E-3</v>
      </c>
      <c r="C261" s="27">
        <f>SUM($B$2:B261)</f>
        <v>0.3426120817839729</v>
      </c>
      <c r="I261" s="32"/>
      <c r="J261" s="44"/>
    </row>
    <row r="262" spans="1:10" x14ac:dyDescent="0.3">
      <c r="A262">
        <v>1471</v>
      </c>
      <c r="B262">
        <f t="shared" si="4"/>
        <v>1.0898306428370863E-3</v>
      </c>
      <c r="C262" s="27">
        <f>SUM($B$2:B262)</f>
        <v>0.34370191242680997</v>
      </c>
      <c r="I262" s="32"/>
      <c r="J262" s="44"/>
    </row>
    <row r="263" spans="1:10" x14ac:dyDescent="0.3">
      <c r="A263">
        <v>1464</v>
      </c>
      <c r="B263">
        <f t="shared" si="4"/>
        <v>1.0846445010968689E-3</v>
      </c>
      <c r="C263" s="27">
        <f>SUM($B$2:B263)</f>
        <v>0.34478655692790683</v>
      </c>
      <c r="I263" s="32"/>
      <c r="J263" s="44"/>
    </row>
    <row r="264" spans="1:10" x14ac:dyDescent="0.3">
      <c r="A264">
        <v>1461</v>
      </c>
      <c r="B264">
        <f t="shared" si="4"/>
        <v>1.0824218689224902E-3</v>
      </c>
      <c r="C264" s="27">
        <f>SUM($B$2:B264)</f>
        <v>0.34586897879682932</v>
      </c>
      <c r="I264" s="32"/>
      <c r="J264" s="44"/>
    </row>
    <row r="265" spans="1:10" x14ac:dyDescent="0.3">
      <c r="A265">
        <v>1461</v>
      </c>
      <c r="B265">
        <f t="shared" si="4"/>
        <v>1.0824218689224902E-3</v>
      </c>
      <c r="C265" s="27">
        <f>SUM($B$2:B265)</f>
        <v>0.34695140066575181</v>
      </c>
      <c r="I265" s="32"/>
      <c r="J265" s="44"/>
    </row>
    <row r="266" spans="1:10" x14ac:dyDescent="0.3">
      <c r="A266">
        <v>1459</v>
      </c>
      <c r="B266">
        <f t="shared" si="4"/>
        <v>1.0809401141395709E-3</v>
      </c>
      <c r="C266" s="27">
        <f>SUM($B$2:B266)</f>
        <v>0.34803234077989137</v>
      </c>
      <c r="I266" s="32"/>
      <c r="J266" s="44"/>
    </row>
    <row r="267" spans="1:10" x14ac:dyDescent="0.3">
      <c r="A267">
        <v>1456</v>
      </c>
      <c r="B267">
        <f t="shared" si="4"/>
        <v>1.078717481965192E-3</v>
      </c>
      <c r="C267" s="27">
        <f>SUM($B$2:B267)</f>
        <v>0.34911105826185657</v>
      </c>
      <c r="I267" s="32"/>
      <c r="J267" s="44"/>
    </row>
    <row r="268" spans="1:10" x14ac:dyDescent="0.3">
      <c r="A268">
        <v>1455</v>
      </c>
      <c r="B268">
        <f t="shared" si="4"/>
        <v>1.0779766045737325E-3</v>
      </c>
      <c r="C268" s="27">
        <f>SUM($B$2:B268)</f>
        <v>0.35018903486643027</v>
      </c>
      <c r="I268" s="32"/>
      <c r="J268" s="44"/>
    </row>
    <row r="269" spans="1:10" x14ac:dyDescent="0.3">
      <c r="A269">
        <v>1453</v>
      </c>
      <c r="B269">
        <f t="shared" si="4"/>
        <v>1.0764948497908133E-3</v>
      </c>
      <c r="C269" s="27">
        <f>SUM($B$2:B269)</f>
        <v>0.3512655297162211</v>
      </c>
      <c r="I269" s="32"/>
      <c r="J269" s="44"/>
    </row>
    <row r="270" spans="1:10" x14ac:dyDescent="0.3">
      <c r="A270">
        <v>1453</v>
      </c>
      <c r="B270">
        <f t="shared" si="4"/>
        <v>1.0764948497908133E-3</v>
      </c>
      <c r="C270" s="27">
        <f>SUM($B$2:B270)</f>
        <v>0.35234202456601194</v>
      </c>
      <c r="I270" s="32"/>
      <c r="J270" s="44"/>
    </row>
    <row r="271" spans="1:10" x14ac:dyDescent="0.3">
      <c r="A271">
        <v>1449</v>
      </c>
      <c r="B271">
        <f t="shared" si="4"/>
        <v>1.0735313402249749E-3</v>
      </c>
      <c r="C271" s="27">
        <f>SUM($B$2:B271)</f>
        <v>0.35341555590623691</v>
      </c>
      <c r="I271" s="32"/>
      <c r="J271" s="44"/>
    </row>
    <row r="272" spans="1:10" x14ac:dyDescent="0.3">
      <c r="A272">
        <v>1445</v>
      </c>
      <c r="B272">
        <f t="shared" si="4"/>
        <v>1.0705678306591364E-3</v>
      </c>
      <c r="C272" s="27">
        <f>SUM($B$2:B272)</f>
        <v>0.35448612373689603</v>
      </c>
      <c r="I272" s="32"/>
      <c r="J272" s="44"/>
    </row>
    <row r="273" spans="1:10" x14ac:dyDescent="0.3">
      <c r="A273">
        <v>1443</v>
      </c>
      <c r="B273">
        <f t="shared" si="4"/>
        <v>1.0690860758762171E-3</v>
      </c>
      <c r="C273" s="27">
        <f>SUM($B$2:B273)</f>
        <v>0.35555520981277222</v>
      </c>
      <c r="I273" s="32"/>
      <c r="J273" s="44"/>
    </row>
    <row r="274" spans="1:10" x14ac:dyDescent="0.3">
      <c r="A274">
        <v>1443</v>
      </c>
      <c r="B274">
        <f t="shared" si="4"/>
        <v>1.0690860758762171E-3</v>
      </c>
      <c r="C274" s="27">
        <f>SUM($B$2:B274)</f>
        <v>0.35662429588864841</v>
      </c>
      <c r="I274" s="32"/>
      <c r="J274" s="44"/>
    </row>
    <row r="275" spans="1:10" x14ac:dyDescent="0.3">
      <c r="A275">
        <v>1443</v>
      </c>
      <c r="B275">
        <f t="shared" si="4"/>
        <v>1.0690860758762171E-3</v>
      </c>
      <c r="C275" s="27">
        <f>SUM($B$2:B275)</f>
        <v>0.3576933819645246</v>
      </c>
      <c r="I275" s="32"/>
      <c r="J275" s="44"/>
    </row>
    <row r="276" spans="1:10" x14ac:dyDescent="0.3">
      <c r="A276">
        <v>1442</v>
      </c>
      <c r="B276">
        <f t="shared" si="4"/>
        <v>1.0683451984847576E-3</v>
      </c>
      <c r="C276" s="27">
        <f>SUM($B$2:B276)</f>
        <v>0.35876172716300936</v>
      </c>
      <c r="I276" s="32"/>
      <c r="J276" s="44"/>
    </row>
    <row r="277" spans="1:10" x14ac:dyDescent="0.3">
      <c r="A277">
        <v>1440</v>
      </c>
      <c r="B277">
        <f t="shared" si="4"/>
        <v>1.0668634437018384E-3</v>
      </c>
      <c r="C277" s="27">
        <f>SUM($B$2:B277)</f>
        <v>0.35982859060671119</v>
      </c>
      <c r="I277" s="32"/>
      <c r="J277" s="44"/>
    </row>
    <row r="278" spans="1:10" x14ac:dyDescent="0.3">
      <c r="A278">
        <v>1440</v>
      </c>
      <c r="B278">
        <f t="shared" si="4"/>
        <v>1.0668634437018384E-3</v>
      </c>
      <c r="C278" s="27">
        <f>SUM($B$2:B278)</f>
        <v>0.36089545405041301</v>
      </c>
      <c r="I278" s="32"/>
      <c r="J278" s="44"/>
    </row>
    <row r="279" spans="1:10" x14ac:dyDescent="0.3">
      <c r="A279">
        <v>1438</v>
      </c>
      <c r="B279">
        <f t="shared" si="4"/>
        <v>1.0653816889189191E-3</v>
      </c>
      <c r="C279" s="27">
        <f>SUM($B$2:B279)</f>
        <v>0.36196083573933191</v>
      </c>
      <c r="I279" s="32"/>
      <c r="J279" s="44"/>
    </row>
    <row r="280" spans="1:10" x14ac:dyDescent="0.3">
      <c r="A280">
        <v>1438</v>
      </c>
      <c r="B280">
        <f t="shared" si="4"/>
        <v>1.0653816889189191E-3</v>
      </c>
      <c r="C280" s="27">
        <f>SUM($B$2:B280)</f>
        <v>0.36302621742825081</v>
      </c>
      <c r="I280" s="32"/>
      <c r="J280" s="44"/>
    </row>
    <row r="281" spans="1:10" x14ac:dyDescent="0.3">
      <c r="A281">
        <v>1435</v>
      </c>
      <c r="B281">
        <f t="shared" si="4"/>
        <v>1.0631590567445402E-3</v>
      </c>
      <c r="C281" s="27">
        <f>SUM($B$2:B281)</f>
        <v>0.36408937648499534</v>
      </c>
      <c r="I281" s="32"/>
      <c r="J281" s="44"/>
    </row>
    <row r="282" spans="1:10" x14ac:dyDescent="0.3">
      <c r="A282">
        <v>1435</v>
      </c>
      <c r="B282">
        <f t="shared" si="4"/>
        <v>1.0631590567445402E-3</v>
      </c>
      <c r="C282" s="27">
        <f>SUM($B$2:B282)</f>
        <v>0.36515253554173988</v>
      </c>
      <c r="I282" s="32"/>
      <c r="J282" s="44"/>
    </row>
    <row r="283" spans="1:10" x14ac:dyDescent="0.3">
      <c r="A283">
        <v>1429</v>
      </c>
      <c r="B283">
        <f t="shared" si="4"/>
        <v>1.0587137923957826E-3</v>
      </c>
      <c r="C283" s="27">
        <f>SUM($B$2:B283)</f>
        <v>0.36621124933413568</v>
      </c>
      <c r="I283" s="32"/>
      <c r="J283" s="44"/>
    </row>
    <row r="284" spans="1:10" x14ac:dyDescent="0.3">
      <c r="A284">
        <v>1428</v>
      </c>
      <c r="B284">
        <f t="shared" si="4"/>
        <v>1.0579729150043231E-3</v>
      </c>
      <c r="C284" s="27">
        <f>SUM($B$2:B284)</f>
        <v>0.36726922224913999</v>
      </c>
      <c r="I284" s="32"/>
      <c r="J284" s="44"/>
    </row>
    <row r="285" spans="1:10" x14ac:dyDescent="0.3">
      <c r="A285">
        <v>1428</v>
      </c>
      <c r="B285">
        <f t="shared" si="4"/>
        <v>1.0579729150043231E-3</v>
      </c>
      <c r="C285" s="27">
        <f>SUM($B$2:B285)</f>
        <v>0.36832719516414431</v>
      </c>
      <c r="I285" s="32"/>
      <c r="J285" s="44"/>
    </row>
    <row r="286" spans="1:10" x14ac:dyDescent="0.3">
      <c r="A286">
        <v>1427</v>
      </c>
      <c r="B286">
        <f t="shared" si="4"/>
        <v>1.0572320376128633E-3</v>
      </c>
      <c r="C286" s="27">
        <f>SUM($B$2:B286)</f>
        <v>0.36938442720175718</v>
      </c>
      <c r="I286" s="32"/>
      <c r="J286" s="44"/>
    </row>
    <row r="287" spans="1:10" x14ac:dyDescent="0.3">
      <c r="A287">
        <v>1424</v>
      </c>
      <c r="B287">
        <f t="shared" si="4"/>
        <v>1.0550094054384846E-3</v>
      </c>
      <c r="C287" s="27">
        <f>SUM($B$2:B287)</f>
        <v>0.37043943660719569</v>
      </c>
      <c r="I287" s="32"/>
      <c r="J287" s="44"/>
    </row>
    <row r="288" spans="1:10" x14ac:dyDescent="0.3">
      <c r="A288">
        <v>1423</v>
      </c>
      <c r="B288">
        <f t="shared" si="4"/>
        <v>1.0542685280470251E-3</v>
      </c>
      <c r="C288" s="27">
        <f>SUM($B$2:B288)</f>
        <v>0.37149370513524271</v>
      </c>
      <c r="I288" s="32"/>
      <c r="J288" s="44"/>
    </row>
    <row r="289" spans="1:10" x14ac:dyDescent="0.3">
      <c r="A289">
        <v>1416</v>
      </c>
      <c r="B289">
        <f t="shared" si="4"/>
        <v>1.0490823863068077E-3</v>
      </c>
      <c r="C289" s="27">
        <f>SUM($B$2:B289)</f>
        <v>0.37254278752154951</v>
      </c>
      <c r="I289" s="32"/>
      <c r="J289" s="44"/>
    </row>
    <row r="290" spans="1:10" x14ac:dyDescent="0.3">
      <c r="A290">
        <v>1415</v>
      </c>
      <c r="B290">
        <f t="shared" si="4"/>
        <v>1.0483415089153482E-3</v>
      </c>
      <c r="C290" s="27">
        <f>SUM($B$2:B290)</f>
        <v>0.37359112903046487</v>
      </c>
      <c r="I290" s="32"/>
      <c r="J290" s="44"/>
    </row>
    <row r="291" spans="1:10" x14ac:dyDescent="0.3">
      <c r="A291">
        <v>1410</v>
      </c>
      <c r="B291">
        <f t="shared" si="4"/>
        <v>1.0446371219580499E-3</v>
      </c>
      <c r="C291" s="27">
        <f>SUM($B$2:B291)</f>
        <v>0.37463576615242294</v>
      </c>
      <c r="I291" s="32"/>
      <c r="J291" s="44"/>
    </row>
    <row r="292" spans="1:10" x14ac:dyDescent="0.3">
      <c r="A292">
        <v>1401</v>
      </c>
      <c r="B292">
        <f t="shared" si="4"/>
        <v>1.0379692254349135E-3</v>
      </c>
      <c r="C292" s="27">
        <f>SUM($B$2:B292)</f>
        <v>0.37567373537785786</v>
      </c>
      <c r="I292" s="32"/>
      <c r="J292" s="44"/>
    </row>
    <row r="293" spans="1:10" x14ac:dyDescent="0.3">
      <c r="A293">
        <v>1401</v>
      </c>
      <c r="B293">
        <f t="shared" si="4"/>
        <v>1.0379692254349135E-3</v>
      </c>
      <c r="C293" s="27">
        <f>SUM($B$2:B293)</f>
        <v>0.37671170460329279</v>
      </c>
      <c r="I293" s="32"/>
      <c r="J293" s="44"/>
    </row>
    <row r="294" spans="1:10" x14ac:dyDescent="0.3">
      <c r="A294">
        <v>1400</v>
      </c>
      <c r="B294">
        <f t="shared" si="4"/>
        <v>1.0372283480434539E-3</v>
      </c>
      <c r="C294" s="27">
        <f>SUM($B$2:B294)</f>
        <v>0.37774893295133621</v>
      </c>
      <c r="I294" s="32"/>
      <c r="J294" s="44"/>
    </row>
    <row r="295" spans="1:10" x14ac:dyDescent="0.3">
      <c r="A295">
        <v>1396</v>
      </c>
      <c r="B295">
        <f t="shared" si="4"/>
        <v>1.0342648384776155E-3</v>
      </c>
      <c r="C295" s="27">
        <f>SUM($B$2:B295)</f>
        <v>0.37878319778981384</v>
      </c>
      <c r="I295" s="32"/>
      <c r="J295" s="44"/>
    </row>
    <row r="296" spans="1:10" x14ac:dyDescent="0.3">
      <c r="A296">
        <v>1395</v>
      </c>
      <c r="B296">
        <f t="shared" si="4"/>
        <v>1.0335239610861559E-3</v>
      </c>
      <c r="C296" s="27">
        <f>SUM($B$2:B296)</f>
        <v>0.37981672175089998</v>
      </c>
      <c r="I296" s="32"/>
      <c r="J296" s="44"/>
    </row>
    <row r="297" spans="1:10" x14ac:dyDescent="0.3">
      <c r="A297">
        <v>1392</v>
      </c>
      <c r="B297">
        <f t="shared" si="4"/>
        <v>1.031301328911777E-3</v>
      </c>
      <c r="C297" s="27">
        <f>SUM($B$2:B297)</f>
        <v>0.38084802307981175</v>
      </c>
      <c r="I297" s="32"/>
      <c r="J297" s="44"/>
    </row>
    <row r="298" spans="1:10" x14ac:dyDescent="0.3">
      <c r="A298">
        <v>1390</v>
      </c>
      <c r="B298">
        <f t="shared" si="4"/>
        <v>1.0298195741288579E-3</v>
      </c>
      <c r="C298" s="27">
        <f>SUM($B$2:B298)</f>
        <v>0.38187784265394059</v>
      </c>
      <c r="I298" s="32"/>
      <c r="J298" s="44"/>
    </row>
    <row r="299" spans="1:10" x14ac:dyDescent="0.3">
      <c r="A299">
        <v>1388</v>
      </c>
      <c r="B299">
        <f t="shared" si="4"/>
        <v>1.0283378193459386E-3</v>
      </c>
      <c r="C299" s="27">
        <f>SUM($B$2:B299)</f>
        <v>0.38290618047328651</v>
      </c>
      <c r="I299" s="32"/>
      <c r="J299" s="44"/>
    </row>
    <row r="300" spans="1:10" x14ac:dyDescent="0.3">
      <c r="A300">
        <v>1385</v>
      </c>
      <c r="B300">
        <f t="shared" si="4"/>
        <v>1.0261151871715597E-3</v>
      </c>
      <c r="C300" s="27">
        <f>SUM($B$2:B300)</f>
        <v>0.38393229566045806</v>
      </c>
      <c r="I300" s="32"/>
      <c r="J300" s="44"/>
    </row>
    <row r="301" spans="1:10" x14ac:dyDescent="0.3">
      <c r="A301">
        <v>1383</v>
      </c>
      <c r="B301">
        <f t="shared" si="4"/>
        <v>1.0246334323886406E-3</v>
      </c>
      <c r="C301" s="27">
        <f>SUM($B$2:B301)</f>
        <v>0.38495692909284668</v>
      </c>
      <c r="I301" s="32"/>
      <c r="J301" s="44"/>
    </row>
    <row r="302" spans="1:10" x14ac:dyDescent="0.3">
      <c r="A302">
        <v>1383</v>
      </c>
      <c r="B302">
        <f t="shared" si="4"/>
        <v>1.0246334323886406E-3</v>
      </c>
      <c r="C302" s="27">
        <f>SUM($B$2:B302)</f>
        <v>0.3859815625252353</v>
      </c>
      <c r="I302" s="32"/>
      <c r="J302" s="44"/>
    </row>
    <row r="303" spans="1:10" x14ac:dyDescent="0.3">
      <c r="A303">
        <v>1382</v>
      </c>
      <c r="B303">
        <f t="shared" si="4"/>
        <v>1.023892554997181E-3</v>
      </c>
      <c r="C303" s="27">
        <f>SUM($B$2:B303)</f>
        <v>0.38700545508023249</v>
      </c>
      <c r="I303" s="32"/>
      <c r="J303" s="44"/>
    </row>
    <row r="304" spans="1:10" x14ac:dyDescent="0.3">
      <c r="A304">
        <v>1382</v>
      </c>
      <c r="B304">
        <f t="shared" si="4"/>
        <v>1.023892554997181E-3</v>
      </c>
      <c r="C304" s="27">
        <f>SUM($B$2:B304)</f>
        <v>0.38802934763522967</v>
      </c>
      <c r="I304" s="32"/>
      <c r="J304" s="44"/>
    </row>
    <row r="305" spans="1:10" x14ac:dyDescent="0.3">
      <c r="A305">
        <v>1381</v>
      </c>
      <c r="B305">
        <f t="shared" si="4"/>
        <v>1.0231516776057215E-3</v>
      </c>
      <c r="C305" s="27">
        <f>SUM($B$2:B305)</f>
        <v>0.38905249931283536</v>
      </c>
      <c r="I305" s="32"/>
      <c r="J305" s="44"/>
    </row>
    <row r="306" spans="1:10" x14ac:dyDescent="0.3">
      <c r="A306">
        <v>1380</v>
      </c>
      <c r="B306">
        <f t="shared" si="4"/>
        <v>1.0224108002142617E-3</v>
      </c>
      <c r="C306" s="27">
        <f>SUM($B$2:B306)</f>
        <v>0.39007491011304962</v>
      </c>
      <c r="I306" s="32"/>
      <c r="J306" s="44"/>
    </row>
    <row r="307" spans="1:10" x14ac:dyDescent="0.3">
      <c r="A307">
        <v>1379</v>
      </c>
      <c r="B307">
        <f t="shared" si="4"/>
        <v>1.0216699228228021E-3</v>
      </c>
      <c r="C307" s="27">
        <f>SUM($B$2:B307)</f>
        <v>0.39109658003587244</v>
      </c>
      <c r="I307" s="32"/>
      <c r="J307" s="44"/>
    </row>
    <row r="308" spans="1:10" x14ac:dyDescent="0.3">
      <c r="A308">
        <v>1378</v>
      </c>
      <c r="B308">
        <f t="shared" si="4"/>
        <v>1.0209290454313426E-3</v>
      </c>
      <c r="C308" s="27">
        <f>SUM($B$2:B308)</f>
        <v>0.39211750908130377</v>
      </c>
      <c r="I308" s="32"/>
      <c r="J308" s="44"/>
    </row>
    <row r="309" spans="1:10" x14ac:dyDescent="0.3">
      <c r="A309">
        <v>1377</v>
      </c>
      <c r="B309">
        <f t="shared" si="4"/>
        <v>1.020188168039883E-3</v>
      </c>
      <c r="C309" s="27">
        <f>SUM($B$2:B309)</f>
        <v>0.39313769724934367</v>
      </c>
      <c r="I309" s="32"/>
      <c r="J309" s="44"/>
    </row>
    <row r="310" spans="1:10" x14ac:dyDescent="0.3">
      <c r="A310">
        <v>1376</v>
      </c>
      <c r="B310">
        <f t="shared" si="4"/>
        <v>1.0194472906484232E-3</v>
      </c>
      <c r="C310" s="27">
        <f>SUM($B$2:B310)</f>
        <v>0.39415714453999207</v>
      </c>
      <c r="I310" s="32"/>
      <c r="J310" s="44"/>
    </row>
    <row r="311" spans="1:10" x14ac:dyDescent="0.3">
      <c r="A311">
        <v>1376</v>
      </c>
      <c r="B311">
        <f t="shared" si="4"/>
        <v>1.0194472906484232E-3</v>
      </c>
      <c r="C311" s="27">
        <f>SUM($B$2:B311)</f>
        <v>0.39517659183064047</v>
      </c>
      <c r="I311" s="32"/>
      <c r="J311" s="44"/>
    </row>
    <row r="312" spans="1:10" x14ac:dyDescent="0.3">
      <c r="A312">
        <v>1375</v>
      </c>
      <c r="B312">
        <f t="shared" si="4"/>
        <v>1.0187064132569637E-3</v>
      </c>
      <c r="C312" s="27">
        <f>SUM($B$2:B312)</f>
        <v>0.39619529824389743</v>
      </c>
      <c r="I312" s="32"/>
      <c r="J312" s="44"/>
    </row>
    <row r="313" spans="1:10" x14ac:dyDescent="0.3">
      <c r="A313">
        <v>1374</v>
      </c>
      <c r="B313">
        <f t="shared" si="4"/>
        <v>1.0179655358655041E-3</v>
      </c>
      <c r="C313" s="27">
        <f>SUM($B$2:B313)</f>
        <v>0.39721326377976296</v>
      </c>
      <c r="I313" s="32"/>
      <c r="J313" s="44"/>
    </row>
    <row r="314" spans="1:10" x14ac:dyDescent="0.3">
      <c r="A314">
        <v>1371</v>
      </c>
      <c r="B314">
        <f t="shared" si="4"/>
        <v>1.0157429036911252E-3</v>
      </c>
      <c r="C314" s="27">
        <f>SUM($B$2:B314)</f>
        <v>0.39822900668345407</v>
      </c>
      <c r="I314" s="32"/>
      <c r="J314" s="44"/>
    </row>
    <row r="315" spans="1:10" x14ac:dyDescent="0.3">
      <c r="A315">
        <v>1371</v>
      </c>
      <c r="B315">
        <f t="shared" si="4"/>
        <v>1.0157429036911252E-3</v>
      </c>
      <c r="C315" s="27">
        <f>SUM($B$2:B315)</f>
        <v>0.39924474958714518</v>
      </c>
      <c r="I315" s="32"/>
      <c r="J315" s="44"/>
    </row>
    <row r="316" spans="1:10" x14ac:dyDescent="0.3">
      <c r="A316">
        <v>1371</v>
      </c>
      <c r="B316">
        <f t="shared" si="4"/>
        <v>1.0157429036911252E-3</v>
      </c>
      <c r="C316" s="27">
        <f>SUM($B$2:B316)</f>
        <v>0.40026049249083628</v>
      </c>
      <c r="I316" s="32"/>
      <c r="J316" s="44"/>
    </row>
    <row r="317" spans="1:10" x14ac:dyDescent="0.3">
      <c r="A317">
        <v>1370</v>
      </c>
      <c r="B317">
        <f t="shared" si="4"/>
        <v>1.0150020262996657E-3</v>
      </c>
      <c r="C317" s="27">
        <f>SUM($B$2:B317)</f>
        <v>0.40127549451713596</v>
      </c>
      <c r="I317" s="32"/>
      <c r="J317" s="44"/>
    </row>
    <row r="318" spans="1:10" x14ac:dyDescent="0.3">
      <c r="A318">
        <v>1367</v>
      </c>
      <c r="B318">
        <f t="shared" si="4"/>
        <v>1.0127793941252868E-3</v>
      </c>
      <c r="C318" s="27">
        <f>SUM($B$2:B318)</f>
        <v>0.40228827391126126</v>
      </c>
      <c r="I318" s="32"/>
      <c r="J318" s="44"/>
    </row>
    <row r="319" spans="1:10" x14ac:dyDescent="0.3">
      <c r="A319">
        <v>1366</v>
      </c>
      <c r="B319">
        <f t="shared" si="4"/>
        <v>1.0120385167338272E-3</v>
      </c>
      <c r="C319" s="27">
        <f>SUM($B$2:B319)</f>
        <v>0.40330031242799508</v>
      </c>
      <c r="I319" s="32"/>
      <c r="J319" s="44"/>
    </row>
    <row r="320" spans="1:10" x14ac:dyDescent="0.3">
      <c r="A320">
        <v>1366</v>
      </c>
      <c r="B320">
        <f t="shared" si="4"/>
        <v>1.0120385167338272E-3</v>
      </c>
      <c r="C320" s="27">
        <f>SUM($B$2:B320)</f>
        <v>0.40431235094472889</v>
      </c>
      <c r="I320" s="32"/>
      <c r="J320" s="44"/>
    </row>
    <row r="321" spans="1:10" x14ac:dyDescent="0.3">
      <c r="A321">
        <v>1366</v>
      </c>
      <c r="B321">
        <f t="shared" si="4"/>
        <v>1.0120385167338272E-3</v>
      </c>
      <c r="C321" s="27">
        <f>SUM($B$2:B321)</f>
        <v>0.40532438946146271</v>
      </c>
      <c r="I321" s="32"/>
      <c r="J321" s="44"/>
    </row>
    <row r="322" spans="1:10" x14ac:dyDescent="0.3">
      <c r="A322">
        <v>1366</v>
      </c>
      <c r="B322">
        <f t="shared" si="4"/>
        <v>1.0120385167338272E-3</v>
      </c>
      <c r="C322" s="27">
        <f>SUM($B$2:B322)</f>
        <v>0.40633642797819652</v>
      </c>
      <c r="I322" s="32"/>
      <c r="J322" s="44"/>
    </row>
    <row r="323" spans="1:10" x14ac:dyDescent="0.3">
      <c r="A323">
        <v>1365</v>
      </c>
      <c r="B323">
        <f t="shared" ref="B323:B386" si="5">A323/$B$1</f>
        <v>1.0112976393423677E-3</v>
      </c>
      <c r="C323" s="27">
        <f>SUM($B$2:B323)</f>
        <v>0.4073477256175389</v>
      </c>
      <c r="I323" s="32"/>
      <c r="J323" s="44"/>
    </row>
    <row r="324" spans="1:10" x14ac:dyDescent="0.3">
      <c r="A324">
        <v>1364</v>
      </c>
      <c r="B324">
        <f t="shared" si="5"/>
        <v>1.0105567619509079E-3</v>
      </c>
      <c r="C324" s="27">
        <f>SUM($B$2:B324)</f>
        <v>0.40835828237948979</v>
      </c>
      <c r="I324" s="32"/>
      <c r="J324" s="44"/>
    </row>
    <row r="325" spans="1:10" x14ac:dyDescent="0.3">
      <c r="A325">
        <v>1363</v>
      </c>
      <c r="B325">
        <f t="shared" si="5"/>
        <v>1.0098158845594483E-3</v>
      </c>
      <c r="C325" s="27">
        <f>SUM($B$2:B325)</f>
        <v>0.40936809826404924</v>
      </c>
      <c r="I325" s="32"/>
      <c r="J325" s="44"/>
    </row>
    <row r="326" spans="1:10" x14ac:dyDescent="0.3">
      <c r="A326">
        <v>1363</v>
      </c>
      <c r="B326">
        <f t="shared" si="5"/>
        <v>1.0098158845594483E-3</v>
      </c>
      <c r="C326" s="27">
        <f>SUM($B$2:B326)</f>
        <v>0.41037791414860869</v>
      </c>
      <c r="I326" s="32"/>
      <c r="J326" s="44"/>
    </row>
    <row r="327" spans="1:10" x14ac:dyDescent="0.3">
      <c r="A327">
        <v>1348</v>
      </c>
      <c r="B327">
        <f t="shared" si="5"/>
        <v>9.9870272368755429E-4</v>
      </c>
      <c r="C327" s="27">
        <f>SUM($B$2:B327)</f>
        <v>0.41137661687229626</v>
      </c>
      <c r="I327" s="32"/>
      <c r="J327" s="44"/>
    </row>
    <row r="328" spans="1:10" x14ac:dyDescent="0.3">
      <c r="A328">
        <v>1348</v>
      </c>
      <c r="B328">
        <f t="shared" si="5"/>
        <v>9.9870272368755429E-4</v>
      </c>
      <c r="C328" s="27">
        <f>SUM($B$2:B328)</f>
        <v>0.41237531959598384</v>
      </c>
      <c r="I328" s="32"/>
      <c r="J328" s="44"/>
    </row>
    <row r="329" spans="1:10" x14ac:dyDescent="0.3">
      <c r="A329">
        <v>1346</v>
      </c>
      <c r="B329">
        <f t="shared" si="5"/>
        <v>9.9722096890463496E-4</v>
      </c>
      <c r="C329" s="27">
        <f>SUM($B$2:B329)</f>
        <v>0.41337254056488848</v>
      </c>
      <c r="I329" s="32"/>
      <c r="J329" s="44"/>
    </row>
    <row r="330" spans="1:10" x14ac:dyDescent="0.3">
      <c r="A330">
        <v>1345</v>
      </c>
      <c r="B330">
        <f t="shared" si="5"/>
        <v>9.964800915131754E-4</v>
      </c>
      <c r="C330" s="27">
        <f>SUM($B$2:B330)</f>
        <v>0.41436902065640163</v>
      </c>
      <c r="I330" s="32"/>
      <c r="J330" s="44"/>
    </row>
    <row r="331" spans="1:10" x14ac:dyDescent="0.3">
      <c r="A331">
        <v>1341</v>
      </c>
      <c r="B331">
        <f t="shared" si="5"/>
        <v>9.9351658194733695E-4</v>
      </c>
      <c r="C331" s="27">
        <f>SUM($B$2:B331)</f>
        <v>0.41536253723834898</v>
      </c>
      <c r="I331" s="32"/>
      <c r="J331" s="44"/>
    </row>
    <row r="332" spans="1:10" x14ac:dyDescent="0.3">
      <c r="A332">
        <v>1338</v>
      </c>
      <c r="B332">
        <f t="shared" si="5"/>
        <v>9.9129394977295806E-4</v>
      </c>
      <c r="C332" s="27">
        <f>SUM($B$2:B332)</f>
        <v>0.41635383118812191</v>
      </c>
      <c r="I332" s="32"/>
      <c r="J332" s="44"/>
    </row>
    <row r="333" spans="1:10" x14ac:dyDescent="0.3">
      <c r="A333">
        <v>1338</v>
      </c>
      <c r="B333">
        <f t="shared" si="5"/>
        <v>9.9129394977295806E-4</v>
      </c>
      <c r="C333" s="27">
        <f>SUM($B$2:B333)</f>
        <v>0.41734512513789485</v>
      </c>
      <c r="I333" s="32"/>
      <c r="J333" s="44"/>
    </row>
    <row r="334" spans="1:10" x14ac:dyDescent="0.3">
      <c r="A334">
        <v>1338</v>
      </c>
      <c r="B334">
        <f t="shared" si="5"/>
        <v>9.9129394977295806E-4</v>
      </c>
      <c r="C334" s="27">
        <f>SUM($B$2:B334)</f>
        <v>0.41833641908766778</v>
      </c>
      <c r="I334" s="32"/>
      <c r="J334" s="44"/>
    </row>
    <row r="335" spans="1:10" x14ac:dyDescent="0.3">
      <c r="A335">
        <v>1338</v>
      </c>
      <c r="B335">
        <f t="shared" si="5"/>
        <v>9.9129394977295806E-4</v>
      </c>
      <c r="C335" s="27">
        <f>SUM($B$2:B335)</f>
        <v>0.41932771303744071</v>
      </c>
      <c r="I335" s="32"/>
      <c r="J335" s="44"/>
    </row>
    <row r="336" spans="1:10" x14ac:dyDescent="0.3">
      <c r="A336">
        <v>1336</v>
      </c>
      <c r="B336">
        <f t="shared" si="5"/>
        <v>9.8981219499003894E-4</v>
      </c>
      <c r="C336" s="27">
        <f>SUM($B$2:B336)</f>
        <v>0.42031752523243077</v>
      </c>
      <c r="I336" s="32"/>
      <c r="J336" s="44"/>
    </row>
    <row r="337" spans="1:10" x14ac:dyDescent="0.3">
      <c r="A337">
        <v>1336</v>
      </c>
      <c r="B337">
        <f t="shared" si="5"/>
        <v>9.8981219499003894E-4</v>
      </c>
      <c r="C337" s="27">
        <f>SUM($B$2:B337)</f>
        <v>0.42130733742742082</v>
      </c>
      <c r="I337" s="32"/>
      <c r="J337" s="44"/>
    </row>
    <row r="338" spans="1:10" x14ac:dyDescent="0.3">
      <c r="A338">
        <v>1335</v>
      </c>
      <c r="B338">
        <f t="shared" si="5"/>
        <v>9.8907131759857938E-4</v>
      </c>
      <c r="C338" s="27">
        <f>SUM($B$2:B338)</f>
        <v>0.42229640874501939</v>
      </c>
      <c r="I338" s="32"/>
      <c r="J338" s="44"/>
    </row>
    <row r="339" spans="1:10" x14ac:dyDescent="0.3">
      <c r="A339">
        <v>1334</v>
      </c>
      <c r="B339">
        <f t="shared" si="5"/>
        <v>9.8833044020711961E-4</v>
      </c>
      <c r="C339" s="27">
        <f>SUM($B$2:B339)</f>
        <v>0.42328473918522652</v>
      </c>
      <c r="I339" s="32"/>
      <c r="J339" s="44"/>
    </row>
    <row r="340" spans="1:10" x14ac:dyDescent="0.3">
      <c r="A340">
        <v>1334</v>
      </c>
      <c r="B340">
        <f t="shared" si="5"/>
        <v>9.8833044020711961E-4</v>
      </c>
      <c r="C340" s="27">
        <f>SUM($B$2:B340)</f>
        <v>0.42427306962543365</v>
      </c>
      <c r="I340" s="32"/>
      <c r="J340" s="44"/>
    </row>
    <row r="341" spans="1:10" x14ac:dyDescent="0.3">
      <c r="A341">
        <v>1331</v>
      </c>
      <c r="B341">
        <f t="shared" si="5"/>
        <v>9.8610780803274093E-4</v>
      </c>
      <c r="C341" s="27">
        <f>SUM($B$2:B341)</f>
        <v>0.42525917743346642</v>
      </c>
      <c r="I341" s="32"/>
      <c r="J341" s="44"/>
    </row>
    <row r="342" spans="1:10" x14ac:dyDescent="0.3">
      <c r="A342">
        <v>1327</v>
      </c>
      <c r="B342">
        <f t="shared" si="5"/>
        <v>9.8314429846690248E-4</v>
      </c>
      <c r="C342" s="27">
        <f>SUM($B$2:B342)</f>
        <v>0.42624232173193333</v>
      </c>
      <c r="I342" s="32"/>
      <c r="J342" s="44"/>
    </row>
    <row r="343" spans="1:10" x14ac:dyDescent="0.3">
      <c r="A343">
        <v>1323</v>
      </c>
      <c r="B343">
        <f t="shared" si="5"/>
        <v>9.8018078890106403E-4</v>
      </c>
      <c r="C343" s="27">
        <f>SUM($B$2:B343)</f>
        <v>0.42722250252083438</v>
      </c>
      <c r="I343" s="32"/>
      <c r="J343" s="44"/>
    </row>
    <row r="344" spans="1:10" x14ac:dyDescent="0.3">
      <c r="A344">
        <v>1323</v>
      </c>
      <c r="B344">
        <f t="shared" si="5"/>
        <v>9.8018078890106403E-4</v>
      </c>
      <c r="C344" s="27">
        <f>SUM($B$2:B344)</f>
        <v>0.42820268330973543</v>
      </c>
      <c r="I344" s="32"/>
      <c r="J344" s="44"/>
    </row>
    <row r="345" spans="1:10" x14ac:dyDescent="0.3">
      <c r="A345">
        <v>1319</v>
      </c>
      <c r="B345">
        <f t="shared" si="5"/>
        <v>9.7721727933522558E-4</v>
      </c>
      <c r="C345" s="27">
        <f>SUM($B$2:B345)</f>
        <v>0.42917990058907068</v>
      </c>
      <c r="I345" s="32"/>
      <c r="J345" s="44"/>
    </row>
    <row r="346" spans="1:10" x14ac:dyDescent="0.3">
      <c r="A346">
        <v>1319</v>
      </c>
      <c r="B346">
        <f t="shared" si="5"/>
        <v>9.7721727933522558E-4</v>
      </c>
      <c r="C346" s="27">
        <f>SUM($B$2:B346)</f>
        <v>0.43015711786840594</v>
      </c>
      <c r="I346" s="32"/>
      <c r="J346" s="44"/>
    </row>
    <row r="347" spans="1:10" x14ac:dyDescent="0.3">
      <c r="A347">
        <v>1319</v>
      </c>
      <c r="B347">
        <f t="shared" si="5"/>
        <v>9.7721727933522558E-4</v>
      </c>
      <c r="C347" s="27">
        <f>SUM($B$2:B347)</f>
        <v>0.43113433514774119</v>
      </c>
      <c r="I347" s="32"/>
      <c r="J347" s="44"/>
    </row>
    <row r="348" spans="1:10" x14ac:dyDescent="0.3">
      <c r="A348">
        <v>1318</v>
      </c>
      <c r="B348">
        <f t="shared" si="5"/>
        <v>9.7647640194376592E-4</v>
      </c>
      <c r="C348" s="27">
        <f>SUM($B$2:B348)</f>
        <v>0.43211081154968495</v>
      </c>
      <c r="I348" s="32"/>
      <c r="J348" s="44"/>
    </row>
    <row r="349" spans="1:10" x14ac:dyDescent="0.3">
      <c r="A349">
        <v>1315</v>
      </c>
      <c r="B349">
        <f t="shared" si="5"/>
        <v>9.7425376976938713E-4</v>
      </c>
      <c r="C349" s="27">
        <f>SUM($B$2:B349)</f>
        <v>0.43308506531945434</v>
      </c>
      <c r="I349" s="32"/>
      <c r="J349" s="44"/>
    </row>
    <row r="350" spans="1:10" x14ac:dyDescent="0.3">
      <c r="A350">
        <v>1315</v>
      </c>
      <c r="B350">
        <f t="shared" si="5"/>
        <v>9.7425376976938713E-4</v>
      </c>
      <c r="C350" s="27">
        <f>SUM($B$2:B350)</f>
        <v>0.43405931908922374</v>
      </c>
      <c r="I350" s="32"/>
      <c r="J350" s="44"/>
    </row>
    <row r="351" spans="1:10" x14ac:dyDescent="0.3">
      <c r="A351">
        <v>1315</v>
      </c>
      <c r="B351">
        <f t="shared" si="5"/>
        <v>9.7425376976938713E-4</v>
      </c>
      <c r="C351" s="27">
        <f>SUM($B$2:B351)</f>
        <v>0.43503357285899313</v>
      </c>
      <c r="I351" s="32"/>
      <c r="J351" s="44"/>
    </row>
    <row r="352" spans="1:10" x14ac:dyDescent="0.3">
      <c r="A352">
        <v>1314</v>
      </c>
      <c r="B352">
        <f t="shared" si="5"/>
        <v>9.7351289237792747E-4</v>
      </c>
      <c r="C352" s="27">
        <f>SUM($B$2:B352)</f>
        <v>0.43600708575137104</v>
      </c>
      <c r="I352" s="32"/>
      <c r="J352" s="44"/>
    </row>
    <row r="353" spans="1:10" x14ac:dyDescent="0.3">
      <c r="A353">
        <v>1313</v>
      </c>
      <c r="B353">
        <f t="shared" si="5"/>
        <v>9.7277201498646791E-4</v>
      </c>
      <c r="C353" s="27">
        <f>SUM($B$2:B353)</f>
        <v>0.4369798577663575</v>
      </c>
      <c r="I353" s="32"/>
      <c r="J353" s="44"/>
    </row>
    <row r="354" spans="1:10" x14ac:dyDescent="0.3">
      <c r="A354">
        <v>1313</v>
      </c>
      <c r="B354">
        <f t="shared" si="5"/>
        <v>9.7277201498646791E-4</v>
      </c>
      <c r="C354" s="27">
        <f>SUM($B$2:B354)</f>
        <v>0.43795262978134397</v>
      </c>
      <c r="I354" s="32"/>
      <c r="J354" s="44"/>
    </row>
    <row r="355" spans="1:10" x14ac:dyDescent="0.3">
      <c r="A355">
        <v>1307</v>
      </c>
      <c r="B355">
        <f t="shared" si="5"/>
        <v>9.6832675063771023E-4</v>
      </c>
      <c r="C355" s="27">
        <f>SUM($B$2:B355)</f>
        <v>0.43892095653198171</v>
      </c>
      <c r="I355" s="32"/>
      <c r="J355" s="44"/>
    </row>
    <row r="356" spans="1:10" x14ac:dyDescent="0.3">
      <c r="A356">
        <v>1307</v>
      </c>
      <c r="B356">
        <f t="shared" si="5"/>
        <v>9.6832675063771023E-4</v>
      </c>
      <c r="C356" s="27">
        <f>SUM($B$2:B356)</f>
        <v>0.43988928328261945</v>
      </c>
      <c r="I356" s="32"/>
      <c r="J356" s="44"/>
    </row>
    <row r="357" spans="1:10" x14ac:dyDescent="0.3">
      <c r="A357">
        <v>1305</v>
      </c>
      <c r="B357">
        <f t="shared" si="5"/>
        <v>9.6684499585479101E-4</v>
      </c>
      <c r="C357" s="27">
        <f>SUM($B$2:B357)</f>
        <v>0.44085612827847426</v>
      </c>
      <c r="I357" s="32"/>
      <c r="J357" s="44"/>
    </row>
    <row r="358" spans="1:10" x14ac:dyDescent="0.3">
      <c r="A358">
        <v>1305</v>
      </c>
      <c r="B358">
        <f t="shared" si="5"/>
        <v>9.6684499585479101E-4</v>
      </c>
      <c r="C358" s="27">
        <f>SUM($B$2:B358)</f>
        <v>0.44182297327432907</v>
      </c>
      <c r="I358" s="32"/>
      <c r="J358" s="44"/>
    </row>
    <row r="359" spans="1:10" x14ac:dyDescent="0.3">
      <c r="A359">
        <v>1298</v>
      </c>
      <c r="B359">
        <f t="shared" si="5"/>
        <v>9.6165885411457377E-4</v>
      </c>
      <c r="C359" s="27">
        <f>SUM($B$2:B359)</f>
        <v>0.44278463212844366</v>
      </c>
      <c r="I359" s="32"/>
      <c r="J359" s="44"/>
    </row>
    <row r="360" spans="1:10" x14ac:dyDescent="0.3">
      <c r="A360">
        <v>1295</v>
      </c>
      <c r="B360">
        <f t="shared" si="5"/>
        <v>9.5943622194019488E-4</v>
      </c>
      <c r="C360" s="27">
        <f>SUM($B$2:B360)</f>
        <v>0.44374406835038382</v>
      </c>
      <c r="I360" s="32"/>
      <c r="J360" s="44"/>
    </row>
    <row r="361" spans="1:10" x14ac:dyDescent="0.3">
      <c r="A361">
        <v>1293</v>
      </c>
      <c r="B361">
        <f t="shared" si="5"/>
        <v>9.5795446715727566E-4</v>
      </c>
      <c r="C361" s="27">
        <f>SUM($B$2:B361)</f>
        <v>0.44470202281754112</v>
      </c>
      <c r="I361" s="32"/>
      <c r="J361" s="44"/>
    </row>
    <row r="362" spans="1:10" x14ac:dyDescent="0.3">
      <c r="A362">
        <v>1291</v>
      </c>
      <c r="B362">
        <f t="shared" si="5"/>
        <v>9.5647271237435643E-4</v>
      </c>
      <c r="C362" s="27">
        <f>SUM($B$2:B362)</f>
        <v>0.44565849552991549</v>
      </c>
      <c r="I362" s="32"/>
      <c r="J362" s="44"/>
    </row>
    <row r="363" spans="1:10" x14ac:dyDescent="0.3">
      <c r="A363">
        <v>1289</v>
      </c>
      <c r="B363">
        <f t="shared" si="5"/>
        <v>9.5499095759143721E-4</v>
      </c>
      <c r="C363" s="27">
        <f>SUM($B$2:B363)</f>
        <v>0.44661348648750693</v>
      </c>
      <c r="I363" s="32"/>
      <c r="J363" s="44"/>
    </row>
    <row r="364" spans="1:10" x14ac:dyDescent="0.3">
      <c r="A364">
        <v>1289</v>
      </c>
      <c r="B364">
        <f t="shared" si="5"/>
        <v>9.5499095759143721E-4</v>
      </c>
      <c r="C364" s="27">
        <f>SUM($B$2:B364)</f>
        <v>0.44756847744509837</v>
      </c>
      <c r="I364" s="32"/>
      <c r="J364" s="44"/>
    </row>
    <row r="365" spans="1:10" x14ac:dyDescent="0.3">
      <c r="A365">
        <v>1288</v>
      </c>
      <c r="B365">
        <f t="shared" si="5"/>
        <v>9.5425008019997765E-4</v>
      </c>
      <c r="C365" s="27">
        <f>SUM($B$2:B365)</f>
        <v>0.44852272752529837</v>
      </c>
      <c r="I365" s="32"/>
      <c r="J365" s="44"/>
    </row>
    <row r="366" spans="1:10" x14ac:dyDescent="0.3">
      <c r="A366">
        <v>1286</v>
      </c>
      <c r="B366">
        <f t="shared" si="5"/>
        <v>9.5276832541705842E-4</v>
      </c>
      <c r="C366" s="27">
        <f>SUM($B$2:B366)</f>
        <v>0.44947549585071545</v>
      </c>
      <c r="I366" s="32"/>
      <c r="J366" s="44"/>
    </row>
    <row r="367" spans="1:10" x14ac:dyDescent="0.3">
      <c r="A367">
        <v>1283</v>
      </c>
      <c r="B367">
        <f t="shared" si="5"/>
        <v>9.5054569324267953E-4</v>
      </c>
      <c r="C367" s="27">
        <f>SUM($B$2:B367)</f>
        <v>0.4504260415439581</v>
      </c>
      <c r="I367" s="32"/>
      <c r="J367" s="44"/>
    </row>
    <row r="368" spans="1:10" x14ac:dyDescent="0.3">
      <c r="A368">
        <v>1282</v>
      </c>
      <c r="B368">
        <f t="shared" si="5"/>
        <v>9.4980481585121997E-4</v>
      </c>
      <c r="C368" s="27">
        <f>SUM($B$2:B368)</f>
        <v>0.45137584635980932</v>
      </c>
      <c r="I368" s="32"/>
      <c r="J368" s="44"/>
    </row>
    <row r="369" spans="1:10" x14ac:dyDescent="0.3">
      <c r="A369">
        <v>1282</v>
      </c>
      <c r="B369">
        <f t="shared" si="5"/>
        <v>9.4980481585121997E-4</v>
      </c>
      <c r="C369" s="27">
        <f>SUM($B$2:B369)</f>
        <v>0.45232565117566054</v>
      </c>
      <c r="I369" s="32"/>
      <c r="J369" s="44"/>
    </row>
    <row r="370" spans="1:10" x14ac:dyDescent="0.3">
      <c r="A370">
        <v>1281</v>
      </c>
      <c r="B370">
        <f t="shared" si="5"/>
        <v>9.490639384597603E-4</v>
      </c>
      <c r="C370" s="27">
        <f>SUM($B$2:B370)</f>
        <v>0.45327471511412032</v>
      </c>
      <c r="I370" s="32"/>
      <c r="J370" s="44"/>
    </row>
    <row r="371" spans="1:10" x14ac:dyDescent="0.3">
      <c r="A371">
        <v>1280</v>
      </c>
      <c r="B371">
        <f t="shared" si="5"/>
        <v>9.4832306106830075E-4</v>
      </c>
      <c r="C371" s="27">
        <f>SUM($B$2:B371)</f>
        <v>0.45422303817518861</v>
      </c>
      <c r="I371" s="32"/>
      <c r="J371" s="44"/>
    </row>
    <row r="372" spans="1:10" x14ac:dyDescent="0.3">
      <c r="A372">
        <v>1277</v>
      </c>
      <c r="B372">
        <f t="shared" si="5"/>
        <v>9.4610042889392196E-4</v>
      </c>
      <c r="C372" s="27">
        <f>SUM($B$2:B372)</f>
        <v>0.45516913860408253</v>
      </c>
      <c r="I372" s="32"/>
      <c r="J372" s="44"/>
    </row>
    <row r="373" spans="1:10" x14ac:dyDescent="0.3">
      <c r="A373">
        <v>1274</v>
      </c>
      <c r="B373">
        <f t="shared" si="5"/>
        <v>9.4387779671954307E-4</v>
      </c>
      <c r="C373" s="27">
        <f>SUM($B$2:B373)</f>
        <v>0.4561130164008021</v>
      </c>
      <c r="I373" s="32"/>
      <c r="J373" s="44"/>
    </row>
    <row r="374" spans="1:10" x14ac:dyDescent="0.3">
      <c r="A374">
        <v>1272</v>
      </c>
      <c r="B374">
        <f t="shared" si="5"/>
        <v>9.4239604193662385E-4</v>
      </c>
      <c r="C374" s="27">
        <f>SUM($B$2:B374)</f>
        <v>0.45705541244273873</v>
      </c>
      <c r="I374" s="32"/>
      <c r="J374" s="44"/>
    </row>
    <row r="375" spans="1:10" x14ac:dyDescent="0.3">
      <c r="A375">
        <v>1270</v>
      </c>
      <c r="B375">
        <f t="shared" si="5"/>
        <v>9.4091428715370462E-4</v>
      </c>
      <c r="C375" s="27">
        <f>SUM($B$2:B375)</f>
        <v>0.45799632672989243</v>
      </c>
      <c r="I375" s="32"/>
      <c r="J375" s="44"/>
    </row>
    <row r="376" spans="1:10" x14ac:dyDescent="0.3">
      <c r="A376">
        <v>1269</v>
      </c>
      <c r="B376">
        <f t="shared" si="5"/>
        <v>9.4017340976224506E-4</v>
      </c>
      <c r="C376" s="27">
        <f>SUM($B$2:B376)</f>
        <v>0.4589365001396547</v>
      </c>
      <c r="I376" s="32"/>
      <c r="J376" s="44"/>
    </row>
    <row r="377" spans="1:10" x14ac:dyDescent="0.3">
      <c r="A377">
        <v>1264</v>
      </c>
      <c r="B377">
        <f t="shared" si="5"/>
        <v>9.3646902280494694E-4</v>
      </c>
      <c r="C377" s="27">
        <f>SUM($B$2:B377)</f>
        <v>0.45987296916245962</v>
      </c>
      <c r="I377" s="32"/>
      <c r="J377" s="44"/>
    </row>
    <row r="378" spans="1:10" x14ac:dyDescent="0.3">
      <c r="A378">
        <v>1263</v>
      </c>
      <c r="B378">
        <f t="shared" si="5"/>
        <v>9.3572814541348739E-4</v>
      </c>
      <c r="C378" s="27">
        <f>SUM($B$2:B378)</f>
        <v>0.46080869730787311</v>
      </c>
      <c r="I378" s="32"/>
      <c r="J378" s="44"/>
    </row>
    <row r="379" spans="1:10" x14ac:dyDescent="0.3">
      <c r="A379">
        <v>1260</v>
      </c>
      <c r="B379">
        <f t="shared" si="5"/>
        <v>9.3350551323910849E-4</v>
      </c>
      <c r="C379" s="27">
        <f>SUM($B$2:B379)</f>
        <v>0.46174220282111222</v>
      </c>
      <c r="I379" s="32"/>
      <c r="J379" s="44"/>
    </row>
    <row r="380" spans="1:10" x14ac:dyDescent="0.3">
      <c r="A380">
        <v>1258</v>
      </c>
      <c r="B380">
        <f t="shared" si="5"/>
        <v>9.3202375845618938E-4</v>
      </c>
      <c r="C380" s="27">
        <f>SUM($B$2:B380)</f>
        <v>0.46267422657956842</v>
      </c>
      <c r="I380" s="32"/>
      <c r="J380" s="44"/>
    </row>
    <row r="381" spans="1:10" x14ac:dyDescent="0.3">
      <c r="A381">
        <v>1253</v>
      </c>
      <c r="B381">
        <f t="shared" si="5"/>
        <v>9.2831937149889126E-4</v>
      </c>
      <c r="C381" s="27">
        <f>SUM($B$2:B381)</f>
        <v>0.46360254595106731</v>
      </c>
      <c r="I381" s="32"/>
      <c r="J381" s="44"/>
    </row>
    <row r="382" spans="1:10" x14ac:dyDescent="0.3">
      <c r="A382">
        <v>1253</v>
      </c>
      <c r="B382">
        <f t="shared" si="5"/>
        <v>9.2831937149889126E-4</v>
      </c>
      <c r="C382" s="27">
        <f>SUM($B$2:B382)</f>
        <v>0.46453086532256621</v>
      </c>
      <c r="I382" s="32"/>
      <c r="J382" s="44"/>
    </row>
    <row r="383" spans="1:10" x14ac:dyDescent="0.3">
      <c r="A383">
        <v>1250</v>
      </c>
      <c r="B383">
        <f t="shared" si="5"/>
        <v>9.2609673932451248E-4</v>
      </c>
      <c r="C383" s="27">
        <f>SUM($B$2:B383)</f>
        <v>0.46545696206189074</v>
      </c>
      <c r="I383" s="32"/>
      <c r="J383" s="44"/>
    </row>
    <row r="384" spans="1:10" x14ac:dyDescent="0.3">
      <c r="A384">
        <v>1250</v>
      </c>
      <c r="B384">
        <f t="shared" si="5"/>
        <v>9.2609673932451248E-4</v>
      </c>
      <c r="C384" s="27">
        <f>SUM($B$2:B384)</f>
        <v>0.46638305880121528</v>
      </c>
      <c r="I384" s="32"/>
      <c r="J384" s="44"/>
    </row>
    <row r="385" spans="1:10" x14ac:dyDescent="0.3">
      <c r="A385">
        <v>1250</v>
      </c>
      <c r="B385">
        <f t="shared" si="5"/>
        <v>9.2609673932451248E-4</v>
      </c>
      <c r="C385" s="27">
        <f>SUM($B$2:B385)</f>
        <v>0.46730915554053981</v>
      </c>
      <c r="I385" s="32"/>
      <c r="J385" s="44"/>
    </row>
    <row r="386" spans="1:10" x14ac:dyDescent="0.3">
      <c r="A386">
        <v>1245</v>
      </c>
      <c r="B386">
        <f t="shared" si="5"/>
        <v>9.2239235236721436E-4</v>
      </c>
      <c r="C386" s="27">
        <f>SUM($B$2:B386)</f>
        <v>0.46823154789290705</v>
      </c>
      <c r="I386" s="32"/>
      <c r="J386" s="44"/>
    </row>
    <row r="387" spans="1:10" x14ac:dyDescent="0.3">
      <c r="A387">
        <v>1244</v>
      </c>
      <c r="B387">
        <f t="shared" ref="B387:B450" si="6">A387/$B$1</f>
        <v>9.216514749757548E-4</v>
      </c>
      <c r="C387" s="27">
        <f>SUM($B$2:B387)</f>
        <v>0.4691531993678828</v>
      </c>
      <c r="I387" s="32"/>
      <c r="J387" s="44"/>
    </row>
    <row r="388" spans="1:10" x14ac:dyDescent="0.3">
      <c r="A388">
        <v>1244</v>
      </c>
      <c r="B388">
        <f t="shared" si="6"/>
        <v>9.216514749757548E-4</v>
      </c>
      <c r="C388" s="27">
        <f>SUM($B$2:B388)</f>
        <v>0.47007485084285855</v>
      </c>
      <c r="I388" s="32"/>
      <c r="J388" s="44"/>
    </row>
    <row r="389" spans="1:10" x14ac:dyDescent="0.3">
      <c r="A389">
        <v>1242</v>
      </c>
      <c r="B389">
        <f t="shared" si="6"/>
        <v>9.2016972019283558E-4</v>
      </c>
      <c r="C389" s="27">
        <f>SUM($B$2:B389)</f>
        <v>0.47099502056305137</v>
      </c>
      <c r="I389" s="32"/>
      <c r="J389" s="44"/>
    </row>
    <row r="390" spans="1:10" x14ac:dyDescent="0.3">
      <c r="A390">
        <v>1241</v>
      </c>
      <c r="B390">
        <f t="shared" si="6"/>
        <v>9.1942884280137591E-4</v>
      </c>
      <c r="C390" s="27">
        <f>SUM($B$2:B390)</f>
        <v>0.47191444940585275</v>
      </c>
      <c r="I390" s="32"/>
      <c r="J390" s="44"/>
    </row>
    <row r="391" spans="1:10" x14ac:dyDescent="0.3">
      <c r="A391">
        <v>1241</v>
      </c>
      <c r="B391">
        <f t="shared" si="6"/>
        <v>9.1942884280137591E-4</v>
      </c>
      <c r="C391" s="27">
        <f>SUM($B$2:B391)</f>
        <v>0.47283387824865414</v>
      </c>
      <c r="I391" s="32"/>
      <c r="J391" s="44"/>
    </row>
    <row r="392" spans="1:10" x14ac:dyDescent="0.3">
      <c r="A392">
        <v>1240</v>
      </c>
      <c r="B392">
        <f t="shared" si="6"/>
        <v>9.1868796540991635E-4</v>
      </c>
      <c r="C392" s="27">
        <f>SUM($B$2:B392)</f>
        <v>0.47375256621406403</v>
      </c>
      <c r="I392" s="32"/>
      <c r="J392" s="44"/>
    </row>
    <row r="393" spans="1:10" x14ac:dyDescent="0.3">
      <c r="A393">
        <v>1237</v>
      </c>
      <c r="B393">
        <f t="shared" si="6"/>
        <v>9.1646533323553757E-4</v>
      </c>
      <c r="C393" s="27">
        <f>SUM($B$2:B393)</f>
        <v>0.47466903154729956</v>
      </c>
      <c r="I393" s="32"/>
      <c r="J393" s="44"/>
    </row>
    <row r="394" spans="1:10" x14ac:dyDescent="0.3">
      <c r="A394">
        <v>1234</v>
      </c>
      <c r="B394">
        <f t="shared" si="6"/>
        <v>9.1424270106115868E-4</v>
      </c>
      <c r="C394" s="27">
        <f>SUM($B$2:B394)</f>
        <v>0.47558327424836072</v>
      </c>
      <c r="I394" s="32"/>
      <c r="J394" s="44"/>
    </row>
    <row r="395" spans="1:10" x14ac:dyDescent="0.3">
      <c r="A395">
        <v>1234</v>
      </c>
      <c r="B395">
        <f t="shared" si="6"/>
        <v>9.1424270106115868E-4</v>
      </c>
      <c r="C395" s="27">
        <f>SUM($B$2:B395)</f>
        <v>0.47649751694942188</v>
      </c>
      <c r="I395" s="32"/>
      <c r="J395" s="44"/>
    </row>
    <row r="396" spans="1:10" x14ac:dyDescent="0.3">
      <c r="A396">
        <v>1232</v>
      </c>
      <c r="B396">
        <f t="shared" si="6"/>
        <v>9.1276094627823945E-4</v>
      </c>
      <c r="C396" s="27">
        <f>SUM($B$2:B396)</f>
        <v>0.47741027789570012</v>
      </c>
      <c r="I396" s="32"/>
      <c r="J396" s="44"/>
    </row>
    <row r="397" spans="1:10" x14ac:dyDescent="0.3">
      <c r="A397">
        <v>1231</v>
      </c>
      <c r="B397">
        <f t="shared" si="6"/>
        <v>9.1202006888677989E-4</v>
      </c>
      <c r="C397" s="27">
        <f>SUM($B$2:B397)</f>
        <v>0.47832229796458692</v>
      </c>
      <c r="I397" s="32"/>
      <c r="J397" s="44"/>
    </row>
    <row r="398" spans="1:10" x14ac:dyDescent="0.3">
      <c r="A398">
        <v>1230</v>
      </c>
      <c r="B398">
        <f t="shared" si="6"/>
        <v>9.1127919149532023E-4</v>
      </c>
      <c r="C398" s="27">
        <f>SUM($B$2:B398)</f>
        <v>0.47923357715608222</v>
      </c>
      <c r="I398" s="32"/>
      <c r="J398" s="44"/>
    </row>
    <row r="399" spans="1:10" x14ac:dyDescent="0.3">
      <c r="A399">
        <v>1230</v>
      </c>
      <c r="B399">
        <f t="shared" si="6"/>
        <v>9.1127919149532023E-4</v>
      </c>
      <c r="C399" s="27">
        <f>SUM($B$2:B399)</f>
        <v>0.48014485634757753</v>
      </c>
      <c r="I399" s="32"/>
      <c r="J399" s="44"/>
    </row>
    <row r="400" spans="1:10" x14ac:dyDescent="0.3">
      <c r="A400">
        <v>1229</v>
      </c>
      <c r="B400">
        <f t="shared" si="6"/>
        <v>9.1053831410386067E-4</v>
      </c>
      <c r="C400" s="27">
        <f>SUM($B$2:B400)</f>
        <v>0.4810553946616814</v>
      </c>
      <c r="I400" s="32"/>
      <c r="J400" s="44"/>
    </row>
    <row r="401" spans="1:10" x14ac:dyDescent="0.3">
      <c r="A401">
        <v>1228</v>
      </c>
      <c r="B401">
        <f t="shared" si="6"/>
        <v>9.09797436712401E-4</v>
      </c>
      <c r="C401" s="27">
        <f>SUM($B$2:B401)</f>
        <v>0.48196519209839378</v>
      </c>
      <c r="I401" s="32"/>
      <c r="J401" s="44"/>
    </row>
    <row r="402" spans="1:10" x14ac:dyDescent="0.3">
      <c r="A402">
        <v>1226</v>
      </c>
      <c r="B402">
        <f t="shared" si="6"/>
        <v>9.0831568192948178E-4</v>
      </c>
      <c r="C402" s="27">
        <f>SUM($B$2:B402)</f>
        <v>0.48287350778032329</v>
      </c>
      <c r="I402" s="32"/>
      <c r="J402" s="44"/>
    </row>
    <row r="403" spans="1:10" x14ac:dyDescent="0.3">
      <c r="A403">
        <v>1226</v>
      </c>
      <c r="B403">
        <f t="shared" si="6"/>
        <v>9.0831568192948178E-4</v>
      </c>
      <c r="C403" s="27">
        <f>SUM($B$2:B403)</f>
        <v>0.48378182346225279</v>
      </c>
      <c r="I403" s="32"/>
      <c r="J403" s="44"/>
    </row>
    <row r="404" spans="1:10" x14ac:dyDescent="0.3">
      <c r="A404">
        <v>1220</v>
      </c>
      <c r="B404">
        <f t="shared" si="6"/>
        <v>9.038704175807241E-4</v>
      </c>
      <c r="C404" s="27">
        <f>SUM($B$2:B404)</f>
        <v>0.48468569387983351</v>
      </c>
      <c r="I404" s="32"/>
      <c r="J404" s="44"/>
    </row>
    <row r="405" spans="1:10" x14ac:dyDescent="0.3">
      <c r="A405">
        <v>1217</v>
      </c>
      <c r="B405">
        <f t="shared" si="6"/>
        <v>9.0164778540634532E-4</v>
      </c>
      <c r="C405" s="27">
        <f>SUM($B$2:B405)</f>
        <v>0.48558734166523987</v>
      </c>
      <c r="I405" s="32"/>
      <c r="J405" s="44"/>
    </row>
    <row r="406" spans="1:10" x14ac:dyDescent="0.3">
      <c r="A406">
        <v>1216</v>
      </c>
      <c r="B406">
        <f t="shared" si="6"/>
        <v>9.0090690801488576E-4</v>
      </c>
      <c r="C406" s="27">
        <f>SUM($B$2:B406)</f>
        <v>0.48648824857325473</v>
      </c>
      <c r="I406" s="32"/>
      <c r="J406" s="44"/>
    </row>
    <row r="407" spans="1:10" x14ac:dyDescent="0.3">
      <c r="A407">
        <v>1215</v>
      </c>
      <c r="B407">
        <f t="shared" si="6"/>
        <v>9.0016603062342609E-4</v>
      </c>
      <c r="C407" s="27">
        <f>SUM($B$2:B407)</f>
        <v>0.48738841460387816</v>
      </c>
      <c r="I407" s="32"/>
      <c r="J407" s="44"/>
    </row>
    <row r="408" spans="1:10" x14ac:dyDescent="0.3">
      <c r="A408">
        <v>1215</v>
      </c>
      <c r="B408">
        <f t="shared" si="6"/>
        <v>9.0016603062342609E-4</v>
      </c>
      <c r="C408" s="27">
        <f>SUM($B$2:B408)</f>
        <v>0.48828858063450159</v>
      </c>
      <c r="I408" s="32"/>
      <c r="J408" s="44"/>
    </row>
    <row r="409" spans="1:10" x14ac:dyDescent="0.3">
      <c r="A409">
        <v>1213</v>
      </c>
      <c r="B409">
        <f t="shared" si="6"/>
        <v>8.9868427584050687E-4</v>
      </c>
      <c r="C409" s="27">
        <f>SUM($B$2:B409)</f>
        <v>0.48918726491034209</v>
      </c>
      <c r="I409" s="32"/>
      <c r="J409" s="44"/>
    </row>
    <row r="410" spans="1:10" x14ac:dyDescent="0.3">
      <c r="A410">
        <v>1213</v>
      </c>
      <c r="B410">
        <f t="shared" si="6"/>
        <v>8.9868427584050687E-4</v>
      </c>
      <c r="C410" s="27">
        <f>SUM($B$2:B410)</f>
        <v>0.49008594918618259</v>
      </c>
      <c r="I410" s="32"/>
      <c r="J410" s="44"/>
    </row>
    <row r="411" spans="1:10" x14ac:dyDescent="0.3">
      <c r="A411">
        <v>1211</v>
      </c>
      <c r="B411">
        <f t="shared" si="6"/>
        <v>8.9720252105758764E-4</v>
      </c>
      <c r="C411" s="27">
        <f>SUM($B$2:B411)</f>
        <v>0.49098315170724016</v>
      </c>
      <c r="I411" s="32"/>
      <c r="J411" s="44"/>
    </row>
    <row r="412" spans="1:10" x14ac:dyDescent="0.3">
      <c r="A412">
        <v>1211</v>
      </c>
      <c r="B412">
        <f t="shared" si="6"/>
        <v>8.9720252105758764E-4</v>
      </c>
      <c r="C412" s="27">
        <f>SUM($B$2:B412)</f>
        <v>0.49188035422829773</v>
      </c>
      <c r="I412" s="32"/>
      <c r="J412" s="44"/>
    </row>
    <row r="413" spans="1:10" x14ac:dyDescent="0.3">
      <c r="A413">
        <v>1210</v>
      </c>
      <c r="B413">
        <f t="shared" si="6"/>
        <v>8.9646164366612808E-4</v>
      </c>
      <c r="C413" s="27">
        <f>SUM($B$2:B413)</f>
        <v>0.49277681587196387</v>
      </c>
      <c r="I413" s="32"/>
      <c r="J413" s="44"/>
    </row>
    <row r="414" spans="1:10" x14ac:dyDescent="0.3">
      <c r="A414">
        <v>1208</v>
      </c>
      <c r="B414">
        <f t="shared" si="6"/>
        <v>8.9497988888320886E-4</v>
      </c>
      <c r="C414" s="27">
        <f>SUM($B$2:B414)</f>
        <v>0.49367179576084708</v>
      </c>
      <c r="I414" s="32"/>
      <c r="J414" s="44"/>
    </row>
    <row r="415" spans="1:10" x14ac:dyDescent="0.3">
      <c r="A415">
        <v>1199</v>
      </c>
      <c r="B415">
        <f t="shared" si="6"/>
        <v>8.8831199236007229E-4</v>
      </c>
      <c r="C415" s="27">
        <f>SUM($B$2:B415)</f>
        <v>0.49456010775320713</v>
      </c>
      <c r="I415" s="32"/>
      <c r="J415" s="44"/>
    </row>
    <row r="416" spans="1:10" x14ac:dyDescent="0.3">
      <c r="A416">
        <v>1198</v>
      </c>
      <c r="B416">
        <f t="shared" si="6"/>
        <v>8.8757111496861273E-4</v>
      </c>
      <c r="C416" s="27">
        <f>SUM($B$2:B416)</f>
        <v>0.49544767886817576</v>
      </c>
      <c r="I416" s="32"/>
      <c r="J416" s="44"/>
    </row>
    <row r="417" spans="1:10" x14ac:dyDescent="0.3">
      <c r="A417">
        <v>1198</v>
      </c>
      <c r="B417">
        <f t="shared" si="6"/>
        <v>8.8757111496861273E-4</v>
      </c>
      <c r="C417" s="27">
        <f>SUM($B$2:B417)</f>
        <v>0.49633524998314438</v>
      </c>
      <c r="I417" s="32"/>
      <c r="J417" s="44"/>
    </row>
    <row r="418" spans="1:10" x14ac:dyDescent="0.3">
      <c r="A418">
        <v>1198</v>
      </c>
      <c r="B418">
        <f t="shared" si="6"/>
        <v>8.8757111496861273E-4</v>
      </c>
      <c r="C418" s="27">
        <f>SUM($B$2:B418)</f>
        <v>0.497222821098113</v>
      </c>
      <c r="I418" s="32"/>
      <c r="J418" s="44"/>
    </row>
    <row r="419" spans="1:10" x14ac:dyDescent="0.3">
      <c r="A419">
        <v>1198</v>
      </c>
      <c r="B419">
        <f t="shared" si="6"/>
        <v>8.8757111496861273E-4</v>
      </c>
      <c r="C419" s="27">
        <f>SUM($B$2:B419)</f>
        <v>0.49811039221308162</v>
      </c>
      <c r="I419" s="32"/>
      <c r="J419" s="44"/>
    </row>
    <row r="420" spans="1:10" x14ac:dyDescent="0.3">
      <c r="A420">
        <v>1198</v>
      </c>
      <c r="B420">
        <f t="shared" si="6"/>
        <v>8.8757111496861273E-4</v>
      </c>
      <c r="C420" s="27">
        <f>SUM($B$2:B420)</f>
        <v>0.49899796332805024</v>
      </c>
      <c r="I420" s="32"/>
      <c r="J420" s="44"/>
    </row>
    <row r="421" spans="1:10" x14ac:dyDescent="0.3">
      <c r="A421">
        <v>1196</v>
      </c>
      <c r="B421">
        <f t="shared" si="6"/>
        <v>8.8608936018569351E-4</v>
      </c>
      <c r="C421" s="27">
        <f>SUM($B$2:B421)</f>
        <v>0.49988405268823594</v>
      </c>
      <c r="I421" s="32"/>
      <c r="J421" s="44"/>
    </row>
    <row r="422" spans="1:10" x14ac:dyDescent="0.3">
      <c r="A422">
        <v>1196</v>
      </c>
      <c r="B422">
        <f t="shared" si="6"/>
        <v>8.8608936018569351E-4</v>
      </c>
      <c r="C422" s="27">
        <f>SUM($B$2:B422)</f>
        <v>0.50077014204842163</v>
      </c>
      <c r="I422" s="32"/>
      <c r="J422" s="44"/>
    </row>
    <row r="423" spans="1:10" x14ac:dyDescent="0.3">
      <c r="A423">
        <v>1194</v>
      </c>
      <c r="B423">
        <f t="shared" si="6"/>
        <v>8.8460760540277428E-4</v>
      </c>
      <c r="C423" s="27">
        <f>SUM($B$2:B423)</f>
        <v>0.50165474965382439</v>
      </c>
      <c r="I423" s="32"/>
      <c r="J423" s="44"/>
    </row>
    <row r="424" spans="1:10" x14ac:dyDescent="0.3">
      <c r="A424">
        <v>1193</v>
      </c>
      <c r="B424">
        <f t="shared" si="6"/>
        <v>8.8386672801131472E-4</v>
      </c>
      <c r="C424" s="27">
        <f>SUM($B$2:B424)</f>
        <v>0.50253861638183572</v>
      </c>
      <c r="I424" s="32"/>
      <c r="J424" s="44"/>
    </row>
    <row r="425" spans="1:10" x14ac:dyDescent="0.3">
      <c r="A425">
        <v>1192</v>
      </c>
      <c r="B425">
        <f t="shared" si="6"/>
        <v>8.8312585061985506E-4</v>
      </c>
      <c r="C425" s="27">
        <f>SUM($B$2:B425)</f>
        <v>0.50342174223245562</v>
      </c>
      <c r="I425" s="32"/>
      <c r="J425" s="44"/>
    </row>
    <row r="426" spans="1:10" x14ac:dyDescent="0.3">
      <c r="A426">
        <v>1192</v>
      </c>
      <c r="B426">
        <f t="shared" si="6"/>
        <v>8.8312585061985506E-4</v>
      </c>
      <c r="C426" s="27">
        <f>SUM($B$2:B426)</f>
        <v>0.50430486808307551</v>
      </c>
      <c r="I426" s="32"/>
      <c r="J426" s="44"/>
    </row>
    <row r="427" spans="1:10" x14ac:dyDescent="0.3">
      <c r="A427">
        <v>1191</v>
      </c>
      <c r="B427">
        <f t="shared" si="6"/>
        <v>8.823849732283955E-4</v>
      </c>
      <c r="C427" s="27">
        <f>SUM($B$2:B427)</f>
        <v>0.50518725305630385</v>
      </c>
      <c r="I427" s="32"/>
      <c r="J427" s="44"/>
    </row>
    <row r="428" spans="1:10" x14ac:dyDescent="0.3">
      <c r="A428">
        <v>1190</v>
      </c>
      <c r="B428">
        <f t="shared" si="6"/>
        <v>8.8164409583693583E-4</v>
      </c>
      <c r="C428" s="27">
        <f>SUM($B$2:B428)</f>
        <v>0.50606889715214076</v>
      </c>
      <c r="I428" s="32"/>
      <c r="J428" s="44"/>
    </row>
    <row r="429" spans="1:10" x14ac:dyDescent="0.3">
      <c r="A429">
        <v>1189</v>
      </c>
      <c r="B429">
        <f t="shared" si="6"/>
        <v>8.8090321844547627E-4</v>
      </c>
      <c r="C429" s="27">
        <f>SUM($B$2:B429)</f>
        <v>0.50694980037058623</v>
      </c>
      <c r="I429" s="32"/>
      <c r="J429" s="44"/>
    </row>
    <row r="430" spans="1:10" x14ac:dyDescent="0.3">
      <c r="A430">
        <v>1188</v>
      </c>
      <c r="B430">
        <f t="shared" si="6"/>
        <v>8.8016234105401661E-4</v>
      </c>
      <c r="C430" s="27">
        <f>SUM($B$2:B430)</f>
        <v>0.50782996271164027</v>
      </c>
      <c r="I430" s="32"/>
      <c r="J430" s="44"/>
    </row>
    <row r="431" spans="1:10" x14ac:dyDescent="0.3">
      <c r="A431">
        <v>1188</v>
      </c>
      <c r="B431">
        <f t="shared" si="6"/>
        <v>8.8016234105401661E-4</v>
      </c>
      <c r="C431" s="27">
        <f>SUM($B$2:B431)</f>
        <v>0.50871012505269431</v>
      </c>
      <c r="I431" s="32"/>
      <c r="J431" s="44"/>
    </row>
    <row r="432" spans="1:10" x14ac:dyDescent="0.3">
      <c r="A432">
        <v>1187</v>
      </c>
      <c r="B432">
        <f t="shared" si="6"/>
        <v>8.7942146366255705E-4</v>
      </c>
      <c r="C432" s="27">
        <f>SUM($B$2:B432)</f>
        <v>0.50958954651635691</v>
      </c>
      <c r="I432" s="32"/>
      <c r="J432" s="44"/>
    </row>
    <row r="433" spans="1:10" x14ac:dyDescent="0.3">
      <c r="A433">
        <v>1185</v>
      </c>
      <c r="B433">
        <f t="shared" si="6"/>
        <v>8.7793970887963782E-4</v>
      </c>
      <c r="C433" s="27">
        <f>SUM($B$2:B433)</f>
        <v>0.51046748622523652</v>
      </c>
      <c r="I433" s="32"/>
      <c r="J433" s="44"/>
    </row>
    <row r="434" spans="1:10" x14ac:dyDescent="0.3">
      <c r="A434">
        <v>1182</v>
      </c>
      <c r="B434">
        <f t="shared" si="6"/>
        <v>8.7571707670525893E-4</v>
      </c>
      <c r="C434" s="27">
        <f>SUM($B$2:B434)</f>
        <v>0.51134320330194183</v>
      </c>
      <c r="I434" s="32"/>
      <c r="J434" s="44"/>
    </row>
    <row r="435" spans="1:10" x14ac:dyDescent="0.3">
      <c r="A435">
        <v>1182</v>
      </c>
      <c r="B435">
        <f t="shared" si="6"/>
        <v>8.7571707670525893E-4</v>
      </c>
      <c r="C435" s="27">
        <f>SUM($B$2:B435)</f>
        <v>0.51221892037864714</v>
      </c>
      <c r="I435" s="32"/>
      <c r="J435" s="44"/>
    </row>
    <row r="436" spans="1:10" x14ac:dyDescent="0.3">
      <c r="A436">
        <v>1180</v>
      </c>
      <c r="B436">
        <f t="shared" si="6"/>
        <v>8.742353219223397E-4</v>
      </c>
      <c r="C436" s="27">
        <f>SUM($B$2:B436)</f>
        <v>0.51309315570056946</v>
      </c>
      <c r="I436" s="32"/>
      <c r="J436" s="44"/>
    </row>
    <row r="437" spans="1:10" x14ac:dyDescent="0.3">
      <c r="A437">
        <v>1180</v>
      </c>
      <c r="B437">
        <f t="shared" si="6"/>
        <v>8.742353219223397E-4</v>
      </c>
      <c r="C437" s="27">
        <f>SUM($B$2:B437)</f>
        <v>0.51396739102249178</v>
      </c>
      <c r="I437" s="32"/>
      <c r="J437" s="44"/>
    </row>
    <row r="438" spans="1:10" x14ac:dyDescent="0.3">
      <c r="A438">
        <v>1179</v>
      </c>
      <c r="B438">
        <f t="shared" si="6"/>
        <v>8.7349444453088015E-4</v>
      </c>
      <c r="C438" s="27">
        <f>SUM($B$2:B438)</f>
        <v>0.51484088546702267</v>
      </c>
      <c r="I438" s="32"/>
      <c r="J438" s="44"/>
    </row>
    <row r="439" spans="1:10" x14ac:dyDescent="0.3">
      <c r="A439">
        <v>1179</v>
      </c>
      <c r="B439">
        <f t="shared" si="6"/>
        <v>8.7349444453088015E-4</v>
      </c>
      <c r="C439" s="27">
        <f>SUM($B$2:B439)</f>
        <v>0.51571437991155356</v>
      </c>
      <c r="I439" s="32"/>
      <c r="J439" s="44"/>
    </row>
    <row r="440" spans="1:10" x14ac:dyDescent="0.3">
      <c r="A440">
        <v>1179</v>
      </c>
      <c r="B440">
        <f t="shared" si="6"/>
        <v>8.7349444453088015E-4</v>
      </c>
      <c r="C440" s="27">
        <f>SUM($B$2:B440)</f>
        <v>0.51658787435608444</v>
      </c>
      <c r="I440" s="32"/>
      <c r="J440" s="44"/>
    </row>
    <row r="441" spans="1:10" x14ac:dyDescent="0.3">
      <c r="A441">
        <v>1178</v>
      </c>
      <c r="B441">
        <f t="shared" si="6"/>
        <v>8.7275356713942048E-4</v>
      </c>
      <c r="C441" s="27">
        <f>SUM($B$2:B441)</f>
        <v>0.51746062792322389</v>
      </c>
      <c r="I441" s="32"/>
      <c r="J441" s="44"/>
    </row>
    <row r="442" spans="1:10" x14ac:dyDescent="0.3">
      <c r="A442">
        <v>1178</v>
      </c>
      <c r="B442">
        <f t="shared" si="6"/>
        <v>8.7275356713942048E-4</v>
      </c>
      <c r="C442" s="27">
        <f>SUM($B$2:B442)</f>
        <v>0.51833338149036334</v>
      </c>
      <c r="I442" s="32"/>
      <c r="J442" s="44"/>
    </row>
    <row r="443" spans="1:10" x14ac:dyDescent="0.3">
      <c r="A443">
        <v>1175</v>
      </c>
      <c r="B443">
        <f t="shared" si="6"/>
        <v>8.705309349650417E-4</v>
      </c>
      <c r="C443" s="27">
        <f>SUM($B$2:B443)</f>
        <v>0.51920391242532837</v>
      </c>
      <c r="I443" s="32"/>
      <c r="J443" s="44"/>
    </row>
    <row r="444" spans="1:10" x14ac:dyDescent="0.3">
      <c r="A444">
        <v>1174</v>
      </c>
      <c r="B444">
        <f t="shared" si="6"/>
        <v>8.6979005757358214E-4</v>
      </c>
      <c r="C444" s="27">
        <f>SUM($B$2:B444)</f>
        <v>0.52007370248290197</v>
      </c>
      <c r="I444" s="32"/>
      <c r="J444" s="44"/>
    </row>
    <row r="445" spans="1:10" x14ac:dyDescent="0.3">
      <c r="A445">
        <v>1174</v>
      </c>
      <c r="B445">
        <f t="shared" si="6"/>
        <v>8.6979005757358214E-4</v>
      </c>
      <c r="C445" s="27">
        <f>SUM($B$2:B445)</f>
        <v>0.52094349254047556</v>
      </c>
      <c r="I445" s="32"/>
      <c r="J445" s="44"/>
    </row>
    <row r="446" spans="1:10" x14ac:dyDescent="0.3">
      <c r="A446">
        <v>1174</v>
      </c>
      <c r="B446">
        <f t="shared" si="6"/>
        <v>8.6979005757358214E-4</v>
      </c>
      <c r="C446" s="27">
        <f>SUM($B$2:B446)</f>
        <v>0.52181328259804916</v>
      </c>
      <c r="I446" s="32"/>
      <c r="J446" s="44"/>
    </row>
    <row r="447" spans="1:10" x14ac:dyDescent="0.3">
      <c r="A447">
        <v>1173</v>
      </c>
      <c r="B447">
        <f t="shared" si="6"/>
        <v>8.6904918018212247E-4</v>
      </c>
      <c r="C447" s="27">
        <f>SUM($B$2:B447)</f>
        <v>0.52268233177823131</v>
      </c>
      <c r="I447" s="32"/>
      <c r="J447" s="44"/>
    </row>
    <row r="448" spans="1:10" x14ac:dyDescent="0.3">
      <c r="A448">
        <v>1173</v>
      </c>
      <c r="B448">
        <f t="shared" si="6"/>
        <v>8.6904918018212247E-4</v>
      </c>
      <c r="C448" s="27">
        <f>SUM($B$2:B448)</f>
        <v>0.52355138095841347</v>
      </c>
      <c r="I448" s="32"/>
      <c r="J448" s="44"/>
    </row>
    <row r="449" spans="1:10" x14ac:dyDescent="0.3">
      <c r="A449">
        <v>1171</v>
      </c>
      <c r="B449">
        <f t="shared" si="6"/>
        <v>8.6756742539920325E-4</v>
      </c>
      <c r="C449" s="27">
        <f>SUM($B$2:B449)</f>
        <v>0.52441894838381264</v>
      </c>
      <c r="I449" s="32"/>
      <c r="J449" s="44"/>
    </row>
    <row r="450" spans="1:10" x14ac:dyDescent="0.3">
      <c r="A450">
        <v>1169</v>
      </c>
      <c r="B450">
        <f t="shared" si="6"/>
        <v>8.6608567061628402E-4</v>
      </c>
      <c r="C450" s="27">
        <f>SUM($B$2:B450)</f>
        <v>0.52528503405442895</v>
      </c>
      <c r="I450" s="32"/>
      <c r="J450" s="44"/>
    </row>
    <row r="451" spans="1:10" x14ac:dyDescent="0.3">
      <c r="A451">
        <v>1169</v>
      </c>
      <c r="B451">
        <f t="shared" ref="B451:B514" si="7">A451/$B$1</f>
        <v>8.6608567061628402E-4</v>
      </c>
      <c r="C451" s="27">
        <f>SUM($B$2:B451)</f>
        <v>0.52615111972504525</v>
      </c>
      <c r="I451" s="32"/>
      <c r="J451" s="44"/>
    </row>
    <row r="452" spans="1:10" x14ac:dyDescent="0.3">
      <c r="A452">
        <v>1169</v>
      </c>
      <c r="B452">
        <f t="shared" si="7"/>
        <v>8.6608567061628402E-4</v>
      </c>
      <c r="C452" s="27">
        <f>SUM($B$2:B452)</f>
        <v>0.52701720539566155</v>
      </c>
      <c r="I452" s="32"/>
      <c r="J452" s="44"/>
    </row>
    <row r="453" spans="1:10" x14ac:dyDescent="0.3">
      <c r="A453">
        <v>1168</v>
      </c>
      <c r="B453">
        <f t="shared" si="7"/>
        <v>8.6534479322482446E-4</v>
      </c>
      <c r="C453" s="27">
        <f>SUM($B$2:B453)</f>
        <v>0.52788255018888641</v>
      </c>
      <c r="I453" s="32"/>
      <c r="J453" s="44"/>
    </row>
    <row r="454" spans="1:10" x14ac:dyDescent="0.3">
      <c r="A454">
        <v>1168</v>
      </c>
      <c r="B454">
        <f t="shared" si="7"/>
        <v>8.6534479322482446E-4</v>
      </c>
      <c r="C454" s="27">
        <f>SUM($B$2:B454)</f>
        <v>0.52874789498211128</v>
      </c>
      <c r="I454" s="32"/>
      <c r="J454" s="44"/>
    </row>
    <row r="455" spans="1:10" x14ac:dyDescent="0.3">
      <c r="A455">
        <v>1167</v>
      </c>
      <c r="B455">
        <f t="shared" si="7"/>
        <v>8.646039158333648E-4</v>
      </c>
      <c r="C455" s="27">
        <f>SUM($B$2:B455)</f>
        <v>0.52961249889794459</v>
      </c>
      <c r="I455" s="32"/>
      <c r="J455" s="44"/>
    </row>
    <row r="456" spans="1:10" x14ac:dyDescent="0.3">
      <c r="A456">
        <v>1165</v>
      </c>
      <c r="B456">
        <f t="shared" si="7"/>
        <v>8.6312216105044557E-4</v>
      </c>
      <c r="C456" s="27">
        <f>SUM($B$2:B456)</f>
        <v>0.53047562105899504</v>
      </c>
      <c r="I456" s="32"/>
      <c r="J456" s="44"/>
    </row>
    <row r="457" spans="1:10" x14ac:dyDescent="0.3">
      <c r="A457">
        <v>1161</v>
      </c>
      <c r="B457">
        <f t="shared" si="7"/>
        <v>8.6015865148460712E-4</v>
      </c>
      <c r="C457" s="27">
        <f>SUM($B$2:B457)</f>
        <v>0.53133577971047963</v>
      </c>
      <c r="I457" s="32"/>
      <c r="J457" s="44"/>
    </row>
    <row r="458" spans="1:10" x14ac:dyDescent="0.3">
      <c r="A458">
        <v>1161</v>
      </c>
      <c r="B458">
        <f t="shared" si="7"/>
        <v>8.6015865148460712E-4</v>
      </c>
      <c r="C458" s="27">
        <f>SUM($B$2:B458)</f>
        <v>0.53219593836196422</v>
      </c>
      <c r="I458" s="32"/>
      <c r="J458" s="44"/>
    </row>
    <row r="459" spans="1:10" x14ac:dyDescent="0.3">
      <c r="A459">
        <v>1159</v>
      </c>
      <c r="B459">
        <f t="shared" si="7"/>
        <v>8.5867689670168789E-4</v>
      </c>
      <c r="C459" s="27">
        <f>SUM($B$2:B459)</f>
        <v>0.53305461525866593</v>
      </c>
      <c r="I459" s="32"/>
      <c r="J459" s="44"/>
    </row>
    <row r="460" spans="1:10" x14ac:dyDescent="0.3">
      <c r="A460">
        <v>1158</v>
      </c>
      <c r="B460">
        <f t="shared" si="7"/>
        <v>8.5793601931022834E-4</v>
      </c>
      <c r="C460" s="27">
        <f>SUM($B$2:B460)</f>
        <v>0.53391255127797621</v>
      </c>
      <c r="I460" s="32"/>
      <c r="J460" s="44"/>
    </row>
    <row r="461" spans="1:10" x14ac:dyDescent="0.3">
      <c r="A461">
        <v>1157</v>
      </c>
      <c r="B461">
        <f t="shared" si="7"/>
        <v>8.5719514191876867E-4</v>
      </c>
      <c r="C461" s="27">
        <f>SUM($B$2:B461)</f>
        <v>0.53476974641989494</v>
      </c>
      <c r="I461" s="32"/>
      <c r="J461" s="44"/>
    </row>
    <row r="462" spans="1:10" x14ac:dyDescent="0.3">
      <c r="A462">
        <v>1157</v>
      </c>
      <c r="B462">
        <f t="shared" si="7"/>
        <v>8.5719514191876867E-4</v>
      </c>
      <c r="C462" s="27">
        <f>SUM($B$2:B462)</f>
        <v>0.53562694156181367</v>
      </c>
      <c r="I462" s="32"/>
      <c r="J462" s="44"/>
    </row>
    <row r="463" spans="1:10" x14ac:dyDescent="0.3">
      <c r="A463">
        <v>1157</v>
      </c>
      <c r="B463">
        <f t="shared" si="7"/>
        <v>8.5719514191876867E-4</v>
      </c>
      <c r="C463" s="27">
        <f>SUM($B$2:B463)</f>
        <v>0.53648413670373241</v>
      </c>
      <c r="I463" s="32"/>
      <c r="J463" s="44"/>
    </row>
    <row r="464" spans="1:10" x14ac:dyDescent="0.3">
      <c r="A464">
        <v>1156</v>
      </c>
      <c r="B464">
        <f t="shared" si="7"/>
        <v>8.5645426452730911E-4</v>
      </c>
      <c r="C464" s="27">
        <f>SUM($B$2:B464)</f>
        <v>0.5373405909682597</v>
      </c>
      <c r="I464" s="32"/>
      <c r="J464" s="44"/>
    </row>
    <row r="465" spans="1:10" x14ac:dyDescent="0.3">
      <c r="A465">
        <v>1156</v>
      </c>
      <c r="B465">
        <f t="shared" si="7"/>
        <v>8.5645426452730911E-4</v>
      </c>
      <c r="C465" s="27">
        <f>SUM($B$2:B465)</f>
        <v>0.538197045232787</v>
      </c>
      <c r="I465" s="32"/>
      <c r="J465" s="44"/>
    </row>
    <row r="466" spans="1:10" x14ac:dyDescent="0.3">
      <c r="A466">
        <v>1155</v>
      </c>
      <c r="B466">
        <f t="shared" si="7"/>
        <v>8.5571338713584955E-4</v>
      </c>
      <c r="C466" s="27">
        <f>SUM($B$2:B466)</f>
        <v>0.53905275861992286</v>
      </c>
      <c r="I466" s="32"/>
      <c r="J466" s="44"/>
    </row>
    <row r="467" spans="1:10" x14ac:dyDescent="0.3">
      <c r="A467">
        <v>1152</v>
      </c>
      <c r="B467">
        <f t="shared" si="7"/>
        <v>8.5349075496147066E-4</v>
      </c>
      <c r="C467" s="27">
        <f>SUM($B$2:B467)</f>
        <v>0.5399062493748843</v>
      </c>
      <c r="I467" s="32"/>
      <c r="J467" s="44"/>
    </row>
    <row r="468" spans="1:10" x14ac:dyDescent="0.3">
      <c r="A468">
        <v>1152</v>
      </c>
      <c r="B468">
        <f t="shared" si="7"/>
        <v>8.5349075496147066E-4</v>
      </c>
      <c r="C468" s="27">
        <f>SUM($B$2:B468)</f>
        <v>0.54075974012984573</v>
      </c>
      <c r="I468" s="32"/>
      <c r="J468" s="44"/>
    </row>
    <row r="469" spans="1:10" x14ac:dyDescent="0.3">
      <c r="A469">
        <v>1151</v>
      </c>
      <c r="B469">
        <f t="shared" si="7"/>
        <v>8.527498775700111E-4</v>
      </c>
      <c r="C469" s="27">
        <f>SUM($B$2:B469)</f>
        <v>0.54161249000741574</v>
      </c>
      <c r="I469" s="32"/>
      <c r="J469" s="44"/>
    </row>
    <row r="470" spans="1:10" x14ac:dyDescent="0.3">
      <c r="A470">
        <v>1150</v>
      </c>
      <c r="B470">
        <f t="shared" si="7"/>
        <v>8.5200900017855144E-4</v>
      </c>
      <c r="C470" s="27">
        <f>SUM($B$2:B470)</f>
        <v>0.5424644990075943</v>
      </c>
      <c r="I470" s="32"/>
      <c r="J470" s="44"/>
    </row>
    <row r="471" spans="1:10" x14ac:dyDescent="0.3">
      <c r="A471">
        <v>1150</v>
      </c>
      <c r="B471">
        <f t="shared" si="7"/>
        <v>8.5200900017855144E-4</v>
      </c>
      <c r="C471" s="27">
        <f>SUM($B$2:B471)</f>
        <v>0.54331650800777287</v>
      </c>
      <c r="I471" s="32"/>
      <c r="J471" s="44"/>
    </row>
    <row r="472" spans="1:10" x14ac:dyDescent="0.3">
      <c r="A472">
        <v>1149</v>
      </c>
      <c r="B472">
        <f t="shared" si="7"/>
        <v>8.5126812278709188E-4</v>
      </c>
      <c r="C472" s="27">
        <f>SUM($B$2:B472)</f>
        <v>0.54416777613056</v>
      </c>
      <c r="I472" s="32"/>
      <c r="J472" s="44"/>
    </row>
    <row r="473" spans="1:10" x14ac:dyDescent="0.3">
      <c r="A473">
        <v>1149</v>
      </c>
      <c r="B473">
        <f t="shared" si="7"/>
        <v>8.5126812278709188E-4</v>
      </c>
      <c r="C473" s="27">
        <f>SUM($B$2:B473)</f>
        <v>0.54501904425334713</v>
      </c>
      <c r="I473" s="32"/>
      <c r="J473" s="44"/>
    </row>
    <row r="474" spans="1:10" x14ac:dyDescent="0.3">
      <c r="A474">
        <v>1149</v>
      </c>
      <c r="B474">
        <f t="shared" si="7"/>
        <v>8.5126812278709188E-4</v>
      </c>
      <c r="C474" s="27">
        <f>SUM($B$2:B474)</f>
        <v>0.54587031237613426</v>
      </c>
      <c r="I474" s="32"/>
      <c r="J474" s="44"/>
    </row>
    <row r="475" spans="1:10" x14ac:dyDescent="0.3">
      <c r="A475">
        <v>1149</v>
      </c>
      <c r="B475">
        <f t="shared" si="7"/>
        <v>8.5126812278709188E-4</v>
      </c>
      <c r="C475" s="27">
        <f>SUM($B$2:B475)</f>
        <v>0.54672158049892139</v>
      </c>
      <c r="I475" s="32"/>
      <c r="J475" s="44"/>
    </row>
    <row r="476" spans="1:10" x14ac:dyDescent="0.3">
      <c r="A476">
        <v>1148</v>
      </c>
      <c r="B476">
        <f t="shared" si="7"/>
        <v>8.5052724539563221E-4</v>
      </c>
      <c r="C476" s="27">
        <f>SUM($B$2:B476)</f>
        <v>0.54757210774431697</v>
      </c>
      <c r="I476" s="32"/>
      <c r="J476" s="44"/>
    </row>
    <row r="477" spans="1:10" x14ac:dyDescent="0.3">
      <c r="A477">
        <v>1147</v>
      </c>
      <c r="B477">
        <f t="shared" si="7"/>
        <v>8.4978636800417265E-4</v>
      </c>
      <c r="C477" s="27">
        <f>SUM($B$2:B477)</f>
        <v>0.54842189411232112</v>
      </c>
      <c r="I477" s="32"/>
      <c r="J477" s="44"/>
    </row>
    <row r="478" spans="1:10" x14ac:dyDescent="0.3">
      <c r="A478">
        <v>1146</v>
      </c>
      <c r="B478">
        <f t="shared" si="7"/>
        <v>8.4904549061271299E-4</v>
      </c>
      <c r="C478" s="27">
        <f>SUM($B$2:B478)</f>
        <v>0.54927093960293383</v>
      </c>
      <c r="I478" s="32"/>
      <c r="J478" s="44"/>
    </row>
    <row r="479" spans="1:10" x14ac:dyDescent="0.3">
      <c r="A479">
        <v>1143</v>
      </c>
      <c r="B479">
        <f t="shared" si="7"/>
        <v>8.468228584383342E-4</v>
      </c>
      <c r="C479" s="27">
        <f>SUM($B$2:B479)</f>
        <v>0.55011776246137212</v>
      </c>
      <c r="I479" s="32"/>
      <c r="J479" s="44"/>
    </row>
    <row r="480" spans="1:10" x14ac:dyDescent="0.3">
      <c r="A480">
        <v>1143</v>
      </c>
      <c r="B480">
        <f t="shared" si="7"/>
        <v>8.468228584383342E-4</v>
      </c>
      <c r="C480" s="27">
        <f>SUM($B$2:B480)</f>
        <v>0.55096458531981041</v>
      </c>
      <c r="I480" s="32"/>
      <c r="J480" s="44"/>
    </row>
    <row r="481" spans="1:10" x14ac:dyDescent="0.3">
      <c r="A481">
        <v>1141</v>
      </c>
      <c r="B481">
        <f t="shared" si="7"/>
        <v>8.4534110365541498E-4</v>
      </c>
      <c r="C481" s="27">
        <f>SUM($B$2:B481)</f>
        <v>0.55180992642346582</v>
      </c>
      <c r="I481" s="32"/>
      <c r="J481" s="44"/>
    </row>
    <row r="482" spans="1:10" x14ac:dyDescent="0.3">
      <c r="A482">
        <v>1139</v>
      </c>
      <c r="B482">
        <f t="shared" si="7"/>
        <v>8.4385934887249575E-4</v>
      </c>
      <c r="C482" s="27">
        <f>SUM($B$2:B482)</f>
        <v>0.55265378577233837</v>
      </c>
      <c r="I482" s="32"/>
      <c r="J482" s="44"/>
    </row>
    <row r="483" spans="1:10" x14ac:dyDescent="0.3">
      <c r="A483">
        <v>1138</v>
      </c>
      <c r="B483">
        <f t="shared" si="7"/>
        <v>8.4311847148103608E-4</v>
      </c>
      <c r="C483" s="27">
        <f>SUM($B$2:B483)</f>
        <v>0.55349690424381937</v>
      </c>
      <c r="I483" s="32"/>
      <c r="J483" s="44"/>
    </row>
    <row r="484" spans="1:10" x14ac:dyDescent="0.3">
      <c r="A484">
        <v>1135</v>
      </c>
      <c r="B484">
        <f t="shared" si="7"/>
        <v>8.408958393066573E-4</v>
      </c>
      <c r="C484" s="27">
        <f>SUM($B$2:B484)</f>
        <v>0.55433780008312605</v>
      </c>
      <c r="I484" s="32"/>
      <c r="J484" s="44"/>
    </row>
    <row r="485" spans="1:10" x14ac:dyDescent="0.3">
      <c r="A485">
        <v>1135</v>
      </c>
      <c r="B485">
        <f t="shared" si="7"/>
        <v>8.408958393066573E-4</v>
      </c>
      <c r="C485" s="27">
        <f>SUM($B$2:B485)</f>
        <v>0.55517869592243274</v>
      </c>
      <c r="I485" s="32"/>
      <c r="J485" s="44"/>
    </row>
    <row r="486" spans="1:10" x14ac:dyDescent="0.3">
      <c r="A486">
        <v>1134</v>
      </c>
      <c r="B486">
        <f t="shared" si="7"/>
        <v>8.4015496191519774E-4</v>
      </c>
      <c r="C486" s="27">
        <f>SUM($B$2:B486)</f>
        <v>0.55601885088434799</v>
      </c>
      <c r="I486" s="32"/>
      <c r="J486" s="44"/>
    </row>
    <row r="487" spans="1:10" x14ac:dyDescent="0.3">
      <c r="A487">
        <v>1131</v>
      </c>
      <c r="B487">
        <f t="shared" si="7"/>
        <v>8.3793232974081885E-4</v>
      </c>
      <c r="C487" s="27">
        <f>SUM($B$2:B487)</f>
        <v>0.55685678321408882</v>
      </c>
      <c r="I487" s="32"/>
      <c r="J487" s="44"/>
    </row>
    <row r="488" spans="1:10" x14ac:dyDescent="0.3">
      <c r="A488">
        <v>1130</v>
      </c>
      <c r="B488">
        <f t="shared" si="7"/>
        <v>8.3719145234935929E-4</v>
      </c>
      <c r="C488" s="27">
        <f>SUM($B$2:B488)</f>
        <v>0.55769397466643822</v>
      </c>
      <c r="I488" s="32"/>
      <c r="J488" s="44"/>
    </row>
    <row r="489" spans="1:10" x14ac:dyDescent="0.3">
      <c r="A489">
        <v>1128</v>
      </c>
      <c r="B489">
        <f t="shared" si="7"/>
        <v>8.3570969756644007E-4</v>
      </c>
      <c r="C489" s="27">
        <f>SUM($B$2:B489)</f>
        <v>0.55852968436400463</v>
      </c>
      <c r="I489" s="32"/>
      <c r="J489" s="44"/>
    </row>
    <row r="490" spans="1:10" x14ac:dyDescent="0.3">
      <c r="A490">
        <v>1127</v>
      </c>
      <c r="B490">
        <f t="shared" si="7"/>
        <v>8.349688201749804E-4</v>
      </c>
      <c r="C490" s="27">
        <f>SUM($B$2:B490)</f>
        <v>0.55936465318417961</v>
      </c>
      <c r="I490" s="32"/>
      <c r="J490" s="44"/>
    </row>
    <row r="491" spans="1:10" x14ac:dyDescent="0.3">
      <c r="A491">
        <v>1127</v>
      </c>
      <c r="B491">
        <f t="shared" si="7"/>
        <v>8.349688201749804E-4</v>
      </c>
      <c r="C491" s="27">
        <f>SUM($B$2:B491)</f>
        <v>0.56019962200435458</v>
      </c>
      <c r="I491" s="32"/>
      <c r="J491" s="44"/>
    </row>
    <row r="492" spans="1:10" x14ac:dyDescent="0.3">
      <c r="A492">
        <v>1125</v>
      </c>
      <c r="B492">
        <f t="shared" si="7"/>
        <v>8.3348706539206118E-4</v>
      </c>
      <c r="C492" s="27">
        <f>SUM($B$2:B492)</f>
        <v>0.56103310906974668</v>
      </c>
      <c r="I492" s="32"/>
      <c r="J492" s="44"/>
    </row>
    <row r="493" spans="1:10" x14ac:dyDescent="0.3">
      <c r="A493">
        <v>1123</v>
      </c>
      <c r="B493">
        <f t="shared" si="7"/>
        <v>8.3200531060914195E-4</v>
      </c>
      <c r="C493" s="27">
        <f>SUM($B$2:B493)</f>
        <v>0.5618651143803558</v>
      </c>
      <c r="I493" s="32"/>
      <c r="J493" s="44"/>
    </row>
    <row r="494" spans="1:10" x14ac:dyDescent="0.3">
      <c r="A494">
        <v>1121</v>
      </c>
      <c r="B494">
        <f t="shared" si="7"/>
        <v>8.3052355582622272E-4</v>
      </c>
      <c r="C494" s="27">
        <f>SUM($B$2:B494)</f>
        <v>0.56269563793618205</v>
      </c>
      <c r="I494" s="32"/>
      <c r="J494" s="44"/>
    </row>
    <row r="495" spans="1:10" x14ac:dyDescent="0.3">
      <c r="A495">
        <v>1120</v>
      </c>
      <c r="B495">
        <f t="shared" si="7"/>
        <v>8.2978267843476317E-4</v>
      </c>
      <c r="C495" s="27">
        <f>SUM($B$2:B495)</f>
        <v>0.56352542061461686</v>
      </c>
      <c r="I495" s="32"/>
      <c r="J495" s="44"/>
    </row>
    <row r="496" spans="1:10" x14ac:dyDescent="0.3">
      <c r="A496">
        <v>1120</v>
      </c>
      <c r="B496">
        <f t="shared" si="7"/>
        <v>8.2978267843476317E-4</v>
      </c>
      <c r="C496" s="27">
        <f>SUM($B$2:B496)</f>
        <v>0.56435520329305167</v>
      </c>
      <c r="I496" s="32"/>
      <c r="J496" s="44"/>
    </row>
    <row r="497" spans="1:10" x14ac:dyDescent="0.3">
      <c r="A497">
        <v>1117</v>
      </c>
      <c r="B497">
        <f t="shared" si="7"/>
        <v>8.2756004626038427E-4</v>
      </c>
      <c r="C497" s="27">
        <f>SUM($B$2:B497)</f>
        <v>0.56518276333931206</v>
      </c>
      <c r="I497" s="32"/>
      <c r="J497" s="44"/>
    </row>
    <row r="498" spans="1:10" x14ac:dyDescent="0.3">
      <c r="A498">
        <v>1117</v>
      </c>
      <c r="B498">
        <f t="shared" si="7"/>
        <v>8.2756004626038427E-4</v>
      </c>
      <c r="C498" s="27">
        <f>SUM($B$2:B498)</f>
        <v>0.56601032338557244</v>
      </c>
      <c r="I498" s="32"/>
      <c r="J498" s="44"/>
    </row>
    <row r="499" spans="1:10" x14ac:dyDescent="0.3">
      <c r="A499">
        <v>1115</v>
      </c>
      <c r="B499">
        <f t="shared" si="7"/>
        <v>8.2607829147746505E-4</v>
      </c>
      <c r="C499" s="27">
        <f>SUM($B$2:B499)</f>
        <v>0.56683640167704996</v>
      </c>
      <c r="I499" s="32"/>
      <c r="J499" s="44"/>
    </row>
    <row r="500" spans="1:10" x14ac:dyDescent="0.3">
      <c r="A500">
        <v>1113</v>
      </c>
      <c r="B500">
        <f t="shared" si="7"/>
        <v>8.2459653669454593E-4</v>
      </c>
      <c r="C500" s="27">
        <f>SUM($B$2:B500)</f>
        <v>0.56766099821374449</v>
      </c>
      <c r="I500" s="32"/>
      <c r="J500" s="44"/>
    </row>
    <row r="501" spans="1:10" x14ac:dyDescent="0.3">
      <c r="A501">
        <v>1112</v>
      </c>
      <c r="B501">
        <f t="shared" si="7"/>
        <v>8.2385565930308627E-4</v>
      </c>
      <c r="C501" s="27">
        <f>SUM($B$2:B501)</f>
        <v>0.56848485387304759</v>
      </c>
      <c r="I501" s="32"/>
      <c r="J501" s="44"/>
    </row>
    <row r="502" spans="1:10" x14ac:dyDescent="0.3">
      <c r="A502">
        <v>1109</v>
      </c>
      <c r="B502">
        <f t="shared" si="7"/>
        <v>8.2163302712870748E-4</v>
      </c>
      <c r="C502" s="27">
        <f>SUM($B$2:B502)</f>
        <v>0.56930648690017627</v>
      </c>
      <c r="I502" s="32"/>
      <c r="J502" s="44"/>
    </row>
    <row r="503" spans="1:10" x14ac:dyDescent="0.3">
      <c r="A503">
        <v>1106</v>
      </c>
      <c r="B503">
        <f t="shared" si="7"/>
        <v>8.1941039495432859E-4</v>
      </c>
      <c r="C503" s="27">
        <f>SUM($B$2:B503)</f>
        <v>0.57012589729513063</v>
      </c>
      <c r="I503" s="32"/>
      <c r="J503" s="44"/>
    </row>
    <row r="504" spans="1:10" x14ac:dyDescent="0.3">
      <c r="A504">
        <v>1105</v>
      </c>
      <c r="B504">
        <f t="shared" si="7"/>
        <v>8.1866951756286903E-4</v>
      </c>
      <c r="C504" s="27">
        <f>SUM($B$2:B504)</f>
        <v>0.57094456681269345</v>
      </c>
      <c r="I504" s="32"/>
      <c r="J504" s="44"/>
    </row>
    <row r="505" spans="1:10" x14ac:dyDescent="0.3">
      <c r="A505">
        <v>1104</v>
      </c>
      <c r="B505">
        <f t="shared" si="7"/>
        <v>8.1792864017140937E-4</v>
      </c>
      <c r="C505" s="27">
        <f>SUM($B$2:B505)</f>
        <v>0.57176249545286484</v>
      </c>
      <c r="I505" s="32"/>
      <c r="J505" s="44"/>
    </row>
    <row r="506" spans="1:10" x14ac:dyDescent="0.3">
      <c r="A506">
        <v>1103</v>
      </c>
      <c r="B506">
        <f t="shared" si="7"/>
        <v>8.1718776277994981E-4</v>
      </c>
      <c r="C506" s="27">
        <f>SUM($B$2:B506)</f>
        <v>0.57257968321564479</v>
      </c>
      <c r="I506" s="32"/>
      <c r="J506" s="44"/>
    </row>
    <row r="507" spans="1:10" x14ac:dyDescent="0.3">
      <c r="A507">
        <v>1103</v>
      </c>
      <c r="B507">
        <f t="shared" si="7"/>
        <v>8.1718776277994981E-4</v>
      </c>
      <c r="C507" s="27">
        <f>SUM($B$2:B507)</f>
        <v>0.57339687097842473</v>
      </c>
      <c r="I507" s="32"/>
      <c r="J507" s="44"/>
    </row>
    <row r="508" spans="1:10" x14ac:dyDescent="0.3">
      <c r="A508">
        <v>1102</v>
      </c>
      <c r="B508">
        <f t="shared" si="7"/>
        <v>8.1644688538849014E-4</v>
      </c>
      <c r="C508" s="27">
        <f>SUM($B$2:B508)</f>
        <v>0.57421331786381324</v>
      </c>
      <c r="I508" s="32"/>
      <c r="J508" s="44"/>
    </row>
    <row r="509" spans="1:10" x14ac:dyDescent="0.3">
      <c r="A509">
        <v>1102</v>
      </c>
      <c r="B509">
        <f t="shared" si="7"/>
        <v>8.1644688538849014E-4</v>
      </c>
      <c r="C509" s="27">
        <f>SUM($B$2:B509)</f>
        <v>0.57502976474920175</v>
      </c>
      <c r="I509" s="32"/>
      <c r="J509" s="44"/>
    </row>
    <row r="510" spans="1:10" x14ac:dyDescent="0.3">
      <c r="A510">
        <v>1101</v>
      </c>
      <c r="B510">
        <f t="shared" si="7"/>
        <v>8.1570600799703058E-4</v>
      </c>
      <c r="C510" s="27">
        <f>SUM($B$2:B510)</f>
        <v>0.57584547075719883</v>
      </c>
      <c r="I510" s="32"/>
      <c r="J510" s="44"/>
    </row>
    <row r="511" spans="1:10" x14ac:dyDescent="0.3">
      <c r="A511">
        <v>1101</v>
      </c>
      <c r="B511">
        <f t="shared" si="7"/>
        <v>8.1570600799703058E-4</v>
      </c>
      <c r="C511" s="27">
        <f>SUM($B$2:B511)</f>
        <v>0.5766611767651959</v>
      </c>
      <c r="I511" s="32"/>
      <c r="J511" s="44"/>
    </row>
    <row r="512" spans="1:10" x14ac:dyDescent="0.3">
      <c r="A512">
        <v>1101</v>
      </c>
      <c r="B512">
        <f t="shared" si="7"/>
        <v>8.1570600799703058E-4</v>
      </c>
      <c r="C512" s="27">
        <f>SUM($B$2:B512)</f>
        <v>0.57747688277319298</v>
      </c>
      <c r="I512" s="32"/>
      <c r="J512" s="44"/>
    </row>
    <row r="513" spans="1:10" x14ac:dyDescent="0.3">
      <c r="A513">
        <v>1099</v>
      </c>
      <c r="B513">
        <f t="shared" si="7"/>
        <v>8.1422425321411136E-4</v>
      </c>
      <c r="C513" s="27">
        <f>SUM($B$2:B513)</f>
        <v>0.57829110702640707</v>
      </c>
      <c r="I513" s="32"/>
      <c r="J513" s="44"/>
    </row>
    <row r="514" spans="1:10" x14ac:dyDescent="0.3">
      <c r="A514">
        <v>1097</v>
      </c>
      <c r="B514">
        <f t="shared" si="7"/>
        <v>8.1274249843119213E-4</v>
      </c>
      <c r="C514" s="27">
        <f>SUM($B$2:B514)</f>
        <v>0.57910384952483829</v>
      </c>
      <c r="I514" s="32"/>
      <c r="J514" s="44"/>
    </row>
    <row r="515" spans="1:10" x14ac:dyDescent="0.3">
      <c r="A515">
        <v>1097</v>
      </c>
      <c r="B515">
        <f t="shared" ref="B515:B578" si="8">A515/$B$1</f>
        <v>8.1274249843119213E-4</v>
      </c>
      <c r="C515" s="27">
        <f>SUM($B$2:B515)</f>
        <v>0.57991659202326951</v>
      </c>
      <c r="I515" s="32"/>
      <c r="J515" s="44"/>
    </row>
    <row r="516" spans="1:10" x14ac:dyDescent="0.3">
      <c r="A516">
        <v>1095</v>
      </c>
      <c r="B516">
        <f t="shared" si="8"/>
        <v>8.1126074364827291E-4</v>
      </c>
      <c r="C516" s="27">
        <f>SUM($B$2:B516)</f>
        <v>0.58072785276691774</v>
      </c>
      <c r="I516" s="32"/>
      <c r="J516" s="44"/>
    </row>
    <row r="517" spans="1:10" x14ac:dyDescent="0.3">
      <c r="A517">
        <v>1095</v>
      </c>
      <c r="B517">
        <f t="shared" si="8"/>
        <v>8.1126074364827291E-4</v>
      </c>
      <c r="C517" s="27">
        <f>SUM($B$2:B517)</f>
        <v>0.58153911351056597</v>
      </c>
      <c r="I517" s="32"/>
      <c r="J517" s="44"/>
    </row>
    <row r="518" spans="1:10" x14ac:dyDescent="0.3">
      <c r="A518">
        <v>1093</v>
      </c>
      <c r="B518">
        <f t="shared" si="8"/>
        <v>8.0977898886535368E-4</v>
      </c>
      <c r="C518" s="27">
        <f>SUM($B$2:B518)</f>
        <v>0.58234889249943134</v>
      </c>
      <c r="I518" s="32"/>
      <c r="J518" s="44"/>
    </row>
    <row r="519" spans="1:10" x14ac:dyDescent="0.3">
      <c r="A519">
        <v>1092</v>
      </c>
      <c r="B519">
        <f t="shared" si="8"/>
        <v>8.0903811147389412E-4</v>
      </c>
      <c r="C519" s="27">
        <f>SUM($B$2:B519)</f>
        <v>0.58315793061090526</v>
      </c>
      <c r="I519" s="32"/>
      <c r="J519" s="44"/>
    </row>
    <row r="520" spans="1:10" x14ac:dyDescent="0.3">
      <c r="A520">
        <v>1092</v>
      </c>
      <c r="B520">
        <f t="shared" si="8"/>
        <v>8.0903811147389412E-4</v>
      </c>
      <c r="C520" s="27">
        <f>SUM($B$2:B520)</f>
        <v>0.58396696872237919</v>
      </c>
      <c r="I520" s="32"/>
      <c r="J520" s="44"/>
    </row>
    <row r="521" spans="1:10" x14ac:dyDescent="0.3">
      <c r="A521">
        <v>1092</v>
      </c>
      <c r="B521">
        <f t="shared" si="8"/>
        <v>8.0903811147389412E-4</v>
      </c>
      <c r="C521" s="27">
        <f>SUM($B$2:B521)</f>
        <v>0.58477600683385311</v>
      </c>
      <c r="I521" s="32"/>
      <c r="J521" s="44"/>
    </row>
    <row r="522" spans="1:10" x14ac:dyDescent="0.3">
      <c r="A522">
        <v>1091</v>
      </c>
      <c r="B522">
        <f t="shared" si="8"/>
        <v>8.0829723408243446E-4</v>
      </c>
      <c r="C522" s="27">
        <f>SUM($B$2:B522)</f>
        <v>0.5855843040679356</v>
      </c>
      <c r="I522" s="32"/>
      <c r="J522" s="44"/>
    </row>
    <row r="523" spans="1:10" x14ac:dyDescent="0.3">
      <c r="A523">
        <v>1091</v>
      </c>
      <c r="B523">
        <f t="shared" si="8"/>
        <v>8.0829723408243446E-4</v>
      </c>
      <c r="C523" s="27">
        <f>SUM($B$2:B523)</f>
        <v>0.58639260130201809</v>
      </c>
      <c r="I523" s="32"/>
      <c r="J523" s="44"/>
    </row>
    <row r="524" spans="1:10" x14ac:dyDescent="0.3">
      <c r="A524">
        <v>1089</v>
      </c>
      <c r="B524">
        <f t="shared" si="8"/>
        <v>8.0681547929951523E-4</v>
      </c>
      <c r="C524" s="27">
        <f>SUM($B$2:B524)</f>
        <v>0.5871994167813176</v>
      </c>
      <c r="I524" s="32"/>
      <c r="J524" s="44"/>
    </row>
    <row r="525" spans="1:10" x14ac:dyDescent="0.3">
      <c r="A525">
        <v>1088</v>
      </c>
      <c r="B525">
        <f t="shared" si="8"/>
        <v>8.0607460190805567E-4</v>
      </c>
      <c r="C525" s="27">
        <f>SUM($B$2:B525)</f>
        <v>0.58800549138322566</v>
      </c>
      <c r="I525" s="32"/>
      <c r="J525" s="44"/>
    </row>
    <row r="526" spans="1:10" x14ac:dyDescent="0.3">
      <c r="A526">
        <v>1086</v>
      </c>
      <c r="B526">
        <f t="shared" si="8"/>
        <v>8.0459284712513645E-4</v>
      </c>
      <c r="C526" s="27">
        <f>SUM($B$2:B526)</f>
        <v>0.58881008423035075</v>
      </c>
      <c r="I526" s="32"/>
      <c r="J526" s="44"/>
    </row>
    <row r="527" spans="1:10" x14ac:dyDescent="0.3">
      <c r="A527">
        <v>1085</v>
      </c>
      <c r="B527">
        <f t="shared" si="8"/>
        <v>8.0385196973367678E-4</v>
      </c>
      <c r="C527" s="27">
        <f>SUM($B$2:B527)</f>
        <v>0.5896139362000844</v>
      </c>
      <c r="I527" s="32"/>
      <c r="J527" s="44"/>
    </row>
    <row r="528" spans="1:10" x14ac:dyDescent="0.3">
      <c r="A528">
        <v>1084</v>
      </c>
      <c r="B528">
        <f t="shared" si="8"/>
        <v>8.0311109234221722E-4</v>
      </c>
      <c r="C528" s="27">
        <f>SUM($B$2:B528)</f>
        <v>0.59041704729242661</v>
      </c>
      <c r="I528" s="32"/>
      <c r="J528" s="44"/>
    </row>
    <row r="529" spans="1:10" x14ac:dyDescent="0.3">
      <c r="A529">
        <v>1082</v>
      </c>
      <c r="B529">
        <f t="shared" si="8"/>
        <v>8.01629337559298E-4</v>
      </c>
      <c r="C529" s="27">
        <f>SUM($B$2:B529)</f>
        <v>0.59121867662998595</v>
      </c>
      <c r="I529" s="32"/>
      <c r="J529" s="44"/>
    </row>
    <row r="530" spans="1:10" x14ac:dyDescent="0.3">
      <c r="A530">
        <v>1080</v>
      </c>
      <c r="B530">
        <f t="shared" si="8"/>
        <v>8.0014758277637877E-4</v>
      </c>
      <c r="C530" s="27">
        <f>SUM($B$2:B530)</f>
        <v>0.59201882421276231</v>
      </c>
      <c r="I530" s="32"/>
      <c r="J530" s="44"/>
    </row>
    <row r="531" spans="1:10" x14ac:dyDescent="0.3">
      <c r="A531">
        <v>1079</v>
      </c>
      <c r="B531">
        <f t="shared" si="8"/>
        <v>7.994067053849191E-4</v>
      </c>
      <c r="C531" s="27">
        <f>SUM($B$2:B531)</f>
        <v>0.59281823091814723</v>
      </c>
      <c r="I531" s="32"/>
      <c r="J531" s="44"/>
    </row>
    <row r="532" spans="1:10" x14ac:dyDescent="0.3">
      <c r="A532">
        <v>1078</v>
      </c>
      <c r="B532">
        <f t="shared" si="8"/>
        <v>7.9866582799345955E-4</v>
      </c>
      <c r="C532" s="27">
        <f>SUM($B$2:B532)</f>
        <v>0.59361689674614071</v>
      </c>
      <c r="I532" s="32"/>
      <c r="J532" s="44"/>
    </row>
    <row r="533" spans="1:10" x14ac:dyDescent="0.3">
      <c r="A533">
        <v>1076</v>
      </c>
      <c r="B533">
        <f t="shared" si="8"/>
        <v>7.9718407321054032E-4</v>
      </c>
      <c r="C533" s="27">
        <f>SUM($B$2:B533)</f>
        <v>0.59441408081935121</v>
      </c>
      <c r="I533" s="32"/>
      <c r="J533" s="44"/>
    </row>
    <row r="534" spans="1:10" x14ac:dyDescent="0.3">
      <c r="A534">
        <v>1073</v>
      </c>
      <c r="B534">
        <f t="shared" si="8"/>
        <v>7.9496144103616154E-4</v>
      </c>
      <c r="C534" s="27">
        <f>SUM($B$2:B534)</f>
        <v>0.5952090422603874</v>
      </c>
      <c r="I534" s="32"/>
      <c r="J534" s="44"/>
    </row>
    <row r="535" spans="1:10" x14ac:dyDescent="0.3">
      <c r="A535">
        <v>1073</v>
      </c>
      <c r="B535">
        <f t="shared" si="8"/>
        <v>7.9496144103616154E-4</v>
      </c>
      <c r="C535" s="27">
        <f>SUM($B$2:B535)</f>
        <v>0.59600400370142359</v>
      </c>
      <c r="I535" s="32"/>
      <c r="J535" s="44"/>
    </row>
    <row r="536" spans="1:10" x14ac:dyDescent="0.3">
      <c r="A536">
        <v>1072</v>
      </c>
      <c r="B536">
        <f t="shared" si="8"/>
        <v>7.9422056364470187E-4</v>
      </c>
      <c r="C536" s="27">
        <f>SUM($B$2:B536)</f>
        <v>0.59679822426506834</v>
      </c>
      <c r="I536" s="32"/>
      <c r="J536" s="44"/>
    </row>
    <row r="537" spans="1:10" x14ac:dyDescent="0.3">
      <c r="A537">
        <v>1071</v>
      </c>
      <c r="B537">
        <f t="shared" si="8"/>
        <v>7.9347968625324231E-4</v>
      </c>
      <c r="C537" s="27">
        <f>SUM($B$2:B537)</f>
        <v>0.59759170395132155</v>
      </c>
      <c r="I537" s="32"/>
      <c r="J537" s="44"/>
    </row>
    <row r="538" spans="1:10" x14ac:dyDescent="0.3">
      <c r="A538">
        <v>1068</v>
      </c>
      <c r="B538">
        <f t="shared" si="8"/>
        <v>7.9125705407886342E-4</v>
      </c>
      <c r="C538" s="27">
        <f>SUM($B$2:B538)</f>
        <v>0.59838296100540045</v>
      </c>
      <c r="I538" s="32"/>
      <c r="J538" s="44"/>
    </row>
    <row r="539" spans="1:10" x14ac:dyDescent="0.3">
      <c r="A539">
        <v>1067</v>
      </c>
      <c r="B539">
        <f t="shared" si="8"/>
        <v>7.9051617668740386E-4</v>
      </c>
      <c r="C539" s="27">
        <f>SUM($B$2:B539)</f>
        <v>0.5991734771820878</v>
      </c>
      <c r="I539" s="32"/>
      <c r="J539" s="44"/>
    </row>
    <row r="540" spans="1:10" x14ac:dyDescent="0.3">
      <c r="A540">
        <v>1066</v>
      </c>
      <c r="B540">
        <f t="shared" si="8"/>
        <v>7.897752992959442E-4</v>
      </c>
      <c r="C540" s="27">
        <f>SUM($B$2:B540)</f>
        <v>0.59996325248138371</v>
      </c>
      <c r="I540" s="32"/>
      <c r="J540" s="44"/>
    </row>
    <row r="541" spans="1:10" x14ac:dyDescent="0.3">
      <c r="A541">
        <v>1065</v>
      </c>
      <c r="B541">
        <f t="shared" si="8"/>
        <v>7.8903442190448464E-4</v>
      </c>
      <c r="C541" s="27">
        <f>SUM($B$2:B541)</f>
        <v>0.60075228690328819</v>
      </c>
      <c r="I541" s="32"/>
      <c r="J541" s="44"/>
    </row>
    <row r="542" spans="1:10" x14ac:dyDescent="0.3">
      <c r="A542">
        <v>1065</v>
      </c>
      <c r="B542">
        <f t="shared" si="8"/>
        <v>7.8903442190448464E-4</v>
      </c>
      <c r="C542" s="27">
        <f>SUM($B$2:B542)</f>
        <v>0.60154132132519267</v>
      </c>
      <c r="I542" s="32"/>
      <c r="J542" s="44"/>
    </row>
    <row r="543" spans="1:10" x14ac:dyDescent="0.3">
      <c r="A543">
        <v>1064</v>
      </c>
      <c r="B543">
        <f t="shared" si="8"/>
        <v>7.8829354451302497E-4</v>
      </c>
      <c r="C543" s="27">
        <f>SUM($B$2:B543)</f>
        <v>0.60232961486970571</v>
      </c>
      <c r="I543" s="32"/>
      <c r="J543" s="44"/>
    </row>
    <row r="544" spans="1:10" x14ac:dyDescent="0.3">
      <c r="A544">
        <v>1064</v>
      </c>
      <c r="B544">
        <f t="shared" si="8"/>
        <v>7.8829354451302497E-4</v>
      </c>
      <c r="C544" s="27">
        <f>SUM($B$2:B544)</f>
        <v>0.60311790841421875</v>
      </c>
      <c r="I544" s="32"/>
      <c r="J544" s="44"/>
    </row>
    <row r="545" spans="1:10" x14ac:dyDescent="0.3">
      <c r="A545">
        <v>1064</v>
      </c>
      <c r="B545">
        <f t="shared" si="8"/>
        <v>7.8829354451302497E-4</v>
      </c>
      <c r="C545" s="27">
        <f>SUM($B$2:B545)</f>
        <v>0.60390620195873179</v>
      </c>
      <c r="I545" s="32"/>
      <c r="J545" s="44"/>
    </row>
    <row r="546" spans="1:10" x14ac:dyDescent="0.3">
      <c r="A546">
        <v>1062</v>
      </c>
      <c r="B546">
        <f t="shared" si="8"/>
        <v>7.8681178973010575E-4</v>
      </c>
      <c r="C546" s="27">
        <f>SUM($B$2:B546)</f>
        <v>0.60469301374846185</v>
      </c>
      <c r="I546" s="32"/>
      <c r="J546" s="44"/>
    </row>
    <row r="547" spans="1:10" x14ac:dyDescent="0.3">
      <c r="A547">
        <v>1062</v>
      </c>
      <c r="B547">
        <f t="shared" si="8"/>
        <v>7.8681178973010575E-4</v>
      </c>
      <c r="C547" s="27">
        <f>SUM($B$2:B547)</f>
        <v>0.60547982553819191</v>
      </c>
      <c r="I547" s="32"/>
      <c r="J547" s="44"/>
    </row>
    <row r="548" spans="1:10" x14ac:dyDescent="0.3">
      <c r="A548">
        <v>1060</v>
      </c>
      <c r="B548">
        <f t="shared" si="8"/>
        <v>7.8533003494718652E-4</v>
      </c>
      <c r="C548" s="27">
        <f>SUM($B$2:B548)</f>
        <v>0.60626515557313909</v>
      </c>
      <c r="I548" s="32"/>
      <c r="J548" s="44"/>
    </row>
    <row r="549" spans="1:10" x14ac:dyDescent="0.3">
      <c r="A549">
        <v>1053</v>
      </c>
      <c r="B549">
        <f t="shared" si="8"/>
        <v>7.8014389320696929E-4</v>
      </c>
      <c r="C549" s="27">
        <f>SUM($B$2:B549)</f>
        <v>0.60704529946634611</v>
      </c>
      <c r="I549" s="32"/>
      <c r="J549" s="44"/>
    </row>
    <row r="550" spans="1:10" x14ac:dyDescent="0.3">
      <c r="A550">
        <v>1053</v>
      </c>
      <c r="B550">
        <f t="shared" si="8"/>
        <v>7.8014389320696929E-4</v>
      </c>
      <c r="C550" s="27">
        <f>SUM($B$2:B550)</f>
        <v>0.60782544335955313</v>
      </c>
      <c r="I550" s="32"/>
      <c r="J550" s="44"/>
    </row>
    <row r="551" spans="1:10" x14ac:dyDescent="0.3">
      <c r="A551">
        <v>1052</v>
      </c>
      <c r="B551">
        <f t="shared" si="8"/>
        <v>7.7940301581550973E-4</v>
      </c>
      <c r="C551" s="27">
        <f>SUM($B$2:B551)</f>
        <v>0.6086048463753686</v>
      </c>
      <c r="I551" s="32"/>
      <c r="J551" s="44"/>
    </row>
    <row r="552" spans="1:10" x14ac:dyDescent="0.3">
      <c r="A552">
        <v>1052</v>
      </c>
      <c r="B552">
        <f t="shared" si="8"/>
        <v>7.7940301581550973E-4</v>
      </c>
      <c r="C552" s="27">
        <f>SUM($B$2:B552)</f>
        <v>0.60938424939118407</v>
      </c>
      <c r="I552" s="32"/>
      <c r="J552" s="44"/>
    </row>
    <row r="553" spans="1:10" x14ac:dyDescent="0.3">
      <c r="A553">
        <v>1049</v>
      </c>
      <c r="B553">
        <f t="shared" si="8"/>
        <v>7.7718038364113084E-4</v>
      </c>
      <c r="C553" s="27">
        <f>SUM($B$2:B553)</f>
        <v>0.61016142977482524</v>
      </c>
      <c r="I553" s="32"/>
      <c r="J553" s="44"/>
    </row>
    <row r="554" spans="1:10" x14ac:dyDescent="0.3">
      <c r="A554">
        <v>1049</v>
      </c>
      <c r="B554">
        <f t="shared" si="8"/>
        <v>7.7718038364113084E-4</v>
      </c>
      <c r="C554" s="27">
        <f>SUM($B$2:B554)</f>
        <v>0.6109386101584664</v>
      </c>
      <c r="I554" s="32"/>
      <c r="J554" s="44"/>
    </row>
    <row r="555" spans="1:10" x14ac:dyDescent="0.3">
      <c r="A555">
        <v>1048</v>
      </c>
      <c r="B555">
        <f t="shared" si="8"/>
        <v>7.7643950624967128E-4</v>
      </c>
      <c r="C555" s="27">
        <f>SUM($B$2:B555)</f>
        <v>0.61171504966471613</v>
      </c>
      <c r="I555" s="32"/>
      <c r="J555" s="44"/>
    </row>
    <row r="556" spans="1:10" x14ac:dyDescent="0.3">
      <c r="A556">
        <v>1048</v>
      </c>
      <c r="B556">
        <f t="shared" si="8"/>
        <v>7.7643950624967128E-4</v>
      </c>
      <c r="C556" s="27">
        <f>SUM($B$2:B556)</f>
        <v>0.61249148917096585</v>
      </c>
      <c r="I556" s="32"/>
      <c r="J556" s="44"/>
    </row>
    <row r="557" spans="1:10" x14ac:dyDescent="0.3">
      <c r="A557">
        <v>1047</v>
      </c>
      <c r="B557">
        <f t="shared" si="8"/>
        <v>7.7569862885821161E-4</v>
      </c>
      <c r="C557" s="27">
        <f>SUM($B$2:B557)</f>
        <v>0.61326718779982403</v>
      </c>
      <c r="I557" s="32"/>
      <c r="J557" s="44"/>
    </row>
    <row r="558" spans="1:10" x14ac:dyDescent="0.3">
      <c r="A558">
        <v>1045</v>
      </c>
      <c r="B558">
        <f t="shared" si="8"/>
        <v>7.7421687407529239E-4</v>
      </c>
      <c r="C558" s="27">
        <f>SUM($B$2:B558)</f>
        <v>0.61404140467389934</v>
      </c>
      <c r="I558" s="32"/>
      <c r="J558" s="44"/>
    </row>
    <row r="559" spans="1:10" x14ac:dyDescent="0.3">
      <c r="A559">
        <v>1044</v>
      </c>
      <c r="B559">
        <f t="shared" si="8"/>
        <v>7.7347599668383283E-4</v>
      </c>
      <c r="C559" s="27">
        <f>SUM($B$2:B559)</f>
        <v>0.61481488067058321</v>
      </c>
      <c r="I559" s="32"/>
      <c r="J559" s="44"/>
    </row>
    <row r="560" spans="1:10" x14ac:dyDescent="0.3">
      <c r="A560">
        <v>1043</v>
      </c>
      <c r="B560">
        <f t="shared" si="8"/>
        <v>7.7273511929237316E-4</v>
      </c>
      <c r="C560" s="27">
        <f>SUM($B$2:B560)</f>
        <v>0.61558761578987553</v>
      </c>
      <c r="I560" s="32"/>
      <c r="J560" s="44"/>
    </row>
    <row r="561" spans="1:10" x14ac:dyDescent="0.3">
      <c r="A561">
        <v>1042</v>
      </c>
      <c r="B561">
        <f t="shared" si="8"/>
        <v>7.719942419009136E-4</v>
      </c>
      <c r="C561" s="27">
        <f>SUM($B$2:B561)</f>
        <v>0.61635961003177642</v>
      </c>
      <c r="I561" s="32"/>
      <c r="J561" s="44"/>
    </row>
    <row r="562" spans="1:10" x14ac:dyDescent="0.3">
      <c r="A562">
        <v>1040</v>
      </c>
      <c r="B562">
        <f t="shared" si="8"/>
        <v>7.7051248711799438E-4</v>
      </c>
      <c r="C562" s="27">
        <f>SUM($B$2:B562)</f>
        <v>0.61713012251889443</v>
      </c>
      <c r="I562" s="32"/>
      <c r="J562" s="44"/>
    </row>
    <row r="563" spans="1:10" x14ac:dyDescent="0.3">
      <c r="A563">
        <v>1039</v>
      </c>
      <c r="B563">
        <f t="shared" si="8"/>
        <v>7.6977160972653471E-4</v>
      </c>
      <c r="C563" s="27">
        <f>SUM($B$2:B563)</f>
        <v>0.61789989412862101</v>
      </c>
      <c r="I563" s="32"/>
      <c r="J563" s="44"/>
    </row>
    <row r="564" spans="1:10" x14ac:dyDescent="0.3">
      <c r="A564">
        <v>1038</v>
      </c>
      <c r="B564">
        <f t="shared" si="8"/>
        <v>7.6903073233507515E-4</v>
      </c>
      <c r="C564" s="27">
        <f>SUM($B$2:B564)</f>
        <v>0.61866892486095604</v>
      </c>
      <c r="I564" s="32"/>
      <c r="J564" s="44"/>
    </row>
    <row r="565" spans="1:10" x14ac:dyDescent="0.3">
      <c r="A565">
        <v>1034</v>
      </c>
      <c r="B565">
        <f t="shared" si="8"/>
        <v>7.660672227692367E-4</v>
      </c>
      <c r="C565" s="27">
        <f>SUM($B$2:B565)</f>
        <v>0.61943499208372532</v>
      </c>
      <c r="I565" s="32"/>
      <c r="J565" s="44"/>
    </row>
    <row r="566" spans="1:10" x14ac:dyDescent="0.3">
      <c r="A566">
        <v>1034</v>
      </c>
      <c r="B566">
        <f t="shared" si="8"/>
        <v>7.660672227692367E-4</v>
      </c>
      <c r="C566" s="27">
        <f>SUM($B$2:B566)</f>
        <v>0.62020105930649461</v>
      </c>
      <c r="I566" s="32"/>
      <c r="J566" s="44"/>
    </row>
    <row r="567" spans="1:10" x14ac:dyDescent="0.3">
      <c r="A567">
        <v>1034</v>
      </c>
      <c r="B567">
        <f t="shared" si="8"/>
        <v>7.660672227692367E-4</v>
      </c>
      <c r="C567" s="27">
        <f>SUM($B$2:B567)</f>
        <v>0.62096712652926389</v>
      </c>
      <c r="I567" s="32"/>
      <c r="J567" s="44"/>
    </row>
    <row r="568" spans="1:10" x14ac:dyDescent="0.3">
      <c r="A568">
        <v>1033</v>
      </c>
      <c r="B568">
        <f t="shared" si="8"/>
        <v>7.6532634537777703E-4</v>
      </c>
      <c r="C568" s="27">
        <f>SUM($B$2:B568)</f>
        <v>0.62173245287464163</v>
      </c>
      <c r="I568" s="32"/>
      <c r="J568" s="44"/>
    </row>
    <row r="569" spans="1:10" x14ac:dyDescent="0.3">
      <c r="A569">
        <v>1033</v>
      </c>
      <c r="B569">
        <f t="shared" si="8"/>
        <v>7.6532634537777703E-4</v>
      </c>
      <c r="C569" s="27">
        <f>SUM($B$2:B569)</f>
        <v>0.62249777922001936</v>
      </c>
      <c r="I569" s="32"/>
      <c r="J569" s="44"/>
    </row>
    <row r="570" spans="1:10" x14ac:dyDescent="0.3">
      <c r="A570">
        <v>1033</v>
      </c>
      <c r="B570">
        <f t="shared" si="8"/>
        <v>7.6532634537777703E-4</v>
      </c>
      <c r="C570" s="27">
        <f>SUM($B$2:B570)</f>
        <v>0.6232631055653971</v>
      </c>
      <c r="I570" s="32"/>
      <c r="J570" s="44"/>
    </row>
    <row r="571" spans="1:10" x14ac:dyDescent="0.3">
      <c r="A571">
        <v>1033</v>
      </c>
      <c r="B571">
        <f t="shared" si="8"/>
        <v>7.6532634537777703E-4</v>
      </c>
      <c r="C571" s="27">
        <f>SUM($B$2:B571)</f>
        <v>0.62402843191077484</v>
      </c>
      <c r="I571" s="32"/>
      <c r="J571" s="44"/>
    </row>
    <row r="572" spans="1:10" x14ac:dyDescent="0.3">
      <c r="A572">
        <v>1029</v>
      </c>
      <c r="B572">
        <f t="shared" si="8"/>
        <v>7.6236283581193869E-4</v>
      </c>
      <c r="C572" s="27">
        <f>SUM($B$2:B572)</f>
        <v>0.62479079474658683</v>
      </c>
      <c r="I572" s="32"/>
      <c r="J572" s="44"/>
    </row>
    <row r="573" spans="1:10" x14ac:dyDescent="0.3">
      <c r="A573">
        <v>1029</v>
      </c>
      <c r="B573">
        <f t="shared" si="8"/>
        <v>7.6236283581193869E-4</v>
      </c>
      <c r="C573" s="27">
        <f>SUM($B$2:B573)</f>
        <v>0.62555315758239882</v>
      </c>
      <c r="I573" s="32"/>
      <c r="J573" s="44"/>
    </row>
    <row r="574" spans="1:10" x14ac:dyDescent="0.3">
      <c r="A574">
        <v>1028</v>
      </c>
      <c r="B574">
        <f t="shared" si="8"/>
        <v>7.6162195842047903E-4</v>
      </c>
      <c r="C574" s="27">
        <f>SUM($B$2:B574)</f>
        <v>0.62631477954081927</v>
      </c>
      <c r="I574" s="32"/>
      <c r="J574" s="44"/>
    </row>
    <row r="575" spans="1:10" x14ac:dyDescent="0.3">
      <c r="A575">
        <v>1027</v>
      </c>
      <c r="B575">
        <f t="shared" si="8"/>
        <v>7.6088108102901947E-4</v>
      </c>
      <c r="C575" s="27">
        <f>SUM($B$2:B575)</f>
        <v>0.62707566062184827</v>
      </c>
      <c r="I575" s="32"/>
      <c r="J575" s="44"/>
    </row>
    <row r="576" spans="1:10" x14ac:dyDescent="0.3">
      <c r="A576">
        <v>1027</v>
      </c>
      <c r="B576">
        <f t="shared" si="8"/>
        <v>7.6088108102901947E-4</v>
      </c>
      <c r="C576" s="27">
        <f>SUM($B$2:B576)</f>
        <v>0.62783654170287728</v>
      </c>
      <c r="I576" s="32"/>
      <c r="J576" s="44"/>
    </row>
    <row r="577" spans="1:10" x14ac:dyDescent="0.3">
      <c r="A577">
        <v>1026</v>
      </c>
      <c r="B577">
        <f t="shared" si="8"/>
        <v>7.601402036375598E-4</v>
      </c>
      <c r="C577" s="27">
        <f>SUM($B$2:B577)</f>
        <v>0.62859668190651485</v>
      </c>
      <c r="I577" s="32"/>
      <c r="J577" s="44"/>
    </row>
    <row r="578" spans="1:10" x14ac:dyDescent="0.3">
      <c r="A578">
        <v>1024</v>
      </c>
      <c r="B578">
        <f t="shared" si="8"/>
        <v>7.5865844885464058E-4</v>
      </c>
      <c r="C578" s="27">
        <f>SUM($B$2:B578)</f>
        <v>0.62935534035536944</v>
      </c>
      <c r="I578" s="32"/>
      <c r="J578" s="44"/>
    </row>
    <row r="579" spans="1:10" x14ac:dyDescent="0.3">
      <c r="A579">
        <v>1021</v>
      </c>
      <c r="B579">
        <f t="shared" ref="B579:B642" si="9">A579/$B$1</f>
        <v>7.5643581668026179E-4</v>
      </c>
      <c r="C579" s="27">
        <f>SUM($B$2:B579)</f>
        <v>0.63011177617204972</v>
      </c>
      <c r="I579" s="32"/>
      <c r="J579" s="44"/>
    </row>
    <row r="580" spans="1:10" x14ac:dyDescent="0.3">
      <c r="A580">
        <v>1021</v>
      </c>
      <c r="B580">
        <f t="shared" si="9"/>
        <v>7.5643581668026179E-4</v>
      </c>
      <c r="C580" s="27">
        <f>SUM($B$2:B580)</f>
        <v>0.63086821198873</v>
      </c>
      <c r="I580" s="32"/>
      <c r="J580" s="44"/>
    </row>
    <row r="581" spans="1:10" x14ac:dyDescent="0.3">
      <c r="A581">
        <v>1020</v>
      </c>
      <c r="B581">
        <f t="shared" si="9"/>
        <v>7.5569493928880213E-4</v>
      </c>
      <c r="C581" s="27">
        <f>SUM($B$2:B581)</f>
        <v>0.63162390692801884</v>
      </c>
      <c r="I581" s="32"/>
      <c r="J581" s="44"/>
    </row>
    <row r="582" spans="1:10" x14ac:dyDescent="0.3">
      <c r="A582">
        <v>1020</v>
      </c>
      <c r="B582">
        <f t="shared" si="9"/>
        <v>7.5569493928880213E-4</v>
      </c>
      <c r="C582" s="27">
        <f>SUM($B$2:B582)</f>
        <v>0.63237960186730768</v>
      </c>
      <c r="I582" s="32"/>
      <c r="J582" s="44"/>
    </row>
    <row r="583" spans="1:10" x14ac:dyDescent="0.3">
      <c r="A583">
        <v>1019</v>
      </c>
      <c r="B583">
        <f t="shared" si="9"/>
        <v>7.5495406189734257E-4</v>
      </c>
      <c r="C583" s="27">
        <f>SUM($B$2:B583)</f>
        <v>0.63313455592920498</v>
      </c>
      <c r="I583" s="32"/>
      <c r="J583" s="44"/>
    </row>
    <row r="584" spans="1:10" x14ac:dyDescent="0.3">
      <c r="A584">
        <v>1016</v>
      </c>
      <c r="B584">
        <f t="shared" si="9"/>
        <v>7.5273142972296367E-4</v>
      </c>
      <c r="C584" s="27">
        <f>SUM($B$2:B584)</f>
        <v>0.63388728735892796</v>
      </c>
      <c r="I584" s="32"/>
      <c r="J584" s="44"/>
    </row>
    <row r="585" spans="1:10" x14ac:dyDescent="0.3">
      <c r="A585">
        <v>1013</v>
      </c>
      <c r="B585">
        <f t="shared" si="9"/>
        <v>7.5050879754858489E-4</v>
      </c>
      <c r="C585" s="27">
        <f>SUM($B$2:B585)</f>
        <v>0.63463779615647653</v>
      </c>
      <c r="I585" s="32"/>
      <c r="J585" s="44"/>
    </row>
    <row r="586" spans="1:10" x14ac:dyDescent="0.3">
      <c r="A586">
        <v>1012</v>
      </c>
      <c r="B586">
        <f t="shared" si="9"/>
        <v>7.4976792015712522E-4</v>
      </c>
      <c r="C586" s="27">
        <f>SUM($B$2:B586)</f>
        <v>0.63538756407663366</v>
      </c>
      <c r="I586" s="32"/>
      <c r="J586" s="44"/>
    </row>
    <row r="587" spans="1:10" x14ac:dyDescent="0.3">
      <c r="A587">
        <v>1009</v>
      </c>
      <c r="B587">
        <f t="shared" si="9"/>
        <v>7.4754528798274644E-4</v>
      </c>
      <c r="C587" s="27">
        <f>SUM($B$2:B587)</f>
        <v>0.63613510936461637</v>
      </c>
      <c r="I587" s="32"/>
      <c r="J587" s="44"/>
    </row>
    <row r="588" spans="1:10" x14ac:dyDescent="0.3">
      <c r="A588">
        <v>1008</v>
      </c>
      <c r="B588">
        <f t="shared" si="9"/>
        <v>7.4680441059128688E-4</v>
      </c>
      <c r="C588" s="27">
        <f>SUM($B$2:B588)</f>
        <v>0.63688191377520764</v>
      </c>
      <c r="I588" s="32"/>
      <c r="J588" s="44"/>
    </row>
    <row r="589" spans="1:10" x14ac:dyDescent="0.3">
      <c r="A589">
        <v>1008</v>
      </c>
      <c r="B589">
        <f t="shared" si="9"/>
        <v>7.4680441059128688E-4</v>
      </c>
      <c r="C589" s="27">
        <f>SUM($B$2:B589)</f>
        <v>0.63762871818579892</v>
      </c>
      <c r="I589" s="32"/>
      <c r="J589" s="44"/>
    </row>
    <row r="590" spans="1:10" x14ac:dyDescent="0.3">
      <c r="A590">
        <v>1006</v>
      </c>
      <c r="B590">
        <f t="shared" si="9"/>
        <v>7.4532265580836766E-4</v>
      </c>
      <c r="C590" s="27">
        <f>SUM($B$2:B590)</f>
        <v>0.63837404084160732</v>
      </c>
      <c r="I590" s="32"/>
      <c r="J590" s="44"/>
    </row>
    <row r="591" spans="1:10" x14ac:dyDescent="0.3">
      <c r="A591">
        <v>1005</v>
      </c>
      <c r="B591">
        <f t="shared" si="9"/>
        <v>7.4458177841690799E-4</v>
      </c>
      <c r="C591" s="27">
        <f>SUM($B$2:B591)</f>
        <v>0.63911862262002417</v>
      </c>
      <c r="I591" s="32"/>
      <c r="J591" s="44"/>
    </row>
    <row r="592" spans="1:10" x14ac:dyDescent="0.3">
      <c r="A592">
        <v>1005</v>
      </c>
      <c r="B592">
        <f t="shared" si="9"/>
        <v>7.4458177841690799E-4</v>
      </c>
      <c r="C592" s="27">
        <f>SUM($B$2:B592)</f>
        <v>0.63986320439844102</v>
      </c>
      <c r="I592" s="32"/>
      <c r="J592" s="44"/>
    </row>
    <row r="593" spans="1:10" x14ac:dyDescent="0.3">
      <c r="A593">
        <v>1004</v>
      </c>
      <c r="B593">
        <f t="shared" si="9"/>
        <v>7.4384090102544843E-4</v>
      </c>
      <c r="C593" s="27">
        <f>SUM($B$2:B593)</f>
        <v>0.64060704529946644</v>
      </c>
      <c r="I593" s="32"/>
      <c r="J593" s="44"/>
    </row>
    <row r="594" spans="1:10" x14ac:dyDescent="0.3">
      <c r="A594">
        <v>1004</v>
      </c>
      <c r="B594">
        <f t="shared" si="9"/>
        <v>7.4384090102544843E-4</v>
      </c>
      <c r="C594" s="27">
        <f>SUM($B$2:B594)</f>
        <v>0.64135088620049185</v>
      </c>
      <c r="I594" s="32"/>
      <c r="J594" s="44"/>
    </row>
    <row r="595" spans="1:10" x14ac:dyDescent="0.3">
      <c r="A595">
        <v>1003</v>
      </c>
      <c r="B595">
        <f t="shared" si="9"/>
        <v>7.4310002363398877E-4</v>
      </c>
      <c r="C595" s="27">
        <f>SUM($B$2:B595)</f>
        <v>0.64209398622412583</v>
      </c>
      <c r="I595" s="32"/>
      <c r="J595" s="44"/>
    </row>
    <row r="596" spans="1:10" x14ac:dyDescent="0.3">
      <c r="A596">
        <v>1001</v>
      </c>
      <c r="B596">
        <f t="shared" si="9"/>
        <v>7.4161826885106954E-4</v>
      </c>
      <c r="C596" s="27">
        <f>SUM($B$2:B596)</f>
        <v>0.64283560449297694</v>
      </c>
      <c r="I596" s="32"/>
      <c r="J596" s="44"/>
    </row>
    <row r="597" spans="1:10" x14ac:dyDescent="0.3">
      <c r="A597">
        <v>1001</v>
      </c>
      <c r="B597">
        <f t="shared" si="9"/>
        <v>7.4161826885106954E-4</v>
      </c>
      <c r="C597" s="27">
        <f>SUM($B$2:B597)</f>
        <v>0.64357722276182805</v>
      </c>
      <c r="I597" s="32"/>
      <c r="J597" s="44"/>
    </row>
    <row r="598" spans="1:10" x14ac:dyDescent="0.3">
      <c r="A598">
        <v>1001</v>
      </c>
      <c r="B598">
        <f t="shared" si="9"/>
        <v>7.4161826885106954E-4</v>
      </c>
      <c r="C598" s="27">
        <f>SUM($B$2:B598)</f>
        <v>0.64431884103067916</v>
      </c>
      <c r="I598" s="32"/>
      <c r="J598" s="44"/>
    </row>
    <row r="599" spans="1:10" x14ac:dyDescent="0.3">
      <c r="A599">
        <v>1001</v>
      </c>
      <c r="B599">
        <f t="shared" si="9"/>
        <v>7.4161826885106954E-4</v>
      </c>
      <c r="C599" s="27">
        <f>SUM($B$2:B599)</f>
        <v>0.64506045929953026</v>
      </c>
      <c r="I599" s="32"/>
      <c r="J599" s="44"/>
    </row>
    <row r="600" spans="1:10" x14ac:dyDescent="0.3">
      <c r="A600">
        <v>999</v>
      </c>
      <c r="B600">
        <f t="shared" si="9"/>
        <v>7.4013651406815031E-4</v>
      </c>
      <c r="C600" s="27">
        <f>SUM($B$2:B600)</f>
        <v>0.64580059581359839</v>
      </c>
      <c r="I600" s="32"/>
      <c r="J600" s="44"/>
    </row>
    <row r="601" spans="1:10" x14ac:dyDescent="0.3">
      <c r="A601">
        <v>995</v>
      </c>
      <c r="B601">
        <f t="shared" si="9"/>
        <v>7.3717300450231186E-4</v>
      </c>
      <c r="C601" s="27">
        <f>SUM($B$2:B601)</f>
        <v>0.64653776881810066</v>
      </c>
      <c r="I601" s="32"/>
      <c r="J601" s="44"/>
    </row>
    <row r="602" spans="1:10" x14ac:dyDescent="0.3">
      <c r="A602">
        <v>995</v>
      </c>
      <c r="B602">
        <f t="shared" si="9"/>
        <v>7.3717300450231186E-4</v>
      </c>
      <c r="C602" s="27">
        <f>SUM($B$2:B602)</f>
        <v>0.64727494182260292</v>
      </c>
      <c r="I602" s="32"/>
      <c r="J602" s="44"/>
    </row>
    <row r="603" spans="1:10" x14ac:dyDescent="0.3">
      <c r="A603">
        <v>993</v>
      </c>
      <c r="B603">
        <f t="shared" si="9"/>
        <v>7.3569124971939264E-4</v>
      </c>
      <c r="C603" s="27">
        <f>SUM($B$2:B603)</f>
        <v>0.64801063307232232</v>
      </c>
      <c r="I603" s="32"/>
      <c r="J603" s="44"/>
    </row>
    <row r="604" spans="1:10" x14ac:dyDescent="0.3">
      <c r="A604">
        <v>992</v>
      </c>
      <c r="B604">
        <f t="shared" si="9"/>
        <v>7.3495037232793308E-4</v>
      </c>
      <c r="C604" s="27">
        <f>SUM($B$2:B604)</f>
        <v>0.64874558344465028</v>
      </c>
      <c r="I604" s="32"/>
      <c r="J604" s="44"/>
    </row>
    <row r="605" spans="1:10" x14ac:dyDescent="0.3">
      <c r="A605">
        <v>990</v>
      </c>
      <c r="B605">
        <f t="shared" si="9"/>
        <v>7.3346861754501386E-4</v>
      </c>
      <c r="C605" s="27">
        <f>SUM($B$2:B605)</f>
        <v>0.64947905206219525</v>
      </c>
      <c r="I605" s="32"/>
      <c r="J605" s="44"/>
    </row>
    <row r="606" spans="1:10" x14ac:dyDescent="0.3">
      <c r="A606">
        <v>990</v>
      </c>
      <c r="B606">
        <f t="shared" si="9"/>
        <v>7.3346861754501386E-4</v>
      </c>
      <c r="C606" s="27">
        <f>SUM($B$2:B606)</f>
        <v>0.65021252067974022</v>
      </c>
      <c r="I606" s="32"/>
      <c r="J606" s="44"/>
    </row>
    <row r="607" spans="1:10" x14ac:dyDescent="0.3">
      <c r="A607">
        <v>990</v>
      </c>
      <c r="B607">
        <f t="shared" si="9"/>
        <v>7.3346861754501386E-4</v>
      </c>
      <c r="C607" s="27">
        <f>SUM($B$2:B607)</f>
        <v>0.6509459892972852</v>
      </c>
      <c r="I607" s="32"/>
      <c r="J607" s="44"/>
    </row>
    <row r="608" spans="1:10" x14ac:dyDescent="0.3">
      <c r="A608">
        <v>989</v>
      </c>
      <c r="B608">
        <f t="shared" si="9"/>
        <v>7.327277401535543E-4</v>
      </c>
      <c r="C608" s="27">
        <f>SUM($B$2:B608)</f>
        <v>0.65167871703743874</v>
      </c>
      <c r="I608" s="32"/>
      <c r="J608" s="44"/>
    </row>
    <row r="609" spans="1:10" x14ac:dyDescent="0.3">
      <c r="A609">
        <v>988</v>
      </c>
      <c r="B609">
        <f t="shared" si="9"/>
        <v>7.3198686276209463E-4</v>
      </c>
      <c r="C609" s="27">
        <f>SUM($B$2:B609)</f>
        <v>0.65241070390020084</v>
      </c>
      <c r="I609" s="32"/>
      <c r="J609" s="44"/>
    </row>
    <row r="610" spans="1:10" x14ac:dyDescent="0.3">
      <c r="A610">
        <v>985</v>
      </c>
      <c r="B610">
        <f t="shared" si="9"/>
        <v>7.2976423058771585E-4</v>
      </c>
      <c r="C610" s="27">
        <f>SUM($B$2:B610)</f>
        <v>0.65314046813078852</v>
      </c>
      <c r="I610" s="32"/>
      <c r="J610" s="44"/>
    </row>
    <row r="611" spans="1:10" x14ac:dyDescent="0.3">
      <c r="A611">
        <v>984</v>
      </c>
      <c r="B611">
        <f t="shared" si="9"/>
        <v>7.2902335319625618E-4</v>
      </c>
      <c r="C611" s="27">
        <f>SUM($B$2:B611)</f>
        <v>0.65386949148398477</v>
      </c>
      <c r="I611" s="32"/>
      <c r="J611" s="44"/>
    </row>
    <row r="612" spans="1:10" x14ac:dyDescent="0.3">
      <c r="A612">
        <v>982</v>
      </c>
      <c r="B612">
        <f t="shared" si="9"/>
        <v>7.2754159841333696E-4</v>
      </c>
      <c r="C612" s="27">
        <f>SUM($B$2:B612)</f>
        <v>0.65459703308239814</v>
      </c>
      <c r="I612" s="32"/>
      <c r="J612" s="44"/>
    </row>
    <row r="613" spans="1:10" x14ac:dyDescent="0.3">
      <c r="A613">
        <v>981</v>
      </c>
      <c r="B613">
        <f t="shared" si="9"/>
        <v>7.268007210218774E-4</v>
      </c>
      <c r="C613" s="27">
        <f>SUM($B$2:B613)</f>
        <v>0.65532383380341996</v>
      </c>
      <c r="I613" s="32"/>
      <c r="J613" s="44"/>
    </row>
    <row r="614" spans="1:10" x14ac:dyDescent="0.3">
      <c r="A614">
        <v>981</v>
      </c>
      <c r="B614">
        <f t="shared" si="9"/>
        <v>7.268007210218774E-4</v>
      </c>
      <c r="C614" s="27">
        <f>SUM($B$2:B614)</f>
        <v>0.65605063452444179</v>
      </c>
      <c r="I614" s="32"/>
      <c r="J614" s="44"/>
    </row>
    <row r="615" spans="1:10" x14ac:dyDescent="0.3">
      <c r="A615">
        <v>981</v>
      </c>
      <c r="B615">
        <f t="shared" si="9"/>
        <v>7.268007210218774E-4</v>
      </c>
      <c r="C615" s="27">
        <f>SUM($B$2:B615)</f>
        <v>0.65677743524546361</v>
      </c>
      <c r="I615" s="32"/>
      <c r="J615" s="44"/>
    </row>
    <row r="616" spans="1:10" x14ac:dyDescent="0.3">
      <c r="A616">
        <v>981</v>
      </c>
      <c r="B616">
        <f t="shared" si="9"/>
        <v>7.268007210218774E-4</v>
      </c>
      <c r="C616" s="27">
        <f>SUM($B$2:B616)</f>
        <v>0.65750423596648544</v>
      </c>
      <c r="I616" s="32"/>
      <c r="J616" s="44"/>
    </row>
    <row r="617" spans="1:10" x14ac:dyDescent="0.3">
      <c r="A617">
        <v>978</v>
      </c>
      <c r="B617">
        <f t="shared" si="9"/>
        <v>7.245780888474985E-4</v>
      </c>
      <c r="C617" s="27">
        <f>SUM($B$2:B617)</f>
        <v>0.65822881405533296</v>
      </c>
      <c r="I617" s="32"/>
      <c r="J617" s="44"/>
    </row>
    <row r="618" spans="1:10" x14ac:dyDescent="0.3">
      <c r="A618">
        <v>978</v>
      </c>
      <c r="B618">
        <f t="shared" si="9"/>
        <v>7.245780888474985E-4</v>
      </c>
      <c r="C618" s="27">
        <f>SUM($B$2:B618)</f>
        <v>0.65895339214418047</v>
      </c>
      <c r="I618" s="32"/>
      <c r="J618" s="44"/>
    </row>
    <row r="619" spans="1:10" x14ac:dyDescent="0.3">
      <c r="A619">
        <v>976</v>
      </c>
      <c r="B619">
        <f t="shared" si="9"/>
        <v>7.2309633406457928E-4</v>
      </c>
      <c r="C619" s="27">
        <f>SUM($B$2:B619)</f>
        <v>0.659676488478245</v>
      </c>
      <c r="I619" s="32"/>
      <c r="J619" s="44"/>
    </row>
    <row r="620" spans="1:10" x14ac:dyDescent="0.3">
      <c r="A620">
        <v>976</v>
      </c>
      <c r="B620">
        <f t="shared" si="9"/>
        <v>7.2309633406457928E-4</v>
      </c>
      <c r="C620" s="27">
        <f>SUM($B$2:B620)</f>
        <v>0.66039958481230954</v>
      </c>
      <c r="I620" s="32"/>
      <c r="J620" s="44"/>
    </row>
    <row r="621" spans="1:10" x14ac:dyDescent="0.3">
      <c r="A621">
        <v>976</v>
      </c>
      <c r="B621">
        <f t="shared" si="9"/>
        <v>7.2309633406457928E-4</v>
      </c>
      <c r="C621" s="27">
        <f>SUM($B$2:B621)</f>
        <v>0.66112268114637407</v>
      </c>
      <c r="I621" s="32"/>
      <c r="J621" s="44"/>
    </row>
    <row r="622" spans="1:10" x14ac:dyDescent="0.3">
      <c r="A622">
        <v>976</v>
      </c>
      <c r="B622">
        <f t="shared" si="9"/>
        <v>7.2309633406457928E-4</v>
      </c>
      <c r="C622" s="27">
        <f>SUM($B$2:B622)</f>
        <v>0.6618457774804386</v>
      </c>
      <c r="I622" s="32"/>
      <c r="J622" s="44"/>
    </row>
    <row r="623" spans="1:10" x14ac:dyDescent="0.3">
      <c r="A623">
        <v>976</v>
      </c>
      <c r="B623">
        <f t="shared" si="9"/>
        <v>7.2309633406457928E-4</v>
      </c>
      <c r="C623" s="27">
        <f>SUM($B$2:B623)</f>
        <v>0.66256887381450313</v>
      </c>
      <c r="I623" s="32"/>
      <c r="J623" s="44"/>
    </row>
    <row r="624" spans="1:10" x14ac:dyDescent="0.3">
      <c r="A624">
        <v>974</v>
      </c>
      <c r="B624">
        <f t="shared" si="9"/>
        <v>7.2161457928166005E-4</v>
      </c>
      <c r="C624" s="27">
        <f>SUM($B$2:B624)</f>
        <v>0.66329048839378479</v>
      </c>
      <c r="I624" s="32"/>
      <c r="J624" s="44"/>
    </row>
    <row r="625" spans="1:10" x14ac:dyDescent="0.3">
      <c r="A625">
        <v>973</v>
      </c>
      <c r="B625">
        <f t="shared" si="9"/>
        <v>7.208737018902005E-4</v>
      </c>
      <c r="C625" s="27">
        <f>SUM($B$2:B625)</f>
        <v>0.66401136209567502</v>
      </c>
      <c r="I625" s="32"/>
      <c r="J625" s="44"/>
    </row>
    <row r="626" spans="1:10" x14ac:dyDescent="0.3">
      <c r="A626">
        <v>973</v>
      </c>
      <c r="B626">
        <f t="shared" si="9"/>
        <v>7.208737018902005E-4</v>
      </c>
      <c r="C626" s="27">
        <f>SUM($B$2:B626)</f>
        <v>0.66473223579756524</v>
      </c>
      <c r="I626" s="32"/>
      <c r="J626" s="44"/>
    </row>
    <row r="627" spans="1:10" x14ac:dyDescent="0.3">
      <c r="A627">
        <v>972</v>
      </c>
      <c r="B627">
        <f t="shared" si="9"/>
        <v>7.2013282449874083E-4</v>
      </c>
      <c r="C627" s="27">
        <f>SUM($B$2:B627)</f>
        <v>0.66545236862206403</v>
      </c>
      <c r="I627" s="32"/>
      <c r="J627" s="44"/>
    </row>
    <row r="628" spans="1:10" x14ac:dyDescent="0.3">
      <c r="A628">
        <v>971</v>
      </c>
      <c r="B628">
        <f t="shared" si="9"/>
        <v>7.1939194710728127E-4</v>
      </c>
      <c r="C628" s="27">
        <f>SUM($B$2:B628)</f>
        <v>0.66617176056917127</v>
      </c>
      <c r="I628" s="32"/>
      <c r="J628" s="44"/>
    </row>
    <row r="629" spans="1:10" x14ac:dyDescent="0.3">
      <c r="A629">
        <v>971</v>
      </c>
      <c r="B629">
        <f t="shared" si="9"/>
        <v>7.1939194710728127E-4</v>
      </c>
      <c r="C629" s="27">
        <f>SUM($B$2:B629)</f>
        <v>0.66689115251627851</v>
      </c>
      <c r="I629" s="32"/>
      <c r="J629" s="44"/>
    </row>
    <row r="630" spans="1:10" x14ac:dyDescent="0.3">
      <c r="A630">
        <v>969</v>
      </c>
      <c r="B630">
        <f t="shared" si="9"/>
        <v>7.1791019232436205E-4</v>
      </c>
      <c r="C630" s="27">
        <f>SUM($B$2:B630)</f>
        <v>0.66760906270860287</v>
      </c>
      <c r="I630" s="32"/>
      <c r="J630" s="44"/>
    </row>
    <row r="631" spans="1:10" x14ac:dyDescent="0.3">
      <c r="A631">
        <v>969</v>
      </c>
      <c r="B631">
        <f t="shared" si="9"/>
        <v>7.1791019232436205E-4</v>
      </c>
      <c r="C631" s="27">
        <f>SUM($B$2:B631)</f>
        <v>0.66832697290092724</v>
      </c>
      <c r="I631" s="32"/>
      <c r="J631" s="44"/>
    </row>
    <row r="632" spans="1:10" x14ac:dyDescent="0.3">
      <c r="A632">
        <v>968</v>
      </c>
      <c r="B632">
        <f t="shared" si="9"/>
        <v>7.1716931493290249E-4</v>
      </c>
      <c r="C632" s="27">
        <f>SUM($B$2:B632)</f>
        <v>0.66904414221586017</v>
      </c>
      <c r="I632" s="32"/>
      <c r="J632" s="44"/>
    </row>
    <row r="633" spans="1:10" x14ac:dyDescent="0.3">
      <c r="A633">
        <v>968</v>
      </c>
      <c r="B633">
        <f t="shared" si="9"/>
        <v>7.1716931493290249E-4</v>
      </c>
      <c r="C633" s="27">
        <f>SUM($B$2:B633)</f>
        <v>0.6697613115307931</v>
      </c>
      <c r="I633" s="32"/>
      <c r="J633" s="44"/>
    </row>
    <row r="634" spans="1:10" x14ac:dyDescent="0.3">
      <c r="A634">
        <v>967</v>
      </c>
      <c r="B634">
        <f t="shared" si="9"/>
        <v>7.1642843754144282E-4</v>
      </c>
      <c r="C634" s="27">
        <f>SUM($B$2:B634)</f>
        <v>0.6704777399683346</v>
      </c>
      <c r="I634" s="32"/>
      <c r="J634" s="44"/>
    </row>
    <row r="635" spans="1:10" x14ac:dyDescent="0.3">
      <c r="A635">
        <v>966</v>
      </c>
      <c r="B635">
        <f t="shared" si="9"/>
        <v>7.1568756014998326E-4</v>
      </c>
      <c r="C635" s="27">
        <f>SUM($B$2:B635)</f>
        <v>0.67119342752848454</v>
      </c>
      <c r="I635" s="32"/>
      <c r="J635" s="44"/>
    </row>
    <row r="636" spans="1:10" x14ac:dyDescent="0.3">
      <c r="A636">
        <v>965</v>
      </c>
      <c r="B636">
        <f t="shared" si="9"/>
        <v>7.149466827585236E-4</v>
      </c>
      <c r="C636" s="27">
        <f>SUM($B$2:B636)</f>
        <v>0.67190837421124305</v>
      </c>
      <c r="I636" s="32"/>
      <c r="J636" s="44"/>
    </row>
    <row r="637" spans="1:10" x14ac:dyDescent="0.3">
      <c r="A637">
        <v>964</v>
      </c>
      <c r="B637">
        <f t="shared" si="9"/>
        <v>7.1420580536706404E-4</v>
      </c>
      <c r="C637" s="27">
        <f>SUM($B$2:B637)</f>
        <v>0.67262258001661013</v>
      </c>
      <c r="I637" s="32"/>
      <c r="J637" s="44"/>
    </row>
    <row r="638" spans="1:10" x14ac:dyDescent="0.3">
      <c r="A638">
        <v>964</v>
      </c>
      <c r="B638">
        <f t="shared" si="9"/>
        <v>7.1420580536706404E-4</v>
      </c>
      <c r="C638" s="27">
        <f>SUM($B$2:B638)</f>
        <v>0.6733367858219772</v>
      </c>
      <c r="I638" s="32"/>
      <c r="J638" s="44"/>
    </row>
    <row r="639" spans="1:10" x14ac:dyDescent="0.3">
      <c r="A639">
        <v>963</v>
      </c>
      <c r="B639">
        <f t="shared" si="9"/>
        <v>7.1346492797560437E-4</v>
      </c>
      <c r="C639" s="27">
        <f>SUM($B$2:B639)</f>
        <v>0.67405025074995284</v>
      </c>
      <c r="I639" s="32"/>
      <c r="J639" s="44"/>
    </row>
    <row r="640" spans="1:10" x14ac:dyDescent="0.3">
      <c r="A640">
        <v>961</v>
      </c>
      <c r="B640">
        <f t="shared" si="9"/>
        <v>7.1198317319268515E-4</v>
      </c>
      <c r="C640" s="27">
        <f>SUM($B$2:B640)</f>
        <v>0.67476223392314549</v>
      </c>
      <c r="I640" s="32"/>
      <c r="J640" s="44"/>
    </row>
    <row r="641" spans="1:10" x14ac:dyDescent="0.3">
      <c r="A641">
        <v>960</v>
      </c>
      <c r="B641">
        <f t="shared" si="9"/>
        <v>7.1124229580122559E-4</v>
      </c>
      <c r="C641" s="27">
        <f>SUM($B$2:B641)</f>
        <v>0.67547347621894671</v>
      </c>
      <c r="I641" s="32"/>
      <c r="J641" s="44"/>
    </row>
    <row r="642" spans="1:10" x14ac:dyDescent="0.3">
      <c r="A642">
        <v>960</v>
      </c>
      <c r="B642">
        <f t="shared" si="9"/>
        <v>7.1124229580122559E-4</v>
      </c>
      <c r="C642" s="27">
        <f>SUM($B$2:B642)</f>
        <v>0.67618471851474793</v>
      </c>
      <c r="I642" s="32"/>
      <c r="J642" s="44"/>
    </row>
    <row r="643" spans="1:10" x14ac:dyDescent="0.3">
      <c r="A643">
        <v>960</v>
      </c>
      <c r="B643">
        <f t="shared" ref="B643:B706" si="10">A643/$B$1</f>
        <v>7.1124229580122559E-4</v>
      </c>
      <c r="C643" s="27">
        <f>SUM($B$2:B643)</f>
        <v>0.67689596081054915</v>
      </c>
      <c r="I643" s="32"/>
      <c r="J643" s="44"/>
    </row>
    <row r="644" spans="1:10" x14ac:dyDescent="0.3">
      <c r="A644">
        <v>957</v>
      </c>
      <c r="B644">
        <f t="shared" si="10"/>
        <v>7.0901966362684669E-4</v>
      </c>
      <c r="C644" s="27">
        <f>SUM($B$2:B644)</f>
        <v>0.67760498047417594</v>
      </c>
      <c r="I644" s="32"/>
      <c r="J644" s="44"/>
    </row>
    <row r="645" spans="1:10" x14ac:dyDescent="0.3">
      <c r="A645">
        <v>957</v>
      </c>
      <c r="B645">
        <f t="shared" si="10"/>
        <v>7.0901966362684669E-4</v>
      </c>
      <c r="C645" s="27">
        <f>SUM($B$2:B645)</f>
        <v>0.67831400013780274</v>
      </c>
      <c r="I645" s="32"/>
      <c r="J645" s="44"/>
    </row>
    <row r="646" spans="1:10" x14ac:dyDescent="0.3">
      <c r="A646">
        <v>957</v>
      </c>
      <c r="B646">
        <f t="shared" si="10"/>
        <v>7.0901966362684669E-4</v>
      </c>
      <c r="C646" s="27">
        <f>SUM($B$2:B646)</f>
        <v>0.67902301980142954</v>
      </c>
      <c r="I646" s="32"/>
      <c r="J646" s="44"/>
    </row>
    <row r="647" spans="1:10" x14ac:dyDescent="0.3">
      <c r="A647">
        <v>953</v>
      </c>
      <c r="B647">
        <f t="shared" si="10"/>
        <v>7.0605615406100824E-4</v>
      </c>
      <c r="C647" s="27">
        <f>SUM($B$2:B647)</f>
        <v>0.67972907595549059</v>
      </c>
      <c r="I647" s="32"/>
      <c r="J647" s="44"/>
    </row>
    <row r="648" spans="1:10" x14ac:dyDescent="0.3">
      <c r="A648">
        <v>948</v>
      </c>
      <c r="B648">
        <f t="shared" si="10"/>
        <v>7.0235176710371024E-4</v>
      </c>
      <c r="C648" s="27">
        <f>SUM($B$2:B648)</f>
        <v>0.68043142772259435</v>
      </c>
      <c r="I648" s="32"/>
      <c r="J648" s="44"/>
    </row>
    <row r="649" spans="1:10" x14ac:dyDescent="0.3">
      <c r="A649">
        <v>946</v>
      </c>
      <c r="B649">
        <f t="shared" si="10"/>
        <v>7.0087001232079101E-4</v>
      </c>
      <c r="C649" s="27">
        <f>SUM($B$2:B649)</f>
        <v>0.68113229773491513</v>
      </c>
      <c r="I649" s="32"/>
      <c r="J649" s="44"/>
    </row>
    <row r="650" spans="1:10" x14ac:dyDescent="0.3">
      <c r="A650">
        <v>946</v>
      </c>
      <c r="B650">
        <f t="shared" si="10"/>
        <v>7.0087001232079101E-4</v>
      </c>
      <c r="C650" s="27">
        <f>SUM($B$2:B650)</f>
        <v>0.6818331677472359</v>
      </c>
      <c r="I650" s="32"/>
      <c r="J650" s="44"/>
    </row>
    <row r="651" spans="1:10" x14ac:dyDescent="0.3">
      <c r="A651">
        <v>945</v>
      </c>
      <c r="B651">
        <f t="shared" si="10"/>
        <v>7.0012913492933145E-4</v>
      </c>
      <c r="C651" s="27">
        <f>SUM($B$2:B651)</f>
        <v>0.68253329688216524</v>
      </c>
      <c r="I651" s="32"/>
      <c r="J651" s="44"/>
    </row>
    <row r="652" spans="1:10" x14ac:dyDescent="0.3">
      <c r="A652">
        <v>943</v>
      </c>
      <c r="B652">
        <f t="shared" si="10"/>
        <v>6.9864738014641223E-4</v>
      </c>
      <c r="C652" s="27">
        <f>SUM($B$2:B652)</f>
        <v>0.68323194426231171</v>
      </c>
      <c r="I652" s="32"/>
      <c r="J652" s="44"/>
    </row>
    <row r="653" spans="1:10" x14ac:dyDescent="0.3">
      <c r="A653">
        <v>943</v>
      </c>
      <c r="B653">
        <f t="shared" si="10"/>
        <v>6.9864738014641223E-4</v>
      </c>
      <c r="C653" s="27">
        <f>SUM($B$2:B653)</f>
        <v>0.68393059164245817</v>
      </c>
      <c r="I653" s="32"/>
      <c r="J653" s="44"/>
    </row>
    <row r="654" spans="1:10" x14ac:dyDescent="0.3">
      <c r="A654">
        <v>940</v>
      </c>
      <c r="B654">
        <f t="shared" si="10"/>
        <v>6.9642474797203334E-4</v>
      </c>
      <c r="C654" s="27">
        <f>SUM($B$2:B654)</f>
        <v>0.68462701639043022</v>
      </c>
      <c r="I654" s="32"/>
      <c r="J654" s="44"/>
    </row>
    <row r="655" spans="1:10" x14ac:dyDescent="0.3">
      <c r="A655">
        <v>939</v>
      </c>
      <c r="B655">
        <f t="shared" si="10"/>
        <v>6.9568387058057378E-4</v>
      </c>
      <c r="C655" s="27">
        <f>SUM($B$2:B655)</f>
        <v>0.68532270026101083</v>
      </c>
      <c r="I655" s="32"/>
      <c r="J655" s="44"/>
    </row>
    <row r="656" spans="1:10" x14ac:dyDescent="0.3">
      <c r="A656">
        <v>939</v>
      </c>
      <c r="B656">
        <f t="shared" si="10"/>
        <v>6.9568387058057378E-4</v>
      </c>
      <c r="C656" s="27">
        <f>SUM($B$2:B656)</f>
        <v>0.68601838413159144</v>
      </c>
      <c r="I656" s="32"/>
      <c r="J656" s="44"/>
    </row>
    <row r="657" spans="1:10" x14ac:dyDescent="0.3">
      <c r="A657">
        <v>938</v>
      </c>
      <c r="B657">
        <f t="shared" si="10"/>
        <v>6.9494299318911411E-4</v>
      </c>
      <c r="C657" s="27">
        <f>SUM($B$2:B657)</f>
        <v>0.6867133271247805</v>
      </c>
      <c r="I657" s="32"/>
      <c r="J657" s="44"/>
    </row>
    <row r="658" spans="1:10" x14ac:dyDescent="0.3">
      <c r="A658">
        <v>937</v>
      </c>
      <c r="B658">
        <f t="shared" si="10"/>
        <v>6.9420211579765455E-4</v>
      </c>
      <c r="C658" s="27">
        <f>SUM($B$2:B658)</f>
        <v>0.68740752924057813</v>
      </c>
      <c r="I658" s="32"/>
      <c r="J658" s="44"/>
    </row>
    <row r="659" spans="1:10" x14ac:dyDescent="0.3">
      <c r="A659">
        <v>936</v>
      </c>
      <c r="B659">
        <f t="shared" si="10"/>
        <v>6.9346123840619488E-4</v>
      </c>
      <c r="C659" s="27">
        <f>SUM($B$2:B659)</f>
        <v>0.68810099047898432</v>
      </c>
      <c r="I659" s="32"/>
      <c r="J659" s="44"/>
    </row>
    <row r="660" spans="1:10" x14ac:dyDescent="0.3">
      <c r="A660">
        <v>932</v>
      </c>
      <c r="B660">
        <f t="shared" si="10"/>
        <v>6.9049772884035643E-4</v>
      </c>
      <c r="C660" s="27">
        <f>SUM($B$2:B660)</f>
        <v>0.68879148820782465</v>
      </c>
      <c r="I660" s="32"/>
      <c r="J660" s="44"/>
    </row>
    <row r="661" spans="1:10" x14ac:dyDescent="0.3">
      <c r="A661">
        <v>930</v>
      </c>
      <c r="B661">
        <f t="shared" si="10"/>
        <v>6.8901597405743721E-4</v>
      </c>
      <c r="C661" s="27">
        <f>SUM($B$2:B661)</f>
        <v>0.68948050418188211</v>
      </c>
      <c r="I661" s="32"/>
      <c r="J661" s="44"/>
    </row>
    <row r="662" spans="1:10" x14ac:dyDescent="0.3">
      <c r="A662">
        <v>930</v>
      </c>
      <c r="B662">
        <f t="shared" si="10"/>
        <v>6.8901597405743721E-4</v>
      </c>
      <c r="C662" s="27">
        <f>SUM($B$2:B662)</f>
        <v>0.69016952015593958</v>
      </c>
      <c r="I662" s="32"/>
      <c r="J662" s="44"/>
    </row>
    <row r="663" spans="1:10" x14ac:dyDescent="0.3">
      <c r="A663">
        <v>929</v>
      </c>
      <c r="B663">
        <f t="shared" si="10"/>
        <v>6.8827509666597765E-4</v>
      </c>
      <c r="C663" s="27">
        <f>SUM($B$2:B663)</f>
        <v>0.6908577952526056</v>
      </c>
      <c r="I663" s="32"/>
      <c r="J663" s="44"/>
    </row>
    <row r="664" spans="1:10" x14ac:dyDescent="0.3">
      <c r="A664">
        <v>928</v>
      </c>
      <c r="B664">
        <f t="shared" si="10"/>
        <v>6.8753421927451809E-4</v>
      </c>
      <c r="C664" s="27">
        <f>SUM($B$2:B664)</f>
        <v>0.69154532947188008</v>
      </c>
      <c r="I664" s="32"/>
      <c r="J664" s="44"/>
    </row>
    <row r="665" spans="1:10" x14ac:dyDescent="0.3">
      <c r="A665">
        <v>928</v>
      </c>
      <c r="B665">
        <f t="shared" si="10"/>
        <v>6.8753421927451809E-4</v>
      </c>
      <c r="C665" s="27">
        <f>SUM($B$2:B665)</f>
        <v>0.69223286369115455</v>
      </c>
      <c r="I665" s="32"/>
      <c r="J665" s="44"/>
    </row>
    <row r="666" spans="1:10" x14ac:dyDescent="0.3">
      <c r="A666">
        <v>928</v>
      </c>
      <c r="B666">
        <f t="shared" si="10"/>
        <v>6.8753421927451809E-4</v>
      </c>
      <c r="C666" s="27">
        <f>SUM($B$2:B666)</f>
        <v>0.69292039791042903</v>
      </c>
      <c r="I666" s="32"/>
      <c r="J666" s="44"/>
    </row>
    <row r="667" spans="1:10" x14ac:dyDescent="0.3">
      <c r="A667">
        <v>928</v>
      </c>
      <c r="B667">
        <f t="shared" si="10"/>
        <v>6.8753421927451809E-4</v>
      </c>
      <c r="C667" s="27">
        <f>SUM($B$2:B667)</f>
        <v>0.69360793212970351</v>
      </c>
      <c r="I667" s="32"/>
      <c r="J667" s="44"/>
    </row>
    <row r="668" spans="1:10" x14ac:dyDescent="0.3">
      <c r="A668">
        <v>928</v>
      </c>
      <c r="B668">
        <f t="shared" si="10"/>
        <v>6.8753421927451809E-4</v>
      </c>
      <c r="C668" s="27">
        <f>SUM($B$2:B668)</f>
        <v>0.69429546634897799</v>
      </c>
      <c r="I668" s="32"/>
      <c r="J668" s="44"/>
    </row>
    <row r="669" spans="1:10" x14ac:dyDescent="0.3">
      <c r="A669">
        <v>926</v>
      </c>
      <c r="B669">
        <f t="shared" si="10"/>
        <v>6.8605246449159887E-4</v>
      </c>
      <c r="C669" s="27">
        <f>SUM($B$2:B669)</f>
        <v>0.69498151881346959</v>
      </c>
      <c r="I669" s="32"/>
      <c r="J669" s="44"/>
    </row>
    <row r="670" spans="1:10" x14ac:dyDescent="0.3">
      <c r="A670">
        <v>926</v>
      </c>
      <c r="B670">
        <f t="shared" si="10"/>
        <v>6.8605246449159887E-4</v>
      </c>
      <c r="C670" s="27">
        <f>SUM($B$2:B670)</f>
        <v>0.69566757127796119</v>
      </c>
      <c r="I670" s="32"/>
      <c r="J670" s="44"/>
    </row>
    <row r="671" spans="1:10" x14ac:dyDescent="0.3">
      <c r="A671">
        <v>925</v>
      </c>
      <c r="B671">
        <f t="shared" si="10"/>
        <v>6.853115871001392E-4</v>
      </c>
      <c r="C671" s="27">
        <f>SUM($B$2:B671)</f>
        <v>0.69635288286506136</v>
      </c>
      <c r="I671" s="32"/>
      <c r="J671" s="44"/>
    </row>
    <row r="672" spans="1:10" x14ac:dyDescent="0.3">
      <c r="A672">
        <v>917</v>
      </c>
      <c r="B672">
        <f t="shared" si="10"/>
        <v>6.793845679684623E-4</v>
      </c>
      <c r="C672" s="27">
        <f>SUM($B$2:B672)</f>
        <v>0.69703226743302982</v>
      </c>
      <c r="I672" s="32"/>
      <c r="J672" s="44"/>
    </row>
    <row r="673" spans="1:10" x14ac:dyDescent="0.3">
      <c r="A673">
        <v>916</v>
      </c>
      <c r="B673">
        <f t="shared" si="10"/>
        <v>6.7864369057700274E-4</v>
      </c>
      <c r="C673" s="27">
        <f>SUM($B$2:B673)</f>
        <v>0.69771091112360684</v>
      </c>
      <c r="I673" s="32"/>
      <c r="J673" s="44"/>
    </row>
    <row r="674" spans="1:10" x14ac:dyDescent="0.3">
      <c r="A674">
        <v>915</v>
      </c>
      <c r="B674">
        <f t="shared" si="10"/>
        <v>6.7790281318554307E-4</v>
      </c>
      <c r="C674" s="27">
        <f>SUM($B$2:B674)</f>
        <v>0.69838881393679242</v>
      </c>
      <c r="I674" s="32"/>
      <c r="J674" s="44"/>
    </row>
    <row r="675" spans="1:10" x14ac:dyDescent="0.3">
      <c r="A675">
        <v>914</v>
      </c>
      <c r="B675">
        <f t="shared" si="10"/>
        <v>6.7716193579408352E-4</v>
      </c>
      <c r="C675" s="27">
        <f>SUM($B$2:B675)</f>
        <v>0.69906597587258645</v>
      </c>
      <c r="I675" s="32"/>
      <c r="J675" s="44"/>
    </row>
    <row r="676" spans="1:10" x14ac:dyDescent="0.3">
      <c r="A676">
        <v>913</v>
      </c>
      <c r="B676">
        <f t="shared" si="10"/>
        <v>6.7642105840262385E-4</v>
      </c>
      <c r="C676" s="27">
        <f>SUM($B$2:B676)</f>
        <v>0.69974239693098905</v>
      </c>
      <c r="I676" s="32"/>
      <c r="J676" s="44"/>
    </row>
    <row r="677" spans="1:10" x14ac:dyDescent="0.3">
      <c r="A677">
        <v>910</v>
      </c>
      <c r="B677">
        <f t="shared" si="10"/>
        <v>6.7419842622824507E-4</v>
      </c>
      <c r="C677" s="27">
        <f>SUM($B$2:B677)</f>
        <v>0.70041659535721734</v>
      </c>
      <c r="I677" s="32"/>
      <c r="J677" s="44"/>
    </row>
    <row r="678" spans="1:10" x14ac:dyDescent="0.3">
      <c r="A678">
        <v>909</v>
      </c>
      <c r="B678">
        <f t="shared" si="10"/>
        <v>6.734575488367854E-4</v>
      </c>
      <c r="C678" s="27">
        <f>SUM($B$2:B678)</f>
        <v>0.70109005290605408</v>
      </c>
      <c r="I678" s="32"/>
      <c r="J678" s="44"/>
    </row>
    <row r="679" spans="1:10" x14ac:dyDescent="0.3">
      <c r="A679">
        <v>908</v>
      </c>
      <c r="B679">
        <f t="shared" si="10"/>
        <v>6.7271667144532584E-4</v>
      </c>
      <c r="C679" s="27">
        <f>SUM($B$2:B679)</f>
        <v>0.70176276957749939</v>
      </c>
      <c r="I679" s="32"/>
      <c r="J679" s="44"/>
    </row>
    <row r="680" spans="1:10" x14ac:dyDescent="0.3">
      <c r="A680">
        <v>908</v>
      </c>
      <c r="B680">
        <f t="shared" si="10"/>
        <v>6.7271667144532584E-4</v>
      </c>
      <c r="C680" s="27">
        <f>SUM($B$2:B680)</f>
        <v>0.7024354862489447</v>
      </c>
      <c r="I680" s="32"/>
      <c r="J680" s="44"/>
    </row>
    <row r="681" spans="1:10" x14ac:dyDescent="0.3">
      <c r="A681">
        <v>908</v>
      </c>
      <c r="B681">
        <f t="shared" si="10"/>
        <v>6.7271667144532584E-4</v>
      </c>
      <c r="C681" s="27">
        <f>SUM($B$2:B681)</f>
        <v>0.70310820292039</v>
      </c>
      <c r="I681" s="32"/>
      <c r="J681" s="44"/>
    </row>
    <row r="682" spans="1:10" x14ac:dyDescent="0.3">
      <c r="A682">
        <v>907</v>
      </c>
      <c r="B682">
        <f t="shared" si="10"/>
        <v>6.7197579405386628E-4</v>
      </c>
      <c r="C682" s="27">
        <f>SUM($B$2:B682)</f>
        <v>0.70378017871444387</v>
      </c>
      <c r="I682" s="32"/>
      <c r="J682" s="44"/>
    </row>
    <row r="683" spans="1:10" x14ac:dyDescent="0.3">
      <c r="A683">
        <v>907</v>
      </c>
      <c r="B683">
        <f t="shared" si="10"/>
        <v>6.7197579405386628E-4</v>
      </c>
      <c r="C683" s="27">
        <f>SUM($B$2:B683)</f>
        <v>0.70445215450849774</v>
      </c>
      <c r="I683" s="32"/>
      <c r="J683" s="44"/>
    </row>
    <row r="684" spans="1:10" x14ac:dyDescent="0.3">
      <c r="A684">
        <v>907</v>
      </c>
      <c r="B684">
        <f t="shared" si="10"/>
        <v>6.7197579405386628E-4</v>
      </c>
      <c r="C684" s="27">
        <f>SUM($B$2:B684)</f>
        <v>0.70512413030255161</v>
      </c>
      <c r="I684" s="32"/>
      <c r="J684" s="44"/>
    </row>
    <row r="685" spans="1:10" x14ac:dyDescent="0.3">
      <c r="A685">
        <v>906</v>
      </c>
      <c r="B685">
        <f t="shared" si="10"/>
        <v>6.7123491666240662E-4</v>
      </c>
      <c r="C685" s="27">
        <f>SUM($B$2:B685)</f>
        <v>0.70579536521921404</v>
      </c>
      <c r="I685" s="32"/>
      <c r="J685" s="44"/>
    </row>
    <row r="686" spans="1:10" x14ac:dyDescent="0.3">
      <c r="A686">
        <v>906</v>
      </c>
      <c r="B686">
        <f t="shared" si="10"/>
        <v>6.7123491666240662E-4</v>
      </c>
      <c r="C686" s="27">
        <f>SUM($B$2:B686)</f>
        <v>0.70646660013587648</v>
      </c>
      <c r="I686" s="32"/>
      <c r="J686" s="44"/>
    </row>
    <row r="687" spans="1:10" x14ac:dyDescent="0.3">
      <c r="A687">
        <v>904</v>
      </c>
      <c r="B687">
        <f t="shared" si="10"/>
        <v>6.6975316187948739E-4</v>
      </c>
      <c r="C687" s="27">
        <f>SUM($B$2:B687)</f>
        <v>0.70713635329775593</v>
      </c>
      <c r="I687" s="32"/>
      <c r="J687" s="44"/>
    </row>
    <row r="688" spans="1:10" x14ac:dyDescent="0.3">
      <c r="A688">
        <v>903</v>
      </c>
      <c r="B688">
        <f t="shared" si="10"/>
        <v>6.6901228448802783E-4</v>
      </c>
      <c r="C688" s="27">
        <f>SUM($B$2:B688)</f>
        <v>0.70780536558224394</v>
      </c>
      <c r="I688" s="32"/>
      <c r="J688" s="44"/>
    </row>
    <row r="689" spans="1:10" x14ac:dyDescent="0.3">
      <c r="A689">
        <v>902</v>
      </c>
      <c r="B689">
        <f t="shared" si="10"/>
        <v>6.6827140709656817E-4</v>
      </c>
      <c r="C689" s="27">
        <f>SUM($B$2:B689)</f>
        <v>0.70847363698934052</v>
      </c>
      <c r="I689" s="32"/>
      <c r="J689" s="44"/>
    </row>
    <row r="690" spans="1:10" x14ac:dyDescent="0.3">
      <c r="A690">
        <v>902</v>
      </c>
      <c r="B690">
        <f t="shared" si="10"/>
        <v>6.6827140709656817E-4</v>
      </c>
      <c r="C690" s="27">
        <f>SUM($B$2:B690)</f>
        <v>0.70914190839643709</v>
      </c>
      <c r="I690" s="32"/>
      <c r="J690" s="44"/>
    </row>
    <row r="691" spans="1:10" x14ac:dyDescent="0.3">
      <c r="A691">
        <v>902</v>
      </c>
      <c r="B691">
        <f t="shared" si="10"/>
        <v>6.6827140709656817E-4</v>
      </c>
      <c r="C691" s="27">
        <f>SUM($B$2:B691)</f>
        <v>0.70981017980353367</v>
      </c>
      <c r="I691" s="32"/>
      <c r="J691" s="44"/>
    </row>
    <row r="692" spans="1:10" x14ac:dyDescent="0.3">
      <c r="A692">
        <v>902</v>
      </c>
      <c r="B692">
        <f t="shared" si="10"/>
        <v>6.6827140709656817E-4</v>
      </c>
      <c r="C692" s="27">
        <f>SUM($B$2:B692)</f>
        <v>0.71047845121063025</v>
      </c>
      <c r="I692" s="32"/>
      <c r="J692" s="44"/>
    </row>
    <row r="693" spans="1:10" x14ac:dyDescent="0.3">
      <c r="A693">
        <v>902</v>
      </c>
      <c r="B693">
        <f t="shared" si="10"/>
        <v>6.6827140709656817E-4</v>
      </c>
      <c r="C693" s="27">
        <f>SUM($B$2:B693)</f>
        <v>0.71114672261772682</v>
      </c>
      <c r="I693" s="32"/>
      <c r="J693" s="44"/>
    </row>
    <row r="694" spans="1:10" x14ac:dyDescent="0.3">
      <c r="A694">
        <v>901</v>
      </c>
      <c r="B694">
        <f t="shared" si="10"/>
        <v>6.6753052970510861E-4</v>
      </c>
      <c r="C694" s="27">
        <f>SUM($B$2:B694)</f>
        <v>0.71181425314743196</v>
      </c>
      <c r="I694" s="32"/>
      <c r="J694" s="44"/>
    </row>
    <row r="695" spans="1:10" x14ac:dyDescent="0.3">
      <c r="A695">
        <v>900</v>
      </c>
      <c r="B695">
        <f t="shared" si="10"/>
        <v>6.6678965231364894E-4</v>
      </c>
      <c r="C695" s="27">
        <f>SUM($B$2:B695)</f>
        <v>0.71248104279974567</v>
      </c>
      <c r="I695" s="32"/>
      <c r="J695" s="44"/>
    </row>
    <row r="696" spans="1:10" x14ac:dyDescent="0.3">
      <c r="A696">
        <v>900</v>
      </c>
      <c r="B696">
        <f t="shared" si="10"/>
        <v>6.6678965231364894E-4</v>
      </c>
      <c r="C696" s="27">
        <f>SUM($B$2:B696)</f>
        <v>0.71314783245205937</v>
      </c>
      <c r="I696" s="32"/>
      <c r="J696" s="44"/>
    </row>
    <row r="697" spans="1:10" x14ac:dyDescent="0.3">
      <c r="A697">
        <v>899</v>
      </c>
      <c r="B697">
        <f t="shared" si="10"/>
        <v>6.6604877492218938E-4</v>
      </c>
      <c r="C697" s="27">
        <f>SUM($B$2:B697)</f>
        <v>0.71381388122698153</v>
      </c>
      <c r="I697" s="32"/>
      <c r="J697" s="44"/>
    </row>
    <row r="698" spans="1:10" x14ac:dyDescent="0.3">
      <c r="A698">
        <v>895</v>
      </c>
      <c r="B698">
        <f t="shared" si="10"/>
        <v>6.6308526535635093E-4</v>
      </c>
      <c r="C698" s="27">
        <f>SUM($B$2:B698)</f>
        <v>0.71447696649233783</v>
      </c>
      <c r="I698" s="32"/>
      <c r="J698" s="44"/>
    </row>
    <row r="699" spans="1:10" x14ac:dyDescent="0.3">
      <c r="A699">
        <v>895</v>
      </c>
      <c r="B699">
        <f t="shared" si="10"/>
        <v>6.6308526535635093E-4</v>
      </c>
      <c r="C699" s="27">
        <f>SUM($B$2:B699)</f>
        <v>0.71514005175769413</v>
      </c>
      <c r="I699" s="32"/>
      <c r="J699" s="44"/>
    </row>
    <row r="700" spans="1:10" x14ac:dyDescent="0.3">
      <c r="A700">
        <v>894</v>
      </c>
      <c r="B700">
        <f t="shared" si="10"/>
        <v>6.6234438796489126E-4</v>
      </c>
      <c r="C700" s="27">
        <f>SUM($B$2:B700)</f>
        <v>0.71580239614565899</v>
      </c>
      <c r="I700" s="32"/>
      <c r="J700" s="44"/>
    </row>
    <row r="701" spans="1:10" x14ac:dyDescent="0.3">
      <c r="A701">
        <v>893</v>
      </c>
      <c r="B701">
        <f t="shared" si="10"/>
        <v>6.6160351057343171E-4</v>
      </c>
      <c r="C701" s="27">
        <f>SUM($B$2:B701)</f>
        <v>0.71646399965623242</v>
      </c>
      <c r="I701" s="32"/>
      <c r="J701" s="44"/>
    </row>
    <row r="702" spans="1:10" x14ac:dyDescent="0.3">
      <c r="A702">
        <v>892</v>
      </c>
      <c r="B702">
        <f t="shared" si="10"/>
        <v>6.6086263318197204E-4</v>
      </c>
      <c r="C702" s="27">
        <f>SUM($B$2:B702)</f>
        <v>0.71712486228941441</v>
      </c>
      <c r="I702" s="32"/>
      <c r="J702" s="44"/>
    </row>
    <row r="703" spans="1:10" x14ac:dyDescent="0.3">
      <c r="A703">
        <v>890</v>
      </c>
      <c r="B703">
        <f t="shared" si="10"/>
        <v>6.5938087839905281E-4</v>
      </c>
      <c r="C703" s="27">
        <f>SUM($B$2:B703)</f>
        <v>0.71778424316781342</v>
      </c>
      <c r="I703" s="32"/>
      <c r="J703" s="44"/>
    </row>
    <row r="704" spans="1:10" x14ac:dyDescent="0.3">
      <c r="A704">
        <v>889</v>
      </c>
      <c r="B704">
        <f t="shared" si="10"/>
        <v>6.5864000100759326E-4</v>
      </c>
      <c r="C704" s="27">
        <f>SUM($B$2:B704)</f>
        <v>0.71844288316882099</v>
      </c>
      <c r="I704" s="32"/>
      <c r="J704" s="44"/>
    </row>
    <row r="705" spans="1:10" x14ac:dyDescent="0.3">
      <c r="A705">
        <v>889</v>
      </c>
      <c r="B705">
        <f t="shared" si="10"/>
        <v>6.5864000100759326E-4</v>
      </c>
      <c r="C705" s="27">
        <f>SUM($B$2:B705)</f>
        <v>0.71910152316982856</v>
      </c>
      <c r="I705" s="32"/>
      <c r="J705" s="44"/>
    </row>
    <row r="706" spans="1:10" x14ac:dyDescent="0.3">
      <c r="A706">
        <v>884</v>
      </c>
      <c r="B706">
        <f t="shared" si="10"/>
        <v>6.5493561405029525E-4</v>
      </c>
      <c r="C706" s="27">
        <f>SUM($B$2:B706)</f>
        <v>0.71975645878387884</v>
      </c>
      <c r="I706" s="32"/>
      <c r="J706" s="44"/>
    </row>
    <row r="707" spans="1:10" x14ac:dyDescent="0.3">
      <c r="A707">
        <v>882</v>
      </c>
      <c r="B707">
        <f t="shared" ref="B707:B770" si="11">A707/$B$1</f>
        <v>6.5345385926737602E-4</v>
      </c>
      <c r="C707" s="27">
        <f>SUM($B$2:B707)</f>
        <v>0.72040991264314624</v>
      </c>
      <c r="I707" s="32"/>
      <c r="J707" s="44"/>
    </row>
    <row r="708" spans="1:10" x14ac:dyDescent="0.3">
      <c r="A708">
        <v>882</v>
      </c>
      <c r="B708">
        <f t="shared" si="11"/>
        <v>6.5345385926737602E-4</v>
      </c>
      <c r="C708" s="27">
        <f>SUM($B$2:B708)</f>
        <v>0.72106336650241365</v>
      </c>
      <c r="I708" s="32"/>
      <c r="J708" s="44"/>
    </row>
    <row r="709" spans="1:10" x14ac:dyDescent="0.3">
      <c r="A709">
        <v>882</v>
      </c>
      <c r="B709">
        <f t="shared" si="11"/>
        <v>6.5345385926737602E-4</v>
      </c>
      <c r="C709" s="27">
        <f>SUM($B$2:B709)</f>
        <v>0.72171682036168106</v>
      </c>
      <c r="I709" s="32"/>
      <c r="J709" s="44"/>
    </row>
    <row r="710" spans="1:10" x14ac:dyDescent="0.3">
      <c r="A710">
        <v>882</v>
      </c>
      <c r="B710">
        <f t="shared" si="11"/>
        <v>6.5345385926737602E-4</v>
      </c>
      <c r="C710" s="27">
        <f>SUM($B$2:B710)</f>
        <v>0.72237027422094846</v>
      </c>
      <c r="I710" s="32"/>
      <c r="J710" s="44"/>
    </row>
    <row r="711" spans="1:10" x14ac:dyDescent="0.3">
      <c r="A711">
        <v>879</v>
      </c>
      <c r="B711">
        <f t="shared" si="11"/>
        <v>6.5123122709299713E-4</v>
      </c>
      <c r="C711" s="27">
        <f>SUM($B$2:B711)</f>
        <v>0.72302150544804145</v>
      </c>
      <c r="I711" s="32"/>
      <c r="J711" s="44"/>
    </row>
    <row r="712" spans="1:10" x14ac:dyDescent="0.3">
      <c r="A712">
        <v>877</v>
      </c>
      <c r="B712">
        <f t="shared" si="11"/>
        <v>6.497494723100779E-4</v>
      </c>
      <c r="C712" s="27">
        <f>SUM($B$2:B712)</f>
        <v>0.72367125492035156</v>
      </c>
      <c r="I712" s="32"/>
      <c r="J712" s="44"/>
    </row>
    <row r="713" spans="1:10" x14ac:dyDescent="0.3">
      <c r="A713">
        <v>877</v>
      </c>
      <c r="B713">
        <f t="shared" si="11"/>
        <v>6.497494723100779E-4</v>
      </c>
      <c r="C713" s="27">
        <f>SUM($B$2:B713)</f>
        <v>0.72432100439266167</v>
      </c>
      <c r="I713" s="32"/>
      <c r="J713" s="44"/>
    </row>
    <row r="714" spans="1:10" x14ac:dyDescent="0.3">
      <c r="A714">
        <v>874</v>
      </c>
      <c r="B714">
        <f t="shared" si="11"/>
        <v>6.4752684013569912E-4</v>
      </c>
      <c r="C714" s="27">
        <f>SUM($B$2:B714)</f>
        <v>0.72496853123279736</v>
      </c>
      <c r="I714" s="32"/>
      <c r="J714" s="44"/>
    </row>
    <row r="715" spans="1:10" x14ac:dyDescent="0.3">
      <c r="A715">
        <v>874</v>
      </c>
      <c r="B715">
        <f t="shared" si="11"/>
        <v>6.4752684013569912E-4</v>
      </c>
      <c r="C715" s="27">
        <f>SUM($B$2:B715)</f>
        <v>0.72561605807293306</v>
      </c>
      <c r="I715" s="32"/>
      <c r="J715" s="44"/>
    </row>
    <row r="716" spans="1:10" x14ac:dyDescent="0.3">
      <c r="A716">
        <v>873</v>
      </c>
      <c r="B716">
        <f t="shared" si="11"/>
        <v>6.4678596274423945E-4</v>
      </c>
      <c r="C716" s="27">
        <f>SUM($B$2:B716)</f>
        <v>0.72626284403567731</v>
      </c>
      <c r="I716" s="32"/>
      <c r="J716" s="44"/>
    </row>
    <row r="717" spans="1:10" x14ac:dyDescent="0.3">
      <c r="A717">
        <v>871</v>
      </c>
      <c r="B717">
        <f t="shared" si="11"/>
        <v>6.4530420796132023E-4</v>
      </c>
      <c r="C717" s="27">
        <f>SUM($B$2:B717)</f>
        <v>0.72690814824363859</v>
      </c>
      <c r="I717" s="32"/>
      <c r="J717" s="44"/>
    </row>
    <row r="718" spans="1:10" x14ac:dyDescent="0.3">
      <c r="A718">
        <v>869</v>
      </c>
      <c r="B718">
        <f t="shared" si="11"/>
        <v>6.43822453178401E-4</v>
      </c>
      <c r="C718" s="27">
        <f>SUM($B$2:B718)</f>
        <v>0.72755197069681699</v>
      </c>
      <c r="I718" s="32"/>
      <c r="J718" s="44"/>
    </row>
    <row r="719" spans="1:10" x14ac:dyDescent="0.3">
      <c r="A719">
        <v>868</v>
      </c>
      <c r="B719">
        <f t="shared" si="11"/>
        <v>6.4308157578694145E-4</v>
      </c>
      <c r="C719" s="27">
        <f>SUM($B$2:B719)</f>
        <v>0.72819505227260395</v>
      </c>
      <c r="I719" s="32"/>
      <c r="J719" s="44"/>
    </row>
    <row r="720" spans="1:10" x14ac:dyDescent="0.3">
      <c r="A720">
        <v>868</v>
      </c>
      <c r="B720">
        <f t="shared" si="11"/>
        <v>6.4308157578694145E-4</v>
      </c>
      <c r="C720" s="27">
        <f>SUM($B$2:B720)</f>
        <v>0.72883813384839091</v>
      </c>
      <c r="I720" s="32"/>
      <c r="J720" s="44"/>
    </row>
    <row r="721" spans="1:10" x14ac:dyDescent="0.3">
      <c r="A721">
        <v>868</v>
      </c>
      <c r="B721">
        <f t="shared" si="11"/>
        <v>6.4308157578694145E-4</v>
      </c>
      <c r="C721" s="27">
        <f>SUM($B$2:B721)</f>
        <v>0.72948121542417788</v>
      </c>
      <c r="I721" s="32"/>
      <c r="J721" s="44"/>
    </row>
    <row r="722" spans="1:10" x14ac:dyDescent="0.3">
      <c r="A722">
        <v>863</v>
      </c>
      <c r="B722">
        <f t="shared" si="11"/>
        <v>6.3937718882964344E-4</v>
      </c>
      <c r="C722" s="27">
        <f>SUM($B$2:B722)</f>
        <v>0.73012059261300755</v>
      </c>
      <c r="I722" s="32"/>
      <c r="J722" s="44"/>
    </row>
    <row r="723" spans="1:10" x14ac:dyDescent="0.3">
      <c r="A723">
        <v>861</v>
      </c>
      <c r="B723">
        <f t="shared" si="11"/>
        <v>6.3789543404672421E-4</v>
      </c>
      <c r="C723" s="27">
        <f>SUM($B$2:B723)</f>
        <v>0.73075848804705423</v>
      </c>
      <c r="I723" s="32"/>
      <c r="J723" s="44"/>
    </row>
    <row r="724" spans="1:10" x14ac:dyDescent="0.3">
      <c r="A724">
        <v>860</v>
      </c>
      <c r="B724">
        <f t="shared" si="11"/>
        <v>6.3715455665526455E-4</v>
      </c>
      <c r="C724" s="27">
        <f>SUM($B$2:B724)</f>
        <v>0.73139564260370948</v>
      </c>
      <c r="I724" s="32"/>
      <c r="J724" s="44"/>
    </row>
    <row r="725" spans="1:10" x14ac:dyDescent="0.3">
      <c r="A725">
        <v>860</v>
      </c>
      <c r="B725">
        <f t="shared" si="11"/>
        <v>6.3715455665526455E-4</v>
      </c>
      <c r="C725" s="27">
        <f>SUM($B$2:B725)</f>
        <v>0.73203279716036473</v>
      </c>
      <c r="I725" s="32"/>
      <c r="J725" s="44"/>
    </row>
    <row r="726" spans="1:10" x14ac:dyDescent="0.3">
      <c r="A726">
        <v>860</v>
      </c>
      <c r="B726">
        <f t="shared" si="11"/>
        <v>6.3715455665526455E-4</v>
      </c>
      <c r="C726" s="27">
        <f>SUM($B$2:B726)</f>
        <v>0.73266995171701998</v>
      </c>
      <c r="I726" s="32"/>
      <c r="J726" s="44"/>
    </row>
    <row r="727" spans="1:10" x14ac:dyDescent="0.3">
      <c r="A727">
        <v>859</v>
      </c>
      <c r="B727">
        <f t="shared" si="11"/>
        <v>6.3641367926380499E-4</v>
      </c>
      <c r="C727" s="27">
        <f>SUM($B$2:B727)</f>
        <v>0.7333063653962838</v>
      </c>
      <c r="I727" s="32"/>
      <c r="J727" s="44"/>
    </row>
    <row r="728" spans="1:10" x14ac:dyDescent="0.3">
      <c r="A728">
        <v>859</v>
      </c>
      <c r="B728">
        <f t="shared" si="11"/>
        <v>6.3641367926380499E-4</v>
      </c>
      <c r="C728" s="27">
        <f>SUM($B$2:B728)</f>
        <v>0.73394277907554761</v>
      </c>
      <c r="I728" s="32"/>
      <c r="J728" s="44"/>
    </row>
    <row r="729" spans="1:10" x14ac:dyDescent="0.3">
      <c r="A729">
        <v>858</v>
      </c>
      <c r="B729">
        <f t="shared" si="11"/>
        <v>6.3567280187234532E-4</v>
      </c>
      <c r="C729" s="27">
        <f>SUM($B$2:B729)</f>
        <v>0.73457845187741999</v>
      </c>
      <c r="I729" s="32"/>
      <c r="J729" s="44"/>
    </row>
    <row r="730" spans="1:10" x14ac:dyDescent="0.3">
      <c r="A730">
        <v>854</v>
      </c>
      <c r="B730">
        <f t="shared" si="11"/>
        <v>6.3270929230650687E-4</v>
      </c>
      <c r="C730" s="27">
        <f>SUM($B$2:B730)</f>
        <v>0.73521116116972651</v>
      </c>
      <c r="I730" s="32"/>
      <c r="J730" s="44"/>
    </row>
    <row r="731" spans="1:10" x14ac:dyDescent="0.3">
      <c r="A731">
        <v>850</v>
      </c>
      <c r="B731">
        <f t="shared" si="11"/>
        <v>6.2974578274066842E-4</v>
      </c>
      <c r="C731" s="27">
        <f>SUM($B$2:B731)</f>
        <v>0.73584090695246718</v>
      </c>
      <c r="I731" s="32"/>
      <c r="J731" s="44"/>
    </row>
    <row r="732" spans="1:10" x14ac:dyDescent="0.3">
      <c r="A732">
        <v>849</v>
      </c>
      <c r="B732">
        <f t="shared" si="11"/>
        <v>6.2900490534920886E-4</v>
      </c>
      <c r="C732" s="27">
        <f>SUM($B$2:B732)</f>
        <v>0.73646991185781641</v>
      </c>
      <c r="I732" s="32"/>
      <c r="J732" s="44"/>
    </row>
    <row r="733" spans="1:10" x14ac:dyDescent="0.3">
      <c r="A733">
        <v>845</v>
      </c>
      <c r="B733">
        <f t="shared" si="11"/>
        <v>6.2604139578337041E-4</v>
      </c>
      <c r="C733" s="27">
        <f>SUM($B$2:B733)</f>
        <v>0.73709595325359978</v>
      </c>
      <c r="I733" s="32"/>
      <c r="J733" s="44"/>
    </row>
    <row r="734" spans="1:10" x14ac:dyDescent="0.3">
      <c r="A734">
        <v>844</v>
      </c>
      <c r="B734">
        <f t="shared" si="11"/>
        <v>6.2530051839191085E-4</v>
      </c>
      <c r="C734" s="27">
        <f>SUM($B$2:B734)</f>
        <v>0.73772125377199171</v>
      </c>
      <c r="I734" s="32"/>
      <c r="J734" s="44"/>
    </row>
    <row r="735" spans="1:10" x14ac:dyDescent="0.3">
      <c r="A735">
        <v>843</v>
      </c>
      <c r="B735">
        <f t="shared" si="11"/>
        <v>6.2455964100045119E-4</v>
      </c>
      <c r="C735" s="27">
        <f>SUM($B$2:B735)</f>
        <v>0.73834581341299221</v>
      </c>
      <c r="I735" s="32"/>
      <c r="J735" s="44"/>
    </row>
    <row r="736" spans="1:10" x14ac:dyDescent="0.3">
      <c r="A736">
        <v>841</v>
      </c>
      <c r="B736">
        <f t="shared" si="11"/>
        <v>6.2307788621753196E-4</v>
      </c>
      <c r="C736" s="27">
        <f>SUM($B$2:B736)</f>
        <v>0.73896889129920973</v>
      </c>
      <c r="I736" s="32"/>
      <c r="J736" s="44"/>
    </row>
    <row r="737" spans="1:10" x14ac:dyDescent="0.3">
      <c r="A737">
        <v>839</v>
      </c>
      <c r="B737">
        <f t="shared" si="11"/>
        <v>6.2159613143461274E-4</v>
      </c>
      <c r="C737" s="27">
        <f>SUM($B$2:B737)</f>
        <v>0.73959048743064437</v>
      </c>
      <c r="I737" s="32"/>
      <c r="J737" s="44"/>
    </row>
    <row r="738" spans="1:10" x14ac:dyDescent="0.3">
      <c r="A738">
        <v>836</v>
      </c>
      <c r="B738">
        <f t="shared" si="11"/>
        <v>6.1937349926023395E-4</v>
      </c>
      <c r="C738" s="27">
        <f>SUM($B$2:B738)</f>
        <v>0.7402098609299046</v>
      </c>
      <c r="I738" s="32"/>
      <c r="J738" s="44"/>
    </row>
    <row r="739" spans="1:10" x14ac:dyDescent="0.3">
      <c r="A739">
        <v>835</v>
      </c>
      <c r="B739">
        <f t="shared" si="11"/>
        <v>6.1863262186877428E-4</v>
      </c>
      <c r="C739" s="27">
        <f>SUM($B$2:B739)</f>
        <v>0.74082849355177338</v>
      </c>
      <c r="I739" s="32"/>
      <c r="J739" s="44"/>
    </row>
    <row r="740" spans="1:10" x14ac:dyDescent="0.3">
      <c r="A740">
        <v>835</v>
      </c>
      <c r="B740">
        <f t="shared" si="11"/>
        <v>6.1863262186877428E-4</v>
      </c>
      <c r="C740" s="27">
        <f>SUM($B$2:B740)</f>
        <v>0.74144712617364217</v>
      </c>
      <c r="I740" s="32"/>
      <c r="J740" s="44"/>
    </row>
    <row r="741" spans="1:10" x14ac:dyDescent="0.3">
      <c r="A741">
        <v>834</v>
      </c>
      <c r="B741">
        <f t="shared" si="11"/>
        <v>6.1789174447731473E-4</v>
      </c>
      <c r="C741" s="27">
        <f>SUM($B$2:B741)</f>
        <v>0.74206501791811952</v>
      </c>
      <c r="I741" s="32"/>
      <c r="J741" s="44"/>
    </row>
    <row r="742" spans="1:10" x14ac:dyDescent="0.3">
      <c r="A742">
        <v>833</v>
      </c>
      <c r="B742">
        <f t="shared" si="11"/>
        <v>6.1715086708585506E-4</v>
      </c>
      <c r="C742" s="27">
        <f>SUM($B$2:B742)</f>
        <v>0.74268216878520532</v>
      </c>
      <c r="I742" s="32"/>
      <c r="J742" s="44"/>
    </row>
    <row r="743" spans="1:10" x14ac:dyDescent="0.3">
      <c r="A743">
        <v>833</v>
      </c>
      <c r="B743">
        <f t="shared" si="11"/>
        <v>6.1715086708585506E-4</v>
      </c>
      <c r="C743" s="27">
        <f>SUM($B$2:B743)</f>
        <v>0.74329931965229112</v>
      </c>
      <c r="I743" s="32"/>
      <c r="J743" s="44"/>
    </row>
    <row r="744" spans="1:10" x14ac:dyDescent="0.3">
      <c r="A744">
        <v>832</v>
      </c>
      <c r="B744">
        <f t="shared" si="11"/>
        <v>6.164099896943955E-4</v>
      </c>
      <c r="C744" s="27">
        <f>SUM($B$2:B744)</f>
        <v>0.74391572964198549</v>
      </c>
      <c r="I744" s="32"/>
      <c r="J744" s="44"/>
    </row>
    <row r="745" spans="1:10" x14ac:dyDescent="0.3">
      <c r="A745">
        <v>825</v>
      </c>
      <c r="B745">
        <f t="shared" si="11"/>
        <v>6.1122384795417827E-4</v>
      </c>
      <c r="C745" s="27">
        <f>SUM($B$2:B745)</f>
        <v>0.74452695348993969</v>
      </c>
      <c r="I745" s="32"/>
      <c r="J745" s="44"/>
    </row>
    <row r="746" spans="1:10" x14ac:dyDescent="0.3">
      <c r="A746">
        <v>825</v>
      </c>
      <c r="B746">
        <f t="shared" si="11"/>
        <v>6.1122384795417827E-4</v>
      </c>
      <c r="C746" s="27">
        <f>SUM($B$2:B746)</f>
        <v>0.74513817733789389</v>
      </c>
      <c r="I746" s="32"/>
      <c r="J746" s="44"/>
    </row>
    <row r="747" spans="1:10" x14ac:dyDescent="0.3">
      <c r="A747">
        <v>825</v>
      </c>
      <c r="B747">
        <f t="shared" si="11"/>
        <v>6.1122384795417827E-4</v>
      </c>
      <c r="C747" s="27">
        <f>SUM($B$2:B747)</f>
        <v>0.74574940118584809</v>
      </c>
      <c r="I747" s="32"/>
      <c r="J747" s="44"/>
    </row>
    <row r="748" spans="1:10" x14ac:dyDescent="0.3">
      <c r="A748">
        <v>823</v>
      </c>
      <c r="B748">
        <f t="shared" si="11"/>
        <v>6.0974209317125904E-4</v>
      </c>
      <c r="C748" s="27">
        <f>SUM($B$2:B748)</f>
        <v>0.74635914327901931</v>
      </c>
      <c r="I748" s="32"/>
      <c r="J748" s="44"/>
    </row>
    <row r="749" spans="1:10" x14ac:dyDescent="0.3">
      <c r="A749">
        <v>823</v>
      </c>
      <c r="B749">
        <f t="shared" si="11"/>
        <v>6.0974209317125904E-4</v>
      </c>
      <c r="C749" s="27">
        <f>SUM($B$2:B749)</f>
        <v>0.74696888537219053</v>
      </c>
      <c r="I749" s="32"/>
      <c r="J749" s="44"/>
    </row>
    <row r="750" spans="1:10" x14ac:dyDescent="0.3">
      <c r="A750">
        <v>823</v>
      </c>
      <c r="B750">
        <f t="shared" si="11"/>
        <v>6.0974209317125904E-4</v>
      </c>
      <c r="C750" s="27">
        <f>SUM($B$2:B750)</f>
        <v>0.74757862746536174</v>
      </c>
      <c r="I750" s="32"/>
      <c r="J750" s="44"/>
    </row>
    <row r="751" spans="1:10" x14ac:dyDescent="0.3">
      <c r="A751">
        <v>820</v>
      </c>
      <c r="B751">
        <f t="shared" si="11"/>
        <v>6.0751946099688015E-4</v>
      </c>
      <c r="C751" s="27">
        <f>SUM($B$2:B751)</f>
        <v>0.74818614692635865</v>
      </c>
      <c r="I751" s="32"/>
      <c r="J751" s="44"/>
    </row>
    <row r="752" spans="1:10" x14ac:dyDescent="0.3">
      <c r="A752">
        <v>820</v>
      </c>
      <c r="B752">
        <f t="shared" si="11"/>
        <v>6.0751946099688015E-4</v>
      </c>
      <c r="C752" s="27">
        <f>SUM($B$2:B752)</f>
        <v>0.74879366638735556</v>
      </c>
      <c r="I752" s="32"/>
      <c r="J752" s="44"/>
    </row>
    <row r="753" spans="1:10" x14ac:dyDescent="0.3">
      <c r="A753">
        <v>819</v>
      </c>
      <c r="B753">
        <f t="shared" si="11"/>
        <v>6.0677858360542059E-4</v>
      </c>
      <c r="C753" s="27">
        <f>SUM($B$2:B753)</f>
        <v>0.74940044497096103</v>
      </c>
      <c r="I753" s="32"/>
      <c r="J753" s="44"/>
    </row>
    <row r="754" spans="1:10" x14ac:dyDescent="0.3">
      <c r="A754">
        <v>819</v>
      </c>
      <c r="B754">
        <f t="shared" si="11"/>
        <v>6.0677858360542059E-4</v>
      </c>
      <c r="C754" s="27">
        <f>SUM($B$2:B754)</f>
        <v>0.7500072235545665</v>
      </c>
      <c r="I754" s="32"/>
      <c r="J754" s="44"/>
    </row>
    <row r="755" spans="1:10" x14ac:dyDescent="0.3">
      <c r="A755">
        <v>818</v>
      </c>
      <c r="B755">
        <f t="shared" si="11"/>
        <v>6.0603770621396093E-4</v>
      </c>
      <c r="C755" s="27">
        <f>SUM($B$2:B755)</f>
        <v>0.75061326126078043</v>
      </c>
      <c r="I755" s="32"/>
      <c r="J755" s="44"/>
    </row>
    <row r="756" spans="1:10" x14ac:dyDescent="0.3">
      <c r="A756">
        <v>817</v>
      </c>
      <c r="B756">
        <f t="shared" si="11"/>
        <v>6.0529682882250137E-4</v>
      </c>
      <c r="C756" s="27">
        <f>SUM($B$2:B756)</f>
        <v>0.75121855808960292</v>
      </c>
      <c r="I756" s="32"/>
      <c r="J756" s="44"/>
    </row>
    <row r="757" spans="1:10" x14ac:dyDescent="0.3">
      <c r="A757">
        <v>816</v>
      </c>
      <c r="B757">
        <f t="shared" si="11"/>
        <v>6.045559514310417E-4</v>
      </c>
      <c r="C757" s="27">
        <f>SUM($B$2:B757)</f>
        <v>0.75182311404103397</v>
      </c>
      <c r="I757" s="32"/>
      <c r="J757" s="44"/>
    </row>
    <row r="758" spans="1:10" x14ac:dyDescent="0.3">
      <c r="A758">
        <v>815</v>
      </c>
      <c r="B758">
        <f t="shared" si="11"/>
        <v>6.0381507403958214E-4</v>
      </c>
      <c r="C758" s="27">
        <f>SUM($B$2:B758)</f>
        <v>0.75242692911507358</v>
      </c>
      <c r="I758" s="32"/>
      <c r="J758" s="44"/>
    </row>
    <row r="759" spans="1:10" x14ac:dyDescent="0.3">
      <c r="A759">
        <v>813</v>
      </c>
      <c r="B759">
        <f t="shared" si="11"/>
        <v>6.0233331925666292E-4</v>
      </c>
      <c r="C759" s="27">
        <f>SUM($B$2:B759)</f>
        <v>0.75302926243433022</v>
      </c>
      <c r="I759" s="32"/>
      <c r="J759" s="44"/>
    </row>
    <row r="760" spans="1:10" x14ac:dyDescent="0.3">
      <c r="A760">
        <v>813</v>
      </c>
      <c r="B760">
        <f t="shared" si="11"/>
        <v>6.0233331925666292E-4</v>
      </c>
      <c r="C760" s="27">
        <f>SUM($B$2:B760)</f>
        <v>0.75363159575358685</v>
      </c>
      <c r="I760" s="32"/>
      <c r="J760" s="44"/>
    </row>
    <row r="761" spans="1:10" x14ac:dyDescent="0.3">
      <c r="A761">
        <v>811</v>
      </c>
      <c r="B761">
        <f t="shared" si="11"/>
        <v>6.0085156447374369E-4</v>
      </c>
      <c r="C761" s="27">
        <f>SUM($B$2:B761)</f>
        <v>0.75423244731806061</v>
      </c>
      <c r="I761" s="32"/>
      <c r="J761" s="44"/>
    </row>
    <row r="762" spans="1:10" x14ac:dyDescent="0.3">
      <c r="A762">
        <v>811</v>
      </c>
      <c r="B762">
        <f t="shared" si="11"/>
        <v>6.0085156447374369E-4</v>
      </c>
      <c r="C762" s="27">
        <f>SUM($B$2:B762)</f>
        <v>0.75483329888253436</v>
      </c>
      <c r="I762" s="32"/>
      <c r="J762" s="44"/>
    </row>
    <row r="763" spans="1:10" x14ac:dyDescent="0.3">
      <c r="A763">
        <v>809</v>
      </c>
      <c r="B763">
        <f t="shared" si="11"/>
        <v>5.9936980969082447E-4</v>
      </c>
      <c r="C763" s="27">
        <f>SUM($B$2:B763)</f>
        <v>0.75543266869222514</v>
      </c>
      <c r="I763" s="32"/>
      <c r="J763" s="44"/>
    </row>
    <row r="764" spans="1:10" x14ac:dyDescent="0.3">
      <c r="A764">
        <v>805</v>
      </c>
      <c r="B764">
        <f t="shared" si="11"/>
        <v>5.9640630012498602E-4</v>
      </c>
      <c r="C764" s="27">
        <f>SUM($B$2:B764)</f>
        <v>0.75602907499235017</v>
      </c>
      <c r="I764" s="32"/>
      <c r="J764" s="44"/>
    </row>
    <row r="765" spans="1:10" x14ac:dyDescent="0.3">
      <c r="A765">
        <v>805</v>
      </c>
      <c r="B765">
        <f t="shared" si="11"/>
        <v>5.9640630012498602E-4</v>
      </c>
      <c r="C765" s="27">
        <f>SUM($B$2:B765)</f>
        <v>0.7566254812924752</v>
      </c>
      <c r="I765" s="32"/>
      <c r="J765" s="44"/>
    </row>
    <row r="766" spans="1:10" x14ac:dyDescent="0.3">
      <c r="A766">
        <v>802</v>
      </c>
      <c r="B766">
        <f t="shared" si="11"/>
        <v>5.9418366795060723E-4</v>
      </c>
      <c r="C766" s="27">
        <f>SUM($B$2:B766)</f>
        <v>0.75721966496042581</v>
      </c>
      <c r="I766" s="32"/>
      <c r="J766" s="44"/>
    </row>
    <row r="767" spans="1:10" x14ac:dyDescent="0.3">
      <c r="A767">
        <v>801</v>
      </c>
      <c r="B767">
        <f t="shared" si="11"/>
        <v>5.9344279055914757E-4</v>
      </c>
      <c r="C767" s="27">
        <f>SUM($B$2:B767)</f>
        <v>0.75781310775098498</v>
      </c>
      <c r="I767" s="32"/>
      <c r="J767" s="44"/>
    </row>
    <row r="768" spans="1:10" x14ac:dyDescent="0.3">
      <c r="A768">
        <v>800</v>
      </c>
      <c r="B768">
        <f t="shared" si="11"/>
        <v>5.9270191316768801E-4</v>
      </c>
      <c r="C768" s="27">
        <f>SUM($B$2:B768)</f>
        <v>0.75840580966415272</v>
      </c>
      <c r="I768" s="32"/>
      <c r="J768" s="44"/>
    </row>
    <row r="769" spans="1:10" x14ac:dyDescent="0.3">
      <c r="A769">
        <v>798</v>
      </c>
      <c r="B769">
        <f t="shared" si="11"/>
        <v>5.9122015838476878E-4</v>
      </c>
      <c r="C769" s="27">
        <f>SUM($B$2:B769)</f>
        <v>0.75899702982253747</v>
      </c>
      <c r="I769" s="32"/>
      <c r="J769" s="44"/>
    </row>
    <row r="770" spans="1:10" x14ac:dyDescent="0.3">
      <c r="A770">
        <v>797</v>
      </c>
      <c r="B770">
        <f t="shared" si="11"/>
        <v>5.9047928099330912E-4</v>
      </c>
      <c r="C770" s="27">
        <f>SUM($B$2:B770)</f>
        <v>0.75958750910353079</v>
      </c>
      <c r="I770" s="32"/>
      <c r="J770" s="44"/>
    </row>
    <row r="771" spans="1:10" x14ac:dyDescent="0.3">
      <c r="A771">
        <v>797</v>
      </c>
      <c r="B771">
        <f t="shared" ref="B771:B834" si="12">A771/$B$1</f>
        <v>5.9047928099330912E-4</v>
      </c>
      <c r="C771" s="27">
        <f>SUM($B$2:B771)</f>
        <v>0.76017798838452411</v>
      </c>
      <c r="I771" s="32"/>
      <c r="J771" s="44"/>
    </row>
    <row r="772" spans="1:10" x14ac:dyDescent="0.3">
      <c r="A772">
        <v>797</v>
      </c>
      <c r="B772">
        <f t="shared" si="12"/>
        <v>5.9047928099330912E-4</v>
      </c>
      <c r="C772" s="27">
        <f>SUM($B$2:B772)</f>
        <v>0.76076846766551742</v>
      </c>
      <c r="I772" s="32"/>
      <c r="J772" s="44"/>
    </row>
    <row r="773" spans="1:10" x14ac:dyDescent="0.3">
      <c r="A773">
        <v>795</v>
      </c>
      <c r="B773">
        <f t="shared" si="12"/>
        <v>5.8899752621038989E-4</v>
      </c>
      <c r="C773" s="27">
        <f>SUM($B$2:B773)</f>
        <v>0.76135746519172787</v>
      </c>
      <c r="I773" s="32"/>
      <c r="J773" s="44"/>
    </row>
    <row r="774" spans="1:10" x14ac:dyDescent="0.3">
      <c r="A774">
        <v>795</v>
      </c>
      <c r="B774">
        <f t="shared" si="12"/>
        <v>5.8899752621038989E-4</v>
      </c>
      <c r="C774" s="27">
        <f>SUM($B$2:B774)</f>
        <v>0.76194646271793831</v>
      </c>
      <c r="I774" s="32"/>
      <c r="J774" s="44"/>
    </row>
    <row r="775" spans="1:10" x14ac:dyDescent="0.3">
      <c r="A775">
        <v>795</v>
      </c>
      <c r="B775">
        <f t="shared" si="12"/>
        <v>5.8899752621038989E-4</v>
      </c>
      <c r="C775" s="27">
        <f>SUM($B$2:B775)</f>
        <v>0.76253546024414876</v>
      </c>
      <c r="I775" s="32"/>
      <c r="J775" s="44"/>
    </row>
    <row r="776" spans="1:10" x14ac:dyDescent="0.3">
      <c r="A776">
        <v>794</v>
      </c>
      <c r="B776">
        <f t="shared" si="12"/>
        <v>5.8825664881893033E-4</v>
      </c>
      <c r="C776" s="27">
        <f>SUM($B$2:B776)</f>
        <v>0.76312371689296765</v>
      </c>
      <c r="I776" s="32"/>
      <c r="J776" s="44"/>
    </row>
    <row r="777" spans="1:10" x14ac:dyDescent="0.3">
      <c r="A777">
        <v>794</v>
      </c>
      <c r="B777">
        <f t="shared" si="12"/>
        <v>5.8825664881893033E-4</v>
      </c>
      <c r="C777" s="27">
        <f>SUM($B$2:B777)</f>
        <v>0.76371197354178655</v>
      </c>
      <c r="I777" s="32"/>
      <c r="J777" s="44"/>
    </row>
    <row r="778" spans="1:10" x14ac:dyDescent="0.3">
      <c r="A778">
        <v>793</v>
      </c>
      <c r="B778">
        <f t="shared" si="12"/>
        <v>5.8751577142747066E-4</v>
      </c>
      <c r="C778" s="27">
        <f>SUM($B$2:B778)</f>
        <v>0.76429948931321401</v>
      </c>
      <c r="I778" s="32"/>
      <c r="J778" s="44"/>
    </row>
    <row r="779" spans="1:10" x14ac:dyDescent="0.3">
      <c r="A779">
        <v>793</v>
      </c>
      <c r="B779">
        <f t="shared" si="12"/>
        <v>5.8751577142747066E-4</v>
      </c>
      <c r="C779" s="27">
        <f>SUM($B$2:B779)</f>
        <v>0.76488700508464147</v>
      </c>
      <c r="I779" s="32"/>
      <c r="J779" s="44"/>
    </row>
    <row r="780" spans="1:10" x14ac:dyDescent="0.3">
      <c r="A780">
        <v>792</v>
      </c>
      <c r="B780">
        <f t="shared" si="12"/>
        <v>5.8677489403601111E-4</v>
      </c>
      <c r="C780" s="27">
        <f>SUM($B$2:B780)</f>
        <v>0.76547377997867749</v>
      </c>
      <c r="I780" s="32"/>
      <c r="J780" s="44"/>
    </row>
    <row r="781" spans="1:10" x14ac:dyDescent="0.3">
      <c r="A781">
        <v>792</v>
      </c>
      <c r="B781">
        <f t="shared" si="12"/>
        <v>5.8677489403601111E-4</v>
      </c>
      <c r="C781" s="27">
        <f>SUM($B$2:B781)</f>
        <v>0.76606055487271352</v>
      </c>
      <c r="I781" s="32"/>
      <c r="J781" s="44"/>
    </row>
    <row r="782" spans="1:10" x14ac:dyDescent="0.3">
      <c r="A782">
        <v>789</v>
      </c>
      <c r="B782">
        <f t="shared" si="12"/>
        <v>5.8455226186163221E-4</v>
      </c>
      <c r="C782" s="27">
        <f>SUM($B$2:B782)</f>
        <v>0.76664510713457512</v>
      </c>
      <c r="I782" s="32"/>
      <c r="J782" s="44"/>
    </row>
    <row r="783" spans="1:10" x14ac:dyDescent="0.3">
      <c r="A783">
        <v>789</v>
      </c>
      <c r="B783">
        <f t="shared" si="12"/>
        <v>5.8455226186163221E-4</v>
      </c>
      <c r="C783" s="27">
        <f>SUM($B$2:B783)</f>
        <v>0.76722965939643673</v>
      </c>
      <c r="I783" s="32"/>
      <c r="J783" s="44"/>
    </row>
    <row r="784" spans="1:10" x14ac:dyDescent="0.3">
      <c r="A784">
        <v>787</v>
      </c>
      <c r="B784">
        <f t="shared" si="12"/>
        <v>5.8307050707871299E-4</v>
      </c>
      <c r="C784" s="27">
        <f>SUM($B$2:B784)</f>
        <v>0.76781272990351546</v>
      </c>
      <c r="I784" s="32"/>
      <c r="J784" s="44"/>
    </row>
    <row r="785" spans="1:10" x14ac:dyDescent="0.3">
      <c r="A785">
        <v>779</v>
      </c>
      <c r="B785">
        <f t="shared" si="12"/>
        <v>5.771434879470362E-4</v>
      </c>
      <c r="C785" s="27">
        <f>SUM($B$2:B785)</f>
        <v>0.76838987339146247</v>
      </c>
      <c r="I785" s="32"/>
      <c r="J785" s="44"/>
    </row>
    <row r="786" spans="1:10" x14ac:dyDescent="0.3">
      <c r="A786">
        <v>778</v>
      </c>
      <c r="B786">
        <f t="shared" si="12"/>
        <v>5.7640261055557653E-4</v>
      </c>
      <c r="C786" s="27">
        <f>SUM($B$2:B786)</f>
        <v>0.76896627600201806</v>
      </c>
      <c r="I786" s="32"/>
      <c r="J786" s="44"/>
    </row>
    <row r="787" spans="1:10" x14ac:dyDescent="0.3">
      <c r="A787">
        <v>778</v>
      </c>
      <c r="B787">
        <f t="shared" si="12"/>
        <v>5.7640261055557653E-4</v>
      </c>
      <c r="C787" s="27">
        <f>SUM($B$2:B787)</f>
        <v>0.76954267861257364</v>
      </c>
      <c r="I787" s="32"/>
      <c r="J787" s="44"/>
    </row>
    <row r="788" spans="1:10" x14ac:dyDescent="0.3">
      <c r="A788">
        <v>777</v>
      </c>
      <c r="B788">
        <f t="shared" si="12"/>
        <v>5.7566173316411697E-4</v>
      </c>
      <c r="C788" s="27">
        <f>SUM($B$2:B788)</f>
        <v>0.77011834034573778</v>
      </c>
      <c r="I788" s="32"/>
      <c r="J788" s="44"/>
    </row>
    <row r="789" spans="1:10" x14ac:dyDescent="0.3">
      <c r="A789">
        <v>777</v>
      </c>
      <c r="B789">
        <f t="shared" si="12"/>
        <v>5.7566173316411697E-4</v>
      </c>
      <c r="C789" s="27">
        <f>SUM($B$2:B789)</f>
        <v>0.77069400207890193</v>
      </c>
      <c r="I789" s="32"/>
      <c r="J789" s="44"/>
    </row>
    <row r="790" spans="1:10" x14ac:dyDescent="0.3">
      <c r="A790">
        <v>776</v>
      </c>
      <c r="B790">
        <f t="shared" si="12"/>
        <v>5.7492085577265731E-4</v>
      </c>
      <c r="C790" s="27">
        <f>SUM($B$2:B790)</f>
        <v>0.77126892293467464</v>
      </c>
      <c r="I790" s="32"/>
      <c r="J790" s="44"/>
    </row>
    <row r="791" spans="1:10" x14ac:dyDescent="0.3">
      <c r="A791">
        <v>775</v>
      </c>
      <c r="B791">
        <f t="shared" si="12"/>
        <v>5.7417997838119775E-4</v>
      </c>
      <c r="C791" s="27">
        <f>SUM($B$2:B791)</f>
        <v>0.7718431029130558</v>
      </c>
      <c r="I791" s="32"/>
      <c r="J791" s="44"/>
    </row>
    <row r="792" spans="1:10" x14ac:dyDescent="0.3">
      <c r="A792">
        <v>772</v>
      </c>
      <c r="B792">
        <f t="shared" si="12"/>
        <v>5.7195734620681885E-4</v>
      </c>
      <c r="C792" s="27">
        <f>SUM($B$2:B792)</f>
        <v>0.77241506025926265</v>
      </c>
      <c r="I792" s="32"/>
      <c r="J792" s="44"/>
    </row>
    <row r="793" spans="1:10" x14ac:dyDescent="0.3">
      <c r="A793">
        <v>770</v>
      </c>
      <c r="B793">
        <f t="shared" si="12"/>
        <v>5.7047559142389963E-4</v>
      </c>
      <c r="C793" s="27">
        <f>SUM($B$2:B793)</f>
        <v>0.77298553585068652</v>
      </c>
      <c r="I793" s="32"/>
      <c r="J793" s="44"/>
    </row>
    <row r="794" spans="1:10" x14ac:dyDescent="0.3">
      <c r="A794">
        <v>769</v>
      </c>
      <c r="B794">
        <f t="shared" si="12"/>
        <v>5.6973471403244007E-4</v>
      </c>
      <c r="C794" s="27">
        <f>SUM($B$2:B794)</f>
        <v>0.77355527056471896</v>
      </c>
      <c r="I794" s="32"/>
      <c r="J794" s="44"/>
    </row>
    <row r="795" spans="1:10" x14ac:dyDescent="0.3">
      <c r="A795">
        <v>769</v>
      </c>
      <c r="B795">
        <f t="shared" si="12"/>
        <v>5.6973471403244007E-4</v>
      </c>
      <c r="C795" s="27">
        <f>SUM($B$2:B795)</f>
        <v>0.77412500527875139</v>
      </c>
      <c r="I795" s="32"/>
      <c r="J795" s="44"/>
    </row>
    <row r="796" spans="1:10" x14ac:dyDescent="0.3">
      <c r="A796">
        <v>767</v>
      </c>
      <c r="B796">
        <f t="shared" si="12"/>
        <v>5.6825295924952085E-4</v>
      </c>
      <c r="C796" s="27">
        <f>SUM($B$2:B796)</f>
        <v>0.77469325823800095</v>
      </c>
      <c r="I796" s="32"/>
      <c r="J796" s="44"/>
    </row>
    <row r="797" spans="1:10" x14ac:dyDescent="0.3">
      <c r="A797">
        <v>766</v>
      </c>
      <c r="B797">
        <f t="shared" si="12"/>
        <v>5.6751208185806118E-4</v>
      </c>
      <c r="C797" s="27">
        <f>SUM($B$2:B797)</f>
        <v>0.77526077031985896</v>
      </c>
      <c r="I797" s="32"/>
      <c r="J797" s="44"/>
    </row>
    <row r="798" spans="1:10" x14ac:dyDescent="0.3">
      <c r="A798">
        <v>764</v>
      </c>
      <c r="B798">
        <f t="shared" si="12"/>
        <v>5.6603032707514195E-4</v>
      </c>
      <c r="C798" s="27">
        <f>SUM($B$2:B798)</f>
        <v>0.7758268006469341</v>
      </c>
      <c r="I798" s="32"/>
      <c r="J798" s="44"/>
    </row>
    <row r="799" spans="1:10" x14ac:dyDescent="0.3">
      <c r="A799">
        <v>763</v>
      </c>
      <c r="B799">
        <f t="shared" si="12"/>
        <v>5.652894496836824E-4</v>
      </c>
      <c r="C799" s="27">
        <f>SUM($B$2:B799)</f>
        <v>0.7763920900966178</v>
      </c>
      <c r="I799" s="32"/>
      <c r="J799" s="44"/>
    </row>
    <row r="800" spans="1:10" x14ac:dyDescent="0.3">
      <c r="A800">
        <v>761</v>
      </c>
      <c r="B800">
        <f t="shared" si="12"/>
        <v>5.6380769490076317E-4</v>
      </c>
      <c r="C800" s="27">
        <f>SUM($B$2:B800)</f>
        <v>0.77695589779151852</v>
      </c>
      <c r="I800" s="32"/>
      <c r="J800" s="44"/>
    </row>
    <row r="801" spans="1:10" x14ac:dyDescent="0.3">
      <c r="A801">
        <v>758</v>
      </c>
      <c r="B801">
        <f t="shared" si="12"/>
        <v>5.6158506272638439E-4</v>
      </c>
      <c r="C801" s="27">
        <f>SUM($B$2:B801)</f>
        <v>0.77751748285424493</v>
      </c>
      <c r="I801" s="32"/>
      <c r="J801" s="44"/>
    </row>
    <row r="802" spans="1:10" x14ac:dyDescent="0.3">
      <c r="A802">
        <v>758</v>
      </c>
      <c r="B802">
        <f t="shared" si="12"/>
        <v>5.6158506272638439E-4</v>
      </c>
      <c r="C802" s="27">
        <f>SUM($B$2:B802)</f>
        <v>0.77807906791697135</v>
      </c>
      <c r="I802" s="32"/>
      <c r="J802" s="44"/>
    </row>
    <row r="803" spans="1:10" x14ac:dyDescent="0.3">
      <c r="A803">
        <v>757</v>
      </c>
      <c r="B803">
        <f t="shared" si="12"/>
        <v>5.6084418533492472E-4</v>
      </c>
      <c r="C803" s="27">
        <f>SUM($B$2:B803)</f>
        <v>0.77863991210230632</v>
      </c>
      <c r="I803" s="32"/>
      <c r="J803" s="44"/>
    </row>
    <row r="804" spans="1:10" x14ac:dyDescent="0.3">
      <c r="A804">
        <v>756</v>
      </c>
      <c r="B804">
        <f t="shared" si="12"/>
        <v>5.6010330794346516E-4</v>
      </c>
      <c r="C804" s="27">
        <f>SUM($B$2:B804)</f>
        <v>0.77920001541024975</v>
      </c>
      <c r="I804" s="32"/>
      <c r="J804" s="44"/>
    </row>
    <row r="805" spans="1:10" x14ac:dyDescent="0.3">
      <c r="A805">
        <v>751</v>
      </c>
      <c r="B805">
        <f t="shared" si="12"/>
        <v>5.5639892098616704E-4</v>
      </c>
      <c r="C805" s="27">
        <f>SUM($B$2:B805)</f>
        <v>0.77975641433123588</v>
      </c>
      <c r="I805" s="32"/>
      <c r="J805" s="44"/>
    </row>
    <row r="806" spans="1:10" x14ac:dyDescent="0.3">
      <c r="A806">
        <v>749</v>
      </c>
      <c r="B806">
        <f t="shared" si="12"/>
        <v>5.5491716620324782E-4</v>
      </c>
      <c r="C806" s="27">
        <f>SUM($B$2:B806)</f>
        <v>0.78031133149743914</v>
      </c>
      <c r="I806" s="32"/>
      <c r="J806" s="44"/>
    </row>
    <row r="807" spans="1:10" x14ac:dyDescent="0.3">
      <c r="A807">
        <v>747</v>
      </c>
      <c r="B807">
        <f t="shared" si="12"/>
        <v>5.5343541142032859E-4</v>
      </c>
      <c r="C807" s="27">
        <f>SUM($B$2:B807)</f>
        <v>0.78086476690885942</v>
      </c>
      <c r="I807" s="32"/>
      <c r="J807" s="44"/>
    </row>
    <row r="808" spans="1:10" x14ac:dyDescent="0.3">
      <c r="A808">
        <v>747</v>
      </c>
      <c r="B808">
        <f t="shared" si="12"/>
        <v>5.5343541142032859E-4</v>
      </c>
      <c r="C808" s="27">
        <f>SUM($B$2:B808)</f>
        <v>0.7814182023202797</v>
      </c>
      <c r="I808" s="32"/>
      <c r="J808" s="44"/>
    </row>
    <row r="809" spans="1:10" x14ac:dyDescent="0.3">
      <c r="A809">
        <v>747</v>
      </c>
      <c r="B809">
        <f t="shared" si="12"/>
        <v>5.5343541142032859E-4</v>
      </c>
      <c r="C809" s="27">
        <f>SUM($B$2:B809)</f>
        <v>0.78197163773169998</v>
      </c>
      <c r="I809" s="32"/>
      <c r="J809" s="44"/>
    </row>
    <row r="810" spans="1:10" x14ac:dyDescent="0.3">
      <c r="A810">
        <v>746</v>
      </c>
      <c r="B810">
        <f t="shared" si="12"/>
        <v>5.5269453402886904E-4</v>
      </c>
      <c r="C810" s="27">
        <f>SUM($B$2:B810)</f>
        <v>0.78252433226572882</v>
      </c>
      <c r="I810" s="32"/>
      <c r="J810" s="44"/>
    </row>
    <row r="811" spans="1:10" x14ac:dyDescent="0.3">
      <c r="A811">
        <v>746</v>
      </c>
      <c r="B811">
        <f t="shared" si="12"/>
        <v>5.5269453402886904E-4</v>
      </c>
      <c r="C811" s="27">
        <f>SUM($B$2:B811)</f>
        <v>0.78307702679975766</v>
      </c>
      <c r="I811" s="32"/>
      <c r="J811" s="44"/>
    </row>
    <row r="812" spans="1:10" x14ac:dyDescent="0.3">
      <c r="A812">
        <v>745</v>
      </c>
      <c r="B812">
        <f t="shared" si="12"/>
        <v>5.5195365663740937E-4</v>
      </c>
      <c r="C812" s="27">
        <f>SUM($B$2:B812)</f>
        <v>0.78362898045639506</v>
      </c>
      <c r="I812" s="32"/>
      <c r="J812" s="44"/>
    </row>
    <row r="813" spans="1:10" x14ac:dyDescent="0.3">
      <c r="A813">
        <v>736</v>
      </c>
      <c r="B813">
        <f t="shared" si="12"/>
        <v>5.4528576011427291E-4</v>
      </c>
      <c r="C813" s="27">
        <f>SUM($B$2:B813)</f>
        <v>0.78417426621650932</v>
      </c>
      <c r="I813" s="32"/>
      <c r="J813" s="44"/>
    </row>
    <row r="814" spans="1:10" x14ac:dyDescent="0.3">
      <c r="A814">
        <v>735</v>
      </c>
      <c r="B814">
        <f t="shared" si="12"/>
        <v>5.4454488272281335E-4</v>
      </c>
      <c r="C814" s="27">
        <f>SUM($B$2:B814)</f>
        <v>0.78471881109923214</v>
      </c>
      <c r="I814" s="32"/>
      <c r="J814" s="44"/>
    </row>
    <row r="815" spans="1:10" x14ac:dyDescent="0.3">
      <c r="A815">
        <v>734</v>
      </c>
      <c r="B815">
        <f t="shared" si="12"/>
        <v>5.4380400533135368E-4</v>
      </c>
      <c r="C815" s="27">
        <f>SUM($B$2:B815)</f>
        <v>0.78526261510456352</v>
      </c>
      <c r="I815" s="32"/>
      <c r="J815" s="44"/>
    </row>
    <row r="816" spans="1:10" x14ac:dyDescent="0.3">
      <c r="A816">
        <v>734</v>
      </c>
      <c r="B816">
        <f t="shared" si="12"/>
        <v>5.4380400533135368E-4</v>
      </c>
      <c r="C816" s="27">
        <f>SUM($B$2:B816)</f>
        <v>0.7858064191098949</v>
      </c>
      <c r="I816" s="32"/>
      <c r="J816" s="44"/>
    </row>
    <row r="817" spans="1:10" x14ac:dyDescent="0.3">
      <c r="A817">
        <v>733</v>
      </c>
      <c r="B817">
        <f t="shared" si="12"/>
        <v>5.4306312793989413E-4</v>
      </c>
      <c r="C817" s="27">
        <f>SUM($B$2:B817)</f>
        <v>0.78634948223783485</v>
      </c>
      <c r="I817" s="32"/>
      <c r="J817" s="44"/>
    </row>
    <row r="818" spans="1:10" x14ac:dyDescent="0.3">
      <c r="A818">
        <v>733</v>
      </c>
      <c r="B818">
        <f t="shared" si="12"/>
        <v>5.4306312793989413E-4</v>
      </c>
      <c r="C818" s="27">
        <f>SUM($B$2:B818)</f>
        <v>0.7868925453657748</v>
      </c>
      <c r="I818" s="32"/>
      <c r="J818" s="44"/>
    </row>
    <row r="819" spans="1:10" x14ac:dyDescent="0.3">
      <c r="A819">
        <v>732</v>
      </c>
      <c r="B819">
        <f t="shared" si="12"/>
        <v>5.4232225054843446E-4</v>
      </c>
      <c r="C819" s="27">
        <f>SUM($B$2:B819)</f>
        <v>0.7874348676163232</v>
      </c>
      <c r="I819" s="32"/>
      <c r="J819" s="44"/>
    </row>
    <row r="820" spans="1:10" x14ac:dyDescent="0.3">
      <c r="A820">
        <v>732</v>
      </c>
      <c r="B820">
        <f t="shared" si="12"/>
        <v>5.4232225054843446E-4</v>
      </c>
      <c r="C820" s="27">
        <f>SUM($B$2:B820)</f>
        <v>0.7879771898668716</v>
      </c>
      <c r="I820" s="32"/>
      <c r="J820" s="44"/>
    </row>
    <row r="821" spans="1:10" x14ac:dyDescent="0.3">
      <c r="A821">
        <v>731</v>
      </c>
      <c r="B821">
        <f t="shared" si="12"/>
        <v>5.415813731569749E-4</v>
      </c>
      <c r="C821" s="27">
        <f>SUM($B$2:B821)</f>
        <v>0.78851877124002856</v>
      </c>
      <c r="I821" s="32"/>
      <c r="J821" s="44"/>
    </row>
    <row r="822" spans="1:10" x14ac:dyDescent="0.3">
      <c r="A822">
        <v>731</v>
      </c>
      <c r="B822">
        <f t="shared" si="12"/>
        <v>5.415813731569749E-4</v>
      </c>
      <c r="C822" s="27">
        <f>SUM($B$2:B822)</f>
        <v>0.78906035261318552</v>
      </c>
      <c r="I822" s="32"/>
      <c r="J822" s="44"/>
    </row>
    <row r="823" spans="1:10" x14ac:dyDescent="0.3">
      <c r="A823">
        <v>730</v>
      </c>
      <c r="B823">
        <f t="shared" si="12"/>
        <v>5.4084049576551523E-4</v>
      </c>
      <c r="C823" s="27">
        <f>SUM($B$2:B823)</f>
        <v>0.78960119310895105</v>
      </c>
      <c r="I823" s="32"/>
      <c r="J823" s="44"/>
    </row>
    <row r="824" spans="1:10" x14ac:dyDescent="0.3">
      <c r="A824">
        <v>730</v>
      </c>
      <c r="B824">
        <f t="shared" si="12"/>
        <v>5.4084049576551523E-4</v>
      </c>
      <c r="C824" s="27">
        <f>SUM($B$2:B824)</f>
        <v>0.79014203360471658</v>
      </c>
      <c r="I824" s="32"/>
      <c r="J824" s="44"/>
    </row>
    <row r="825" spans="1:10" x14ac:dyDescent="0.3">
      <c r="A825">
        <v>729</v>
      </c>
      <c r="B825">
        <f t="shared" si="12"/>
        <v>5.4009961837405568E-4</v>
      </c>
      <c r="C825" s="27">
        <f>SUM($B$2:B825)</f>
        <v>0.79068213322309067</v>
      </c>
      <c r="I825" s="32"/>
      <c r="J825" s="44"/>
    </row>
    <row r="826" spans="1:10" x14ac:dyDescent="0.3">
      <c r="A826">
        <v>728</v>
      </c>
      <c r="B826">
        <f t="shared" si="12"/>
        <v>5.3935874098259601E-4</v>
      </c>
      <c r="C826" s="27">
        <f>SUM($B$2:B826)</f>
        <v>0.79122149196407321</v>
      </c>
      <c r="I826" s="32"/>
      <c r="J826" s="44"/>
    </row>
    <row r="827" spans="1:10" x14ac:dyDescent="0.3">
      <c r="A827">
        <v>728</v>
      </c>
      <c r="B827">
        <f t="shared" si="12"/>
        <v>5.3935874098259601E-4</v>
      </c>
      <c r="C827" s="27">
        <f>SUM($B$2:B827)</f>
        <v>0.79176085070505575</v>
      </c>
      <c r="I827" s="32"/>
      <c r="J827" s="44"/>
    </row>
    <row r="828" spans="1:10" x14ac:dyDescent="0.3">
      <c r="A828">
        <v>727</v>
      </c>
      <c r="B828">
        <f t="shared" si="12"/>
        <v>5.3861786359113645E-4</v>
      </c>
      <c r="C828" s="27">
        <f>SUM($B$2:B828)</f>
        <v>0.79229946856864686</v>
      </c>
      <c r="I828" s="32"/>
      <c r="J828" s="44"/>
    </row>
    <row r="829" spans="1:10" x14ac:dyDescent="0.3">
      <c r="A829">
        <v>727</v>
      </c>
      <c r="B829">
        <f t="shared" si="12"/>
        <v>5.3861786359113645E-4</v>
      </c>
      <c r="C829" s="27">
        <f>SUM($B$2:B829)</f>
        <v>0.79283808643223797</v>
      </c>
      <c r="I829" s="32"/>
      <c r="J829" s="44"/>
    </row>
    <row r="830" spans="1:10" x14ac:dyDescent="0.3">
      <c r="A830">
        <v>726</v>
      </c>
      <c r="B830">
        <f t="shared" si="12"/>
        <v>5.3787698619967678E-4</v>
      </c>
      <c r="C830" s="27">
        <f>SUM($B$2:B830)</f>
        <v>0.79337596341843764</v>
      </c>
      <c r="I830" s="32"/>
      <c r="J830" s="44"/>
    </row>
    <row r="831" spans="1:10" x14ac:dyDescent="0.3">
      <c r="A831">
        <v>725</v>
      </c>
      <c r="B831">
        <f t="shared" si="12"/>
        <v>5.3713610880821723E-4</v>
      </c>
      <c r="C831" s="27">
        <f>SUM($B$2:B831)</f>
        <v>0.79391309952724587</v>
      </c>
      <c r="I831" s="32"/>
      <c r="J831" s="44"/>
    </row>
    <row r="832" spans="1:10" x14ac:dyDescent="0.3">
      <c r="A832">
        <v>725</v>
      </c>
      <c r="B832">
        <f t="shared" si="12"/>
        <v>5.3713610880821723E-4</v>
      </c>
      <c r="C832" s="27">
        <f>SUM($B$2:B832)</f>
        <v>0.7944502356360541</v>
      </c>
      <c r="I832" s="32"/>
      <c r="J832" s="44"/>
    </row>
    <row r="833" spans="1:10" x14ac:dyDescent="0.3">
      <c r="A833">
        <v>725</v>
      </c>
      <c r="B833">
        <f t="shared" si="12"/>
        <v>5.3713610880821723E-4</v>
      </c>
      <c r="C833" s="27">
        <f>SUM($B$2:B833)</f>
        <v>0.79498737174486234</v>
      </c>
      <c r="I833" s="32"/>
      <c r="J833" s="44"/>
    </row>
    <row r="834" spans="1:10" x14ac:dyDescent="0.3">
      <c r="A834">
        <v>724</v>
      </c>
      <c r="B834">
        <f t="shared" si="12"/>
        <v>5.3639523141675756E-4</v>
      </c>
      <c r="C834" s="27">
        <f>SUM($B$2:B834)</f>
        <v>0.79552376697627913</v>
      </c>
      <c r="I834" s="32"/>
      <c r="J834" s="44"/>
    </row>
    <row r="835" spans="1:10" x14ac:dyDescent="0.3">
      <c r="A835">
        <v>721</v>
      </c>
      <c r="B835">
        <f t="shared" ref="B835:B898" si="13">A835/$B$1</f>
        <v>5.3417259924237878E-4</v>
      </c>
      <c r="C835" s="27">
        <f>SUM($B$2:B835)</f>
        <v>0.79605793957552151</v>
      </c>
      <c r="I835" s="32"/>
      <c r="J835" s="44"/>
    </row>
    <row r="836" spans="1:10" x14ac:dyDescent="0.3">
      <c r="A836">
        <v>716</v>
      </c>
      <c r="B836">
        <f t="shared" si="13"/>
        <v>5.3046821228508077E-4</v>
      </c>
      <c r="C836" s="27">
        <f>SUM($B$2:B836)</f>
        <v>0.7965884077878066</v>
      </c>
      <c r="I836" s="32"/>
      <c r="J836" s="44"/>
    </row>
    <row r="837" spans="1:10" x14ac:dyDescent="0.3">
      <c r="A837">
        <v>715</v>
      </c>
      <c r="B837">
        <f t="shared" si="13"/>
        <v>5.297273348936211E-4</v>
      </c>
      <c r="C837" s="27">
        <f>SUM($B$2:B837)</f>
        <v>0.79711813512270024</v>
      </c>
      <c r="I837" s="32"/>
      <c r="J837" s="44"/>
    </row>
    <row r="838" spans="1:10" x14ac:dyDescent="0.3">
      <c r="A838">
        <v>714</v>
      </c>
      <c r="B838">
        <f t="shared" si="13"/>
        <v>5.2898645750216154E-4</v>
      </c>
      <c r="C838" s="27">
        <f>SUM($B$2:B838)</f>
        <v>0.79764712158020246</v>
      </c>
      <c r="I838" s="32"/>
      <c r="J838" s="44"/>
    </row>
    <row r="839" spans="1:10" x14ac:dyDescent="0.3">
      <c r="A839">
        <v>711</v>
      </c>
      <c r="B839">
        <f t="shared" si="13"/>
        <v>5.2676382532778265E-4</v>
      </c>
      <c r="C839" s="27">
        <f>SUM($B$2:B839)</f>
        <v>0.79817388540553025</v>
      </c>
      <c r="I839" s="32"/>
      <c r="J839" s="44"/>
    </row>
    <row r="840" spans="1:10" x14ac:dyDescent="0.3">
      <c r="A840">
        <v>710</v>
      </c>
      <c r="B840">
        <f t="shared" si="13"/>
        <v>5.2602294793632309E-4</v>
      </c>
      <c r="C840" s="27">
        <f>SUM($B$2:B840)</f>
        <v>0.7986999083534666</v>
      </c>
      <c r="I840" s="32"/>
      <c r="J840" s="44"/>
    </row>
    <row r="841" spans="1:10" x14ac:dyDescent="0.3">
      <c r="A841">
        <v>708</v>
      </c>
      <c r="B841">
        <f t="shared" si="13"/>
        <v>5.2454119315340387E-4</v>
      </c>
      <c r="C841" s="27">
        <f>SUM($B$2:B841)</f>
        <v>0.79922444954661997</v>
      </c>
      <c r="I841" s="32"/>
      <c r="J841" s="44"/>
    </row>
    <row r="842" spans="1:10" x14ac:dyDescent="0.3">
      <c r="A842">
        <v>704</v>
      </c>
      <c r="B842">
        <f t="shared" si="13"/>
        <v>5.2157768358756542E-4</v>
      </c>
      <c r="C842" s="27">
        <f>SUM($B$2:B842)</f>
        <v>0.79974602723020749</v>
      </c>
      <c r="I842" s="32"/>
      <c r="J842" s="44"/>
    </row>
    <row r="843" spans="1:10" x14ac:dyDescent="0.3">
      <c r="A843">
        <v>704</v>
      </c>
      <c r="B843">
        <f t="shared" si="13"/>
        <v>5.2157768358756542E-4</v>
      </c>
      <c r="C843" s="27">
        <f>SUM($B$2:B843)</f>
        <v>0.80026760491379501</v>
      </c>
      <c r="I843" s="32"/>
      <c r="J843" s="44"/>
    </row>
    <row r="844" spans="1:10" x14ac:dyDescent="0.3">
      <c r="A844">
        <v>702</v>
      </c>
      <c r="B844">
        <f t="shared" si="13"/>
        <v>5.2009592880464619E-4</v>
      </c>
      <c r="C844" s="27">
        <f>SUM($B$2:B844)</f>
        <v>0.80078770084259965</v>
      </c>
      <c r="I844" s="32"/>
      <c r="J844" s="44"/>
    </row>
    <row r="845" spans="1:10" x14ac:dyDescent="0.3">
      <c r="A845">
        <v>694</v>
      </c>
      <c r="B845">
        <f t="shared" si="13"/>
        <v>5.1416890967296929E-4</v>
      </c>
      <c r="C845" s="27">
        <f>SUM($B$2:B845)</f>
        <v>0.80130186975227258</v>
      </c>
      <c r="I845" s="32"/>
      <c r="J845" s="44"/>
    </row>
    <row r="846" spans="1:10" x14ac:dyDescent="0.3">
      <c r="A846">
        <v>694</v>
      </c>
      <c r="B846">
        <f t="shared" si="13"/>
        <v>5.1416890967296929E-4</v>
      </c>
      <c r="C846" s="27">
        <f>SUM($B$2:B846)</f>
        <v>0.80181603866194551</v>
      </c>
      <c r="I846" s="32"/>
      <c r="J846" s="44"/>
    </row>
    <row r="847" spans="1:10" x14ac:dyDescent="0.3">
      <c r="A847">
        <v>693</v>
      </c>
      <c r="B847">
        <f t="shared" si="13"/>
        <v>5.1342803228150973E-4</v>
      </c>
      <c r="C847" s="27">
        <f>SUM($B$2:B847)</f>
        <v>0.802329466694227</v>
      </c>
      <c r="I847" s="32"/>
      <c r="J847" s="44"/>
    </row>
    <row r="848" spans="1:10" x14ac:dyDescent="0.3">
      <c r="A848">
        <v>692</v>
      </c>
      <c r="B848">
        <f t="shared" si="13"/>
        <v>5.1268715489005006E-4</v>
      </c>
      <c r="C848" s="27">
        <f>SUM($B$2:B848)</f>
        <v>0.80284215384911706</v>
      </c>
      <c r="I848" s="32"/>
      <c r="J848" s="44"/>
    </row>
    <row r="849" spans="1:10" x14ac:dyDescent="0.3">
      <c r="A849">
        <v>692</v>
      </c>
      <c r="B849">
        <f t="shared" si="13"/>
        <v>5.1268715489005006E-4</v>
      </c>
      <c r="C849" s="27">
        <f>SUM($B$2:B849)</f>
        <v>0.80335484100400711</v>
      </c>
      <c r="I849" s="32"/>
      <c r="J849" s="44"/>
    </row>
    <row r="850" spans="1:10" x14ac:dyDescent="0.3">
      <c r="A850">
        <v>691</v>
      </c>
      <c r="B850">
        <f t="shared" si="13"/>
        <v>5.1194627749859051E-4</v>
      </c>
      <c r="C850" s="27">
        <f>SUM($B$2:B850)</f>
        <v>0.80386678728150573</v>
      </c>
      <c r="I850" s="32"/>
      <c r="J850" s="44"/>
    </row>
    <row r="851" spans="1:10" x14ac:dyDescent="0.3">
      <c r="A851">
        <v>690</v>
      </c>
      <c r="B851">
        <f t="shared" si="13"/>
        <v>5.1120540010713084E-4</v>
      </c>
      <c r="C851" s="27">
        <f>SUM($B$2:B851)</f>
        <v>0.80437799268161292</v>
      </c>
      <c r="I851" s="32"/>
      <c r="J851" s="44"/>
    </row>
    <row r="852" spans="1:10" x14ac:dyDescent="0.3">
      <c r="A852">
        <v>689</v>
      </c>
      <c r="B852">
        <f t="shared" si="13"/>
        <v>5.1046452271567128E-4</v>
      </c>
      <c r="C852" s="27">
        <f>SUM($B$2:B852)</f>
        <v>0.80488845720432856</v>
      </c>
      <c r="I852" s="32"/>
      <c r="J852" s="44"/>
    </row>
    <row r="853" spans="1:10" x14ac:dyDescent="0.3">
      <c r="A853">
        <v>688</v>
      </c>
      <c r="B853">
        <f t="shared" si="13"/>
        <v>5.0972364532421161E-4</v>
      </c>
      <c r="C853" s="27">
        <f>SUM($B$2:B853)</f>
        <v>0.80539818084965276</v>
      </c>
      <c r="I853" s="32"/>
      <c r="J853" s="44"/>
    </row>
    <row r="854" spans="1:10" x14ac:dyDescent="0.3">
      <c r="A854">
        <v>685</v>
      </c>
      <c r="B854">
        <f t="shared" si="13"/>
        <v>5.0750101314983283E-4</v>
      </c>
      <c r="C854" s="27">
        <f>SUM($B$2:B854)</f>
        <v>0.80590568186280254</v>
      </c>
      <c r="I854" s="32"/>
      <c r="J854" s="44"/>
    </row>
    <row r="855" spans="1:10" x14ac:dyDescent="0.3">
      <c r="A855">
        <v>685</v>
      </c>
      <c r="B855">
        <f t="shared" si="13"/>
        <v>5.0750101314983283E-4</v>
      </c>
      <c r="C855" s="27">
        <f>SUM($B$2:B855)</f>
        <v>0.80641318287595232</v>
      </c>
      <c r="I855" s="32"/>
      <c r="J855" s="44"/>
    </row>
    <row r="856" spans="1:10" x14ac:dyDescent="0.3">
      <c r="A856">
        <v>684</v>
      </c>
      <c r="B856">
        <f t="shared" si="13"/>
        <v>5.0676013575837316E-4</v>
      </c>
      <c r="C856" s="27">
        <f>SUM($B$2:B856)</f>
        <v>0.80691994301171066</v>
      </c>
      <c r="I856" s="32"/>
      <c r="J856" s="44"/>
    </row>
    <row r="857" spans="1:10" x14ac:dyDescent="0.3">
      <c r="A857">
        <v>684</v>
      </c>
      <c r="B857">
        <f t="shared" si="13"/>
        <v>5.0676013575837316E-4</v>
      </c>
      <c r="C857" s="27">
        <f>SUM($B$2:B857)</f>
        <v>0.807426703147469</v>
      </c>
      <c r="I857" s="32"/>
      <c r="J857" s="44"/>
    </row>
    <row r="858" spans="1:10" x14ac:dyDescent="0.3">
      <c r="A858">
        <v>684</v>
      </c>
      <c r="B858">
        <f t="shared" si="13"/>
        <v>5.0676013575837316E-4</v>
      </c>
      <c r="C858" s="27">
        <f>SUM($B$2:B858)</f>
        <v>0.80793346328322735</v>
      </c>
      <c r="I858" s="32"/>
      <c r="J858" s="44"/>
    </row>
    <row r="859" spans="1:10" x14ac:dyDescent="0.3">
      <c r="A859">
        <v>683</v>
      </c>
      <c r="B859">
        <f t="shared" si="13"/>
        <v>5.0601925836691361E-4</v>
      </c>
      <c r="C859" s="27">
        <f>SUM($B$2:B859)</f>
        <v>0.80843948254159426</v>
      </c>
      <c r="I859" s="32"/>
      <c r="J859" s="44"/>
    </row>
    <row r="860" spans="1:10" x14ac:dyDescent="0.3">
      <c r="A860">
        <v>682</v>
      </c>
      <c r="B860">
        <f t="shared" si="13"/>
        <v>5.0527838097545394E-4</v>
      </c>
      <c r="C860" s="27">
        <f>SUM($B$2:B860)</f>
        <v>0.80894476092256973</v>
      </c>
      <c r="I860" s="32"/>
      <c r="J860" s="44"/>
    </row>
    <row r="861" spans="1:10" x14ac:dyDescent="0.3">
      <c r="A861">
        <v>680</v>
      </c>
      <c r="B861">
        <f t="shared" si="13"/>
        <v>5.0379662619253482E-4</v>
      </c>
      <c r="C861" s="27">
        <f>SUM($B$2:B861)</f>
        <v>0.80944855754876222</v>
      </c>
      <c r="I861" s="32"/>
      <c r="J861" s="44"/>
    </row>
    <row r="862" spans="1:10" x14ac:dyDescent="0.3">
      <c r="A862">
        <v>680</v>
      </c>
      <c r="B862">
        <f t="shared" si="13"/>
        <v>5.0379662619253482E-4</v>
      </c>
      <c r="C862" s="27">
        <f>SUM($B$2:B862)</f>
        <v>0.8099523541749547</v>
      </c>
      <c r="I862" s="32"/>
      <c r="J862" s="44"/>
    </row>
    <row r="863" spans="1:10" x14ac:dyDescent="0.3">
      <c r="A863">
        <v>679</v>
      </c>
      <c r="B863">
        <f t="shared" si="13"/>
        <v>5.0305574880107516E-4</v>
      </c>
      <c r="C863" s="27">
        <f>SUM($B$2:B863)</f>
        <v>0.81045540992375575</v>
      </c>
      <c r="I863" s="32"/>
      <c r="J863" s="44"/>
    </row>
    <row r="864" spans="1:10" x14ac:dyDescent="0.3">
      <c r="A864">
        <v>677</v>
      </c>
      <c r="B864">
        <f t="shared" si="13"/>
        <v>5.0157399401815593E-4</v>
      </c>
      <c r="C864" s="27">
        <f>SUM($B$2:B864)</f>
        <v>0.81095698391777393</v>
      </c>
      <c r="I864" s="32"/>
      <c r="J864" s="44"/>
    </row>
    <row r="865" spans="1:10" x14ac:dyDescent="0.3">
      <c r="A865">
        <v>670</v>
      </c>
      <c r="B865">
        <f t="shared" si="13"/>
        <v>4.963878522779387E-4</v>
      </c>
      <c r="C865" s="27">
        <f>SUM($B$2:B865)</f>
        <v>0.81145337177005183</v>
      </c>
      <c r="I865" s="32"/>
      <c r="J865" s="44"/>
    </row>
    <row r="866" spans="1:10" x14ac:dyDescent="0.3">
      <c r="A866">
        <v>664</v>
      </c>
      <c r="B866">
        <f t="shared" si="13"/>
        <v>4.9194258792918102E-4</v>
      </c>
      <c r="C866" s="27">
        <f>SUM($B$2:B866)</f>
        <v>0.81194531435798101</v>
      </c>
      <c r="I866" s="32"/>
      <c r="J866" s="44"/>
    </row>
    <row r="867" spans="1:10" x14ac:dyDescent="0.3">
      <c r="A867">
        <v>664</v>
      </c>
      <c r="B867">
        <f t="shared" si="13"/>
        <v>4.9194258792918102E-4</v>
      </c>
      <c r="C867" s="27">
        <f>SUM($B$2:B867)</f>
        <v>0.81243725694591018</v>
      </c>
      <c r="I867" s="32"/>
      <c r="J867" s="44"/>
    </row>
    <row r="868" spans="1:10" x14ac:dyDescent="0.3">
      <c r="A868">
        <v>663</v>
      </c>
      <c r="B868">
        <f t="shared" si="13"/>
        <v>4.9120171053772135E-4</v>
      </c>
      <c r="C868" s="27">
        <f>SUM($B$2:B868)</f>
        <v>0.81292845865644792</v>
      </c>
      <c r="I868" s="32"/>
      <c r="J868" s="44"/>
    </row>
    <row r="869" spans="1:10" x14ac:dyDescent="0.3">
      <c r="A869">
        <v>662</v>
      </c>
      <c r="B869">
        <f t="shared" si="13"/>
        <v>4.904608331462618E-4</v>
      </c>
      <c r="C869" s="27">
        <f>SUM($B$2:B869)</f>
        <v>0.81341891948959422</v>
      </c>
      <c r="I869" s="32"/>
      <c r="J869" s="44"/>
    </row>
    <row r="870" spans="1:10" x14ac:dyDescent="0.3">
      <c r="A870">
        <v>662</v>
      </c>
      <c r="B870">
        <f t="shared" si="13"/>
        <v>4.904608331462618E-4</v>
      </c>
      <c r="C870" s="27">
        <f>SUM($B$2:B870)</f>
        <v>0.81390938032274052</v>
      </c>
      <c r="I870" s="32"/>
      <c r="J870" s="44"/>
    </row>
    <row r="871" spans="1:10" x14ac:dyDescent="0.3">
      <c r="A871">
        <v>661</v>
      </c>
      <c r="B871">
        <f t="shared" si="13"/>
        <v>4.8971995575480213E-4</v>
      </c>
      <c r="C871" s="27">
        <f>SUM($B$2:B871)</f>
        <v>0.81439910027849527</v>
      </c>
      <c r="I871" s="32"/>
      <c r="J871" s="44"/>
    </row>
    <row r="872" spans="1:10" x14ac:dyDescent="0.3">
      <c r="A872">
        <v>661</v>
      </c>
      <c r="B872">
        <f t="shared" si="13"/>
        <v>4.8971995575480213E-4</v>
      </c>
      <c r="C872" s="27">
        <f>SUM($B$2:B872)</f>
        <v>0.81488882023425002</v>
      </c>
      <c r="I872" s="32"/>
      <c r="J872" s="44"/>
    </row>
    <row r="873" spans="1:10" x14ac:dyDescent="0.3">
      <c r="A873">
        <v>660</v>
      </c>
      <c r="B873">
        <f t="shared" si="13"/>
        <v>4.8897907836334257E-4</v>
      </c>
      <c r="C873" s="27">
        <f>SUM($B$2:B873)</f>
        <v>0.81537779931261334</v>
      </c>
      <c r="I873" s="32"/>
      <c r="J873" s="44"/>
    </row>
    <row r="874" spans="1:10" x14ac:dyDescent="0.3">
      <c r="A874">
        <v>660</v>
      </c>
      <c r="B874">
        <f t="shared" si="13"/>
        <v>4.8897907836334257E-4</v>
      </c>
      <c r="C874" s="27">
        <f>SUM($B$2:B874)</f>
        <v>0.81586677839097665</v>
      </c>
      <c r="I874" s="32"/>
      <c r="J874" s="44"/>
    </row>
    <row r="875" spans="1:10" x14ac:dyDescent="0.3">
      <c r="A875">
        <v>660</v>
      </c>
      <c r="B875">
        <f t="shared" si="13"/>
        <v>4.8897907836334257E-4</v>
      </c>
      <c r="C875" s="27">
        <f>SUM($B$2:B875)</f>
        <v>0.81635575746933997</v>
      </c>
      <c r="I875" s="32"/>
      <c r="J875" s="44"/>
    </row>
    <row r="876" spans="1:10" x14ac:dyDescent="0.3">
      <c r="A876">
        <v>656</v>
      </c>
      <c r="B876">
        <f t="shared" si="13"/>
        <v>4.8601556879750412E-4</v>
      </c>
      <c r="C876" s="27">
        <f>SUM($B$2:B876)</f>
        <v>0.81684177303813743</v>
      </c>
      <c r="I876" s="32"/>
      <c r="J876" s="44"/>
    </row>
    <row r="877" spans="1:10" x14ac:dyDescent="0.3">
      <c r="A877">
        <v>656</v>
      </c>
      <c r="B877">
        <f t="shared" si="13"/>
        <v>4.8601556879750412E-4</v>
      </c>
      <c r="C877" s="27">
        <f>SUM($B$2:B877)</f>
        <v>0.81732778860693489</v>
      </c>
      <c r="I877" s="32"/>
      <c r="J877" s="44"/>
    </row>
    <row r="878" spans="1:10" x14ac:dyDescent="0.3">
      <c r="A878">
        <v>655</v>
      </c>
      <c r="B878">
        <f t="shared" si="13"/>
        <v>4.8527469140604451E-4</v>
      </c>
      <c r="C878" s="27">
        <f>SUM($B$2:B878)</f>
        <v>0.81781306329834091</v>
      </c>
      <c r="I878" s="32"/>
      <c r="J878" s="44"/>
    </row>
    <row r="879" spans="1:10" x14ac:dyDescent="0.3">
      <c r="A879">
        <v>654</v>
      </c>
      <c r="B879">
        <f t="shared" si="13"/>
        <v>4.845338140145849E-4</v>
      </c>
      <c r="C879" s="27">
        <f>SUM($B$2:B879)</f>
        <v>0.8182975971123555</v>
      </c>
      <c r="I879" s="32"/>
      <c r="J879" s="44"/>
    </row>
    <row r="880" spans="1:10" x14ac:dyDescent="0.3">
      <c r="A880">
        <v>653</v>
      </c>
      <c r="B880">
        <f t="shared" si="13"/>
        <v>4.8379293662312528E-4</v>
      </c>
      <c r="C880" s="27">
        <f>SUM($B$2:B880)</f>
        <v>0.81878139004897865</v>
      </c>
      <c r="I880" s="32"/>
      <c r="J880" s="44"/>
    </row>
    <row r="881" spans="1:10" x14ac:dyDescent="0.3">
      <c r="A881">
        <v>653</v>
      </c>
      <c r="B881">
        <f t="shared" si="13"/>
        <v>4.8379293662312528E-4</v>
      </c>
      <c r="C881" s="27">
        <f>SUM($B$2:B881)</f>
        <v>0.8192651829856018</v>
      </c>
      <c r="I881" s="32"/>
      <c r="J881" s="44"/>
    </row>
    <row r="882" spans="1:10" x14ac:dyDescent="0.3">
      <c r="A882">
        <v>653</v>
      </c>
      <c r="B882">
        <f t="shared" si="13"/>
        <v>4.8379293662312528E-4</v>
      </c>
      <c r="C882" s="27">
        <f>SUM($B$2:B882)</f>
        <v>0.81974897592222495</v>
      </c>
      <c r="I882" s="32"/>
      <c r="J882" s="44"/>
    </row>
    <row r="883" spans="1:10" x14ac:dyDescent="0.3">
      <c r="A883">
        <v>653</v>
      </c>
      <c r="B883">
        <f t="shared" si="13"/>
        <v>4.8379293662312528E-4</v>
      </c>
      <c r="C883" s="27">
        <f>SUM($B$2:B883)</f>
        <v>0.8202327688588481</v>
      </c>
      <c r="I883" s="32"/>
      <c r="J883" s="44"/>
    </row>
    <row r="884" spans="1:10" x14ac:dyDescent="0.3">
      <c r="A884">
        <v>642</v>
      </c>
      <c r="B884">
        <f t="shared" si="13"/>
        <v>4.756432853170696E-4</v>
      </c>
      <c r="C884" s="27">
        <f>SUM($B$2:B884)</f>
        <v>0.82070841214416512</v>
      </c>
      <c r="I884" s="32"/>
      <c r="J884" s="44"/>
    </row>
    <row r="885" spans="1:10" x14ac:dyDescent="0.3">
      <c r="A885">
        <v>641</v>
      </c>
      <c r="B885">
        <f t="shared" si="13"/>
        <v>4.7490240792560999E-4</v>
      </c>
      <c r="C885" s="27">
        <f>SUM($B$2:B885)</f>
        <v>0.8211833145520907</v>
      </c>
      <c r="I885" s="32"/>
      <c r="J885" s="44"/>
    </row>
    <row r="886" spans="1:10" x14ac:dyDescent="0.3">
      <c r="A886">
        <v>641</v>
      </c>
      <c r="B886">
        <f t="shared" si="13"/>
        <v>4.7490240792560999E-4</v>
      </c>
      <c r="C886" s="27">
        <f>SUM($B$2:B886)</f>
        <v>0.82165821696001629</v>
      </c>
      <c r="I886" s="32"/>
      <c r="J886" s="44"/>
    </row>
    <row r="887" spans="1:10" x14ac:dyDescent="0.3">
      <c r="A887">
        <v>639</v>
      </c>
      <c r="B887">
        <f t="shared" si="13"/>
        <v>4.7342065314269076E-4</v>
      </c>
      <c r="C887" s="27">
        <f>SUM($B$2:B887)</f>
        <v>0.82213163761315899</v>
      </c>
      <c r="I887" s="32"/>
      <c r="J887" s="44"/>
    </row>
    <row r="888" spans="1:10" x14ac:dyDescent="0.3">
      <c r="A888">
        <v>638</v>
      </c>
      <c r="B888">
        <f t="shared" si="13"/>
        <v>4.7267977575123115E-4</v>
      </c>
      <c r="C888" s="27">
        <f>SUM($B$2:B888)</f>
        <v>0.82260431738891027</v>
      </c>
      <c r="I888" s="32"/>
      <c r="J888" s="44"/>
    </row>
    <row r="889" spans="1:10" x14ac:dyDescent="0.3">
      <c r="A889">
        <v>637</v>
      </c>
      <c r="B889">
        <f t="shared" si="13"/>
        <v>4.7193889835977154E-4</v>
      </c>
      <c r="C889" s="27">
        <f>SUM($B$2:B889)</f>
        <v>0.82307625628726999</v>
      </c>
      <c r="I889" s="32"/>
      <c r="J889" s="44"/>
    </row>
    <row r="890" spans="1:10" x14ac:dyDescent="0.3">
      <c r="A890">
        <v>637</v>
      </c>
      <c r="B890">
        <f t="shared" si="13"/>
        <v>4.7193889835977154E-4</v>
      </c>
      <c r="C890" s="27">
        <f>SUM($B$2:B890)</f>
        <v>0.82354819518562972</v>
      </c>
      <c r="I890" s="32"/>
      <c r="J890" s="44"/>
    </row>
    <row r="891" spans="1:10" x14ac:dyDescent="0.3">
      <c r="A891">
        <v>637</v>
      </c>
      <c r="B891">
        <f t="shared" si="13"/>
        <v>4.7193889835977154E-4</v>
      </c>
      <c r="C891" s="27">
        <f>SUM($B$2:B891)</f>
        <v>0.82402013408398944</v>
      </c>
      <c r="I891" s="32"/>
      <c r="J891" s="44"/>
    </row>
    <row r="892" spans="1:10" x14ac:dyDescent="0.3">
      <c r="A892">
        <v>636</v>
      </c>
      <c r="B892">
        <f t="shared" si="13"/>
        <v>4.7119802096831192E-4</v>
      </c>
      <c r="C892" s="27">
        <f>SUM($B$2:B892)</f>
        <v>0.82449133210495773</v>
      </c>
      <c r="I892" s="32"/>
      <c r="J892" s="44"/>
    </row>
    <row r="893" spans="1:10" x14ac:dyDescent="0.3">
      <c r="A893">
        <v>636</v>
      </c>
      <c r="B893">
        <f t="shared" si="13"/>
        <v>4.7119802096831192E-4</v>
      </c>
      <c r="C893" s="27">
        <f>SUM($B$2:B893)</f>
        <v>0.82496253012592602</v>
      </c>
      <c r="I893" s="32"/>
      <c r="J893" s="44"/>
    </row>
    <row r="894" spans="1:10" x14ac:dyDescent="0.3">
      <c r="A894">
        <v>635</v>
      </c>
      <c r="B894">
        <f t="shared" si="13"/>
        <v>4.7045714357685231E-4</v>
      </c>
      <c r="C894" s="27">
        <f>SUM($B$2:B894)</f>
        <v>0.82543298726950287</v>
      </c>
      <c r="I894" s="32"/>
      <c r="J894" s="44"/>
    </row>
    <row r="895" spans="1:10" x14ac:dyDescent="0.3">
      <c r="A895">
        <v>634</v>
      </c>
      <c r="B895">
        <f t="shared" si="13"/>
        <v>4.697162661853927E-4</v>
      </c>
      <c r="C895" s="27">
        <f>SUM($B$2:B895)</f>
        <v>0.82590270353568829</v>
      </c>
      <c r="I895" s="32"/>
      <c r="J895" s="44"/>
    </row>
    <row r="896" spans="1:10" x14ac:dyDescent="0.3">
      <c r="A896">
        <v>633</v>
      </c>
      <c r="B896">
        <f t="shared" si="13"/>
        <v>4.6897538879393309E-4</v>
      </c>
      <c r="C896" s="27">
        <f>SUM($B$2:B896)</f>
        <v>0.82637167892448227</v>
      </c>
      <c r="I896" s="32"/>
      <c r="J896" s="44"/>
    </row>
    <row r="897" spans="1:10" x14ac:dyDescent="0.3">
      <c r="A897">
        <v>632</v>
      </c>
      <c r="B897">
        <f t="shared" si="13"/>
        <v>4.6823451140247347E-4</v>
      </c>
      <c r="C897" s="27">
        <f>SUM($B$2:B897)</f>
        <v>0.8268399134358847</v>
      </c>
      <c r="I897" s="32"/>
      <c r="J897" s="44"/>
    </row>
    <row r="898" spans="1:10" x14ac:dyDescent="0.3">
      <c r="A898">
        <v>630</v>
      </c>
      <c r="B898">
        <f t="shared" si="13"/>
        <v>4.6675275661955425E-4</v>
      </c>
      <c r="C898" s="27">
        <f>SUM($B$2:B898)</f>
        <v>0.82730666619250426</v>
      </c>
      <c r="I898" s="32"/>
      <c r="J898" s="44"/>
    </row>
    <row r="899" spans="1:10" x14ac:dyDescent="0.3">
      <c r="A899">
        <v>629</v>
      </c>
      <c r="B899">
        <f t="shared" ref="B899:B962" si="14">A899/$B$1</f>
        <v>4.6601187922809469E-4</v>
      </c>
      <c r="C899" s="27">
        <f>SUM($B$2:B899)</f>
        <v>0.82777267807173238</v>
      </c>
      <c r="I899" s="32"/>
      <c r="J899" s="44"/>
    </row>
    <row r="900" spans="1:10" x14ac:dyDescent="0.3">
      <c r="A900">
        <v>622</v>
      </c>
      <c r="B900">
        <f t="shared" si="14"/>
        <v>4.608257374878774E-4</v>
      </c>
      <c r="C900" s="27">
        <f>SUM($B$2:B900)</f>
        <v>0.82823350380922023</v>
      </c>
      <c r="I900" s="32"/>
      <c r="J900" s="44"/>
    </row>
    <row r="901" spans="1:10" x14ac:dyDescent="0.3">
      <c r="A901">
        <v>615</v>
      </c>
      <c r="B901">
        <f t="shared" si="14"/>
        <v>4.5563959574766011E-4</v>
      </c>
      <c r="C901" s="27">
        <f>SUM($B$2:B901)</f>
        <v>0.82868914340496791</v>
      </c>
      <c r="I901" s="32"/>
      <c r="J901" s="44"/>
    </row>
    <row r="902" spans="1:10" x14ac:dyDescent="0.3">
      <c r="A902">
        <v>614</v>
      </c>
      <c r="B902">
        <f t="shared" si="14"/>
        <v>4.548987183562005E-4</v>
      </c>
      <c r="C902" s="27">
        <f>SUM($B$2:B902)</f>
        <v>0.82914404212332415</v>
      </c>
      <c r="I902" s="32"/>
      <c r="J902" s="44"/>
    </row>
    <row r="903" spans="1:10" x14ac:dyDescent="0.3">
      <c r="A903">
        <v>612</v>
      </c>
      <c r="B903">
        <f t="shared" si="14"/>
        <v>4.5341696357328128E-4</v>
      </c>
      <c r="C903" s="27">
        <f>SUM($B$2:B903)</f>
        <v>0.82959745908689742</v>
      </c>
      <c r="I903" s="32"/>
      <c r="J903" s="44"/>
    </row>
    <row r="904" spans="1:10" x14ac:dyDescent="0.3">
      <c r="A904">
        <v>612</v>
      </c>
      <c r="B904">
        <f t="shared" si="14"/>
        <v>4.5341696357328128E-4</v>
      </c>
      <c r="C904" s="27">
        <f>SUM($B$2:B904)</f>
        <v>0.83005087605047068</v>
      </c>
      <c r="I904" s="32"/>
      <c r="J904" s="44"/>
    </row>
    <row r="905" spans="1:10" x14ac:dyDescent="0.3">
      <c r="A905">
        <v>612</v>
      </c>
      <c r="B905">
        <f t="shared" si="14"/>
        <v>4.5341696357328128E-4</v>
      </c>
      <c r="C905" s="27">
        <f>SUM($B$2:B905)</f>
        <v>0.83050429301404394</v>
      </c>
      <c r="I905" s="32"/>
      <c r="J905" s="44"/>
    </row>
    <row r="906" spans="1:10" x14ac:dyDescent="0.3">
      <c r="A906">
        <v>611</v>
      </c>
      <c r="B906">
        <f t="shared" si="14"/>
        <v>4.5267608618182166E-4</v>
      </c>
      <c r="C906" s="27">
        <f>SUM($B$2:B906)</f>
        <v>0.83095696910022576</v>
      </c>
      <c r="I906" s="32"/>
      <c r="J906" s="44"/>
    </row>
    <row r="907" spans="1:10" x14ac:dyDescent="0.3">
      <c r="A907">
        <v>610</v>
      </c>
      <c r="B907">
        <f t="shared" si="14"/>
        <v>4.5193520879036205E-4</v>
      </c>
      <c r="C907" s="27">
        <f>SUM($B$2:B907)</f>
        <v>0.83140890430901615</v>
      </c>
      <c r="I907" s="32"/>
      <c r="J907" s="44"/>
    </row>
    <row r="908" spans="1:10" x14ac:dyDescent="0.3">
      <c r="A908">
        <v>608</v>
      </c>
      <c r="B908">
        <f t="shared" si="14"/>
        <v>4.5045345400744288E-4</v>
      </c>
      <c r="C908" s="27">
        <f>SUM($B$2:B908)</f>
        <v>0.83185935776302355</v>
      </c>
      <c r="I908" s="32"/>
      <c r="J908" s="44"/>
    </row>
    <row r="909" spans="1:10" x14ac:dyDescent="0.3">
      <c r="A909">
        <v>608</v>
      </c>
      <c r="B909">
        <f t="shared" si="14"/>
        <v>4.5045345400744288E-4</v>
      </c>
      <c r="C909" s="27">
        <f>SUM($B$2:B909)</f>
        <v>0.83230981121703096</v>
      </c>
      <c r="I909" s="32"/>
      <c r="J909" s="44"/>
    </row>
    <row r="910" spans="1:10" x14ac:dyDescent="0.3">
      <c r="A910">
        <v>608</v>
      </c>
      <c r="B910">
        <f t="shared" si="14"/>
        <v>4.5045345400744288E-4</v>
      </c>
      <c r="C910" s="27">
        <f>SUM($B$2:B910)</f>
        <v>0.83276026467103836</v>
      </c>
      <c r="I910" s="32"/>
      <c r="J910" s="44"/>
    </row>
    <row r="911" spans="1:10" x14ac:dyDescent="0.3">
      <c r="A911">
        <v>606</v>
      </c>
      <c r="B911">
        <f t="shared" si="14"/>
        <v>4.4897169922452365E-4</v>
      </c>
      <c r="C911" s="27">
        <f>SUM($B$2:B911)</f>
        <v>0.8332092363702629</v>
      </c>
      <c r="I911" s="32"/>
      <c r="J911" s="44"/>
    </row>
    <row r="912" spans="1:10" x14ac:dyDescent="0.3">
      <c r="A912">
        <v>606</v>
      </c>
      <c r="B912">
        <f t="shared" si="14"/>
        <v>4.4897169922452365E-4</v>
      </c>
      <c r="C912" s="27">
        <f>SUM($B$2:B912)</f>
        <v>0.83365820806948743</v>
      </c>
      <c r="I912" s="32"/>
      <c r="J912" s="44"/>
    </row>
    <row r="913" spans="1:10" x14ac:dyDescent="0.3">
      <c r="A913">
        <v>606</v>
      </c>
      <c r="B913">
        <f t="shared" si="14"/>
        <v>4.4897169922452365E-4</v>
      </c>
      <c r="C913" s="27">
        <f>SUM($B$2:B913)</f>
        <v>0.83410717976871196</v>
      </c>
      <c r="I913" s="32"/>
      <c r="J913" s="44"/>
    </row>
    <row r="914" spans="1:10" x14ac:dyDescent="0.3">
      <c r="A914">
        <v>606</v>
      </c>
      <c r="B914">
        <f t="shared" si="14"/>
        <v>4.4897169922452365E-4</v>
      </c>
      <c r="C914" s="27">
        <f>SUM($B$2:B914)</f>
        <v>0.83455615146793649</v>
      </c>
      <c r="I914" s="32"/>
      <c r="J914" s="44"/>
    </row>
    <row r="915" spans="1:10" x14ac:dyDescent="0.3">
      <c r="A915">
        <v>606</v>
      </c>
      <c r="B915">
        <f t="shared" si="14"/>
        <v>4.4897169922452365E-4</v>
      </c>
      <c r="C915" s="27">
        <f>SUM($B$2:B915)</f>
        <v>0.83500512316716102</v>
      </c>
      <c r="I915" s="32"/>
      <c r="J915" s="44"/>
    </row>
    <row r="916" spans="1:10" x14ac:dyDescent="0.3">
      <c r="A916">
        <v>605</v>
      </c>
      <c r="B916">
        <f t="shared" si="14"/>
        <v>4.4823082183306404E-4</v>
      </c>
      <c r="C916" s="27">
        <f>SUM($B$2:B916)</f>
        <v>0.83545335398899412</v>
      </c>
      <c r="I916" s="32"/>
      <c r="J916" s="44"/>
    </row>
    <row r="917" spans="1:10" x14ac:dyDescent="0.3">
      <c r="A917">
        <v>603</v>
      </c>
      <c r="B917">
        <f t="shared" si="14"/>
        <v>4.4674906705014482E-4</v>
      </c>
      <c r="C917" s="27">
        <f>SUM($B$2:B917)</f>
        <v>0.83590010305604423</v>
      </c>
      <c r="I917" s="32"/>
      <c r="J917" s="44"/>
    </row>
    <row r="918" spans="1:10" x14ac:dyDescent="0.3">
      <c r="A918">
        <v>602</v>
      </c>
      <c r="B918">
        <f t="shared" si="14"/>
        <v>4.460081896586852E-4</v>
      </c>
      <c r="C918" s="27">
        <f>SUM($B$2:B918)</f>
        <v>0.83634611124570291</v>
      </c>
      <c r="I918" s="32"/>
      <c r="J918" s="44"/>
    </row>
    <row r="919" spans="1:10" x14ac:dyDescent="0.3">
      <c r="A919">
        <v>601</v>
      </c>
      <c r="B919">
        <f t="shared" si="14"/>
        <v>4.4526731226722559E-4</v>
      </c>
      <c r="C919" s="27">
        <f>SUM($B$2:B919)</f>
        <v>0.83679137855797014</v>
      </c>
      <c r="I919" s="32"/>
      <c r="J919" s="44"/>
    </row>
    <row r="920" spans="1:10" x14ac:dyDescent="0.3">
      <c r="A920">
        <v>599</v>
      </c>
      <c r="B920">
        <f t="shared" si="14"/>
        <v>4.4378555748430637E-4</v>
      </c>
      <c r="C920" s="27">
        <f>SUM($B$2:B920)</f>
        <v>0.8372351641154544</v>
      </c>
      <c r="I920" s="32"/>
      <c r="J920" s="44"/>
    </row>
    <row r="921" spans="1:10" x14ac:dyDescent="0.3">
      <c r="A921">
        <v>597</v>
      </c>
      <c r="B921">
        <f t="shared" si="14"/>
        <v>4.4230380270138714E-4</v>
      </c>
      <c r="C921" s="27">
        <f>SUM($B$2:B921)</f>
        <v>0.83767746791815578</v>
      </c>
      <c r="I921" s="32"/>
      <c r="J921" s="44"/>
    </row>
    <row r="922" spans="1:10" x14ac:dyDescent="0.3">
      <c r="A922">
        <v>596</v>
      </c>
      <c r="B922">
        <f t="shared" si="14"/>
        <v>4.4156292530992753E-4</v>
      </c>
      <c r="C922" s="27">
        <f>SUM($B$2:B922)</f>
        <v>0.83811903084346573</v>
      </c>
      <c r="I922" s="32"/>
      <c r="J922" s="44"/>
    </row>
    <row r="923" spans="1:10" x14ac:dyDescent="0.3">
      <c r="A923">
        <v>595</v>
      </c>
      <c r="B923">
        <f t="shared" si="14"/>
        <v>4.4082204791846792E-4</v>
      </c>
      <c r="C923" s="27">
        <f>SUM($B$2:B923)</f>
        <v>0.83855985289138424</v>
      </c>
      <c r="I923" s="32"/>
      <c r="J923" s="44"/>
    </row>
    <row r="924" spans="1:10" x14ac:dyDescent="0.3">
      <c r="A924">
        <v>594</v>
      </c>
      <c r="B924">
        <f t="shared" si="14"/>
        <v>4.400811705270083E-4</v>
      </c>
      <c r="C924" s="27">
        <f>SUM($B$2:B924)</f>
        <v>0.8389999340619112</v>
      </c>
      <c r="I924" s="32"/>
      <c r="J924" s="44"/>
    </row>
    <row r="925" spans="1:10" x14ac:dyDescent="0.3">
      <c r="A925">
        <v>590</v>
      </c>
      <c r="B925">
        <f t="shared" si="14"/>
        <v>4.3711766096116985E-4</v>
      </c>
      <c r="C925" s="27">
        <f>SUM($B$2:B925)</f>
        <v>0.83943705172287242</v>
      </c>
      <c r="I925" s="32"/>
      <c r="J925" s="44"/>
    </row>
    <row r="926" spans="1:10" x14ac:dyDescent="0.3">
      <c r="A926">
        <v>587</v>
      </c>
      <c r="B926">
        <f t="shared" si="14"/>
        <v>4.3489502878679107E-4</v>
      </c>
      <c r="C926" s="27">
        <f>SUM($B$2:B926)</f>
        <v>0.83987194675165922</v>
      </c>
      <c r="I926" s="32"/>
      <c r="J926" s="44"/>
    </row>
    <row r="927" spans="1:10" x14ac:dyDescent="0.3">
      <c r="A927">
        <v>587</v>
      </c>
      <c r="B927">
        <f t="shared" si="14"/>
        <v>4.3489502878679107E-4</v>
      </c>
      <c r="C927" s="27">
        <f>SUM($B$2:B927)</f>
        <v>0.84030684178044601</v>
      </c>
      <c r="I927" s="32"/>
      <c r="J927" s="44"/>
    </row>
    <row r="928" spans="1:10" x14ac:dyDescent="0.3">
      <c r="A928">
        <v>586</v>
      </c>
      <c r="B928">
        <f t="shared" si="14"/>
        <v>4.3415415139533146E-4</v>
      </c>
      <c r="C928" s="27">
        <f>SUM($B$2:B928)</f>
        <v>0.84074099593184137</v>
      </c>
      <c r="I928" s="32"/>
      <c r="J928" s="44"/>
    </row>
    <row r="929" spans="1:10" x14ac:dyDescent="0.3">
      <c r="A929">
        <v>586</v>
      </c>
      <c r="B929">
        <f t="shared" si="14"/>
        <v>4.3415415139533146E-4</v>
      </c>
      <c r="C929" s="27">
        <f>SUM($B$2:B929)</f>
        <v>0.84117515008323673</v>
      </c>
      <c r="I929" s="32"/>
      <c r="J929" s="44"/>
    </row>
    <row r="930" spans="1:10" x14ac:dyDescent="0.3">
      <c r="A930">
        <v>586</v>
      </c>
      <c r="B930">
        <f t="shared" si="14"/>
        <v>4.3415415139533146E-4</v>
      </c>
      <c r="C930" s="27">
        <f>SUM($B$2:B930)</f>
        <v>0.84160930423463209</v>
      </c>
      <c r="I930" s="32"/>
      <c r="J930" s="44"/>
    </row>
    <row r="931" spans="1:10" x14ac:dyDescent="0.3">
      <c r="A931">
        <v>581</v>
      </c>
      <c r="B931">
        <f t="shared" si="14"/>
        <v>4.3044976443803339E-4</v>
      </c>
      <c r="C931" s="27">
        <f>SUM($B$2:B931)</f>
        <v>0.84203975399907016</v>
      </c>
      <c r="I931" s="32"/>
      <c r="J931" s="44"/>
    </row>
    <row r="932" spans="1:10" x14ac:dyDescent="0.3">
      <c r="A932">
        <v>578</v>
      </c>
      <c r="B932">
        <f t="shared" si="14"/>
        <v>4.2822713226365456E-4</v>
      </c>
      <c r="C932" s="27">
        <f>SUM($B$2:B932)</f>
        <v>0.84246798113133381</v>
      </c>
      <c r="I932" s="32"/>
      <c r="J932" s="44"/>
    </row>
    <row r="933" spans="1:10" x14ac:dyDescent="0.3">
      <c r="A933">
        <v>577</v>
      </c>
      <c r="B933">
        <f t="shared" si="14"/>
        <v>4.2748625487219494E-4</v>
      </c>
      <c r="C933" s="27">
        <f>SUM($B$2:B933)</f>
        <v>0.84289546738620602</v>
      </c>
      <c r="I933" s="32"/>
      <c r="J933" s="44"/>
    </row>
    <row r="934" spans="1:10" x14ac:dyDescent="0.3">
      <c r="A934">
        <v>577</v>
      </c>
      <c r="B934">
        <f t="shared" si="14"/>
        <v>4.2748625487219494E-4</v>
      </c>
      <c r="C934" s="27">
        <f>SUM($B$2:B934)</f>
        <v>0.84332295364107823</v>
      </c>
      <c r="I934" s="32"/>
      <c r="J934" s="44"/>
    </row>
    <row r="935" spans="1:10" x14ac:dyDescent="0.3">
      <c r="A935">
        <v>576</v>
      </c>
      <c r="B935">
        <f t="shared" si="14"/>
        <v>4.2674537748073533E-4</v>
      </c>
      <c r="C935" s="27">
        <f>SUM($B$2:B935)</f>
        <v>0.84374969901855901</v>
      </c>
      <c r="I935" s="32"/>
      <c r="J935" s="44"/>
    </row>
    <row r="936" spans="1:10" x14ac:dyDescent="0.3">
      <c r="A936">
        <v>576</v>
      </c>
      <c r="B936">
        <f t="shared" si="14"/>
        <v>4.2674537748073533E-4</v>
      </c>
      <c r="C936" s="27">
        <f>SUM($B$2:B936)</f>
        <v>0.84417644439603978</v>
      </c>
      <c r="I936" s="32"/>
      <c r="J936" s="44"/>
    </row>
    <row r="937" spans="1:10" x14ac:dyDescent="0.3">
      <c r="A937">
        <v>576</v>
      </c>
      <c r="B937">
        <f t="shared" si="14"/>
        <v>4.2674537748073533E-4</v>
      </c>
      <c r="C937" s="27">
        <f>SUM($B$2:B937)</f>
        <v>0.84460318977352056</v>
      </c>
      <c r="I937" s="32"/>
      <c r="J937" s="44"/>
    </row>
    <row r="938" spans="1:10" x14ac:dyDescent="0.3">
      <c r="A938">
        <v>576</v>
      </c>
      <c r="B938">
        <f t="shared" si="14"/>
        <v>4.2674537748073533E-4</v>
      </c>
      <c r="C938" s="27">
        <f>SUM($B$2:B938)</f>
        <v>0.84502993515100133</v>
      </c>
      <c r="I938" s="32"/>
      <c r="J938" s="44"/>
    </row>
    <row r="939" spans="1:10" x14ac:dyDescent="0.3">
      <c r="A939">
        <v>575</v>
      </c>
      <c r="B939">
        <f t="shared" si="14"/>
        <v>4.2600450008927572E-4</v>
      </c>
      <c r="C939" s="27">
        <f>SUM($B$2:B939)</f>
        <v>0.84545593965109056</v>
      </c>
      <c r="I939" s="32"/>
      <c r="J939" s="44"/>
    </row>
    <row r="940" spans="1:10" x14ac:dyDescent="0.3">
      <c r="A940">
        <v>574</v>
      </c>
      <c r="B940">
        <f t="shared" si="14"/>
        <v>4.2526362269781611E-4</v>
      </c>
      <c r="C940" s="27">
        <f>SUM($B$2:B940)</f>
        <v>0.84588120327378835</v>
      </c>
      <c r="I940" s="32"/>
      <c r="J940" s="44"/>
    </row>
    <row r="941" spans="1:10" x14ac:dyDescent="0.3">
      <c r="A941">
        <v>573</v>
      </c>
      <c r="B941">
        <f t="shared" si="14"/>
        <v>4.2452274530635649E-4</v>
      </c>
      <c r="C941" s="27">
        <f>SUM($B$2:B941)</f>
        <v>0.84630572601909471</v>
      </c>
      <c r="I941" s="32"/>
      <c r="J941" s="44"/>
    </row>
    <row r="942" spans="1:10" x14ac:dyDescent="0.3">
      <c r="A942">
        <v>573</v>
      </c>
      <c r="B942">
        <f t="shared" si="14"/>
        <v>4.2452274530635649E-4</v>
      </c>
      <c r="C942" s="27">
        <f>SUM($B$2:B942)</f>
        <v>0.84673024876440106</v>
      </c>
      <c r="I942" s="32"/>
      <c r="J942" s="44"/>
    </row>
    <row r="943" spans="1:10" x14ac:dyDescent="0.3">
      <c r="A943">
        <v>570</v>
      </c>
      <c r="B943">
        <f t="shared" si="14"/>
        <v>4.2230011313197765E-4</v>
      </c>
      <c r="C943" s="27">
        <f>SUM($B$2:B943)</f>
        <v>0.847152548877533</v>
      </c>
      <c r="I943" s="32"/>
      <c r="J943" s="44"/>
    </row>
    <row r="944" spans="1:10" x14ac:dyDescent="0.3">
      <c r="A944">
        <v>568</v>
      </c>
      <c r="B944">
        <f t="shared" si="14"/>
        <v>4.2081835834905843E-4</v>
      </c>
      <c r="C944" s="27">
        <f>SUM($B$2:B944)</f>
        <v>0.84757336723588206</v>
      </c>
      <c r="I944" s="32"/>
      <c r="J944" s="44"/>
    </row>
    <row r="945" spans="1:10" x14ac:dyDescent="0.3">
      <c r="A945">
        <v>564</v>
      </c>
      <c r="B945">
        <f t="shared" si="14"/>
        <v>4.1785484878322003E-4</v>
      </c>
      <c r="C945" s="27">
        <f>SUM($B$2:B945)</f>
        <v>0.84799122208466526</v>
      </c>
      <c r="I945" s="32"/>
      <c r="J945" s="44"/>
    </row>
    <row r="946" spans="1:10" x14ac:dyDescent="0.3">
      <c r="A946">
        <v>564</v>
      </c>
      <c r="B946">
        <f t="shared" si="14"/>
        <v>4.1785484878322003E-4</v>
      </c>
      <c r="C946" s="27">
        <f>SUM($B$2:B946)</f>
        <v>0.84840907693344847</v>
      </c>
      <c r="I946" s="32"/>
      <c r="J946" s="44"/>
    </row>
    <row r="947" spans="1:10" x14ac:dyDescent="0.3">
      <c r="A947">
        <v>564</v>
      </c>
      <c r="B947">
        <f t="shared" si="14"/>
        <v>4.1785484878322003E-4</v>
      </c>
      <c r="C947" s="27">
        <f>SUM($B$2:B947)</f>
        <v>0.84882693178223168</v>
      </c>
      <c r="I947" s="32"/>
      <c r="J947" s="44"/>
    </row>
    <row r="948" spans="1:10" x14ac:dyDescent="0.3">
      <c r="A948">
        <v>563</v>
      </c>
      <c r="B948">
        <f t="shared" si="14"/>
        <v>4.1711397139176042E-4</v>
      </c>
      <c r="C948" s="27">
        <f>SUM($B$2:B948)</f>
        <v>0.84924404575362344</v>
      </c>
      <c r="I948" s="32"/>
      <c r="J948" s="44"/>
    </row>
    <row r="949" spans="1:10" x14ac:dyDescent="0.3">
      <c r="A949">
        <v>562</v>
      </c>
      <c r="B949">
        <f t="shared" si="14"/>
        <v>4.1637309400030081E-4</v>
      </c>
      <c r="C949" s="27">
        <f>SUM($B$2:B949)</f>
        <v>0.84966041884762378</v>
      </c>
      <c r="I949" s="32"/>
      <c r="J949" s="44"/>
    </row>
    <row r="950" spans="1:10" x14ac:dyDescent="0.3">
      <c r="A950">
        <v>562</v>
      </c>
      <c r="B950">
        <f t="shared" si="14"/>
        <v>4.1637309400030081E-4</v>
      </c>
      <c r="C950" s="27">
        <f>SUM($B$2:B950)</f>
        <v>0.85007679194162411</v>
      </c>
      <c r="I950" s="32"/>
      <c r="J950" s="44"/>
    </row>
    <row r="951" spans="1:10" x14ac:dyDescent="0.3">
      <c r="A951">
        <v>561</v>
      </c>
      <c r="B951">
        <f t="shared" si="14"/>
        <v>4.156322166088412E-4</v>
      </c>
      <c r="C951" s="27">
        <f>SUM($B$2:B951)</f>
        <v>0.85049242415823301</v>
      </c>
      <c r="I951" s="32"/>
      <c r="J951" s="44"/>
    </row>
    <row r="952" spans="1:10" x14ac:dyDescent="0.3">
      <c r="A952">
        <v>561</v>
      </c>
      <c r="B952">
        <f t="shared" si="14"/>
        <v>4.156322166088412E-4</v>
      </c>
      <c r="C952" s="27">
        <f>SUM($B$2:B952)</f>
        <v>0.8509080563748419</v>
      </c>
      <c r="I952" s="32"/>
      <c r="J952" s="44"/>
    </row>
    <row r="953" spans="1:10" x14ac:dyDescent="0.3">
      <c r="A953">
        <v>559</v>
      </c>
      <c r="B953">
        <f t="shared" si="14"/>
        <v>4.1415046182592197E-4</v>
      </c>
      <c r="C953" s="27">
        <f>SUM($B$2:B953)</f>
        <v>0.85132220683666782</v>
      </c>
      <c r="I953" s="32"/>
      <c r="J953" s="44"/>
    </row>
    <row r="954" spans="1:10" x14ac:dyDescent="0.3">
      <c r="A954">
        <v>557</v>
      </c>
      <c r="B954">
        <f t="shared" si="14"/>
        <v>4.1266870704300275E-4</v>
      </c>
      <c r="C954" s="27">
        <f>SUM($B$2:B954)</f>
        <v>0.85173487554371086</v>
      </c>
      <c r="I954" s="32"/>
      <c r="J954" s="44"/>
    </row>
    <row r="955" spans="1:10" x14ac:dyDescent="0.3">
      <c r="A955">
        <v>556</v>
      </c>
      <c r="B955">
        <f t="shared" si="14"/>
        <v>4.1192782965154313E-4</v>
      </c>
      <c r="C955" s="27">
        <f>SUM($B$2:B955)</f>
        <v>0.85214680337336235</v>
      </c>
      <c r="I955" s="32"/>
      <c r="J955" s="44"/>
    </row>
    <row r="956" spans="1:10" x14ac:dyDescent="0.3">
      <c r="A956">
        <v>551</v>
      </c>
      <c r="B956">
        <f t="shared" si="14"/>
        <v>4.0822344269424507E-4</v>
      </c>
      <c r="C956" s="27">
        <f>SUM($B$2:B956)</f>
        <v>0.85255502681605655</v>
      </c>
      <c r="I956" s="32"/>
      <c r="J956" s="44"/>
    </row>
    <row r="957" spans="1:10" x14ac:dyDescent="0.3">
      <c r="A957">
        <v>546</v>
      </c>
      <c r="B957">
        <f t="shared" si="14"/>
        <v>4.0451905573694706E-4</v>
      </c>
      <c r="C957" s="27">
        <f>SUM($B$2:B957)</f>
        <v>0.85295954587179346</v>
      </c>
      <c r="I957" s="32"/>
      <c r="J957" s="44"/>
    </row>
    <row r="958" spans="1:10" x14ac:dyDescent="0.3">
      <c r="A958">
        <v>546</v>
      </c>
      <c r="B958">
        <f t="shared" si="14"/>
        <v>4.0451905573694706E-4</v>
      </c>
      <c r="C958" s="27">
        <f>SUM($B$2:B958)</f>
        <v>0.85336406492753036</v>
      </c>
      <c r="I958" s="32"/>
      <c r="J958" s="44"/>
    </row>
    <row r="959" spans="1:10" x14ac:dyDescent="0.3">
      <c r="A959">
        <v>545</v>
      </c>
      <c r="B959">
        <f t="shared" si="14"/>
        <v>4.0377817834548745E-4</v>
      </c>
      <c r="C959" s="27">
        <f>SUM($B$2:B959)</f>
        <v>0.85376784310587583</v>
      </c>
      <c r="I959" s="32"/>
      <c r="J959" s="44"/>
    </row>
    <row r="960" spans="1:10" x14ac:dyDescent="0.3">
      <c r="A960">
        <v>545</v>
      </c>
      <c r="B960">
        <f t="shared" si="14"/>
        <v>4.0377817834548745E-4</v>
      </c>
      <c r="C960" s="27">
        <f>SUM($B$2:B960)</f>
        <v>0.85417162128422131</v>
      </c>
      <c r="I960" s="32"/>
      <c r="J960" s="44"/>
    </row>
    <row r="961" spans="1:10" x14ac:dyDescent="0.3">
      <c r="A961">
        <v>544</v>
      </c>
      <c r="B961">
        <f t="shared" si="14"/>
        <v>4.0303730095402784E-4</v>
      </c>
      <c r="C961" s="27">
        <f>SUM($B$2:B961)</f>
        <v>0.85457465858517534</v>
      </c>
      <c r="I961" s="32"/>
      <c r="J961" s="44"/>
    </row>
    <row r="962" spans="1:10" x14ac:dyDescent="0.3">
      <c r="A962">
        <v>544</v>
      </c>
      <c r="B962">
        <f t="shared" si="14"/>
        <v>4.0303730095402784E-4</v>
      </c>
      <c r="C962" s="27">
        <f>SUM($B$2:B962)</f>
        <v>0.85497769588612937</v>
      </c>
      <c r="I962" s="32"/>
      <c r="J962" s="44"/>
    </row>
    <row r="963" spans="1:10" x14ac:dyDescent="0.3">
      <c r="A963">
        <v>542</v>
      </c>
      <c r="B963">
        <f t="shared" ref="B963:B1026" si="15">A963/$B$1</f>
        <v>4.0155554617110861E-4</v>
      </c>
      <c r="C963" s="27">
        <f>SUM($B$2:B963)</f>
        <v>0.85537925143230054</v>
      </c>
      <c r="I963" s="32"/>
      <c r="J963" s="44"/>
    </row>
    <row r="964" spans="1:10" x14ac:dyDescent="0.3">
      <c r="A964">
        <v>542</v>
      </c>
      <c r="B964">
        <f t="shared" si="15"/>
        <v>4.0155554617110861E-4</v>
      </c>
      <c r="C964" s="27">
        <f>SUM($B$2:B964)</f>
        <v>0.8557808069784717</v>
      </c>
      <c r="I964" s="32"/>
      <c r="J964" s="44"/>
    </row>
    <row r="965" spans="1:10" x14ac:dyDescent="0.3">
      <c r="A965">
        <v>542</v>
      </c>
      <c r="B965">
        <f t="shared" si="15"/>
        <v>4.0155554617110861E-4</v>
      </c>
      <c r="C965" s="27">
        <f>SUM($B$2:B965)</f>
        <v>0.85618236252464286</v>
      </c>
      <c r="I965" s="32"/>
      <c r="J965" s="44"/>
    </row>
    <row r="966" spans="1:10" x14ac:dyDescent="0.3">
      <c r="A966">
        <v>541</v>
      </c>
      <c r="B966">
        <f t="shared" si="15"/>
        <v>4.00814668779649E-4</v>
      </c>
      <c r="C966" s="27">
        <f>SUM($B$2:B966)</f>
        <v>0.85658317719342247</v>
      </c>
      <c r="I966" s="32"/>
      <c r="J966" s="44"/>
    </row>
    <row r="967" spans="1:10" x14ac:dyDescent="0.3">
      <c r="A967">
        <v>535</v>
      </c>
      <c r="B967">
        <f t="shared" si="15"/>
        <v>3.9636940443089132E-4</v>
      </c>
      <c r="C967" s="27">
        <f>SUM($B$2:B967)</f>
        <v>0.85697954659785336</v>
      </c>
      <c r="I967" s="32"/>
      <c r="J967" s="44"/>
    </row>
    <row r="968" spans="1:10" x14ac:dyDescent="0.3">
      <c r="A968">
        <v>534</v>
      </c>
      <c r="B968">
        <f t="shared" si="15"/>
        <v>3.9562852703943171E-4</v>
      </c>
      <c r="C968" s="27">
        <f>SUM($B$2:B968)</f>
        <v>0.85737517512489281</v>
      </c>
      <c r="I968" s="32"/>
      <c r="J968" s="44"/>
    </row>
    <row r="969" spans="1:10" x14ac:dyDescent="0.3">
      <c r="A969">
        <v>530</v>
      </c>
      <c r="B969">
        <f t="shared" si="15"/>
        <v>3.9266501747359326E-4</v>
      </c>
      <c r="C969" s="27">
        <f>SUM($B$2:B969)</f>
        <v>0.8577678401423664</v>
      </c>
      <c r="I969" s="32"/>
      <c r="J969" s="44"/>
    </row>
    <row r="970" spans="1:10" x14ac:dyDescent="0.3">
      <c r="A970">
        <v>530</v>
      </c>
      <c r="B970">
        <f t="shared" si="15"/>
        <v>3.9266501747359326E-4</v>
      </c>
      <c r="C970" s="27">
        <f>SUM($B$2:B970)</f>
        <v>0.85816050515983999</v>
      </c>
      <c r="I970" s="32"/>
      <c r="J970" s="44"/>
    </row>
    <row r="971" spans="1:10" x14ac:dyDescent="0.3">
      <c r="A971">
        <v>529</v>
      </c>
      <c r="B971">
        <f t="shared" si="15"/>
        <v>3.9192414008213365E-4</v>
      </c>
      <c r="C971" s="27">
        <f>SUM($B$2:B971)</f>
        <v>0.85855242929992215</v>
      </c>
      <c r="I971" s="32"/>
      <c r="J971" s="44"/>
    </row>
    <row r="972" spans="1:10" x14ac:dyDescent="0.3">
      <c r="A972">
        <v>528</v>
      </c>
      <c r="B972">
        <f t="shared" si="15"/>
        <v>3.9118326269067403E-4</v>
      </c>
      <c r="C972" s="27">
        <f>SUM($B$2:B972)</f>
        <v>0.85894361256261287</v>
      </c>
      <c r="I972" s="32"/>
      <c r="J972" s="44"/>
    </row>
    <row r="973" spans="1:10" x14ac:dyDescent="0.3">
      <c r="A973">
        <v>527</v>
      </c>
      <c r="B973">
        <f t="shared" si="15"/>
        <v>3.9044238529921442E-4</v>
      </c>
      <c r="C973" s="27">
        <f>SUM($B$2:B973)</f>
        <v>0.85933405494791204</v>
      </c>
      <c r="I973" s="32"/>
      <c r="J973" s="44"/>
    </row>
    <row r="974" spans="1:10" x14ac:dyDescent="0.3">
      <c r="A974">
        <v>526</v>
      </c>
      <c r="B974">
        <f t="shared" si="15"/>
        <v>3.8970150790775486E-4</v>
      </c>
      <c r="C974" s="27">
        <f>SUM($B$2:B974)</f>
        <v>0.85972375645581978</v>
      </c>
      <c r="I974" s="32"/>
      <c r="J974" s="44"/>
    </row>
    <row r="975" spans="1:10" x14ac:dyDescent="0.3">
      <c r="A975">
        <v>525</v>
      </c>
      <c r="B975">
        <f t="shared" si="15"/>
        <v>3.8896063051629525E-4</v>
      </c>
      <c r="C975" s="27">
        <f>SUM($B$2:B975)</f>
        <v>0.86011271708633608</v>
      </c>
      <c r="I975" s="32"/>
      <c r="J975" s="44"/>
    </row>
    <row r="976" spans="1:10" x14ac:dyDescent="0.3">
      <c r="A976">
        <v>523</v>
      </c>
      <c r="B976">
        <f t="shared" si="15"/>
        <v>3.8747887573337603E-4</v>
      </c>
      <c r="C976" s="27">
        <f>SUM($B$2:B976)</f>
        <v>0.8605001959620695</v>
      </c>
      <c r="I976" s="32"/>
      <c r="J976" s="44"/>
    </row>
    <row r="977" spans="1:10" x14ac:dyDescent="0.3">
      <c r="A977">
        <v>521</v>
      </c>
      <c r="B977">
        <f t="shared" si="15"/>
        <v>3.859971209504568E-4</v>
      </c>
      <c r="C977" s="27">
        <f>SUM($B$2:B977)</f>
        <v>0.86088619308301995</v>
      </c>
      <c r="I977" s="32"/>
      <c r="J977" s="44"/>
    </row>
    <row r="978" spans="1:10" x14ac:dyDescent="0.3">
      <c r="A978">
        <v>521</v>
      </c>
      <c r="B978">
        <f t="shared" si="15"/>
        <v>3.859971209504568E-4</v>
      </c>
      <c r="C978" s="27">
        <f>SUM($B$2:B978)</f>
        <v>0.86127219020397039</v>
      </c>
      <c r="I978" s="32"/>
      <c r="J978" s="44"/>
    </row>
    <row r="979" spans="1:10" x14ac:dyDescent="0.3">
      <c r="A979">
        <v>519</v>
      </c>
      <c r="B979">
        <f t="shared" si="15"/>
        <v>3.8451536616753758E-4</v>
      </c>
      <c r="C979" s="27">
        <f>SUM($B$2:B979)</f>
        <v>0.86165670557013796</v>
      </c>
      <c r="I979" s="32"/>
      <c r="J979" s="44"/>
    </row>
    <row r="980" spans="1:10" x14ac:dyDescent="0.3">
      <c r="A980">
        <v>518</v>
      </c>
      <c r="B980">
        <f t="shared" si="15"/>
        <v>3.8377448877607796E-4</v>
      </c>
      <c r="C980" s="27">
        <f>SUM($B$2:B980)</f>
        <v>0.86204048005891398</v>
      </c>
      <c r="I980" s="32"/>
      <c r="J980" s="44"/>
    </row>
    <row r="981" spans="1:10" x14ac:dyDescent="0.3">
      <c r="A981">
        <v>518</v>
      </c>
      <c r="B981">
        <f t="shared" si="15"/>
        <v>3.8377448877607796E-4</v>
      </c>
      <c r="C981" s="27">
        <f>SUM($B$2:B981)</f>
        <v>0.86242425454769001</v>
      </c>
      <c r="I981" s="32"/>
      <c r="J981" s="44"/>
    </row>
    <row r="982" spans="1:10" x14ac:dyDescent="0.3">
      <c r="A982">
        <v>515</v>
      </c>
      <c r="B982">
        <f t="shared" si="15"/>
        <v>3.8155185660169913E-4</v>
      </c>
      <c r="C982" s="27">
        <f>SUM($B$2:B982)</f>
        <v>0.86280580640429172</v>
      </c>
      <c r="I982" s="32"/>
      <c r="J982" s="44"/>
    </row>
    <row r="983" spans="1:10" x14ac:dyDescent="0.3">
      <c r="A983">
        <v>507</v>
      </c>
      <c r="B983">
        <f t="shared" si="15"/>
        <v>3.7562483747002222E-4</v>
      </c>
      <c r="C983" s="27">
        <f>SUM($B$2:B983)</f>
        <v>0.86318143124176172</v>
      </c>
      <c r="I983" s="32"/>
      <c r="J983" s="44"/>
    </row>
    <row r="984" spans="1:10" x14ac:dyDescent="0.3">
      <c r="A984">
        <v>507</v>
      </c>
      <c r="B984">
        <f t="shared" si="15"/>
        <v>3.7562483747002222E-4</v>
      </c>
      <c r="C984" s="27">
        <f>SUM($B$2:B984)</f>
        <v>0.86355705607923172</v>
      </c>
      <c r="I984" s="32"/>
      <c r="J984" s="44"/>
    </row>
    <row r="985" spans="1:10" x14ac:dyDescent="0.3">
      <c r="A985">
        <v>507</v>
      </c>
      <c r="B985">
        <f t="shared" si="15"/>
        <v>3.7562483747002222E-4</v>
      </c>
      <c r="C985" s="27">
        <f>SUM($B$2:B985)</f>
        <v>0.86393268091670172</v>
      </c>
      <c r="I985" s="32"/>
      <c r="J985" s="44"/>
    </row>
    <row r="986" spans="1:10" x14ac:dyDescent="0.3">
      <c r="A986">
        <v>507</v>
      </c>
      <c r="B986">
        <f t="shared" si="15"/>
        <v>3.7562483747002222E-4</v>
      </c>
      <c r="C986" s="27">
        <f>SUM($B$2:B986)</f>
        <v>0.86430830575417172</v>
      </c>
      <c r="I986" s="32"/>
      <c r="J986" s="44"/>
    </row>
    <row r="987" spans="1:10" x14ac:dyDescent="0.3">
      <c r="A987">
        <v>506</v>
      </c>
      <c r="B987">
        <f t="shared" si="15"/>
        <v>3.7488396007856261E-4</v>
      </c>
      <c r="C987" s="27">
        <f>SUM($B$2:B987)</f>
        <v>0.86468318971425029</v>
      </c>
      <c r="I987" s="32"/>
      <c r="J987" s="44"/>
    </row>
    <row r="988" spans="1:10" x14ac:dyDescent="0.3">
      <c r="A988">
        <v>506</v>
      </c>
      <c r="B988">
        <f t="shared" si="15"/>
        <v>3.7488396007856261E-4</v>
      </c>
      <c r="C988" s="27">
        <f>SUM($B$2:B988)</f>
        <v>0.86505807367432885</v>
      </c>
      <c r="I988" s="32"/>
      <c r="J988" s="44"/>
    </row>
    <row r="989" spans="1:10" x14ac:dyDescent="0.3">
      <c r="A989">
        <v>506</v>
      </c>
      <c r="B989">
        <f t="shared" si="15"/>
        <v>3.7488396007856261E-4</v>
      </c>
      <c r="C989" s="27">
        <f>SUM($B$2:B989)</f>
        <v>0.86543295763440742</v>
      </c>
      <c r="I989" s="32"/>
      <c r="J989" s="44"/>
    </row>
    <row r="990" spans="1:10" x14ac:dyDescent="0.3">
      <c r="A990">
        <v>504</v>
      </c>
      <c r="B990">
        <f t="shared" si="15"/>
        <v>3.7340220529564344E-4</v>
      </c>
      <c r="C990" s="27">
        <f>SUM($B$2:B990)</f>
        <v>0.86580635983970311</v>
      </c>
      <c r="I990" s="32"/>
      <c r="J990" s="44"/>
    </row>
    <row r="991" spans="1:10" x14ac:dyDescent="0.3">
      <c r="A991">
        <v>502</v>
      </c>
      <c r="B991">
        <f t="shared" si="15"/>
        <v>3.7192045051272422E-4</v>
      </c>
      <c r="C991" s="27">
        <f>SUM($B$2:B991)</f>
        <v>0.86617828029021582</v>
      </c>
      <c r="I991" s="32"/>
      <c r="J991" s="44"/>
    </row>
    <row r="992" spans="1:10" x14ac:dyDescent="0.3">
      <c r="A992">
        <v>500</v>
      </c>
      <c r="B992">
        <f t="shared" si="15"/>
        <v>3.7043869572980499E-4</v>
      </c>
      <c r="C992" s="27">
        <f>SUM($B$2:B992)</f>
        <v>0.86654871898594565</v>
      </c>
      <c r="I992" s="32"/>
      <c r="J992" s="44"/>
    </row>
    <row r="993" spans="1:10" x14ac:dyDescent="0.3">
      <c r="A993">
        <v>499</v>
      </c>
      <c r="B993">
        <f t="shared" si="15"/>
        <v>3.6969781833834538E-4</v>
      </c>
      <c r="C993" s="27">
        <f>SUM($B$2:B993)</f>
        <v>0.86691841680428405</v>
      </c>
      <c r="I993" s="32"/>
      <c r="J993" s="44"/>
    </row>
    <row r="994" spans="1:10" x14ac:dyDescent="0.3">
      <c r="A994">
        <v>497</v>
      </c>
      <c r="B994">
        <f t="shared" si="15"/>
        <v>3.6821606355542615E-4</v>
      </c>
      <c r="C994" s="27">
        <f>SUM($B$2:B994)</f>
        <v>0.86728663286783947</v>
      </c>
      <c r="I994" s="32"/>
      <c r="J994" s="44"/>
    </row>
    <row r="995" spans="1:10" x14ac:dyDescent="0.3">
      <c r="A995">
        <v>497</v>
      </c>
      <c r="B995">
        <f t="shared" si="15"/>
        <v>3.6821606355542615E-4</v>
      </c>
      <c r="C995" s="27">
        <f>SUM($B$2:B995)</f>
        <v>0.86765484893139488</v>
      </c>
      <c r="I995" s="32"/>
      <c r="J995" s="44"/>
    </row>
    <row r="996" spans="1:10" x14ac:dyDescent="0.3">
      <c r="A996">
        <v>497</v>
      </c>
      <c r="B996">
        <f t="shared" si="15"/>
        <v>3.6821606355542615E-4</v>
      </c>
      <c r="C996" s="27">
        <f>SUM($B$2:B996)</f>
        <v>0.8680230649949503</v>
      </c>
      <c r="I996" s="32"/>
      <c r="J996" s="44"/>
    </row>
    <row r="997" spans="1:10" x14ac:dyDescent="0.3">
      <c r="A997">
        <v>496</v>
      </c>
      <c r="B997">
        <f t="shared" si="15"/>
        <v>3.6747518616396654E-4</v>
      </c>
      <c r="C997" s="27">
        <f>SUM($B$2:B997)</f>
        <v>0.86839054018111428</v>
      </c>
      <c r="I997" s="32"/>
      <c r="J997" s="44"/>
    </row>
    <row r="998" spans="1:10" x14ac:dyDescent="0.3">
      <c r="A998">
        <v>496</v>
      </c>
      <c r="B998">
        <f t="shared" si="15"/>
        <v>3.6747518616396654E-4</v>
      </c>
      <c r="C998" s="27">
        <f>SUM($B$2:B998)</f>
        <v>0.86875801536727826</v>
      </c>
      <c r="I998" s="32"/>
      <c r="J998" s="44"/>
    </row>
    <row r="999" spans="1:10" x14ac:dyDescent="0.3">
      <c r="A999">
        <v>495</v>
      </c>
      <c r="B999">
        <f t="shared" si="15"/>
        <v>3.6673430877250693E-4</v>
      </c>
      <c r="C999" s="27">
        <f>SUM($B$2:B999)</f>
        <v>0.8691247496760508</v>
      </c>
      <c r="I999" s="32"/>
      <c r="J999" s="44"/>
    </row>
    <row r="1000" spans="1:10" x14ac:dyDescent="0.3">
      <c r="A1000">
        <v>494</v>
      </c>
      <c r="B1000">
        <f t="shared" si="15"/>
        <v>3.6599343138104732E-4</v>
      </c>
      <c r="C1000" s="27">
        <f>SUM($B$2:B1000)</f>
        <v>0.8694907431074318</v>
      </c>
      <c r="I1000" s="32"/>
      <c r="J1000" s="44"/>
    </row>
    <row r="1001" spans="1:10" x14ac:dyDescent="0.3">
      <c r="A1001">
        <v>493</v>
      </c>
      <c r="B1001">
        <f t="shared" si="15"/>
        <v>3.652525539895877E-4</v>
      </c>
      <c r="C1001" s="27">
        <f>SUM($B$2:B1001)</f>
        <v>0.86985599566142136</v>
      </c>
      <c r="I1001" s="32"/>
      <c r="J1001" s="44"/>
    </row>
    <row r="1002" spans="1:10" x14ac:dyDescent="0.3">
      <c r="A1002">
        <v>493</v>
      </c>
      <c r="B1002">
        <f t="shared" si="15"/>
        <v>3.652525539895877E-4</v>
      </c>
      <c r="C1002" s="27">
        <f>SUM($B$2:B1002)</f>
        <v>0.87022124821541091</v>
      </c>
      <c r="I1002" s="32"/>
      <c r="J1002" s="44"/>
    </row>
    <row r="1003" spans="1:10" x14ac:dyDescent="0.3">
      <c r="A1003">
        <v>493</v>
      </c>
      <c r="B1003">
        <f t="shared" si="15"/>
        <v>3.652525539895877E-4</v>
      </c>
      <c r="C1003" s="27">
        <f>SUM($B$2:B1003)</f>
        <v>0.87058650076940047</v>
      </c>
      <c r="I1003" s="32"/>
      <c r="J1003" s="44"/>
    </row>
    <row r="1004" spans="1:10" x14ac:dyDescent="0.3">
      <c r="A1004">
        <v>492</v>
      </c>
      <c r="B1004">
        <f t="shared" si="15"/>
        <v>3.6451167659812809E-4</v>
      </c>
      <c r="C1004" s="27">
        <f>SUM($B$2:B1004)</f>
        <v>0.8709510124459986</v>
      </c>
      <c r="I1004" s="32"/>
      <c r="J1004" s="44"/>
    </row>
    <row r="1005" spans="1:10" x14ac:dyDescent="0.3">
      <c r="A1005">
        <v>491</v>
      </c>
      <c r="B1005">
        <f t="shared" si="15"/>
        <v>3.6377079920666848E-4</v>
      </c>
      <c r="C1005" s="27">
        <f>SUM($B$2:B1005)</f>
        <v>0.87131478324520528</v>
      </c>
      <c r="I1005" s="32"/>
      <c r="J1005" s="44"/>
    </row>
    <row r="1006" spans="1:10" x14ac:dyDescent="0.3">
      <c r="A1006">
        <v>490</v>
      </c>
      <c r="B1006">
        <f t="shared" si="15"/>
        <v>3.6302992181520887E-4</v>
      </c>
      <c r="C1006" s="27">
        <f>SUM($B$2:B1006)</f>
        <v>0.87167781316702053</v>
      </c>
      <c r="I1006" s="32"/>
      <c r="J1006" s="44"/>
    </row>
    <row r="1007" spans="1:10" x14ac:dyDescent="0.3">
      <c r="A1007">
        <v>488</v>
      </c>
      <c r="B1007">
        <f t="shared" si="15"/>
        <v>3.6154816703228964E-4</v>
      </c>
      <c r="C1007" s="27">
        <f>SUM($B$2:B1007)</f>
        <v>0.8720393613340528</v>
      </c>
      <c r="I1007" s="32"/>
      <c r="J1007" s="44"/>
    </row>
    <row r="1008" spans="1:10" x14ac:dyDescent="0.3">
      <c r="A1008">
        <v>486</v>
      </c>
      <c r="B1008">
        <f t="shared" si="15"/>
        <v>3.6006641224937041E-4</v>
      </c>
      <c r="C1008" s="27">
        <f>SUM($B$2:B1008)</f>
        <v>0.87239942774630219</v>
      </c>
      <c r="I1008" s="32"/>
      <c r="J1008" s="44"/>
    </row>
    <row r="1009" spans="1:10" x14ac:dyDescent="0.3">
      <c r="A1009">
        <v>486</v>
      </c>
      <c r="B1009">
        <f t="shared" si="15"/>
        <v>3.6006641224937041E-4</v>
      </c>
      <c r="C1009" s="27">
        <f>SUM($B$2:B1009)</f>
        <v>0.87275949415855159</v>
      </c>
      <c r="I1009" s="32"/>
      <c r="J1009" s="44"/>
    </row>
    <row r="1010" spans="1:10" x14ac:dyDescent="0.3">
      <c r="A1010">
        <v>486</v>
      </c>
      <c r="B1010">
        <f t="shared" si="15"/>
        <v>3.6006641224937041E-4</v>
      </c>
      <c r="C1010" s="27">
        <f>SUM($B$2:B1010)</f>
        <v>0.87311956057080098</v>
      </c>
      <c r="I1010" s="32"/>
      <c r="J1010" s="44"/>
    </row>
    <row r="1011" spans="1:10" x14ac:dyDescent="0.3">
      <c r="A1011">
        <v>485</v>
      </c>
      <c r="B1011">
        <f t="shared" si="15"/>
        <v>3.5932553485791086E-4</v>
      </c>
      <c r="C1011" s="27">
        <f>SUM($B$2:B1011)</f>
        <v>0.87347888610565894</v>
      </c>
      <c r="I1011" s="32"/>
      <c r="J1011" s="44"/>
    </row>
    <row r="1012" spans="1:10" x14ac:dyDescent="0.3">
      <c r="A1012">
        <v>484</v>
      </c>
      <c r="B1012">
        <f t="shared" si="15"/>
        <v>3.5858465746645124E-4</v>
      </c>
      <c r="C1012" s="27">
        <f>SUM($B$2:B1012)</f>
        <v>0.87383747076312535</v>
      </c>
      <c r="I1012" s="32"/>
      <c r="J1012" s="44"/>
    </row>
    <row r="1013" spans="1:10" x14ac:dyDescent="0.3">
      <c r="A1013">
        <v>482</v>
      </c>
      <c r="B1013">
        <f t="shared" si="15"/>
        <v>3.5710290268353202E-4</v>
      </c>
      <c r="C1013" s="27">
        <f>SUM($B$2:B1013)</f>
        <v>0.87419457366580888</v>
      </c>
      <c r="I1013" s="32"/>
      <c r="J1013" s="44"/>
    </row>
    <row r="1014" spans="1:10" x14ac:dyDescent="0.3">
      <c r="A1014">
        <v>480</v>
      </c>
      <c r="B1014">
        <f t="shared" si="15"/>
        <v>3.5562114790061279E-4</v>
      </c>
      <c r="C1014" s="27">
        <f>SUM($B$2:B1014)</f>
        <v>0.87455019481370955</v>
      </c>
      <c r="I1014" s="32"/>
      <c r="J1014" s="44"/>
    </row>
    <row r="1015" spans="1:10" x14ac:dyDescent="0.3">
      <c r="A1015">
        <v>475</v>
      </c>
      <c r="B1015">
        <f t="shared" si="15"/>
        <v>3.5191676094331473E-4</v>
      </c>
      <c r="C1015" s="27">
        <f>SUM($B$2:B1015)</f>
        <v>0.87490211157465281</v>
      </c>
      <c r="I1015" s="32"/>
      <c r="J1015" s="44"/>
    </row>
    <row r="1016" spans="1:10" x14ac:dyDescent="0.3">
      <c r="A1016">
        <v>473</v>
      </c>
      <c r="B1016">
        <f t="shared" si="15"/>
        <v>3.5043500616039551E-4</v>
      </c>
      <c r="C1016" s="27">
        <f>SUM($B$2:B1016)</f>
        <v>0.8752525465808132</v>
      </c>
      <c r="I1016" s="32"/>
      <c r="J1016" s="44"/>
    </row>
    <row r="1017" spans="1:10" x14ac:dyDescent="0.3">
      <c r="A1017">
        <v>473</v>
      </c>
      <c r="B1017">
        <f t="shared" si="15"/>
        <v>3.5043500616039551E-4</v>
      </c>
      <c r="C1017" s="27">
        <f>SUM($B$2:B1017)</f>
        <v>0.87560298158697358</v>
      </c>
      <c r="I1017" s="32"/>
      <c r="J1017" s="44"/>
    </row>
    <row r="1018" spans="1:10" x14ac:dyDescent="0.3">
      <c r="A1018">
        <v>470</v>
      </c>
      <c r="B1018">
        <f t="shared" si="15"/>
        <v>3.4821237398601667E-4</v>
      </c>
      <c r="C1018" s="27">
        <f>SUM($B$2:B1018)</f>
        <v>0.87595119396095955</v>
      </c>
      <c r="I1018" s="32"/>
      <c r="J1018" s="44"/>
    </row>
    <row r="1019" spans="1:10" x14ac:dyDescent="0.3">
      <c r="A1019">
        <v>470</v>
      </c>
      <c r="B1019">
        <f t="shared" si="15"/>
        <v>3.4821237398601667E-4</v>
      </c>
      <c r="C1019" s="27">
        <f>SUM($B$2:B1019)</f>
        <v>0.87629940633494552</v>
      </c>
      <c r="I1019" s="32"/>
      <c r="J1019" s="44"/>
    </row>
    <row r="1020" spans="1:10" x14ac:dyDescent="0.3">
      <c r="A1020">
        <v>468</v>
      </c>
      <c r="B1020">
        <f t="shared" si="15"/>
        <v>3.4673061920309744E-4</v>
      </c>
      <c r="C1020" s="27">
        <f>SUM($B$2:B1020)</f>
        <v>0.87664613695414861</v>
      </c>
      <c r="I1020" s="32"/>
      <c r="J1020" s="44"/>
    </row>
    <row r="1021" spans="1:10" x14ac:dyDescent="0.3">
      <c r="A1021">
        <v>467</v>
      </c>
      <c r="B1021">
        <f t="shared" si="15"/>
        <v>3.4598974181163783E-4</v>
      </c>
      <c r="C1021" s="27">
        <f>SUM($B$2:B1021)</f>
        <v>0.87699212669596027</v>
      </c>
      <c r="I1021" s="32"/>
      <c r="J1021" s="44"/>
    </row>
    <row r="1022" spans="1:10" x14ac:dyDescent="0.3">
      <c r="A1022">
        <v>467</v>
      </c>
      <c r="B1022">
        <f t="shared" si="15"/>
        <v>3.4598974181163783E-4</v>
      </c>
      <c r="C1022" s="27">
        <f>SUM($B$2:B1022)</f>
        <v>0.87733811643777193</v>
      </c>
      <c r="I1022" s="32"/>
      <c r="J1022" s="44"/>
    </row>
    <row r="1023" spans="1:10" x14ac:dyDescent="0.3">
      <c r="A1023">
        <v>467</v>
      </c>
      <c r="B1023">
        <f t="shared" si="15"/>
        <v>3.4598974181163783E-4</v>
      </c>
      <c r="C1023" s="27">
        <f>SUM($B$2:B1023)</f>
        <v>0.87768410617958359</v>
      </c>
      <c r="I1023" s="32"/>
      <c r="J1023" s="44"/>
    </row>
    <row r="1024" spans="1:10" x14ac:dyDescent="0.3">
      <c r="A1024">
        <v>467</v>
      </c>
      <c r="B1024">
        <f t="shared" si="15"/>
        <v>3.4598974181163783E-4</v>
      </c>
      <c r="C1024" s="27">
        <f>SUM($B$2:B1024)</f>
        <v>0.87803009592139525</v>
      </c>
      <c r="I1024" s="32"/>
      <c r="J1024" s="44"/>
    </row>
    <row r="1025" spans="1:10" x14ac:dyDescent="0.3">
      <c r="A1025">
        <v>467</v>
      </c>
      <c r="B1025">
        <f t="shared" si="15"/>
        <v>3.4598974181163783E-4</v>
      </c>
      <c r="C1025" s="27">
        <f>SUM($B$2:B1025)</f>
        <v>0.87837608566320691</v>
      </c>
      <c r="I1025" s="32"/>
      <c r="J1025" s="44"/>
    </row>
    <row r="1026" spans="1:10" x14ac:dyDescent="0.3">
      <c r="A1026">
        <v>467</v>
      </c>
      <c r="B1026">
        <f t="shared" si="15"/>
        <v>3.4598974181163783E-4</v>
      </c>
      <c r="C1026" s="27">
        <f>SUM($B$2:B1026)</f>
        <v>0.87872207540501857</v>
      </c>
      <c r="I1026" s="32"/>
      <c r="J1026" s="44"/>
    </row>
    <row r="1027" spans="1:10" x14ac:dyDescent="0.3">
      <c r="A1027">
        <v>463</v>
      </c>
      <c r="B1027">
        <f t="shared" ref="B1027:B1090" si="16">A1027/$B$1</f>
        <v>3.4302623224579943E-4</v>
      </c>
      <c r="C1027" s="27">
        <f>SUM($B$2:B1027)</f>
        <v>0.87906510163726437</v>
      </c>
      <c r="I1027" s="32"/>
      <c r="J1027" s="44"/>
    </row>
    <row r="1028" spans="1:10" x14ac:dyDescent="0.3">
      <c r="A1028">
        <v>463</v>
      </c>
      <c r="B1028">
        <f t="shared" si="16"/>
        <v>3.4302623224579943E-4</v>
      </c>
      <c r="C1028" s="27">
        <f>SUM($B$2:B1028)</f>
        <v>0.87940812786951017</v>
      </c>
      <c r="I1028" s="32"/>
      <c r="J1028" s="44"/>
    </row>
    <row r="1029" spans="1:10" x14ac:dyDescent="0.3">
      <c r="A1029">
        <v>461</v>
      </c>
      <c r="B1029">
        <f t="shared" si="16"/>
        <v>3.4154447746288021E-4</v>
      </c>
      <c r="C1029" s="27">
        <f>SUM($B$2:B1029)</f>
        <v>0.8797496723469731</v>
      </c>
      <c r="I1029" s="32"/>
      <c r="J1029" s="44"/>
    </row>
    <row r="1030" spans="1:10" x14ac:dyDescent="0.3">
      <c r="A1030">
        <v>461</v>
      </c>
      <c r="B1030">
        <f t="shared" si="16"/>
        <v>3.4154447746288021E-4</v>
      </c>
      <c r="C1030" s="27">
        <f>SUM($B$2:B1030)</f>
        <v>0.88009121682443603</v>
      </c>
      <c r="I1030" s="32"/>
      <c r="J1030" s="44"/>
    </row>
    <row r="1031" spans="1:10" x14ac:dyDescent="0.3">
      <c r="A1031">
        <v>461</v>
      </c>
      <c r="B1031">
        <f t="shared" si="16"/>
        <v>3.4154447746288021E-4</v>
      </c>
      <c r="C1031" s="27">
        <f>SUM($B$2:B1031)</f>
        <v>0.88043276130189896</v>
      </c>
      <c r="I1031" s="32"/>
      <c r="J1031" s="44"/>
    </row>
    <row r="1032" spans="1:10" x14ac:dyDescent="0.3">
      <c r="A1032">
        <v>460</v>
      </c>
      <c r="B1032">
        <f t="shared" si="16"/>
        <v>3.408036000714206E-4</v>
      </c>
      <c r="C1032" s="27">
        <f>SUM($B$2:B1032)</f>
        <v>0.88077356490197034</v>
      </c>
      <c r="I1032" s="32"/>
      <c r="J1032" s="44"/>
    </row>
    <row r="1033" spans="1:10" x14ac:dyDescent="0.3">
      <c r="A1033">
        <v>460</v>
      </c>
      <c r="B1033">
        <f t="shared" si="16"/>
        <v>3.408036000714206E-4</v>
      </c>
      <c r="C1033" s="27">
        <f>SUM($B$2:B1033)</f>
        <v>0.88111436850204172</v>
      </c>
      <c r="I1033" s="32"/>
      <c r="J1033" s="44"/>
    </row>
    <row r="1034" spans="1:10" x14ac:dyDescent="0.3">
      <c r="A1034">
        <v>459</v>
      </c>
      <c r="B1034">
        <f t="shared" si="16"/>
        <v>3.4006272267996098E-4</v>
      </c>
      <c r="C1034" s="27">
        <f>SUM($B$2:B1034)</f>
        <v>0.88145443122472167</v>
      </c>
      <c r="I1034" s="32"/>
      <c r="J1034" s="44"/>
    </row>
    <row r="1035" spans="1:10" x14ac:dyDescent="0.3">
      <c r="A1035">
        <v>458</v>
      </c>
      <c r="B1035">
        <f t="shared" si="16"/>
        <v>3.3932184528850137E-4</v>
      </c>
      <c r="C1035" s="27">
        <f>SUM($B$2:B1035)</f>
        <v>0.88179375307001018</v>
      </c>
      <c r="I1035" s="32"/>
      <c r="J1035" s="44"/>
    </row>
    <row r="1036" spans="1:10" x14ac:dyDescent="0.3">
      <c r="A1036">
        <v>458</v>
      </c>
      <c r="B1036">
        <f t="shared" si="16"/>
        <v>3.3932184528850137E-4</v>
      </c>
      <c r="C1036" s="27">
        <f>SUM($B$2:B1036)</f>
        <v>0.88213307491529869</v>
      </c>
      <c r="I1036" s="32"/>
      <c r="J1036" s="44"/>
    </row>
    <row r="1037" spans="1:10" x14ac:dyDescent="0.3">
      <c r="A1037">
        <v>455</v>
      </c>
      <c r="B1037">
        <f t="shared" si="16"/>
        <v>3.3709921311412253E-4</v>
      </c>
      <c r="C1037" s="27">
        <f>SUM($B$2:B1037)</f>
        <v>0.88247017412841278</v>
      </c>
      <c r="I1037" s="32"/>
      <c r="J1037" s="44"/>
    </row>
    <row r="1038" spans="1:10" x14ac:dyDescent="0.3">
      <c r="A1038">
        <v>454</v>
      </c>
      <c r="B1038">
        <f t="shared" si="16"/>
        <v>3.3635833572266292E-4</v>
      </c>
      <c r="C1038" s="27">
        <f>SUM($B$2:B1038)</f>
        <v>0.88280653246413543</v>
      </c>
      <c r="I1038" s="32"/>
      <c r="J1038" s="44"/>
    </row>
    <row r="1039" spans="1:10" x14ac:dyDescent="0.3">
      <c r="A1039">
        <v>450</v>
      </c>
      <c r="B1039">
        <f t="shared" si="16"/>
        <v>3.3339482615682447E-4</v>
      </c>
      <c r="C1039" s="27">
        <f>SUM($B$2:B1039)</f>
        <v>0.88313992729029223</v>
      </c>
      <c r="I1039" s="32"/>
      <c r="J1039" s="44"/>
    </row>
    <row r="1040" spans="1:10" x14ac:dyDescent="0.3">
      <c r="A1040">
        <v>450</v>
      </c>
      <c r="B1040">
        <f t="shared" si="16"/>
        <v>3.3339482615682447E-4</v>
      </c>
      <c r="C1040" s="27">
        <f>SUM($B$2:B1040)</f>
        <v>0.88347332211644902</v>
      </c>
      <c r="I1040" s="32"/>
      <c r="J1040" s="44"/>
    </row>
    <row r="1041" spans="1:10" x14ac:dyDescent="0.3">
      <c r="A1041">
        <v>450</v>
      </c>
      <c r="B1041">
        <f t="shared" si="16"/>
        <v>3.3339482615682447E-4</v>
      </c>
      <c r="C1041" s="27">
        <f>SUM($B$2:B1041)</f>
        <v>0.88380671694260582</v>
      </c>
      <c r="I1041" s="32"/>
      <c r="J1041" s="44"/>
    </row>
    <row r="1042" spans="1:10" x14ac:dyDescent="0.3">
      <c r="A1042">
        <v>449</v>
      </c>
      <c r="B1042">
        <f t="shared" si="16"/>
        <v>3.3265394876536486E-4</v>
      </c>
      <c r="C1042" s="27">
        <f>SUM($B$2:B1042)</f>
        <v>0.88413937089137118</v>
      </c>
      <c r="I1042" s="32"/>
      <c r="J1042" s="44"/>
    </row>
    <row r="1043" spans="1:10" x14ac:dyDescent="0.3">
      <c r="A1043">
        <v>449</v>
      </c>
      <c r="B1043">
        <f t="shared" si="16"/>
        <v>3.3265394876536486E-4</v>
      </c>
      <c r="C1043" s="27">
        <f>SUM($B$2:B1043)</f>
        <v>0.88447202484013654</v>
      </c>
      <c r="I1043" s="32"/>
      <c r="J1043" s="44"/>
    </row>
    <row r="1044" spans="1:10" x14ac:dyDescent="0.3">
      <c r="A1044">
        <v>448</v>
      </c>
      <c r="B1044">
        <f t="shared" si="16"/>
        <v>3.3191307137390524E-4</v>
      </c>
      <c r="C1044" s="27">
        <f>SUM($B$2:B1044)</f>
        <v>0.88480393791151046</v>
      </c>
      <c r="I1044" s="32"/>
      <c r="J1044" s="44"/>
    </row>
    <row r="1045" spans="1:10" x14ac:dyDescent="0.3">
      <c r="A1045">
        <v>447</v>
      </c>
      <c r="B1045">
        <f t="shared" si="16"/>
        <v>3.3117219398244563E-4</v>
      </c>
      <c r="C1045" s="27">
        <f>SUM($B$2:B1045)</f>
        <v>0.88513511010549295</v>
      </c>
      <c r="I1045" s="32"/>
      <c r="J1045" s="44"/>
    </row>
    <row r="1046" spans="1:10" x14ac:dyDescent="0.3">
      <c r="A1046">
        <v>446</v>
      </c>
      <c r="B1046">
        <f t="shared" si="16"/>
        <v>3.3043131659098602E-4</v>
      </c>
      <c r="C1046" s="27">
        <f>SUM($B$2:B1046)</f>
        <v>0.88546554142208389</v>
      </c>
      <c r="I1046" s="32"/>
      <c r="J1046" s="44"/>
    </row>
    <row r="1047" spans="1:10" x14ac:dyDescent="0.3">
      <c r="A1047">
        <v>446</v>
      </c>
      <c r="B1047">
        <f t="shared" si="16"/>
        <v>3.3043131659098602E-4</v>
      </c>
      <c r="C1047" s="27">
        <f>SUM($B$2:B1047)</f>
        <v>0.88579597273867483</v>
      </c>
      <c r="I1047" s="32"/>
      <c r="J1047" s="44"/>
    </row>
    <row r="1048" spans="1:10" x14ac:dyDescent="0.3">
      <c r="A1048">
        <v>444</v>
      </c>
      <c r="B1048">
        <f t="shared" si="16"/>
        <v>3.2894956180806679E-4</v>
      </c>
      <c r="C1048" s="27">
        <f>SUM($B$2:B1048)</f>
        <v>0.8861249223004829</v>
      </c>
      <c r="I1048" s="32"/>
      <c r="J1048" s="44"/>
    </row>
    <row r="1049" spans="1:10" x14ac:dyDescent="0.3">
      <c r="A1049">
        <v>444</v>
      </c>
      <c r="B1049">
        <f t="shared" si="16"/>
        <v>3.2894956180806679E-4</v>
      </c>
      <c r="C1049" s="27">
        <f>SUM($B$2:B1049)</f>
        <v>0.88645387186229097</v>
      </c>
      <c r="I1049" s="32"/>
      <c r="J1049" s="44"/>
    </row>
    <row r="1050" spans="1:10" x14ac:dyDescent="0.3">
      <c r="A1050">
        <v>444</v>
      </c>
      <c r="B1050">
        <f t="shared" si="16"/>
        <v>3.2894956180806679E-4</v>
      </c>
      <c r="C1050" s="27">
        <f>SUM($B$2:B1050)</f>
        <v>0.88678282142409903</v>
      </c>
      <c r="I1050" s="32"/>
      <c r="J1050" s="44"/>
    </row>
    <row r="1051" spans="1:10" x14ac:dyDescent="0.3">
      <c r="A1051">
        <v>444</v>
      </c>
      <c r="B1051">
        <f t="shared" si="16"/>
        <v>3.2894956180806679E-4</v>
      </c>
      <c r="C1051" s="27">
        <f>SUM($B$2:B1051)</f>
        <v>0.8871117709859071</v>
      </c>
      <c r="I1051" s="32"/>
      <c r="J1051" s="44"/>
    </row>
    <row r="1052" spans="1:10" x14ac:dyDescent="0.3">
      <c r="A1052">
        <v>443</v>
      </c>
      <c r="B1052">
        <f t="shared" si="16"/>
        <v>3.2820868441660724E-4</v>
      </c>
      <c r="C1052" s="27">
        <f>SUM($B$2:B1052)</f>
        <v>0.88743997967032373</v>
      </c>
      <c r="I1052" s="32"/>
      <c r="J1052" s="44"/>
    </row>
    <row r="1053" spans="1:10" x14ac:dyDescent="0.3">
      <c r="A1053">
        <v>443</v>
      </c>
      <c r="B1053">
        <f t="shared" si="16"/>
        <v>3.2820868441660724E-4</v>
      </c>
      <c r="C1053" s="27">
        <f>SUM($B$2:B1053)</f>
        <v>0.88776818835474036</v>
      </c>
      <c r="I1053" s="32"/>
      <c r="J1053" s="44"/>
    </row>
    <row r="1054" spans="1:10" x14ac:dyDescent="0.3">
      <c r="A1054">
        <v>442</v>
      </c>
      <c r="B1054">
        <f t="shared" si="16"/>
        <v>3.2746780702514762E-4</v>
      </c>
      <c r="C1054" s="27">
        <f>SUM($B$2:B1054)</f>
        <v>0.88809565616176556</v>
      </c>
      <c r="I1054" s="32"/>
      <c r="J1054" s="44"/>
    </row>
    <row r="1055" spans="1:10" x14ac:dyDescent="0.3">
      <c r="A1055">
        <v>441</v>
      </c>
      <c r="B1055">
        <f t="shared" si="16"/>
        <v>3.2672692963368801E-4</v>
      </c>
      <c r="C1055" s="27">
        <f>SUM($B$2:B1055)</f>
        <v>0.8884223830913992</v>
      </c>
      <c r="I1055" s="32"/>
      <c r="J1055" s="44"/>
    </row>
    <row r="1056" spans="1:10" x14ac:dyDescent="0.3">
      <c r="A1056">
        <v>441</v>
      </c>
      <c r="B1056">
        <f t="shared" si="16"/>
        <v>3.2672692963368801E-4</v>
      </c>
      <c r="C1056" s="27">
        <f>SUM($B$2:B1056)</f>
        <v>0.88874911002103285</v>
      </c>
      <c r="I1056" s="32"/>
      <c r="J1056" s="44"/>
    </row>
    <row r="1057" spans="1:10" x14ac:dyDescent="0.3">
      <c r="A1057">
        <v>438</v>
      </c>
      <c r="B1057">
        <f t="shared" si="16"/>
        <v>3.2450429745930917E-4</v>
      </c>
      <c r="C1057" s="27">
        <f>SUM($B$2:B1057)</f>
        <v>0.88907361431849219</v>
      </c>
      <c r="I1057" s="32"/>
      <c r="J1057" s="44"/>
    </row>
    <row r="1058" spans="1:10" x14ac:dyDescent="0.3">
      <c r="A1058">
        <v>437</v>
      </c>
      <c r="B1058">
        <f t="shared" si="16"/>
        <v>3.2376342006784956E-4</v>
      </c>
      <c r="C1058" s="27">
        <f>SUM($B$2:B1058)</f>
        <v>0.88939737773856009</v>
      </c>
      <c r="I1058" s="32"/>
      <c r="J1058" s="44"/>
    </row>
    <row r="1059" spans="1:10" x14ac:dyDescent="0.3">
      <c r="A1059">
        <v>436</v>
      </c>
      <c r="B1059">
        <f t="shared" si="16"/>
        <v>3.2302254267638995E-4</v>
      </c>
      <c r="C1059" s="27">
        <f>SUM($B$2:B1059)</f>
        <v>0.88972040028123645</v>
      </c>
      <c r="I1059" s="32"/>
      <c r="J1059" s="44"/>
    </row>
    <row r="1060" spans="1:10" x14ac:dyDescent="0.3">
      <c r="A1060">
        <v>436</v>
      </c>
      <c r="B1060">
        <f t="shared" si="16"/>
        <v>3.2302254267638995E-4</v>
      </c>
      <c r="C1060" s="27">
        <f>SUM($B$2:B1060)</f>
        <v>0.8900434228239128</v>
      </c>
      <c r="I1060" s="32"/>
      <c r="J1060" s="44"/>
    </row>
    <row r="1061" spans="1:10" x14ac:dyDescent="0.3">
      <c r="A1061">
        <v>436</v>
      </c>
      <c r="B1061">
        <f t="shared" si="16"/>
        <v>3.2302254267638995E-4</v>
      </c>
      <c r="C1061" s="27">
        <f>SUM($B$2:B1061)</f>
        <v>0.89036644536658915</v>
      </c>
      <c r="I1061" s="32"/>
      <c r="J1061" s="44"/>
    </row>
    <row r="1062" spans="1:10" x14ac:dyDescent="0.3">
      <c r="A1062">
        <v>434</v>
      </c>
      <c r="B1062">
        <f t="shared" si="16"/>
        <v>3.2154078789347072E-4</v>
      </c>
      <c r="C1062" s="27">
        <f>SUM($B$2:B1062)</f>
        <v>0.89068798615448264</v>
      </c>
      <c r="I1062" s="32"/>
      <c r="J1062" s="44"/>
    </row>
    <row r="1063" spans="1:10" x14ac:dyDescent="0.3">
      <c r="A1063">
        <v>434</v>
      </c>
      <c r="B1063">
        <f t="shared" si="16"/>
        <v>3.2154078789347072E-4</v>
      </c>
      <c r="C1063" s="27">
        <f>SUM($B$2:B1063)</f>
        <v>0.89100952694237612</v>
      </c>
      <c r="I1063" s="32"/>
      <c r="J1063" s="44"/>
    </row>
    <row r="1064" spans="1:10" x14ac:dyDescent="0.3">
      <c r="A1064">
        <v>433</v>
      </c>
      <c r="B1064">
        <f t="shared" si="16"/>
        <v>3.2079991050201111E-4</v>
      </c>
      <c r="C1064" s="27">
        <f>SUM($B$2:B1064)</f>
        <v>0.89133032685287816</v>
      </c>
      <c r="I1064" s="32"/>
      <c r="J1064" s="44"/>
    </row>
    <row r="1065" spans="1:10" x14ac:dyDescent="0.3">
      <c r="A1065">
        <v>433</v>
      </c>
      <c r="B1065">
        <f t="shared" si="16"/>
        <v>3.2079991050201111E-4</v>
      </c>
      <c r="C1065" s="27">
        <f>SUM($B$2:B1065)</f>
        <v>0.89165112676338021</v>
      </c>
      <c r="I1065" s="32"/>
      <c r="J1065" s="44"/>
    </row>
    <row r="1066" spans="1:10" x14ac:dyDescent="0.3">
      <c r="A1066">
        <v>433</v>
      </c>
      <c r="B1066">
        <f t="shared" si="16"/>
        <v>3.2079991050201111E-4</v>
      </c>
      <c r="C1066" s="27">
        <f>SUM($B$2:B1066)</f>
        <v>0.89197192667388225</v>
      </c>
      <c r="I1066" s="32"/>
      <c r="J1066" s="44"/>
    </row>
    <row r="1067" spans="1:10" x14ac:dyDescent="0.3">
      <c r="A1067">
        <v>431</v>
      </c>
      <c r="B1067">
        <f t="shared" si="16"/>
        <v>3.1931815571909189E-4</v>
      </c>
      <c r="C1067" s="27">
        <f>SUM($B$2:B1067)</f>
        <v>0.89229124482960132</v>
      </c>
      <c r="I1067" s="32"/>
      <c r="J1067" s="44"/>
    </row>
    <row r="1068" spans="1:10" x14ac:dyDescent="0.3">
      <c r="A1068">
        <v>429</v>
      </c>
      <c r="B1068">
        <f t="shared" si="16"/>
        <v>3.1783640093617266E-4</v>
      </c>
      <c r="C1068" s="27">
        <f>SUM($B$2:B1068)</f>
        <v>0.8926090812305375</v>
      </c>
      <c r="I1068" s="32"/>
      <c r="J1068" s="44"/>
    </row>
    <row r="1069" spans="1:10" x14ac:dyDescent="0.3">
      <c r="A1069">
        <v>428</v>
      </c>
      <c r="B1069">
        <f t="shared" si="16"/>
        <v>3.1709552354471305E-4</v>
      </c>
      <c r="C1069" s="27">
        <f>SUM($B$2:B1069)</f>
        <v>0.89292617675408226</v>
      </c>
      <c r="I1069" s="32"/>
      <c r="J1069" s="44"/>
    </row>
    <row r="1070" spans="1:10" x14ac:dyDescent="0.3">
      <c r="A1070">
        <v>426</v>
      </c>
      <c r="B1070">
        <f t="shared" si="16"/>
        <v>3.1561376876179382E-4</v>
      </c>
      <c r="C1070" s="27">
        <f>SUM($B$2:B1070)</f>
        <v>0.89324179052284403</v>
      </c>
      <c r="I1070" s="32"/>
      <c r="J1070" s="44"/>
    </row>
    <row r="1071" spans="1:10" x14ac:dyDescent="0.3">
      <c r="A1071">
        <v>425</v>
      </c>
      <c r="B1071">
        <f t="shared" si="16"/>
        <v>3.1487289137033421E-4</v>
      </c>
      <c r="C1071" s="27">
        <f>SUM($B$2:B1071)</f>
        <v>0.89355666341421436</v>
      </c>
      <c r="I1071" s="32"/>
      <c r="J1071" s="44"/>
    </row>
    <row r="1072" spans="1:10" x14ac:dyDescent="0.3">
      <c r="A1072">
        <v>425</v>
      </c>
      <c r="B1072">
        <f t="shared" si="16"/>
        <v>3.1487289137033421E-4</v>
      </c>
      <c r="C1072" s="27">
        <f>SUM($B$2:B1072)</f>
        <v>0.89387153630558469</v>
      </c>
      <c r="I1072" s="32"/>
      <c r="J1072" s="44"/>
    </row>
    <row r="1073" spans="1:10" x14ac:dyDescent="0.3">
      <c r="A1073">
        <v>424</v>
      </c>
      <c r="B1073">
        <f t="shared" si="16"/>
        <v>3.141320139788746E-4</v>
      </c>
      <c r="C1073" s="27">
        <f>SUM($B$2:B1073)</f>
        <v>0.89418566831956359</v>
      </c>
      <c r="I1073" s="32"/>
      <c r="J1073" s="44"/>
    </row>
    <row r="1074" spans="1:10" x14ac:dyDescent="0.3">
      <c r="A1074">
        <v>424</v>
      </c>
      <c r="B1074">
        <f t="shared" si="16"/>
        <v>3.141320139788746E-4</v>
      </c>
      <c r="C1074" s="27">
        <f>SUM($B$2:B1074)</f>
        <v>0.89449980033354248</v>
      </c>
      <c r="I1074" s="32"/>
      <c r="J1074" s="44"/>
    </row>
    <row r="1075" spans="1:10" x14ac:dyDescent="0.3">
      <c r="A1075">
        <v>424</v>
      </c>
      <c r="B1075">
        <f t="shared" si="16"/>
        <v>3.141320139788746E-4</v>
      </c>
      <c r="C1075" s="27">
        <f>SUM($B$2:B1075)</f>
        <v>0.89481393234752138</v>
      </c>
      <c r="I1075" s="32"/>
      <c r="J1075" s="44"/>
    </row>
    <row r="1076" spans="1:10" x14ac:dyDescent="0.3">
      <c r="A1076">
        <v>424</v>
      </c>
      <c r="B1076">
        <f t="shared" si="16"/>
        <v>3.141320139788746E-4</v>
      </c>
      <c r="C1076" s="27">
        <f>SUM($B$2:B1076)</f>
        <v>0.89512806436150028</v>
      </c>
      <c r="I1076" s="32"/>
      <c r="J1076" s="44"/>
    </row>
    <row r="1077" spans="1:10" x14ac:dyDescent="0.3">
      <c r="A1077">
        <v>424</v>
      </c>
      <c r="B1077">
        <f t="shared" si="16"/>
        <v>3.141320139788746E-4</v>
      </c>
      <c r="C1077" s="27">
        <f>SUM($B$2:B1077)</f>
        <v>0.89544219637547917</v>
      </c>
      <c r="I1077" s="32"/>
      <c r="J1077" s="44"/>
    </row>
    <row r="1078" spans="1:10" x14ac:dyDescent="0.3">
      <c r="A1078">
        <v>422</v>
      </c>
      <c r="B1078">
        <f t="shared" si="16"/>
        <v>3.1265025919595543E-4</v>
      </c>
      <c r="C1078" s="27">
        <f>SUM($B$2:B1078)</f>
        <v>0.89575484663467508</v>
      </c>
      <c r="I1078" s="32"/>
      <c r="J1078" s="44"/>
    </row>
    <row r="1079" spans="1:10" x14ac:dyDescent="0.3">
      <c r="A1079">
        <v>421</v>
      </c>
      <c r="B1079">
        <f t="shared" si="16"/>
        <v>3.1190938180449581E-4</v>
      </c>
      <c r="C1079" s="27">
        <f>SUM($B$2:B1079)</f>
        <v>0.89606675601647956</v>
      </c>
      <c r="I1079" s="32"/>
      <c r="J1079" s="44"/>
    </row>
    <row r="1080" spans="1:10" x14ac:dyDescent="0.3">
      <c r="A1080">
        <v>418</v>
      </c>
      <c r="B1080">
        <f t="shared" si="16"/>
        <v>3.0968674963011698E-4</v>
      </c>
      <c r="C1080" s="27">
        <f>SUM($B$2:B1080)</f>
        <v>0.89637644276610973</v>
      </c>
      <c r="I1080" s="32"/>
      <c r="J1080" s="44"/>
    </row>
    <row r="1081" spans="1:10" x14ac:dyDescent="0.3">
      <c r="A1081">
        <v>417</v>
      </c>
      <c r="B1081">
        <f t="shared" si="16"/>
        <v>3.0894587223865736E-4</v>
      </c>
      <c r="C1081" s="27">
        <f>SUM($B$2:B1081)</f>
        <v>0.89668538863834835</v>
      </c>
      <c r="I1081" s="32"/>
      <c r="J1081" s="44"/>
    </row>
    <row r="1082" spans="1:10" x14ac:dyDescent="0.3">
      <c r="A1082">
        <v>416</v>
      </c>
      <c r="B1082">
        <f t="shared" si="16"/>
        <v>3.0820499484719775E-4</v>
      </c>
      <c r="C1082" s="27">
        <f>SUM($B$2:B1082)</f>
        <v>0.89699359363319553</v>
      </c>
      <c r="I1082" s="32"/>
      <c r="J1082" s="44"/>
    </row>
    <row r="1083" spans="1:10" x14ac:dyDescent="0.3">
      <c r="A1083">
        <v>416</v>
      </c>
      <c r="B1083">
        <f t="shared" si="16"/>
        <v>3.0820499484719775E-4</v>
      </c>
      <c r="C1083" s="27">
        <f>SUM($B$2:B1083)</f>
        <v>0.89730179862804271</v>
      </c>
      <c r="I1083" s="32"/>
      <c r="J1083" s="44"/>
    </row>
    <row r="1084" spans="1:10" x14ac:dyDescent="0.3">
      <c r="A1084">
        <v>415</v>
      </c>
      <c r="B1084">
        <f t="shared" si="16"/>
        <v>3.0746411745573814E-4</v>
      </c>
      <c r="C1084" s="27">
        <f>SUM($B$2:B1084)</f>
        <v>0.89760926274549846</v>
      </c>
      <c r="I1084" s="32"/>
      <c r="J1084" s="44"/>
    </row>
    <row r="1085" spans="1:10" x14ac:dyDescent="0.3">
      <c r="A1085">
        <v>415</v>
      </c>
      <c r="B1085">
        <f t="shared" si="16"/>
        <v>3.0746411745573814E-4</v>
      </c>
      <c r="C1085" s="27">
        <f>SUM($B$2:B1085)</f>
        <v>0.89791672686295421</v>
      </c>
      <c r="I1085" s="32"/>
      <c r="J1085" s="44"/>
    </row>
    <row r="1086" spans="1:10" x14ac:dyDescent="0.3">
      <c r="A1086">
        <v>415</v>
      </c>
      <c r="B1086">
        <f t="shared" si="16"/>
        <v>3.0746411745573814E-4</v>
      </c>
      <c r="C1086" s="27">
        <f>SUM($B$2:B1086)</f>
        <v>0.89822419098040995</v>
      </c>
      <c r="I1086" s="32"/>
      <c r="J1086" s="44"/>
    </row>
    <row r="1087" spans="1:10" x14ac:dyDescent="0.3">
      <c r="A1087">
        <v>414</v>
      </c>
      <c r="B1087">
        <f t="shared" si="16"/>
        <v>3.0672324006427853E-4</v>
      </c>
      <c r="C1087" s="27">
        <f>SUM($B$2:B1087)</f>
        <v>0.89853091422047426</v>
      </c>
      <c r="I1087" s="32"/>
      <c r="J1087" s="44"/>
    </row>
    <row r="1088" spans="1:10" x14ac:dyDescent="0.3">
      <c r="A1088">
        <v>414</v>
      </c>
      <c r="B1088">
        <f t="shared" si="16"/>
        <v>3.0672324006427853E-4</v>
      </c>
      <c r="C1088" s="27">
        <f>SUM($B$2:B1088)</f>
        <v>0.89883763746053857</v>
      </c>
      <c r="I1088" s="32"/>
      <c r="J1088" s="44"/>
    </row>
    <row r="1089" spans="1:10" x14ac:dyDescent="0.3">
      <c r="A1089">
        <v>414</v>
      </c>
      <c r="B1089">
        <f t="shared" si="16"/>
        <v>3.0672324006427853E-4</v>
      </c>
      <c r="C1089" s="27">
        <f>SUM($B$2:B1089)</f>
        <v>0.89914436070060288</v>
      </c>
      <c r="I1089" s="32"/>
      <c r="J1089" s="44"/>
    </row>
    <row r="1090" spans="1:10" x14ac:dyDescent="0.3">
      <c r="A1090">
        <v>413</v>
      </c>
      <c r="B1090">
        <f t="shared" si="16"/>
        <v>3.0598236267281891E-4</v>
      </c>
      <c r="C1090" s="27">
        <f>SUM($B$2:B1090)</f>
        <v>0.89945034306327576</v>
      </c>
      <c r="I1090" s="32"/>
      <c r="J1090" s="44"/>
    </row>
    <row r="1091" spans="1:10" x14ac:dyDescent="0.3">
      <c r="A1091">
        <v>411</v>
      </c>
      <c r="B1091">
        <f t="shared" ref="B1091:B1154" si="17">A1091/$B$1</f>
        <v>3.0450060788989969E-4</v>
      </c>
      <c r="C1091" s="27">
        <f>SUM($B$2:B1091)</f>
        <v>0.89975484367116565</v>
      </c>
      <c r="I1091" s="32"/>
      <c r="J1091" s="44"/>
    </row>
    <row r="1092" spans="1:10" x14ac:dyDescent="0.3">
      <c r="A1092">
        <v>411</v>
      </c>
      <c r="B1092">
        <f t="shared" si="17"/>
        <v>3.0450060788989969E-4</v>
      </c>
      <c r="C1092" s="27">
        <f>SUM($B$2:B1092)</f>
        <v>0.90005934427905554</v>
      </c>
      <c r="D1092" s="41">
        <v>0.9</v>
      </c>
      <c r="I1092" s="32"/>
      <c r="J1092" s="44"/>
    </row>
    <row r="1093" spans="1:10" x14ac:dyDescent="0.3">
      <c r="A1093">
        <v>411</v>
      </c>
      <c r="B1093">
        <f t="shared" si="17"/>
        <v>3.0450060788989969E-4</v>
      </c>
      <c r="C1093" s="27">
        <f>SUM($B$2:B1093)</f>
        <v>0.90036384488694543</v>
      </c>
      <c r="I1093" s="32"/>
      <c r="J1093" s="44"/>
    </row>
    <row r="1094" spans="1:10" x14ac:dyDescent="0.3">
      <c r="A1094">
        <v>411</v>
      </c>
      <c r="B1094">
        <f t="shared" si="17"/>
        <v>3.0450060788989969E-4</v>
      </c>
      <c r="C1094" s="27">
        <f>SUM($B$2:B1094)</f>
        <v>0.90066834549483532</v>
      </c>
      <c r="D1094">
        <v>411</v>
      </c>
      <c r="I1094" s="32"/>
      <c r="J1094" s="44"/>
    </row>
    <row r="1095" spans="1:10" x14ac:dyDescent="0.3">
      <c r="A1095">
        <v>410</v>
      </c>
      <c r="B1095">
        <f t="shared" si="17"/>
        <v>3.0375973049844008E-4</v>
      </c>
      <c r="C1095" s="27">
        <f>SUM($B$2:B1095)</f>
        <v>0.90097210522533377</v>
      </c>
    </row>
    <row r="1096" spans="1:10" x14ac:dyDescent="0.3">
      <c r="A1096">
        <v>410</v>
      </c>
      <c r="B1096">
        <f t="shared" si="17"/>
        <v>3.0375973049844008E-4</v>
      </c>
      <c r="C1096" s="27">
        <f>SUM($B$2:B1096)</f>
        <v>0.90127586495583223</v>
      </c>
    </row>
    <row r="1097" spans="1:10" x14ac:dyDescent="0.3">
      <c r="A1097">
        <v>409</v>
      </c>
      <c r="B1097">
        <f t="shared" si="17"/>
        <v>3.0301885310698046E-4</v>
      </c>
      <c r="C1097" s="27">
        <f>SUM($B$2:B1097)</f>
        <v>0.90157888380893925</v>
      </c>
    </row>
    <row r="1098" spans="1:10" x14ac:dyDescent="0.3">
      <c r="A1098">
        <v>407</v>
      </c>
      <c r="B1098">
        <f t="shared" si="17"/>
        <v>3.0153709832406124E-4</v>
      </c>
      <c r="C1098" s="27">
        <f>SUM($B$2:B1098)</f>
        <v>0.90188042090726328</v>
      </c>
    </row>
    <row r="1099" spans="1:10" x14ac:dyDescent="0.3">
      <c r="A1099">
        <v>406</v>
      </c>
      <c r="B1099">
        <f t="shared" si="17"/>
        <v>3.0079622093260162E-4</v>
      </c>
      <c r="C1099" s="27">
        <f>SUM($B$2:B1099)</f>
        <v>0.90218121712819588</v>
      </c>
    </row>
    <row r="1100" spans="1:10" x14ac:dyDescent="0.3">
      <c r="A1100">
        <v>406</v>
      </c>
      <c r="B1100">
        <f t="shared" si="17"/>
        <v>3.0079622093260162E-4</v>
      </c>
      <c r="C1100" s="27">
        <f>SUM($B$2:B1100)</f>
        <v>0.90248201334912848</v>
      </c>
    </row>
    <row r="1101" spans="1:10" x14ac:dyDescent="0.3">
      <c r="A1101">
        <v>405</v>
      </c>
      <c r="B1101">
        <f t="shared" si="17"/>
        <v>3.0005534354114201E-4</v>
      </c>
      <c r="C1101" s="27">
        <f>SUM($B$2:B1101)</f>
        <v>0.90278206869266964</v>
      </c>
    </row>
    <row r="1102" spans="1:10" x14ac:dyDescent="0.3">
      <c r="A1102">
        <v>405</v>
      </c>
      <c r="B1102">
        <f t="shared" si="17"/>
        <v>3.0005534354114201E-4</v>
      </c>
      <c r="C1102" s="27">
        <f>SUM($B$2:B1102)</f>
        <v>0.9030821240362108</v>
      </c>
    </row>
    <row r="1103" spans="1:10" x14ac:dyDescent="0.3">
      <c r="A1103">
        <v>405</v>
      </c>
      <c r="B1103">
        <f t="shared" si="17"/>
        <v>3.0005534354114201E-4</v>
      </c>
      <c r="C1103" s="27">
        <f>SUM($B$2:B1103)</f>
        <v>0.90338217937975196</v>
      </c>
    </row>
    <row r="1104" spans="1:10" x14ac:dyDescent="0.3">
      <c r="A1104">
        <v>404</v>
      </c>
      <c r="B1104">
        <f t="shared" si="17"/>
        <v>2.993144661496824E-4</v>
      </c>
      <c r="C1104" s="27">
        <f>SUM($B$2:B1104)</f>
        <v>0.90368149384590168</v>
      </c>
    </row>
    <row r="1105" spans="1:3" x14ac:dyDescent="0.3">
      <c r="A1105">
        <v>404</v>
      </c>
      <c r="B1105">
        <f t="shared" si="17"/>
        <v>2.993144661496824E-4</v>
      </c>
      <c r="C1105" s="27">
        <f>SUM($B$2:B1105)</f>
        <v>0.90398080831205141</v>
      </c>
    </row>
    <row r="1106" spans="1:3" x14ac:dyDescent="0.3">
      <c r="A1106">
        <v>404</v>
      </c>
      <c r="B1106">
        <f t="shared" si="17"/>
        <v>2.993144661496824E-4</v>
      </c>
      <c r="C1106" s="27">
        <f>SUM($B$2:B1106)</f>
        <v>0.90428012277820113</v>
      </c>
    </row>
    <row r="1107" spans="1:3" x14ac:dyDescent="0.3">
      <c r="A1107">
        <v>401</v>
      </c>
      <c r="B1107">
        <f t="shared" si="17"/>
        <v>2.9709183397530362E-4</v>
      </c>
      <c r="C1107" s="27">
        <f>SUM($B$2:B1107)</f>
        <v>0.90457721461217644</v>
      </c>
    </row>
    <row r="1108" spans="1:3" x14ac:dyDescent="0.3">
      <c r="A1108">
        <v>401</v>
      </c>
      <c r="B1108">
        <f t="shared" si="17"/>
        <v>2.9709183397530362E-4</v>
      </c>
      <c r="C1108" s="27">
        <f>SUM($B$2:B1108)</f>
        <v>0.90487430644615174</v>
      </c>
    </row>
    <row r="1109" spans="1:3" x14ac:dyDescent="0.3">
      <c r="A1109">
        <v>401</v>
      </c>
      <c r="B1109">
        <f t="shared" si="17"/>
        <v>2.9709183397530362E-4</v>
      </c>
      <c r="C1109" s="27">
        <f>SUM($B$2:B1109)</f>
        <v>0.90517139828012705</v>
      </c>
    </row>
    <row r="1110" spans="1:3" x14ac:dyDescent="0.3">
      <c r="A1110">
        <v>401</v>
      </c>
      <c r="B1110">
        <f t="shared" si="17"/>
        <v>2.9709183397530362E-4</v>
      </c>
      <c r="C1110" s="27">
        <f>SUM($B$2:B1110)</f>
        <v>0.90546849011410235</v>
      </c>
    </row>
    <row r="1111" spans="1:3" x14ac:dyDescent="0.3">
      <c r="A1111">
        <v>401</v>
      </c>
      <c r="B1111">
        <f t="shared" si="17"/>
        <v>2.9709183397530362E-4</v>
      </c>
      <c r="C1111" s="27">
        <f>SUM($B$2:B1111)</f>
        <v>0.90576558194807766</v>
      </c>
    </row>
    <row r="1112" spans="1:3" x14ac:dyDescent="0.3">
      <c r="A1112">
        <v>400</v>
      </c>
      <c r="B1112">
        <f t="shared" si="17"/>
        <v>2.96350956583844E-4</v>
      </c>
      <c r="C1112" s="27">
        <f>SUM($B$2:B1112)</f>
        <v>0.90606193290466153</v>
      </c>
    </row>
    <row r="1113" spans="1:3" x14ac:dyDescent="0.3">
      <c r="A1113">
        <v>398</v>
      </c>
      <c r="B1113">
        <f t="shared" si="17"/>
        <v>2.9486920180092478E-4</v>
      </c>
      <c r="C1113" s="27">
        <f>SUM($B$2:B1113)</f>
        <v>0.90635680210646241</v>
      </c>
    </row>
    <row r="1114" spans="1:3" x14ac:dyDescent="0.3">
      <c r="A1114">
        <v>397</v>
      </c>
      <c r="B1114">
        <f t="shared" si="17"/>
        <v>2.9412832440946517E-4</v>
      </c>
      <c r="C1114" s="27">
        <f>SUM($B$2:B1114)</f>
        <v>0.90665093043087186</v>
      </c>
    </row>
    <row r="1115" spans="1:3" x14ac:dyDescent="0.3">
      <c r="A1115">
        <v>397</v>
      </c>
      <c r="B1115">
        <f t="shared" si="17"/>
        <v>2.9412832440946517E-4</v>
      </c>
      <c r="C1115" s="27">
        <f>SUM($B$2:B1115)</f>
        <v>0.90694505875528131</v>
      </c>
    </row>
    <row r="1116" spans="1:3" x14ac:dyDescent="0.3">
      <c r="A1116">
        <v>397</v>
      </c>
      <c r="B1116">
        <f t="shared" si="17"/>
        <v>2.9412832440946517E-4</v>
      </c>
      <c r="C1116" s="27">
        <f>SUM($B$2:B1116)</f>
        <v>0.90723918707969076</v>
      </c>
    </row>
    <row r="1117" spans="1:3" x14ac:dyDescent="0.3">
      <c r="A1117">
        <v>396</v>
      </c>
      <c r="B1117">
        <f t="shared" si="17"/>
        <v>2.9338744701800555E-4</v>
      </c>
      <c r="C1117" s="27">
        <f>SUM($B$2:B1117)</f>
        <v>0.90753257452670877</v>
      </c>
    </row>
    <row r="1118" spans="1:3" x14ac:dyDescent="0.3">
      <c r="A1118">
        <v>396</v>
      </c>
      <c r="B1118">
        <f t="shared" si="17"/>
        <v>2.9338744701800555E-4</v>
      </c>
      <c r="C1118" s="27">
        <f>SUM($B$2:B1118)</f>
        <v>0.90782596197372678</v>
      </c>
    </row>
    <row r="1119" spans="1:3" x14ac:dyDescent="0.3">
      <c r="A1119">
        <v>396</v>
      </c>
      <c r="B1119">
        <f t="shared" si="17"/>
        <v>2.9338744701800555E-4</v>
      </c>
      <c r="C1119" s="27">
        <f>SUM($B$2:B1119)</f>
        <v>0.90811934942074479</v>
      </c>
    </row>
    <row r="1120" spans="1:3" x14ac:dyDescent="0.3">
      <c r="A1120">
        <v>395</v>
      </c>
      <c r="B1120">
        <f t="shared" si="17"/>
        <v>2.9264656962654594E-4</v>
      </c>
      <c r="C1120" s="27">
        <f>SUM($B$2:B1120)</f>
        <v>0.90841199599037137</v>
      </c>
    </row>
    <row r="1121" spans="1:3" x14ac:dyDescent="0.3">
      <c r="A1121">
        <v>395</v>
      </c>
      <c r="B1121">
        <f t="shared" si="17"/>
        <v>2.9264656962654594E-4</v>
      </c>
      <c r="C1121" s="27">
        <f>SUM($B$2:B1121)</f>
        <v>0.90870464255999794</v>
      </c>
    </row>
    <row r="1122" spans="1:3" x14ac:dyDescent="0.3">
      <c r="A1122">
        <v>393</v>
      </c>
      <c r="B1122">
        <f t="shared" si="17"/>
        <v>2.9116481484362672E-4</v>
      </c>
      <c r="C1122" s="27">
        <f>SUM($B$2:B1122)</f>
        <v>0.90899580737484154</v>
      </c>
    </row>
    <row r="1123" spans="1:3" x14ac:dyDescent="0.3">
      <c r="A1123">
        <v>393</v>
      </c>
      <c r="B1123">
        <f t="shared" si="17"/>
        <v>2.9116481484362672E-4</v>
      </c>
      <c r="C1123" s="27">
        <f>SUM($B$2:B1123)</f>
        <v>0.90928697218968513</v>
      </c>
    </row>
    <row r="1124" spans="1:3" x14ac:dyDescent="0.3">
      <c r="A1124">
        <v>393</v>
      </c>
      <c r="B1124">
        <f t="shared" si="17"/>
        <v>2.9116481484362672E-4</v>
      </c>
      <c r="C1124" s="27">
        <f>SUM($B$2:B1124)</f>
        <v>0.90957813700452872</v>
      </c>
    </row>
    <row r="1125" spans="1:3" x14ac:dyDescent="0.3">
      <c r="A1125">
        <v>392</v>
      </c>
      <c r="B1125">
        <f t="shared" si="17"/>
        <v>2.904239374521671E-4</v>
      </c>
      <c r="C1125" s="27">
        <f>SUM($B$2:B1125)</f>
        <v>0.90986856094198088</v>
      </c>
    </row>
    <row r="1126" spans="1:3" x14ac:dyDescent="0.3">
      <c r="A1126">
        <v>390</v>
      </c>
      <c r="B1126">
        <f t="shared" si="17"/>
        <v>2.8894218266924788E-4</v>
      </c>
      <c r="C1126" s="27">
        <f>SUM($B$2:B1126)</f>
        <v>0.91015750312465016</v>
      </c>
    </row>
    <row r="1127" spans="1:3" x14ac:dyDescent="0.3">
      <c r="A1127">
        <v>388</v>
      </c>
      <c r="B1127">
        <f t="shared" si="17"/>
        <v>2.8746042788632865E-4</v>
      </c>
      <c r="C1127" s="27">
        <f>SUM($B$2:B1127)</f>
        <v>0.91044496355253646</v>
      </c>
    </row>
    <row r="1128" spans="1:3" x14ac:dyDescent="0.3">
      <c r="A1128">
        <v>385</v>
      </c>
      <c r="B1128">
        <f t="shared" si="17"/>
        <v>2.8523779571194981E-4</v>
      </c>
      <c r="C1128" s="27">
        <f>SUM($B$2:B1128)</f>
        <v>0.91073020134824845</v>
      </c>
    </row>
    <row r="1129" spans="1:3" x14ac:dyDescent="0.3">
      <c r="A1129">
        <v>384</v>
      </c>
      <c r="B1129">
        <f t="shared" si="17"/>
        <v>2.844969183204902E-4</v>
      </c>
      <c r="C1129" s="27">
        <f>SUM($B$2:B1129)</f>
        <v>0.91101469826656889</v>
      </c>
    </row>
    <row r="1130" spans="1:3" x14ac:dyDescent="0.3">
      <c r="A1130">
        <v>382</v>
      </c>
      <c r="B1130">
        <f t="shared" si="17"/>
        <v>2.8301516353757098E-4</v>
      </c>
      <c r="C1130" s="27">
        <f>SUM($B$2:B1130)</f>
        <v>0.91129771343010646</v>
      </c>
    </row>
    <row r="1131" spans="1:3" x14ac:dyDescent="0.3">
      <c r="A1131">
        <v>382</v>
      </c>
      <c r="B1131">
        <f t="shared" si="17"/>
        <v>2.8301516353757098E-4</v>
      </c>
      <c r="C1131" s="27">
        <f>SUM($B$2:B1131)</f>
        <v>0.91158072859364403</v>
      </c>
    </row>
    <row r="1132" spans="1:3" x14ac:dyDescent="0.3">
      <c r="A1132">
        <v>380</v>
      </c>
      <c r="B1132">
        <f t="shared" si="17"/>
        <v>2.8153340875465181E-4</v>
      </c>
      <c r="C1132" s="27">
        <f>SUM($B$2:B1132)</f>
        <v>0.91186226200239873</v>
      </c>
    </row>
    <row r="1133" spans="1:3" x14ac:dyDescent="0.3">
      <c r="A1133">
        <v>377</v>
      </c>
      <c r="B1133">
        <f t="shared" si="17"/>
        <v>2.7931077658027297E-4</v>
      </c>
      <c r="C1133" s="27">
        <f>SUM($B$2:B1133)</f>
        <v>0.912141572778979</v>
      </c>
    </row>
    <row r="1134" spans="1:3" x14ac:dyDescent="0.3">
      <c r="A1134">
        <v>377</v>
      </c>
      <c r="B1134">
        <f t="shared" si="17"/>
        <v>2.7931077658027297E-4</v>
      </c>
      <c r="C1134" s="27">
        <f>SUM($B$2:B1134)</f>
        <v>0.91242088355555928</v>
      </c>
    </row>
    <row r="1135" spans="1:3" x14ac:dyDescent="0.3">
      <c r="A1135">
        <v>373</v>
      </c>
      <c r="B1135">
        <f t="shared" si="17"/>
        <v>2.7634726701443452E-4</v>
      </c>
      <c r="C1135" s="27">
        <f>SUM($B$2:B1135)</f>
        <v>0.9126972308225737</v>
      </c>
    </row>
    <row r="1136" spans="1:3" x14ac:dyDescent="0.3">
      <c r="A1136">
        <v>373</v>
      </c>
      <c r="B1136">
        <f t="shared" si="17"/>
        <v>2.7634726701443452E-4</v>
      </c>
      <c r="C1136" s="27">
        <f>SUM($B$2:B1136)</f>
        <v>0.91297357808958812</v>
      </c>
    </row>
    <row r="1137" spans="1:3" x14ac:dyDescent="0.3">
      <c r="A1137">
        <v>372</v>
      </c>
      <c r="B1137">
        <f t="shared" si="17"/>
        <v>2.7560638962297491E-4</v>
      </c>
      <c r="C1137" s="27">
        <f>SUM($B$2:B1137)</f>
        <v>0.91324918447921111</v>
      </c>
    </row>
    <row r="1138" spans="1:3" x14ac:dyDescent="0.3">
      <c r="A1138">
        <v>371</v>
      </c>
      <c r="B1138">
        <f t="shared" si="17"/>
        <v>2.7486551223151529E-4</v>
      </c>
      <c r="C1138" s="27">
        <f>SUM($B$2:B1138)</f>
        <v>0.91352404999144265</v>
      </c>
    </row>
    <row r="1139" spans="1:3" x14ac:dyDescent="0.3">
      <c r="A1139">
        <v>369</v>
      </c>
      <c r="B1139">
        <f t="shared" si="17"/>
        <v>2.7338375744859607E-4</v>
      </c>
      <c r="C1139" s="27">
        <f>SUM($B$2:B1139)</f>
        <v>0.91379743374889122</v>
      </c>
    </row>
    <row r="1140" spans="1:3" x14ac:dyDescent="0.3">
      <c r="A1140">
        <v>369</v>
      </c>
      <c r="B1140">
        <f t="shared" si="17"/>
        <v>2.7338375744859607E-4</v>
      </c>
      <c r="C1140" s="27">
        <f>SUM($B$2:B1140)</f>
        <v>0.91407081750633978</v>
      </c>
    </row>
    <row r="1141" spans="1:3" x14ac:dyDescent="0.3">
      <c r="A1141">
        <v>369</v>
      </c>
      <c r="B1141">
        <f t="shared" si="17"/>
        <v>2.7338375744859607E-4</v>
      </c>
      <c r="C1141" s="27">
        <f>SUM($B$2:B1141)</f>
        <v>0.91434420126378835</v>
      </c>
    </row>
    <row r="1142" spans="1:3" x14ac:dyDescent="0.3">
      <c r="A1142">
        <v>369</v>
      </c>
      <c r="B1142">
        <f t="shared" si="17"/>
        <v>2.7338375744859607E-4</v>
      </c>
      <c r="C1142" s="27">
        <f>SUM($B$2:B1142)</f>
        <v>0.91461758502123691</v>
      </c>
    </row>
    <row r="1143" spans="1:3" x14ac:dyDescent="0.3">
      <c r="A1143">
        <v>368</v>
      </c>
      <c r="B1143">
        <f t="shared" si="17"/>
        <v>2.7264288005713646E-4</v>
      </c>
      <c r="C1143" s="27">
        <f>SUM($B$2:B1143)</f>
        <v>0.91489022790129404</v>
      </c>
    </row>
    <row r="1144" spans="1:3" x14ac:dyDescent="0.3">
      <c r="A1144">
        <v>367</v>
      </c>
      <c r="B1144">
        <f t="shared" si="17"/>
        <v>2.7190200266567684E-4</v>
      </c>
      <c r="C1144" s="27">
        <f>SUM($B$2:B1144)</f>
        <v>0.91516212990395973</v>
      </c>
    </row>
    <row r="1145" spans="1:3" x14ac:dyDescent="0.3">
      <c r="A1145">
        <v>367</v>
      </c>
      <c r="B1145">
        <f t="shared" si="17"/>
        <v>2.7190200266567684E-4</v>
      </c>
      <c r="C1145" s="27">
        <f>SUM($B$2:B1145)</f>
        <v>0.91543403190662542</v>
      </c>
    </row>
    <row r="1146" spans="1:3" x14ac:dyDescent="0.3">
      <c r="A1146">
        <v>365</v>
      </c>
      <c r="B1146">
        <f t="shared" si="17"/>
        <v>2.7042024788275762E-4</v>
      </c>
      <c r="C1146" s="27">
        <f>SUM($B$2:B1146)</f>
        <v>0.91570445215450813</v>
      </c>
    </row>
    <row r="1147" spans="1:3" x14ac:dyDescent="0.3">
      <c r="A1147">
        <v>363</v>
      </c>
      <c r="B1147">
        <f t="shared" si="17"/>
        <v>2.6893849309983839E-4</v>
      </c>
      <c r="C1147" s="27">
        <f>SUM($B$2:B1147)</f>
        <v>0.91597339064760797</v>
      </c>
    </row>
    <row r="1148" spans="1:3" x14ac:dyDescent="0.3">
      <c r="A1148">
        <v>362</v>
      </c>
      <c r="B1148">
        <f t="shared" si="17"/>
        <v>2.6819761570837878E-4</v>
      </c>
      <c r="C1148" s="27">
        <f>SUM($B$2:B1148)</f>
        <v>0.91624158826331636</v>
      </c>
    </row>
    <row r="1149" spans="1:3" x14ac:dyDescent="0.3">
      <c r="A1149">
        <v>361</v>
      </c>
      <c r="B1149">
        <f t="shared" si="17"/>
        <v>2.6745673831691922E-4</v>
      </c>
      <c r="C1149" s="27">
        <f>SUM($B$2:B1149)</f>
        <v>0.91650904500163333</v>
      </c>
    </row>
    <row r="1150" spans="1:3" x14ac:dyDescent="0.3">
      <c r="A1150">
        <v>359</v>
      </c>
      <c r="B1150">
        <f t="shared" si="17"/>
        <v>2.65974983534E-4</v>
      </c>
      <c r="C1150" s="27">
        <f>SUM($B$2:B1150)</f>
        <v>0.91677501998516731</v>
      </c>
    </row>
    <row r="1151" spans="1:3" x14ac:dyDescent="0.3">
      <c r="A1151">
        <v>358</v>
      </c>
      <c r="B1151">
        <f t="shared" si="17"/>
        <v>2.6523410614254038E-4</v>
      </c>
      <c r="C1151" s="27">
        <f>SUM($B$2:B1151)</f>
        <v>0.91704025409130985</v>
      </c>
    </row>
    <row r="1152" spans="1:3" x14ac:dyDescent="0.3">
      <c r="A1152">
        <v>358</v>
      </c>
      <c r="B1152">
        <f t="shared" si="17"/>
        <v>2.6523410614254038E-4</v>
      </c>
      <c r="C1152" s="27">
        <f>SUM($B$2:B1152)</f>
        <v>0.91730548819745239</v>
      </c>
    </row>
    <row r="1153" spans="1:3" x14ac:dyDescent="0.3">
      <c r="A1153">
        <v>357</v>
      </c>
      <c r="B1153">
        <f t="shared" si="17"/>
        <v>2.6449322875108077E-4</v>
      </c>
      <c r="C1153" s="27">
        <f>SUM($B$2:B1153)</f>
        <v>0.9175699814262035</v>
      </c>
    </row>
    <row r="1154" spans="1:3" x14ac:dyDescent="0.3">
      <c r="A1154">
        <v>354</v>
      </c>
      <c r="B1154">
        <f t="shared" si="17"/>
        <v>2.6227059657670193E-4</v>
      </c>
      <c r="C1154" s="27">
        <f>SUM($B$2:B1154)</f>
        <v>0.91783225202278018</v>
      </c>
    </row>
    <row r="1155" spans="1:3" x14ac:dyDescent="0.3">
      <c r="A1155">
        <v>353</v>
      </c>
      <c r="B1155">
        <f t="shared" ref="B1155:B1218" si="18">A1155/$B$1</f>
        <v>2.6152971918524232E-4</v>
      </c>
      <c r="C1155" s="27">
        <f>SUM($B$2:B1155)</f>
        <v>0.91809378174196543</v>
      </c>
    </row>
    <row r="1156" spans="1:3" x14ac:dyDescent="0.3">
      <c r="A1156">
        <v>351</v>
      </c>
      <c r="B1156">
        <f t="shared" si="18"/>
        <v>2.600479644023231E-4</v>
      </c>
      <c r="C1156" s="27">
        <f>SUM($B$2:B1156)</f>
        <v>0.91835382970636781</v>
      </c>
    </row>
    <row r="1157" spans="1:3" x14ac:dyDescent="0.3">
      <c r="A1157">
        <v>350</v>
      </c>
      <c r="B1157">
        <f t="shared" si="18"/>
        <v>2.5930708701086348E-4</v>
      </c>
      <c r="C1157" s="27">
        <f>SUM($B$2:B1157)</f>
        <v>0.91861313679337864</v>
      </c>
    </row>
    <row r="1158" spans="1:3" x14ac:dyDescent="0.3">
      <c r="A1158">
        <v>350</v>
      </c>
      <c r="B1158">
        <f t="shared" si="18"/>
        <v>2.5930708701086348E-4</v>
      </c>
      <c r="C1158" s="27">
        <f>SUM($B$2:B1158)</f>
        <v>0.91887244388038947</v>
      </c>
    </row>
    <row r="1159" spans="1:3" x14ac:dyDescent="0.3">
      <c r="A1159">
        <v>348</v>
      </c>
      <c r="B1159">
        <f t="shared" si="18"/>
        <v>2.5782533222794426E-4</v>
      </c>
      <c r="C1159" s="27">
        <f>SUM($B$2:B1159)</f>
        <v>0.91913026921261742</v>
      </c>
    </row>
    <row r="1160" spans="1:3" x14ac:dyDescent="0.3">
      <c r="A1160">
        <v>347</v>
      </c>
      <c r="B1160">
        <f t="shared" si="18"/>
        <v>2.5708445483648465E-4</v>
      </c>
      <c r="C1160" s="27">
        <f>SUM($B$2:B1160)</f>
        <v>0.91938735366745394</v>
      </c>
    </row>
    <row r="1161" spans="1:3" x14ac:dyDescent="0.3">
      <c r="A1161">
        <v>343</v>
      </c>
      <c r="B1161">
        <f t="shared" si="18"/>
        <v>2.5412094527064619E-4</v>
      </c>
      <c r="C1161" s="27">
        <f>SUM($B$2:B1161)</f>
        <v>0.91964147461272461</v>
      </c>
    </row>
    <row r="1162" spans="1:3" x14ac:dyDescent="0.3">
      <c r="A1162">
        <v>343</v>
      </c>
      <c r="B1162">
        <f t="shared" si="18"/>
        <v>2.5412094527064619E-4</v>
      </c>
      <c r="C1162" s="27">
        <f>SUM($B$2:B1162)</f>
        <v>0.91989559555799527</v>
      </c>
    </row>
    <row r="1163" spans="1:3" x14ac:dyDescent="0.3">
      <c r="A1163">
        <v>341</v>
      </c>
      <c r="B1163">
        <f t="shared" si="18"/>
        <v>2.5263919048772697E-4</v>
      </c>
      <c r="C1163" s="27">
        <f>SUM($B$2:B1163)</f>
        <v>0.92014823474848295</v>
      </c>
    </row>
    <row r="1164" spans="1:3" x14ac:dyDescent="0.3">
      <c r="A1164">
        <v>339</v>
      </c>
      <c r="B1164">
        <f t="shared" si="18"/>
        <v>2.511574357048078E-4</v>
      </c>
      <c r="C1164" s="27">
        <f>SUM($B$2:B1164)</f>
        <v>0.92039939218418776</v>
      </c>
    </row>
    <row r="1165" spans="1:3" x14ac:dyDescent="0.3">
      <c r="A1165">
        <v>335</v>
      </c>
      <c r="B1165">
        <f t="shared" si="18"/>
        <v>2.4819392613896935E-4</v>
      </c>
      <c r="C1165" s="27">
        <f>SUM($B$2:B1165)</f>
        <v>0.92064758611032671</v>
      </c>
    </row>
    <row r="1166" spans="1:3" x14ac:dyDescent="0.3">
      <c r="A1166">
        <v>334</v>
      </c>
      <c r="B1166">
        <f t="shared" si="18"/>
        <v>2.4745304874750974E-4</v>
      </c>
      <c r="C1166" s="27">
        <f>SUM($B$2:B1166)</f>
        <v>0.92089503915907422</v>
      </c>
    </row>
    <row r="1167" spans="1:3" x14ac:dyDescent="0.3">
      <c r="A1167">
        <v>332</v>
      </c>
      <c r="B1167">
        <f t="shared" si="18"/>
        <v>2.4597129396459051E-4</v>
      </c>
      <c r="C1167" s="27">
        <f>SUM($B$2:B1167)</f>
        <v>0.92114101045303887</v>
      </c>
    </row>
    <row r="1168" spans="1:3" x14ac:dyDescent="0.3">
      <c r="A1168">
        <v>331</v>
      </c>
      <c r="B1168">
        <f t="shared" si="18"/>
        <v>2.452304165731309E-4</v>
      </c>
      <c r="C1168" s="27">
        <f>SUM($B$2:B1168)</f>
        <v>0.92138624086961196</v>
      </c>
    </row>
    <row r="1169" spans="1:3" x14ac:dyDescent="0.3">
      <c r="A1169">
        <v>331</v>
      </c>
      <c r="B1169">
        <f t="shared" si="18"/>
        <v>2.452304165731309E-4</v>
      </c>
      <c r="C1169" s="27">
        <f>SUM($B$2:B1169)</f>
        <v>0.92163147128618506</v>
      </c>
    </row>
    <row r="1170" spans="1:3" x14ac:dyDescent="0.3">
      <c r="A1170">
        <v>330</v>
      </c>
      <c r="B1170">
        <f t="shared" si="18"/>
        <v>2.4448953918167129E-4</v>
      </c>
      <c r="C1170" s="27">
        <f>SUM($B$2:B1170)</f>
        <v>0.92187596082536671</v>
      </c>
    </row>
    <row r="1171" spans="1:3" x14ac:dyDescent="0.3">
      <c r="A1171">
        <v>326</v>
      </c>
      <c r="B1171">
        <f t="shared" si="18"/>
        <v>2.4152602961583283E-4</v>
      </c>
      <c r="C1171" s="27">
        <f>SUM($B$2:B1171)</f>
        <v>0.92211748685498252</v>
      </c>
    </row>
    <row r="1172" spans="1:3" x14ac:dyDescent="0.3">
      <c r="A1172">
        <v>326</v>
      </c>
      <c r="B1172">
        <f t="shared" si="18"/>
        <v>2.4152602961583283E-4</v>
      </c>
      <c r="C1172" s="27">
        <f>SUM($B$2:B1172)</f>
        <v>0.92235901288459832</v>
      </c>
    </row>
    <row r="1173" spans="1:3" x14ac:dyDescent="0.3">
      <c r="A1173">
        <v>325</v>
      </c>
      <c r="B1173">
        <f t="shared" si="18"/>
        <v>2.4078515222437325E-4</v>
      </c>
      <c r="C1173" s="27">
        <f>SUM($B$2:B1173)</f>
        <v>0.92259979803682268</v>
      </c>
    </row>
    <row r="1174" spans="1:3" x14ac:dyDescent="0.3">
      <c r="A1174">
        <v>324</v>
      </c>
      <c r="B1174">
        <f t="shared" si="18"/>
        <v>2.4004427483291364E-4</v>
      </c>
      <c r="C1174" s="27">
        <f>SUM($B$2:B1174)</f>
        <v>0.92283984231165561</v>
      </c>
    </row>
    <row r="1175" spans="1:3" x14ac:dyDescent="0.3">
      <c r="A1175">
        <v>324</v>
      </c>
      <c r="B1175">
        <f t="shared" si="18"/>
        <v>2.4004427483291364E-4</v>
      </c>
      <c r="C1175" s="27">
        <f>SUM($B$2:B1175)</f>
        <v>0.92307988658648854</v>
      </c>
    </row>
    <row r="1176" spans="1:3" x14ac:dyDescent="0.3">
      <c r="A1176">
        <v>322</v>
      </c>
      <c r="B1176">
        <f t="shared" si="18"/>
        <v>2.3856252004999441E-4</v>
      </c>
      <c r="C1176" s="27">
        <f>SUM($B$2:B1176)</f>
        <v>0.92331844910653849</v>
      </c>
    </row>
    <row r="1177" spans="1:3" x14ac:dyDescent="0.3">
      <c r="A1177">
        <v>322</v>
      </c>
      <c r="B1177">
        <f t="shared" si="18"/>
        <v>2.3856252004999441E-4</v>
      </c>
      <c r="C1177" s="27">
        <f>SUM($B$2:B1177)</f>
        <v>0.92355701162658843</v>
      </c>
    </row>
    <row r="1178" spans="1:3" x14ac:dyDescent="0.3">
      <c r="A1178">
        <v>320</v>
      </c>
      <c r="B1178">
        <f t="shared" si="18"/>
        <v>2.3708076526707519E-4</v>
      </c>
      <c r="C1178" s="27">
        <f>SUM($B$2:B1178)</f>
        <v>0.9237940923918555</v>
      </c>
    </row>
    <row r="1179" spans="1:3" x14ac:dyDescent="0.3">
      <c r="A1179">
        <v>319</v>
      </c>
      <c r="B1179">
        <f t="shared" si="18"/>
        <v>2.3633988787561557E-4</v>
      </c>
      <c r="C1179" s="27">
        <f>SUM($B$2:B1179)</f>
        <v>0.92403043227973114</v>
      </c>
    </row>
    <row r="1180" spans="1:3" x14ac:dyDescent="0.3">
      <c r="A1180">
        <v>319</v>
      </c>
      <c r="B1180">
        <f t="shared" si="18"/>
        <v>2.3633988787561557E-4</v>
      </c>
      <c r="C1180" s="27">
        <f>SUM($B$2:B1180)</f>
        <v>0.92426677216760678</v>
      </c>
    </row>
    <row r="1181" spans="1:3" x14ac:dyDescent="0.3">
      <c r="A1181">
        <v>318</v>
      </c>
      <c r="B1181">
        <f t="shared" si="18"/>
        <v>2.3559901048415596E-4</v>
      </c>
      <c r="C1181" s="27">
        <f>SUM($B$2:B1181)</f>
        <v>0.92450237117809098</v>
      </c>
    </row>
    <row r="1182" spans="1:3" x14ac:dyDescent="0.3">
      <c r="A1182">
        <v>318</v>
      </c>
      <c r="B1182">
        <f t="shared" si="18"/>
        <v>2.3559901048415596E-4</v>
      </c>
      <c r="C1182" s="27">
        <f>SUM($B$2:B1182)</f>
        <v>0.92473797018857518</v>
      </c>
    </row>
    <row r="1183" spans="1:3" x14ac:dyDescent="0.3">
      <c r="A1183">
        <v>318</v>
      </c>
      <c r="B1183">
        <f t="shared" si="18"/>
        <v>2.3559901048415596E-4</v>
      </c>
      <c r="C1183" s="27">
        <f>SUM($B$2:B1183)</f>
        <v>0.92497356919905938</v>
      </c>
    </row>
    <row r="1184" spans="1:3" x14ac:dyDescent="0.3">
      <c r="A1184">
        <v>318</v>
      </c>
      <c r="B1184">
        <f t="shared" si="18"/>
        <v>2.3559901048415596E-4</v>
      </c>
      <c r="C1184" s="27">
        <f>SUM($B$2:B1184)</f>
        <v>0.92520916820954358</v>
      </c>
    </row>
    <row r="1185" spans="1:3" x14ac:dyDescent="0.3">
      <c r="A1185">
        <v>317</v>
      </c>
      <c r="B1185">
        <f t="shared" si="18"/>
        <v>2.3485813309269635E-4</v>
      </c>
      <c r="C1185" s="27">
        <f>SUM($B$2:B1185)</f>
        <v>0.92544402634263623</v>
      </c>
    </row>
    <row r="1186" spans="1:3" x14ac:dyDescent="0.3">
      <c r="A1186">
        <v>317</v>
      </c>
      <c r="B1186">
        <f t="shared" si="18"/>
        <v>2.3485813309269635E-4</v>
      </c>
      <c r="C1186" s="27">
        <f>SUM($B$2:B1186)</f>
        <v>0.92567888447572888</v>
      </c>
    </row>
    <row r="1187" spans="1:3" x14ac:dyDescent="0.3">
      <c r="A1187">
        <v>317</v>
      </c>
      <c r="B1187">
        <f t="shared" si="18"/>
        <v>2.3485813309269635E-4</v>
      </c>
      <c r="C1187" s="27">
        <f>SUM($B$2:B1187)</f>
        <v>0.92591374260882153</v>
      </c>
    </row>
    <row r="1188" spans="1:3" x14ac:dyDescent="0.3">
      <c r="A1188">
        <v>316</v>
      </c>
      <c r="B1188">
        <f t="shared" si="18"/>
        <v>2.3411725570123674E-4</v>
      </c>
      <c r="C1188" s="27">
        <f>SUM($B$2:B1188)</f>
        <v>0.92614785986452275</v>
      </c>
    </row>
    <row r="1189" spans="1:3" x14ac:dyDescent="0.3">
      <c r="A1189">
        <v>316</v>
      </c>
      <c r="B1189">
        <f t="shared" si="18"/>
        <v>2.3411725570123674E-4</v>
      </c>
      <c r="C1189" s="27">
        <f>SUM($B$2:B1189)</f>
        <v>0.92638197712022397</v>
      </c>
    </row>
    <row r="1190" spans="1:3" x14ac:dyDescent="0.3">
      <c r="A1190">
        <v>315</v>
      </c>
      <c r="B1190">
        <f t="shared" si="18"/>
        <v>2.3337637830977712E-4</v>
      </c>
      <c r="C1190" s="27">
        <f>SUM($B$2:B1190)</f>
        <v>0.92661535349853374</v>
      </c>
    </row>
    <row r="1191" spans="1:3" x14ac:dyDescent="0.3">
      <c r="A1191">
        <v>315</v>
      </c>
      <c r="B1191">
        <f t="shared" si="18"/>
        <v>2.3337637830977712E-4</v>
      </c>
      <c r="C1191" s="27">
        <f>SUM($B$2:B1191)</f>
        <v>0.92684872987684352</v>
      </c>
    </row>
    <row r="1192" spans="1:3" x14ac:dyDescent="0.3">
      <c r="A1192">
        <v>315</v>
      </c>
      <c r="B1192">
        <f t="shared" si="18"/>
        <v>2.3337637830977712E-4</v>
      </c>
      <c r="C1192" s="27">
        <f>SUM($B$2:B1192)</f>
        <v>0.9270821062551533</v>
      </c>
    </row>
    <row r="1193" spans="1:3" x14ac:dyDescent="0.3">
      <c r="A1193">
        <v>313</v>
      </c>
      <c r="B1193">
        <f t="shared" si="18"/>
        <v>2.3189462352685793E-4</v>
      </c>
      <c r="C1193" s="27">
        <f>SUM($B$2:B1193)</f>
        <v>0.92731400087868021</v>
      </c>
    </row>
    <row r="1194" spans="1:3" x14ac:dyDescent="0.3">
      <c r="A1194">
        <v>312</v>
      </c>
      <c r="B1194">
        <f t="shared" si="18"/>
        <v>2.3115374613539831E-4</v>
      </c>
      <c r="C1194" s="27">
        <f>SUM($B$2:B1194)</f>
        <v>0.92754515462481557</v>
      </c>
    </row>
    <row r="1195" spans="1:3" x14ac:dyDescent="0.3">
      <c r="A1195">
        <v>312</v>
      </c>
      <c r="B1195">
        <f t="shared" si="18"/>
        <v>2.3115374613539831E-4</v>
      </c>
      <c r="C1195" s="27">
        <f>SUM($B$2:B1195)</f>
        <v>0.92777630837095093</v>
      </c>
    </row>
    <row r="1196" spans="1:3" x14ac:dyDescent="0.3">
      <c r="A1196">
        <v>312</v>
      </c>
      <c r="B1196">
        <f t="shared" si="18"/>
        <v>2.3115374613539831E-4</v>
      </c>
      <c r="C1196" s="27">
        <f>SUM($B$2:B1196)</f>
        <v>0.92800746211708629</v>
      </c>
    </row>
    <row r="1197" spans="1:3" x14ac:dyDescent="0.3">
      <c r="A1197">
        <v>311</v>
      </c>
      <c r="B1197">
        <f t="shared" si="18"/>
        <v>2.304128687439387E-4</v>
      </c>
      <c r="C1197" s="27">
        <f>SUM($B$2:B1197)</f>
        <v>0.92823787498583021</v>
      </c>
    </row>
    <row r="1198" spans="1:3" x14ac:dyDescent="0.3">
      <c r="A1198">
        <v>311</v>
      </c>
      <c r="B1198">
        <f t="shared" si="18"/>
        <v>2.304128687439387E-4</v>
      </c>
      <c r="C1198" s="27">
        <f>SUM($B$2:B1198)</f>
        <v>0.92846828785457414</v>
      </c>
    </row>
    <row r="1199" spans="1:3" x14ac:dyDescent="0.3">
      <c r="A1199">
        <v>311</v>
      </c>
      <c r="B1199">
        <f t="shared" si="18"/>
        <v>2.304128687439387E-4</v>
      </c>
      <c r="C1199" s="27">
        <f>SUM($B$2:B1199)</f>
        <v>0.92869870072331806</v>
      </c>
    </row>
    <row r="1200" spans="1:3" x14ac:dyDescent="0.3">
      <c r="A1200">
        <v>311</v>
      </c>
      <c r="B1200">
        <f t="shared" si="18"/>
        <v>2.304128687439387E-4</v>
      </c>
      <c r="C1200" s="27">
        <f>SUM($B$2:B1200)</f>
        <v>0.92892911359206198</v>
      </c>
    </row>
    <row r="1201" spans="1:3" x14ac:dyDescent="0.3">
      <c r="A1201">
        <v>310</v>
      </c>
      <c r="B1201">
        <f t="shared" si="18"/>
        <v>2.2967199135247909E-4</v>
      </c>
      <c r="C1201" s="27">
        <f>SUM($B$2:B1201)</f>
        <v>0.92915878558341447</v>
      </c>
    </row>
    <row r="1202" spans="1:3" x14ac:dyDescent="0.3">
      <c r="A1202">
        <v>310</v>
      </c>
      <c r="B1202">
        <f t="shared" si="18"/>
        <v>2.2967199135247909E-4</v>
      </c>
      <c r="C1202" s="27">
        <f>SUM($B$2:B1202)</f>
        <v>0.92938845757476696</v>
      </c>
    </row>
    <row r="1203" spans="1:3" x14ac:dyDescent="0.3">
      <c r="A1203">
        <v>310</v>
      </c>
      <c r="B1203">
        <f t="shared" si="18"/>
        <v>2.2967199135247909E-4</v>
      </c>
      <c r="C1203" s="27">
        <f>SUM($B$2:B1203)</f>
        <v>0.92961812956611944</v>
      </c>
    </row>
    <row r="1204" spans="1:3" x14ac:dyDescent="0.3">
      <c r="A1204">
        <v>309</v>
      </c>
      <c r="B1204">
        <f t="shared" si="18"/>
        <v>2.2893111396101948E-4</v>
      </c>
      <c r="C1204" s="27">
        <f>SUM($B$2:B1204)</f>
        <v>0.92984706068008049</v>
      </c>
    </row>
    <row r="1205" spans="1:3" x14ac:dyDescent="0.3">
      <c r="A1205">
        <v>306</v>
      </c>
      <c r="B1205">
        <f t="shared" si="18"/>
        <v>2.2670848178664064E-4</v>
      </c>
      <c r="C1205" s="27">
        <f>SUM($B$2:B1205)</f>
        <v>0.93007376916186713</v>
      </c>
    </row>
    <row r="1206" spans="1:3" x14ac:dyDescent="0.3">
      <c r="A1206">
        <v>306</v>
      </c>
      <c r="B1206">
        <f t="shared" si="18"/>
        <v>2.2670848178664064E-4</v>
      </c>
      <c r="C1206" s="27">
        <f>SUM($B$2:B1206)</f>
        <v>0.93030047764365376</v>
      </c>
    </row>
    <row r="1207" spans="1:3" x14ac:dyDescent="0.3">
      <c r="A1207">
        <v>305</v>
      </c>
      <c r="B1207">
        <f t="shared" si="18"/>
        <v>2.2596760439518102E-4</v>
      </c>
      <c r="C1207" s="27">
        <f>SUM($B$2:B1207)</f>
        <v>0.93052644524804895</v>
      </c>
    </row>
    <row r="1208" spans="1:3" x14ac:dyDescent="0.3">
      <c r="A1208">
        <v>304</v>
      </c>
      <c r="B1208">
        <f t="shared" si="18"/>
        <v>2.2522672700372144E-4</v>
      </c>
      <c r="C1208" s="27">
        <f>SUM($B$2:B1208)</f>
        <v>0.93075167197505271</v>
      </c>
    </row>
    <row r="1209" spans="1:3" x14ac:dyDescent="0.3">
      <c r="A1209">
        <v>302</v>
      </c>
      <c r="B1209">
        <f t="shared" si="18"/>
        <v>2.2374497222080221E-4</v>
      </c>
      <c r="C1209" s="27">
        <f>SUM($B$2:B1209)</f>
        <v>0.93097541694727348</v>
      </c>
    </row>
    <row r="1210" spans="1:3" x14ac:dyDescent="0.3">
      <c r="A1210">
        <v>301</v>
      </c>
      <c r="B1210">
        <f t="shared" si="18"/>
        <v>2.230040948293426E-4</v>
      </c>
      <c r="C1210" s="27">
        <f>SUM($B$2:B1210)</f>
        <v>0.93119842104210282</v>
      </c>
    </row>
    <row r="1211" spans="1:3" x14ac:dyDescent="0.3">
      <c r="A1211">
        <v>300</v>
      </c>
      <c r="B1211">
        <f t="shared" si="18"/>
        <v>2.2226321743788299E-4</v>
      </c>
      <c r="C1211" s="27">
        <f>SUM($B$2:B1211)</f>
        <v>0.93142068425954072</v>
      </c>
    </row>
    <row r="1212" spans="1:3" x14ac:dyDescent="0.3">
      <c r="A1212">
        <v>299</v>
      </c>
      <c r="B1212">
        <f t="shared" si="18"/>
        <v>2.2152234004642338E-4</v>
      </c>
      <c r="C1212" s="27">
        <f>SUM($B$2:B1212)</f>
        <v>0.93164220659958719</v>
      </c>
    </row>
    <row r="1213" spans="1:3" x14ac:dyDescent="0.3">
      <c r="A1213">
        <v>299</v>
      </c>
      <c r="B1213">
        <f t="shared" si="18"/>
        <v>2.2152234004642338E-4</v>
      </c>
      <c r="C1213" s="27">
        <f>SUM($B$2:B1213)</f>
        <v>0.93186372893963365</v>
      </c>
    </row>
    <row r="1214" spans="1:3" x14ac:dyDescent="0.3">
      <c r="A1214">
        <v>297</v>
      </c>
      <c r="B1214">
        <f t="shared" si="18"/>
        <v>2.2004058526350415E-4</v>
      </c>
      <c r="C1214" s="27">
        <f>SUM($B$2:B1214)</f>
        <v>0.93208376952489713</v>
      </c>
    </row>
    <row r="1215" spans="1:3" x14ac:dyDescent="0.3">
      <c r="A1215">
        <v>296</v>
      </c>
      <c r="B1215">
        <f t="shared" si="18"/>
        <v>2.1929970787204454E-4</v>
      </c>
      <c r="C1215" s="27">
        <f>SUM($B$2:B1215)</f>
        <v>0.93230306923276918</v>
      </c>
    </row>
    <row r="1216" spans="1:3" x14ac:dyDescent="0.3">
      <c r="A1216">
        <v>296</v>
      </c>
      <c r="B1216">
        <f t="shared" si="18"/>
        <v>2.1929970787204454E-4</v>
      </c>
      <c r="C1216" s="27">
        <f>SUM($B$2:B1216)</f>
        <v>0.93252236894064122</v>
      </c>
    </row>
    <row r="1217" spans="1:3" x14ac:dyDescent="0.3">
      <c r="A1217">
        <v>294</v>
      </c>
      <c r="B1217">
        <f t="shared" si="18"/>
        <v>2.1781795308912534E-4</v>
      </c>
      <c r="C1217" s="27">
        <f>SUM($B$2:B1217)</f>
        <v>0.93274018689373039</v>
      </c>
    </row>
    <row r="1218" spans="1:3" x14ac:dyDescent="0.3">
      <c r="A1218">
        <v>293</v>
      </c>
      <c r="B1218">
        <f t="shared" si="18"/>
        <v>2.1707707569766573E-4</v>
      </c>
      <c r="C1218" s="27">
        <f>SUM($B$2:B1218)</f>
        <v>0.93295726396942802</v>
      </c>
    </row>
    <row r="1219" spans="1:3" x14ac:dyDescent="0.3">
      <c r="A1219">
        <v>292</v>
      </c>
      <c r="B1219">
        <f t="shared" ref="B1219:B1282" si="19">A1219/$B$1</f>
        <v>2.1633619830620612E-4</v>
      </c>
      <c r="C1219" s="27">
        <f>SUM($B$2:B1219)</f>
        <v>0.93317360016773421</v>
      </c>
    </row>
    <row r="1220" spans="1:3" x14ac:dyDescent="0.3">
      <c r="A1220">
        <v>290</v>
      </c>
      <c r="B1220">
        <f t="shared" si="19"/>
        <v>2.1485444352328689E-4</v>
      </c>
      <c r="C1220" s="27">
        <f>SUM($B$2:B1220)</f>
        <v>0.93338845461125752</v>
      </c>
    </row>
    <row r="1221" spans="1:3" x14ac:dyDescent="0.3">
      <c r="A1221">
        <v>289</v>
      </c>
      <c r="B1221">
        <f t="shared" si="19"/>
        <v>2.1411356613182728E-4</v>
      </c>
      <c r="C1221" s="27">
        <f>SUM($B$2:B1221)</f>
        <v>0.9336025681773894</v>
      </c>
    </row>
    <row r="1222" spans="1:3" x14ac:dyDescent="0.3">
      <c r="A1222">
        <v>289</v>
      </c>
      <c r="B1222">
        <f t="shared" si="19"/>
        <v>2.1411356613182728E-4</v>
      </c>
      <c r="C1222" s="27">
        <f>SUM($B$2:B1222)</f>
        <v>0.93381668174352128</v>
      </c>
    </row>
    <row r="1223" spans="1:3" x14ac:dyDescent="0.3">
      <c r="A1223">
        <v>285</v>
      </c>
      <c r="B1223">
        <f t="shared" si="19"/>
        <v>2.1115005656598883E-4</v>
      </c>
      <c r="C1223" s="27">
        <f>SUM($B$2:B1223)</f>
        <v>0.9340278318000873</v>
      </c>
    </row>
    <row r="1224" spans="1:3" x14ac:dyDescent="0.3">
      <c r="A1224">
        <v>284</v>
      </c>
      <c r="B1224">
        <f t="shared" si="19"/>
        <v>2.1040917917452921E-4</v>
      </c>
      <c r="C1224" s="27">
        <f>SUM($B$2:B1224)</f>
        <v>0.93423824097926178</v>
      </c>
    </row>
    <row r="1225" spans="1:3" x14ac:dyDescent="0.3">
      <c r="A1225">
        <v>283</v>
      </c>
      <c r="B1225">
        <f t="shared" si="19"/>
        <v>2.0966830178306963E-4</v>
      </c>
      <c r="C1225" s="27">
        <f>SUM($B$2:B1225)</f>
        <v>0.93444790928104482</v>
      </c>
    </row>
    <row r="1226" spans="1:3" x14ac:dyDescent="0.3">
      <c r="A1226">
        <v>282</v>
      </c>
      <c r="B1226">
        <f t="shared" si="19"/>
        <v>2.0892742439161002E-4</v>
      </c>
      <c r="C1226" s="27">
        <f>SUM($B$2:B1226)</f>
        <v>0.93465683670543642</v>
      </c>
    </row>
    <row r="1227" spans="1:3" x14ac:dyDescent="0.3">
      <c r="A1227">
        <v>279</v>
      </c>
      <c r="B1227">
        <f t="shared" si="19"/>
        <v>2.0670479221723118E-4</v>
      </c>
      <c r="C1227" s="27">
        <f>SUM($B$2:B1227)</f>
        <v>0.93486354149765361</v>
      </c>
    </row>
    <row r="1228" spans="1:3" x14ac:dyDescent="0.3">
      <c r="A1228">
        <v>279</v>
      </c>
      <c r="B1228">
        <f t="shared" si="19"/>
        <v>2.0670479221723118E-4</v>
      </c>
      <c r="C1228" s="27">
        <f>SUM($B$2:B1228)</f>
        <v>0.93507024628987079</v>
      </c>
    </row>
    <row r="1229" spans="1:3" x14ac:dyDescent="0.3">
      <c r="A1229">
        <v>279</v>
      </c>
      <c r="B1229">
        <f t="shared" si="19"/>
        <v>2.0670479221723118E-4</v>
      </c>
      <c r="C1229" s="27">
        <f>SUM($B$2:B1229)</f>
        <v>0.93527695108208797</v>
      </c>
    </row>
    <row r="1230" spans="1:3" x14ac:dyDescent="0.3">
      <c r="A1230">
        <v>279</v>
      </c>
      <c r="B1230">
        <f t="shared" si="19"/>
        <v>2.0670479221723118E-4</v>
      </c>
      <c r="C1230" s="27">
        <f>SUM($B$2:B1230)</f>
        <v>0.93548365587430515</v>
      </c>
    </row>
    <row r="1231" spans="1:3" x14ac:dyDescent="0.3">
      <c r="A1231">
        <v>278</v>
      </c>
      <c r="B1231">
        <f t="shared" si="19"/>
        <v>2.0596391482577157E-4</v>
      </c>
      <c r="C1231" s="27">
        <f>SUM($B$2:B1231)</f>
        <v>0.9356896197891309</v>
      </c>
    </row>
    <row r="1232" spans="1:3" x14ac:dyDescent="0.3">
      <c r="A1232">
        <v>277</v>
      </c>
      <c r="B1232">
        <f t="shared" si="19"/>
        <v>2.0522303743431195E-4</v>
      </c>
      <c r="C1232" s="27">
        <f>SUM($B$2:B1232)</f>
        <v>0.93589484282656521</v>
      </c>
    </row>
    <row r="1233" spans="1:3" x14ac:dyDescent="0.3">
      <c r="A1233">
        <v>275</v>
      </c>
      <c r="B1233">
        <f t="shared" si="19"/>
        <v>2.0374128265139273E-4</v>
      </c>
      <c r="C1233" s="27">
        <f>SUM($B$2:B1233)</f>
        <v>0.93609858410921665</v>
      </c>
    </row>
    <row r="1234" spans="1:3" x14ac:dyDescent="0.3">
      <c r="A1234">
        <v>275</v>
      </c>
      <c r="B1234">
        <f t="shared" si="19"/>
        <v>2.0374128265139273E-4</v>
      </c>
      <c r="C1234" s="27">
        <f>SUM($B$2:B1234)</f>
        <v>0.93630232539186808</v>
      </c>
    </row>
    <row r="1235" spans="1:3" x14ac:dyDescent="0.3">
      <c r="A1235">
        <v>275</v>
      </c>
      <c r="B1235">
        <f t="shared" si="19"/>
        <v>2.0374128265139273E-4</v>
      </c>
      <c r="C1235" s="27">
        <f>SUM($B$2:B1235)</f>
        <v>0.93650606667451952</v>
      </c>
    </row>
    <row r="1236" spans="1:3" x14ac:dyDescent="0.3">
      <c r="A1236">
        <v>275</v>
      </c>
      <c r="B1236">
        <f t="shared" si="19"/>
        <v>2.0374128265139273E-4</v>
      </c>
      <c r="C1236" s="27">
        <f>SUM($B$2:B1236)</f>
        <v>0.93670980795717096</v>
      </c>
    </row>
    <row r="1237" spans="1:3" x14ac:dyDescent="0.3">
      <c r="A1237">
        <v>274</v>
      </c>
      <c r="B1237">
        <f t="shared" si="19"/>
        <v>2.0300040525993312E-4</v>
      </c>
      <c r="C1237" s="27">
        <f>SUM($B$2:B1237)</f>
        <v>0.93691280836243085</v>
      </c>
    </row>
    <row r="1238" spans="1:3" x14ac:dyDescent="0.3">
      <c r="A1238">
        <v>274</v>
      </c>
      <c r="B1238">
        <f t="shared" si="19"/>
        <v>2.0300040525993312E-4</v>
      </c>
      <c r="C1238" s="27">
        <f>SUM($B$2:B1238)</f>
        <v>0.93711580876769074</v>
      </c>
    </row>
    <row r="1239" spans="1:3" x14ac:dyDescent="0.3">
      <c r="A1239">
        <v>273</v>
      </c>
      <c r="B1239">
        <f t="shared" si="19"/>
        <v>2.0225952786847353E-4</v>
      </c>
      <c r="C1239" s="27">
        <f>SUM($B$2:B1239)</f>
        <v>0.93731806829555919</v>
      </c>
    </row>
    <row r="1240" spans="1:3" x14ac:dyDescent="0.3">
      <c r="A1240">
        <v>272</v>
      </c>
      <c r="B1240">
        <f t="shared" si="19"/>
        <v>2.0151865047701392E-4</v>
      </c>
      <c r="C1240" s="27">
        <f>SUM($B$2:B1240)</f>
        <v>0.93751958694603621</v>
      </c>
    </row>
    <row r="1241" spans="1:3" x14ac:dyDescent="0.3">
      <c r="A1241">
        <v>271</v>
      </c>
      <c r="B1241">
        <f t="shared" si="19"/>
        <v>2.0077777308555431E-4</v>
      </c>
      <c r="C1241" s="27">
        <f>SUM($B$2:B1241)</f>
        <v>0.93772036471912179</v>
      </c>
    </row>
    <row r="1242" spans="1:3" x14ac:dyDescent="0.3">
      <c r="A1242">
        <v>270</v>
      </c>
      <c r="B1242">
        <f t="shared" si="19"/>
        <v>2.0003689569409469E-4</v>
      </c>
      <c r="C1242" s="27">
        <f>SUM($B$2:B1242)</f>
        <v>0.93792040161481594</v>
      </c>
    </row>
    <row r="1243" spans="1:3" x14ac:dyDescent="0.3">
      <c r="A1243">
        <v>270</v>
      </c>
      <c r="B1243">
        <f t="shared" si="19"/>
        <v>2.0003689569409469E-4</v>
      </c>
      <c r="C1243" s="27">
        <f>SUM($B$2:B1243)</f>
        <v>0.93812043851051008</v>
      </c>
    </row>
    <row r="1244" spans="1:3" x14ac:dyDescent="0.3">
      <c r="A1244">
        <v>270</v>
      </c>
      <c r="B1244">
        <f t="shared" si="19"/>
        <v>2.0003689569409469E-4</v>
      </c>
      <c r="C1244" s="27">
        <f>SUM($B$2:B1244)</f>
        <v>0.93832047540620422</v>
      </c>
    </row>
    <row r="1245" spans="1:3" x14ac:dyDescent="0.3">
      <c r="A1245">
        <v>270</v>
      </c>
      <c r="B1245">
        <f t="shared" si="19"/>
        <v>2.0003689569409469E-4</v>
      </c>
      <c r="C1245" s="27">
        <f>SUM($B$2:B1245)</f>
        <v>0.93852051230189837</v>
      </c>
    </row>
    <row r="1246" spans="1:3" x14ac:dyDescent="0.3">
      <c r="A1246">
        <v>270</v>
      </c>
      <c r="B1246">
        <f t="shared" si="19"/>
        <v>2.0003689569409469E-4</v>
      </c>
      <c r="C1246" s="27">
        <f>SUM($B$2:B1246)</f>
        <v>0.93872054919759251</v>
      </c>
    </row>
    <row r="1247" spans="1:3" x14ac:dyDescent="0.3">
      <c r="A1247">
        <v>269</v>
      </c>
      <c r="B1247">
        <f t="shared" si="19"/>
        <v>1.9929601830263508E-4</v>
      </c>
      <c r="C1247" s="27">
        <f>SUM($B$2:B1247)</f>
        <v>0.93891984521589511</v>
      </c>
    </row>
    <row r="1248" spans="1:3" x14ac:dyDescent="0.3">
      <c r="A1248">
        <v>269</v>
      </c>
      <c r="B1248">
        <f t="shared" si="19"/>
        <v>1.9929601830263508E-4</v>
      </c>
      <c r="C1248" s="27">
        <f>SUM($B$2:B1248)</f>
        <v>0.93911914123419771</v>
      </c>
    </row>
    <row r="1249" spans="1:3" x14ac:dyDescent="0.3">
      <c r="A1249">
        <v>269</v>
      </c>
      <c r="B1249">
        <f t="shared" si="19"/>
        <v>1.9929601830263508E-4</v>
      </c>
      <c r="C1249" s="27">
        <f>SUM($B$2:B1249)</f>
        <v>0.9393184372525003</v>
      </c>
    </row>
    <row r="1250" spans="1:3" x14ac:dyDescent="0.3">
      <c r="A1250">
        <v>268</v>
      </c>
      <c r="B1250">
        <f t="shared" si="19"/>
        <v>1.9855514091117547E-4</v>
      </c>
      <c r="C1250" s="27">
        <f>SUM($B$2:B1250)</f>
        <v>0.93951699239341147</v>
      </c>
    </row>
    <row r="1251" spans="1:3" x14ac:dyDescent="0.3">
      <c r="A1251">
        <v>268</v>
      </c>
      <c r="B1251">
        <f t="shared" si="19"/>
        <v>1.9855514091117547E-4</v>
      </c>
      <c r="C1251" s="27">
        <f>SUM($B$2:B1251)</f>
        <v>0.93971554753432263</v>
      </c>
    </row>
    <row r="1252" spans="1:3" x14ac:dyDescent="0.3">
      <c r="A1252">
        <v>267</v>
      </c>
      <c r="B1252">
        <f t="shared" si="19"/>
        <v>1.9781426351971586E-4</v>
      </c>
      <c r="C1252" s="27">
        <f>SUM($B$2:B1252)</f>
        <v>0.93991336179784235</v>
      </c>
    </row>
    <row r="1253" spans="1:3" x14ac:dyDescent="0.3">
      <c r="A1253">
        <v>266</v>
      </c>
      <c r="B1253">
        <f t="shared" si="19"/>
        <v>1.9707338612825624E-4</v>
      </c>
      <c r="C1253" s="27">
        <f>SUM($B$2:B1253)</f>
        <v>0.94011043518397064</v>
      </c>
    </row>
    <row r="1254" spans="1:3" x14ac:dyDescent="0.3">
      <c r="A1254">
        <v>266</v>
      </c>
      <c r="B1254">
        <f t="shared" si="19"/>
        <v>1.9707338612825624E-4</v>
      </c>
      <c r="C1254" s="27">
        <f>SUM($B$2:B1254)</f>
        <v>0.94030750857009893</v>
      </c>
    </row>
    <row r="1255" spans="1:3" x14ac:dyDescent="0.3">
      <c r="A1255">
        <v>266</v>
      </c>
      <c r="B1255">
        <f t="shared" si="19"/>
        <v>1.9707338612825624E-4</v>
      </c>
      <c r="C1255" s="27">
        <f>SUM($B$2:B1255)</f>
        <v>0.94050458195622721</v>
      </c>
    </row>
    <row r="1256" spans="1:3" x14ac:dyDescent="0.3">
      <c r="A1256">
        <v>265</v>
      </c>
      <c r="B1256">
        <f t="shared" si="19"/>
        <v>1.9633250873679663E-4</v>
      </c>
      <c r="C1256" s="27">
        <f>SUM($B$2:B1256)</f>
        <v>0.94070091446496407</v>
      </c>
    </row>
    <row r="1257" spans="1:3" x14ac:dyDescent="0.3">
      <c r="A1257">
        <v>265</v>
      </c>
      <c r="B1257">
        <f t="shared" si="19"/>
        <v>1.9633250873679663E-4</v>
      </c>
      <c r="C1257" s="27">
        <f>SUM($B$2:B1257)</f>
        <v>0.94089724697370092</v>
      </c>
    </row>
    <row r="1258" spans="1:3" x14ac:dyDescent="0.3">
      <c r="A1258">
        <v>265</v>
      </c>
      <c r="B1258">
        <f t="shared" si="19"/>
        <v>1.9633250873679663E-4</v>
      </c>
      <c r="C1258" s="27">
        <f>SUM($B$2:B1258)</f>
        <v>0.94109357948243777</v>
      </c>
    </row>
    <row r="1259" spans="1:3" x14ac:dyDescent="0.3">
      <c r="A1259">
        <v>265</v>
      </c>
      <c r="B1259">
        <f t="shared" si="19"/>
        <v>1.9633250873679663E-4</v>
      </c>
      <c r="C1259" s="27">
        <f>SUM($B$2:B1259)</f>
        <v>0.94128991199117462</v>
      </c>
    </row>
    <row r="1260" spans="1:3" x14ac:dyDescent="0.3">
      <c r="A1260">
        <v>264</v>
      </c>
      <c r="B1260">
        <f t="shared" si="19"/>
        <v>1.9559163134533702E-4</v>
      </c>
      <c r="C1260" s="27">
        <f>SUM($B$2:B1260)</f>
        <v>0.94148550362251993</v>
      </c>
    </row>
    <row r="1261" spans="1:3" x14ac:dyDescent="0.3">
      <c r="A1261">
        <v>264</v>
      </c>
      <c r="B1261">
        <f t="shared" si="19"/>
        <v>1.9559163134533702E-4</v>
      </c>
      <c r="C1261" s="27">
        <f>SUM($B$2:B1261)</f>
        <v>0.94168109525386523</v>
      </c>
    </row>
    <row r="1262" spans="1:3" x14ac:dyDescent="0.3">
      <c r="A1262">
        <v>264</v>
      </c>
      <c r="B1262">
        <f t="shared" si="19"/>
        <v>1.9559163134533702E-4</v>
      </c>
      <c r="C1262" s="27">
        <f>SUM($B$2:B1262)</f>
        <v>0.94187668688521053</v>
      </c>
    </row>
    <row r="1263" spans="1:3" x14ac:dyDescent="0.3">
      <c r="A1263">
        <v>263</v>
      </c>
      <c r="B1263">
        <f t="shared" si="19"/>
        <v>1.9485075395387743E-4</v>
      </c>
      <c r="C1263" s="27">
        <f>SUM($B$2:B1263)</f>
        <v>0.9420715376391644</v>
      </c>
    </row>
    <row r="1264" spans="1:3" x14ac:dyDescent="0.3">
      <c r="A1264">
        <v>263</v>
      </c>
      <c r="B1264">
        <f t="shared" si="19"/>
        <v>1.9485075395387743E-4</v>
      </c>
      <c r="C1264" s="27">
        <f>SUM($B$2:B1264)</f>
        <v>0.94226638839311827</v>
      </c>
    </row>
    <row r="1265" spans="1:3" x14ac:dyDescent="0.3">
      <c r="A1265">
        <v>263</v>
      </c>
      <c r="B1265">
        <f t="shared" si="19"/>
        <v>1.9485075395387743E-4</v>
      </c>
      <c r="C1265" s="27">
        <f>SUM($B$2:B1265)</f>
        <v>0.94246123914707214</v>
      </c>
    </row>
    <row r="1266" spans="1:3" x14ac:dyDescent="0.3">
      <c r="A1266">
        <v>263</v>
      </c>
      <c r="B1266">
        <f t="shared" si="19"/>
        <v>1.9485075395387743E-4</v>
      </c>
      <c r="C1266" s="27">
        <f>SUM($B$2:B1266)</f>
        <v>0.94265608990102601</v>
      </c>
    </row>
    <row r="1267" spans="1:3" x14ac:dyDescent="0.3">
      <c r="A1267">
        <v>260</v>
      </c>
      <c r="B1267">
        <f t="shared" si="19"/>
        <v>1.9262812177949859E-4</v>
      </c>
      <c r="C1267" s="27">
        <f>SUM($B$2:B1267)</f>
        <v>0.94284871802280545</v>
      </c>
    </row>
    <row r="1268" spans="1:3" x14ac:dyDescent="0.3">
      <c r="A1268">
        <v>259</v>
      </c>
      <c r="B1268">
        <f t="shared" si="19"/>
        <v>1.9188724438803898E-4</v>
      </c>
      <c r="C1268" s="27">
        <f>SUM($B$2:B1268)</f>
        <v>0.94304060526719347</v>
      </c>
    </row>
    <row r="1269" spans="1:3" x14ac:dyDescent="0.3">
      <c r="A1269">
        <v>258</v>
      </c>
      <c r="B1269">
        <f t="shared" si="19"/>
        <v>1.9114636699657937E-4</v>
      </c>
      <c r="C1269" s="27">
        <f>SUM($B$2:B1269)</f>
        <v>0.94323175163419004</v>
      </c>
    </row>
    <row r="1270" spans="1:3" x14ac:dyDescent="0.3">
      <c r="A1270">
        <v>258</v>
      </c>
      <c r="B1270">
        <f t="shared" si="19"/>
        <v>1.9114636699657937E-4</v>
      </c>
      <c r="C1270" s="27">
        <f>SUM($B$2:B1270)</f>
        <v>0.94342289800118662</v>
      </c>
    </row>
    <row r="1271" spans="1:3" x14ac:dyDescent="0.3">
      <c r="A1271">
        <v>257</v>
      </c>
      <c r="B1271">
        <f t="shared" si="19"/>
        <v>1.9040548960511976E-4</v>
      </c>
      <c r="C1271" s="27">
        <f>SUM($B$2:B1271)</f>
        <v>0.94361330349079175</v>
      </c>
    </row>
    <row r="1272" spans="1:3" x14ac:dyDescent="0.3">
      <c r="A1272">
        <v>257</v>
      </c>
      <c r="B1272">
        <f t="shared" si="19"/>
        <v>1.9040548960511976E-4</v>
      </c>
      <c r="C1272" s="27">
        <f>SUM($B$2:B1272)</f>
        <v>0.94380370898039689</v>
      </c>
    </row>
    <row r="1273" spans="1:3" x14ac:dyDescent="0.3">
      <c r="A1273">
        <v>257</v>
      </c>
      <c r="B1273">
        <f t="shared" si="19"/>
        <v>1.9040548960511976E-4</v>
      </c>
      <c r="C1273" s="27">
        <f>SUM($B$2:B1273)</f>
        <v>0.94399411447000203</v>
      </c>
    </row>
    <row r="1274" spans="1:3" x14ac:dyDescent="0.3">
      <c r="A1274">
        <v>255</v>
      </c>
      <c r="B1274">
        <f t="shared" si="19"/>
        <v>1.8892373482220053E-4</v>
      </c>
      <c r="C1274" s="27">
        <f>SUM($B$2:B1274)</f>
        <v>0.94418303820482419</v>
      </c>
    </row>
    <row r="1275" spans="1:3" x14ac:dyDescent="0.3">
      <c r="A1275">
        <v>254</v>
      </c>
      <c r="B1275">
        <f t="shared" si="19"/>
        <v>1.8818285743074092E-4</v>
      </c>
      <c r="C1275" s="27">
        <f>SUM($B$2:B1275)</f>
        <v>0.94437122106225491</v>
      </c>
    </row>
    <row r="1276" spans="1:3" x14ac:dyDescent="0.3">
      <c r="A1276">
        <v>253</v>
      </c>
      <c r="B1276">
        <f t="shared" si="19"/>
        <v>1.8744198003928131E-4</v>
      </c>
      <c r="C1276" s="27">
        <f>SUM($B$2:B1276)</f>
        <v>0.94455866304229419</v>
      </c>
    </row>
    <row r="1277" spans="1:3" x14ac:dyDescent="0.3">
      <c r="A1277">
        <v>252</v>
      </c>
      <c r="B1277">
        <f t="shared" si="19"/>
        <v>1.8670110264782172E-4</v>
      </c>
      <c r="C1277" s="27">
        <f>SUM($B$2:B1277)</f>
        <v>0.94474536414494203</v>
      </c>
    </row>
    <row r="1278" spans="1:3" x14ac:dyDescent="0.3">
      <c r="A1278">
        <v>252</v>
      </c>
      <c r="B1278">
        <f t="shared" si="19"/>
        <v>1.8670110264782172E-4</v>
      </c>
      <c r="C1278" s="27">
        <f>SUM($B$2:B1278)</f>
        <v>0.94493206524758988</v>
      </c>
    </row>
    <row r="1279" spans="1:3" x14ac:dyDescent="0.3">
      <c r="A1279">
        <v>251</v>
      </c>
      <c r="B1279">
        <f t="shared" si="19"/>
        <v>1.8596022525636211E-4</v>
      </c>
      <c r="C1279" s="27">
        <f>SUM($B$2:B1279)</f>
        <v>0.94511802547284629</v>
      </c>
    </row>
    <row r="1280" spans="1:3" x14ac:dyDescent="0.3">
      <c r="A1280">
        <v>246</v>
      </c>
      <c r="B1280">
        <f t="shared" si="19"/>
        <v>1.8225583829906405E-4</v>
      </c>
      <c r="C1280" s="27">
        <f>SUM($B$2:B1280)</f>
        <v>0.94530028131114541</v>
      </c>
    </row>
    <row r="1281" spans="1:3" x14ac:dyDescent="0.3">
      <c r="A1281">
        <v>244</v>
      </c>
      <c r="B1281">
        <f t="shared" si="19"/>
        <v>1.8077408351614482E-4</v>
      </c>
      <c r="C1281" s="27">
        <f>SUM($B$2:B1281)</f>
        <v>0.94548105539466154</v>
      </c>
    </row>
    <row r="1282" spans="1:3" x14ac:dyDescent="0.3">
      <c r="A1282">
        <v>244</v>
      </c>
      <c r="B1282">
        <f t="shared" si="19"/>
        <v>1.8077408351614482E-4</v>
      </c>
      <c r="C1282" s="27">
        <f>SUM($B$2:B1282)</f>
        <v>0.94566182947817767</v>
      </c>
    </row>
    <row r="1283" spans="1:3" x14ac:dyDescent="0.3">
      <c r="A1283">
        <v>242</v>
      </c>
      <c r="B1283">
        <f t="shared" ref="B1283:B1346" si="20">A1283/$B$1</f>
        <v>1.7929232873322562E-4</v>
      </c>
      <c r="C1283" s="27">
        <f>SUM($B$2:B1283)</f>
        <v>0.94584112180691093</v>
      </c>
    </row>
    <row r="1284" spans="1:3" x14ac:dyDescent="0.3">
      <c r="A1284">
        <v>241</v>
      </c>
      <c r="B1284">
        <f t="shared" si="20"/>
        <v>1.7855145134176601E-4</v>
      </c>
      <c r="C1284" s="27">
        <f>SUM($B$2:B1284)</f>
        <v>0.94601967325825265</v>
      </c>
    </row>
    <row r="1285" spans="1:3" x14ac:dyDescent="0.3">
      <c r="A1285">
        <v>241</v>
      </c>
      <c r="B1285">
        <f t="shared" si="20"/>
        <v>1.7855145134176601E-4</v>
      </c>
      <c r="C1285" s="27">
        <f>SUM($B$2:B1285)</f>
        <v>0.94619822470959436</v>
      </c>
    </row>
    <row r="1286" spans="1:3" x14ac:dyDescent="0.3">
      <c r="A1286">
        <v>240</v>
      </c>
      <c r="B1286">
        <f t="shared" si="20"/>
        <v>1.778105739503064E-4</v>
      </c>
      <c r="C1286" s="27">
        <f>SUM($B$2:B1286)</f>
        <v>0.94637603528354464</v>
      </c>
    </row>
    <row r="1287" spans="1:3" x14ac:dyDescent="0.3">
      <c r="A1287">
        <v>240</v>
      </c>
      <c r="B1287">
        <f t="shared" si="20"/>
        <v>1.778105739503064E-4</v>
      </c>
      <c r="C1287" s="27">
        <f>SUM($B$2:B1287)</f>
        <v>0.94655384585749491</v>
      </c>
    </row>
    <row r="1288" spans="1:3" x14ac:dyDescent="0.3">
      <c r="A1288">
        <v>237</v>
      </c>
      <c r="B1288">
        <f t="shared" si="20"/>
        <v>1.7558794177592756E-4</v>
      </c>
      <c r="C1288" s="27">
        <f>SUM($B$2:B1288)</f>
        <v>0.94672943379927088</v>
      </c>
    </row>
    <row r="1289" spans="1:3" x14ac:dyDescent="0.3">
      <c r="A1289">
        <v>237</v>
      </c>
      <c r="B1289">
        <f t="shared" si="20"/>
        <v>1.7558794177592756E-4</v>
      </c>
      <c r="C1289" s="27">
        <f>SUM($B$2:B1289)</f>
        <v>0.94690502174104685</v>
      </c>
    </row>
    <row r="1290" spans="1:3" x14ac:dyDescent="0.3">
      <c r="A1290">
        <v>236</v>
      </c>
      <c r="B1290">
        <f t="shared" si="20"/>
        <v>1.7484706438446795E-4</v>
      </c>
      <c r="C1290" s="27">
        <f>SUM($B$2:B1290)</f>
        <v>0.94707986880543127</v>
      </c>
    </row>
    <row r="1291" spans="1:3" x14ac:dyDescent="0.3">
      <c r="A1291">
        <v>236</v>
      </c>
      <c r="B1291">
        <f t="shared" si="20"/>
        <v>1.7484706438446795E-4</v>
      </c>
      <c r="C1291" s="27">
        <f>SUM($B$2:B1291)</f>
        <v>0.94725471586981569</v>
      </c>
    </row>
    <row r="1292" spans="1:3" x14ac:dyDescent="0.3">
      <c r="A1292">
        <v>235</v>
      </c>
      <c r="B1292">
        <f t="shared" si="20"/>
        <v>1.7410618699300833E-4</v>
      </c>
      <c r="C1292" s="27">
        <f>SUM($B$2:B1292)</f>
        <v>0.94742882205680867</v>
      </c>
    </row>
    <row r="1293" spans="1:3" x14ac:dyDescent="0.3">
      <c r="A1293">
        <v>235</v>
      </c>
      <c r="B1293">
        <f t="shared" si="20"/>
        <v>1.7410618699300833E-4</v>
      </c>
      <c r="C1293" s="27">
        <f>SUM($B$2:B1293)</f>
        <v>0.94760292824380166</v>
      </c>
    </row>
    <row r="1294" spans="1:3" x14ac:dyDescent="0.3">
      <c r="A1294">
        <v>235</v>
      </c>
      <c r="B1294">
        <f t="shared" si="20"/>
        <v>1.7410618699300833E-4</v>
      </c>
      <c r="C1294" s="27">
        <f>SUM($B$2:B1294)</f>
        <v>0.94777703443079464</v>
      </c>
    </row>
    <row r="1295" spans="1:3" x14ac:dyDescent="0.3">
      <c r="A1295">
        <v>235</v>
      </c>
      <c r="B1295">
        <f t="shared" si="20"/>
        <v>1.7410618699300833E-4</v>
      </c>
      <c r="C1295" s="27">
        <f>SUM($B$2:B1295)</f>
        <v>0.94795114061778762</v>
      </c>
    </row>
    <row r="1296" spans="1:3" x14ac:dyDescent="0.3">
      <c r="A1296">
        <v>233</v>
      </c>
      <c r="B1296">
        <f t="shared" si="20"/>
        <v>1.7262443221008911E-4</v>
      </c>
      <c r="C1296" s="27">
        <f>SUM($B$2:B1296)</f>
        <v>0.94812376504999774</v>
      </c>
    </row>
    <row r="1297" spans="1:3" x14ac:dyDescent="0.3">
      <c r="A1297">
        <v>233</v>
      </c>
      <c r="B1297">
        <f t="shared" si="20"/>
        <v>1.7262443221008911E-4</v>
      </c>
      <c r="C1297" s="27">
        <f>SUM($B$2:B1297)</f>
        <v>0.94829638948220785</v>
      </c>
    </row>
    <row r="1298" spans="1:3" x14ac:dyDescent="0.3">
      <c r="A1298">
        <v>232</v>
      </c>
      <c r="B1298">
        <f t="shared" si="20"/>
        <v>1.7188355481862952E-4</v>
      </c>
      <c r="C1298" s="27">
        <f>SUM($B$2:B1298)</f>
        <v>0.94846827303702652</v>
      </c>
    </row>
    <row r="1299" spans="1:3" x14ac:dyDescent="0.3">
      <c r="A1299">
        <v>231</v>
      </c>
      <c r="B1299">
        <f t="shared" si="20"/>
        <v>1.7114267742716991E-4</v>
      </c>
      <c r="C1299" s="27">
        <f>SUM($B$2:B1299)</f>
        <v>0.94863941571445365</v>
      </c>
    </row>
    <row r="1300" spans="1:3" x14ac:dyDescent="0.3">
      <c r="A1300">
        <v>231</v>
      </c>
      <c r="B1300">
        <f t="shared" si="20"/>
        <v>1.7114267742716991E-4</v>
      </c>
      <c r="C1300" s="27">
        <f>SUM($B$2:B1300)</f>
        <v>0.94881055839188078</v>
      </c>
    </row>
    <row r="1301" spans="1:3" x14ac:dyDescent="0.3">
      <c r="A1301">
        <v>231</v>
      </c>
      <c r="B1301">
        <f t="shared" si="20"/>
        <v>1.7114267742716991E-4</v>
      </c>
      <c r="C1301" s="27">
        <f>SUM($B$2:B1301)</f>
        <v>0.9489817010693079</v>
      </c>
    </row>
    <row r="1302" spans="1:3" x14ac:dyDescent="0.3">
      <c r="A1302">
        <v>227</v>
      </c>
      <c r="B1302">
        <f t="shared" si="20"/>
        <v>1.6817916786133146E-4</v>
      </c>
      <c r="C1302" s="27">
        <f>SUM($B$2:B1302)</f>
        <v>0.94914988023716929</v>
      </c>
    </row>
    <row r="1303" spans="1:3" x14ac:dyDescent="0.3">
      <c r="A1303">
        <v>227</v>
      </c>
      <c r="B1303">
        <f t="shared" si="20"/>
        <v>1.6817916786133146E-4</v>
      </c>
      <c r="C1303" s="27">
        <f>SUM($B$2:B1303)</f>
        <v>0.94931805940503067</v>
      </c>
    </row>
    <row r="1304" spans="1:3" x14ac:dyDescent="0.3">
      <c r="A1304">
        <v>227</v>
      </c>
      <c r="B1304">
        <f t="shared" si="20"/>
        <v>1.6817916786133146E-4</v>
      </c>
      <c r="C1304" s="27">
        <f>SUM($B$2:B1304)</f>
        <v>0.94948623857289205</v>
      </c>
    </row>
    <row r="1305" spans="1:3" x14ac:dyDescent="0.3">
      <c r="A1305">
        <v>225</v>
      </c>
      <c r="B1305">
        <f t="shared" si="20"/>
        <v>1.6669741307841224E-4</v>
      </c>
      <c r="C1305" s="27">
        <f>SUM($B$2:B1305)</f>
        <v>0.94965293598597045</v>
      </c>
    </row>
    <row r="1306" spans="1:3" x14ac:dyDescent="0.3">
      <c r="A1306">
        <v>224</v>
      </c>
      <c r="B1306">
        <f t="shared" si="20"/>
        <v>1.6595653568695262E-4</v>
      </c>
      <c r="C1306" s="27">
        <f>SUM($B$2:B1306)</f>
        <v>0.94981889252165741</v>
      </c>
    </row>
    <row r="1307" spans="1:3" x14ac:dyDescent="0.3">
      <c r="A1307">
        <v>223</v>
      </c>
      <c r="B1307">
        <f t="shared" si="20"/>
        <v>1.6521565829549301E-4</v>
      </c>
      <c r="C1307" s="27">
        <f>SUM($B$2:B1307)</f>
        <v>0.94998410817995294</v>
      </c>
    </row>
    <row r="1308" spans="1:3" x14ac:dyDescent="0.3">
      <c r="A1308">
        <v>223</v>
      </c>
      <c r="B1308">
        <f t="shared" si="20"/>
        <v>1.6521565829549301E-4</v>
      </c>
      <c r="C1308" s="27">
        <f>SUM($B$2:B1308)</f>
        <v>0.95014932383824846</v>
      </c>
    </row>
    <row r="1309" spans="1:3" x14ac:dyDescent="0.3">
      <c r="A1309">
        <v>222</v>
      </c>
      <c r="B1309">
        <f t="shared" si="20"/>
        <v>1.644747809040334E-4</v>
      </c>
      <c r="C1309" s="27">
        <f>SUM($B$2:B1309)</f>
        <v>0.95031379861915244</v>
      </c>
    </row>
    <row r="1310" spans="1:3" x14ac:dyDescent="0.3">
      <c r="A1310">
        <v>222</v>
      </c>
      <c r="B1310">
        <f t="shared" si="20"/>
        <v>1.644747809040334E-4</v>
      </c>
      <c r="C1310" s="27">
        <f>SUM($B$2:B1310)</f>
        <v>0.95047827340005642</v>
      </c>
    </row>
    <row r="1311" spans="1:3" x14ac:dyDescent="0.3">
      <c r="A1311">
        <v>222</v>
      </c>
      <c r="B1311">
        <f t="shared" si="20"/>
        <v>1.644747809040334E-4</v>
      </c>
      <c r="C1311" s="27">
        <f>SUM($B$2:B1311)</f>
        <v>0.9506427481809604</v>
      </c>
    </row>
    <row r="1312" spans="1:3" x14ac:dyDescent="0.3">
      <c r="A1312">
        <v>221</v>
      </c>
      <c r="B1312">
        <f t="shared" si="20"/>
        <v>1.6373390351257381E-4</v>
      </c>
      <c r="C1312" s="27">
        <f>SUM($B$2:B1312)</f>
        <v>0.95080648208447294</v>
      </c>
    </row>
    <row r="1313" spans="1:3" x14ac:dyDescent="0.3">
      <c r="A1313">
        <v>219</v>
      </c>
      <c r="B1313">
        <f t="shared" si="20"/>
        <v>1.6225214872965459E-4</v>
      </c>
      <c r="C1313" s="27">
        <f>SUM($B$2:B1313)</f>
        <v>0.95096873423320261</v>
      </c>
    </row>
    <row r="1314" spans="1:3" x14ac:dyDescent="0.3">
      <c r="A1314">
        <v>218</v>
      </c>
      <c r="B1314">
        <f t="shared" si="20"/>
        <v>1.6151127133819497E-4</v>
      </c>
      <c r="C1314" s="27">
        <f>SUM($B$2:B1314)</f>
        <v>0.95113024550454084</v>
      </c>
    </row>
    <row r="1315" spans="1:3" x14ac:dyDescent="0.3">
      <c r="A1315">
        <v>217</v>
      </c>
      <c r="B1315">
        <f t="shared" si="20"/>
        <v>1.6077039394673536E-4</v>
      </c>
      <c r="C1315" s="27">
        <f>SUM($B$2:B1315)</f>
        <v>0.95129101589848752</v>
      </c>
    </row>
    <row r="1316" spans="1:3" x14ac:dyDescent="0.3">
      <c r="A1316">
        <v>216</v>
      </c>
      <c r="B1316">
        <f t="shared" si="20"/>
        <v>1.6002951655527575E-4</v>
      </c>
      <c r="C1316" s="27">
        <f>SUM($B$2:B1316)</f>
        <v>0.95145104541504277</v>
      </c>
    </row>
    <row r="1317" spans="1:3" x14ac:dyDescent="0.3">
      <c r="A1317">
        <v>215</v>
      </c>
      <c r="B1317">
        <f t="shared" si="20"/>
        <v>1.5928863916381614E-4</v>
      </c>
      <c r="C1317" s="27">
        <f>SUM($B$2:B1317)</f>
        <v>0.95161033405420659</v>
      </c>
    </row>
    <row r="1318" spans="1:3" x14ac:dyDescent="0.3">
      <c r="A1318">
        <v>215</v>
      </c>
      <c r="B1318">
        <f t="shared" si="20"/>
        <v>1.5928863916381614E-4</v>
      </c>
      <c r="C1318" s="27">
        <f>SUM($B$2:B1318)</f>
        <v>0.9517696226933704</v>
      </c>
    </row>
    <row r="1319" spans="1:3" x14ac:dyDescent="0.3">
      <c r="A1319">
        <v>213</v>
      </c>
      <c r="B1319">
        <f t="shared" si="20"/>
        <v>1.5780688438089691E-4</v>
      </c>
      <c r="C1319" s="27">
        <f>SUM($B$2:B1319)</f>
        <v>0.95192742957775134</v>
      </c>
    </row>
    <row r="1320" spans="1:3" x14ac:dyDescent="0.3">
      <c r="A1320">
        <v>211</v>
      </c>
      <c r="B1320">
        <f t="shared" si="20"/>
        <v>1.5632512959797771E-4</v>
      </c>
      <c r="C1320" s="27">
        <f>SUM($B$2:B1320)</f>
        <v>0.95208375470734929</v>
      </c>
    </row>
    <row r="1321" spans="1:3" x14ac:dyDescent="0.3">
      <c r="A1321">
        <v>211</v>
      </c>
      <c r="B1321">
        <f t="shared" si="20"/>
        <v>1.5632512959797771E-4</v>
      </c>
      <c r="C1321" s="27">
        <f>SUM($B$2:B1321)</f>
        <v>0.95224007983694725</v>
      </c>
    </row>
    <row r="1322" spans="1:3" x14ac:dyDescent="0.3">
      <c r="A1322">
        <v>211</v>
      </c>
      <c r="B1322">
        <f t="shared" si="20"/>
        <v>1.5632512959797771E-4</v>
      </c>
      <c r="C1322" s="27">
        <f>SUM($B$2:B1322)</f>
        <v>0.95239640496654521</v>
      </c>
    </row>
    <row r="1323" spans="1:3" x14ac:dyDescent="0.3">
      <c r="A1323">
        <v>211</v>
      </c>
      <c r="B1323">
        <f t="shared" si="20"/>
        <v>1.5632512959797771E-4</v>
      </c>
      <c r="C1323" s="27">
        <f>SUM($B$2:B1323)</f>
        <v>0.95255273009614316</v>
      </c>
    </row>
    <row r="1324" spans="1:3" x14ac:dyDescent="0.3">
      <c r="A1324">
        <v>210</v>
      </c>
      <c r="B1324">
        <f t="shared" si="20"/>
        <v>1.555842522065181E-4</v>
      </c>
      <c r="C1324" s="27">
        <f>SUM($B$2:B1324)</f>
        <v>0.95270831434834968</v>
      </c>
    </row>
    <row r="1325" spans="1:3" x14ac:dyDescent="0.3">
      <c r="A1325">
        <v>210</v>
      </c>
      <c r="B1325">
        <f t="shared" si="20"/>
        <v>1.555842522065181E-4</v>
      </c>
      <c r="C1325" s="27">
        <f>SUM($B$2:B1325)</f>
        <v>0.9528638986005562</v>
      </c>
    </row>
    <row r="1326" spans="1:3" x14ac:dyDescent="0.3">
      <c r="A1326">
        <v>210</v>
      </c>
      <c r="B1326">
        <f t="shared" si="20"/>
        <v>1.555842522065181E-4</v>
      </c>
      <c r="C1326" s="27">
        <f>SUM($B$2:B1326)</f>
        <v>0.95301948285276272</v>
      </c>
    </row>
    <row r="1327" spans="1:3" x14ac:dyDescent="0.3">
      <c r="A1327">
        <v>209</v>
      </c>
      <c r="B1327">
        <f t="shared" si="20"/>
        <v>1.5484337481505849E-4</v>
      </c>
      <c r="C1327" s="27">
        <f>SUM($B$2:B1327)</f>
        <v>0.95317432622757781</v>
      </c>
    </row>
    <row r="1328" spans="1:3" x14ac:dyDescent="0.3">
      <c r="A1328">
        <v>209</v>
      </c>
      <c r="B1328">
        <f t="shared" si="20"/>
        <v>1.5484337481505849E-4</v>
      </c>
      <c r="C1328" s="27">
        <f>SUM($B$2:B1328)</f>
        <v>0.95332916960239289</v>
      </c>
    </row>
    <row r="1329" spans="1:3" x14ac:dyDescent="0.3">
      <c r="A1329">
        <v>209</v>
      </c>
      <c r="B1329">
        <f t="shared" si="20"/>
        <v>1.5484337481505849E-4</v>
      </c>
      <c r="C1329" s="27">
        <f>SUM($B$2:B1329)</f>
        <v>0.95348401297720797</v>
      </c>
    </row>
    <row r="1330" spans="1:3" x14ac:dyDescent="0.3">
      <c r="A1330">
        <v>209</v>
      </c>
      <c r="B1330">
        <f t="shared" si="20"/>
        <v>1.5484337481505849E-4</v>
      </c>
      <c r="C1330" s="27">
        <f>SUM($B$2:B1330)</f>
        <v>0.95363885635202306</v>
      </c>
    </row>
    <row r="1331" spans="1:3" x14ac:dyDescent="0.3">
      <c r="A1331">
        <v>207</v>
      </c>
      <c r="B1331">
        <f t="shared" si="20"/>
        <v>1.5336162003213926E-4</v>
      </c>
      <c r="C1331" s="27">
        <f>SUM($B$2:B1331)</f>
        <v>0.95379221797205516</v>
      </c>
    </row>
    <row r="1332" spans="1:3" x14ac:dyDescent="0.3">
      <c r="A1332">
        <v>205</v>
      </c>
      <c r="B1332">
        <f t="shared" si="20"/>
        <v>1.5187986524922004E-4</v>
      </c>
      <c r="C1332" s="27">
        <f>SUM($B$2:B1332)</f>
        <v>0.95394409783730438</v>
      </c>
    </row>
    <row r="1333" spans="1:3" x14ac:dyDescent="0.3">
      <c r="A1333">
        <v>203</v>
      </c>
      <c r="B1333">
        <f t="shared" si="20"/>
        <v>1.5039811046630081E-4</v>
      </c>
      <c r="C1333" s="27">
        <f>SUM($B$2:B1333)</f>
        <v>0.95409449594777074</v>
      </c>
    </row>
    <row r="1334" spans="1:3" x14ac:dyDescent="0.3">
      <c r="A1334">
        <v>201</v>
      </c>
      <c r="B1334">
        <f t="shared" si="20"/>
        <v>1.4891635568338161E-4</v>
      </c>
      <c r="C1334" s="27">
        <f>SUM($B$2:B1334)</f>
        <v>0.95424341230345411</v>
      </c>
    </row>
    <row r="1335" spans="1:3" x14ac:dyDescent="0.3">
      <c r="A1335">
        <v>199</v>
      </c>
      <c r="B1335">
        <f t="shared" si="20"/>
        <v>1.4743460090046239E-4</v>
      </c>
      <c r="C1335" s="27">
        <f>SUM($B$2:B1335)</f>
        <v>0.95439084690435461</v>
      </c>
    </row>
    <row r="1336" spans="1:3" x14ac:dyDescent="0.3">
      <c r="A1336">
        <v>199</v>
      </c>
      <c r="B1336">
        <f t="shared" si="20"/>
        <v>1.4743460090046239E-4</v>
      </c>
      <c r="C1336" s="27">
        <f>SUM($B$2:B1336)</f>
        <v>0.9545382815052551</v>
      </c>
    </row>
    <row r="1337" spans="1:3" x14ac:dyDescent="0.3">
      <c r="A1337">
        <v>198</v>
      </c>
      <c r="B1337">
        <f t="shared" si="20"/>
        <v>1.4669372350900278E-4</v>
      </c>
      <c r="C1337" s="27">
        <f>SUM($B$2:B1337)</f>
        <v>0.95468497522876405</v>
      </c>
    </row>
    <row r="1338" spans="1:3" x14ac:dyDescent="0.3">
      <c r="A1338">
        <v>198</v>
      </c>
      <c r="B1338">
        <f t="shared" si="20"/>
        <v>1.4669372350900278E-4</v>
      </c>
      <c r="C1338" s="27">
        <f>SUM($B$2:B1338)</f>
        <v>0.954831668952273</v>
      </c>
    </row>
    <row r="1339" spans="1:3" x14ac:dyDescent="0.3">
      <c r="A1339">
        <v>198</v>
      </c>
      <c r="B1339">
        <f t="shared" si="20"/>
        <v>1.4669372350900278E-4</v>
      </c>
      <c r="C1339" s="27">
        <f>SUM($B$2:B1339)</f>
        <v>0.95497836267578196</v>
      </c>
    </row>
    <row r="1340" spans="1:3" x14ac:dyDescent="0.3">
      <c r="A1340">
        <v>195</v>
      </c>
      <c r="B1340">
        <f t="shared" si="20"/>
        <v>1.4447109133462394E-4</v>
      </c>
      <c r="C1340" s="27">
        <f>SUM($B$2:B1340)</f>
        <v>0.9551228337671166</v>
      </c>
    </row>
    <row r="1341" spans="1:3" x14ac:dyDescent="0.3">
      <c r="A1341">
        <v>195</v>
      </c>
      <c r="B1341">
        <f t="shared" si="20"/>
        <v>1.4447109133462394E-4</v>
      </c>
      <c r="C1341" s="27">
        <f>SUM($B$2:B1341)</f>
        <v>0.95526730485845124</v>
      </c>
    </row>
    <row r="1342" spans="1:3" x14ac:dyDescent="0.3">
      <c r="A1342">
        <v>194</v>
      </c>
      <c r="B1342">
        <f t="shared" si="20"/>
        <v>1.4373021394316433E-4</v>
      </c>
      <c r="C1342" s="27">
        <f>SUM($B$2:B1342)</f>
        <v>0.95541103507239444</v>
      </c>
    </row>
    <row r="1343" spans="1:3" x14ac:dyDescent="0.3">
      <c r="A1343">
        <v>193</v>
      </c>
      <c r="B1343">
        <f t="shared" si="20"/>
        <v>1.4298933655170471E-4</v>
      </c>
      <c r="C1343" s="27">
        <f>SUM($B$2:B1343)</f>
        <v>0.9555540244089461</v>
      </c>
    </row>
    <row r="1344" spans="1:3" x14ac:dyDescent="0.3">
      <c r="A1344">
        <v>192</v>
      </c>
      <c r="B1344">
        <f t="shared" si="20"/>
        <v>1.422484591602451E-4</v>
      </c>
      <c r="C1344" s="27">
        <f>SUM($B$2:B1344)</f>
        <v>0.95569627286810632</v>
      </c>
    </row>
    <row r="1345" spans="1:3" x14ac:dyDescent="0.3">
      <c r="A1345">
        <v>191</v>
      </c>
      <c r="B1345">
        <f t="shared" si="20"/>
        <v>1.4150758176878549E-4</v>
      </c>
      <c r="C1345" s="27">
        <f>SUM($B$2:B1345)</f>
        <v>0.95583778044987511</v>
      </c>
    </row>
    <row r="1346" spans="1:3" x14ac:dyDescent="0.3">
      <c r="A1346">
        <v>191</v>
      </c>
      <c r="B1346">
        <f t="shared" si="20"/>
        <v>1.4150758176878549E-4</v>
      </c>
      <c r="C1346" s="27">
        <f>SUM($B$2:B1346)</f>
        <v>0.95597928803164389</v>
      </c>
    </row>
    <row r="1347" spans="1:3" x14ac:dyDescent="0.3">
      <c r="A1347">
        <v>189</v>
      </c>
      <c r="B1347">
        <f t="shared" ref="B1347:B1410" si="21">A1347/$B$1</f>
        <v>1.4002582698586629E-4</v>
      </c>
      <c r="C1347" s="27">
        <f>SUM($B$2:B1347)</f>
        <v>0.9561193138586298</v>
      </c>
    </row>
    <row r="1348" spans="1:3" x14ac:dyDescent="0.3">
      <c r="A1348">
        <v>189</v>
      </c>
      <c r="B1348">
        <f t="shared" si="21"/>
        <v>1.4002582698586629E-4</v>
      </c>
      <c r="C1348" s="27">
        <f>SUM($B$2:B1348)</f>
        <v>0.95625933968561572</v>
      </c>
    </row>
    <row r="1349" spans="1:3" x14ac:dyDescent="0.3">
      <c r="A1349">
        <v>188</v>
      </c>
      <c r="B1349">
        <f t="shared" si="21"/>
        <v>1.3928494959440668E-4</v>
      </c>
      <c r="C1349" s="27">
        <f>SUM($B$2:B1349)</f>
        <v>0.95639862463521008</v>
      </c>
    </row>
    <row r="1350" spans="1:3" x14ac:dyDescent="0.3">
      <c r="A1350">
        <v>187</v>
      </c>
      <c r="B1350">
        <f t="shared" si="21"/>
        <v>1.3854407220294707E-4</v>
      </c>
      <c r="C1350" s="27">
        <f>SUM($B$2:B1350)</f>
        <v>0.95653716870741301</v>
      </c>
    </row>
    <row r="1351" spans="1:3" x14ac:dyDescent="0.3">
      <c r="A1351">
        <v>187</v>
      </c>
      <c r="B1351">
        <f t="shared" si="21"/>
        <v>1.3854407220294707E-4</v>
      </c>
      <c r="C1351" s="27">
        <f>SUM($B$2:B1351)</f>
        <v>0.95667571277961594</v>
      </c>
    </row>
    <row r="1352" spans="1:3" x14ac:dyDescent="0.3">
      <c r="A1352">
        <v>187</v>
      </c>
      <c r="B1352">
        <f t="shared" si="21"/>
        <v>1.3854407220294707E-4</v>
      </c>
      <c r="C1352" s="27">
        <f>SUM($B$2:B1352)</f>
        <v>0.95681425685181887</v>
      </c>
    </row>
    <row r="1353" spans="1:3" x14ac:dyDescent="0.3">
      <c r="A1353">
        <v>186</v>
      </c>
      <c r="B1353">
        <f t="shared" si="21"/>
        <v>1.3780319481148745E-4</v>
      </c>
      <c r="C1353" s="27">
        <f>SUM($B$2:B1353)</f>
        <v>0.95695206004663036</v>
      </c>
    </row>
    <row r="1354" spans="1:3" x14ac:dyDescent="0.3">
      <c r="A1354">
        <v>186</v>
      </c>
      <c r="B1354">
        <f t="shared" si="21"/>
        <v>1.3780319481148745E-4</v>
      </c>
      <c r="C1354" s="27">
        <f>SUM($B$2:B1354)</f>
        <v>0.95708986324144185</v>
      </c>
    </row>
    <row r="1355" spans="1:3" x14ac:dyDescent="0.3">
      <c r="A1355">
        <v>185</v>
      </c>
      <c r="B1355">
        <f t="shared" si="21"/>
        <v>1.3706231742002784E-4</v>
      </c>
      <c r="C1355" s="27">
        <f>SUM($B$2:B1355)</f>
        <v>0.95722692555886191</v>
      </c>
    </row>
    <row r="1356" spans="1:3" x14ac:dyDescent="0.3">
      <c r="A1356">
        <v>185</v>
      </c>
      <c r="B1356">
        <f t="shared" si="21"/>
        <v>1.3706231742002784E-4</v>
      </c>
      <c r="C1356" s="27">
        <f>SUM($B$2:B1356)</f>
        <v>0.95736398787628196</v>
      </c>
    </row>
    <row r="1357" spans="1:3" x14ac:dyDescent="0.3">
      <c r="A1357">
        <v>185</v>
      </c>
      <c r="B1357">
        <f t="shared" si="21"/>
        <v>1.3706231742002784E-4</v>
      </c>
      <c r="C1357" s="27">
        <f>SUM($B$2:B1357)</f>
        <v>0.95750105019370202</v>
      </c>
    </row>
    <row r="1358" spans="1:3" x14ac:dyDescent="0.3">
      <c r="A1358">
        <v>184</v>
      </c>
      <c r="B1358">
        <f t="shared" si="21"/>
        <v>1.3632144002856823E-4</v>
      </c>
      <c r="C1358" s="27">
        <f>SUM($B$2:B1358)</f>
        <v>0.95763737163373064</v>
      </c>
    </row>
    <row r="1359" spans="1:3" x14ac:dyDescent="0.3">
      <c r="A1359">
        <v>184</v>
      </c>
      <c r="B1359">
        <f t="shared" si="21"/>
        <v>1.3632144002856823E-4</v>
      </c>
      <c r="C1359" s="27">
        <f>SUM($B$2:B1359)</f>
        <v>0.95777369307375926</v>
      </c>
    </row>
    <row r="1360" spans="1:3" x14ac:dyDescent="0.3">
      <c r="A1360">
        <v>183</v>
      </c>
      <c r="B1360">
        <f t="shared" si="21"/>
        <v>1.3558056263710861E-4</v>
      </c>
      <c r="C1360" s="27">
        <f>SUM($B$2:B1360)</f>
        <v>0.95790927363639633</v>
      </c>
    </row>
    <row r="1361" spans="1:3" x14ac:dyDescent="0.3">
      <c r="A1361">
        <v>183</v>
      </c>
      <c r="B1361">
        <f t="shared" si="21"/>
        <v>1.3558056263710861E-4</v>
      </c>
      <c r="C1361" s="27">
        <f>SUM($B$2:B1361)</f>
        <v>0.9580448541990334</v>
      </c>
    </row>
    <row r="1362" spans="1:3" x14ac:dyDescent="0.3">
      <c r="A1362">
        <v>183</v>
      </c>
      <c r="B1362">
        <f t="shared" si="21"/>
        <v>1.3558056263710861E-4</v>
      </c>
      <c r="C1362" s="27">
        <f>SUM($B$2:B1362)</f>
        <v>0.95818043476167047</v>
      </c>
    </row>
    <row r="1363" spans="1:3" x14ac:dyDescent="0.3">
      <c r="A1363">
        <v>182</v>
      </c>
      <c r="B1363">
        <f t="shared" si="21"/>
        <v>1.34839685245649E-4</v>
      </c>
      <c r="C1363" s="27">
        <f>SUM($B$2:B1363)</f>
        <v>0.95831527444691611</v>
      </c>
    </row>
    <row r="1364" spans="1:3" x14ac:dyDescent="0.3">
      <c r="A1364">
        <v>182</v>
      </c>
      <c r="B1364">
        <f t="shared" si="21"/>
        <v>1.34839685245649E-4</v>
      </c>
      <c r="C1364" s="27">
        <f>SUM($B$2:B1364)</f>
        <v>0.95845011413216175</v>
      </c>
    </row>
    <row r="1365" spans="1:3" x14ac:dyDescent="0.3">
      <c r="A1365">
        <v>180</v>
      </c>
      <c r="B1365">
        <f t="shared" si="21"/>
        <v>1.333579304627298E-4</v>
      </c>
      <c r="C1365" s="27">
        <f>SUM($B$2:B1365)</f>
        <v>0.95858347206262451</v>
      </c>
    </row>
    <row r="1366" spans="1:3" x14ac:dyDescent="0.3">
      <c r="A1366">
        <v>180</v>
      </c>
      <c r="B1366">
        <f t="shared" si="21"/>
        <v>1.333579304627298E-4</v>
      </c>
      <c r="C1366" s="27">
        <f>SUM($B$2:B1366)</f>
        <v>0.95871682999308727</v>
      </c>
    </row>
    <row r="1367" spans="1:3" x14ac:dyDescent="0.3">
      <c r="A1367">
        <v>178</v>
      </c>
      <c r="B1367">
        <f t="shared" si="21"/>
        <v>1.3187617567981058E-4</v>
      </c>
      <c r="C1367" s="27">
        <f>SUM($B$2:B1367)</f>
        <v>0.95884870616876705</v>
      </c>
    </row>
    <row r="1368" spans="1:3" x14ac:dyDescent="0.3">
      <c r="A1368">
        <v>178</v>
      </c>
      <c r="B1368">
        <f t="shared" si="21"/>
        <v>1.3187617567981058E-4</v>
      </c>
      <c r="C1368" s="27">
        <f>SUM($B$2:B1368)</f>
        <v>0.95898058234444683</v>
      </c>
    </row>
    <row r="1369" spans="1:3" x14ac:dyDescent="0.3">
      <c r="A1369">
        <v>177</v>
      </c>
      <c r="B1369">
        <f t="shared" si="21"/>
        <v>1.3113529828835097E-4</v>
      </c>
      <c r="C1369" s="27">
        <f>SUM($B$2:B1369)</f>
        <v>0.95911171764273517</v>
      </c>
    </row>
    <row r="1370" spans="1:3" x14ac:dyDescent="0.3">
      <c r="A1370">
        <v>177</v>
      </c>
      <c r="B1370">
        <f t="shared" si="21"/>
        <v>1.3113529828835097E-4</v>
      </c>
      <c r="C1370" s="27">
        <f>SUM($B$2:B1370)</f>
        <v>0.95924285294102352</v>
      </c>
    </row>
    <row r="1371" spans="1:3" x14ac:dyDescent="0.3">
      <c r="A1371">
        <v>177</v>
      </c>
      <c r="B1371">
        <f t="shared" si="21"/>
        <v>1.3113529828835097E-4</v>
      </c>
      <c r="C1371" s="27">
        <f>SUM($B$2:B1371)</f>
        <v>0.95937398823931186</v>
      </c>
    </row>
    <row r="1372" spans="1:3" x14ac:dyDescent="0.3">
      <c r="A1372">
        <v>176</v>
      </c>
      <c r="B1372">
        <f t="shared" si="21"/>
        <v>1.3039442089689135E-4</v>
      </c>
      <c r="C1372" s="27">
        <f>SUM($B$2:B1372)</f>
        <v>0.95950438266020877</v>
      </c>
    </row>
    <row r="1373" spans="1:3" x14ac:dyDescent="0.3">
      <c r="A1373">
        <v>175</v>
      </c>
      <c r="B1373">
        <f t="shared" si="21"/>
        <v>1.2965354350543174E-4</v>
      </c>
      <c r="C1373" s="27">
        <f>SUM($B$2:B1373)</f>
        <v>0.95963403620371424</v>
      </c>
    </row>
    <row r="1374" spans="1:3" x14ac:dyDescent="0.3">
      <c r="A1374">
        <v>174</v>
      </c>
      <c r="B1374">
        <f t="shared" si="21"/>
        <v>1.2891266611397213E-4</v>
      </c>
      <c r="C1374" s="27">
        <f>SUM($B$2:B1374)</f>
        <v>0.95976294886982816</v>
      </c>
    </row>
    <row r="1375" spans="1:3" x14ac:dyDescent="0.3">
      <c r="A1375">
        <v>174</v>
      </c>
      <c r="B1375">
        <f t="shared" si="21"/>
        <v>1.2891266611397213E-4</v>
      </c>
      <c r="C1375" s="27">
        <f>SUM($B$2:B1375)</f>
        <v>0.95989186153594208</v>
      </c>
    </row>
    <row r="1376" spans="1:3" x14ac:dyDescent="0.3">
      <c r="A1376">
        <v>174</v>
      </c>
      <c r="B1376">
        <f t="shared" si="21"/>
        <v>1.2891266611397213E-4</v>
      </c>
      <c r="C1376" s="27">
        <f>SUM($B$2:B1376)</f>
        <v>0.960020774202056</v>
      </c>
    </row>
    <row r="1377" spans="1:3" x14ac:dyDescent="0.3">
      <c r="A1377">
        <v>174</v>
      </c>
      <c r="B1377">
        <f t="shared" si="21"/>
        <v>1.2891266611397213E-4</v>
      </c>
      <c r="C1377" s="27">
        <f>SUM($B$2:B1377)</f>
        <v>0.96014968686816993</v>
      </c>
    </row>
    <row r="1378" spans="1:3" x14ac:dyDescent="0.3">
      <c r="A1378">
        <v>173</v>
      </c>
      <c r="B1378">
        <f t="shared" si="21"/>
        <v>1.2817178872251252E-4</v>
      </c>
      <c r="C1378" s="27">
        <f>SUM($B$2:B1378)</f>
        <v>0.96027785865689241</v>
      </c>
    </row>
    <row r="1379" spans="1:3" x14ac:dyDescent="0.3">
      <c r="A1379">
        <v>172</v>
      </c>
      <c r="B1379">
        <f t="shared" si="21"/>
        <v>1.274309113310529E-4</v>
      </c>
      <c r="C1379" s="27">
        <f>SUM($B$2:B1379)</f>
        <v>0.96040528956822346</v>
      </c>
    </row>
    <row r="1380" spans="1:3" x14ac:dyDescent="0.3">
      <c r="A1380">
        <v>172</v>
      </c>
      <c r="B1380">
        <f t="shared" si="21"/>
        <v>1.274309113310529E-4</v>
      </c>
      <c r="C1380" s="27">
        <f>SUM($B$2:B1380)</f>
        <v>0.96053272047955451</v>
      </c>
    </row>
    <row r="1381" spans="1:3" x14ac:dyDescent="0.3">
      <c r="A1381">
        <v>171</v>
      </c>
      <c r="B1381">
        <f t="shared" si="21"/>
        <v>1.2669003393959329E-4</v>
      </c>
      <c r="C1381" s="27">
        <f>SUM($B$2:B1381)</f>
        <v>0.96065941051349413</v>
      </c>
    </row>
    <row r="1382" spans="1:3" x14ac:dyDescent="0.3">
      <c r="A1382">
        <v>170</v>
      </c>
      <c r="B1382">
        <f t="shared" si="21"/>
        <v>1.2594915654813371E-4</v>
      </c>
      <c r="C1382" s="27">
        <f>SUM($B$2:B1382)</f>
        <v>0.9607853596700423</v>
      </c>
    </row>
    <row r="1383" spans="1:3" x14ac:dyDescent="0.3">
      <c r="A1383">
        <v>170</v>
      </c>
      <c r="B1383">
        <f t="shared" si="21"/>
        <v>1.2594915654813371E-4</v>
      </c>
      <c r="C1383" s="27">
        <f>SUM($B$2:B1383)</f>
        <v>0.96091130882659048</v>
      </c>
    </row>
    <row r="1384" spans="1:3" x14ac:dyDescent="0.3">
      <c r="A1384">
        <v>169</v>
      </c>
      <c r="B1384">
        <f t="shared" si="21"/>
        <v>1.2520827915667409E-4</v>
      </c>
      <c r="C1384" s="27">
        <f>SUM($B$2:B1384)</f>
        <v>0.96103651710574711</v>
      </c>
    </row>
    <row r="1385" spans="1:3" x14ac:dyDescent="0.3">
      <c r="A1385">
        <v>169</v>
      </c>
      <c r="B1385">
        <f t="shared" si="21"/>
        <v>1.2520827915667409E-4</v>
      </c>
      <c r="C1385" s="27">
        <f>SUM($B$2:B1385)</f>
        <v>0.96116172538490374</v>
      </c>
    </row>
    <row r="1386" spans="1:3" x14ac:dyDescent="0.3">
      <c r="A1386">
        <v>167</v>
      </c>
      <c r="B1386">
        <f t="shared" si="21"/>
        <v>1.2372652437375487E-4</v>
      </c>
      <c r="C1386" s="27">
        <f>SUM($B$2:B1386)</f>
        <v>0.9612854519092775</v>
      </c>
    </row>
    <row r="1387" spans="1:3" x14ac:dyDescent="0.3">
      <c r="A1387">
        <v>167</v>
      </c>
      <c r="B1387">
        <f t="shared" si="21"/>
        <v>1.2372652437375487E-4</v>
      </c>
      <c r="C1387" s="27">
        <f>SUM($B$2:B1387)</f>
        <v>0.96140917843365126</v>
      </c>
    </row>
    <row r="1388" spans="1:3" x14ac:dyDescent="0.3">
      <c r="A1388">
        <v>165</v>
      </c>
      <c r="B1388">
        <f t="shared" si="21"/>
        <v>1.2224476959083564E-4</v>
      </c>
      <c r="C1388" s="27">
        <f>SUM($B$2:B1388)</f>
        <v>0.96153142320324214</v>
      </c>
    </row>
    <row r="1389" spans="1:3" x14ac:dyDescent="0.3">
      <c r="A1389">
        <v>165</v>
      </c>
      <c r="B1389">
        <f t="shared" si="21"/>
        <v>1.2224476959083564E-4</v>
      </c>
      <c r="C1389" s="27">
        <f>SUM($B$2:B1389)</f>
        <v>0.96165366797283303</v>
      </c>
    </row>
    <row r="1390" spans="1:3" x14ac:dyDescent="0.3">
      <c r="A1390">
        <v>165</v>
      </c>
      <c r="B1390">
        <f t="shared" si="21"/>
        <v>1.2224476959083564E-4</v>
      </c>
      <c r="C1390" s="27">
        <f>SUM($B$2:B1390)</f>
        <v>0.96177591274242391</v>
      </c>
    </row>
    <row r="1391" spans="1:3" x14ac:dyDescent="0.3">
      <c r="A1391">
        <v>165</v>
      </c>
      <c r="B1391">
        <f t="shared" si="21"/>
        <v>1.2224476959083564E-4</v>
      </c>
      <c r="C1391" s="27">
        <f>SUM($B$2:B1391)</f>
        <v>0.9618981575120148</v>
      </c>
    </row>
    <row r="1392" spans="1:3" x14ac:dyDescent="0.3">
      <c r="A1392">
        <v>163</v>
      </c>
      <c r="B1392">
        <f t="shared" si="21"/>
        <v>1.2076301480791642E-4</v>
      </c>
      <c r="C1392" s="27">
        <f>SUM($B$2:B1392)</f>
        <v>0.9620189205268227</v>
      </c>
    </row>
    <row r="1393" spans="1:3" x14ac:dyDescent="0.3">
      <c r="A1393">
        <v>162</v>
      </c>
      <c r="B1393">
        <f t="shared" si="21"/>
        <v>1.2002213741645682E-4</v>
      </c>
      <c r="C1393" s="27">
        <f>SUM($B$2:B1393)</f>
        <v>0.96213894266423916</v>
      </c>
    </row>
    <row r="1394" spans="1:3" x14ac:dyDescent="0.3">
      <c r="A1394">
        <v>162</v>
      </c>
      <c r="B1394">
        <f t="shared" si="21"/>
        <v>1.2002213741645682E-4</v>
      </c>
      <c r="C1394" s="27">
        <f>SUM($B$2:B1394)</f>
        <v>0.96225896480165563</v>
      </c>
    </row>
    <row r="1395" spans="1:3" x14ac:dyDescent="0.3">
      <c r="A1395">
        <v>162</v>
      </c>
      <c r="B1395">
        <f t="shared" si="21"/>
        <v>1.2002213741645682E-4</v>
      </c>
      <c r="C1395" s="27">
        <f>SUM($B$2:B1395)</f>
        <v>0.96237898693907209</v>
      </c>
    </row>
    <row r="1396" spans="1:3" x14ac:dyDescent="0.3">
      <c r="A1396">
        <v>162</v>
      </c>
      <c r="B1396">
        <f t="shared" si="21"/>
        <v>1.2002213741645682E-4</v>
      </c>
      <c r="C1396" s="27">
        <f>SUM($B$2:B1396)</f>
        <v>0.96249900907648855</v>
      </c>
    </row>
    <row r="1397" spans="1:3" x14ac:dyDescent="0.3">
      <c r="A1397">
        <v>161</v>
      </c>
      <c r="B1397">
        <f t="shared" si="21"/>
        <v>1.1928126002499721E-4</v>
      </c>
      <c r="C1397" s="27">
        <f>SUM($B$2:B1397)</f>
        <v>0.96261829033651358</v>
      </c>
    </row>
    <row r="1398" spans="1:3" x14ac:dyDescent="0.3">
      <c r="A1398">
        <v>160</v>
      </c>
      <c r="B1398">
        <f t="shared" si="21"/>
        <v>1.1854038263353759E-4</v>
      </c>
      <c r="C1398" s="27">
        <f>SUM($B$2:B1398)</f>
        <v>0.96273683071914717</v>
      </c>
    </row>
    <row r="1399" spans="1:3" x14ac:dyDescent="0.3">
      <c r="A1399">
        <v>160</v>
      </c>
      <c r="B1399">
        <f t="shared" si="21"/>
        <v>1.1854038263353759E-4</v>
      </c>
      <c r="C1399" s="27">
        <f>SUM($B$2:B1399)</f>
        <v>0.96285537110178077</v>
      </c>
    </row>
    <row r="1400" spans="1:3" x14ac:dyDescent="0.3">
      <c r="A1400">
        <v>159</v>
      </c>
      <c r="B1400">
        <f t="shared" si="21"/>
        <v>1.1779950524207798E-4</v>
      </c>
      <c r="C1400" s="27">
        <f>SUM($B$2:B1400)</f>
        <v>0.96297317060702281</v>
      </c>
    </row>
    <row r="1401" spans="1:3" x14ac:dyDescent="0.3">
      <c r="A1401">
        <v>158</v>
      </c>
      <c r="B1401">
        <f t="shared" si="21"/>
        <v>1.1705862785061837E-4</v>
      </c>
      <c r="C1401" s="27">
        <f>SUM($B$2:B1401)</f>
        <v>0.96309022923487342</v>
      </c>
    </row>
    <row r="1402" spans="1:3" x14ac:dyDescent="0.3">
      <c r="A1402">
        <v>157</v>
      </c>
      <c r="B1402">
        <f t="shared" si="21"/>
        <v>1.1631775045915877E-4</v>
      </c>
      <c r="C1402" s="27">
        <f>SUM($B$2:B1402)</f>
        <v>0.96320654698533259</v>
      </c>
    </row>
    <row r="1403" spans="1:3" x14ac:dyDescent="0.3">
      <c r="A1403">
        <v>156</v>
      </c>
      <c r="B1403">
        <f t="shared" si="21"/>
        <v>1.1557687306769916E-4</v>
      </c>
      <c r="C1403" s="27">
        <f>SUM($B$2:B1403)</f>
        <v>0.96332212385840033</v>
      </c>
    </row>
    <row r="1404" spans="1:3" x14ac:dyDescent="0.3">
      <c r="A1404">
        <v>156</v>
      </c>
      <c r="B1404">
        <f t="shared" si="21"/>
        <v>1.1557687306769916E-4</v>
      </c>
      <c r="C1404" s="27">
        <f>SUM($B$2:B1404)</f>
        <v>0.96343770073146806</v>
      </c>
    </row>
    <row r="1405" spans="1:3" x14ac:dyDescent="0.3">
      <c r="A1405">
        <v>156</v>
      </c>
      <c r="B1405">
        <f t="shared" si="21"/>
        <v>1.1557687306769916E-4</v>
      </c>
      <c r="C1405" s="27">
        <f>SUM($B$2:B1405)</f>
        <v>0.9635532776045358</v>
      </c>
    </row>
    <row r="1406" spans="1:3" x14ac:dyDescent="0.3">
      <c r="A1406">
        <v>156</v>
      </c>
      <c r="B1406">
        <f t="shared" si="21"/>
        <v>1.1557687306769916E-4</v>
      </c>
      <c r="C1406" s="27">
        <f>SUM($B$2:B1406)</f>
        <v>0.96366885447760353</v>
      </c>
    </row>
    <row r="1407" spans="1:3" x14ac:dyDescent="0.3">
      <c r="A1407">
        <v>155</v>
      </c>
      <c r="B1407">
        <f t="shared" si="21"/>
        <v>1.1483599567623954E-4</v>
      </c>
      <c r="C1407" s="27">
        <f>SUM($B$2:B1407)</f>
        <v>0.96378369047327972</v>
      </c>
    </row>
    <row r="1408" spans="1:3" x14ac:dyDescent="0.3">
      <c r="A1408">
        <v>155</v>
      </c>
      <c r="B1408">
        <f t="shared" si="21"/>
        <v>1.1483599567623954E-4</v>
      </c>
      <c r="C1408" s="27">
        <f>SUM($B$2:B1408)</f>
        <v>0.96389852646895591</v>
      </c>
    </row>
    <row r="1409" spans="1:3" x14ac:dyDescent="0.3">
      <c r="A1409">
        <v>153</v>
      </c>
      <c r="B1409">
        <f t="shared" si="21"/>
        <v>1.1335424089332032E-4</v>
      </c>
      <c r="C1409" s="27">
        <f>SUM($B$2:B1409)</f>
        <v>0.96401188070984922</v>
      </c>
    </row>
    <row r="1410" spans="1:3" x14ac:dyDescent="0.3">
      <c r="A1410">
        <v>152</v>
      </c>
      <c r="B1410">
        <f t="shared" si="21"/>
        <v>1.1261336350186072E-4</v>
      </c>
      <c r="C1410" s="27">
        <f>SUM($B$2:B1410)</f>
        <v>0.9641244940733511</v>
      </c>
    </row>
    <row r="1411" spans="1:3" x14ac:dyDescent="0.3">
      <c r="A1411">
        <v>152</v>
      </c>
      <c r="B1411">
        <f t="shared" ref="B1411:B1474" si="22">A1411/$B$1</f>
        <v>1.1261336350186072E-4</v>
      </c>
      <c r="C1411" s="27">
        <f>SUM($B$2:B1411)</f>
        <v>0.96423710743685298</v>
      </c>
    </row>
    <row r="1412" spans="1:3" x14ac:dyDescent="0.3">
      <c r="A1412">
        <v>152</v>
      </c>
      <c r="B1412">
        <f t="shared" si="22"/>
        <v>1.1261336350186072E-4</v>
      </c>
      <c r="C1412" s="27">
        <f>SUM($B$2:B1412)</f>
        <v>0.96434972080035486</v>
      </c>
    </row>
    <row r="1413" spans="1:3" x14ac:dyDescent="0.3">
      <c r="A1413">
        <v>151</v>
      </c>
      <c r="B1413">
        <f t="shared" si="22"/>
        <v>1.1187248611040111E-4</v>
      </c>
      <c r="C1413" s="27">
        <f>SUM($B$2:B1413)</f>
        <v>0.9644615932864653</v>
      </c>
    </row>
    <row r="1414" spans="1:3" x14ac:dyDescent="0.3">
      <c r="A1414">
        <v>149</v>
      </c>
      <c r="B1414">
        <f t="shared" si="22"/>
        <v>1.1039073132748188E-4</v>
      </c>
      <c r="C1414" s="27">
        <f>SUM($B$2:B1414)</f>
        <v>0.96457198401779276</v>
      </c>
    </row>
    <row r="1415" spans="1:3" x14ac:dyDescent="0.3">
      <c r="A1415">
        <v>149</v>
      </c>
      <c r="B1415">
        <f t="shared" si="22"/>
        <v>1.1039073132748188E-4</v>
      </c>
      <c r="C1415" s="27">
        <f>SUM($B$2:B1415)</f>
        <v>0.96468237474912022</v>
      </c>
    </row>
    <row r="1416" spans="1:3" x14ac:dyDescent="0.3">
      <c r="A1416">
        <v>148</v>
      </c>
      <c r="B1416">
        <f t="shared" si="22"/>
        <v>1.0964985393602227E-4</v>
      </c>
      <c r="C1416" s="27">
        <f>SUM($B$2:B1416)</f>
        <v>0.96479202460305624</v>
      </c>
    </row>
    <row r="1417" spans="1:3" x14ac:dyDescent="0.3">
      <c r="A1417">
        <v>147</v>
      </c>
      <c r="B1417">
        <f t="shared" si="22"/>
        <v>1.0890897654456267E-4</v>
      </c>
      <c r="C1417" s="27">
        <f>SUM($B$2:B1417)</f>
        <v>0.96490093357960083</v>
      </c>
    </row>
    <row r="1418" spans="1:3" x14ac:dyDescent="0.3">
      <c r="A1418">
        <v>147</v>
      </c>
      <c r="B1418">
        <f t="shared" si="22"/>
        <v>1.0890897654456267E-4</v>
      </c>
      <c r="C1418" s="27">
        <f>SUM($B$2:B1418)</f>
        <v>0.96500984255614541</v>
      </c>
    </row>
    <row r="1419" spans="1:3" x14ac:dyDescent="0.3">
      <c r="A1419">
        <v>146</v>
      </c>
      <c r="B1419">
        <f t="shared" si="22"/>
        <v>1.0816809915310306E-4</v>
      </c>
      <c r="C1419" s="27">
        <f>SUM($B$2:B1419)</f>
        <v>0.96511801065529856</v>
      </c>
    </row>
    <row r="1420" spans="1:3" x14ac:dyDescent="0.3">
      <c r="A1420">
        <v>145</v>
      </c>
      <c r="B1420">
        <f t="shared" si="22"/>
        <v>1.0742722176164345E-4</v>
      </c>
      <c r="C1420" s="27">
        <f>SUM($B$2:B1420)</f>
        <v>0.96522543787706017</v>
      </c>
    </row>
    <row r="1421" spans="1:3" x14ac:dyDescent="0.3">
      <c r="A1421">
        <v>145</v>
      </c>
      <c r="B1421">
        <f t="shared" si="22"/>
        <v>1.0742722176164345E-4</v>
      </c>
      <c r="C1421" s="27">
        <f>SUM($B$2:B1421)</f>
        <v>0.96533286509882177</v>
      </c>
    </row>
    <row r="1422" spans="1:3" x14ac:dyDescent="0.3">
      <c r="A1422">
        <v>145</v>
      </c>
      <c r="B1422">
        <f t="shared" si="22"/>
        <v>1.0742722176164345E-4</v>
      </c>
      <c r="C1422" s="27">
        <f>SUM($B$2:B1422)</f>
        <v>0.96544029232058337</v>
      </c>
    </row>
    <row r="1423" spans="1:3" x14ac:dyDescent="0.3">
      <c r="A1423">
        <v>144</v>
      </c>
      <c r="B1423">
        <f t="shared" si="22"/>
        <v>1.0668634437018383E-4</v>
      </c>
      <c r="C1423" s="27">
        <f>SUM($B$2:B1423)</f>
        <v>0.96554697866495354</v>
      </c>
    </row>
    <row r="1424" spans="1:3" x14ac:dyDescent="0.3">
      <c r="A1424">
        <v>144</v>
      </c>
      <c r="B1424">
        <f t="shared" si="22"/>
        <v>1.0668634437018383E-4</v>
      </c>
      <c r="C1424" s="27">
        <f>SUM($B$2:B1424)</f>
        <v>0.9656536650093237</v>
      </c>
    </row>
    <row r="1425" spans="1:3" x14ac:dyDescent="0.3">
      <c r="A1425">
        <v>143</v>
      </c>
      <c r="B1425">
        <f t="shared" si="22"/>
        <v>1.0594546697872422E-4</v>
      </c>
      <c r="C1425" s="27">
        <f>SUM($B$2:B1425)</f>
        <v>0.96575961047630243</v>
      </c>
    </row>
    <row r="1426" spans="1:3" x14ac:dyDescent="0.3">
      <c r="A1426">
        <v>141</v>
      </c>
      <c r="B1426">
        <f t="shared" si="22"/>
        <v>1.0446371219580501E-4</v>
      </c>
      <c r="C1426" s="27">
        <f>SUM($B$2:B1426)</f>
        <v>0.96586407418849829</v>
      </c>
    </row>
    <row r="1427" spans="1:3" x14ac:dyDescent="0.3">
      <c r="A1427">
        <v>140</v>
      </c>
      <c r="B1427">
        <f t="shared" si="22"/>
        <v>1.037228348043454E-4</v>
      </c>
      <c r="C1427" s="27">
        <f>SUM($B$2:B1427)</f>
        <v>0.9659677970233026</v>
      </c>
    </row>
    <row r="1428" spans="1:3" x14ac:dyDescent="0.3">
      <c r="A1428">
        <v>140</v>
      </c>
      <c r="B1428">
        <f t="shared" si="22"/>
        <v>1.037228348043454E-4</v>
      </c>
      <c r="C1428" s="27">
        <f>SUM($B$2:B1428)</f>
        <v>0.96607151985810691</v>
      </c>
    </row>
    <row r="1429" spans="1:3" x14ac:dyDescent="0.3">
      <c r="A1429">
        <v>140</v>
      </c>
      <c r="B1429">
        <f t="shared" si="22"/>
        <v>1.037228348043454E-4</v>
      </c>
      <c r="C1429" s="27">
        <f>SUM($B$2:B1429)</f>
        <v>0.96617524269291122</v>
      </c>
    </row>
    <row r="1430" spans="1:3" x14ac:dyDescent="0.3">
      <c r="A1430">
        <v>139</v>
      </c>
      <c r="B1430">
        <f t="shared" si="22"/>
        <v>1.0298195741288578E-4</v>
      </c>
      <c r="C1430" s="27">
        <f>SUM($B$2:B1430)</f>
        <v>0.96627822465032409</v>
      </c>
    </row>
    <row r="1431" spans="1:3" x14ac:dyDescent="0.3">
      <c r="A1431">
        <v>139</v>
      </c>
      <c r="B1431">
        <f t="shared" si="22"/>
        <v>1.0298195741288578E-4</v>
      </c>
      <c r="C1431" s="27">
        <f>SUM($B$2:B1431)</f>
        <v>0.96638120660773696</v>
      </c>
    </row>
    <row r="1432" spans="1:3" x14ac:dyDescent="0.3">
      <c r="A1432">
        <v>138</v>
      </c>
      <c r="B1432">
        <f t="shared" si="22"/>
        <v>1.0224108002142617E-4</v>
      </c>
      <c r="C1432" s="27">
        <f>SUM($B$2:B1432)</f>
        <v>0.9664834476877584</v>
      </c>
    </row>
    <row r="1433" spans="1:3" x14ac:dyDescent="0.3">
      <c r="A1433">
        <v>138</v>
      </c>
      <c r="B1433">
        <f t="shared" si="22"/>
        <v>1.0224108002142617E-4</v>
      </c>
      <c r="C1433" s="27">
        <f>SUM($B$2:B1433)</f>
        <v>0.96658568876777984</v>
      </c>
    </row>
    <row r="1434" spans="1:3" x14ac:dyDescent="0.3">
      <c r="A1434">
        <v>138</v>
      </c>
      <c r="B1434">
        <f t="shared" si="22"/>
        <v>1.0224108002142617E-4</v>
      </c>
      <c r="C1434" s="27">
        <f>SUM($B$2:B1434)</f>
        <v>0.96668792984780127</v>
      </c>
    </row>
    <row r="1435" spans="1:3" x14ac:dyDescent="0.3">
      <c r="A1435">
        <v>137</v>
      </c>
      <c r="B1435">
        <f t="shared" si="22"/>
        <v>1.0150020262996656E-4</v>
      </c>
      <c r="C1435" s="27">
        <f>SUM($B$2:B1435)</f>
        <v>0.96678943005043128</v>
      </c>
    </row>
    <row r="1436" spans="1:3" x14ac:dyDescent="0.3">
      <c r="A1436">
        <v>137</v>
      </c>
      <c r="B1436">
        <f t="shared" si="22"/>
        <v>1.0150020262996656E-4</v>
      </c>
      <c r="C1436" s="27">
        <f>SUM($B$2:B1436)</f>
        <v>0.96689093025306128</v>
      </c>
    </row>
    <row r="1437" spans="1:3" x14ac:dyDescent="0.3">
      <c r="A1437">
        <v>137</v>
      </c>
      <c r="B1437">
        <f t="shared" si="22"/>
        <v>1.0150020262996656E-4</v>
      </c>
      <c r="C1437" s="27">
        <f>SUM($B$2:B1437)</f>
        <v>0.96699243045569128</v>
      </c>
    </row>
    <row r="1438" spans="1:3" x14ac:dyDescent="0.3">
      <c r="A1438">
        <v>137</v>
      </c>
      <c r="B1438">
        <f t="shared" si="22"/>
        <v>1.0150020262996656E-4</v>
      </c>
      <c r="C1438" s="27">
        <f>SUM($B$2:B1438)</f>
        <v>0.96709393065832128</v>
      </c>
    </row>
    <row r="1439" spans="1:3" x14ac:dyDescent="0.3">
      <c r="A1439">
        <v>137</v>
      </c>
      <c r="B1439">
        <f t="shared" si="22"/>
        <v>1.0150020262996656E-4</v>
      </c>
      <c r="C1439" s="27">
        <f>SUM($B$2:B1439)</f>
        <v>0.96719543086095128</v>
      </c>
    </row>
    <row r="1440" spans="1:3" x14ac:dyDescent="0.3">
      <c r="A1440">
        <v>137</v>
      </c>
      <c r="B1440">
        <f t="shared" si="22"/>
        <v>1.0150020262996656E-4</v>
      </c>
      <c r="C1440" s="27">
        <f>SUM($B$2:B1440)</f>
        <v>0.96729693106358128</v>
      </c>
    </row>
    <row r="1441" spans="1:3" x14ac:dyDescent="0.3">
      <c r="A1441">
        <v>137</v>
      </c>
      <c r="B1441">
        <f t="shared" si="22"/>
        <v>1.0150020262996656E-4</v>
      </c>
      <c r="C1441" s="27">
        <f>SUM($B$2:B1441)</f>
        <v>0.96739843126621128</v>
      </c>
    </row>
    <row r="1442" spans="1:3" x14ac:dyDescent="0.3">
      <c r="A1442">
        <v>135</v>
      </c>
      <c r="B1442">
        <f t="shared" si="22"/>
        <v>1.0001844784704735E-4</v>
      </c>
      <c r="C1442" s="27">
        <f>SUM($B$2:B1442)</f>
        <v>0.9674984497140583</v>
      </c>
    </row>
    <row r="1443" spans="1:3" x14ac:dyDescent="0.3">
      <c r="A1443">
        <v>135</v>
      </c>
      <c r="B1443">
        <f t="shared" si="22"/>
        <v>1.0001844784704735E-4</v>
      </c>
      <c r="C1443" s="27">
        <f>SUM($B$2:B1443)</f>
        <v>0.96759846816190531</v>
      </c>
    </row>
    <row r="1444" spans="1:3" x14ac:dyDescent="0.3">
      <c r="A1444">
        <v>134</v>
      </c>
      <c r="B1444">
        <f t="shared" si="22"/>
        <v>9.9277570455587734E-5</v>
      </c>
      <c r="C1444" s="27">
        <f>SUM($B$2:B1444)</f>
        <v>0.96769774573236089</v>
      </c>
    </row>
    <row r="1445" spans="1:3" x14ac:dyDescent="0.3">
      <c r="A1445">
        <v>134</v>
      </c>
      <c r="B1445">
        <f t="shared" si="22"/>
        <v>9.9277570455587734E-5</v>
      </c>
      <c r="C1445" s="27">
        <f>SUM($B$2:B1445)</f>
        <v>0.96779702330281647</v>
      </c>
    </row>
    <row r="1446" spans="1:3" x14ac:dyDescent="0.3">
      <c r="A1446">
        <v>134</v>
      </c>
      <c r="B1446">
        <f t="shared" si="22"/>
        <v>9.9277570455587734E-5</v>
      </c>
      <c r="C1446" s="27">
        <f>SUM($B$2:B1446)</f>
        <v>0.96789630087327205</v>
      </c>
    </row>
    <row r="1447" spans="1:3" x14ac:dyDescent="0.3">
      <c r="A1447">
        <v>133</v>
      </c>
      <c r="B1447">
        <f t="shared" si="22"/>
        <v>9.8536693064128121E-5</v>
      </c>
      <c r="C1447" s="27">
        <f>SUM($B$2:B1447)</f>
        <v>0.9679948375663362</v>
      </c>
    </row>
    <row r="1448" spans="1:3" x14ac:dyDescent="0.3">
      <c r="A1448">
        <v>133</v>
      </c>
      <c r="B1448">
        <f t="shared" si="22"/>
        <v>9.8536693064128121E-5</v>
      </c>
      <c r="C1448" s="27">
        <f>SUM($B$2:B1448)</f>
        <v>0.96809337425940034</v>
      </c>
    </row>
    <row r="1449" spans="1:3" x14ac:dyDescent="0.3">
      <c r="A1449">
        <v>133</v>
      </c>
      <c r="B1449">
        <f t="shared" si="22"/>
        <v>9.8536693064128121E-5</v>
      </c>
      <c r="C1449" s="27">
        <f>SUM($B$2:B1449)</f>
        <v>0.96819191095246449</v>
      </c>
    </row>
    <row r="1450" spans="1:3" x14ac:dyDescent="0.3">
      <c r="A1450">
        <v>133</v>
      </c>
      <c r="B1450">
        <f t="shared" si="22"/>
        <v>9.8536693064128121E-5</v>
      </c>
      <c r="C1450" s="27">
        <f>SUM($B$2:B1450)</f>
        <v>0.96829044764552863</v>
      </c>
    </row>
    <row r="1451" spans="1:3" x14ac:dyDescent="0.3">
      <c r="A1451">
        <v>132</v>
      </c>
      <c r="B1451">
        <f t="shared" si="22"/>
        <v>9.7795815672668509E-5</v>
      </c>
      <c r="C1451" s="27">
        <f>SUM($B$2:B1451)</f>
        <v>0.96838824346120134</v>
      </c>
    </row>
    <row r="1452" spans="1:3" x14ac:dyDescent="0.3">
      <c r="A1452">
        <v>131</v>
      </c>
      <c r="B1452">
        <f t="shared" si="22"/>
        <v>9.705493828120891E-5</v>
      </c>
      <c r="C1452" s="27">
        <f>SUM($B$2:B1452)</f>
        <v>0.9684852983994825</v>
      </c>
    </row>
    <row r="1453" spans="1:3" x14ac:dyDescent="0.3">
      <c r="A1453">
        <v>131</v>
      </c>
      <c r="B1453">
        <f t="shared" si="22"/>
        <v>9.705493828120891E-5</v>
      </c>
      <c r="C1453" s="27">
        <f>SUM($B$2:B1453)</f>
        <v>0.96858235333776366</v>
      </c>
    </row>
    <row r="1454" spans="1:3" x14ac:dyDescent="0.3">
      <c r="A1454">
        <v>131</v>
      </c>
      <c r="B1454">
        <f t="shared" si="22"/>
        <v>9.705493828120891E-5</v>
      </c>
      <c r="C1454" s="27">
        <f>SUM($B$2:B1454)</f>
        <v>0.96867940827604482</v>
      </c>
    </row>
    <row r="1455" spans="1:3" x14ac:dyDescent="0.3">
      <c r="A1455">
        <v>131</v>
      </c>
      <c r="B1455">
        <f t="shared" si="22"/>
        <v>9.705493828120891E-5</v>
      </c>
      <c r="C1455" s="27">
        <f>SUM($B$2:B1455)</f>
        <v>0.96877646321432598</v>
      </c>
    </row>
    <row r="1456" spans="1:3" x14ac:dyDescent="0.3">
      <c r="A1456">
        <v>130</v>
      </c>
      <c r="B1456">
        <f t="shared" si="22"/>
        <v>9.6314060889749297E-5</v>
      </c>
      <c r="C1456" s="27">
        <f>SUM($B$2:B1456)</f>
        <v>0.9688727772752157</v>
      </c>
    </row>
    <row r="1457" spans="1:3" x14ac:dyDescent="0.3">
      <c r="A1457">
        <v>129</v>
      </c>
      <c r="B1457">
        <f t="shared" si="22"/>
        <v>9.5573183498289685E-5</v>
      </c>
      <c r="C1457" s="27">
        <f>SUM($B$2:B1457)</f>
        <v>0.96896835045871399</v>
      </c>
    </row>
    <row r="1458" spans="1:3" x14ac:dyDescent="0.3">
      <c r="A1458">
        <v>129</v>
      </c>
      <c r="B1458">
        <f t="shared" si="22"/>
        <v>9.5573183498289685E-5</v>
      </c>
      <c r="C1458" s="27">
        <f>SUM($B$2:B1458)</f>
        <v>0.96906392364221228</v>
      </c>
    </row>
    <row r="1459" spans="1:3" x14ac:dyDescent="0.3">
      <c r="A1459">
        <v>129</v>
      </c>
      <c r="B1459">
        <f t="shared" si="22"/>
        <v>9.5573183498289685E-5</v>
      </c>
      <c r="C1459" s="27">
        <f>SUM($B$2:B1459)</f>
        <v>0.96915949682571056</v>
      </c>
    </row>
    <row r="1460" spans="1:3" x14ac:dyDescent="0.3">
      <c r="A1460">
        <v>128</v>
      </c>
      <c r="B1460">
        <f t="shared" si="22"/>
        <v>9.4832306106830072E-5</v>
      </c>
      <c r="C1460" s="27">
        <f>SUM($B$2:B1460)</f>
        <v>0.96925432913181742</v>
      </c>
    </row>
    <row r="1461" spans="1:3" x14ac:dyDescent="0.3">
      <c r="A1461">
        <v>127</v>
      </c>
      <c r="B1461">
        <f t="shared" si="22"/>
        <v>9.4091428715370459E-5</v>
      </c>
      <c r="C1461" s="27">
        <f>SUM($B$2:B1461)</f>
        <v>0.96934842056053283</v>
      </c>
    </row>
    <row r="1462" spans="1:3" x14ac:dyDescent="0.3">
      <c r="A1462">
        <v>126</v>
      </c>
      <c r="B1462">
        <f t="shared" si="22"/>
        <v>9.335055132391086E-5</v>
      </c>
      <c r="C1462" s="27">
        <f>SUM($B$2:B1462)</f>
        <v>0.9694417711118567</v>
      </c>
    </row>
    <row r="1463" spans="1:3" x14ac:dyDescent="0.3">
      <c r="A1463">
        <v>125</v>
      </c>
      <c r="B1463">
        <f t="shared" si="22"/>
        <v>9.2609673932451248E-5</v>
      </c>
      <c r="C1463" s="27">
        <f>SUM($B$2:B1463)</f>
        <v>0.96953438078578913</v>
      </c>
    </row>
    <row r="1464" spans="1:3" x14ac:dyDescent="0.3">
      <c r="A1464">
        <v>125</v>
      </c>
      <c r="B1464">
        <f t="shared" si="22"/>
        <v>9.2609673932451248E-5</v>
      </c>
      <c r="C1464" s="27">
        <f>SUM($B$2:B1464)</f>
        <v>0.96962699045972156</v>
      </c>
    </row>
    <row r="1465" spans="1:3" x14ac:dyDescent="0.3">
      <c r="A1465">
        <v>125</v>
      </c>
      <c r="B1465">
        <f t="shared" si="22"/>
        <v>9.2609673932451248E-5</v>
      </c>
      <c r="C1465" s="27">
        <f>SUM($B$2:B1465)</f>
        <v>0.96971960013365399</v>
      </c>
    </row>
    <row r="1466" spans="1:3" x14ac:dyDescent="0.3">
      <c r="A1466">
        <v>125</v>
      </c>
      <c r="B1466">
        <f t="shared" si="22"/>
        <v>9.2609673932451248E-5</v>
      </c>
      <c r="C1466" s="27">
        <f>SUM($B$2:B1466)</f>
        <v>0.96981220980758642</v>
      </c>
    </row>
    <row r="1467" spans="1:3" x14ac:dyDescent="0.3">
      <c r="A1467">
        <v>124</v>
      </c>
      <c r="B1467">
        <f t="shared" si="22"/>
        <v>9.1868796540991635E-5</v>
      </c>
      <c r="C1467" s="27">
        <f>SUM($B$2:B1467)</f>
        <v>0.96990407860412742</v>
      </c>
    </row>
    <row r="1468" spans="1:3" x14ac:dyDescent="0.3">
      <c r="A1468">
        <v>123</v>
      </c>
      <c r="B1468">
        <f t="shared" si="22"/>
        <v>9.1127919149532023E-5</v>
      </c>
      <c r="C1468" s="27">
        <f>SUM($B$2:B1468)</f>
        <v>0.96999520652327698</v>
      </c>
    </row>
    <row r="1469" spans="1:3" x14ac:dyDescent="0.3">
      <c r="A1469">
        <v>122</v>
      </c>
      <c r="B1469">
        <f t="shared" si="22"/>
        <v>9.038704175807241E-5</v>
      </c>
      <c r="C1469" s="27">
        <f>SUM($B$2:B1469)</f>
        <v>0.9700855935650351</v>
      </c>
    </row>
    <row r="1470" spans="1:3" x14ac:dyDescent="0.3">
      <c r="A1470">
        <v>122</v>
      </c>
      <c r="B1470">
        <f t="shared" si="22"/>
        <v>9.038704175807241E-5</v>
      </c>
      <c r="C1470" s="27">
        <f>SUM($B$2:B1470)</f>
        <v>0.97017598060679322</v>
      </c>
    </row>
    <row r="1471" spans="1:3" x14ac:dyDescent="0.3">
      <c r="A1471">
        <v>122</v>
      </c>
      <c r="B1471">
        <f t="shared" si="22"/>
        <v>9.038704175807241E-5</v>
      </c>
      <c r="C1471" s="27">
        <f>SUM($B$2:B1471)</f>
        <v>0.97026636764855134</v>
      </c>
    </row>
    <row r="1472" spans="1:3" x14ac:dyDescent="0.3">
      <c r="A1472">
        <v>122</v>
      </c>
      <c r="B1472">
        <f t="shared" si="22"/>
        <v>9.038704175807241E-5</v>
      </c>
      <c r="C1472" s="27">
        <f>SUM($B$2:B1472)</f>
        <v>0.97035675469030946</v>
      </c>
    </row>
    <row r="1473" spans="1:3" x14ac:dyDescent="0.3">
      <c r="A1473">
        <v>122</v>
      </c>
      <c r="B1473">
        <f t="shared" si="22"/>
        <v>9.038704175807241E-5</v>
      </c>
      <c r="C1473" s="27">
        <f>SUM($B$2:B1473)</f>
        <v>0.97044714173206759</v>
      </c>
    </row>
    <row r="1474" spans="1:3" x14ac:dyDescent="0.3">
      <c r="A1474">
        <v>122</v>
      </c>
      <c r="B1474">
        <f t="shared" si="22"/>
        <v>9.038704175807241E-5</v>
      </c>
      <c r="C1474" s="27">
        <f>SUM($B$2:B1474)</f>
        <v>0.97053752877382571</v>
      </c>
    </row>
    <row r="1475" spans="1:3" x14ac:dyDescent="0.3">
      <c r="A1475">
        <v>121</v>
      </c>
      <c r="B1475">
        <f t="shared" ref="B1475:B1538" si="23">A1475/$B$1</f>
        <v>8.9646164366612811E-5</v>
      </c>
      <c r="C1475" s="27">
        <f>SUM($B$2:B1475)</f>
        <v>0.97062717493819228</v>
      </c>
    </row>
    <row r="1476" spans="1:3" x14ac:dyDescent="0.3">
      <c r="A1476">
        <v>121</v>
      </c>
      <c r="B1476">
        <f t="shared" si="23"/>
        <v>8.9646164366612811E-5</v>
      </c>
      <c r="C1476" s="27">
        <f>SUM($B$2:B1476)</f>
        <v>0.97071682110255886</v>
      </c>
    </row>
    <row r="1477" spans="1:3" x14ac:dyDescent="0.3">
      <c r="A1477">
        <v>121</v>
      </c>
      <c r="B1477">
        <f t="shared" si="23"/>
        <v>8.9646164366612811E-5</v>
      </c>
      <c r="C1477" s="27">
        <f>SUM($B$2:B1477)</f>
        <v>0.97080646726692543</v>
      </c>
    </row>
    <row r="1478" spans="1:3" x14ac:dyDescent="0.3">
      <c r="A1478">
        <v>120</v>
      </c>
      <c r="B1478">
        <f t="shared" si="23"/>
        <v>8.8905286975153198E-5</v>
      </c>
      <c r="C1478" s="27">
        <f>SUM($B$2:B1478)</f>
        <v>0.97089537255390057</v>
      </c>
    </row>
    <row r="1479" spans="1:3" x14ac:dyDescent="0.3">
      <c r="A1479">
        <v>120</v>
      </c>
      <c r="B1479">
        <f t="shared" si="23"/>
        <v>8.8905286975153198E-5</v>
      </c>
      <c r="C1479" s="27">
        <f>SUM($B$2:B1479)</f>
        <v>0.97098427784087571</v>
      </c>
    </row>
    <row r="1480" spans="1:3" x14ac:dyDescent="0.3">
      <c r="A1480">
        <v>120</v>
      </c>
      <c r="B1480">
        <f t="shared" si="23"/>
        <v>8.8905286975153198E-5</v>
      </c>
      <c r="C1480" s="27">
        <f>SUM($B$2:B1480)</f>
        <v>0.97107318312785085</v>
      </c>
    </row>
    <row r="1481" spans="1:3" x14ac:dyDescent="0.3">
      <c r="A1481">
        <v>120</v>
      </c>
      <c r="B1481">
        <f t="shared" si="23"/>
        <v>8.8905286975153198E-5</v>
      </c>
      <c r="C1481" s="27">
        <f>SUM($B$2:B1481)</f>
        <v>0.97116208841482599</v>
      </c>
    </row>
    <row r="1482" spans="1:3" x14ac:dyDescent="0.3">
      <c r="A1482">
        <v>120</v>
      </c>
      <c r="B1482">
        <f t="shared" si="23"/>
        <v>8.8905286975153198E-5</v>
      </c>
      <c r="C1482" s="27">
        <f>SUM($B$2:B1482)</f>
        <v>0.97125099370180112</v>
      </c>
    </row>
    <row r="1483" spans="1:3" x14ac:dyDescent="0.3">
      <c r="A1483">
        <v>119</v>
      </c>
      <c r="B1483">
        <f t="shared" si="23"/>
        <v>8.8164409583693586E-5</v>
      </c>
      <c r="C1483" s="27">
        <f>SUM($B$2:B1483)</f>
        <v>0.97133915811138483</v>
      </c>
    </row>
    <row r="1484" spans="1:3" x14ac:dyDescent="0.3">
      <c r="A1484">
        <v>119</v>
      </c>
      <c r="B1484">
        <f t="shared" si="23"/>
        <v>8.8164409583693586E-5</v>
      </c>
      <c r="C1484" s="27">
        <f>SUM($B$2:B1484)</f>
        <v>0.97142732252096853</v>
      </c>
    </row>
    <row r="1485" spans="1:3" x14ac:dyDescent="0.3">
      <c r="A1485">
        <v>119</v>
      </c>
      <c r="B1485">
        <f t="shared" si="23"/>
        <v>8.8164409583693586E-5</v>
      </c>
      <c r="C1485" s="27">
        <f>SUM($B$2:B1485)</f>
        <v>0.97151548693055223</v>
      </c>
    </row>
    <row r="1486" spans="1:3" x14ac:dyDescent="0.3">
      <c r="A1486">
        <v>117</v>
      </c>
      <c r="B1486">
        <f t="shared" si="23"/>
        <v>8.6682654800774361E-5</v>
      </c>
      <c r="C1486" s="27">
        <f>SUM($B$2:B1486)</f>
        <v>0.97160216958535306</v>
      </c>
    </row>
    <row r="1487" spans="1:3" x14ac:dyDescent="0.3">
      <c r="A1487">
        <v>116</v>
      </c>
      <c r="B1487">
        <f t="shared" si="23"/>
        <v>8.5941777409314762E-5</v>
      </c>
      <c r="C1487" s="27">
        <f>SUM($B$2:B1487)</f>
        <v>0.97168811136276234</v>
      </c>
    </row>
    <row r="1488" spans="1:3" x14ac:dyDescent="0.3">
      <c r="A1488">
        <v>116</v>
      </c>
      <c r="B1488">
        <f t="shared" si="23"/>
        <v>8.5941777409314762E-5</v>
      </c>
      <c r="C1488" s="27">
        <f>SUM($B$2:B1488)</f>
        <v>0.97177405314017162</v>
      </c>
    </row>
    <row r="1489" spans="1:3" x14ac:dyDescent="0.3">
      <c r="A1489">
        <v>115</v>
      </c>
      <c r="B1489">
        <f t="shared" si="23"/>
        <v>8.5200900017855149E-5</v>
      </c>
      <c r="C1489" s="27">
        <f>SUM($B$2:B1489)</f>
        <v>0.97185925404018947</v>
      </c>
    </row>
    <row r="1490" spans="1:3" x14ac:dyDescent="0.3">
      <c r="A1490">
        <v>114</v>
      </c>
      <c r="B1490">
        <f t="shared" si="23"/>
        <v>8.4460022626395536E-5</v>
      </c>
      <c r="C1490" s="27">
        <f>SUM($B$2:B1490)</f>
        <v>0.97194371406281588</v>
      </c>
    </row>
    <row r="1491" spans="1:3" x14ac:dyDescent="0.3">
      <c r="A1491">
        <v>114</v>
      </c>
      <c r="B1491">
        <f t="shared" si="23"/>
        <v>8.4460022626395536E-5</v>
      </c>
      <c r="C1491" s="27">
        <f>SUM($B$2:B1491)</f>
        <v>0.97202817408544229</v>
      </c>
    </row>
    <row r="1492" spans="1:3" x14ac:dyDescent="0.3">
      <c r="A1492">
        <v>114</v>
      </c>
      <c r="B1492">
        <f t="shared" si="23"/>
        <v>8.4460022626395536E-5</v>
      </c>
      <c r="C1492" s="27">
        <f>SUM($B$2:B1492)</f>
        <v>0.9721126341080687</v>
      </c>
    </row>
    <row r="1493" spans="1:3" x14ac:dyDescent="0.3">
      <c r="A1493">
        <v>114</v>
      </c>
      <c r="B1493">
        <f t="shared" si="23"/>
        <v>8.4460022626395536E-5</v>
      </c>
      <c r="C1493" s="27">
        <f>SUM($B$2:B1493)</f>
        <v>0.97219709413069511</v>
      </c>
    </row>
    <row r="1494" spans="1:3" x14ac:dyDescent="0.3">
      <c r="A1494">
        <v>112</v>
      </c>
      <c r="B1494">
        <f t="shared" si="23"/>
        <v>8.2978267843476311E-5</v>
      </c>
      <c r="C1494" s="27">
        <f>SUM($B$2:B1494)</f>
        <v>0.97228007239853853</v>
      </c>
    </row>
    <row r="1495" spans="1:3" x14ac:dyDescent="0.3">
      <c r="A1495">
        <v>112</v>
      </c>
      <c r="B1495">
        <f t="shared" si="23"/>
        <v>8.2978267843476311E-5</v>
      </c>
      <c r="C1495" s="27">
        <f>SUM($B$2:B1495)</f>
        <v>0.97236305066638196</v>
      </c>
    </row>
    <row r="1496" spans="1:3" x14ac:dyDescent="0.3">
      <c r="A1496">
        <v>112</v>
      </c>
      <c r="B1496">
        <f t="shared" si="23"/>
        <v>8.2978267843476311E-5</v>
      </c>
      <c r="C1496" s="27">
        <f>SUM($B$2:B1496)</f>
        <v>0.97244602893422538</v>
      </c>
    </row>
    <row r="1497" spans="1:3" x14ac:dyDescent="0.3">
      <c r="A1497">
        <v>109</v>
      </c>
      <c r="B1497">
        <f t="shared" si="23"/>
        <v>8.0755635669097487E-5</v>
      </c>
      <c r="C1497" s="27">
        <f>SUM($B$2:B1497)</f>
        <v>0.9725267845698945</v>
      </c>
    </row>
    <row r="1498" spans="1:3" x14ac:dyDescent="0.3">
      <c r="A1498">
        <v>109</v>
      </c>
      <c r="B1498">
        <f t="shared" si="23"/>
        <v>8.0755635669097487E-5</v>
      </c>
      <c r="C1498" s="27">
        <f>SUM($B$2:B1498)</f>
        <v>0.97260754020556361</v>
      </c>
    </row>
    <row r="1499" spans="1:3" x14ac:dyDescent="0.3">
      <c r="A1499">
        <v>108</v>
      </c>
      <c r="B1499">
        <f t="shared" si="23"/>
        <v>8.0014758277637874E-5</v>
      </c>
      <c r="C1499" s="27">
        <f>SUM($B$2:B1499)</f>
        <v>0.97268755496384129</v>
      </c>
    </row>
    <row r="1500" spans="1:3" x14ac:dyDescent="0.3">
      <c r="A1500">
        <v>107</v>
      </c>
      <c r="B1500">
        <f t="shared" si="23"/>
        <v>7.9273880886178262E-5</v>
      </c>
      <c r="C1500" s="27">
        <f>SUM($B$2:B1500)</f>
        <v>0.97276682884472743</v>
      </c>
    </row>
    <row r="1501" spans="1:3" x14ac:dyDescent="0.3">
      <c r="A1501">
        <v>106</v>
      </c>
      <c r="B1501">
        <f t="shared" si="23"/>
        <v>7.8533003494718649E-5</v>
      </c>
      <c r="C1501" s="27">
        <f>SUM($B$2:B1501)</f>
        <v>0.97284536184822212</v>
      </c>
    </row>
    <row r="1502" spans="1:3" x14ac:dyDescent="0.3">
      <c r="A1502">
        <v>106</v>
      </c>
      <c r="B1502">
        <f t="shared" si="23"/>
        <v>7.8533003494718649E-5</v>
      </c>
      <c r="C1502" s="27">
        <f>SUM($B$2:B1502)</f>
        <v>0.97292389485171682</v>
      </c>
    </row>
    <row r="1503" spans="1:3" x14ac:dyDescent="0.3">
      <c r="A1503">
        <v>106</v>
      </c>
      <c r="B1503">
        <f t="shared" si="23"/>
        <v>7.8533003494718649E-5</v>
      </c>
      <c r="C1503" s="27">
        <f>SUM($B$2:B1503)</f>
        <v>0.97300242785521152</v>
      </c>
    </row>
    <row r="1504" spans="1:3" x14ac:dyDescent="0.3">
      <c r="A1504">
        <v>106</v>
      </c>
      <c r="B1504">
        <f t="shared" si="23"/>
        <v>7.8533003494718649E-5</v>
      </c>
      <c r="C1504" s="27">
        <f>SUM($B$2:B1504)</f>
        <v>0.97308096085870621</v>
      </c>
    </row>
    <row r="1505" spans="1:3" x14ac:dyDescent="0.3">
      <c r="A1505">
        <v>106</v>
      </c>
      <c r="B1505">
        <f t="shared" si="23"/>
        <v>7.8533003494718649E-5</v>
      </c>
      <c r="C1505" s="27">
        <f>SUM($B$2:B1505)</f>
        <v>0.97315949386220091</v>
      </c>
    </row>
    <row r="1506" spans="1:3" x14ac:dyDescent="0.3">
      <c r="A1506">
        <v>103</v>
      </c>
      <c r="B1506">
        <f t="shared" si="23"/>
        <v>7.6310371320339825E-5</v>
      </c>
      <c r="C1506" s="27">
        <f>SUM($B$2:B1506)</f>
        <v>0.9732358042335213</v>
      </c>
    </row>
    <row r="1507" spans="1:3" x14ac:dyDescent="0.3">
      <c r="A1507">
        <v>103</v>
      </c>
      <c r="B1507">
        <f t="shared" si="23"/>
        <v>7.6310371320339825E-5</v>
      </c>
      <c r="C1507" s="27">
        <f>SUM($B$2:B1507)</f>
        <v>0.97331211460484168</v>
      </c>
    </row>
    <row r="1508" spans="1:3" x14ac:dyDescent="0.3">
      <c r="A1508">
        <v>103</v>
      </c>
      <c r="B1508">
        <f t="shared" si="23"/>
        <v>7.6310371320339825E-5</v>
      </c>
      <c r="C1508" s="27">
        <f>SUM($B$2:B1508)</f>
        <v>0.97338842497616207</v>
      </c>
    </row>
    <row r="1509" spans="1:3" x14ac:dyDescent="0.3">
      <c r="A1509">
        <v>103</v>
      </c>
      <c r="B1509">
        <f t="shared" si="23"/>
        <v>7.6310371320339825E-5</v>
      </c>
      <c r="C1509" s="27">
        <f>SUM($B$2:B1509)</f>
        <v>0.97346473534748246</v>
      </c>
    </row>
    <row r="1510" spans="1:3" x14ac:dyDescent="0.3">
      <c r="A1510">
        <v>103</v>
      </c>
      <c r="B1510">
        <f t="shared" si="23"/>
        <v>7.6310371320339825E-5</v>
      </c>
      <c r="C1510" s="27">
        <f>SUM($B$2:B1510)</f>
        <v>0.97354104571880284</v>
      </c>
    </row>
    <row r="1511" spans="1:3" x14ac:dyDescent="0.3">
      <c r="A1511">
        <v>103</v>
      </c>
      <c r="B1511">
        <f t="shared" si="23"/>
        <v>7.6310371320339825E-5</v>
      </c>
      <c r="C1511" s="27">
        <f>SUM($B$2:B1511)</f>
        <v>0.97361735609012323</v>
      </c>
    </row>
    <row r="1512" spans="1:3" x14ac:dyDescent="0.3">
      <c r="A1512">
        <v>103</v>
      </c>
      <c r="B1512">
        <f t="shared" si="23"/>
        <v>7.6310371320339825E-5</v>
      </c>
      <c r="C1512" s="27">
        <f>SUM($B$2:B1512)</f>
        <v>0.97369366646144362</v>
      </c>
    </row>
    <row r="1513" spans="1:3" x14ac:dyDescent="0.3">
      <c r="A1513">
        <v>102</v>
      </c>
      <c r="B1513">
        <f t="shared" si="23"/>
        <v>7.5569493928880213E-5</v>
      </c>
      <c r="C1513" s="27">
        <f>SUM($B$2:B1513)</f>
        <v>0.97376923595537246</v>
      </c>
    </row>
    <row r="1514" spans="1:3" x14ac:dyDescent="0.3">
      <c r="A1514">
        <v>102</v>
      </c>
      <c r="B1514">
        <f t="shared" si="23"/>
        <v>7.5569493928880213E-5</v>
      </c>
      <c r="C1514" s="27">
        <f>SUM($B$2:B1514)</f>
        <v>0.9738448054493013</v>
      </c>
    </row>
    <row r="1515" spans="1:3" x14ac:dyDescent="0.3">
      <c r="A1515">
        <v>102</v>
      </c>
      <c r="B1515">
        <f t="shared" si="23"/>
        <v>7.5569493928880213E-5</v>
      </c>
      <c r="C1515" s="27">
        <f>SUM($B$2:B1515)</f>
        <v>0.97392037494323014</v>
      </c>
    </row>
    <row r="1516" spans="1:3" x14ac:dyDescent="0.3">
      <c r="A1516">
        <v>102</v>
      </c>
      <c r="B1516">
        <f t="shared" si="23"/>
        <v>7.5569493928880213E-5</v>
      </c>
      <c r="C1516" s="27">
        <f>SUM($B$2:B1516)</f>
        <v>0.97399594443715898</v>
      </c>
    </row>
    <row r="1517" spans="1:3" x14ac:dyDescent="0.3">
      <c r="A1517">
        <v>102</v>
      </c>
      <c r="B1517">
        <f t="shared" si="23"/>
        <v>7.5569493928880213E-5</v>
      </c>
      <c r="C1517" s="27">
        <f>SUM($B$2:B1517)</f>
        <v>0.97407151393108782</v>
      </c>
    </row>
    <row r="1518" spans="1:3" x14ac:dyDescent="0.3">
      <c r="A1518">
        <v>102</v>
      </c>
      <c r="B1518">
        <f t="shared" si="23"/>
        <v>7.5569493928880213E-5</v>
      </c>
      <c r="C1518" s="27">
        <f>SUM($B$2:B1518)</f>
        <v>0.97414708342501666</v>
      </c>
    </row>
    <row r="1519" spans="1:3" x14ac:dyDescent="0.3">
      <c r="A1519">
        <v>101</v>
      </c>
      <c r="B1519">
        <f t="shared" si="23"/>
        <v>7.48286165374206E-5</v>
      </c>
      <c r="C1519" s="27">
        <f>SUM($B$2:B1519)</f>
        <v>0.97422191204155406</v>
      </c>
    </row>
    <row r="1520" spans="1:3" x14ac:dyDescent="0.3">
      <c r="A1520">
        <v>101</v>
      </c>
      <c r="B1520">
        <f t="shared" si="23"/>
        <v>7.48286165374206E-5</v>
      </c>
      <c r="C1520" s="27">
        <f>SUM($B$2:B1520)</f>
        <v>0.97429674065809146</v>
      </c>
    </row>
    <row r="1521" spans="1:3" x14ac:dyDescent="0.3">
      <c r="A1521">
        <v>101</v>
      </c>
      <c r="B1521">
        <f t="shared" si="23"/>
        <v>7.48286165374206E-5</v>
      </c>
      <c r="C1521" s="27">
        <f>SUM($B$2:B1521)</f>
        <v>0.97437156927462887</v>
      </c>
    </row>
    <row r="1522" spans="1:3" x14ac:dyDescent="0.3">
      <c r="A1522">
        <v>101</v>
      </c>
      <c r="B1522">
        <f t="shared" si="23"/>
        <v>7.48286165374206E-5</v>
      </c>
      <c r="C1522" s="27">
        <f>SUM($B$2:B1522)</f>
        <v>0.97444639789116627</v>
      </c>
    </row>
    <row r="1523" spans="1:3" x14ac:dyDescent="0.3">
      <c r="A1523">
        <v>100</v>
      </c>
      <c r="B1523">
        <f t="shared" si="23"/>
        <v>7.4087739145961001E-5</v>
      </c>
      <c r="C1523" s="27">
        <f>SUM($B$2:B1523)</f>
        <v>0.97452048563031224</v>
      </c>
    </row>
    <row r="1524" spans="1:3" x14ac:dyDescent="0.3">
      <c r="A1524">
        <v>100</v>
      </c>
      <c r="B1524">
        <f t="shared" si="23"/>
        <v>7.4087739145961001E-5</v>
      </c>
      <c r="C1524" s="27">
        <f>SUM($B$2:B1524)</f>
        <v>0.97459457336945821</v>
      </c>
    </row>
    <row r="1525" spans="1:3" x14ac:dyDescent="0.3">
      <c r="A1525">
        <v>100</v>
      </c>
      <c r="B1525">
        <f t="shared" si="23"/>
        <v>7.4087739145961001E-5</v>
      </c>
      <c r="C1525" s="27">
        <f>SUM($B$2:B1525)</f>
        <v>0.97466866110860417</v>
      </c>
    </row>
    <row r="1526" spans="1:3" x14ac:dyDescent="0.3">
      <c r="A1526">
        <v>100</v>
      </c>
      <c r="B1526">
        <f t="shared" si="23"/>
        <v>7.4087739145961001E-5</v>
      </c>
      <c r="C1526" s="27">
        <f>SUM($B$2:B1526)</f>
        <v>0.97474274884775014</v>
      </c>
    </row>
    <row r="1527" spans="1:3" x14ac:dyDescent="0.3">
      <c r="A1527">
        <v>99</v>
      </c>
      <c r="B1527">
        <f t="shared" si="23"/>
        <v>7.3346861754501388E-5</v>
      </c>
      <c r="C1527" s="27">
        <f>SUM($B$2:B1527)</f>
        <v>0.97481609570950467</v>
      </c>
    </row>
    <row r="1528" spans="1:3" x14ac:dyDescent="0.3">
      <c r="A1528">
        <v>99</v>
      </c>
      <c r="B1528">
        <f t="shared" si="23"/>
        <v>7.3346861754501388E-5</v>
      </c>
      <c r="C1528" s="27">
        <f>SUM($B$2:B1528)</f>
        <v>0.9748894425712592</v>
      </c>
    </row>
    <row r="1529" spans="1:3" x14ac:dyDescent="0.3">
      <c r="A1529">
        <v>99</v>
      </c>
      <c r="B1529">
        <f t="shared" si="23"/>
        <v>7.3346861754501388E-5</v>
      </c>
      <c r="C1529" s="27">
        <f>SUM($B$2:B1529)</f>
        <v>0.97496278943301373</v>
      </c>
    </row>
    <row r="1530" spans="1:3" x14ac:dyDescent="0.3">
      <c r="A1530">
        <v>99</v>
      </c>
      <c r="B1530">
        <f t="shared" si="23"/>
        <v>7.3346861754501388E-5</v>
      </c>
      <c r="C1530" s="27">
        <f>SUM($B$2:B1530)</f>
        <v>0.97503613629476826</v>
      </c>
    </row>
    <row r="1531" spans="1:3" x14ac:dyDescent="0.3">
      <c r="A1531">
        <v>99</v>
      </c>
      <c r="B1531">
        <f t="shared" si="23"/>
        <v>7.3346861754501388E-5</v>
      </c>
      <c r="C1531" s="27">
        <f>SUM($B$2:B1531)</f>
        <v>0.97510948315652279</v>
      </c>
    </row>
    <row r="1532" spans="1:3" x14ac:dyDescent="0.3">
      <c r="A1532">
        <v>98</v>
      </c>
      <c r="B1532">
        <f t="shared" si="23"/>
        <v>7.2605984363041776E-5</v>
      </c>
      <c r="C1532" s="27">
        <f>SUM($B$2:B1532)</f>
        <v>0.97518208914088589</v>
      </c>
    </row>
    <row r="1533" spans="1:3" x14ac:dyDescent="0.3">
      <c r="A1533">
        <v>97</v>
      </c>
      <c r="B1533">
        <f t="shared" si="23"/>
        <v>7.1865106971582163E-5</v>
      </c>
      <c r="C1533" s="27">
        <f>SUM($B$2:B1533)</f>
        <v>0.97525395424785744</v>
      </c>
    </row>
    <row r="1534" spans="1:3" x14ac:dyDescent="0.3">
      <c r="A1534">
        <v>97</v>
      </c>
      <c r="B1534">
        <f t="shared" si="23"/>
        <v>7.1865106971582163E-5</v>
      </c>
      <c r="C1534" s="27">
        <f>SUM($B$2:B1534)</f>
        <v>0.97532581935482898</v>
      </c>
    </row>
    <row r="1535" spans="1:3" x14ac:dyDescent="0.3">
      <c r="A1535">
        <v>96</v>
      </c>
      <c r="B1535">
        <f t="shared" si="23"/>
        <v>7.1124229580122551E-5</v>
      </c>
      <c r="C1535" s="27">
        <f>SUM($B$2:B1535)</f>
        <v>0.97539694358440909</v>
      </c>
    </row>
    <row r="1536" spans="1:3" x14ac:dyDescent="0.3">
      <c r="A1536">
        <v>96</v>
      </c>
      <c r="B1536">
        <f t="shared" si="23"/>
        <v>7.1124229580122551E-5</v>
      </c>
      <c r="C1536" s="27">
        <f>SUM($B$2:B1536)</f>
        <v>0.9754680678139892</v>
      </c>
    </row>
    <row r="1537" spans="1:3" x14ac:dyDescent="0.3">
      <c r="A1537">
        <v>96</v>
      </c>
      <c r="B1537">
        <f t="shared" si="23"/>
        <v>7.1124229580122551E-5</v>
      </c>
      <c r="C1537" s="27">
        <f>SUM($B$2:B1537)</f>
        <v>0.97553919204356931</v>
      </c>
    </row>
    <row r="1538" spans="1:3" x14ac:dyDescent="0.3">
      <c r="A1538">
        <v>96</v>
      </c>
      <c r="B1538">
        <f t="shared" si="23"/>
        <v>7.1124229580122551E-5</v>
      </c>
      <c r="C1538" s="27">
        <f>SUM($B$2:B1538)</f>
        <v>0.97561031627314942</v>
      </c>
    </row>
    <row r="1539" spans="1:3" x14ac:dyDescent="0.3">
      <c r="A1539">
        <v>96</v>
      </c>
      <c r="B1539">
        <f t="shared" ref="B1539:B1602" si="24">A1539/$B$1</f>
        <v>7.1124229580122551E-5</v>
      </c>
      <c r="C1539" s="27">
        <f>SUM($B$2:B1539)</f>
        <v>0.97568144050272954</v>
      </c>
    </row>
    <row r="1540" spans="1:3" x14ac:dyDescent="0.3">
      <c r="A1540">
        <v>96</v>
      </c>
      <c r="B1540">
        <f t="shared" si="24"/>
        <v>7.1124229580122551E-5</v>
      </c>
      <c r="C1540" s="27">
        <f>SUM($B$2:B1540)</f>
        <v>0.97575256473230965</v>
      </c>
    </row>
    <row r="1541" spans="1:3" x14ac:dyDescent="0.3">
      <c r="A1541">
        <v>96</v>
      </c>
      <c r="B1541">
        <f t="shared" si="24"/>
        <v>7.1124229580122551E-5</v>
      </c>
      <c r="C1541" s="27">
        <f>SUM($B$2:B1541)</f>
        <v>0.97582368896188976</v>
      </c>
    </row>
    <row r="1542" spans="1:3" x14ac:dyDescent="0.3">
      <c r="A1542">
        <v>95</v>
      </c>
      <c r="B1542">
        <f t="shared" si="24"/>
        <v>7.0383352188662952E-5</v>
      </c>
      <c r="C1542" s="27">
        <f>SUM($B$2:B1542)</f>
        <v>0.97589407231407843</v>
      </c>
    </row>
    <row r="1543" spans="1:3" x14ac:dyDescent="0.3">
      <c r="A1543">
        <v>95</v>
      </c>
      <c r="B1543">
        <f t="shared" si="24"/>
        <v>7.0383352188662952E-5</v>
      </c>
      <c r="C1543" s="27">
        <f>SUM($B$2:B1543)</f>
        <v>0.97596445566626711</v>
      </c>
    </row>
    <row r="1544" spans="1:3" x14ac:dyDescent="0.3">
      <c r="A1544">
        <v>95</v>
      </c>
      <c r="B1544">
        <f t="shared" si="24"/>
        <v>7.0383352188662952E-5</v>
      </c>
      <c r="C1544" s="27">
        <f>SUM($B$2:B1544)</f>
        <v>0.97603483901845578</v>
      </c>
    </row>
    <row r="1545" spans="1:3" x14ac:dyDescent="0.3">
      <c r="A1545">
        <v>95</v>
      </c>
      <c r="B1545">
        <f t="shared" si="24"/>
        <v>7.0383352188662952E-5</v>
      </c>
      <c r="C1545" s="27">
        <f>SUM($B$2:B1545)</f>
        <v>0.97610522237064445</v>
      </c>
    </row>
    <row r="1546" spans="1:3" x14ac:dyDescent="0.3">
      <c r="A1546">
        <v>94</v>
      </c>
      <c r="B1546">
        <f t="shared" si="24"/>
        <v>6.9642474797203339E-5</v>
      </c>
      <c r="C1546" s="27">
        <f>SUM($B$2:B1546)</f>
        <v>0.97617486484544169</v>
      </c>
    </row>
    <row r="1547" spans="1:3" x14ac:dyDescent="0.3">
      <c r="A1547">
        <v>94</v>
      </c>
      <c r="B1547">
        <f t="shared" si="24"/>
        <v>6.9642474797203339E-5</v>
      </c>
      <c r="C1547" s="27">
        <f>SUM($B$2:B1547)</f>
        <v>0.97624450732023893</v>
      </c>
    </row>
    <row r="1548" spans="1:3" x14ac:dyDescent="0.3">
      <c r="A1548">
        <v>94</v>
      </c>
      <c r="B1548">
        <f t="shared" si="24"/>
        <v>6.9642474797203339E-5</v>
      </c>
      <c r="C1548" s="27">
        <f>SUM($B$2:B1548)</f>
        <v>0.97631414979503617</v>
      </c>
    </row>
    <row r="1549" spans="1:3" x14ac:dyDescent="0.3">
      <c r="A1549">
        <v>94</v>
      </c>
      <c r="B1549">
        <f t="shared" si="24"/>
        <v>6.9642474797203339E-5</v>
      </c>
      <c r="C1549" s="27">
        <f>SUM($B$2:B1549)</f>
        <v>0.97638379226983341</v>
      </c>
    </row>
    <row r="1550" spans="1:3" x14ac:dyDescent="0.3">
      <c r="A1550">
        <v>93</v>
      </c>
      <c r="B1550">
        <f t="shared" si="24"/>
        <v>6.8901597405743726E-5</v>
      </c>
      <c r="C1550" s="27">
        <f>SUM($B$2:B1550)</f>
        <v>0.9764526938672391</v>
      </c>
    </row>
    <row r="1551" spans="1:3" x14ac:dyDescent="0.3">
      <c r="A1551">
        <v>93</v>
      </c>
      <c r="B1551">
        <f t="shared" si="24"/>
        <v>6.8901597405743726E-5</v>
      </c>
      <c r="C1551" s="27">
        <f>SUM($B$2:B1551)</f>
        <v>0.97652159546464479</v>
      </c>
    </row>
    <row r="1552" spans="1:3" x14ac:dyDescent="0.3">
      <c r="A1552">
        <v>93</v>
      </c>
      <c r="B1552">
        <f t="shared" si="24"/>
        <v>6.8901597405743726E-5</v>
      </c>
      <c r="C1552" s="27">
        <f>SUM($B$2:B1552)</f>
        <v>0.97659049706205048</v>
      </c>
    </row>
    <row r="1553" spans="1:3" x14ac:dyDescent="0.3">
      <c r="A1553">
        <v>93</v>
      </c>
      <c r="B1553">
        <f t="shared" si="24"/>
        <v>6.8901597405743726E-5</v>
      </c>
      <c r="C1553" s="27">
        <f>SUM($B$2:B1553)</f>
        <v>0.97665939865945617</v>
      </c>
    </row>
    <row r="1554" spans="1:3" x14ac:dyDescent="0.3">
      <c r="A1554">
        <v>92</v>
      </c>
      <c r="B1554">
        <f t="shared" si="24"/>
        <v>6.8160720014284114E-5</v>
      </c>
      <c r="C1554" s="27">
        <f>SUM($B$2:B1554)</f>
        <v>0.97672755937947042</v>
      </c>
    </row>
    <row r="1555" spans="1:3" x14ac:dyDescent="0.3">
      <c r="A1555">
        <v>92</v>
      </c>
      <c r="B1555">
        <f t="shared" si="24"/>
        <v>6.8160720014284114E-5</v>
      </c>
      <c r="C1555" s="27">
        <f>SUM($B$2:B1555)</f>
        <v>0.97679572009948468</v>
      </c>
    </row>
    <row r="1556" spans="1:3" x14ac:dyDescent="0.3">
      <c r="A1556">
        <v>92</v>
      </c>
      <c r="B1556">
        <f t="shared" si="24"/>
        <v>6.8160720014284114E-5</v>
      </c>
      <c r="C1556" s="27">
        <f>SUM($B$2:B1556)</f>
        <v>0.97686388081949893</v>
      </c>
    </row>
    <row r="1557" spans="1:3" x14ac:dyDescent="0.3">
      <c r="A1557">
        <v>92</v>
      </c>
      <c r="B1557">
        <f t="shared" si="24"/>
        <v>6.8160720014284114E-5</v>
      </c>
      <c r="C1557" s="27">
        <f>SUM($B$2:B1557)</f>
        <v>0.97693204153951319</v>
      </c>
    </row>
    <row r="1558" spans="1:3" x14ac:dyDescent="0.3">
      <c r="A1558">
        <v>92</v>
      </c>
      <c r="B1558">
        <f t="shared" si="24"/>
        <v>6.8160720014284114E-5</v>
      </c>
      <c r="C1558" s="27">
        <f>SUM($B$2:B1558)</f>
        <v>0.97700020225952744</v>
      </c>
    </row>
    <row r="1559" spans="1:3" x14ac:dyDescent="0.3">
      <c r="A1559">
        <v>92</v>
      </c>
      <c r="B1559">
        <f t="shared" si="24"/>
        <v>6.8160720014284114E-5</v>
      </c>
      <c r="C1559" s="27">
        <f>SUM($B$2:B1559)</f>
        <v>0.97706836297954169</v>
      </c>
    </row>
    <row r="1560" spans="1:3" x14ac:dyDescent="0.3">
      <c r="A1560">
        <v>92</v>
      </c>
      <c r="B1560">
        <f t="shared" si="24"/>
        <v>6.8160720014284114E-5</v>
      </c>
      <c r="C1560" s="27">
        <f>SUM($B$2:B1560)</f>
        <v>0.97713652369955595</v>
      </c>
    </row>
    <row r="1561" spans="1:3" x14ac:dyDescent="0.3">
      <c r="A1561">
        <v>91</v>
      </c>
      <c r="B1561">
        <f t="shared" si="24"/>
        <v>6.7419842622824501E-5</v>
      </c>
      <c r="C1561" s="27">
        <f>SUM($B$2:B1561)</f>
        <v>0.97720394354217877</v>
      </c>
    </row>
    <row r="1562" spans="1:3" x14ac:dyDescent="0.3">
      <c r="A1562">
        <v>91</v>
      </c>
      <c r="B1562">
        <f t="shared" si="24"/>
        <v>6.7419842622824501E-5</v>
      </c>
      <c r="C1562" s="27">
        <f>SUM($B$2:B1562)</f>
        <v>0.97727136338480158</v>
      </c>
    </row>
    <row r="1563" spans="1:3" x14ac:dyDescent="0.3">
      <c r="A1563">
        <v>91</v>
      </c>
      <c r="B1563">
        <f t="shared" si="24"/>
        <v>6.7419842622824501E-5</v>
      </c>
      <c r="C1563" s="27">
        <f>SUM($B$2:B1563)</f>
        <v>0.9773387832274244</v>
      </c>
    </row>
    <row r="1564" spans="1:3" x14ac:dyDescent="0.3">
      <c r="A1564">
        <v>91</v>
      </c>
      <c r="B1564">
        <f t="shared" si="24"/>
        <v>6.7419842622824501E-5</v>
      </c>
      <c r="C1564" s="27">
        <f>SUM($B$2:B1564)</f>
        <v>0.97740620307004722</v>
      </c>
    </row>
    <row r="1565" spans="1:3" x14ac:dyDescent="0.3">
      <c r="A1565">
        <v>91</v>
      </c>
      <c r="B1565">
        <f t="shared" si="24"/>
        <v>6.7419842622824501E-5</v>
      </c>
      <c r="C1565" s="27">
        <f>SUM($B$2:B1565)</f>
        <v>0.97747362291267004</v>
      </c>
    </row>
    <row r="1566" spans="1:3" x14ac:dyDescent="0.3">
      <c r="A1566">
        <v>90</v>
      </c>
      <c r="B1566">
        <f t="shared" si="24"/>
        <v>6.6678965231364902E-5</v>
      </c>
      <c r="C1566" s="27">
        <f>SUM($B$2:B1566)</f>
        <v>0.97754030187790142</v>
      </c>
    </row>
    <row r="1567" spans="1:3" x14ac:dyDescent="0.3">
      <c r="A1567">
        <v>90</v>
      </c>
      <c r="B1567">
        <f t="shared" si="24"/>
        <v>6.6678965231364902E-5</v>
      </c>
      <c r="C1567" s="27">
        <f>SUM($B$2:B1567)</f>
        <v>0.9776069808431328</v>
      </c>
    </row>
    <row r="1568" spans="1:3" x14ac:dyDescent="0.3">
      <c r="A1568">
        <v>90</v>
      </c>
      <c r="B1568">
        <f t="shared" si="24"/>
        <v>6.6678965231364902E-5</v>
      </c>
      <c r="C1568" s="27">
        <f>SUM($B$2:B1568)</f>
        <v>0.97767365980836418</v>
      </c>
    </row>
    <row r="1569" spans="1:3" x14ac:dyDescent="0.3">
      <c r="A1569">
        <v>90</v>
      </c>
      <c r="B1569">
        <f t="shared" si="24"/>
        <v>6.6678965231364902E-5</v>
      </c>
      <c r="C1569" s="27">
        <f>SUM($B$2:B1569)</f>
        <v>0.97774033877359556</v>
      </c>
    </row>
    <row r="1570" spans="1:3" x14ac:dyDescent="0.3">
      <c r="A1570">
        <v>89</v>
      </c>
      <c r="B1570">
        <f t="shared" si="24"/>
        <v>6.593808783990529E-5</v>
      </c>
      <c r="C1570" s="27">
        <f>SUM($B$2:B1570)</f>
        <v>0.97780627686143551</v>
      </c>
    </row>
    <row r="1571" spans="1:3" x14ac:dyDescent="0.3">
      <c r="A1571">
        <v>89</v>
      </c>
      <c r="B1571">
        <f t="shared" si="24"/>
        <v>6.593808783990529E-5</v>
      </c>
      <c r="C1571" s="27">
        <f>SUM($B$2:B1571)</f>
        <v>0.97787221494927545</v>
      </c>
    </row>
    <row r="1572" spans="1:3" x14ac:dyDescent="0.3">
      <c r="A1572">
        <v>89</v>
      </c>
      <c r="B1572">
        <f t="shared" si="24"/>
        <v>6.593808783990529E-5</v>
      </c>
      <c r="C1572" s="27">
        <f>SUM($B$2:B1572)</f>
        <v>0.9779381530371154</v>
      </c>
    </row>
    <row r="1573" spans="1:3" x14ac:dyDescent="0.3">
      <c r="A1573">
        <v>89</v>
      </c>
      <c r="B1573">
        <f t="shared" si="24"/>
        <v>6.593808783990529E-5</v>
      </c>
      <c r="C1573" s="27">
        <f>SUM($B$2:B1573)</f>
        <v>0.97800409112495534</v>
      </c>
    </row>
    <row r="1574" spans="1:3" x14ac:dyDescent="0.3">
      <c r="A1574">
        <v>88</v>
      </c>
      <c r="B1574">
        <f t="shared" si="24"/>
        <v>6.5197210448445677E-5</v>
      </c>
      <c r="C1574" s="27">
        <f>SUM($B$2:B1574)</f>
        <v>0.97806928833540374</v>
      </c>
    </row>
    <row r="1575" spans="1:3" x14ac:dyDescent="0.3">
      <c r="A1575">
        <v>88</v>
      </c>
      <c r="B1575">
        <f t="shared" si="24"/>
        <v>6.5197210448445677E-5</v>
      </c>
      <c r="C1575" s="27">
        <f>SUM($B$2:B1575)</f>
        <v>0.97813448554585214</v>
      </c>
    </row>
    <row r="1576" spans="1:3" x14ac:dyDescent="0.3">
      <c r="A1576">
        <v>88</v>
      </c>
      <c r="B1576">
        <f t="shared" si="24"/>
        <v>6.5197210448445677E-5</v>
      </c>
      <c r="C1576" s="27">
        <f>SUM($B$2:B1576)</f>
        <v>0.97819968275630054</v>
      </c>
    </row>
    <row r="1577" spans="1:3" x14ac:dyDescent="0.3">
      <c r="A1577">
        <v>88</v>
      </c>
      <c r="B1577">
        <f t="shared" si="24"/>
        <v>6.5197210448445677E-5</v>
      </c>
      <c r="C1577" s="27">
        <f>SUM($B$2:B1577)</f>
        <v>0.97826487996674893</v>
      </c>
    </row>
    <row r="1578" spans="1:3" x14ac:dyDescent="0.3">
      <c r="A1578">
        <v>87</v>
      </c>
      <c r="B1578">
        <f t="shared" si="24"/>
        <v>6.4456333056986064E-5</v>
      </c>
      <c r="C1578" s="27">
        <f>SUM($B$2:B1578)</f>
        <v>0.9783293362998059</v>
      </c>
    </row>
    <row r="1579" spans="1:3" x14ac:dyDescent="0.3">
      <c r="A1579">
        <v>87</v>
      </c>
      <c r="B1579">
        <f t="shared" si="24"/>
        <v>6.4456333056986064E-5</v>
      </c>
      <c r="C1579" s="27">
        <f>SUM($B$2:B1579)</f>
        <v>0.97839379263286286</v>
      </c>
    </row>
    <row r="1580" spans="1:3" x14ac:dyDescent="0.3">
      <c r="A1580">
        <v>86</v>
      </c>
      <c r="B1580">
        <f t="shared" si="24"/>
        <v>6.3715455665526452E-5</v>
      </c>
      <c r="C1580" s="27">
        <f>SUM($B$2:B1580)</f>
        <v>0.97845750808852838</v>
      </c>
    </row>
    <row r="1581" spans="1:3" x14ac:dyDescent="0.3">
      <c r="A1581">
        <v>86</v>
      </c>
      <c r="B1581">
        <f t="shared" si="24"/>
        <v>6.3715455665526452E-5</v>
      </c>
      <c r="C1581" s="27">
        <f>SUM($B$2:B1581)</f>
        <v>0.97852122354419391</v>
      </c>
    </row>
    <row r="1582" spans="1:3" x14ac:dyDescent="0.3">
      <c r="A1582">
        <v>86</v>
      </c>
      <c r="B1582">
        <f t="shared" si="24"/>
        <v>6.3715455665526452E-5</v>
      </c>
      <c r="C1582" s="27">
        <f>SUM($B$2:B1582)</f>
        <v>0.97858493899985943</v>
      </c>
    </row>
    <row r="1583" spans="1:3" x14ac:dyDescent="0.3">
      <c r="A1583">
        <v>85</v>
      </c>
      <c r="B1583">
        <f t="shared" si="24"/>
        <v>6.2974578274066853E-5</v>
      </c>
      <c r="C1583" s="27">
        <f>SUM($B$2:B1583)</f>
        <v>0.97864791357813352</v>
      </c>
    </row>
    <row r="1584" spans="1:3" x14ac:dyDescent="0.3">
      <c r="A1584">
        <v>85</v>
      </c>
      <c r="B1584">
        <f t="shared" si="24"/>
        <v>6.2974578274066853E-5</v>
      </c>
      <c r="C1584" s="27">
        <f>SUM($B$2:B1584)</f>
        <v>0.97871088815640761</v>
      </c>
    </row>
    <row r="1585" spans="1:3" x14ac:dyDescent="0.3">
      <c r="A1585">
        <v>85</v>
      </c>
      <c r="B1585">
        <f t="shared" si="24"/>
        <v>6.2974578274066853E-5</v>
      </c>
      <c r="C1585" s="27">
        <f>SUM($B$2:B1585)</f>
        <v>0.9787738627346817</v>
      </c>
    </row>
    <row r="1586" spans="1:3" x14ac:dyDescent="0.3">
      <c r="A1586">
        <v>84</v>
      </c>
      <c r="B1586">
        <f t="shared" si="24"/>
        <v>6.223370088260724E-5</v>
      </c>
      <c r="C1586" s="27">
        <f>SUM($B$2:B1586)</f>
        <v>0.97883609643556435</v>
      </c>
    </row>
    <row r="1587" spans="1:3" x14ac:dyDescent="0.3">
      <c r="A1587">
        <v>84</v>
      </c>
      <c r="B1587">
        <f t="shared" si="24"/>
        <v>6.223370088260724E-5</v>
      </c>
      <c r="C1587" s="27">
        <f>SUM($B$2:B1587)</f>
        <v>0.978898330136447</v>
      </c>
    </row>
    <row r="1588" spans="1:3" x14ac:dyDescent="0.3">
      <c r="A1588">
        <v>84</v>
      </c>
      <c r="B1588">
        <f t="shared" si="24"/>
        <v>6.223370088260724E-5</v>
      </c>
      <c r="C1588" s="27">
        <f>SUM($B$2:B1588)</f>
        <v>0.97896056383732966</v>
      </c>
    </row>
    <row r="1589" spans="1:3" x14ac:dyDescent="0.3">
      <c r="A1589">
        <v>84</v>
      </c>
      <c r="B1589">
        <f t="shared" si="24"/>
        <v>6.223370088260724E-5</v>
      </c>
      <c r="C1589" s="27">
        <f>SUM($B$2:B1589)</f>
        <v>0.97902279753821231</v>
      </c>
    </row>
    <row r="1590" spans="1:3" x14ac:dyDescent="0.3">
      <c r="A1590">
        <v>84</v>
      </c>
      <c r="B1590">
        <f t="shared" si="24"/>
        <v>6.223370088260724E-5</v>
      </c>
      <c r="C1590" s="27">
        <f>SUM($B$2:B1590)</f>
        <v>0.97908503123909496</v>
      </c>
    </row>
    <row r="1591" spans="1:3" x14ac:dyDescent="0.3">
      <c r="A1591">
        <v>84</v>
      </c>
      <c r="B1591">
        <f t="shared" si="24"/>
        <v>6.223370088260724E-5</v>
      </c>
      <c r="C1591" s="27">
        <f>SUM($B$2:B1591)</f>
        <v>0.97914726493997761</v>
      </c>
    </row>
    <row r="1592" spans="1:3" x14ac:dyDescent="0.3">
      <c r="A1592">
        <v>83</v>
      </c>
      <c r="B1592">
        <f t="shared" si="24"/>
        <v>6.1492823491147628E-5</v>
      </c>
      <c r="C1592" s="27">
        <f>SUM($B$2:B1592)</f>
        <v>0.97920875776346872</v>
      </c>
    </row>
    <row r="1593" spans="1:3" x14ac:dyDescent="0.3">
      <c r="A1593">
        <v>83</v>
      </c>
      <c r="B1593">
        <f t="shared" si="24"/>
        <v>6.1492823491147628E-5</v>
      </c>
      <c r="C1593" s="27">
        <f>SUM($B$2:B1593)</f>
        <v>0.97927025058695982</v>
      </c>
    </row>
    <row r="1594" spans="1:3" x14ac:dyDescent="0.3">
      <c r="A1594">
        <v>82</v>
      </c>
      <c r="B1594">
        <f t="shared" si="24"/>
        <v>6.0751946099688015E-5</v>
      </c>
      <c r="C1594" s="27">
        <f>SUM($B$2:B1594)</f>
        <v>0.97933100253305949</v>
      </c>
    </row>
    <row r="1595" spans="1:3" x14ac:dyDescent="0.3">
      <c r="A1595">
        <v>81</v>
      </c>
      <c r="B1595">
        <f t="shared" si="24"/>
        <v>6.0011068708228409E-5</v>
      </c>
      <c r="C1595" s="27">
        <f>SUM($B$2:B1595)</f>
        <v>0.97939101360176772</v>
      </c>
    </row>
    <row r="1596" spans="1:3" x14ac:dyDescent="0.3">
      <c r="A1596">
        <v>81</v>
      </c>
      <c r="B1596">
        <f t="shared" si="24"/>
        <v>6.0011068708228409E-5</v>
      </c>
      <c r="C1596" s="27">
        <f>SUM($B$2:B1596)</f>
        <v>0.97945102467047596</v>
      </c>
    </row>
    <row r="1597" spans="1:3" x14ac:dyDescent="0.3">
      <c r="A1597">
        <v>81</v>
      </c>
      <c r="B1597">
        <f t="shared" si="24"/>
        <v>6.0011068708228409E-5</v>
      </c>
      <c r="C1597" s="27">
        <f>SUM($B$2:B1597)</f>
        <v>0.97951103573918419</v>
      </c>
    </row>
    <row r="1598" spans="1:3" x14ac:dyDescent="0.3">
      <c r="A1598">
        <v>81</v>
      </c>
      <c r="B1598">
        <f t="shared" si="24"/>
        <v>6.0011068708228409E-5</v>
      </c>
      <c r="C1598" s="27">
        <f>SUM($B$2:B1598)</f>
        <v>0.97957104680789242</v>
      </c>
    </row>
    <row r="1599" spans="1:3" x14ac:dyDescent="0.3">
      <c r="A1599">
        <v>81</v>
      </c>
      <c r="B1599">
        <f t="shared" si="24"/>
        <v>6.0011068708228409E-5</v>
      </c>
      <c r="C1599" s="27">
        <f>SUM($B$2:B1599)</f>
        <v>0.97963105787660065</v>
      </c>
    </row>
    <row r="1600" spans="1:3" x14ac:dyDescent="0.3">
      <c r="A1600">
        <v>81</v>
      </c>
      <c r="B1600">
        <f t="shared" si="24"/>
        <v>6.0011068708228409E-5</v>
      </c>
      <c r="C1600" s="27">
        <f>SUM($B$2:B1600)</f>
        <v>0.97969106894530888</v>
      </c>
    </row>
    <row r="1601" spans="1:3" x14ac:dyDescent="0.3">
      <c r="A1601">
        <v>81</v>
      </c>
      <c r="B1601">
        <f t="shared" si="24"/>
        <v>6.0011068708228409E-5</v>
      </c>
      <c r="C1601" s="27">
        <f>SUM($B$2:B1601)</f>
        <v>0.97975108001401712</v>
      </c>
    </row>
    <row r="1602" spans="1:3" x14ac:dyDescent="0.3">
      <c r="A1602">
        <v>81</v>
      </c>
      <c r="B1602">
        <f t="shared" si="24"/>
        <v>6.0011068708228409E-5</v>
      </c>
      <c r="C1602" s="27">
        <f>SUM($B$2:B1602)</f>
        <v>0.97981109108272535</v>
      </c>
    </row>
    <row r="1603" spans="1:3" x14ac:dyDescent="0.3">
      <c r="A1603">
        <v>80</v>
      </c>
      <c r="B1603">
        <f t="shared" ref="B1603:B1666" si="25">A1603/$B$1</f>
        <v>5.9270191316768797E-5</v>
      </c>
      <c r="C1603" s="27">
        <f>SUM($B$2:B1603)</f>
        <v>0.97987036127404215</v>
      </c>
    </row>
    <row r="1604" spans="1:3" x14ac:dyDescent="0.3">
      <c r="A1604">
        <v>80</v>
      </c>
      <c r="B1604">
        <f t="shared" si="25"/>
        <v>5.9270191316768797E-5</v>
      </c>
      <c r="C1604" s="27">
        <f>SUM($B$2:B1604)</f>
        <v>0.97992963146535894</v>
      </c>
    </row>
    <row r="1605" spans="1:3" x14ac:dyDescent="0.3">
      <c r="A1605">
        <v>80</v>
      </c>
      <c r="B1605">
        <f t="shared" si="25"/>
        <v>5.9270191316768797E-5</v>
      </c>
      <c r="C1605" s="27">
        <f>SUM($B$2:B1605)</f>
        <v>0.97998890165667574</v>
      </c>
    </row>
    <row r="1606" spans="1:3" x14ac:dyDescent="0.3">
      <c r="A1606">
        <v>80</v>
      </c>
      <c r="B1606">
        <f t="shared" si="25"/>
        <v>5.9270191316768797E-5</v>
      </c>
      <c r="C1606" s="27">
        <f>SUM($B$2:B1606)</f>
        <v>0.98004817184799253</v>
      </c>
    </row>
    <row r="1607" spans="1:3" x14ac:dyDescent="0.3">
      <c r="A1607">
        <v>80</v>
      </c>
      <c r="B1607">
        <f t="shared" si="25"/>
        <v>5.9270191316768797E-5</v>
      </c>
      <c r="C1607" s="27">
        <f>SUM($B$2:B1607)</f>
        <v>0.98010744203930933</v>
      </c>
    </row>
    <row r="1608" spans="1:3" x14ac:dyDescent="0.3">
      <c r="A1608">
        <v>79</v>
      </c>
      <c r="B1608">
        <f t="shared" si="25"/>
        <v>5.8529313925309184E-5</v>
      </c>
      <c r="C1608" s="27">
        <f>SUM($B$2:B1608)</f>
        <v>0.98016597135323469</v>
      </c>
    </row>
    <row r="1609" spans="1:3" x14ac:dyDescent="0.3">
      <c r="A1609">
        <v>79</v>
      </c>
      <c r="B1609">
        <f t="shared" si="25"/>
        <v>5.8529313925309184E-5</v>
      </c>
      <c r="C1609" s="27">
        <f>SUM($B$2:B1609)</f>
        <v>0.98022450066716005</v>
      </c>
    </row>
    <row r="1610" spans="1:3" x14ac:dyDescent="0.3">
      <c r="A1610">
        <v>79</v>
      </c>
      <c r="B1610">
        <f t="shared" si="25"/>
        <v>5.8529313925309184E-5</v>
      </c>
      <c r="C1610" s="27">
        <f>SUM($B$2:B1610)</f>
        <v>0.98028302998108541</v>
      </c>
    </row>
    <row r="1611" spans="1:3" x14ac:dyDescent="0.3">
      <c r="A1611">
        <v>79</v>
      </c>
      <c r="B1611">
        <f t="shared" si="25"/>
        <v>5.8529313925309184E-5</v>
      </c>
      <c r="C1611" s="27">
        <f>SUM($B$2:B1611)</f>
        <v>0.98034155929501077</v>
      </c>
    </row>
    <row r="1612" spans="1:3" x14ac:dyDescent="0.3">
      <c r="A1612">
        <v>79</v>
      </c>
      <c r="B1612">
        <f t="shared" si="25"/>
        <v>5.8529313925309184E-5</v>
      </c>
      <c r="C1612" s="27">
        <f>SUM($B$2:B1612)</f>
        <v>0.98040008860893613</v>
      </c>
    </row>
    <row r="1613" spans="1:3" x14ac:dyDescent="0.3">
      <c r="A1613">
        <v>79</v>
      </c>
      <c r="B1613">
        <f t="shared" si="25"/>
        <v>5.8529313925309184E-5</v>
      </c>
      <c r="C1613" s="27">
        <f>SUM($B$2:B1613)</f>
        <v>0.98045861792286149</v>
      </c>
    </row>
    <row r="1614" spans="1:3" x14ac:dyDescent="0.3">
      <c r="A1614">
        <v>78</v>
      </c>
      <c r="B1614">
        <f t="shared" si="25"/>
        <v>5.7788436533849578E-5</v>
      </c>
      <c r="C1614" s="27">
        <f>SUM($B$2:B1614)</f>
        <v>0.9805164063593953</v>
      </c>
    </row>
    <row r="1615" spans="1:3" x14ac:dyDescent="0.3">
      <c r="A1615">
        <v>78</v>
      </c>
      <c r="B1615">
        <f t="shared" si="25"/>
        <v>5.7788436533849578E-5</v>
      </c>
      <c r="C1615" s="27">
        <f>SUM($B$2:B1615)</f>
        <v>0.98057419479592911</v>
      </c>
    </row>
    <row r="1616" spans="1:3" x14ac:dyDescent="0.3">
      <c r="A1616">
        <v>78</v>
      </c>
      <c r="B1616">
        <f t="shared" si="25"/>
        <v>5.7788436533849578E-5</v>
      </c>
      <c r="C1616" s="27">
        <f>SUM($B$2:B1616)</f>
        <v>0.98063198323246292</v>
      </c>
    </row>
    <row r="1617" spans="1:3" x14ac:dyDescent="0.3">
      <c r="A1617">
        <v>78</v>
      </c>
      <c r="B1617">
        <f t="shared" si="25"/>
        <v>5.7788436533849578E-5</v>
      </c>
      <c r="C1617" s="27">
        <f>SUM($B$2:B1617)</f>
        <v>0.98068977166899673</v>
      </c>
    </row>
    <row r="1618" spans="1:3" x14ac:dyDescent="0.3">
      <c r="A1618">
        <v>78</v>
      </c>
      <c r="B1618">
        <f t="shared" si="25"/>
        <v>5.7788436533849578E-5</v>
      </c>
      <c r="C1618" s="27">
        <f>SUM($B$2:B1618)</f>
        <v>0.98074756010553055</v>
      </c>
    </row>
    <row r="1619" spans="1:3" x14ac:dyDescent="0.3">
      <c r="A1619">
        <v>78</v>
      </c>
      <c r="B1619">
        <f t="shared" si="25"/>
        <v>5.7788436533849578E-5</v>
      </c>
      <c r="C1619" s="27">
        <f>SUM($B$2:B1619)</f>
        <v>0.98080534854206436</v>
      </c>
    </row>
    <row r="1620" spans="1:3" x14ac:dyDescent="0.3">
      <c r="A1620">
        <v>78</v>
      </c>
      <c r="B1620">
        <f t="shared" si="25"/>
        <v>5.7788436533849578E-5</v>
      </c>
      <c r="C1620" s="27">
        <f>SUM($B$2:B1620)</f>
        <v>0.98086313697859817</v>
      </c>
    </row>
    <row r="1621" spans="1:3" x14ac:dyDescent="0.3">
      <c r="A1621">
        <v>78</v>
      </c>
      <c r="B1621">
        <f t="shared" si="25"/>
        <v>5.7788436533849578E-5</v>
      </c>
      <c r="C1621" s="27">
        <f>SUM($B$2:B1621)</f>
        <v>0.98092092541513198</v>
      </c>
    </row>
    <row r="1622" spans="1:3" x14ac:dyDescent="0.3">
      <c r="A1622">
        <v>77</v>
      </c>
      <c r="B1622">
        <f t="shared" si="25"/>
        <v>5.7047559142389966E-5</v>
      </c>
      <c r="C1622" s="27">
        <f>SUM($B$2:B1622)</f>
        <v>0.98097797297427436</v>
      </c>
    </row>
    <row r="1623" spans="1:3" x14ac:dyDescent="0.3">
      <c r="A1623">
        <v>77</v>
      </c>
      <c r="B1623">
        <f t="shared" si="25"/>
        <v>5.7047559142389966E-5</v>
      </c>
      <c r="C1623" s="27">
        <f>SUM($B$2:B1623)</f>
        <v>0.98103502053341674</v>
      </c>
    </row>
    <row r="1624" spans="1:3" x14ac:dyDescent="0.3">
      <c r="A1624">
        <v>77</v>
      </c>
      <c r="B1624">
        <f t="shared" si="25"/>
        <v>5.7047559142389966E-5</v>
      </c>
      <c r="C1624" s="27">
        <f>SUM($B$2:B1624)</f>
        <v>0.98109206809255911</v>
      </c>
    </row>
    <row r="1625" spans="1:3" x14ac:dyDescent="0.3">
      <c r="A1625">
        <v>77</v>
      </c>
      <c r="B1625">
        <f t="shared" si="25"/>
        <v>5.7047559142389966E-5</v>
      </c>
      <c r="C1625" s="27">
        <f>SUM($B$2:B1625)</f>
        <v>0.98114911565170149</v>
      </c>
    </row>
    <row r="1626" spans="1:3" x14ac:dyDescent="0.3">
      <c r="A1626">
        <v>76</v>
      </c>
      <c r="B1626">
        <f t="shared" si="25"/>
        <v>5.630668175093036E-5</v>
      </c>
      <c r="C1626" s="27">
        <f>SUM($B$2:B1626)</f>
        <v>0.98120542233345243</v>
      </c>
    </row>
    <row r="1627" spans="1:3" x14ac:dyDescent="0.3">
      <c r="A1627">
        <v>76</v>
      </c>
      <c r="B1627">
        <f t="shared" si="25"/>
        <v>5.630668175093036E-5</v>
      </c>
      <c r="C1627" s="27">
        <f>SUM($B$2:B1627)</f>
        <v>0.98126172901520337</v>
      </c>
    </row>
    <row r="1628" spans="1:3" x14ac:dyDescent="0.3">
      <c r="A1628">
        <v>76</v>
      </c>
      <c r="B1628">
        <f t="shared" si="25"/>
        <v>5.630668175093036E-5</v>
      </c>
      <c r="C1628" s="27">
        <f>SUM($B$2:B1628)</f>
        <v>0.98131803569695431</v>
      </c>
    </row>
    <row r="1629" spans="1:3" x14ac:dyDescent="0.3">
      <c r="A1629">
        <v>76</v>
      </c>
      <c r="B1629">
        <f t="shared" si="25"/>
        <v>5.630668175093036E-5</v>
      </c>
      <c r="C1629" s="27">
        <f>SUM($B$2:B1629)</f>
        <v>0.98137434237870524</v>
      </c>
    </row>
    <row r="1630" spans="1:3" x14ac:dyDescent="0.3">
      <c r="A1630">
        <v>76</v>
      </c>
      <c r="B1630">
        <f t="shared" si="25"/>
        <v>5.630668175093036E-5</v>
      </c>
      <c r="C1630" s="27">
        <f>SUM($B$2:B1630)</f>
        <v>0.98143064906045618</v>
      </c>
    </row>
    <row r="1631" spans="1:3" x14ac:dyDescent="0.3">
      <c r="A1631">
        <v>76</v>
      </c>
      <c r="B1631">
        <f t="shared" si="25"/>
        <v>5.630668175093036E-5</v>
      </c>
      <c r="C1631" s="27">
        <f>SUM($B$2:B1631)</f>
        <v>0.98148695574220712</v>
      </c>
    </row>
    <row r="1632" spans="1:3" x14ac:dyDescent="0.3">
      <c r="A1632">
        <v>76</v>
      </c>
      <c r="B1632">
        <f t="shared" si="25"/>
        <v>5.630668175093036E-5</v>
      </c>
      <c r="C1632" s="27">
        <f>SUM($B$2:B1632)</f>
        <v>0.98154326242395806</v>
      </c>
    </row>
    <row r="1633" spans="1:3" x14ac:dyDescent="0.3">
      <c r="A1633">
        <v>75</v>
      </c>
      <c r="B1633">
        <f t="shared" si="25"/>
        <v>5.5565804359470747E-5</v>
      </c>
      <c r="C1633" s="27">
        <f>SUM($B$2:B1633)</f>
        <v>0.98159882822831757</v>
      </c>
    </row>
    <row r="1634" spans="1:3" x14ac:dyDescent="0.3">
      <c r="A1634">
        <v>75</v>
      </c>
      <c r="B1634">
        <f t="shared" si="25"/>
        <v>5.5565804359470747E-5</v>
      </c>
      <c r="C1634" s="27">
        <f>SUM($B$2:B1634)</f>
        <v>0.98165439403267707</v>
      </c>
    </row>
    <row r="1635" spans="1:3" x14ac:dyDescent="0.3">
      <c r="A1635">
        <v>75</v>
      </c>
      <c r="B1635">
        <f t="shared" si="25"/>
        <v>5.5565804359470747E-5</v>
      </c>
      <c r="C1635" s="27">
        <f>SUM($B$2:B1635)</f>
        <v>0.98170995983703657</v>
      </c>
    </row>
    <row r="1636" spans="1:3" x14ac:dyDescent="0.3">
      <c r="A1636">
        <v>75</v>
      </c>
      <c r="B1636">
        <f t="shared" si="25"/>
        <v>5.5565804359470747E-5</v>
      </c>
      <c r="C1636" s="27">
        <f>SUM($B$2:B1636)</f>
        <v>0.98176552564139608</v>
      </c>
    </row>
    <row r="1637" spans="1:3" x14ac:dyDescent="0.3">
      <c r="A1637">
        <v>75</v>
      </c>
      <c r="B1637">
        <f t="shared" si="25"/>
        <v>5.5565804359470747E-5</v>
      </c>
      <c r="C1637" s="27">
        <f>SUM($B$2:B1637)</f>
        <v>0.98182109144575558</v>
      </c>
    </row>
    <row r="1638" spans="1:3" x14ac:dyDescent="0.3">
      <c r="A1638">
        <v>75</v>
      </c>
      <c r="B1638">
        <f t="shared" si="25"/>
        <v>5.5565804359470747E-5</v>
      </c>
      <c r="C1638" s="27">
        <f>SUM($B$2:B1638)</f>
        <v>0.98187665725011508</v>
      </c>
    </row>
    <row r="1639" spans="1:3" x14ac:dyDescent="0.3">
      <c r="A1639">
        <v>74</v>
      </c>
      <c r="B1639">
        <f t="shared" si="25"/>
        <v>5.4824926968011135E-5</v>
      </c>
      <c r="C1639" s="27">
        <f>SUM($B$2:B1639)</f>
        <v>0.98193148217708304</v>
      </c>
    </row>
    <row r="1640" spans="1:3" x14ac:dyDescent="0.3">
      <c r="A1640">
        <v>74</v>
      </c>
      <c r="B1640">
        <f t="shared" si="25"/>
        <v>5.4824926968011135E-5</v>
      </c>
      <c r="C1640" s="27">
        <f>SUM($B$2:B1640)</f>
        <v>0.98198630710405099</v>
      </c>
    </row>
    <row r="1641" spans="1:3" x14ac:dyDescent="0.3">
      <c r="A1641">
        <v>74</v>
      </c>
      <c r="B1641">
        <f t="shared" si="25"/>
        <v>5.4824926968011135E-5</v>
      </c>
      <c r="C1641" s="27">
        <f>SUM($B$2:B1641)</f>
        <v>0.98204113203101895</v>
      </c>
    </row>
    <row r="1642" spans="1:3" x14ac:dyDescent="0.3">
      <c r="A1642">
        <v>73</v>
      </c>
      <c r="B1642">
        <f t="shared" si="25"/>
        <v>5.4084049576551529E-5</v>
      </c>
      <c r="C1642" s="27">
        <f>SUM($B$2:B1642)</f>
        <v>0.98209521608059547</v>
      </c>
    </row>
    <row r="1643" spans="1:3" x14ac:dyDescent="0.3">
      <c r="A1643">
        <v>73</v>
      </c>
      <c r="B1643">
        <f t="shared" si="25"/>
        <v>5.4084049576551529E-5</v>
      </c>
      <c r="C1643" s="27">
        <f>SUM($B$2:B1643)</f>
        <v>0.98214930013017199</v>
      </c>
    </row>
    <row r="1644" spans="1:3" x14ac:dyDescent="0.3">
      <c r="A1644">
        <v>73</v>
      </c>
      <c r="B1644">
        <f t="shared" si="25"/>
        <v>5.4084049576551529E-5</v>
      </c>
      <c r="C1644" s="27">
        <f>SUM($B$2:B1644)</f>
        <v>0.98220338417974851</v>
      </c>
    </row>
    <row r="1645" spans="1:3" x14ac:dyDescent="0.3">
      <c r="A1645">
        <v>72</v>
      </c>
      <c r="B1645">
        <f t="shared" si="25"/>
        <v>5.3343172185091916E-5</v>
      </c>
      <c r="C1645" s="27">
        <f>SUM($B$2:B1645)</f>
        <v>0.98225672735193359</v>
      </c>
    </row>
    <row r="1646" spans="1:3" x14ac:dyDescent="0.3">
      <c r="A1646">
        <v>72</v>
      </c>
      <c r="B1646">
        <f t="shared" si="25"/>
        <v>5.3343172185091916E-5</v>
      </c>
      <c r="C1646" s="27">
        <f>SUM($B$2:B1646)</f>
        <v>0.98231007052411867</v>
      </c>
    </row>
    <row r="1647" spans="1:3" x14ac:dyDescent="0.3">
      <c r="A1647">
        <v>72</v>
      </c>
      <c r="B1647">
        <f t="shared" si="25"/>
        <v>5.3343172185091916E-5</v>
      </c>
      <c r="C1647" s="27">
        <f>SUM($B$2:B1647)</f>
        <v>0.98236341369630376</v>
      </c>
    </row>
    <row r="1648" spans="1:3" x14ac:dyDescent="0.3">
      <c r="A1648">
        <v>72</v>
      </c>
      <c r="B1648">
        <f t="shared" si="25"/>
        <v>5.3343172185091916E-5</v>
      </c>
      <c r="C1648" s="27">
        <f>SUM($B$2:B1648)</f>
        <v>0.98241675686848884</v>
      </c>
    </row>
    <row r="1649" spans="1:3" x14ac:dyDescent="0.3">
      <c r="A1649">
        <v>72</v>
      </c>
      <c r="B1649">
        <f t="shared" si="25"/>
        <v>5.3343172185091916E-5</v>
      </c>
      <c r="C1649" s="27">
        <f>SUM($B$2:B1649)</f>
        <v>0.98247010004067392</v>
      </c>
    </row>
    <row r="1650" spans="1:3" x14ac:dyDescent="0.3">
      <c r="A1650">
        <v>72</v>
      </c>
      <c r="B1650">
        <f t="shared" si="25"/>
        <v>5.3343172185091916E-5</v>
      </c>
      <c r="C1650" s="27">
        <f>SUM($B$2:B1650)</f>
        <v>0.982523443212859</v>
      </c>
    </row>
    <row r="1651" spans="1:3" x14ac:dyDescent="0.3">
      <c r="A1651">
        <v>72</v>
      </c>
      <c r="B1651">
        <f t="shared" si="25"/>
        <v>5.3343172185091916E-5</v>
      </c>
      <c r="C1651" s="27">
        <f>SUM($B$2:B1651)</f>
        <v>0.98257678638504409</v>
      </c>
    </row>
    <row r="1652" spans="1:3" x14ac:dyDescent="0.3">
      <c r="A1652">
        <v>72</v>
      </c>
      <c r="B1652">
        <f t="shared" si="25"/>
        <v>5.3343172185091916E-5</v>
      </c>
      <c r="C1652" s="27">
        <f>SUM($B$2:B1652)</f>
        <v>0.98263012955722917</v>
      </c>
    </row>
    <row r="1653" spans="1:3" x14ac:dyDescent="0.3">
      <c r="A1653">
        <v>72</v>
      </c>
      <c r="B1653">
        <f t="shared" si="25"/>
        <v>5.3343172185091916E-5</v>
      </c>
      <c r="C1653" s="27">
        <f>SUM($B$2:B1653)</f>
        <v>0.98268347272941425</v>
      </c>
    </row>
    <row r="1654" spans="1:3" x14ac:dyDescent="0.3">
      <c r="A1654">
        <v>71</v>
      </c>
      <c r="B1654">
        <f t="shared" si="25"/>
        <v>5.2602294793632304E-5</v>
      </c>
      <c r="C1654" s="27">
        <f>SUM($B$2:B1654)</f>
        <v>0.9827360750242079</v>
      </c>
    </row>
    <row r="1655" spans="1:3" x14ac:dyDescent="0.3">
      <c r="A1655">
        <v>71</v>
      </c>
      <c r="B1655">
        <f t="shared" si="25"/>
        <v>5.2602294793632304E-5</v>
      </c>
      <c r="C1655" s="27">
        <f>SUM($B$2:B1655)</f>
        <v>0.98278867731900155</v>
      </c>
    </row>
    <row r="1656" spans="1:3" x14ac:dyDescent="0.3">
      <c r="A1656">
        <v>71</v>
      </c>
      <c r="B1656">
        <f t="shared" si="25"/>
        <v>5.2602294793632304E-5</v>
      </c>
      <c r="C1656" s="27">
        <f>SUM($B$2:B1656)</f>
        <v>0.98284127961379519</v>
      </c>
    </row>
    <row r="1657" spans="1:3" x14ac:dyDescent="0.3">
      <c r="A1657">
        <v>71</v>
      </c>
      <c r="B1657">
        <f t="shared" si="25"/>
        <v>5.2602294793632304E-5</v>
      </c>
      <c r="C1657" s="27">
        <f>SUM($B$2:B1657)</f>
        <v>0.98289388190858884</v>
      </c>
    </row>
    <row r="1658" spans="1:3" x14ac:dyDescent="0.3">
      <c r="A1658">
        <v>71</v>
      </c>
      <c r="B1658">
        <f t="shared" si="25"/>
        <v>5.2602294793632304E-5</v>
      </c>
      <c r="C1658" s="27">
        <f>SUM($B$2:B1658)</f>
        <v>0.98294648420338249</v>
      </c>
    </row>
    <row r="1659" spans="1:3" x14ac:dyDescent="0.3">
      <c r="A1659">
        <v>71</v>
      </c>
      <c r="B1659">
        <f t="shared" si="25"/>
        <v>5.2602294793632304E-5</v>
      </c>
      <c r="C1659" s="27">
        <f>SUM($B$2:B1659)</f>
        <v>0.98299908649817613</v>
      </c>
    </row>
    <row r="1660" spans="1:3" x14ac:dyDescent="0.3">
      <c r="A1660">
        <v>71</v>
      </c>
      <c r="B1660">
        <f t="shared" si="25"/>
        <v>5.2602294793632304E-5</v>
      </c>
      <c r="C1660" s="27">
        <f>SUM($B$2:B1660)</f>
        <v>0.98305168879296978</v>
      </c>
    </row>
    <row r="1661" spans="1:3" x14ac:dyDescent="0.3">
      <c r="A1661">
        <v>70</v>
      </c>
      <c r="B1661">
        <f t="shared" si="25"/>
        <v>5.1861417402172698E-5</v>
      </c>
      <c r="C1661" s="27">
        <f>SUM($B$2:B1661)</f>
        <v>0.98310355021037199</v>
      </c>
    </row>
    <row r="1662" spans="1:3" x14ac:dyDescent="0.3">
      <c r="A1662">
        <v>70</v>
      </c>
      <c r="B1662">
        <f t="shared" si="25"/>
        <v>5.1861417402172698E-5</v>
      </c>
      <c r="C1662" s="27">
        <f>SUM($B$2:B1662)</f>
        <v>0.9831554116277742</v>
      </c>
    </row>
    <row r="1663" spans="1:3" x14ac:dyDescent="0.3">
      <c r="A1663">
        <v>70</v>
      </c>
      <c r="B1663">
        <f t="shared" si="25"/>
        <v>5.1861417402172698E-5</v>
      </c>
      <c r="C1663" s="27">
        <f>SUM($B$2:B1663)</f>
        <v>0.98320727304517641</v>
      </c>
    </row>
    <row r="1664" spans="1:3" x14ac:dyDescent="0.3">
      <c r="A1664">
        <v>70</v>
      </c>
      <c r="B1664">
        <f t="shared" si="25"/>
        <v>5.1861417402172698E-5</v>
      </c>
      <c r="C1664" s="27">
        <f>SUM($B$2:B1664)</f>
        <v>0.98325913446257862</v>
      </c>
    </row>
    <row r="1665" spans="1:3" x14ac:dyDescent="0.3">
      <c r="A1665">
        <v>70</v>
      </c>
      <c r="B1665">
        <f t="shared" si="25"/>
        <v>5.1861417402172698E-5</v>
      </c>
      <c r="C1665" s="27">
        <f>SUM($B$2:B1665)</f>
        <v>0.98331099587998083</v>
      </c>
    </row>
    <row r="1666" spans="1:3" x14ac:dyDescent="0.3">
      <c r="A1666">
        <v>70</v>
      </c>
      <c r="B1666">
        <f t="shared" si="25"/>
        <v>5.1861417402172698E-5</v>
      </c>
      <c r="C1666" s="27">
        <f>SUM($B$2:B1666)</f>
        <v>0.98336285729738304</v>
      </c>
    </row>
    <row r="1667" spans="1:3" x14ac:dyDescent="0.3">
      <c r="A1667">
        <v>70</v>
      </c>
      <c r="B1667">
        <f t="shared" ref="B1667:B1730" si="26">A1667/$B$1</f>
        <v>5.1861417402172698E-5</v>
      </c>
      <c r="C1667" s="27">
        <f>SUM($B$2:B1667)</f>
        <v>0.98341471871478525</v>
      </c>
    </row>
    <row r="1668" spans="1:3" x14ac:dyDescent="0.3">
      <c r="A1668">
        <v>69</v>
      </c>
      <c r="B1668">
        <f t="shared" si="26"/>
        <v>5.1120540010713085E-5</v>
      </c>
      <c r="C1668" s="27">
        <f>SUM($B$2:B1668)</f>
        <v>0.98346583925479591</v>
      </c>
    </row>
    <row r="1669" spans="1:3" x14ac:dyDescent="0.3">
      <c r="A1669">
        <v>69</v>
      </c>
      <c r="B1669">
        <f t="shared" si="26"/>
        <v>5.1120540010713085E-5</v>
      </c>
      <c r="C1669" s="27">
        <f>SUM($B$2:B1669)</f>
        <v>0.98351695979480658</v>
      </c>
    </row>
    <row r="1670" spans="1:3" x14ac:dyDescent="0.3">
      <c r="A1670">
        <v>69</v>
      </c>
      <c r="B1670">
        <f t="shared" si="26"/>
        <v>5.1120540010713085E-5</v>
      </c>
      <c r="C1670" s="27">
        <f>SUM($B$2:B1670)</f>
        <v>0.98356808033481724</v>
      </c>
    </row>
    <row r="1671" spans="1:3" x14ac:dyDescent="0.3">
      <c r="A1671">
        <v>69</v>
      </c>
      <c r="B1671">
        <f t="shared" si="26"/>
        <v>5.1120540010713085E-5</v>
      </c>
      <c r="C1671" s="27">
        <f>SUM($B$2:B1671)</f>
        <v>0.9836192008748279</v>
      </c>
    </row>
    <row r="1672" spans="1:3" x14ac:dyDescent="0.3">
      <c r="A1672">
        <v>69</v>
      </c>
      <c r="B1672">
        <f t="shared" si="26"/>
        <v>5.1120540010713085E-5</v>
      </c>
      <c r="C1672" s="27">
        <f>SUM($B$2:B1672)</f>
        <v>0.98367032141483857</v>
      </c>
    </row>
    <row r="1673" spans="1:3" x14ac:dyDescent="0.3">
      <c r="A1673">
        <v>69</v>
      </c>
      <c r="B1673">
        <f t="shared" si="26"/>
        <v>5.1120540010713085E-5</v>
      </c>
      <c r="C1673" s="27">
        <f>SUM($B$2:B1673)</f>
        <v>0.98372144195484923</v>
      </c>
    </row>
    <row r="1674" spans="1:3" x14ac:dyDescent="0.3">
      <c r="A1674">
        <v>69</v>
      </c>
      <c r="B1674">
        <f t="shared" si="26"/>
        <v>5.1120540010713085E-5</v>
      </c>
      <c r="C1674" s="27">
        <f>SUM($B$2:B1674)</f>
        <v>0.98377256249485989</v>
      </c>
    </row>
    <row r="1675" spans="1:3" x14ac:dyDescent="0.3">
      <c r="A1675">
        <v>69</v>
      </c>
      <c r="B1675">
        <f t="shared" si="26"/>
        <v>5.1120540010713085E-5</v>
      </c>
      <c r="C1675" s="27">
        <f>SUM($B$2:B1675)</f>
        <v>0.98382368303487056</v>
      </c>
    </row>
    <row r="1676" spans="1:3" x14ac:dyDescent="0.3">
      <c r="A1676">
        <v>69</v>
      </c>
      <c r="B1676">
        <f t="shared" si="26"/>
        <v>5.1120540010713085E-5</v>
      </c>
      <c r="C1676" s="27">
        <f>SUM($B$2:B1676)</f>
        <v>0.98387480357488122</v>
      </c>
    </row>
    <row r="1677" spans="1:3" x14ac:dyDescent="0.3">
      <c r="A1677">
        <v>68</v>
      </c>
      <c r="B1677">
        <f t="shared" si="26"/>
        <v>5.037966261925348E-5</v>
      </c>
      <c r="C1677" s="27">
        <f>SUM($B$2:B1677)</f>
        <v>0.98392518323750044</v>
      </c>
    </row>
    <row r="1678" spans="1:3" x14ac:dyDescent="0.3">
      <c r="A1678">
        <v>68</v>
      </c>
      <c r="B1678">
        <f t="shared" si="26"/>
        <v>5.037966261925348E-5</v>
      </c>
      <c r="C1678" s="27">
        <f>SUM($B$2:B1678)</f>
        <v>0.98397556290011967</v>
      </c>
    </row>
    <row r="1679" spans="1:3" x14ac:dyDescent="0.3">
      <c r="A1679">
        <v>68</v>
      </c>
      <c r="B1679">
        <f t="shared" si="26"/>
        <v>5.037966261925348E-5</v>
      </c>
      <c r="C1679" s="27">
        <f>SUM($B$2:B1679)</f>
        <v>0.9840259425627389</v>
      </c>
    </row>
    <row r="1680" spans="1:3" x14ac:dyDescent="0.3">
      <c r="A1680">
        <v>68</v>
      </c>
      <c r="B1680">
        <f t="shared" si="26"/>
        <v>5.037966261925348E-5</v>
      </c>
      <c r="C1680" s="27">
        <f>SUM($B$2:B1680)</f>
        <v>0.98407632222535812</v>
      </c>
    </row>
    <row r="1681" spans="1:3" x14ac:dyDescent="0.3">
      <c r="A1681">
        <v>68</v>
      </c>
      <c r="B1681">
        <f t="shared" si="26"/>
        <v>5.037966261925348E-5</v>
      </c>
      <c r="C1681" s="27">
        <f>SUM($B$2:B1681)</f>
        <v>0.98412670188797735</v>
      </c>
    </row>
    <row r="1682" spans="1:3" x14ac:dyDescent="0.3">
      <c r="A1682">
        <v>68</v>
      </c>
      <c r="B1682">
        <f t="shared" si="26"/>
        <v>5.037966261925348E-5</v>
      </c>
      <c r="C1682" s="27">
        <f>SUM($B$2:B1682)</f>
        <v>0.98417708155059658</v>
      </c>
    </row>
    <row r="1683" spans="1:3" x14ac:dyDescent="0.3">
      <c r="A1683">
        <v>68</v>
      </c>
      <c r="B1683">
        <f t="shared" si="26"/>
        <v>5.037966261925348E-5</v>
      </c>
      <c r="C1683" s="27">
        <f>SUM($B$2:B1683)</f>
        <v>0.9842274612132158</v>
      </c>
    </row>
    <row r="1684" spans="1:3" x14ac:dyDescent="0.3">
      <c r="A1684">
        <v>68</v>
      </c>
      <c r="B1684">
        <f t="shared" si="26"/>
        <v>5.037966261925348E-5</v>
      </c>
      <c r="C1684" s="27">
        <f>SUM($B$2:B1684)</f>
        <v>0.98427784087583503</v>
      </c>
    </row>
    <row r="1685" spans="1:3" x14ac:dyDescent="0.3">
      <c r="A1685">
        <v>68</v>
      </c>
      <c r="B1685">
        <f t="shared" si="26"/>
        <v>5.037966261925348E-5</v>
      </c>
      <c r="C1685" s="27">
        <f>SUM($B$2:B1685)</f>
        <v>0.98432822053845426</v>
      </c>
    </row>
    <row r="1686" spans="1:3" x14ac:dyDescent="0.3">
      <c r="A1686">
        <v>68</v>
      </c>
      <c r="B1686">
        <f t="shared" si="26"/>
        <v>5.037966261925348E-5</v>
      </c>
      <c r="C1686" s="27">
        <f>SUM($B$2:B1686)</f>
        <v>0.98437860020107348</v>
      </c>
    </row>
    <row r="1687" spans="1:3" x14ac:dyDescent="0.3">
      <c r="A1687">
        <v>67</v>
      </c>
      <c r="B1687">
        <f t="shared" si="26"/>
        <v>4.9638785227793867E-5</v>
      </c>
      <c r="C1687" s="27">
        <f>SUM($B$2:B1687)</f>
        <v>0.98442823898630127</v>
      </c>
    </row>
    <row r="1688" spans="1:3" x14ac:dyDescent="0.3">
      <c r="A1688">
        <v>67</v>
      </c>
      <c r="B1688">
        <f t="shared" si="26"/>
        <v>4.9638785227793867E-5</v>
      </c>
      <c r="C1688" s="27">
        <f>SUM($B$2:B1688)</f>
        <v>0.98447787777152906</v>
      </c>
    </row>
    <row r="1689" spans="1:3" x14ac:dyDescent="0.3">
      <c r="A1689">
        <v>67</v>
      </c>
      <c r="B1689">
        <f t="shared" si="26"/>
        <v>4.9638785227793867E-5</v>
      </c>
      <c r="C1689" s="27">
        <f>SUM($B$2:B1689)</f>
        <v>0.98452751655675685</v>
      </c>
    </row>
    <row r="1690" spans="1:3" x14ac:dyDescent="0.3">
      <c r="A1690">
        <v>67</v>
      </c>
      <c r="B1690">
        <f t="shared" si="26"/>
        <v>4.9638785227793867E-5</v>
      </c>
      <c r="C1690" s="27">
        <f>SUM($B$2:B1690)</f>
        <v>0.98457715534198464</v>
      </c>
    </row>
    <row r="1691" spans="1:3" x14ac:dyDescent="0.3">
      <c r="A1691">
        <v>67</v>
      </c>
      <c r="B1691">
        <f t="shared" si="26"/>
        <v>4.9638785227793867E-5</v>
      </c>
      <c r="C1691" s="27">
        <f>SUM($B$2:B1691)</f>
        <v>0.98462679412721243</v>
      </c>
    </row>
    <row r="1692" spans="1:3" x14ac:dyDescent="0.3">
      <c r="A1692">
        <v>67</v>
      </c>
      <c r="B1692">
        <f t="shared" si="26"/>
        <v>4.9638785227793867E-5</v>
      </c>
      <c r="C1692" s="27">
        <f>SUM($B$2:B1692)</f>
        <v>0.98467643291244022</v>
      </c>
    </row>
    <row r="1693" spans="1:3" x14ac:dyDescent="0.3">
      <c r="A1693">
        <v>67</v>
      </c>
      <c r="B1693">
        <f t="shared" si="26"/>
        <v>4.9638785227793867E-5</v>
      </c>
      <c r="C1693" s="27">
        <f>SUM($B$2:B1693)</f>
        <v>0.98472607169766802</v>
      </c>
    </row>
    <row r="1694" spans="1:3" x14ac:dyDescent="0.3">
      <c r="A1694">
        <v>67</v>
      </c>
      <c r="B1694">
        <f t="shared" si="26"/>
        <v>4.9638785227793867E-5</v>
      </c>
      <c r="C1694" s="27">
        <f>SUM($B$2:B1694)</f>
        <v>0.98477571048289581</v>
      </c>
    </row>
    <row r="1695" spans="1:3" x14ac:dyDescent="0.3">
      <c r="A1695">
        <v>66</v>
      </c>
      <c r="B1695">
        <f t="shared" si="26"/>
        <v>4.8897907836334254E-5</v>
      </c>
      <c r="C1695" s="27">
        <f>SUM($B$2:B1695)</f>
        <v>0.98482460839073216</v>
      </c>
    </row>
    <row r="1696" spans="1:3" x14ac:dyDescent="0.3">
      <c r="A1696">
        <v>66</v>
      </c>
      <c r="B1696">
        <f t="shared" si="26"/>
        <v>4.8897907836334254E-5</v>
      </c>
      <c r="C1696" s="27">
        <f>SUM($B$2:B1696)</f>
        <v>0.98487350629856851</v>
      </c>
    </row>
    <row r="1697" spans="1:3" x14ac:dyDescent="0.3">
      <c r="A1697">
        <v>66</v>
      </c>
      <c r="B1697">
        <f t="shared" si="26"/>
        <v>4.8897907836334254E-5</v>
      </c>
      <c r="C1697" s="27">
        <f>SUM($B$2:B1697)</f>
        <v>0.98492240420640487</v>
      </c>
    </row>
    <row r="1698" spans="1:3" x14ac:dyDescent="0.3">
      <c r="A1698">
        <v>66</v>
      </c>
      <c r="B1698">
        <f t="shared" si="26"/>
        <v>4.8897907836334254E-5</v>
      </c>
      <c r="C1698" s="27">
        <f>SUM($B$2:B1698)</f>
        <v>0.98497130211424122</v>
      </c>
    </row>
    <row r="1699" spans="1:3" x14ac:dyDescent="0.3">
      <c r="A1699">
        <v>66</v>
      </c>
      <c r="B1699">
        <f t="shared" si="26"/>
        <v>4.8897907836334254E-5</v>
      </c>
      <c r="C1699" s="27">
        <f>SUM($B$2:B1699)</f>
        <v>0.98502020002207757</v>
      </c>
    </row>
    <row r="1700" spans="1:3" x14ac:dyDescent="0.3">
      <c r="A1700">
        <v>66</v>
      </c>
      <c r="B1700">
        <f t="shared" si="26"/>
        <v>4.8897907836334254E-5</v>
      </c>
      <c r="C1700" s="27">
        <f>SUM($B$2:B1700)</f>
        <v>0.98506909792991393</v>
      </c>
    </row>
    <row r="1701" spans="1:3" x14ac:dyDescent="0.3">
      <c r="A1701">
        <v>66</v>
      </c>
      <c r="B1701">
        <f t="shared" si="26"/>
        <v>4.8897907836334254E-5</v>
      </c>
      <c r="C1701" s="27">
        <f>SUM($B$2:B1701)</f>
        <v>0.98511799583775028</v>
      </c>
    </row>
    <row r="1702" spans="1:3" x14ac:dyDescent="0.3">
      <c r="A1702">
        <v>66</v>
      </c>
      <c r="B1702">
        <f t="shared" si="26"/>
        <v>4.8897907836334254E-5</v>
      </c>
      <c r="C1702" s="27">
        <f>SUM($B$2:B1702)</f>
        <v>0.98516689374558664</v>
      </c>
    </row>
    <row r="1703" spans="1:3" x14ac:dyDescent="0.3">
      <c r="A1703">
        <v>65</v>
      </c>
      <c r="B1703">
        <f t="shared" si="26"/>
        <v>4.8157030444874649E-5</v>
      </c>
      <c r="C1703" s="27">
        <f>SUM($B$2:B1703)</f>
        <v>0.98521505077603155</v>
      </c>
    </row>
    <row r="1704" spans="1:3" x14ac:dyDescent="0.3">
      <c r="A1704">
        <v>65</v>
      </c>
      <c r="B1704">
        <f t="shared" si="26"/>
        <v>4.8157030444874649E-5</v>
      </c>
      <c r="C1704" s="27">
        <f>SUM($B$2:B1704)</f>
        <v>0.98526320780647647</v>
      </c>
    </row>
    <row r="1705" spans="1:3" x14ac:dyDescent="0.3">
      <c r="A1705">
        <v>65</v>
      </c>
      <c r="B1705">
        <f t="shared" si="26"/>
        <v>4.8157030444874649E-5</v>
      </c>
      <c r="C1705" s="27">
        <f>SUM($B$2:B1705)</f>
        <v>0.98531136483692139</v>
      </c>
    </row>
    <row r="1706" spans="1:3" x14ac:dyDescent="0.3">
      <c r="A1706">
        <v>65</v>
      </c>
      <c r="B1706">
        <f t="shared" si="26"/>
        <v>4.8157030444874649E-5</v>
      </c>
      <c r="C1706" s="27">
        <f>SUM($B$2:B1706)</f>
        <v>0.98535952186736631</v>
      </c>
    </row>
    <row r="1707" spans="1:3" x14ac:dyDescent="0.3">
      <c r="A1707">
        <v>65</v>
      </c>
      <c r="B1707">
        <f t="shared" si="26"/>
        <v>4.8157030444874649E-5</v>
      </c>
      <c r="C1707" s="27">
        <f>SUM($B$2:B1707)</f>
        <v>0.98540767889781122</v>
      </c>
    </row>
    <row r="1708" spans="1:3" x14ac:dyDescent="0.3">
      <c r="A1708">
        <v>65</v>
      </c>
      <c r="B1708">
        <f t="shared" si="26"/>
        <v>4.8157030444874649E-5</v>
      </c>
      <c r="C1708" s="27">
        <f>SUM($B$2:B1708)</f>
        <v>0.98545583592825614</v>
      </c>
    </row>
    <row r="1709" spans="1:3" x14ac:dyDescent="0.3">
      <c r="A1709">
        <v>65</v>
      </c>
      <c r="B1709">
        <f t="shared" si="26"/>
        <v>4.8157030444874649E-5</v>
      </c>
      <c r="C1709" s="27">
        <f>SUM($B$2:B1709)</f>
        <v>0.98550399295870106</v>
      </c>
    </row>
    <row r="1710" spans="1:3" x14ac:dyDescent="0.3">
      <c r="A1710">
        <v>64</v>
      </c>
      <c r="B1710">
        <f t="shared" si="26"/>
        <v>4.7416153053415036E-5</v>
      </c>
      <c r="C1710" s="27">
        <f>SUM($B$2:B1710)</f>
        <v>0.98555140911175443</v>
      </c>
    </row>
    <row r="1711" spans="1:3" x14ac:dyDescent="0.3">
      <c r="A1711">
        <v>64</v>
      </c>
      <c r="B1711">
        <f t="shared" si="26"/>
        <v>4.7416153053415036E-5</v>
      </c>
      <c r="C1711" s="27">
        <f>SUM($B$2:B1711)</f>
        <v>0.9855988252648078</v>
      </c>
    </row>
    <row r="1712" spans="1:3" x14ac:dyDescent="0.3">
      <c r="A1712">
        <v>64</v>
      </c>
      <c r="B1712">
        <f t="shared" si="26"/>
        <v>4.7416153053415036E-5</v>
      </c>
      <c r="C1712" s="27">
        <f>SUM($B$2:B1712)</f>
        <v>0.98564624141786117</v>
      </c>
    </row>
    <row r="1713" spans="1:3" x14ac:dyDescent="0.3">
      <c r="A1713">
        <v>64</v>
      </c>
      <c r="B1713">
        <f t="shared" si="26"/>
        <v>4.7416153053415036E-5</v>
      </c>
      <c r="C1713" s="27">
        <f>SUM($B$2:B1713)</f>
        <v>0.98569365757091454</v>
      </c>
    </row>
    <row r="1714" spans="1:3" x14ac:dyDescent="0.3">
      <c r="A1714">
        <v>64</v>
      </c>
      <c r="B1714">
        <f t="shared" si="26"/>
        <v>4.7416153053415036E-5</v>
      </c>
      <c r="C1714" s="27">
        <f>SUM($B$2:B1714)</f>
        <v>0.98574107372396791</v>
      </c>
    </row>
    <row r="1715" spans="1:3" x14ac:dyDescent="0.3">
      <c r="A1715">
        <v>64</v>
      </c>
      <c r="B1715">
        <f t="shared" si="26"/>
        <v>4.7416153053415036E-5</v>
      </c>
      <c r="C1715" s="27">
        <f>SUM($B$2:B1715)</f>
        <v>0.98578848987702128</v>
      </c>
    </row>
    <row r="1716" spans="1:3" x14ac:dyDescent="0.3">
      <c r="A1716">
        <v>64</v>
      </c>
      <c r="B1716">
        <f t="shared" si="26"/>
        <v>4.7416153053415036E-5</v>
      </c>
      <c r="C1716" s="27">
        <f>SUM($B$2:B1716)</f>
        <v>0.98583590603007465</v>
      </c>
    </row>
    <row r="1717" spans="1:3" x14ac:dyDescent="0.3">
      <c r="A1717">
        <v>63</v>
      </c>
      <c r="B1717">
        <f t="shared" si="26"/>
        <v>4.667527566195543E-5</v>
      </c>
      <c r="C1717" s="27">
        <f>SUM($B$2:B1717)</f>
        <v>0.98588258130573658</v>
      </c>
    </row>
    <row r="1718" spans="1:3" x14ac:dyDescent="0.3">
      <c r="A1718">
        <v>63</v>
      </c>
      <c r="B1718">
        <f t="shared" si="26"/>
        <v>4.667527566195543E-5</v>
      </c>
      <c r="C1718" s="27">
        <f>SUM($B$2:B1718)</f>
        <v>0.98592925658139852</v>
      </c>
    </row>
    <row r="1719" spans="1:3" x14ac:dyDescent="0.3">
      <c r="A1719">
        <v>63</v>
      </c>
      <c r="B1719">
        <f t="shared" si="26"/>
        <v>4.667527566195543E-5</v>
      </c>
      <c r="C1719" s="27">
        <f>SUM($B$2:B1719)</f>
        <v>0.98597593185706045</v>
      </c>
    </row>
    <row r="1720" spans="1:3" x14ac:dyDescent="0.3">
      <c r="A1720">
        <v>63</v>
      </c>
      <c r="B1720">
        <f t="shared" si="26"/>
        <v>4.667527566195543E-5</v>
      </c>
      <c r="C1720" s="27">
        <f>SUM($B$2:B1720)</f>
        <v>0.98602260713272238</v>
      </c>
    </row>
    <row r="1721" spans="1:3" x14ac:dyDescent="0.3">
      <c r="A1721">
        <v>63</v>
      </c>
      <c r="B1721">
        <f t="shared" si="26"/>
        <v>4.667527566195543E-5</v>
      </c>
      <c r="C1721" s="27">
        <f>SUM($B$2:B1721)</f>
        <v>0.98606928240838432</v>
      </c>
    </row>
    <row r="1722" spans="1:3" x14ac:dyDescent="0.3">
      <c r="A1722">
        <v>63</v>
      </c>
      <c r="B1722">
        <f t="shared" si="26"/>
        <v>4.667527566195543E-5</v>
      </c>
      <c r="C1722" s="27">
        <f>SUM($B$2:B1722)</f>
        <v>0.98611595768404625</v>
      </c>
    </row>
    <row r="1723" spans="1:3" x14ac:dyDescent="0.3">
      <c r="A1723">
        <v>63</v>
      </c>
      <c r="B1723">
        <f t="shared" si="26"/>
        <v>4.667527566195543E-5</v>
      </c>
      <c r="C1723" s="27">
        <f>SUM($B$2:B1723)</f>
        <v>0.98616263295970819</v>
      </c>
    </row>
    <row r="1724" spans="1:3" x14ac:dyDescent="0.3">
      <c r="A1724">
        <v>63</v>
      </c>
      <c r="B1724">
        <f t="shared" si="26"/>
        <v>4.667527566195543E-5</v>
      </c>
      <c r="C1724" s="27">
        <f>SUM($B$2:B1724)</f>
        <v>0.98620930823537012</v>
      </c>
    </row>
    <row r="1725" spans="1:3" x14ac:dyDescent="0.3">
      <c r="A1725">
        <v>63</v>
      </c>
      <c r="B1725">
        <f t="shared" si="26"/>
        <v>4.667527566195543E-5</v>
      </c>
      <c r="C1725" s="27">
        <f>SUM($B$2:B1725)</f>
        <v>0.98625598351103205</v>
      </c>
    </row>
    <row r="1726" spans="1:3" x14ac:dyDescent="0.3">
      <c r="A1726">
        <v>63</v>
      </c>
      <c r="B1726">
        <f t="shared" si="26"/>
        <v>4.667527566195543E-5</v>
      </c>
      <c r="C1726" s="27">
        <f>SUM($B$2:B1726)</f>
        <v>0.98630265878669399</v>
      </c>
    </row>
    <row r="1727" spans="1:3" x14ac:dyDescent="0.3">
      <c r="A1727">
        <v>63</v>
      </c>
      <c r="B1727">
        <f t="shared" si="26"/>
        <v>4.667527566195543E-5</v>
      </c>
      <c r="C1727" s="27">
        <f>SUM($B$2:B1727)</f>
        <v>0.98634933406235592</v>
      </c>
    </row>
    <row r="1728" spans="1:3" x14ac:dyDescent="0.3">
      <c r="A1728">
        <v>63</v>
      </c>
      <c r="B1728">
        <f t="shared" si="26"/>
        <v>4.667527566195543E-5</v>
      </c>
      <c r="C1728" s="27">
        <f>SUM($B$2:B1728)</f>
        <v>0.98639600933801785</v>
      </c>
    </row>
    <row r="1729" spans="1:3" x14ac:dyDescent="0.3">
      <c r="A1729">
        <v>62</v>
      </c>
      <c r="B1729">
        <f t="shared" si="26"/>
        <v>4.5934398270495818E-5</v>
      </c>
      <c r="C1729" s="27">
        <f>SUM($B$2:B1729)</f>
        <v>0.98644194373628835</v>
      </c>
    </row>
    <row r="1730" spans="1:3" x14ac:dyDescent="0.3">
      <c r="A1730">
        <v>62</v>
      </c>
      <c r="B1730">
        <f t="shared" si="26"/>
        <v>4.5934398270495818E-5</v>
      </c>
      <c r="C1730" s="27">
        <f>SUM($B$2:B1730)</f>
        <v>0.98648787813455885</v>
      </c>
    </row>
    <row r="1731" spans="1:3" x14ac:dyDescent="0.3">
      <c r="A1731">
        <v>62</v>
      </c>
      <c r="B1731">
        <f t="shared" ref="B1731:B1794" si="27">A1731/$B$1</f>
        <v>4.5934398270495818E-5</v>
      </c>
      <c r="C1731" s="27">
        <f>SUM($B$2:B1731)</f>
        <v>0.98653381253282935</v>
      </c>
    </row>
    <row r="1732" spans="1:3" x14ac:dyDescent="0.3">
      <c r="A1732">
        <v>62</v>
      </c>
      <c r="B1732">
        <f t="shared" si="27"/>
        <v>4.5934398270495818E-5</v>
      </c>
      <c r="C1732" s="27">
        <f>SUM($B$2:B1732)</f>
        <v>0.98657974693109984</v>
      </c>
    </row>
    <row r="1733" spans="1:3" x14ac:dyDescent="0.3">
      <c r="A1733">
        <v>62</v>
      </c>
      <c r="B1733">
        <f t="shared" si="27"/>
        <v>4.5934398270495818E-5</v>
      </c>
      <c r="C1733" s="27">
        <f>SUM($B$2:B1733)</f>
        <v>0.98662568132937034</v>
      </c>
    </row>
    <row r="1734" spans="1:3" x14ac:dyDescent="0.3">
      <c r="A1734">
        <v>62</v>
      </c>
      <c r="B1734">
        <f t="shared" si="27"/>
        <v>4.5934398270495818E-5</v>
      </c>
      <c r="C1734" s="27">
        <f>SUM($B$2:B1734)</f>
        <v>0.98667161572764084</v>
      </c>
    </row>
    <row r="1735" spans="1:3" x14ac:dyDescent="0.3">
      <c r="A1735">
        <v>62</v>
      </c>
      <c r="B1735">
        <f t="shared" si="27"/>
        <v>4.5934398270495818E-5</v>
      </c>
      <c r="C1735" s="27">
        <f>SUM($B$2:B1735)</f>
        <v>0.98671755012591134</v>
      </c>
    </row>
    <row r="1736" spans="1:3" x14ac:dyDescent="0.3">
      <c r="A1736">
        <v>62</v>
      </c>
      <c r="B1736">
        <f t="shared" si="27"/>
        <v>4.5934398270495818E-5</v>
      </c>
      <c r="C1736" s="27">
        <f>SUM($B$2:B1736)</f>
        <v>0.98676348452418183</v>
      </c>
    </row>
    <row r="1737" spans="1:3" x14ac:dyDescent="0.3">
      <c r="A1737">
        <v>61</v>
      </c>
      <c r="B1737">
        <f t="shared" si="27"/>
        <v>4.5193520879036205E-5</v>
      </c>
      <c r="C1737" s="27">
        <f>SUM($B$2:B1737)</f>
        <v>0.98680867804506089</v>
      </c>
    </row>
    <row r="1738" spans="1:3" x14ac:dyDescent="0.3">
      <c r="A1738">
        <v>61</v>
      </c>
      <c r="B1738">
        <f t="shared" si="27"/>
        <v>4.5193520879036205E-5</v>
      </c>
      <c r="C1738" s="27">
        <f>SUM($B$2:B1738)</f>
        <v>0.98685387156593996</v>
      </c>
    </row>
    <row r="1739" spans="1:3" x14ac:dyDescent="0.3">
      <c r="A1739">
        <v>61</v>
      </c>
      <c r="B1739">
        <f t="shared" si="27"/>
        <v>4.5193520879036205E-5</v>
      </c>
      <c r="C1739" s="27">
        <f>SUM($B$2:B1739)</f>
        <v>0.98689906508681902</v>
      </c>
    </row>
    <row r="1740" spans="1:3" x14ac:dyDescent="0.3">
      <c r="A1740">
        <v>61</v>
      </c>
      <c r="B1740">
        <f t="shared" si="27"/>
        <v>4.5193520879036205E-5</v>
      </c>
      <c r="C1740" s="27">
        <f>SUM($B$2:B1740)</f>
        <v>0.98694425860769808</v>
      </c>
    </row>
    <row r="1741" spans="1:3" x14ac:dyDescent="0.3">
      <c r="A1741">
        <v>61</v>
      </c>
      <c r="B1741">
        <f t="shared" si="27"/>
        <v>4.5193520879036205E-5</v>
      </c>
      <c r="C1741" s="27">
        <f>SUM($B$2:B1741)</f>
        <v>0.98698945212857714</v>
      </c>
    </row>
    <row r="1742" spans="1:3" x14ac:dyDescent="0.3">
      <c r="A1742">
        <v>61</v>
      </c>
      <c r="B1742">
        <f t="shared" si="27"/>
        <v>4.5193520879036205E-5</v>
      </c>
      <c r="C1742" s="27">
        <f>SUM($B$2:B1742)</f>
        <v>0.9870346456494562</v>
      </c>
    </row>
    <row r="1743" spans="1:3" x14ac:dyDescent="0.3">
      <c r="A1743">
        <v>61</v>
      </c>
      <c r="B1743">
        <f t="shared" si="27"/>
        <v>4.5193520879036205E-5</v>
      </c>
      <c r="C1743" s="27">
        <f>SUM($B$2:B1743)</f>
        <v>0.98707983917033526</v>
      </c>
    </row>
    <row r="1744" spans="1:3" x14ac:dyDescent="0.3">
      <c r="A1744">
        <v>61</v>
      </c>
      <c r="B1744">
        <f t="shared" si="27"/>
        <v>4.5193520879036205E-5</v>
      </c>
      <c r="C1744" s="27">
        <f>SUM($B$2:B1744)</f>
        <v>0.98712503269121432</v>
      </c>
    </row>
    <row r="1745" spans="1:3" x14ac:dyDescent="0.3">
      <c r="A1745">
        <v>61</v>
      </c>
      <c r="B1745">
        <f t="shared" si="27"/>
        <v>4.5193520879036205E-5</v>
      </c>
      <c r="C1745" s="27">
        <f>SUM($B$2:B1745)</f>
        <v>0.98717022621209338</v>
      </c>
    </row>
    <row r="1746" spans="1:3" x14ac:dyDescent="0.3">
      <c r="A1746">
        <v>60</v>
      </c>
      <c r="B1746">
        <f t="shared" si="27"/>
        <v>4.4452643487576599E-5</v>
      </c>
      <c r="C1746" s="27">
        <f>SUM($B$2:B1746)</f>
        <v>0.98721467885558101</v>
      </c>
    </row>
    <row r="1747" spans="1:3" x14ac:dyDescent="0.3">
      <c r="A1747">
        <v>60</v>
      </c>
      <c r="B1747">
        <f t="shared" si="27"/>
        <v>4.4452643487576599E-5</v>
      </c>
      <c r="C1747" s="27">
        <f>SUM($B$2:B1747)</f>
        <v>0.98725913149906863</v>
      </c>
    </row>
    <row r="1748" spans="1:3" x14ac:dyDescent="0.3">
      <c r="A1748">
        <v>60</v>
      </c>
      <c r="B1748">
        <f t="shared" si="27"/>
        <v>4.4452643487576599E-5</v>
      </c>
      <c r="C1748" s="27">
        <f>SUM($B$2:B1748)</f>
        <v>0.98730358414255626</v>
      </c>
    </row>
    <row r="1749" spans="1:3" x14ac:dyDescent="0.3">
      <c r="A1749">
        <v>60</v>
      </c>
      <c r="B1749">
        <f t="shared" si="27"/>
        <v>4.4452643487576599E-5</v>
      </c>
      <c r="C1749" s="27">
        <f>SUM($B$2:B1749)</f>
        <v>0.98734803678604388</v>
      </c>
    </row>
    <row r="1750" spans="1:3" x14ac:dyDescent="0.3">
      <c r="A1750">
        <v>60</v>
      </c>
      <c r="B1750">
        <f t="shared" si="27"/>
        <v>4.4452643487576599E-5</v>
      </c>
      <c r="C1750" s="27">
        <f>SUM($B$2:B1750)</f>
        <v>0.98739248942953151</v>
      </c>
    </row>
    <row r="1751" spans="1:3" x14ac:dyDescent="0.3">
      <c r="A1751">
        <v>60</v>
      </c>
      <c r="B1751">
        <f t="shared" si="27"/>
        <v>4.4452643487576599E-5</v>
      </c>
      <c r="C1751" s="27">
        <f>SUM($B$2:B1751)</f>
        <v>0.98743694207301913</v>
      </c>
    </row>
    <row r="1752" spans="1:3" x14ac:dyDescent="0.3">
      <c r="A1752">
        <v>59</v>
      </c>
      <c r="B1752">
        <f t="shared" si="27"/>
        <v>4.3711766096116987E-5</v>
      </c>
      <c r="C1752" s="27">
        <f>SUM($B$2:B1752)</f>
        <v>0.98748065383911521</v>
      </c>
    </row>
    <row r="1753" spans="1:3" x14ac:dyDescent="0.3">
      <c r="A1753">
        <v>59</v>
      </c>
      <c r="B1753">
        <f t="shared" si="27"/>
        <v>4.3711766096116987E-5</v>
      </c>
      <c r="C1753" s="27">
        <f>SUM($B$2:B1753)</f>
        <v>0.98752436560521129</v>
      </c>
    </row>
    <row r="1754" spans="1:3" x14ac:dyDescent="0.3">
      <c r="A1754">
        <v>59</v>
      </c>
      <c r="B1754">
        <f t="shared" si="27"/>
        <v>4.3711766096116987E-5</v>
      </c>
      <c r="C1754" s="27">
        <f>SUM($B$2:B1754)</f>
        <v>0.98756807737130736</v>
      </c>
    </row>
    <row r="1755" spans="1:3" x14ac:dyDescent="0.3">
      <c r="A1755">
        <v>59</v>
      </c>
      <c r="B1755">
        <f t="shared" si="27"/>
        <v>4.3711766096116987E-5</v>
      </c>
      <c r="C1755" s="27">
        <f>SUM($B$2:B1755)</f>
        <v>0.98761178913740344</v>
      </c>
    </row>
    <row r="1756" spans="1:3" x14ac:dyDescent="0.3">
      <c r="A1756">
        <v>59</v>
      </c>
      <c r="B1756">
        <f t="shared" si="27"/>
        <v>4.3711766096116987E-5</v>
      </c>
      <c r="C1756" s="27">
        <f>SUM($B$2:B1756)</f>
        <v>0.98765550090349952</v>
      </c>
    </row>
    <row r="1757" spans="1:3" x14ac:dyDescent="0.3">
      <c r="A1757">
        <v>59</v>
      </c>
      <c r="B1757">
        <f t="shared" si="27"/>
        <v>4.3711766096116987E-5</v>
      </c>
      <c r="C1757" s="27">
        <f>SUM($B$2:B1757)</f>
        <v>0.98769921266959559</v>
      </c>
    </row>
    <row r="1758" spans="1:3" x14ac:dyDescent="0.3">
      <c r="A1758">
        <v>58</v>
      </c>
      <c r="B1758">
        <f t="shared" si="27"/>
        <v>4.2970888704657381E-5</v>
      </c>
      <c r="C1758" s="27">
        <f>SUM($B$2:B1758)</f>
        <v>0.98774218355830024</v>
      </c>
    </row>
    <row r="1759" spans="1:3" x14ac:dyDescent="0.3">
      <c r="A1759">
        <v>58</v>
      </c>
      <c r="B1759">
        <f t="shared" si="27"/>
        <v>4.2970888704657381E-5</v>
      </c>
      <c r="C1759" s="27">
        <f>SUM($B$2:B1759)</f>
        <v>0.98778515444700488</v>
      </c>
    </row>
    <row r="1760" spans="1:3" x14ac:dyDescent="0.3">
      <c r="A1760">
        <v>58</v>
      </c>
      <c r="B1760">
        <f t="shared" si="27"/>
        <v>4.2970888704657381E-5</v>
      </c>
      <c r="C1760" s="27">
        <f>SUM($B$2:B1760)</f>
        <v>0.98782812533570952</v>
      </c>
    </row>
    <row r="1761" spans="1:3" x14ac:dyDescent="0.3">
      <c r="A1761">
        <v>58</v>
      </c>
      <c r="B1761">
        <f t="shared" si="27"/>
        <v>4.2970888704657381E-5</v>
      </c>
      <c r="C1761" s="27">
        <f>SUM($B$2:B1761)</f>
        <v>0.98787109622441416</v>
      </c>
    </row>
    <row r="1762" spans="1:3" x14ac:dyDescent="0.3">
      <c r="A1762">
        <v>57</v>
      </c>
      <c r="B1762">
        <f t="shared" si="27"/>
        <v>4.2230011313197768E-5</v>
      </c>
      <c r="C1762" s="27">
        <f>SUM($B$2:B1762)</f>
        <v>0.98791332623572736</v>
      </c>
    </row>
    <row r="1763" spans="1:3" x14ac:dyDescent="0.3">
      <c r="A1763">
        <v>57</v>
      </c>
      <c r="B1763">
        <f t="shared" si="27"/>
        <v>4.2230011313197768E-5</v>
      </c>
      <c r="C1763" s="27">
        <f>SUM($B$2:B1763)</f>
        <v>0.98795555624704057</v>
      </c>
    </row>
    <row r="1764" spans="1:3" x14ac:dyDescent="0.3">
      <c r="A1764">
        <v>57</v>
      </c>
      <c r="B1764">
        <f t="shared" si="27"/>
        <v>4.2230011313197768E-5</v>
      </c>
      <c r="C1764" s="27">
        <f>SUM($B$2:B1764)</f>
        <v>0.98799778625835377</v>
      </c>
    </row>
    <row r="1765" spans="1:3" x14ac:dyDescent="0.3">
      <c r="A1765">
        <v>57</v>
      </c>
      <c r="B1765">
        <f t="shared" si="27"/>
        <v>4.2230011313197768E-5</v>
      </c>
      <c r="C1765" s="27">
        <f>SUM($B$2:B1765)</f>
        <v>0.98804001626966698</v>
      </c>
    </row>
    <row r="1766" spans="1:3" x14ac:dyDescent="0.3">
      <c r="A1766">
        <v>57</v>
      </c>
      <c r="B1766">
        <f t="shared" si="27"/>
        <v>4.2230011313197768E-5</v>
      </c>
      <c r="C1766" s="27">
        <f>SUM($B$2:B1766)</f>
        <v>0.98808224628098018</v>
      </c>
    </row>
    <row r="1767" spans="1:3" x14ac:dyDescent="0.3">
      <c r="A1767">
        <v>57</v>
      </c>
      <c r="B1767">
        <f t="shared" si="27"/>
        <v>4.2230011313197768E-5</v>
      </c>
      <c r="C1767" s="27">
        <f>SUM($B$2:B1767)</f>
        <v>0.98812447629229339</v>
      </c>
    </row>
    <row r="1768" spans="1:3" x14ac:dyDescent="0.3">
      <c r="A1768">
        <v>57</v>
      </c>
      <c r="B1768">
        <f t="shared" si="27"/>
        <v>4.2230011313197768E-5</v>
      </c>
      <c r="C1768" s="27">
        <f>SUM($B$2:B1768)</f>
        <v>0.98816670630360659</v>
      </c>
    </row>
    <row r="1769" spans="1:3" x14ac:dyDescent="0.3">
      <c r="A1769">
        <v>57</v>
      </c>
      <c r="B1769">
        <f t="shared" si="27"/>
        <v>4.2230011313197768E-5</v>
      </c>
      <c r="C1769" s="27">
        <f>SUM($B$2:B1769)</f>
        <v>0.98820893631491979</v>
      </c>
    </row>
    <row r="1770" spans="1:3" x14ac:dyDescent="0.3">
      <c r="A1770">
        <v>57</v>
      </c>
      <c r="B1770">
        <f t="shared" si="27"/>
        <v>4.2230011313197768E-5</v>
      </c>
      <c r="C1770" s="27">
        <f>SUM($B$2:B1770)</f>
        <v>0.988251166326233</v>
      </c>
    </row>
    <row r="1771" spans="1:3" x14ac:dyDescent="0.3">
      <c r="A1771">
        <v>57</v>
      </c>
      <c r="B1771">
        <f t="shared" si="27"/>
        <v>4.2230011313197768E-5</v>
      </c>
      <c r="C1771" s="27">
        <f>SUM($B$2:B1771)</f>
        <v>0.9882933963375462</v>
      </c>
    </row>
    <row r="1772" spans="1:3" x14ac:dyDescent="0.3">
      <c r="A1772">
        <v>57</v>
      </c>
      <c r="B1772">
        <f t="shared" si="27"/>
        <v>4.2230011313197768E-5</v>
      </c>
      <c r="C1772" s="27">
        <f>SUM($B$2:B1772)</f>
        <v>0.98833562634885941</v>
      </c>
    </row>
    <row r="1773" spans="1:3" x14ac:dyDescent="0.3">
      <c r="A1773">
        <v>57</v>
      </c>
      <c r="B1773">
        <f t="shared" si="27"/>
        <v>4.2230011313197768E-5</v>
      </c>
      <c r="C1773" s="27">
        <f>SUM($B$2:B1773)</f>
        <v>0.98837785636017261</v>
      </c>
    </row>
    <row r="1774" spans="1:3" x14ac:dyDescent="0.3">
      <c r="A1774">
        <v>57</v>
      </c>
      <c r="B1774">
        <f t="shared" si="27"/>
        <v>4.2230011313197768E-5</v>
      </c>
      <c r="C1774" s="27">
        <f>SUM($B$2:B1774)</f>
        <v>0.98842008637148582</v>
      </c>
    </row>
    <row r="1775" spans="1:3" x14ac:dyDescent="0.3">
      <c r="A1775">
        <v>57</v>
      </c>
      <c r="B1775">
        <f t="shared" si="27"/>
        <v>4.2230011313197768E-5</v>
      </c>
      <c r="C1775" s="27">
        <f>SUM($B$2:B1775)</f>
        <v>0.98846231638279902</v>
      </c>
    </row>
    <row r="1776" spans="1:3" x14ac:dyDescent="0.3">
      <c r="A1776">
        <v>57</v>
      </c>
      <c r="B1776">
        <f t="shared" si="27"/>
        <v>4.2230011313197768E-5</v>
      </c>
      <c r="C1776" s="27">
        <f>SUM($B$2:B1776)</f>
        <v>0.98850454639411223</v>
      </c>
    </row>
    <row r="1777" spans="1:3" x14ac:dyDescent="0.3">
      <c r="A1777">
        <v>57</v>
      </c>
      <c r="B1777">
        <f t="shared" si="27"/>
        <v>4.2230011313197768E-5</v>
      </c>
      <c r="C1777" s="27">
        <f>SUM($B$2:B1777)</f>
        <v>0.98854677640542543</v>
      </c>
    </row>
    <row r="1778" spans="1:3" x14ac:dyDescent="0.3">
      <c r="A1778">
        <v>56</v>
      </c>
      <c r="B1778">
        <f t="shared" si="27"/>
        <v>4.1489133921738156E-5</v>
      </c>
      <c r="C1778" s="27">
        <f>SUM($B$2:B1778)</f>
        <v>0.9885882655393472</v>
      </c>
    </row>
    <row r="1779" spans="1:3" x14ac:dyDescent="0.3">
      <c r="A1779">
        <v>56</v>
      </c>
      <c r="B1779">
        <f t="shared" si="27"/>
        <v>4.1489133921738156E-5</v>
      </c>
      <c r="C1779" s="27">
        <f>SUM($B$2:B1779)</f>
        <v>0.98862975467326897</v>
      </c>
    </row>
    <row r="1780" spans="1:3" x14ac:dyDescent="0.3">
      <c r="A1780">
        <v>56</v>
      </c>
      <c r="B1780">
        <f t="shared" si="27"/>
        <v>4.1489133921738156E-5</v>
      </c>
      <c r="C1780" s="27">
        <f>SUM($B$2:B1780)</f>
        <v>0.98867124380719074</v>
      </c>
    </row>
    <row r="1781" spans="1:3" x14ac:dyDescent="0.3">
      <c r="A1781">
        <v>56</v>
      </c>
      <c r="B1781">
        <f t="shared" si="27"/>
        <v>4.1489133921738156E-5</v>
      </c>
      <c r="C1781" s="27">
        <f>SUM($B$2:B1781)</f>
        <v>0.9887127329411125</v>
      </c>
    </row>
    <row r="1782" spans="1:3" x14ac:dyDescent="0.3">
      <c r="A1782">
        <v>55</v>
      </c>
      <c r="B1782">
        <f t="shared" si="27"/>
        <v>4.074825653027855E-5</v>
      </c>
      <c r="C1782" s="27">
        <f>SUM($B$2:B1782)</f>
        <v>0.98875348119764284</v>
      </c>
    </row>
    <row r="1783" spans="1:3" x14ac:dyDescent="0.3">
      <c r="A1783">
        <v>55</v>
      </c>
      <c r="B1783">
        <f t="shared" si="27"/>
        <v>4.074825653027855E-5</v>
      </c>
      <c r="C1783" s="27">
        <f>SUM($B$2:B1783)</f>
        <v>0.98879422945417317</v>
      </c>
    </row>
    <row r="1784" spans="1:3" x14ac:dyDescent="0.3">
      <c r="A1784">
        <v>55</v>
      </c>
      <c r="B1784">
        <f t="shared" si="27"/>
        <v>4.074825653027855E-5</v>
      </c>
      <c r="C1784" s="27">
        <f>SUM($B$2:B1784)</f>
        <v>0.9888349777107035</v>
      </c>
    </row>
    <row r="1785" spans="1:3" x14ac:dyDescent="0.3">
      <c r="A1785">
        <v>55</v>
      </c>
      <c r="B1785">
        <f t="shared" si="27"/>
        <v>4.074825653027855E-5</v>
      </c>
      <c r="C1785" s="27">
        <f>SUM($B$2:B1785)</f>
        <v>0.98887572596723383</v>
      </c>
    </row>
    <row r="1786" spans="1:3" x14ac:dyDescent="0.3">
      <c r="A1786">
        <v>55</v>
      </c>
      <c r="B1786">
        <f t="shared" si="27"/>
        <v>4.074825653027855E-5</v>
      </c>
      <c r="C1786" s="27">
        <f>SUM($B$2:B1786)</f>
        <v>0.98891647422376416</v>
      </c>
    </row>
    <row r="1787" spans="1:3" x14ac:dyDescent="0.3">
      <c r="A1787">
        <v>55</v>
      </c>
      <c r="B1787">
        <f t="shared" si="27"/>
        <v>4.074825653027855E-5</v>
      </c>
      <c r="C1787" s="27">
        <f>SUM($B$2:B1787)</f>
        <v>0.9889572224802945</v>
      </c>
    </row>
    <row r="1788" spans="1:3" x14ac:dyDescent="0.3">
      <c r="A1788">
        <v>55</v>
      </c>
      <c r="B1788">
        <f t="shared" si="27"/>
        <v>4.074825653027855E-5</v>
      </c>
      <c r="C1788" s="27">
        <f>SUM($B$2:B1788)</f>
        <v>0.98899797073682483</v>
      </c>
    </row>
    <row r="1789" spans="1:3" x14ac:dyDescent="0.3">
      <c r="A1789">
        <v>55</v>
      </c>
      <c r="B1789">
        <f t="shared" si="27"/>
        <v>4.074825653027855E-5</v>
      </c>
      <c r="C1789" s="27">
        <f>SUM($B$2:B1789)</f>
        <v>0.98903871899335516</v>
      </c>
    </row>
    <row r="1790" spans="1:3" x14ac:dyDescent="0.3">
      <c r="A1790">
        <v>55</v>
      </c>
      <c r="B1790">
        <f t="shared" si="27"/>
        <v>4.074825653027855E-5</v>
      </c>
      <c r="C1790" s="27">
        <f>SUM($B$2:B1790)</f>
        <v>0.98907946724988549</v>
      </c>
    </row>
    <row r="1791" spans="1:3" x14ac:dyDescent="0.3">
      <c r="A1791">
        <v>55</v>
      </c>
      <c r="B1791">
        <f t="shared" si="27"/>
        <v>4.074825653027855E-5</v>
      </c>
      <c r="C1791" s="27">
        <f>SUM($B$2:B1791)</f>
        <v>0.98912021550641582</v>
      </c>
    </row>
    <row r="1792" spans="1:3" x14ac:dyDescent="0.3">
      <c r="A1792">
        <v>55</v>
      </c>
      <c r="B1792">
        <f t="shared" si="27"/>
        <v>4.074825653027855E-5</v>
      </c>
      <c r="C1792" s="27">
        <f>SUM($B$2:B1792)</f>
        <v>0.98916096376294615</v>
      </c>
    </row>
    <row r="1793" spans="1:3" x14ac:dyDescent="0.3">
      <c r="A1793">
        <v>55</v>
      </c>
      <c r="B1793">
        <f t="shared" si="27"/>
        <v>4.074825653027855E-5</v>
      </c>
      <c r="C1793" s="27">
        <f>SUM($B$2:B1793)</f>
        <v>0.98920171201947649</v>
      </c>
    </row>
    <row r="1794" spans="1:3" x14ac:dyDescent="0.3">
      <c r="A1794">
        <v>55</v>
      </c>
      <c r="B1794">
        <f t="shared" si="27"/>
        <v>4.074825653027855E-5</v>
      </c>
      <c r="C1794" s="27">
        <f>SUM($B$2:B1794)</f>
        <v>0.98924246027600682</v>
      </c>
    </row>
    <row r="1795" spans="1:3" x14ac:dyDescent="0.3">
      <c r="A1795">
        <v>55</v>
      </c>
      <c r="B1795">
        <f t="shared" ref="B1795:B1858" si="28">A1795/$B$1</f>
        <v>4.074825653027855E-5</v>
      </c>
      <c r="C1795" s="27">
        <f>SUM($B$2:B1795)</f>
        <v>0.98928320853253715</v>
      </c>
    </row>
    <row r="1796" spans="1:3" x14ac:dyDescent="0.3">
      <c r="A1796">
        <v>55</v>
      </c>
      <c r="B1796">
        <f t="shared" si="28"/>
        <v>4.074825653027855E-5</v>
      </c>
      <c r="C1796" s="27">
        <f>SUM($B$2:B1796)</f>
        <v>0.98932395678906748</v>
      </c>
    </row>
    <row r="1797" spans="1:3" x14ac:dyDescent="0.3">
      <c r="A1797">
        <v>54</v>
      </c>
      <c r="B1797">
        <f t="shared" si="28"/>
        <v>4.0007379138818937E-5</v>
      </c>
      <c r="C1797" s="27">
        <f>SUM($B$2:B1797)</f>
        <v>0.98936396416820627</v>
      </c>
    </row>
    <row r="1798" spans="1:3" x14ac:dyDescent="0.3">
      <c r="A1798">
        <v>54</v>
      </c>
      <c r="B1798">
        <f t="shared" si="28"/>
        <v>4.0007379138818937E-5</v>
      </c>
      <c r="C1798" s="27">
        <f>SUM($B$2:B1798)</f>
        <v>0.98940397154734505</v>
      </c>
    </row>
    <row r="1799" spans="1:3" x14ac:dyDescent="0.3">
      <c r="A1799">
        <v>54</v>
      </c>
      <c r="B1799">
        <f t="shared" si="28"/>
        <v>4.0007379138818937E-5</v>
      </c>
      <c r="C1799" s="27">
        <f>SUM($B$2:B1799)</f>
        <v>0.98944397892648384</v>
      </c>
    </row>
    <row r="1800" spans="1:3" x14ac:dyDescent="0.3">
      <c r="A1800">
        <v>54</v>
      </c>
      <c r="B1800">
        <f t="shared" si="28"/>
        <v>4.0007379138818937E-5</v>
      </c>
      <c r="C1800" s="27">
        <f>SUM($B$2:B1800)</f>
        <v>0.98948398630562262</v>
      </c>
    </row>
    <row r="1801" spans="1:3" x14ac:dyDescent="0.3">
      <c r="A1801">
        <v>54</v>
      </c>
      <c r="B1801">
        <f t="shared" si="28"/>
        <v>4.0007379138818937E-5</v>
      </c>
      <c r="C1801" s="27">
        <f>SUM($B$2:B1801)</f>
        <v>0.9895239936847614</v>
      </c>
    </row>
    <row r="1802" spans="1:3" x14ac:dyDescent="0.3">
      <c r="A1802">
        <v>54</v>
      </c>
      <c r="B1802">
        <f t="shared" si="28"/>
        <v>4.0007379138818937E-5</v>
      </c>
      <c r="C1802" s="27">
        <f>SUM($B$2:B1802)</f>
        <v>0.98956400106390019</v>
      </c>
    </row>
    <row r="1803" spans="1:3" x14ac:dyDescent="0.3">
      <c r="A1803">
        <v>54</v>
      </c>
      <c r="B1803">
        <f t="shared" si="28"/>
        <v>4.0007379138818937E-5</v>
      </c>
      <c r="C1803" s="27">
        <f>SUM($B$2:B1803)</f>
        <v>0.98960400844303897</v>
      </c>
    </row>
    <row r="1804" spans="1:3" x14ac:dyDescent="0.3">
      <c r="A1804">
        <v>54</v>
      </c>
      <c r="B1804">
        <f t="shared" si="28"/>
        <v>4.0007379138818937E-5</v>
      </c>
      <c r="C1804" s="27">
        <f>SUM($B$2:B1804)</f>
        <v>0.98964401582217776</v>
      </c>
    </row>
    <row r="1805" spans="1:3" x14ac:dyDescent="0.3">
      <c r="A1805">
        <v>54</v>
      </c>
      <c r="B1805">
        <f t="shared" si="28"/>
        <v>4.0007379138818937E-5</v>
      </c>
      <c r="C1805" s="27">
        <f>SUM($B$2:B1805)</f>
        <v>0.98968402320131654</v>
      </c>
    </row>
    <row r="1806" spans="1:3" x14ac:dyDescent="0.3">
      <c r="A1806">
        <v>54</v>
      </c>
      <c r="B1806">
        <f t="shared" si="28"/>
        <v>4.0007379138818937E-5</v>
      </c>
      <c r="C1806" s="27">
        <f>SUM($B$2:B1806)</f>
        <v>0.98972403058045533</v>
      </c>
    </row>
    <row r="1807" spans="1:3" x14ac:dyDescent="0.3">
      <c r="A1807">
        <v>54</v>
      </c>
      <c r="B1807">
        <f t="shared" si="28"/>
        <v>4.0007379138818937E-5</v>
      </c>
      <c r="C1807" s="27">
        <f>SUM($B$2:B1807)</f>
        <v>0.98976403795959411</v>
      </c>
    </row>
    <row r="1808" spans="1:3" x14ac:dyDescent="0.3">
      <c r="A1808">
        <v>54</v>
      </c>
      <c r="B1808">
        <f t="shared" si="28"/>
        <v>4.0007379138818937E-5</v>
      </c>
      <c r="C1808" s="27">
        <f>SUM($B$2:B1808)</f>
        <v>0.9898040453387329</v>
      </c>
    </row>
    <row r="1809" spans="1:3" x14ac:dyDescent="0.3">
      <c r="A1809">
        <v>54</v>
      </c>
      <c r="B1809">
        <f t="shared" si="28"/>
        <v>4.0007379138818937E-5</v>
      </c>
      <c r="C1809" s="27">
        <f>SUM($B$2:B1809)</f>
        <v>0.98984405271787168</v>
      </c>
    </row>
    <row r="1810" spans="1:3" x14ac:dyDescent="0.3">
      <c r="A1810">
        <v>53</v>
      </c>
      <c r="B1810">
        <f t="shared" si="28"/>
        <v>3.9266501747359325E-5</v>
      </c>
      <c r="C1810" s="27">
        <f>SUM($B$2:B1810)</f>
        <v>0.98988331921961903</v>
      </c>
    </row>
    <row r="1811" spans="1:3" x14ac:dyDescent="0.3">
      <c r="A1811">
        <v>53</v>
      </c>
      <c r="B1811">
        <f t="shared" si="28"/>
        <v>3.9266501747359325E-5</v>
      </c>
      <c r="C1811" s="27">
        <f>SUM($B$2:B1811)</f>
        <v>0.98992258572136638</v>
      </c>
    </row>
    <row r="1812" spans="1:3" x14ac:dyDescent="0.3">
      <c r="A1812">
        <v>53</v>
      </c>
      <c r="B1812">
        <f t="shared" si="28"/>
        <v>3.9266501747359325E-5</v>
      </c>
      <c r="C1812" s="27">
        <f>SUM($B$2:B1812)</f>
        <v>0.98996185222311373</v>
      </c>
    </row>
    <row r="1813" spans="1:3" x14ac:dyDescent="0.3">
      <c r="A1813">
        <v>53</v>
      </c>
      <c r="B1813">
        <f t="shared" si="28"/>
        <v>3.9266501747359325E-5</v>
      </c>
      <c r="C1813" s="27">
        <f>SUM($B$2:B1813)</f>
        <v>0.99000111872486107</v>
      </c>
    </row>
    <row r="1814" spans="1:3" x14ac:dyDescent="0.3">
      <c r="A1814">
        <v>53</v>
      </c>
      <c r="B1814">
        <f t="shared" si="28"/>
        <v>3.9266501747359325E-5</v>
      </c>
      <c r="C1814" s="27">
        <f>SUM($B$2:B1814)</f>
        <v>0.99004038522660842</v>
      </c>
    </row>
    <row r="1815" spans="1:3" x14ac:dyDescent="0.3">
      <c r="A1815">
        <v>53</v>
      </c>
      <c r="B1815">
        <f t="shared" si="28"/>
        <v>3.9266501747359325E-5</v>
      </c>
      <c r="C1815" s="27">
        <f>SUM($B$2:B1815)</f>
        <v>0.99007965172835577</v>
      </c>
    </row>
    <row r="1816" spans="1:3" x14ac:dyDescent="0.3">
      <c r="A1816">
        <v>53</v>
      </c>
      <c r="B1816">
        <f t="shared" si="28"/>
        <v>3.9266501747359325E-5</v>
      </c>
      <c r="C1816" s="27">
        <f>SUM($B$2:B1816)</f>
        <v>0.99011891823010312</v>
      </c>
    </row>
    <row r="1817" spans="1:3" x14ac:dyDescent="0.3">
      <c r="A1817">
        <v>53</v>
      </c>
      <c r="B1817">
        <f t="shared" si="28"/>
        <v>3.9266501747359325E-5</v>
      </c>
      <c r="C1817" s="27">
        <f>SUM($B$2:B1817)</f>
        <v>0.99015818473185047</v>
      </c>
    </row>
    <row r="1818" spans="1:3" x14ac:dyDescent="0.3">
      <c r="A1818">
        <v>52</v>
      </c>
      <c r="B1818">
        <f t="shared" si="28"/>
        <v>3.8525624355899719E-5</v>
      </c>
      <c r="C1818" s="27">
        <f>SUM($B$2:B1818)</f>
        <v>0.99019671035620638</v>
      </c>
    </row>
    <row r="1819" spans="1:3" x14ac:dyDescent="0.3">
      <c r="A1819">
        <v>52</v>
      </c>
      <c r="B1819">
        <f t="shared" si="28"/>
        <v>3.8525624355899719E-5</v>
      </c>
      <c r="C1819" s="27">
        <f>SUM($B$2:B1819)</f>
        <v>0.99023523598056229</v>
      </c>
    </row>
    <row r="1820" spans="1:3" x14ac:dyDescent="0.3">
      <c r="A1820">
        <v>52</v>
      </c>
      <c r="B1820">
        <f t="shared" si="28"/>
        <v>3.8525624355899719E-5</v>
      </c>
      <c r="C1820" s="27">
        <f>SUM($B$2:B1820)</f>
        <v>0.9902737616049182</v>
      </c>
    </row>
    <row r="1821" spans="1:3" x14ac:dyDescent="0.3">
      <c r="A1821">
        <v>52</v>
      </c>
      <c r="B1821">
        <f t="shared" si="28"/>
        <v>3.8525624355899719E-5</v>
      </c>
      <c r="C1821" s="27">
        <f>SUM($B$2:B1821)</f>
        <v>0.99031228722927411</v>
      </c>
    </row>
    <row r="1822" spans="1:3" x14ac:dyDescent="0.3">
      <c r="A1822">
        <v>52</v>
      </c>
      <c r="B1822">
        <f t="shared" si="28"/>
        <v>3.8525624355899719E-5</v>
      </c>
      <c r="C1822" s="27">
        <f>SUM($B$2:B1822)</f>
        <v>0.99035081285363002</v>
      </c>
    </row>
    <row r="1823" spans="1:3" x14ac:dyDescent="0.3">
      <c r="A1823">
        <v>52</v>
      </c>
      <c r="B1823">
        <f t="shared" si="28"/>
        <v>3.8525624355899719E-5</v>
      </c>
      <c r="C1823" s="27">
        <f>SUM($B$2:B1823)</f>
        <v>0.99038933847798594</v>
      </c>
    </row>
    <row r="1824" spans="1:3" x14ac:dyDescent="0.3">
      <c r="A1824">
        <v>51</v>
      </c>
      <c r="B1824">
        <f t="shared" si="28"/>
        <v>3.7784746964440106E-5</v>
      </c>
      <c r="C1824" s="27">
        <f>SUM($B$2:B1824)</f>
        <v>0.99042712322495041</v>
      </c>
    </row>
    <row r="1825" spans="1:3" x14ac:dyDescent="0.3">
      <c r="A1825">
        <v>51</v>
      </c>
      <c r="B1825">
        <f t="shared" si="28"/>
        <v>3.7784746964440106E-5</v>
      </c>
      <c r="C1825" s="27">
        <f>SUM($B$2:B1825)</f>
        <v>0.99046490797191489</v>
      </c>
    </row>
    <row r="1826" spans="1:3" x14ac:dyDescent="0.3">
      <c r="A1826">
        <v>51</v>
      </c>
      <c r="B1826">
        <f t="shared" si="28"/>
        <v>3.7784746964440106E-5</v>
      </c>
      <c r="C1826" s="27">
        <f>SUM($B$2:B1826)</f>
        <v>0.99050269271887936</v>
      </c>
    </row>
    <row r="1827" spans="1:3" x14ac:dyDescent="0.3">
      <c r="A1827">
        <v>51</v>
      </c>
      <c r="B1827">
        <f t="shared" si="28"/>
        <v>3.7784746964440106E-5</v>
      </c>
      <c r="C1827" s="27">
        <f>SUM($B$2:B1827)</f>
        <v>0.99054047746584384</v>
      </c>
    </row>
    <row r="1828" spans="1:3" x14ac:dyDescent="0.3">
      <c r="A1828">
        <v>51</v>
      </c>
      <c r="B1828">
        <f t="shared" si="28"/>
        <v>3.7784746964440106E-5</v>
      </c>
      <c r="C1828" s="27">
        <f>SUM($B$2:B1828)</f>
        <v>0.99057826221280831</v>
      </c>
    </row>
    <row r="1829" spans="1:3" x14ac:dyDescent="0.3">
      <c r="A1829">
        <v>51</v>
      </c>
      <c r="B1829">
        <f t="shared" si="28"/>
        <v>3.7784746964440106E-5</v>
      </c>
      <c r="C1829" s="27">
        <f>SUM($B$2:B1829)</f>
        <v>0.99061604695977279</v>
      </c>
    </row>
    <row r="1830" spans="1:3" x14ac:dyDescent="0.3">
      <c r="A1830">
        <v>50</v>
      </c>
      <c r="B1830">
        <f t="shared" si="28"/>
        <v>3.70438695729805E-5</v>
      </c>
      <c r="C1830" s="27">
        <f>SUM($B$2:B1830)</f>
        <v>0.99065309082934572</v>
      </c>
    </row>
    <row r="1831" spans="1:3" x14ac:dyDescent="0.3">
      <c r="A1831">
        <v>50</v>
      </c>
      <c r="B1831">
        <f t="shared" si="28"/>
        <v>3.70438695729805E-5</v>
      </c>
      <c r="C1831" s="27">
        <f>SUM($B$2:B1831)</f>
        <v>0.99069013469891865</v>
      </c>
    </row>
    <row r="1832" spans="1:3" x14ac:dyDescent="0.3">
      <c r="A1832">
        <v>50</v>
      </c>
      <c r="B1832">
        <f t="shared" si="28"/>
        <v>3.70438695729805E-5</v>
      </c>
      <c r="C1832" s="27">
        <f>SUM($B$2:B1832)</f>
        <v>0.99072717856849157</v>
      </c>
    </row>
    <row r="1833" spans="1:3" x14ac:dyDescent="0.3">
      <c r="A1833">
        <v>50</v>
      </c>
      <c r="B1833">
        <f t="shared" si="28"/>
        <v>3.70438695729805E-5</v>
      </c>
      <c r="C1833" s="27">
        <f>SUM($B$2:B1833)</f>
        <v>0.9907642224380645</v>
      </c>
    </row>
    <row r="1834" spans="1:3" x14ac:dyDescent="0.3">
      <c r="A1834">
        <v>50</v>
      </c>
      <c r="B1834">
        <f t="shared" si="28"/>
        <v>3.70438695729805E-5</v>
      </c>
      <c r="C1834" s="27">
        <f>SUM($B$2:B1834)</f>
        <v>0.99080126630763743</v>
      </c>
    </row>
    <row r="1835" spans="1:3" x14ac:dyDescent="0.3">
      <c r="A1835">
        <v>50</v>
      </c>
      <c r="B1835">
        <f t="shared" si="28"/>
        <v>3.70438695729805E-5</v>
      </c>
      <c r="C1835" s="27">
        <f>SUM($B$2:B1835)</f>
        <v>0.99083831017721036</v>
      </c>
    </row>
    <row r="1836" spans="1:3" x14ac:dyDescent="0.3">
      <c r="A1836">
        <v>50</v>
      </c>
      <c r="B1836">
        <f t="shared" si="28"/>
        <v>3.70438695729805E-5</v>
      </c>
      <c r="C1836" s="27">
        <f>SUM($B$2:B1836)</f>
        <v>0.99087535404678329</v>
      </c>
    </row>
    <row r="1837" spans="1:3" x14ac:dyDescent="0.3">
      <c r="A1837">
        <v>49</v>
      </c>
      <c r="B1837">
        <f t="shared" si="28"/>
        <v>3.6302992181520888E-5</v>
      </c>
      <c r="C1837" s="27">
        <f>SUM($B$2:B1837)</f>
        <v>0.99091165703896478</v>
      </c>
    </row>
    <row r="1838" spans="1:3" x14ac:dyDescent="0.3">
      <c r="A1838">
        <v>49</v>
      </c>
      <c r="B1838">
        <f t="shared" si="28"/>
        <v>3.6302992181520888E-5</v>
      </c>
      <c r="C1838" s="27">
        <f>SUM($B$2:B1838)</f>
        <v>0.99094796003114627</v>
      </c>
    </row>
    <row r="1839" spans="1:3" x14ac:dyDescent="0.3">
      <c r="A1839">
        <v>49</v>
      </c>
      <c r="B1839">
        <f t="shared" si="28"/>
        <v>3.6302992181520888E-5</v>
      </c>
      <c r="C1839" s="27">
        <f>SUM($B$2:B1839)</f>
        <v>0.99098426302332776</v>
      </c>
    </row>
    <row r="1840" spans="1:3" x14ac:dyDescent="0.3">
      <c r="A1840">
        <v>49</v>
      </c>
      <c r="B1840">
        <f t="shared" si="28"/>
        <v>3.6302992181520888E-5</v>
      </c>
      <c r="C1840" s="27">
        <f>SUM($B$2:B1840)</f>
        <v>0.99102056601550925</v>
      </c>
    </row>
    <row r="1841" spans="1:3" x14ac:dyDescent="0.3">
      <c r="A1841">
        <v>49</v>
      </c>
      <c r="B1841">
        <f t="shared" si="28"/>
        <v>3.6302992181520888E-5</v>
      </c>
      <c r="C1841" s="27">
        <f>SUM($B$2:B1841)</f>
        <v>0.99105686900769074</v>
      </c>
    </row>
    <row r="1842" spans="1:3" x14ac:dyDescent="0.3">
      <c r="A1842">
        <v>49</v>
      </c>
      <c r="B1842">
        <f t="shared" si="28"/>
        <v>3.6302992181520888E-5</v>
      </c>
      <c r="C1842" s="27">
        <f>SUM($B$2:B1842)</f>
        <v>0.99109317199987224</v>
      </c>
    </row>
    <row r="1843" spans="1:3" x14ac:dyDescent="0.3">
      <c r="A1843">
        <v>49</v>
      </c>
      <c r="B1843">
        <f t="shared" si="28"/>
        <v>3.6302992181520888E-5</v>
      </c>
      <c r="C1843" s="27">
        <f>SUM($B$2:B1843)</f>
        <v>0.99112947499205373</v>
      </c>
    </row>
    <row r="1844" spans="1:3" x14ac:dyDescent="0.3">
      <c r="A1844">
        <v>49</v>
      </c>
      <c r="B1844">
        <f t="shared" si="28"/>
        <v>3.6302992181520888E-5</v>
      </c>
      <c r="C1844" s="27">
        <f>SUM($B$2:B1844)</f>
        <v>0.99116577798423522</v>
      </c>
    </row>
    <row r="1845" spans="1:3" x14ac:dyDescent="0.3">
      <c r="A1845">
        <v>49</v>
      </c>
      <c r="B1845">
        <f t="shared" si="28"/>
        <v>3.6302992181520888E-5</v>
      </c>
      <c r="C1845" s="27">
        <f>SUM($B$2:B1845)</f>
        <v>0.99120208097641671</v>
      </c>
    </row>
    <row r="1846" spans="1:3" x14ac:dyDescent="0.3">
      <c r="A1846">
        <v>49</v>
      </c>
      <c r="B1846">
        <f t="shared" si="28"/>
        <v>3.6302992181520888E-5</v>
      </c>
      <c r="C1846" s="27">
        <f>SUM($B$2:B1846)</f>
        <v>0.9912383839685982</v>
      </c>
    </row>
    <row r="1847" spans="1:3" x14ac:dyDescent="0.3">
      <c r="A1847">
        <v>49</v>
      </c>
      <c r="B1847">
        <f t="shared" si="28"/>
        <v>3.6302992181520888E-5</v>
      </c>
      <c r="C1847" s="27">
        <f>SUM($B$2:B1847)</f>
        <v>0.99127468696077969</v>
      </c>
    </row>
    <row r="1848" spans="1:3" x14ac:dyDescent="0.3">
      <c r="A1848">
        <v>48</v>
      </c>
      <c r="B1848">
        <f t="shared" si="28"/>
        <v>3.5562114790061275E-5</v>
      </c>
      <c r="C1848" s="27">
        <f>SUM($B$2:B1848)</f>
        <v>0.99131024907556975</v>
      </c>
    </row>
    <row r="1849" spans="1:3" x14ac:dyDescent="0.3">
      <c r="A1849">
        <v>48</v>
      </c>
      <c r="B1849">
        <f t="shared" si="28"/>
        <v>3.5562114790061275E-5</v>
      </c>
      <c r="C1849" s="27">
        <f>SUM($B$2:B1849)</f>
        <v>0.9913458111903598</v>
      </c>
    </row>
    <row r="1850" spans="1:3" x14ac:dyDescent="0.3">
      <c r="A1850">
        <v>48</v>
      </c>
      <c r="B1850">
        <f t="shared" si="28"/>
        <v>3.5562114790061275E-5</v>
      </c>
      <c r="C1850" s="27">
        <f>SUM($B$2:B1850)</f>
        <v>0.99138137330514986</v>
      </c>
    </row>
    <row r="1851" spans="1:3" x14ac:dyDescent="0.3">
      <c r="A1851">
        <v>48</v>
      </c>
      <c r="B1851">
        <f t="shared" si="28"/>
        <v>3.5562114790061275E-5</v>
      </c>
      <c r="C1851" s="27">
        <f>SUM($B$2:B1851)</f>
        <v>0.99141693541993992</v>
      </c>
    </row>
    <row r="1852" spans="1:3" x14ac:dyDescent="0.3">
      <c r="A1852">
        <v>48</v>
      </c>
      <c r="B1852">
        <f t="shared" si="28"/>
        <v>3.5562114790061275E-5</v>
      </c>
      <c r="C1852" s="27">
        <f>SUM($B$2:B1852)</f>
        <v>0.99145249753472997</v>
      </c>
    </row>
    <row r="1853" spans="1:3" x14ac:dyDescent="0.3">
      <c r="A1853">
        <v>48</v>
      </c>
      <c r="B1853">
        <f t="shared" si="28"/>
        <v>3.5562114790061275E-5</v>
      </c>
      <c r="C1853" s="27">
        <f>SUM($B$2:B1853)</f>
        <v>0.99148805964952003</v>
      </c>
    </row>
    <row r="1854" spans="1:3" x14ac:dyDescent="0.3">
      <c r="A1854">
        <v>48</v>
      </c>
      <c r="B1854">
        <f t="shared" si="28"/>
        <v>3.5562114790061275E-5</v>
      </c>
      <c r="C1854" s="27">
        <f>SUM($B$2:B1854)</f>
        <v>0.99152362176431008</v>
      </c>
    </row>
    <row r="1855" spans="1:3" x14ac:dyDescent="0.3">
      <c r="A1855">
        <v>48</v>
      </c>
      <c r="B1855">
        <f t="shared" si="28"/>
        <v>3.5562114790061275E-5</v>
      </c>
      <c r="C1855" s="27">
        <f>SUM($B$2:B1855)</f>
        <v>0.99155918387910014</v>
      </c>
    </row>
    <row r="1856" spans="1:3" x14ac:dyDescent="0.3">
      <c r="A1856">
        <v>48</v>
      </c>
      <c r="B1856">
        <f t="shared" si="28"/>
        <v>3.5562114790061275E-5</v>
      </c>
      <c r="C1856" s="27">
        <f>SUM($B$2:B1856)</f>
        <v>0.99159474599389019</v>
      </c>
    </row>
    <row r="1857" spans="1:3" x14ac:dyDescent="0.3">
      <c r="A1857">
        <v>48</v>
      </c>
      <c r="B1857">
        <f t="shared" si="28"/>
        <v>3.5562114790061275E-5</v>
      </c>
      <c r="C1857" s="27">
        <f>SUM($B$2:B1857)</f>
        <v>0.99163030810868025</v>
      </c>
    </row>
    <row r="1858" spans="1:3" x14ac:dyDescent="0.3">
      <c r="A1858">
        <v>48</v>
      </c>
      <c r="B1858">
        <f t="shared" si="28"/>
        <v>3.5562114790061275E-5</v>
      </c>
      <c r="C1858" s="27">
        <f>SUM($B$2:B1858)</f>
        <v>0.9916658702234703</v>
      </c>
    </row>
    <row r="1859" spans="1:3" x14ac:dyDescent="0.3">
      <c r="A1859">
        <v>48</v>
      </c>
      <c r="B1859">
        <f t="shared" ref="B1859:B1922" si="29">A1859/$B$1</f>
        <v>3.5562114790061275E-5</v>
      </c>
      <c r="C1859" s="27">
        <f>SUM($B$2:B1859)</f>
        <v>0.99170143233826036</v>
      </c>
    </row>
    <row r="1860" spans="1:3" x14ac:dyDescent="0.3">
      <c r="A1860">
        <v>48</v>
      </c>
      <c r="B1860">
        <f t="shared" si="29"/>
        <v>3.5562114790061275E-5</v>
      </c>
      <c r="C1860" s="27">
        <f>SUM($B$2:B1860)</f>
        <v>0.99173699445305041</v>
      </c>
    </row>
    <row r="1861" spans="1:3" x14ac:dyDescent="0.3">
      <c r="A1861">
        <v>48</v>
      </c>
      <c r="B1861">
        <f t="shared" si="29"/>
        <v>3.5562114790061275E-5</v>
      </c>
      <c r="C1861" s="27">
        <f>SUM($B$2:B1861)</f>
        <v>0.99177255656784047</v>
      </c>
    </row>
    <row r="1862" spans="1:3" x14ac:dyDescent="0.3">
      <c r="A1862">
        <v>47</v>
      </c>
      <c r="B1862">
        <f t="shared" si="29"/>
        <v>3.4821237398601669E-5</v>
      </c>
      <c r="C1862" s="27">
        <f>SUM($B$2:B1862)</f>
        <v>0.99180737780523909</v>
      </c>
    </row>
    <row r="1863" spans="1:3" x14ac:dyDescent="0.3">
      <c r="A1863">
        <v>47</v>
      </c>
      <c r="B1863">
        <f t="shared" si="29"/>
        <v>3.4821237398601669E-5</v>
      </c>
      <c r="C1863" s="27">
        <f>SUM($B$2:B1863)</f>
        <v>0.99184219904263771</v>
      </c>
    </row>
    <row r="1864" spans="1:3" x14ac:dyDescent="0.3">
      <c r="A1864">
        <v>47</v>
      </c>
      <c r="B1864">
        <f t="shared" si="29"/>
        <v>3.4821237398601669E-5</v>
      </c>
      <c r="C1864" s="27">
        <f>SUM($B$2:B1864)</f>
        <v>0.99187702028003633</v>
      </c>
    </row>
    <row r="1865" spans="1:3" x14ac:dyDescent="0.3">
      <c r="A1865">
        <v>47</v>
      </c>
      <c r="B1865">
        <f t="shared" si="29"/>
        <v>3.4821237398601669E-5</v>
      </c>
      <c r="C1865" s="27">
        <f>SUM($B$2:B1865)</f>
        <v>0.99191184151743494</v>
      </c>
    </row>
    <row r="1866" spans="1:3" x14ac:dyDescent="0.3">
      <c r="A1866">
        <v>47</v>
      </c>
      <c r="B1866">
        <f t="shared" si="29"/>
        <v>3.4821237398601669E-5</v>
      </c>
      <c r="C1866" s="27">
        <f>SUM($B$2:B1866)</f>
        <v>0.99194666275483356</v>
      </c>
    </row>
    <row r="1867" spans="1:3" x14ac:dyDescent="0.3">
      <c r="A1867">
        <v>47</v>
      </c>
      <c r="B1867">
        <f t="shared" si="29"/>
        <v>3.4821237398601669E-5</v>
      </c>
      <c r="C1867" s="27">
        <f>SUM($B$2:B1867)</f>
        <v>0.99198148399223218</v>
      </c>
    </row>
    <row r="1868" spans="1:3" x14ac:dyDescent="0.3">
      <c r="A1868">
        <v>47</v>
      </c>
      <c r="B1868">
        <f t="shared" si="29"/>
        <v>3.4821237398601669E-5</v>
      </c>
      <c r="C1868" s="27">
        <f>SUM($B$2:B1868)</f>
        <v>0.9920163052296308</v>
      </c>
    </row>
    <row r="1869" spans="1:3" x14ac:dyDescent="0.3">
      <c r="A1869">
        <v>47</v>
      </c>
      <c r="B1869">
        <f t="shared" si="29"/>
        <v>3.4821237398601669E-5</v>
      </c>
      <c r="C1869" s="27">
        <f>SUM($B$2:B1869)</f>
        <v>0.99205112646702942</v>
      </c>
    </row>
    <row r="1870" spans="1:3" x14ac:dyDescent="0.3">
      <c r="A1870">
        <v>47</v>
      </c>
      <c r="B1870">
        <f t="shared" si="29"/>
        <v>3.4821237398601669E-5</v>
      </c>
      <c r="C1870" s="27">
        <f>SUM($B$2:B1870)</f>
        <v>0.99208594770442804</v>
      </c>
    </row>
    <row r="1871" spans="1:3" x14ac:dyDescent="0.3">
      <c r="A1871">
        <v>47</v>
      </c>
      <c r="B1871">
        <f t="shared" si="29"/>
        <v>3.4821237398601669E-5</v>
      </c>
      <c r="C1871" s="27">
        <f>SUM($B$2:B1871)</f>
        <v>0.99212076894182666</v>
      </c>
    </row>
    <row r="1872" spans="1:3" x14ac:dyDescent="0.3">
      <c r="A1872">
        <v>46</v>
      </c>
      <c r="B1872">
        <f t="shared" si="29"/>
        <v>3.4080360007142057E-5</v>
      </c>
      <c r="C1872" s="27">
        <f>SUM($B$2:B1872)</f>
        <v>0.99215484930183384</v>
      </c>
    </row>
    <row r="1873" spans="1:3" x14ac:dyDescent="0.3">
      <c r="A1873">
        <v>46</v>
      </c>
      <c r="B1873">
        <f t="shared" si="29"/>
        <v>3.4080360007142057E-5</v>
      </c>
      <c r="C1873" s="27">
        <f>SUM($B$2:B1873)</f>
        <v>0.99218892966184102</v>
      </c>
    </row>
    <row r="1874" spans="1:3" x14ac:dyDescent="0.3">
      <c r="A1874">
        <v>46</v>
      </c>
      <c r="B1874">
        <f t="shared" si="29"/>
        <v>3.4080360007142057E-5</v>
      </c>
      <c r="C1874" s="27">
        <f>SUM($B$2:B1874)</f>
        <v>0.99222301002184821</v>
      </c>
    </row>
    <row r="1875" spans="1:3" x14ac:dyDescent="0.3">
      <c r="A1875">
        <v>46</v>
      </c>
      <c r="B1875">
        <f t="shared" si="29"/>
        <v>3.4080360007142057E-5</v>
      </c>
      <c r="C1875" s="27">
        <f>SUM($B$2:B1875)</f>
        <v>0.99225709038185539</v>
      </c>
    </row>
    <row r="1876" spans="1:3" x14ac:dyDescent="0.3">
      <c r="A1876">
        <v>46</v>
      </c>
      <c r="B1876">
        <f t="shared" si="29"/>
        <v>3.4080360007142057E-5</v>
      </c>
      <c r="C1876" s="27">
        <f>SUM($B$2:B1876)</f>
        <v>0.99229117074186257</v>
      </c>
    </row>
    <row r="1877" spans="1:3" x14ac:dyDescent="0.3">
      <c r="A1877">
        <v>46</v>
      </c>
      <c r="B1877">
        <f t="shared" si="29"/>
        <v>3.4080360007142057E-5</v>
      </c>
      <c r="C1877" s="27">
        <f>SUM($B$2:B1877)</f>
        <v>0.99232525110186975</v>
      </c>
    </row>
    <row r="1878" spans="1:3" x14ac:dyDescent="0.3">
      <c r="A1878">
        <v>46</v>
      </c>
      <c r="B1878">
        <f t="shared" si="29"/>
        <v>3.4080360007142057E-5</v>
      </c>
      <c r="C1878" s="27">
        <f>SUM($B$2:B1878)</f>
        <v>0.99235933146187694</v>
      </c>
    </row>
    <row r="1879" spans="1:3" x14ac:dyDescent="0.3">
      <c r="A1879">
        <v>46</v>
      </c>
      <c r="B1879">
        <f t="shared" si="29"/>
        <v>3.4080360007142057E-5</v>
      </c>
      <c r="C1879" s="27">
        <f>SUM($B$2:B1879)</f>
        <v>0.99239341182188412</v>
      </c>
    </row>
    <row r="1880" spans="1:3" x14ac:dyDescent="0.3">
      <c r="A1880">
        <v>46</v>
      </c>
      <c r="B1880">
        <f t="shared" si="29"/>
        <v>3.4080360007142057E-5</v>
      </c>
      <c r="C1880" s="27">
        <f>SUM($B$2:B1880)</f>
        <v>0.9924274921818913</v>
      </c>
    </row>
    <row r="1881" spans="1:3" x14ac:dyDescent="0.3">
      <c r="A1881">
        <v>46</v>
      </c>
      <c r="B1881">
        <f t="shared" si="29"/>
        <v>3.4080360007142057E-5</v>
      </c>
      <c r="C1881" s="27">
        <f>SUM($B$2:B1881)</f>
        <v>0.99246157254189848</v>
      </c>
    </row>
    <row r="1882" spans="1:3" x14ac:dyDescent="0.3">
      <c r="A1882">
        <v>46</v>
      </c>
      <c r="B1882">
        <f t="shared" si="29"/>
        <v>3.4080360007142057E-5</v>
      </c>
      <c r="C1882" s="27">
        <f>SUM($B$2:B1882)</f>
        <v>0.99249565290190567</v>
      </c>
    </row>
    <row r="1883" spans="1:3" x14ac:dyDescent="0.3">
      <c r="A1883">
        <v>46</v>
      </c>
      <c r="B1883">
        <f t="shared" si="29"/>
        <v>3.4080360007142057E-5</v>
      </c>
      <c r="C1883" s="27">
        <f>SUM($B$2:B1883)</f>
        <v>0.99252973326191285</v>
      </c>
    </row>
    <row r="1884" spans="1:3" x14ac:dyDescent="0.3">
      <c r="A1884">
        <v>46</v>
      </c>
      <c r="B1884">
        <f t="shared" si="29"/>
        <v>3.4080360007142057E-5</v>
      </c>
      <c r="C1884" s="27">
        <f>SUM($B$2:B1884)</f>
        <v>0.99256381362192003</v>
      </c>
    </row>
    <row r="1885" spans="1:3" x14ac:dyDescent="0.3">
      <c r="A1885">
        <v>46</v>
      </c>
      <c r="B1885">
        <f t="shared" si="29"/>
        <v>3.4080360007142057E-5</v>
      </c>
      <c r="C1885" s="27">
        <f>SUM($B$2:B1885)</f>
        <v>0.99259789398192722</v>
      </c>
    </row>
    <row r="1886" spans="1:3" x14ac:dyDescent="0.3">
      <c r="A1886">
        <v>46</v>
      </c>
      <c r="B1886">
        <f t="shared" si="29"/>
        <v>3.4080360007142057E-5</v>
      </c>
      <c r="C1886" s="27">
        <f>SUM($B$2:B1886)</f>
        <v>0.9926319743419344</v>
      </c>
    </row>
    <row r="1887" spans="1:3" x14ac:dyDescent="0.3">
      <c r="A1887">
        <v>46</v>
      </c>
      <c r="B1887">
        <f t="shared" si="29"/>
        <v>3.4080360007142057E-5</v>
      </c>
      <c r="C1887" s="27">
        <f>SUM($B$2:B1887)</f>
        <v>0.99266605470194158</v>
      </c>
    </row>
    <row r="1888" spans="1:3" x14ac:dyDescent="0.3">
      <c r="A1888">
        <v>46</v>
      </c>
      <c r="B1888">
        <f t="shared" si="29"/>
        <v>3.4080360007142057E-5</v>
      </c>
      <c r="C1888" s="27">
        <f>SUM($B$2:B1888)</f>
        <v>0.99270013506194876</v>
      </c>
    </row>
    <row r="1889" spans="1:3" x14ac:dyDescent="0.3">
      <c r="A1889">
        <v>46</v>
      </c>
      <c r="B1889">
        <f t="shared" si="29"/>
        <v>3.4080360007142057E-5</v>
      </c>
      <c r="C1889" s="27">
        <f>SUM($B$2:B1889)</f>
        <v>0.99273421542195595</v>
      </c>
    </row>
    <row r="1890" spans="1:3" x14ac:dyDescent="0.3">
      <c r="A1890">
        <v>46</v>
      </c>
      <c r="B1890">
        <f t="shared" si="29"/>
        <v>3.4080360007142057E-5</v>
      </c>
      <c r="C1890" s="27">
        <f>SUM($B$2:B1890)</f>
        <v>0.99276829578196313</v>
      </c>
    </row>
    <row r="1891" spans="1:3" x14ac:dyDescent="0.3">
      <c r="A1891">
        <v>45</v>
      </c>
      <c r="B1891">
        <f t="shared" si="29"/>
        <v>3.3339482615682451E-5</v>
      </c>
      <c r="C1891" s="27">
        <f>SUM($B$2:B1891)</f>
        <v>0.99280163526457876</v>
      </c>
    </row>
    <row r="1892" spans="1:3" x14ac:dyDescent="0.3">
      <c r="A1892">
        <v>45</v>
      </c>
      <c r="B1892">
        <f t="shared" si="29"/>
        <v>3.3339482615682451E-5</v>
      </c>
      <c r="C1892" s="27">
        <f>SUM($B$2:B1892)</f>
        <v>0.9928349747471944</v>
      </c>
    </row>
    <row r="1893" spans="1:3" x14ac:dyDescent="0.3">
      <c r="A1893">
        <v>45</v>
      </c>
      <c r="B1893">
        <f t="shared" si="29"/>
        <v>3.3339482615682451E-5</v>
      </c>
      <c r="C1893" s="27">
        <f>SUM($B$2:B1893)</f>
        <v>0.99286831422981003</v>
      </c>
    </row>
    <row r="1894" spans="1:3" x14ac:dyDescent="0.3">
      <c r="A1894">
        <v>45</v>
      </c>
      <c r="B1894">
        <f t="shared" si="29"/>
        <v>3.3339482615682451E-5</v>
      </c>
      <c r="C1894" s="27">
        <f>SUM($B$2:B1894)</f>
        <v>0.99290165371242567</v>
      </c>
    </row>
    <row r="1895" spans="1:3" x14ac:dyDescent="0.3">
      <c r="A1895">
        <v>45</v>
      </c>
      <c r="B1895">
        <f t="shared" si="29"/>
        <v>3.3339482615682451E-5</v>
      </c>
      <c r="C1895" s="27">
        <f>SUM($B$2:B1895)</f>
        <v>0.9929349931950413</v>
      </c>
    </row>
    <row r="1896" spans="1:3" x14ac:dyDescent="0.3">
      <c r="A1896">
        <v>45</v>
      </c>
      <c r="B1896">
        <f t="shared" si="29"/>
        <v>3.3339482615682451E-5</v>
      </c>
      <c r="C1896" s="27">
        <f>SUM($B$2:B1896)</f>
        <v>0.99296833267765694</v>
      </c>
    </row>
    <row r="1897" spans="1:3" x14ac:dyDescent="0.3">
      <c r="A1897">
        <v>45</v>
      </c>
      <c r="B1897">
        <f t="shared" si="29"/>
        <v>3.3339482615682451E-5</v>
      </c>
      <c r="C1897" s="27">
        <f>SUM($B$2:B1897)</f>
        <v>0.99300167216027257</v>
      </c>
    </row>
    <row r="1898" spans="1:3" x14ac:dyDescent="0.3">
      <c r="A1898">
        <v>45</v>
      </c>
      <c r="B1898">
        <f t="shared" si="29"/>
        <v>3.3339482615682451E-5</v>
      </c>
      <c r="C1898" s="27">
        <f>SUM($B$2:B1898)</f>
        <v>0.99303501164288821</v>
      </c>
    </row>
    <row r="1899" spans="1:3" x14ac:dyDescent="0.3">
      <c r="A1899">
        <v>45</v>
      </c>
      <c r="B1899">
        <f t="shared" si="29"/>
        <v>3.3339482615682451E-5</v>
      </c>
      <c r="C1899" s="27">
        <f>SUM($B$2:B1899)</f>
        <v>0.99306835112550385</v>
      </c>
    </row>
    <row r="1900" spans="1:3" x14ac:dyDescent="0.3">
      <c r="A1900">
        <v>45</v>
      </c>
      <c r="B1900">
        <f t="shared" si="29"/>
        <v>3.3339482615682451E-5</v>
      </c>
      <c r="C1900" s="27">
        <f>SUM($B$2:B1900)</f>
        <v>0.99310169060811948</v>
      </c>
    </row>
    <row r="1901" spans="1:3" x14ac:dyDescent="0.3">
      <c r="A1901">
        <v>45</v>
      </c>
      <c r="B1901">
        <f t="shared" si="29"/>
        <v>3.3339482615682451E-5</v>
      </c>
      <c r="C1901" s="27">
        <f>SUM($B$2:B1901)</f>
        <v>0.99313503009073512</v>
      </c>
    </row>
    <row r="1902" spans="1:3" x14ac:dyDescent="0.3">
      <c r="A1902">
        <v>45</v>
      </c>
      <c r="B1902">
        <f t="shared" si="29"/>
        <v>3.3339482615682451E-5</v>
      </c>
      <c r="C1902" s="27">
        <f>SUM($B$2:B1902)</f>
        <v>0.99316836957335075</v>
      </c>
    </row>
    <row r="1903" spans="1:3" x14ac:dyDescent="0.3">
      <c r="A1903">
        <v>45</v>
      </c>
      <c r="B1903">
        <f t="shared" si="29"/>
        <v>3.3339482615682451E-5</v>
      </c>
      <c r="C1903" s="27">
        <f>SUM($B$2:B1903)</f>
        <v>0.99320170905596639</v>
      </c>
    </row>
    <row r="1904" spans="1:3" x14ac:dyDescent="0.3">
      <c r="A1904">
        <v>44</v>
      </c>
      <c r="B1904">
        <f t="shared" si="29"/>
        <v>3.2598605224222838E-5</v>
      </c>
      <c r="C1904" s="27">
        <f>SUM($B$2:B1904)</f>
        <v>0.99323430766119059</v>
      </c>
    </row>
    <row r="1905" spans="1:3" x14ac:dyDescent="0.3">
      <c r="A1905">
        <v>44</v>
      </c>
      <c r="B1905">
        <f t="shared" si="29"/>
        <v>3.2598605224222838E-5</v>
      </c>
      <c r="C1905" s="27">
        <f>SUM($B$2:B1905)</f>
        <v>0.99326690626641478</v>
      </c>
    </row>
    <row r="1906" spans="1:3" x14ac:dyDescent="0.3">
      <c r="A1906">
        <v>44</v>
      </c>
      <c r="B1906">
        <f t="shared" si="29"/>
        <v>3.2598605224222838E-5</v>
      </c>
      <c r="C1906" s="27">
        <f>SUM($B$2:B1906)</f>
        <v>0.99329950487163898</v>
      </c>
    </row>
    <row r="1907" spans="1:3" x14ac:dyDescent="0.3">
      <c r="A1907">
        <v>44</v>
      </c>
      <c r="B1907">
        <f t="shared" si="29"/>
        <v>3.2598605224222838E-5</v>
      </c>
      <c r="C1907" s="27">
        <f>SUM($B$2:B1907)</f>
        <v>0.99333210347686318</v>
      </c>
    </row>
    <row r="1908" spans="1:3" x14ac:dyDescent="0.3">
      <c r="A1908">
        <v>44</v>
      </c>
      <c r="B1908">
        <f t="shared" si="29"/>
        <v>3.2598605224222838E-5</v>
      </c>
      <c r="C1908" s="27">
        <f>SUM($B$2:B1908)</f>
        <v>0.99336470208208738</v>
      </c>
    </row>
    <row r="1909" spans="1:3" x14ac:dyDescent="0.3">
      <c r="A1909">
        <v>44</v>
      </c>
      <c r="B1909">
        <f t="shared" si="29"/>
        <v>3.2598605224222838E-5</v>
      </c>
      <c r="C1909" s="27">
        <f>SUM($B$2:B1909)</f>
        <v>0.99339730068731158</v>
      </c>
    </row>
    <row r="1910" spans="1:3" x14ac:dyDescent="0.3">
      <c r="A1910">
        <v>44</v>
      </c>
      <c r="B1910">
        <f t="shared" si="29"/>
        <v>3.2598605224222838E-5</v>
      </c>
      <c r="C1910" s="27">
        <f>SUM($B$2:B1910)</f>
        <v>0.99342989929253578</v>
      </c>
    </row>
    <row r="1911" spans="1:3" x14ac:dyDescent="0.3">
      <c r="A1911">
        <v>44</v>
      </c>
      <c r="B1911">
        <f t="shared" si="29"/>
        <v>3.2598605224222838E-5</v>
      </c>
      <c r="C1911" s="27">
        <f>SUM($B$2:B1911)</f>
        <v>0.99346249789775998</v>
      </c>
    </row>
    <row r="1912" spans="1:3" x14ac:dyDescent="0.3">
      <c r="A1912">
        <v>44</v>
      </c>
      <c r="B1912">
        <f t="shared" si="29"/>
        <v>3.2598605224222838E-5</v>
      </c>
      <c r="C1912" s="27">
        <f>SUM($B$2:B1912)</f>
        <v>0.99349509650298418</v>
      </c>
    </row>
    <row r="1913" spans="1:3" x14ac:dyDescent="0.3">
      <c r="A1913">
        <v>44</v>
      </c>
      <c r="B1913">
        <f t="shared" si="29"/>
        <v>3.2598605224222838E-5</v>
      </c>
      <c r="C1913" s="27">
        <f>SUM($B$2:B1913)</f>
        <v>0.99352769510820838</v>
      </c>
    </row>
    <row r="1914" spans="1:3" x14ac:dyDescent="0.3">
      <c r="A1914">
        <v>44</v>
      </c>
      <c r="B1914">
        <f t="shared" si="29"/>
        <v>3.2598605224222838E-5</v>
      </c>
      <c r="C1914" s="27">
        <f>SUM($B$2:B1914)</f>
        <v>0.99356029371343257</v>
      </c>
    </row>
    <row r="1915" spans="1:3" x14ac:dyDescent="0.3">
      <c r="A1915">
        <v>44</v>
      </c>
      <c r="B1915">
        <f t="shared" si="29"/>
        <v>3.2598605224222838E-5</v>
      </c>
      <c r="C1915" s="27">
        <f>SUM($B$2:B1915)</f>
        <v>0.99359289231865677</v>
      </c>
    </row>
    <row r="1916" spans="1:3" x14ac:dyDescent="0.3">
      <c r="A1916">
        <v>44</v>
      </c>
      <c r="B1916">
        <f t="shared" si="29"/>
        <v>3.2598605224222838E-5</v>
      </c>
      <c r="C1916" s="27">
        <f>SUM($B$2:B1916)</f>
        <v>0.99362549092388097</v>
      </c>
    </row>
    <row r="1917" spans="1:3" x14ac:dyDescent="0.3">
      <c r="A1917">
        <v>44</v>
      </c>
      <c r="B1917">
        <f t="shared" si="29"/>
        <v>3.2598605224222838E-5</v>
      </c>
      <c r="C1917" s="27">
        <f>SUM($B$2:B1917)</f>
        <v>0.99365808952910517</v>
      </c>
    </row>
    <row r="1918" spans="1:3" x14ac:dyDescent="0.3">
      <c r="A1918">
        <v>44</v>
      </c>
      <c r="B1918">
        <f t="shared" si="29"/>
        <v>3.2598605224222838E-5</v>
      </c>
      <c r="C1918" s="27">
        <f>SUM($B$2:B1918)</f>
        <v>0.99369068813432937</v>
      </c>
    </row>
    <row r="1919" spans="1:3" x14ac:dyDescent="0.3">
      <c r="A1919">
        <v>43</v>
      </c>
      <c r="B1919">
        <f t="shared" si="29"/>
        <v>3.1857727832763226E-5</v>
      </c>
      <c r="C1919" s="27">
        <f>SUM($B$2:B1919)</f>
        <v>0.99372254586216213</v>
      </c>
    </row>
    <row r="1920" spans="1:3" x14ac:dyDescent="0.3">
      <c r="A1920">
        <v>43</v>
      </c>
      <c r="B1920">
        <f t="shared" si="29"/>
        <v>3.1857727832763226E-5</v>
      </c>
      <c r="C1920" s="27">
        <f>SUM($B$2:B1920)</f>
        <v>0.99375440358999489</v>
      </c>
    </row>
    <row r="1921" spans="1:3" x14ac:dyDescent="0.3">
      <c r="A1921">
        <v>43</v>
      </c>
      <c r="B1921">
        <f t="shared" si="29"/>
        <v>3.1857727832763226E-5</v>
      </c>
      <c r="C1921" s="27">
        <f>SUM($B$2:B1921)</f>
        <v>0.99378626131782766</v>
      </c>
    </row>
    <row r="1922" spans="1:3" x14ac:dyDescent="0.3">
      <c r="A1922">
        <v>43</v>
      </c>
      <c r="B1922">
        <f t="shared" si="29"/>
        <v>3.1857727832763226E-5</v>
      </c>
      <c r="C1922" s="27">
        <f>SUM($B$2:B1922)</f>
        <v>0.99381811904566042</v>
      </c>
    </row>
    <row r="1923" spans="1:3" x14ac:dyDescent="0.3">
      <c r="A1923">
        <v>43</v>
      </c>
      <c r="B1923">
        <f t="shared" ref="B1923:B1986" si="30">A1923/$B$1</f>
        <v>3.1857727832763226E-5</v>
      </c>
      <c r="C1923" s="27">
        <f>SUM($B$2:B1923)</f>
        <v>0.99384997677349318</v>
      </c>
    </row>
    <row r="1924" spans="1:3" x14ac:dyDescent="0.3">
      <c r="A1924">
        <v>43</v>
      </c>
      <c r="B1924">
        <f t="shared" si="30"/>
        <v>3.1857727832763226E-5</v>
      </c>
      <c r="C1924" s="27">
        <f>SUM($B$2:B1924)</f>
        <v>0.99388183450132594</v>
      </c>
    </row>
    <row r="1925" spans="1:3" x14ac:dyDescent="0.3">
      <c r="A1925">
        <v>43</v>
      </c>
      <c r="B1925">
        <f t="shared" si="30"/>
        <v>3.1857727832763226E-5</v>
      </c>
      <c r="C1925" s="27">
        <f>SUM($B$2:B1925)</f>
        <v>0.99391369222915871</v>
      </c>
    </row>
    <row r="1926" spans="1:3" x14ac:dyDescent="0.3">
      <c r="A1926">
        <v>43</v>
      </c>
      <c r="B1926">
        <f t="shared" si="30"/>
        <v>3.1857727832763226E-5</v>
      </c>
      <c r="C1926" s="27">
        <f>SUM($B$2:B1926)</f>
        <v>0.99394554995699147</v>
      </c>
    </row>
    <row r="1927" spans="1:3" x14ac:dyDescent="0.3">
      <c r="A1927">
        <v>43</v>
      </c>
      <c r="B1927">
        <f t="shared" si="30"/>
        <v>3.1857727832763226E-5</v>
      </c>
      <c r="C1927" s="27">
        <f>SUM($B$2:B1927)</f>
        <v>0.99397740768482423</v>
      </c>
    </row>
    <row r="1928" spans="1:3" x14ac:dyDescent="0.3">
      <c r="A1928">
        <v>43</v>
      </c>
      <c r="B1928">
        <f t="shared" si="30"/>
        <v>3.1857727832763226E-5</v>
      </c>
      <c r="C1928" s="27">
        <f>SUM($B$2:B1928)</f>
        <v>0.99400926541265699</v>
      </c>
    </row>
    <row r="1929" spans="1:3" x14ac:dyDescent="0.3">
      <c r="A1929">
        <v>43</v>
      </c>
      <c r="B1929">
        <f t="shared" si="30"/>
        <v>3.1857727832763226E-5</v>
      </c>
      <c r="C1929" s="27">
        <f>SUM($B$2:B1929)</f>
        <v>0.99404112314048976</v>
      </c>
    </row>
    <row r="1930" spans="1:3" x14ac:dyDescent="0.3">
      <c r="A1930">
        <v>43</v>
      </c>
      <c r="B1930">
        <f t="shared" si="30"/>
        <v>3.1857727832763226E-5</v>
      </c>
      <c r="C1930" s="27">
        <f>SUM($B$2:B1930)</f>
        <v>0.99407298086832252</v>
      </c>
    </row>
    <row r="1931" spans="1:3" x14ac:dyDescent="0.3">
      <c r="A1931">
        <v>43</v>
      </c>
      <c r="B1931">
        <f t="shared" si="30"/>
        <v>3.1857727832763226E-5</v>
      </c>
      <c r="C1931" s="27">
        <f>SUM($B$2:B1931)</f>
        <v>0.99410483859615528</v>
      </c>
    </row>
    <row r="1932" spans="1:3" x14ac:dyDescent="0.3">
      <c r="A1932">
        <v>43</v>
      </c>
      <c r="B1932">
        <f t="shared" si="30"/>
        <v>3.1857727832763226E-5</v>
      </c>
      <c r="C1932" s="27">
        <f>SUM($B$2:B1932)</f>
        <v>0.99413669632398804</v>
      </c>
    </row>
    <row r="1933" spans="1:3" x14ac:dyDescent="0.3">
      <c r="A1933">
        <v>42</v>
      </c>
      <c r="B1933">
        <f t="shared" si="30"/>
        <v>3.111685044130362E-5</v>
      </c>
      <c r="C1933" s="27">
        <f>SUM($B$2:B1933)</f>
        <v>0.99416781317442937</v>
      </c>
    </row>
    <row r="1934" spans="1:3" x14ac:dyDescent="0.3">
      <c r="A1934">
        <v>42</v>
      </c>
      <c r="B1934">
        <f t="shared" si="30"/>
        <v>3.111685044130362E-5</v>
      </c>
      <c r="C1934" s="27">
        <f>SUM($B$2:B1934)</f>
        <v>0.9941989300248707</v>
      </c>
    </row>
    <row r="1935" spans="1:3" x14ac:dyDescent="0.3">
      <c r="A1935">
        <v>42</v>
      </c>
      <c r="B1935">
        <f t="shared" si="30"/>
        <v>3.111685044130362E-5</v>
      </c>
      <c r="C1935" s="27">
        <f>SUM($B$2:B1935)</f>
        <v>0.99423004687531202</v>
      </c>
    </row>
    <row r="1936" spans="1:3" x14ac:dyDescent="0.3">
      <c r="A1936">
        <v>42</v>
      </c>
      <c r="B1936">
        <f t="shared" si="30"/>
        <v>3.111685044130362E-5</v>
      </c>
      <c r="C1936" s="27">
        <f>SUM($B$2:B1936)</f>
        <v>0.99426116372575335</v>
      </c>
    </row>
    <row r="1937" spans="1:3" x14ac:dyDescent="0.3">
      <c r="A1937">
        <v>42</v>
      </c>
      <c r="B1937">
        <f t="shared" si="30"/>
        <v>3.111685044130362E-5</v>
      </c>
      <c r="C1937" s="27">
        <f>SUM($B$2:B1937)</f>
        <v>0.99429228057619468</v>
      </c>
    </row>
    <row r="1938" spans="1:3" x14ac:dyDescent="0.3">
      <c r="A1938">
        <v>42</v>
      </c>
      <c r="B1938">
        <f t="shared" si="30"/>
        <v>3.111685044130362E-5</v>
      </c>
      <c r="C1938" s="27">
        <f>SUM($B$2:B1938)</f>
        <v>0.994323397426636</v>
      </c>
    </row>
    <row r="1939" spans="1:3" x14ac:dyDescent="0.3">
      <c r="A1939">
        <v>42</v>
      </c>
      <c r="B1939">
        <f t="shared" si="30"/>
        <v>3.111685044130362E-5</v>
      </c>
      <c r="C1939" s="27">
        <f>SUM($B$2:B1939)</f>
        <v>0.99435451427707733</v>
      </c>
    </row>
    <row r="1940" spans="1:3" x14ac:dyDescent="0.3">
      <c r="A1940">
        <v>42</v>
      </c>
      <c r="B1940">
        <f t="shared" si="30"/>
        <v>3.111685044130362E-5</v>
      </c>
      <c r="C1940" s="27">
        <f>SUM($B$2:B1940)</f>
        <v>0.99438563112751865</v>
      </c>
    </row>
    <row r="1941" spans="1:3" x14ac:dyDescent="0.3">
      <c r="A1941">
        <v>42</v>
      </c>
      <c r="B1941">
        <f t="shared" si="30"/>
        <v>3.111685044130362E-5</v>
      </c>
      <c r="C1941" s="27">
        <f>SUM($B$2:B1941)</f>
        <v>0.99441674797795998</v>
      </c>
    </row>
    <row r="1942" spans="1:3" x14ac:dyDescent="0.3">
      <c r="A1942">
        <v>42</v>
      </c>
      <c r="B1942">
        <f t="shared" si="30"/>
        <v>3.111685044130362E-5</v>
      </c>
      <c r="C1942" s="27">
        <f>SUM($B$2:B1942)</f>
        <v>0.99444786482840131</v>
      </c>
    </row>
    <row r="1943" spans="1:3" x14ac:dyDescent="0.3">
      <c r="A1943">
        <v>42</v>
      </c>
      <c r="B1943">
        <f t="shared" si="30"/>
        <v>3.111685044130362E-5</v>
      </c>
      <c r="C1943" s="27">
        <f>SUM($B$2:B1943)</f>
        <v>0.99447898167884263</v>
      </c>
    </row>
    <row r="1944" spans="1:3" x14ac:dyDescent="0.3">
      <c r="A1944">
        <v>41</v>
      </c>
      <c r="B1944">
        <f t="shared" si="30"/>
        <v>3.0375973049844008E-5</v>
      </c>
      <c r="C1944" s="27">
        <f>SUM($B$2:B1944)</f>
        <v>0.99450935765189252</v>
      </c>
    </row>
    <row r="1945" spans="1:3" x14ac:dyDescent="0.3">
      <c r="A1945">
        <v>41</v>
      </c>
      <c r="B1945">
        <f t="shared" si="30"/>
        <v>3.0375973049844008E-5</v>
      </c>
      <c r="C1945" s="27">
        <f>SUM($B$2:B1945)</f>
        <v>0.99453973362494241</v>
      </c>
    </row>
    <row r="1946" spans="1:3" x14ac:dyDescent="0.3">
      <c r="A1946">
        <v>41</v>
      </c>
      <c r="B1946">
        <f t="shared" si="30"/>
        <v>3.0375973049844008E-5</v>
      </c>
      <c r="C1946" s="27">
        <f>SUM($B$2:B1946)</f>
        <v>0.9945701095979923</v>
      </c>
    </row>
    <row r="1947" spans="1:3" x14ac:dyDescent="0.3">
      <c r="A1947">
        <v>41</v>
      </c>
      <c r="B1947">
        <f t="shared" si="30"/>
        <v>3.0375973049844008E-5</v>
      </c>
      <c r="C1947" s="27">
        <f>SUM($B$2:B1947)</f>
        <v>0.99460048557104219</v>
      </c>
    </row>
    <row r="1948" spans="1:3" x14ac:dyDescent="0.3">
      <c r="A1948">
        <v>41</v>
      </c>
      <c r="B1948">
        <f t="shared" si="30"/>
        <v>3.0375973049844008E-5</v>
      </c>
      <c r="C1948" s="27">
        <f>SUM($B$2:B1948)</f>
        <v>0.99463086154409208</v>
      </c>
    </row>
    <row r="1949" spans="1:3" x14ac:dyDescent="0.3">
      <c r="A1949">
        <v>41</v>
      </c>
      <c r="B1949">
        <f t="shared" si="30"/>
        <v>3.0375973049844008E-5</v>
      </c>
      <c r="C1949" s="27">
        <f>SUM($B$2:B1949)</f>
        <v>0.99466123751714197</v>
      </c>
    </row>
    <row r="1950" spans="1:3" x14ac:dyDescent="0.3">
      <c r="A1950">
        <v>41</v>
      </c>
      <c r="B1950">
        <f t="shared" si="30"/>
        <v>3.0375973049844008E-5</v>
      </c>
      <c r="C1950" s="27">
        <f>SUM($B$2:B1950)</f>
        <v>0.99469161349019186</v>
      </c>
    </row>
    <row r="1951" spans="1:3" x14ac:dyDescent="0.3">
      <c r="A1951">
        <v>41</v>
      </c>
      <c r="B1951">
        <f t="shared" si="30"/>
        <v>3.0375973049844008E-5</v>
      </c>
      <c r="C1951" s="27">
        <f>SUM($B$2:B1951)</f>
        <v>0.99472198946324175</v>
      </c>
    </row>
    <row r="1952" spans="1:3" x14ac:dyDescent="0.3">
      <c r="A1952">
        <v>41</v>
      </c>
      <c r="B1952">
        <f t="shared" si="30"/>
        <v>3.0375973049844008E-5</v>
      </c>
      <c r="C1952" s="27">
        <f>SUM($B$2:B1952)</f>
        <v>0.99475236543629164</v>
      </c>
    </row>
    <row r="1953" spans="1:3" x14ac:dyDescent="0.3">
      <c r="A1953">
        <v>41</v>
      </c>
      <c r="B1953">
        <f t="shared" si="30"/>
        <v>3.0375973049844008E-5</v>
      </c>
      <c r="C1953" s="27">
        <f>SUM($B$2:B1953)</f>
        <v>0.99478274140934153</v>
      </c>
    </row>
    <row r="1954" spans="1:3" x14ac:dyDescent="0.3">
      <c r="A1954">
        <v>41</v>
      </c>
      <c r="B1954">
        <f t="shared" si="30"/>
        <v>3.0375973049844008E-5</v>
      </c>
      <c r="C1954" s="27">
        <f>SUM($B$2:B1954)</f>
        <v>0.99481311738239142</v>
      </c>
    </row>
    <row r="1955" spans="1:3" x14ac:dyDescent="0.3">
      <c r="A1955">
        <v>40</v>
      </c>
      <c r="B1955">
        <f t="shared" si="30"/>
        <v>2.9635095658384398E-5</v>
      </c>
      <c r="C1955" s="27">
        <f>SUM($B$2:B1955)</f>
        <v>0.99484275247804976</v>
      </c>
    </row>
    <row r="1956" spans="1:3" x14ac:dyDescent="0.3">
      <c r="A1956">
        <v>40</v>
      </c>
      <c r="B1956">
        <f t="shared" si="30"/>
        <v>2.9635095658384398E-5</v>
      </c>
      <c r="C1956" s="27">
        <f>SUM($B$2:B1956)</f>
        <v>0.99487238757370811</v>
      </c>
    </row>
    <row r="1957" spans="1:3" x14ac:dyDescent="0.3">
      <c r="A1957">
        <v>40</v>
      </c>
      <c r="B1957">
        <f t="shared" si="30"/>
        <v>2.9635095658384398E-5</v>
      </c>
      <c r="C1957" s="27">
        <f>SUM($B$2:B1957)</f>
        <v>0.99490202266936645</v>
      </c>
    </row>
    <row r="1958" spans="1:3" x14ac:dyDescent="0.3">
      <c r="A1958">
        <v>40</v>
      </c>
      <c r="B1958">
        <f t="shared" si="30"/>
        <v>2.9635095658384398E-5</v>
      </c>
      <c r="C1958" s="27">
        <f>SUM($B$2:B1958)</f>
        <v>0.99493165776502479</v>
      </c>
    </row>
    <row r="1959" spans="1:3" x14ac:dyDescent="0.3">
      <c r="A1959">
        <v>40</v>
      </c>
      <c r="B1959">
        <f t="shared" si="30"/>
        <v>2.9635095658384398E-5</v>
      </c>
      <c r="C1959" s="27">
        <f>SUM($B$2:B1959)</f>
        <v>0.99496129286068313</v>
      </c>
    </row>
    <row r="1960" spans="1:3" x14ac:dyDescent="0.3">
      <c r="A1960">
        <v>40</v>
      </c>
      <c r="B1960">
        <f t="shared" si="30"/>
        <v>2.9635095658384398E-5</v>
      </c>
      <c r="C1960" s="27">
        <f>SUM($B$2:B1960)</f>
        <v>0.99499092795634148</v>
      </c>
    </row>
    <row r="1961" spans="1:3" x14ac:dyDescent="0.3">
      <c r="A1961">
        <v>40</v>
      </c>
      <c r="B1961">
        <f t="shared" si="30"/>
        <v>2.9635095658384398E-5</v>
      </c>
      <c r="C1961" s="27">
        <f>SUM($B$2:B1961)</f>
        <v>0.99502056305199982</v>
      </c>
    </row>
    <row r="1962" spans="1:3" x14ac:dyDescent="0.3">
      <c r="A1962">
        <v>39</v>
      </c>
      <c r="B1962">
        <f t="shared" si="30"/>
        <v>2.8894218266924789E-5</v>
      </c>
      <c r="C1962" s="27">
        <f>SUM($B$2:B1962)</f>
        <v>0.99504945727026672</v>
      </c>
    </row>
    <row r="1963" spans="1:3" x14ac:dyDescent="0.3">
      <c r="A1963">
        <v>39</v>
      </c>
      <c r="B1963">
        <f t="shared" si="30"/>
        <v>2.8894218266924789E-5</v>
      </c>
      <c r="C1963" s="27">
        <f>SUM($B$2:B1963)</f>
        <v>0.99507835148853363</v>
      </c>
    </row>
    <row r="1964" spans="1:3" x14ac:dyDescent="0.3">
      <c r="A1964">
        <v>39</v>
      </c>
      <c r="B1964">
        <f t="shared" si="30"/>
        <v>2.8894218266924789E-5</v>
      </c>
      <c r="C1964" s="27">
        <f>SUM($B$2:B1964)</f>
        <v>0.99510724570680054</v>
      </c>
    </row>
    <row r="1965" spans="1:3" x14ac:dyDescent="0.3">
      <c r="A1965">
        <v>39</v>
      </c>
      <c r="B1965">
        <f t="shared" si="30"/>
        <v>2.8894218266924789E-5</v>
      </c>
      <c r="C1965" s="27">
        <f>SUM($B$2:B1965)</f>
        <v>0.99513613992506744</v>
      </c>
    </row>
    <row r="1966" spans="1:3" x14ac:dyDescent="0.3">
      <c r="A1966">
        <v>39</v>
      </c>
      <c r="B1966">
        <f t="shared" si="30"/>
        <v>2.8894218266924789E-5</v>
      </c>
      <c r="C1966" s="27">
        <f>SUM($B$2:B1966)</f>
        <v>0.99516503414333435</v>
      </c>
    </row>
    <row r="1967" spans="1:3" x14ac:dyDescent="0.3">
      <c r="A1967">
        <v>39</v>
      </c>
      <c r="B1967">
        <f t="shared" si="30"/>
        <v>2.8894218266924789E-5</v>
      </c>
      <c r="C1967" s="27">
        <f>SUM($B$2:B1967)</f>
        <v>0.99519392836160125</v>
      </c>
    </row>
    <row r="1968" spans="1:3" x14ac:dyDescent="0.3">
      <c r="A1968">
        <v>39</v>
      </c>
      <c r="B1968">
        <f t="shared" si="30"/>
        <v>2.8894218266924789E-5</v>
      </c>
      <c r="C1968" s="27">
        <f>SUM($B$2:B1968)</f>
        <v>0.99522282257986816</v>
      </c>
    </row>
    <row r="1969" spans="1:3" x14ac:dyDescent="0.3">
      <c r="A1969">
        <v>38</v>
      </c>
      <c r="B1969">
        <f t="shared" si="30"/>
        <v>2.815334087546518E-5</v>
      </c>
      <c r="C1969" s="27">
        <f>SUM($B$2:B1969)</f>
        <v>0.99525097592074363</v>
      </c>
    </row>
    <row r="1970" spans="1:3" x14ac:dyDescent="0.3">
      <c r="A1970">
        <v>38</v>
      </c>
      <c r="B1970">
        <f t="shared" si="30"/>
        <v>2.815334087546518E-5</v>
      </c>
      <c r="C1970" s="27">
        <f>SUM($B$2:B1970)</f>
        <v>0.9952791292616191</v>
      </c>
    </row>
    <row r="1971" spans="1:3" x14ac:dyDescent="0.3">
      <c r="A1971">
        <v>38</v>
      </c>
      <c r="B1971">
        <f t="shared" si="30"/>
        <v>2.815334087546518E-5</v>
      </c>
      <c r="C1971" s="27">
        <f>SUM($B$2:B1971)</f>
        <v>0.99530728260249457</v>
      </c>
    </row>
    <row r="1972" spans="1:3" x14ac:dyDescent="0.3">
      <c r="A1972">
        <v>38</v>
      </c>
      <c r="B1972">
        <f t="shared" si="30"/>
        <v>2.815334087546518E-5</v>
      </c>
      <c r="C1972" s="27">
        <f>SUM($B$2:B1972)</f>
        <v>0.99533543594337004</v>
      </c>
    </row>
    <row r="1973" spans="1:3" x14ac:dyDescent="0.3">
      <c r="A1973">
        <v>38</v>
      </c>
      <c r="B1973">
        <f t="shared" si="30"/>
        <v>2.815334087546518E-5</v>
      </c>
      <c r="C1973" s="27">
        <f>SUM($B$2:B1973)</f>
        <v>0.99536358928424551</v>
      </c>
    </row>
    <row r="1974" spans="1:3" x14ac:dyDescent="0.3">
      <c r="A1974">
        <v>38</v>
      </c>
      <c r="B1974">
        <f t="shared" si="30"/>
        <v>2.815334087546518E-5</v>
      </c>
      <c r="C1974" s="27">
        <f>SUM($B$2:B1974)</f>
        <v>0.99539174262512098</v>
      </c>
    </row>
    <row r="1975" spans="1:3" x14ac:dyDescent="0.3">
      <c r="A1975">
        <v>38</v>
      </c>
      <c r="B1975">
        <f t="shared" si="30"/>
        <v>2.815334087546518E-5</v>
      </c>
      <c r="C1975" s="27">
        <f>SUM($B$2:B1975)</f>
        <v>0.99541989596599645</v>
      </c>
    </row>
    <row r="1976" spans="1:3" x14ac:dyDescent="0.3">
      <c r="A1976">
        <v>38</v>
      </c>
      <c r="B1976">
        <f t="shared" si="30"/>
        <v>2.815334087546518E-5</v>
      </c>
      <c r="C1976" s="27">
        <f>SUM($B$2:B1976)</f>
        <v>0.99544804930687192</v>
      </c>
    </row>
    <row r="1977" spans="1:3" x14ac:dyDescent="0.3">
      <c r="A1977">
        <v>38</v>
      </c>
      <c r="B1977">
        <f t="shared" si="30"/>
        <v>2.815334087546518E-5</v>
      </c>
      <c r="C1977" s="27">
        <f>SUM($B$2:B1977)</f>
        <v>0.99547620264774739</v>
      </c>
    </row>
    <row r="1978" spans="1:3" x14ac:dyDescent="0.3">
      <c r="A1978">
        <v>38</v>
      </c>
      <c r="B1978">
        <f t="shared" si="30"/>
        <v>2.815334087546518E-5</v>
      </c>
      <c r="C1978" s="27">
        <f>SUM($B$2:B1978)</f>
        <v>0.99550435598862286</v>
      </c>
    </row>
    <row r="1979" spans="1:3" x14ac:dyDescent="0.3">
      <c r="A1979">
        <v>38</v>
      </c>
      <c r="B1979">
        <f t="shared" si="30"/>
        <v>2.815334087546518E-5</v>
      </c>
      <c r="C1979" s="27">
        <f>SUM($B$2:B1979)</f>
        <v>0.99553250932949833</v>
      </c>
    </row>
    <row r="1980" spans="1:3" x14ac:dyDescent="0.3">
      <c r="A1980">
        <v>38</v>
      </c>
      <c r="B1980">
        <f t="shared" si="30"/>
        <v>2.815334087546518E-5</v>
      </c>
      <c r="C1980" s="27">
        <f>SUM($B$2:B1980)</f>
        <v>0.9955606626703738</v>
      </c>
    </row>
    <row r="1981" spans="1:3" x14ac:dyDescent="0.3">
      <c r="A1981">
        <v>38</v>
      </c>
      <c r="B1981">
        <f t="shared" si="30"/>
        <v>2.815334087546518E-5</v>
      </c>
      <c r="C1981" s="27">
        <f>SUM($B$2:B1981)</f>
        <v>0.99558881601124927</v>
      </c>
    </row>
    <row r="1982" spans="1:3" x14ac:dyDescent="0.3">
      <c r="A1982">
        <v>38</v>
      </c>
      <c r="B1982">
        <f t="shared" si="30"/>
        <v>2.815334087546518E-5</v>
      </c>
      <c r="C1982" s="27">
        <f>SUM($B$2:B1982)</f>
        <v>0.99561696935212474</v>
      </c>
    </row>
    <row r="1983" spans="1:3" x14ac:dyDescent="0.3">
      <c r="A1983">
        <v>37</v>
      </c>
      <c r="B1983">
        <f t="shared" si="30"/>
        <v>2.7412463484005567E-5</v>
      </c>
      <c r="C1983" s="27">
        <f>SUM($B$2:B1983)</f>
        <v>0.99564438181560877</v>
      </c>
    </row>
    <row r="1984" spans="1:3" x14ac:dyDescent="0.3">
      <c r="A1984">
        <v>37</v>
      </c>
      <c r="B1984">
        <f t="shared" si="30"/>
        <v>2.7412463484005567E-5</v>
      </c>
      <c r="C1984" s="27">
        <f>SUM($B$2:B1984)</f>
        <v>0.9956717942790928</v>
      </c>
    </row>
    <row r="1985" spans="1:3" x14ac:dyDescent="0.3">
      <c r="A1985">
        <v>37</v>
      </c>
      <c r="B1985">
        <f t="shared" si="30"/>
        <v>2.7412463484005567E-5</v>
      </c>
      <c r="C1985" s="27">
        <f>SUM($B$2:B1985)</f>
        <v>0.99569920674257684</v>
      </c>
    </row>
    <row r="1986" spans="1:3" x14ac:dyDescent="0.3">
      <c r="A1986">
        <v>37</v>
      </c>
      <c r="B1986">
        <f t="shared" si="30"/>
        <v>2.7412463484005567E-5</v>
      </c>
      <c r="C1986" s="27">
        <f>SUM($B$2:B1986)</f>
        <v>0.99572661920606087</v>
      </c>
    </row>
    <row r="1987" spans="1:3" x14ac:dyDescent="0.3">
      <c r="A1987">
        <v>37</v>
      </c>
      <c r="B1987">
        <f t="shared" ref="B1987:B2050" si="31">A1987/$B$1</f>
        <v>2.7412463484005567E-5</v>
      </c>
      <c r="C1987" s="27">
        <f>SUM($B$2:B1987)</f>
        <v>0.9957540316695449</v>
      </c>
    </row>
    <row r="1988" spans="1:3" x14ac:dyDescent="0.3">
      <c r="A1988">
        <v>37</v>
      </c>
      <c r="B1988">
        <f t="shared" si="31"/>
        <v>2.7412463484005567E-5</v>
      </c>
      <c r="C1988" s="27">
        <f>SUM($B$2:B1988)</f>
        <v>0.99578144413302894</v>
      </c>
    </row>
    <row r="1989" spans="1:3" x14ac:dyDescent="0.3">
      <c r="A1989">
        <v>37</v>
      </c>
      <c r="B1989">
        <f t="shared" si="31"/>
        <v>2.7412463484005567E-5</v>
      </c>
      <c r="C1989" s="27">
        <f>SUM($B$2:B1989)</f>
        <v>0.99580885659651297</v>
      </c>
    </row>
    <row r="1990" spans="1:3" x14ac:dyDescent="0.3">
      <c r="A1990">
        <v>37</v>
      </c>
      <c r="B1990">
        <f t="shared" si="31"/>
        <v>2.7412463484005567E-5</v>
      </c>
      <c r="C1990" s="27">
        <f>SUM($B$2:B1990)</f>
        <v>0.995836269059997</v>
      </c>
    </row>
    <row r="1991" spans="1:3" x14ac:dyDescent="0.3">
      <c r="A1991">
        <v>37</v>
      </c>
      <c r="B1991">
        <f t="shared" si="31"/>
        <v>2.7412463484005567E-5</v>
      </c>
      <c r="C1991" s="27">
        <f>SUM($B$2:B1991)</f>
        <v>0.99586368152348104</v>
      </c>
    </row>
    <row r="1992" spans="1:3" x14ac:dyDescent="0.3">
      <c r="A1992">
        <v>37</v>
      </c>
      <c r="B1992">
        <f t="shared" si="31"/>
        <v>2.7412463484005567E-5</v>
      </c>
      <c r="C1992" s="27">
        <f>SUM($B$2:B1992)</f>
        <v>0.99589109398696507</v>
      </c>
    </row>
    <row r="1993" spans="1:3" x14ac:dyDescent="0.3">
      <c r="A1993">
        <v>37</v>
      </c>
      <c r="B1993">
        <f t="shared" si="31"/>
        <v>2.7412463484005567E-5</v>
      </c>
      <c r="C1993" s="27">
        <f>SUM($B$2:B1993)</f>
        <v>0.9959185064504491</v>
      </c>
    </row>
    <row r="1994" spans="1:3" x14ac:dyDescent="0.3">
      <c r="A1994">
        <v>37</v>
      </c>
      <c r="B1994">
        <f t="shared" si="31"/>
        <v>2.7412463484005567E-5</v>
      </c>
      <c r="C1994" s="27">
        <f>SUM($B$2:B1994)</f>
        <v>0.99594591891393314</v>
      </c>
    </row>
    <row r="1995" spans="1:3" x14ac:dyDescent="0.3">
      <c r="A1995">
        <v>37</v>
      </c>
      <c r="B1995">
        <f t="shared" si="31"/>
        <v>2.7412463484005567E-5</v>
      </c>
      <c r="C1995" s="27">
        <f>SUM($B$2:B1995)</f>
        <v>0.99597333137741717</v>
      </c>
    </row>
    <row r="1996" spans="1:3" x14ac:dyDescent="0.3">
      <c r="A1996">
        <v>37</v>
      </c>
      <c r="B1996">
        <f t="shared" si="31"/>
        <v>2.7412463484005567E-5</v>
      </c>
      <c r="C1996" s="27">
        <f>SUM($B$2:B1996)</f>
        <v>0.9960007438409012</v>
      </c>
    </row>
    <row r="1997" spans="1:3" x14ac:dyDescent="0.3">
      <c r="A1997">
        <v>36</v>
      </c>
      <c r="B1997">
        <f t="shared" si="31"/>
        <v>2.6671586092545958E-5</v>
      </c>
      <c r="C1997" s="27">
        <f>SUM($B$2:B1997)</f>
        <v>0.9960274154269938</v>
      </c>
    </row>
    <row r="1998" spans="1:3" x14ac:dyDescent="0.3">
      <c r="A1998">
        <v>36</v>
      </c>
      <c r="B1998">
        <f t="shared" si="31"/>
        <v>2.6671586092545958E-5</v>
      </c>
      <c r="C1998" s="27">
        <f>SUM($B$2:B1998)</f>
        <v>0.9960540870130864</v>
      </c>
    </row>
    <row r="1999" spans="1:3" x14ac:dyDescent="0.3">
      <c r="A1999">
        <v>36</v>
      </c>
      <c r="B1999">
        <f t="shared" si="31"/>
        <v>2.6671586092545958E-5</v>
      </c>
      <c r="C1999" s="27">
        <f>SUM($B$2:B1999)</f>
        <v>0.99608075859917899</v>
      </c>
    </row>
    <row r="2000" spans="1:3" x14ac:dyDescent="0.3">
      <c r="A2000">
        <v>36</v>
      </c>
      <c r="B2000">
        <f t="shared" si="31"/>
        <v>2.6671586092545958E-5</v>
      </c>
      <c r="C2000" s="27">
        <f>SUM($B$2:B2000)</f>
        <v>0.99610743018527159</v>
      </c>
    </row>
    <row r="2001" spans="1:3" x14ac:dyDescent="0.3">
      <c r="A2001">
        <v>36</v>
      </c>
      <c r="B2001">
        <f t="shared" si="31"/>
        <v>2.6671586092545958E-5</v>
      </c>
      <c r="C2001" s="27">
        <f>SUM($B$2:B2001)</f>
        <v>0.99613410177136419</v>
      </c>
    </row>
    <row r="2002" spans="1:3" x14ac:dyDescent="0.3">
      <c r="A2002">
        <v>36</v>
      </c>
      <c r="B2002">
        <f t="shared" si="31"/>
        <v>2.6671586092545958E-5</v>
      </c>
      <c r="C2002" s="27">
        <f>SUM($B$2:B2002)</f>
        <v>0.99616077335745679</v>
      </c>
    </row>
    <row r="2003" spans="1:3" x14ac:dyDescent="0.3">
      <c r="A2003">
        <v>35</v>
      </c>
      <c r="B2003">
        <f t="shared" si="31"/>
        <v>2.5930708701086349E-5</v>
      </c>
      <c r="C2003" s="27">
        <f>SUM($B$2:B2003)</f>
        <v>0.99618670406615784</v>
      </c>
    </row>
    <row r="2004" spans="1:3" x14ac:dyDescent="0.3">
      <c r="A2004">
        <v>35</v>
      </c>
      <c r="B2004">
        <f t="shared" si="31"/>
        <v>2.5930708701086349E-5</v>
      </c>
      <c r="C2004" s="27">
        <f>SUM($B$2:B2004)</f>
        <v>0.99621263477485889</v>
      </c>
    </row>
    <row r="2005" spans="1:3" x14ac:dyDescent="0.3">
      <c r="A2005">
        <v>35</v>
      </c>
      <c r="B2005">
        <f t="shared" si="31"/>
        <v>2.5930708701086349E-5</v>
      </c>
      <c r="C2005" s="27">
        <f>SUM($B$2:B2005)</f>
        <v>0.99623856548355993</v>
      </c>
    </row>
    <row r="2006" spans="1:3" x14ac:dyDescent="0.3">
      <c r="A2006">
        <v>35</v>
      </c>
      <c r="B2006">
        <f t="shared" si="31"/>
        <v>2.5930708701086349E-5</v>
      </c>
      <c r="C2006" s="27">
        <f>SUM($B$2:B2006)</f>
        <v>0.99626449619226098</v>
      </c>
    </row>
    <row r="2007" spans="1:3" x14ac:dyDescent="0.3">
      <c r="A2007">
        <v>35</v>
      </c>
      <c r="B2007">
        <f t="shared" si="31"/>
        <v>2.5930708701086349E-5</v>
      </c>
      <c r="C2007" s="27">
        <f>SUM($B$2:B2007)</f>
        <v>0.99629042690096203</v>
      </c>
    </row>
    <row r="2008" spans="1:3" x14ac:dyDescent="0.3">
      <c r="A2008">
        <v>35</v>
      </c>
      <c r="B2008">
        <f t="shared" si="31"/>
        <v>2.5930708701086349E-5</v>
      </c>
      <c r="C2008" s="27">
        <f>SUM($B$2:B2008)</f>
        <v>0.99631635760966308</v>
      </c>
    </row>
    <row r="2009" spans="1:3" x14ac:dyDescent="0.3">
      <c r="A2009">
        <v>35</v>
      </c>
      <c r="B2009">
        <f t="shared" si="31"/>
        <v>2.5930708701086349E-5</v>
      </c>
      <c r="C2009" s="27">
        <f>SUM($B$2:B2009)</f>
        <v>0.99634228831836413</v>
      </c>
    </row>
    <row r="2010" spans="1:3" x14ac:dyDescent="0.3">
      <c r="A2010">
        <v>34</v>
      </c>
      <c r="B2010">
        <f t="shared" si="31"/>
        <v>2.518983130962674E-5</v>
      </c>
      <c r="C2010" s="27">
        <f>SUM($B$2:B2010)</f>
        <v>0.99636747814967375</v>
      </c>
    </row>
    <row r="2011" spans="1:3" x14ac:dyDescent="0.3">
      <c r="A2011">
        <v>34</v>
      </c>
      <c r="B2011">
        <f t="shared" si="31"/>
        <v>2.518983130962674E-5</v>
      </c>
      <c r="C2011" s="27">
        <f>SUM($B$2:B2011)</f>
        <v>0.99639266798098336</v>
      </c>
    </row>
    <row r="2012" spans="1:3" x14ac:dyDescent="0.3">
      <c r="A2012">
        <v>34</v>
      </c>
      <c r="B2012">
        <f t="shared" si="31"/>
        <v>2.518983130962674E-5</v>
      </c>
      <c r="C2012" s="27">
        <f>SUM($B$2:B2012)</f>
        <v>0.99641785781229297</v>
      </c>
    </row>
    <row r="2013" spans="1:3" x14ac:dyDescent="0.3">
      <c r="A2013">
        <v>34</v>
      </c>
      <c r="B2013">
        <f t="shared" si="31"/>
        <v>2.518983130962674E-5</v>
      </c>
      <c r="C2013" s="27">
        <f>SUM($B$2:B2013)</f>
        <v>0.99644304764360259</v>
      </c>
    </row>
    <row r="2014" spans="1:3" x14ac:dyDescent="0.3">
      <c r="A2014">
        <v>34</v>
      </c>
      <c r="B2014">
        <f t="shared" si="31"/>
        <v>2.518983130962674E-5</v>
      </c>
      <c r="C2014" s="27">
        <f>SUM($B$2:B2014)</f>
        <v>0.9964682374749122</v>
      </c>
    </row>
    <row r="2015" spans="1:3" x14ac:dyDescent="0.3">
      <c r="A2015">
        <v>34</v>
      </c>
      <c r="B2015">
        <f t="shared" si="31"/>
        <v>2.518983130962674E-5</v>
      </c>
      <c r="C2015" s="27">
        <f>SUM($B$2:B2015)</f>
        <v>0.99649342730622181</v>
      </c>
    </row>
    <row r="2016" spans="1:3" x14ac:dyDescent="0.3">
      <c r="A2016">
        <v>34</v>
      </c>
      <c r="B2016">
        <f t="shared" si="31"/>
        <v>2.518983130962674E-5</v>
      </c>
      <c r="C2016" s="27">
        <f>SUM($B$2:B2016)</f>
        <v>0.99651861713753143</v>
      </c>
    </row>
    <row r="2017" spans="1:3" x14ac:dyDescent="0.3">
      <c r="A2017">
        <v>34</v>
      </c>
      <c r="B2017">
        <f t="shared" si="31"/>
        <v>2.518983130962674E-5</v>
      </c>
      <c r="C2017" s="27">
        <f>SUM($B$2:B2017)</f>
        <v>0.99654380696884104</v>
      </c>
    </row>
    <row r="2018" spans="1:3" x14ac:dyDescent="0.3">
      <c r="A2018">
        <v>34</v>
      </c>
      <c r="B2018">
        <f t="shared" si="31"/>
        <v>2.518983130962674E-5</v>
      </c>
      <c r="C2018" s="27">
        <f>SUM($B$2:B2018)</f>
        <v>0.99656899680015065</v>
      </c>
    </row>
    <row r="2019" spans="1:3" x14ac:dyDescent="0.3">
      <c r="A2019">
        <v>34</v>
      </c>
      <c r="B2019">
        <f t="shared" si="31"/>
        <v>2.518983130962674E-5</v>
      </c>
      <c r="C2019" s="27">
        <f>SUM($B$2:B2019)</f>
        <v>0.99659418663146027</v>
      </c>
    </row>
    <row r="2020" spans="1:3" x14ac:dyDescent="0.3">
      <c r="A2020">
        <v>34</v>
      </c>
      <c r="B2020">
        <f t="shared" si="31"/>
        <v>2.518983130962674E-5</v>
      </c>
      <c r="C2020" s="27">
        <f>SUM($B$2:B2020)</f>
        <v>0.99661937646276988</v>
      </c>
    </row>
    <row r="2021" spans="1:3" x14ac:dyDescent="0.3">
      <c r="A2021">
        <v>33</v>
      </c>
      <c r="B2021">
        <f t="shared" si="31"/>
        <v>2.4448953918167127E-5</v>
      </c>
      <c r="C2021" s="27">
        <f>SUM($B$2:B2021)</f>
        <v>0.99664382541668806</v>
      </c>
    </row>
    <row r="2022" spans="1:3" x14ac:dyDescent="0.3">
      <c r="A2022">
        <v>33</v>
      </c>
      <c r="B2022">
        <f t="shared" si="31"/>
        <v>2.4448953918167127E-5</v>
      </c>
      <c r="C2022" s="27">
        <f>SUM($B$2:B2022)</f>
        <v>0.99666827437060623</v>
      </c>
    </row>
    <row r="2023" spans="1:3" x14ac:dyDescent="0.3">
      <c r="A2023">
        <v>33</v>
      </c>
      <c r="B2023">
        <f t="shared" si="31"/>
        <v>2.4448953918167127E-5</v>
      </c>
      <c r="C2023" s="27">
        <f>SUM($B$2:B2023)</f>
        <v>0.99669272332452441</v>
      </c>
    </row>
    <row r="2024" spans="1:3" x14ac:dyDescent="0.3">
      <c r="A2024">
        <v>33</v>
      </c>
      <c r="B2024">
        <f t="shared" si="31"/>
        <v>2.4448953918167127E-5</v>
      </c>
      <c r="C2024" s="27">
        <f>SUM($B$2:B2024)</f>
        <v>0.99671717227844259</v>
      </c>
    </row>
    <row r="2025" spans="1:3" x14ac:dyDescent="0.3">
      <c r="A2025">
        <v>32</v>
      </c>
      <c r="B2025">
        <f t="shared" si="31"/>
        <v>2.3708076526707518E-5</v>
      </c>
      <c r="C2025" s="27">
        <f>SUM($B$2:B2025)</f>
        <v>0.99674088035496933</v>
      </c>
    </row>
    <row r="2026" spans="1:3" x14ac:dyDescent="0.3">
      <c r="A2026">
        <v>32</v>
      </c>
      <c r="B2026">
        <f t="shared" si="31"/>
        <v>2.3708076526707518E-5</v>
      </c>
      <c r="C2026" s="27">
        <f>SUM($B$2:B2026)</f>
        <v>0.99676458843149607</v>
      </c>
    </row>
    <row r="2027" spans="1:3" x14ac:dyDescent="0.3">
      <c r="A2027">
        <v>32</v>
      </c>
      <c r="B2027">
        <f t="shared" si="31"/>
        <v>2.3708076526707518E-5</v>
      </c>
      <c r="C2027" s="27">
        <f>SUM($B$2:B2027)</f>
        <v>0.99678829650802281</v>
      </c>
    </row>
    <row r="2028" spans="1:3" x14ac:dyDescent="0.3">
      <c r="A2028">
        <v>32</v>
      </c>
      <c r="B2028">
        <f t="shared" si="31"/>
        <v>2.3708076526707518E-5</v>
      </c>
      <c r="C2028" s="27">
        <f>SUM($B$2:B2028)</f>
        <v>0.99681200458454955</v>
      </c>
    </row>
    <row r="2029" spans="1:3" x14ac:dyDescent="0.3">
      <c r="A2029">
        <v>32</v>
      </c>
      <c r="B2029">
        <f t="shared" si="31"/>
        <v>2.3708076526707518E-5</v>
      </c>
      <c r="C2029" s="27">
        <f>SUM($B$2:B2029)</f>
        <v>0.99683571266107629</v>
      </c>
    </row>
    <row r="2030" spans="1:3" x14ac:dyDescent="0.3">
      <c r="A2030">
        <v>32</v>
      </c>
      <c r="B2030">
        <f t="shared" si="31"/>
        <v>2.3708076526707518E-5</v>
      </c>
      <c r="C2030" s="27">
        <f>SUM($B$2:B2030)</f>
        <v>0.99685942073760303</v>
      </c>
    </row>
    <row r="2031" spans="1:3" x14ac:dyDescent="0.3">
      <c r="A2031">
        <v>32</v>
      </c>
      <c r="B2031">
        <f t="shared" si="31"/>
        <v>2.3708076526707518E-5</v>
      </c>
      <c r="C2031" s="27">
        <f>SUM($B$2:B2031)</f>
        <v>0.99688312881412977</v>
      </c>
    </row>
    <row r="2032" spans="1:3" x14ac:dyDescent="0.3">
      <c r="A2032">
        <v>32</v>
      </c>
      <c r="B2032">
        <f t="shared" si="31"/>
        <v>2.3708076526707518E-5</v>
      </c>
      <c r="C2032" s="27">
        <f>SUM($B$2:B2032)</f>
        <v>0.99690683689065651</v>
      </c>
    </row>
    <row r="2033" spans="1:3" x14ac:dyDescent="0.3">
      <c r="A2033">
        <v>32</v>
      </c>
      <c r="B2033">
        <f t="shared" si="31"/>
        <v>2.3708076526707518E-5</v>
      </c>
      <c r="C2033" s="27">
        <f>SUM($B$2:B2033)</f>
        <v>0.99693054496718325</v>
      </c>
    </row>
    <row r="2034" spans="1:3" x14ac:dyDescent="0.3">
      <c r="A2034">
        <v>32</v>
      </c>
      <c r="B2034">
        <f t="shared" si="31"/>
        <v>2.3708076526707518E-5</v>
      </c>
      <c r="C2034" s="27">
        <f>SUM($B$2:B2034)</f>
        <v>0.99695425304370999</v>
      </c>
    </row>
    <row r="2035" spans="1:3" x14ac:dyDescent="0.3">
      <c r="A2035">
        <v>32</v>
      </c>
      <c r="B2035">
        <f t="shared" si="31"/>
        <v>2.3708076526707518E-5</v>
      </c>
      <c r="C2035" s="27">
        <f>SUM($B$2:B2035)</f>
        <v>0.99697796112023673</v>
      </c>
    </row>
    <row r="2036" spans="1:3" x14ac:dyDescent="0.3">
      <c r="A2036">
        <v>31</v>
      </c>
      <c r="B2036">
        <f t="shared" si="31"/>
        <v>2.2967199135247909E-5</v>
      </c>
      <c r="C2036" s="27">
        <f>SUM($B$2:B2036)</f>
        <v>0.99700092831937193</v>
      </c>
    </row>
    <row r="2037" spans="1:3" x14ac:dyDescent="0.3">
      <c r="A2037">
        <v>31</v>
      </c>
      <c r="B2037">
        <f t="shared" si="31"/>
        <v>2.2967199135247909E-5</v>
      </c>
      <c r="C2037" s="27">
        <f>SUM($B$2:B2037)</f>
        <v>0.99702389551850712</v>
      </c>
    </row>
    <row r="2038" spans="1:3" x14ac:dyDescent="0.3">
      <c r="A2038">
        <v>31</v>
      </c>
      <c r="B2038">
        <f t="shared" si="31"/>
        <v>2.2967199135247909E-5</v>
      </c>
      <c r="C2038" s="27">
        <f>SUM($B$2:B2038)</f>
        <v>0.99704686271764231</v>
      </c>
    </row>
    <row r="2039" spans="1:3" x14ac:dyDescent="0.3">
      <c r="A2039">
        <v>31</v>
      </c>
      <c r="B2039">
        <f t="shared" si="31"/>
        <v>2.2967199135247909E-5</v>
      </c>
      <c r="C2039" s="27">
        <f>SUM($B$2:B2039)</f>
        <v>0.99706982991677751</v>
      </c>
    </row>
    <row r="2040" spans="1:3" x14ac:dyDescent="0.3">
      <c r="A2040">
        <v>31</v>
      </c>
      <c r="B2040">
        <f t="shared" si="31"/>
        <v>2.2967199135247909E-5</v>
      </c>
      <c r="C2040" s="27">
        <f>SUM($B$2:B2040)</f>
        <v>0.9970927971159127</v>
      </c>
    </row>
    <row r="2041" spans="1:3" x14ac:dyDescent="0.3">
      <c r="A2041">
        <v>31</v>
      </c>
      <c r="B2041">
        <f t="shared" si="31"/>
        <v>2.2967199135247909E-5</v>
      </c>
      <c r="C2041" s="27">
        <f>SUM($B$2:B2041)</f>
        <v>0.99711576431504789</v>
      </c>
    </row>
    <row r="2042" spans="1:3" x14ac:dyDescent="0.3">
      <c r="A2042">
        <v>31</v>
      </c>
      <c r="B2042">
        <f t="shared" si="31"/>
        <v>2.2967199135247909E-5</v>
      </c>
      <c r="C2042" s="27">
        <f>SUM($B$2:B2042)</f>
        <v>0.99713873151418309</v>
      </c>
    </row>
    <row r="2043" spans="1:3" x14ac:dyDescent="0.3">
      <c r="A2043">
        <v>31</v>
      </c>
      <c r="B2043">
        <f t="shared" si="31"/>
        <v>2.2967199135247909E-5</v>
      </c>
      <c r="C2043" s="27">
        <f>SUM($B$2:B2043)</f>
        <v>0.99716169871331828</v>
      </c>
    </row>
    <row r="2044" spans="1:3" x14ac:dyDescent="0.3">
      <c r="A2044">
        <v>31</v>
      </c>
      <c r="B2044">
        <f t="shared" si="31"/>
        <v>2.2967199135247909E-5</v>
      </c>
      <c r="C2044" s="27">
        <f>SUM($B$2:B2044)</f>
        <v>0.99718466591245347</v>
      </c>
    </row>
    <row r="2045" spans="1:3" x14ac:dyDescent="0.3">
      <c r="A2045">
        <v>31</v>
      </c>
      <c r="B2045">
        <f t="shared" si="31"/>
        <v>2.2967199135247909E-5</v>
      </c>
      <c r="C2045" s="27">
        <f>SUM($B$2:B2045)</f>
        <v>0.99720763311158866</v>
      </c>
    </row>
    <row r="2046" spans="1:3" x14ac:dyDescent="0.3">
      <c r="A2046">
        <v>30</v>
      </c>
      <c r="B2046">
        <f t="shared" si="31"/>
        <v>2.22263217437883E-5</v>
      </c>
      <c r="C2046" s="27">
        <f>SUM($B$2:B2046)</f>
        <v>0.99722985943333242</v>
      </c>
    </row>
    <row r="2047" spans="1:3" x14ac:dyDescent="0.3">
      <c r="A2047">
        <v>30</v>
      </c>
      <c r="B2047">
        <f t="shared" si="31"/>
        <v>2.22263217437883E-5</v>
      </c>
      <c r="C2047" s="27">
        <f>SUM($B$2:B2047)</f>
        <v>0.99725208575507618</v>
      </c>
    </row>
    <row r="2048" spans="1:3" x14ac:dyDescent="0.3">
      <c r="A2048">
        <v>30</v>
      </c>
      <c r="B2048">
        <f t="shared" si="31"/>
        <v>2.22263217437883E-5</v>
      </c>
      <c r="C2048" s="27">
        <f>SUM($B$2:B2048)</f>
        <v>0.99727431207681994</v>
      </c>
    </row>
    <row r="2049" spans="1:3" x14ac:dyDescent="0.3">
      <c r="A2049">
        <v>30</v>
      </c>
      <c r="B2049">
        <f t="shared" si="31"/>
        <v>2.22263217437883E-5</v>
      </c>
      <c r="C2049" s="27">
        <f>SUM($B$2:B2049)</f>
        <v>0.99729653839856369</v>
      </c>
    </row>
    <row r="2050" spans="1:3" x14ac:dyDescent="0.3">
      <c r="A2050">
        <v>30</v>
      </c>
      <c r="B2050">
        <f t="shared" si="31"/>
        <v>2.22263217437883E-5</v>
      </c>
      <c r="C2050" s="27">
        <f>SUM($B$2:B2050)</f>
        <v>0.99731876472030745</v>
      </c>
    </row>
    <row r="2051" spans="1:3" x14ac:dyDescent="0.3">
      <c r="A2051">
        <v>30</v>
      </c>
      <c r="B2051">
        <f t="shared" ref="B2051:B2114" si="32">A2051/$B$1</f>
        <v>2.22263217437883E-5</v>
      </c>
      <c r="C2051" s="27">
        <f>SUM($B$2:B2051)</f>
        <v>0.99734099104205121</v>
      </c>
    </row>
    <row r="2052" spans="1:3" x14ac:dyDescent="0.3">
      <c r="A2052">
        <v>30</v>
      </c>
      <c r="B2052">
        <f t="shared" si="32"/>
        <v>2.22263217437883E-5</v>
      </c>
      <c r="C2052" s="27">
        <f>SUM($B$2:B2052)</f>
        <v>0.99736321736379496</v>
      </c>
    </row>
    <row r="2053" spans="1:3" x14ac:dyDescent="0.3">
      <c r="A2053">
        <v>30</v>
      </c>
      <c r="B2053">
        <f t="shared" si="32"/>
        <v>2.22263217437883E-5</v>
      </c>
      <c r="C2053" s="27">
        <f>SUM($B$2:B2053)</f>
        <v>0.99738544368553872</v>
      </c>
    </row>
    <row r="2054" spans="1:3" x14ac:dyDescent="0.3">
      <c r="A2054">
        <v>30</v>
      </c>
      <c r="B2054">
        <f t="shared" si="32"/>
        <v>2.22263217437883E-5</v>
      </c>
      <c r="C2054" s="27">
        <f>SUM($B$2:B2054)</f>
        <v>0.99740767000728248</v>
      </c>
    </row>
    <row r="2055" spans="1:3" x14ac:dyDescent="0.3">
      <c r="A2055">
        <v>30</v>
      </c>
      <c r="B2055">
        <f t="shared" si="32"/>
        <v>2.22263217437883E-5</v>
      </c>
      <c r="C2055" s="27">
        <f>SUM($B$2:B2055)</f>
        <v>0.99742989632902623</v>
      </c>
    </row>
    <row r="2056" spans="1:3" x14ac:dyDescent="0.3">
      <c r="A2056">
        <v>30</v>
      </c>
      <c r="B2056">
        <f t="shared" si="32"/>
        <v>2.22263217437883E-5</v>
      </c>
      <c r="C2056" s="27">
        <f>SUM($B$2:B2056)</f>
        <v>0.99745212265076999</v>
      </c>
    </row>
    <row r="2057" spans="1:3" x14ac:dyDescent="0.3">
      <c r="A2057">
        <v>29</v>
      </c>
      <c r="B2057">
        <f t="shared" si="32"/>
        <v>2.148544435232869E-5</v>
      </c>
      <c r="C2057" s="27">
        <f>SUM($B$2:B2057)</f>
        <v>0.99747360809512231</v>
      </c>
    </row>
    <row r="2058" spans="1:3" x14ac:dyDescent="0.3">
      <c r="A2058">
        <v>29</v>
      </c>
      <c r="B2058">
        <f t="shared" si="32"/>
        <v>2.148544435232869E-5</v>
      </c>
      <c r="C2058" s="27">
        <f>SUM($B$2:B2058)</f>
        <v>0.99749509353947463</v>
      </c>
    </row>
    <row r="2059" spans="1:3" x14ac:dyDescent="0.3">
      <c r="A2059">
        <v>29</v>
      </c>
      <c r="B2059">
        <f t="shared" si="32"/>
        <v>2.148544435232869E-5</v>
      </c>
      <c r="C2059" s="27">
        <f>SUM($B$2:B2059)</f>
        <v>0.99751657898382695</v>
      </c>
    </row>
    <row r="2060" spans="1:3" x14ac:dyDescent="0.3">
      <c r="A2060">
        <v>29</v>
      </c>
      <c r="B2060">
        <f t="shared" si="32"/>
        <v>2.148544435232869E-5</v>
      </c>
      <c r="C2060" s="27">
        <f>SUM($B$2:B2060)</f>
        <v>0.99753806442817927</v>
      </c>
    </row>
    <row r="2061" spans="1:3" x14ac:dyDescent="0.3">
      <c r="A2061">
        <v>29</v>
      </c>
      <c r="B2061">
        <f t="shared" si="32"/>
        <v>2.148544435232869E-5</v>
      </c>
      <c r="C2061" s="27">
        <f>SUM($B$2:B2061)</f>
        <v>0.99755954987253159</v>
      </c>
    </row>
    <row r="2062" spans="1:3" x14ac:dyDescent="0.3">
      <c r="A2062">
        <v>29</v>
      </c>
      <c r="B2062">
        <f t="shared" si="32"/>
        <v>2.148544435232869E-5</v>
      </c>
      <c r="C2062" s="27">
        <f>SUM($B$2:B2062)</f>
        <v>0.99758103531688391</v>
      </c>
    </row>
    <row r="2063" spans="1:3" x14ac:dyDescent="0.3">
      <c r="A2063">
        <v>29</v>
      </c>
      <c r="B2063">
        <f t="shared" si="32"/>
        <v>2.148544435232869E-5</v>
      </c>
      <c r="C2063" s="27">
        <f>SUM($B$2:B2063)</f>
        <v>0.99760252076123623</v>
      </c>
    </row>
    <row r="2064" spans="1:3" x14ac:dyDescent="0.3">
      <c r="A2064">
        <v>29</v>
      </c>
      <c r="B2064">
        <f t="shared" si="32"/>
        <v>2.148544435232869E-5</v>
      </c>
      <c r="C2064" s="27">
        <f>SUM($B$2:B2064)</f>
        <v>0.99762400620558855</v>
      </c>
    </row>
    <row r="2065" spans="1:3" x14ac:dyDescent="0.3">
      <c r="A2065">
        <v>28</v>
      </c>
      <c r="B2065">
        <f t="shared" si="32"/>
        <v>2.0744566960869078E-5</v>
      </c>
      <c r="C2065" s="27">
        <f>SUM($B$2:B2065)</f>
        <v>0.99764475077254944</v>
      </c>
    </row>
    <row r="2066" spans="1:3" x14ac:dyDescent="0.3">
      <c r="A2066">
        <v>28</v>
      </c>
      <c r="B2066">
        <f t="shared" si="32"/>
        <v>2.0744566960869078E-5</v>
      </c>
      <c r="C2066" s="27">
        <f>SUM($B$2:B2066)</f>
        <v>0.99766549533951032</v>
      </c>
    </row>
    <row r="2067" spans="1:3" x14ac:dyDescent="0.3">
      <c r="A2067">
        <v>28</v>
      </c>
      <c r="B2067">
        <f t="shared" si="32"/>
        <v>2.0744566960869078E-5</v>
      </c>
      <c r="C2067" s="27">
        <f>SUM($B$2:B2067)</f>
        <v>0.99768623990647121</v>
      </c>
    </row>
    <row r="2068" spans="1:3" x14ac:dyDescent="0.3">
      <c r="A2068">
        <v>28</v>
      </c>
      <c r="B2068">
        <f t="shared" si="32"/>
        <v>2.0744566960869078E-5</v>
      </c>
      <c r="C2068" s="27">
        <f>SUM($B$2:B2068)</f>
        <v>0.99770698447343209</v>
      </c>
    </row>
    <row r="2069" spans="1:3" x14ac:dyDescent="0.3">
      <c r="A2069">
        <v>28</v>
      </c>
      <c r="B2069">
        <f t="shared" si="32"/>
        <v>2.0744566960869078E-5</v>
      </c>
      <c r="C2069" s="27">
        <f>SUM($B$2:B2069)</f>
        <v>0.99772772904039297</v>
      </c>
    </row>
    <row r="2070" spans="1:3" x14ac:dyDescent="0.3">
      <c r="A2070">
        <v>28</v>
      </c>
      <c r="B2070">
        <f t="shared" si="32"/>
        <v>2.0744566960869078E-5</v>
      </c>
      <c r="C2070" s="27">
        <f>SUM($B$2:B2070)</f>
        <v>0.99774847360735386</v>
      </c>
    </row>
    <row r="2071" spans="1:3" x14ac:dyDescent="0.3">
      <c r="A2071">
        <v>28</v>
      </c>
      <c r="B2071">
        <f t="shared" si="32"/>
        <v>2.0744566960869078E-5</v>
      </c>
      <c r="C2071" s="27">
        <f>SUM($B$2:B2071)</f>
        <v>0.99776921817431474</v>
      </c>
    </row>
    <row r="2072" spans="1:3" x14ac:dyDescent="0.3">
      <c r="A2072">
        <v>28</v>
      </c>
      <c r="B2072">
        <f t="shared" si="32"/>
        <v>2.0744566960869078E-5</v>
      </c>
      <c r="C2072" s="27">
        <f>SUM($B$2:B2072)</f>
        <v>0.99778996274127563</v>
      </c>
    </row>
    <row r="2073" spans="1:3" x14ac:dyDescent="0.3">
      <c r="A2073">
        <v>28</v>
      </c>
      <c r="B2073">
        <f t="shared" si="32"/>
        <v>2.0744566960869078E-5</v>
      </c>
      <c r="C2073" s="27">
        <f>SUM($B$2:B2073)</f>
        <v>0.99781070730823651</v>
      </c>
    </row>
    <row r="2074" spans="1:3" x14ac:dyDescent="0.3">
      <c r="A2074">
        <v>27</v>
      </c>
      <c r="B2074">
        <f t="shared" si="32"/>
        <v>2.0003689569409469E-5</v>
      </c>
      <c r="C2074" s="27">
        <f>SUM($B$2:B2074)</f>
        <v>0.99783071099780596</v>
      </c>
    </row>
    <row r="2075" spans="1:3" x14ac:dyDescent="0.3">
      <c r="A2075">
        <v>27</v>
      </c>
      <c r="B2075">
        <f t="shared" si="32"/>
        <v>2.0003689569409469E-5</v>
      </c>
      <c r="C2075" s="27">
        <f>SUM($B$2:B2075)</f>
        <v>0.99785071468737541</v>
      </c>
    </row>
    <row r="2076" spans="1:3" x14ac:dyDescent="0.3">
      <c r="A2076">
        <v>27</v>
      </c>
      <c r="B2076">
        <f t="shared" si="32"/>
        <v>2.0003689569409469E-5</v>
      </c>
      <c r="C2076" s="27">
        <f>SUM($B$2:B2076)</f>
        <v>0.99787071837694485</v>
      </c>
    </row>
    <row r="2077" spans="1:3" x14ac:dyDescent="0.3">
      <c r="A2077">
        <v>27</v>
      </c>
      <c r="B2077">
        <f t="shared" si="32"/>
        <v>2.0003689569409469E-5</v>
      </c>
      <c r="C2077" s="27">
        <f>SUM($B$2:B2077)</f>
        <v>0.9978907220665143</v>
      </c>
    </row>
    <row r="2078" spans="1:3" x14ac:dyDescent="0.3">
      <c r="A2078">
        <v>27</v>
      </c>
      <c r="B2078">
        <f t="shared" si="32"/>
        <v>2.0003689569409469E-5</v>
      </c>
      <c r="C2078" s="27">
        <f>SUM($B$2:B2078)</f>
        <v>0.99791072575608375</v>
      </c>
    </row>
    <row r="2079" spans="1:3" x14ac:dyDescent="0.3">
      <c r="A2079">
        <v>26</v>
      </c>
      <c r="B2079">
        <f t="shared" si="32"/>
        <v>1.9262812177949859E-5</v>
      </c>
      <c r="C2079" s="27">
        <f>SUM($B$2:B2079)</f>
        <v>0.99792998856826165</v>
      </c>
    </row>
    <row r="2080" spans="1:3" x14ac:dyDescent="0.3">
      <c r="A2080">
        <v>26</v>
      </c>
      <c r="B2080">
        <f t="shared" si="32"/>
        <v>1.9262812177949859E-5</v>
      </c>
      <c r="C2080" s="27">
        <f>SUM($B$2:B2080)</f>
        <v>0.99794925138043955</v>
      </c>
    </row>
    <row r="2081" spans="1:3" x14ac:dyDescent="0.3">
      <c r="A2081">
        <v>26</v>
      </c>
      <c r="B2081">
        <f t="shared" si="32"/>
        <v>1.9262812177949859E-5</v>
      </c>
      <c r="C2081" s="27">
        <f>SUM($B$2:B2081)</f>
        <v>0.99796851419261745</v>
      </c>
    </row>
    <row r="2082" spans="1:3" x14ac:dyDescent="0.3">
      <c r="A2082">
        <v>26</v>
      </c>
      <c r="B2082">
        <f t="shared" si="32"/>
        <v>1.9262812177949859E-5</v>
      </c>
      <c r="C2082" s="27">
        <f>SUM($B$2:B2082)</f>
        <v>0.99798777700479535</v>
      </c>
    </row>
    <row r="2083" spans="1:3" x14ac:dyDescent="0.3">
      <c r="A2083">
        <v>26</v>
      </c>
      <c r="B2083">
        <f t="shared" si="32"/>
        <v>1.9262812177949859E-5</v>
      </c>
      <c r="C2083" s="27">
        <f>SUM($B$2:B2083)</f>
        <v>0.99800703981697325</v>
      </c>
    </row>
    <row r="2084" spans="1:3" x14ac:dyDescent="0.3">
      <c r="A2084">
        <v>26</v>
      </c>
      <c r="B2084">
        <f t="shared" si="32"/>
        <v>1.9262812177949859E-5</v>
      </c>
      <c r="C2084" s="27">
        <f>SUM($B$2:B2084)</f>
        <v>0.99802630262915115</v>
      </c>
    </row>
    <row r="2085" spans="1:3" x14ac:dyDescent="0.3">
      <c r="A2085">
        <v>25</v>
      </c>
      <c r="B2085">
        <f t="shared" si="32"/>
        <v>1.852193478649025E-5</v>
      </c>
      <c r="C2085" s="27">
        <f>SUM($B$2:B2085)</f>
        <v>0.99804482456393762</v>
      </c>
    </row>
    <row r="2086" spans="1:3" x14ac:dyDescent="0.3">
      <c r="A2086">
        <v>25</v>
      </c>
      <c r="B2086">
        <f t="shared" si="32"/>
        <v>1.852193478649025E-5</v>
      </c>
      <c r="C2086" s="27">
        <f>SUM($B$2:B2086)</f>
        <v>0.99806334649872408</v>
      </c>
    </row>
    <row r="2087" spans="1:3" x14ac:dyDescent="0.3">
      <c r="A2087">
        <v>25</v>
      </c>
      <c r="B2087">
        <f t="shared" si="32"/>
        <v>1.852193478649025E-5</v>
      </c>
      <c r="C2087" s="27">
        <f>SUM($B$2:B2087)</f>
        <v>0.99808186843351054</v>
      </c>
    </row>
    <row r="2088" spans="1:3" x14ac:dyDescent="0.3">
      <c r="A2088">
        <v>25</v>
      </c>
      <c r="B2088">
        <f t="shared" si="32"/>
        <v>1.852193478649025E-5</v>
      </c>
      <c r="C2088" s="27">
        <f>SUM($B$2:B2088)</f>
        <v>0.99810039036829701</v>
      </c>
    </row>
    <row r="2089" spans="1:3" x14ac:dyDescent="0.3">
      <c r="A2089">
        <v>25</v>
      </c>
      <c r="B2089">
        <f t="shared" si="32"/>
        <v>1.852193478649025E-5</v>
      </c>
      <c r="C2089" s="27">
        <f>SUM($B$2:B2089)</f>
        <v>0.99811891230308347</v>
      </c>
    </row>
    <row r="2090" spans="1:3" x14ac:dyDescent="0.3">
      <c r="A2090">
        <v>25</v>
      </c>
      <c r="B2090">
        <f t="shared" si="32"/>
        <v>1.852193478649025E-5</v>
      </c>
      <c r="C2090" s="27">
        <f>SUM($B$2:B2090)</f>
        <v>0.99813743423786994</v>
      </c>
    </row>
    <row r="2091" spans="1:3" x14ac:dyDescent="0.3">
      <c r="A2091">
        <v>25</v>
      </c>
      <c r="B2091">
        <f t="shared" si="32"/>
        <v>1.852193478649025E-5</v>
      </c>
      <c r="C2091" s="27">
        <f>SUM($B$2:B2091)</f>
        <v>0.9981559561726564</v>
      </c>
    </row>
    <row r="2092" spans="1:3" x14ac:dyDescent="0.3">
      <c r="A2092">
        <v>25</v>
      </c>
      <c r="B2092">
        <f t="shared" si="32"/>
        <v>1.852193478649025E-5</v>
      </c>
      <c r="C2092" s="27">
        <f>SUM($B$2:B2092)</f>
        <v>0.99817447810744286</v>
      </c>
    </row>
    <row r="2093" spans="1:3" x14ac:dyDescent="0.3">
      <c r="A2093">
        <v>25</v>
      </c>
      <c r="B2093">
        <f t="shared" si="32"/>
        <v>1.852193478649025E-5</v>
      </c>
      <c r="C2093" s="27">
        <f>SUM($B$2:B2093)</f>
        <v>0.99819300004222933</v>
      </c>
    </row>
    <row r="2094" spans="1:3" x14ac:dyDescent="0.3">
      <c r="A2094">
        <v>25</v>
      </c>
      <c r="B2094">
        <f t="shared" si="32"/>
        <v>1.852193478649025E-5</v>
      </c>
      <c r="C2094" s="27">
        <f>SUM($B$2:B2094)</f>
        <v>0.99821152197701579</v>
      </c>
    </row>
    <row r="2095" spans="1:3" x14ac:dyDescent="0.3">
      <c r="A2095">
        <v>25</v>
      </c>
      <c r="B2095">
        <f t="shared" si="32"/>
        <v>1.852193478649025E-5</v>
      </c>
      <c r="C2095" s="27">
        <f>SUM($B$2:B2095)</f>
        <v>0.99823004391180226</v>
      </c>
    </row>
    <row r="2096" spans="1:3" x14ac:dyDescent="0.3">
      <c r="A2096">
        <v>25</v>
      </c>
      <c r="B2096">
        <f t="shared" si="32"/>
        <v>1.852193478649025E-5</v>
      </c>
      <c r="C2096" s="27">
        <f>SUM($B$2:B2096)</f>
        <v>0.99824856584658872</v>
      </c>
    </row>
    <row r="2097" spans="1:3" x14ac:dyDescent="0.3">
      <c r="A2097">
        <v>24</v>
      </c>
      <c r="B2097">
        <f t="shared" si="32"/>
        <v>1.7781057395030638E-5</v>
      </c>
      <c r="C2097" s="27">
        <f>SUM($B$2:B2097)</f>
        <v>0.99826634690398375</v>
      </c>
    </row>
    <row r="2098" spans="1:3" x14ac:dyDescent="0.3">
      <c r="A2098">
        <v>24</v>
      </c>
      <c r="B2098">
        <f t="shared" si="32"/>
        <v>1.7781057395030638E-5</v>
      </c>
      <c r="C2098" s="27">
        <f>SUM($B$2:B2098)</f>
        <v>0.99828412796137878</v>
      </c>
    </row>
    <row r="2099" spans="1:3" x14ac:dyDescent="0.3">
      <c r="A2099">
        <v>24</v>
      </c>
      <c r="B2099">
        <f t="shared" si="32"/>
        <v>1.7781057395030638E-5</v>
      </c>
      <c r="C2099" s="27">
        <f>SUM($B$2:B2099)</f>
        <v>0.9983019090187738</v>
      </c>
    </row>
    <row r="2100" spans="1:3" x14ac:dyDescent="0.3">
      <c r="A2100">
        <v>24</v>
      </c>
      <c r="B2100">
        <f t="shared" si="32"/>
        <v>1.7781057395030638E-5</v>
      </c>
      <c r="C2100" s="27">
        <f>SUM($B$2:B2100)</f>
        <v>0.99831969007616883</v>
      </c>
    </row>
    <row r="2101" spans="1:3" x14ac:dyDescent="0.3">
      <c r="A2101">
        <v>24</v>
      </c>
      <c r="B2101">
        <f t="shared" si="32"/>
        <v>1.7781057395030638E-5</v>
      </c>
      <c r="C2101" s="27">
        <f>SUM($B$2:B2101)</f>
        <v>0.99833747113356386</v>
      </c>
    </row>
    <row r="2102" spans="1:3" x14ac:dyDescent="0.3">
      <c r="A2102">
        <v>24</v>
      </c>
      <c r="B2102">
        <f t="shared" si="32"/>
        <v>1.7781057395030638E-5</v>
      </c>
      <c r="C2102" s="27">
        <f>SUM($B$2:B2102)</f>
        <v>0.99835525219095889</v>
      </c>
    </row>
    <row r="2103" spans="1:3" x14ac:dyDescent="0.3">
      <c r="A2103">
        <v>23</v>
      </c>
      <c r="B2103">
        <f t="shared" si="32"/>
        <v>1.7040180003571028E-5</v>
      </c>
      <c r="C2103" s="27">
        <f>SUM($B$2:B2103)</f>
        <v>0.99837229237096248</v>
      </c>
    </row>
    <row r="2104" spans="1:3" x14ac:dyDescent="0.3">
      <c r="A2104">
        <v>23</v>
      </c>
      <c r="B2104">
        <f t="shared" si="32"/>
        <v>1.7040180003571028E-5</v>
      </c>
      <c r="C2104" s="27">
        <f>SUM($B$2:B2104)</f>
        <v>0.99838933255096607</v>
      </c>
    </row>
    <row r="2105" spans="1:3" x14ac:dyDescent="0.3">
      <c r="A2105">
        <v>23</v>
      </c>
      <c r="B2105">
        <f t="shared" si="32"/>
        <v>1.7040180003571028E-5</v>
      </c>
      <c r="C2105" s="27">
        <f>SUM($B$2:B2105)</f>
        <v>0.99840637273096966</v>
      </c>
    </row>
    <row r="2106" spans="1:3" x14ac:dyDescent="0.3">
      <c r="A2106">
        <v>23</v>
      </c>
      <c r="B2106">
        <f t="shared" si="32"/>
        <v>1.7040180003571028E-5</v>
      </c>
      <c r="C2106" s="27">
        <f>SUM($B$2:B2106)</f>
        <v>0.99842341291097325</v>
      </c>
    </row>
    <row r="2107" spans="1:3" x14ac:dyDescent="0.3">
      <c r="A2107">
        <v>23</v>
      </c>
      <c r="B2107">
        <f t="shared" si="32"/>
        <v>1.7040180003571028E-5</v>
      </c>
      <c r="C2107" s="27">
        <f>SUM($B$2:B2107)</f>
        <v>0.99844045309097684</v>
      </c>
    </row>
    <row r="2108" spans="1:3" x14ac:dyDescent="0.3">
      <c r="A2108">
        <v>23</v>
      </c>
      <c r="B2108">
        <f t="shared" si="32"/>
        <v>1.7040180003571028E-5</v>
      </c>
      <c r="C2108" s="27">
        <f>SUM($B$2:B2108)</f>
        <v>0.99845749327098043</v>
      </c>
    </row>
    <row r="2109" spans="1:3" x14ac:dyDescent="0.3">
      <c r="A2109">
        <v>23</v>
      </c>
      <c r="B2109">
        <f t="shared" si="32"/>
        <v>1.7040180003571028E-5</v>
      </c>
      <c r="C2109" s="27">
        <f>SUM($B$2:B2109)</f>
        <v>0.99847453345098403</v>
      </c>
    </row>
    <row r="2110" spans="1:3" x14ac:dyDescent="0.3">
      <c r="A2110">
        <v>23</v>
      </c>
      <c r="B2110">
        <f t="shared" si="32"/>
        <v>1.7040180003571028E-5</v>
      </c>
      <c r="C2110" s="27">
        <f>SUM($B$2:B2110)</f>
        <v>0.99849157363098762</v>
      </c>
    </row>
    <row r="2111" spans="1:3" x14ac:dyDescent="0.3">
      <c r="A2111">
        <v>23</v>
      </c>
      <c r="B2111">
        <f t="shared" si="32"/>
        <v>1.7040180003571028E-5</v>
      </c>
      <c r="C2111" s="27">
        <f>SUM($B$2:B2111)</f>
        <v>0.99850861381099121</v>
      </c>
    </row>
    <row r="2112" spans="1:3" x14ac:dyDescent="0.3">
      <c r="A2112">
        <v>23</v>
      </c>
      <c r="B2112">
        <f t="shared" si="32"/>
        <v>1.7040180003571028E-5</v>
      </c>
      <c r="C2112" s="27">
        <f>SUM($B$2:B2112)</f>
        <v>0.9985256539909948</v>
      </c>
    </row>
    <row r="2113" spans="1:3" x14ac:dyDescent="0.3">
      <c r="A2113">
        <v>23</v>
      </c>
      <c r="B2113">
        <f t="shared" si="32"/>
        <v>1.7040180003571028E-5</v>
      </c>
      <c r="C2113" s="27">
        <f>SUM($B$2:B2113)</f>
        <v>0.99854269417099839</v>
      </c>
    </row>
    <row r="2114" spans="1:3" x14ac:dyDescent="0.3">
      <c r="A2114">
        <v>22</v>
      </c>
      <c r="B2114">
        <f t="shared" si="32"/>
        <v>1.6299302612111419E-5</v>
      </c>
      <c r="C2114" s="27">
        <f>SUM($B$2:B2114)</f>
        <v>0.99855899347361055</v>
      </c>
    </row>
    <row r="2115" spans="1:3" x14ac:dyDescent="0.3">
      <c r="A2115">
        <v>22</v>
      </c>
      <c r="B2115">
        <f t="shared" ref="B2115:B2178" si="33">A2115/$B$1</f>
        <v>1.6299302612111419E-5</v>
      </c>
      <c r="C2115" s="27">
        <f>SUM($B$2:B2115)</f>
        <v>0.9985752927762227</v>
      </c>
    </row>
    <row r="2116" spans="1:3" x14ac:dyDescent="0.3">
      <c r="A2116">
        <v>22</v>
      </c>
      <c r="B2116">
        <f t="shared" si="33"/>
        <v>1.6299302612111419E-5</v>
      </c>
      <c r="C2116" s="27">
        <f>SUM($B$2:B2116)</f>
        <v>0.99859159207883486</v>
      </c>
    </row>
    <row r="2117" spans="1:3" x14ac:dyDescent="0.3">
      <c r="A2117">
        <v>22</v>
      </c>
      <c r="B2117">
        <f t="shared" si="33"/>
        <v>1.6299302612111419E-5</v>
      </c>
      <c r="C2117" s="27">
        <f>SUM($B$2:B2117)</f>
        <v>0.99860789138144701</v>
      </c>
    </row>
    <row r="2118" spans="1:3" x14ac:dyDescent="0.3">
      <c r="A2118">
        <v>22</v>
      </c>
      <c r="B2118">
        <f t="shared" si="33"/>
        <v>1.6299302612111419E-5</v>
      </c>
      <c r="C2118" s="27">
        <f>SUM($B$2:B2118)</f>
        <v>0.99862419068405917</v>
      </c>
    </row>
    <row r="2119" spans="1:3" x14ac:dyDescent="0.3">
      <c r="A2119">
        <v>22</v>
      </c>
      <c r="B2119">
        <f t="shared" si="33"/>
        <v>1.6299302612111419E-5</v>
      </c>
      <c r="C2119" s="27">
        <f>SUM($B$2:B2119)</f>
        <v>0.99864048998667132</v>
      </c>
    </row>
    <row r="2120" spans="1:3" x14ac:dyDescent="0.3">
      <c r="A2120">
        <v>22</v>
      </c>
      <c r="B2120">
        <f t="shared" si="33"/>
        <v>1.6299302612111419E-5</v>
      </c>
      <c r="C2120" s="27">
        <f>SUM($B$2:B2120)</f>
        <v>0.99865678928928348</v>
      </c>
    </row>
    <row r="2121" spans="1:3" x14ac:dyDescent="0.3">
      <c r="A2121">
        <v>22</v>
      </c>
      <c r="B2121">
        <f t="shared" si="33"/>
        <v>1.6299302612111419E-5</v>
      </c>
      <c r="C2121" s="27">
        <f>SUM($B$2:B2121)</f>
        <v>0.99867308859189563</v>
      </c>
    </row>
    <row r="2122" spans="1:3" x14ac:dyDescent="0.3">
      <c r="A2122">
        <v>22</v>
      </c>
      <c r="B2122">
        <f t="shared" si="33"/>
        <v>1.6299302612111419E-5</v>
      </c>
      <c r="C2122" s="27">
        <f>SUM($B$2:B2122)</f>
        <v>0.99868938789450779</v>
      </c>
    </row>
    <row r="2123" spans="1:3" x14ac:dyDescent="0.3">
      <c r="A2123">
        <v>22</v>
      </c>
      <c r="B2123">
        <f t="shared" si="33"/>
        <v>1.6299302612111419E-5</v>
      </c>
      <c r="C2123" s="27">
        <f>SUM($B$2:B2123)</f>
        <v>0.99870568719711994</v>
      </c>
    </row>
    <row r="2124" spans="1:3" x14ac:dyDescent="0.3">
      <c r="A2124">
        <v>22</v>
      </c>
      <c r="B2124">
        <f t="shared" si="33"/>
        <v>1.6299302612111419E-5</v>
      </c>
      <c r="C2124" s="27">
        <f>SUM($B$2:B2124)</f>
        <v>0.9987219864997321</v>
      </c>
    </row>
    <row r="2125" spans="1:3" x14ac:dyDescent="0.3">
      <c r="A2125">
        <v>22</v>
      </c>
      <c r="B2125">
        <f t="shared" si="33"/>
        <v>1.6299302612111419E-5</v>
      </c>
      <c r="C2125" s="27">
        <f>SUM($B$2:B2125)</f>
        <v>0.99873828580234425</v>
      </c>
    </row>
    <row r="2126" spans="1:3" x14ac:dyDescent="0.3">
      <c r="A2126">
        <v>22</v>
      </c>
      <c r="B2126">
        <f t="shared" si="33"/>
        <v>1.6299302612111419E-5</v>
      </c>
      <c r="C2126" s="27">
        <f>SUM($B$2:B2126)</f>
        <v>0.9987545851049564</v>
      </c>
    </row>
    <row r="2127" spans="1:3" x14ac:dyDescent="0.3">
      <c r="A2127">
        <v>22</v>
      </c>
      <c r="B2127">
        <f t="shared" si="33"/>
        <v>1.6299302612111419E-5</v>
      </c>
      <c r="C2127" s="27">
        <f>SUM($B$2:B2127)</f>
        <v>0.99877088440756856</v>
      </c>
    </row>
    <row r="2128" spans="1:3" x14ac:dyDescent="0.3">
      <c r="A2128">
        <v>22</v>
      </c>
      <c r="B2128">
        <f t="shared" si="33"/>
        <v>1.6299302612111419E-5</v>
      </c>
      <c r="C2128" s="27">
        <f>SUM($B$2:B2128)</f>
        <v>0.99878718371018071</v>
      </c>
    </row>
    <row r="2129" spans="1:3" x14ac:dyDescent="0.3">
      <c r="A2129">
        <v>22</v>
      </c>
      <c r="B2129">
        <f t="shared" si="33"/>
        <v>1.6299302612111419E-5</v>
      </c>
      <c r="C2129" s="27">
        <f>SUM($B$2:B2129)</f>
        <v>0.99880348301279287</v>
      </c>
    </row>
    <row r="2130" spans="1:3" x14ac:dyDescent="0.3">
      <c r="A2130">
        <v>22</v>
      </c>
      <c r="B2130">
        <f t="shared" si="33"/>
        <v>1.6299302612111419E-5</v>
      </c>
      <c r="C2130" s="27">
        <f>SUM($B$2:B2130)</f>
        <v>0.99881978231540502</v>
      </c>
    </row>
    <row r="2131" spans="1:3" x14ac:dyDescent="0.3">
      <c r="A2131">
        <v>21</v>
      </c>
      <c r="B2131">
        <f t="shared" si="33"/>
        <v>1.555842522065181E-5</v>
      </c>
      <c r="C2131" s="27">
        <f>SUM($B$2:B2131)</f>
        <v>0.99883534074062563</v>
      </c>
    </row>
    <row r="2132" spans="1:3" x14ac:dyDescent="0.3">
      <c r="A2132">
        <v>21</v>
      </c>
      <c r="B2132">
        <f t="shared" si="33"/>
        <v>1.555842522065181E-5</v>
      </c>
      <c r="C2132" s="27">
        <f>SUM($B$2:B2132)</f>
        <v>0.99885089916584624</v>
      </c>
    </row>
    <row r="2133" spans="1:3" x14ac:dyDescent="0.3">
      <c r="A2133">
        <v>21</v>
      </c>
      <c r="B2133">
        <f t="shared" si="33"/>
        <v>1.555842522065181E-5</v>
      </c>
      <c r="C2133" s="27">
        <f>SUM($B$2:B2133)</f>
        <v>0.99886645759106685</v>
      </c>
    </row>
    <row r="2134" spans="1:3" x14ac:dyDescent="0.3">
      <c r="A2134">
        <v>21</v>
      </c>
      <c r="B2134">
        <f t="shared" si="33"/>
        <v>1.555842522065181E-5</v>
      </c>
      <c r="C2134" s="27">
        <f>SUM($B$2:B2134)</f>
        <v>0.99888201601628746</v>
      </c>
    </row>
    <row r="2135" spans="1:3" x14ac:dyDescent="0.3">
      <c r="A2135">
        <v>21</v>
      </c>
      <c r="B2135">
        <f t="shared" si="33"/>
        <v>1.555842522065181E-5</v>
      </c>
      <c r="C2135" s="27">
        <f>SUM($B$2:B2135)</f>
        <v>0.99889757444150806</v>
      </c>
    </row>
    <row r="2136" spans="1:3" x14ac:dyDescent="0.3">
      <c r="A2136">
        <v>21</v>
      </c>
      <c r="B2136">
        <f t="shared" si="33"/>
        <v>1.555842522065181E-5</v>
      </c>
      <c r="C2136" s="27">
        <f>SUM($B$2:B2136)</f>
        <v>0.99891313286672867</v>
      </c>
    </row>
    <row r="2137" spans="1:3" x14ac:dyDescent="0.3">
      <c r="A2137">
        <v>21</v>
      </c>
      <c r="B2137">
        <f t="shared" si="33"/>
        <v>1.555842522065181E-5</v>
      </c>
      <c r="C2137" s="27">
        <f>SUM($B$2:B2137)</f>
        <v>0.99892869129194928</v>
      </c>
    </row>
    <row r="2138" spans="1:3" x14ac:dyDescent="0.3">
      <c r="A2138">
        <v>21</v>
      </c>
      <c r="B2138">
        <f t="shared" si="33"/>
        <v>1.555842522065181E-5</v>
      </c>
      <c r="C2138" s="27">
        <f>SUM($B$2:B2138)</f>
        <v>0.99894424971716989</v>
      </c>
    </row>
    <row r="2139" spans="1:3" x14ac:dyDescent="0.3">
      <c r="A2139">
        <v>21</v>
      </c>
      <c r="B2139">
        <f t="shared" si="33"/>
        <v>1.555842522065181E-5</v>
      </c>
      <c r="C2139" s="27">
        <f>SUM($B$2:B2139)</f>
        <v>0.99895980814239049</v>
      </c>
    </row>
    <row r="2140" spans="1:3" x14ac:dyDescent="0.3">
      <c r="A2140">
        <v>20</v>
      </c>
      <c r="B2140">
        <f t="shared" si="33"/>
        <v>1.4817547829192199E-5</v>
      </c>
      <c r="C2140" s="27">
        <f>SUM($B$2:B2140)</f>
        <v>0.99897462569021966</v>
      </c>
    </row>
    <row r="2141" spans="1:3" x14ac:dyDescent="0.3">
      <c r="A2141">
        <v>20</v>
      </c>
      <c r="B2141">
        <f t="shared" si="33"/>
        <v>1.4817547829192199E-5</v>
      </c>
      <c r="C2141" s="27">
        <f>SUM($B$2:B2141)</f>
        <v>0.99898944323804884</v>
      </c>
    </row>
    <row r="2142" spans="1:3" x14ac:dyDescent="0.3">
      <c r="A2142">
        <v>20</v>
      </c>
      <c r="B2142">
        <f t="shared" si="33"/>
        <v>1.4817547829192199E-5</v>
      </c>
      <c r="C2142" s="27">
        <f>SUM($B$2:B2142)</f>
        <v>0.99900426078587801</v>
      </c>
    </row>
    <row r="2143" spans="1:3" x14ac:dyDescent="0.3">
      <c r="A2143">
        <v>20</v>
      </c>
      <c r="B2143">
        <f t="shared" si="33"/>
        <v>1.4817547829192199E-5</v>
      </c>
      <c r="C2143" s="27">
        <f>SUM($B$2:B2143)</f>
        <v>0.99901907833370718</v>
      </c>
    </row>
    <row r="2144" spans="1:3" x14ac:dyDescent="0.3">
      <c r="A2144">
        <v>20</v>
      </c>
      <c r="B2144">
        <f t="shared" si="33"/>
        <v>1.4817547829192199E-5</v>
      </c>
      <c r="C2144" s="27">
        <f>SUM($B$2:B2144)</f>
        <v>0.99903389588153635</v>
      </c>
    </row>
    <row r="2145" spans="1:3" x14ac:dyDescent="0.3">
      <c r="A2145">
        <v>20</v>
      </c>
      <c r="B2145">
        <f t="shared" si="33"/>
        <v>1.4817547829192199E-5</v>
      </c>
      <c r="C2145" s="27">
        <f>SUM($B$2:B2145)</f>
        <v>0.99904871342936552</v>
      </c>
    </row>
    <row r="2146" spans="1:3" x14ac:dyDescent="0.3">
      <c r="A2146">
        <v>20</v>
      </c>
      <c r="B2146">
        <f t="shared" si="33"/>
        <v>1.4817547829192199E-5</v>
      </c>
      <c r="C2146" s="27">
        <f>SUM($B$2:B2146)</f>
        <v>0.99906353097719469</v>
      </c>
    </row>
    <row r="2147" spans="1:3" x14ac:dyDescent="0.3">
      <c r="A2147">
        <v>20</v>
      </c>
      <c r="B2147">
        <f t="shared" si="33"/>
        <v>1.4817547829192199E-5</v>
      </c>
      <c r="C2147" s="27">
        <f>SUM($B$2:B2147)</f>
        <v>0.99907834852502386</v>
      </c>
    </row>
    <row r="2148" spans="1:3" x14ac:dyDescent="0.3">
      <c r="A2148">
        <v>20</v>
      </c>
      <c r="B2148">
        <f t="shared" si="33"/>
        <v>1.4817547829192199E-5</v>
      </c>
      <c r="C2148" s="27">
        <f>SUM($B$2:B2148)</f>
        <v>0.99909316607285303</v>
      </c>
    </row>
    <row r="2149" spans="1:3" x14ac:dyDescent="0.3">
      <c r="A2149">
        <v>20</v>
      </c>
      <c r="B2149">
        <f t="shared" si="33"/>
        <v>1.4817547829192199E-5</v>
      </c>
      <c r="C2149" s="27">
        <f>SUM($B$2:B2149)</f>
        <v>0.99910798362068221</v>
      </c>
    </row>
    <row r="2150" spans="1:3" x14ac:dyDescent="0.3">
      <c r="A2150">
        <v>20</v>
      </c>
      <c r="B2150">
        <f t="shared" si="33"/>
        <v>1.4817547829192199E-5</v>
      </c>
      <c r="C2150" s="27">
        <f>SUM($B$2:B2150)</f>
        <v>0.99912280116851138</v>
      </c>
    </row>
    <row r="2151" spans="1:3" x14ac:dyDescent="0.3">
      <c r="A2151">
        <v>20</v>
      </c>
      <c r="B2151">
        <f t="shared" si="33"/>
        <v>1.4817547829192199E-5</v>
      </c>
      <c r="C2151" s="27">
        <f>SUM($B$2:B2151)</f>
        <v>0.99913761871634055</v>
      </c>
    </row>
    <row r="2152" spans="1:3" x14ac:dyDescent="0.3">
      <c r="A2152">
        <v>20</v>
      </c>
      <c r="B2152">
        <f t="shared" si="33"/>
        <v>1.4817547829192199E-5</v>
      </c>
      <c r="C2152" s="27">
        <f>SUM($B$2:B2152)</f>
        <v>0.99915243626416972</v>
      </c>
    </row>
    <row r="2153" spans="1:3" x14ac:dyDescent="0.3">
      <c r="A2153">
        <v>20</v>
      </c>
      <c r="B2153">
        <f t="shared" si="33"/>
        <v>1.4817547829192199E-5</v>
      </c>
      <c r="C2153" s="27">
        <f>SUM($B$2:B2153)</f>
        <v>0.99916725381199889</v>
      </c>
    </row>
    <row r="2154" spans="1:3" x14ac:dyDescent="0.3">
      <c r="A2154">
        <v>19</v>
      </c>
      <c r="B2154">
        <f t="shared" si="33"/>
        <v>1.407667043773259E-5</v>
      </c>
      <c r="C2154" s="27">
        <f>SUM($B$2:B2154)</f>
        <v>0.99918133048243662</v>
      </c>
    </row>
    <row r="2155" spans="1:3" x14ac:dyDescent="0.3">
      <c r="A2155">
        <v>19</v>
      </c>
      <c r="B2155">
        <f t="shared" si="33"/>
        <v>1.407667043773259E-5</v>
      </c>
      <c r="C2155" s="27">
        <f>SUM($B$2:B2155)</f>
        <v>0.99919540715287436</v>
      </c>
    </row>
    <row r="2156" spans="1:3" x14ac:dyDescent="0.3">
      <c r="A2156">
        <v>19</v>
      </c>
      <c r="B2156">
        <f t="shared" si="33"/>
        <v>1.407667043773259E-5</v>
      </c>
      <c r="C2156" s="27">
        <f>SUM($B$2:B2156)</f>
        <v>0.99920948382331209</v>
      </c>
    </row>
    <row r="2157" spans="1:3" x14ac:dyDescent="0.3">
      <c r="A2157">
        <v>19</v>
      </c>
      <c r="B2157">
        <f t="shared" si="33"/>
        <v>1.407667043773259E-5</v>
      </c>
      <c r="C2157" s="27">
        <f>SUM($B$2:B2157)</f>
        <v>0.99922356049374983</v>
      </c>
    </row>
    <row r="2158" spans="1:3" x14ac:dyDescent="0.3">
      <c r="A2158">
        <v>19</v>
      </c>
      <c r="B2158">
        <f t="shared" si="33"/>
        <v>1.407667043773259E-5</v>
      </c>
      <c r="C2158" s="27">
        <f>SUM($B$2:B2158)</f>
        <v>0.99923763716418756</v>
      </c>
    </row>
    <row r="2159" spans="1:3" x14ac:dyDescent="0.3">
      <c r="A2159">
        <v>18</v>
      </c>
      <c r="B2159">
        <f t="shared" si="33"/>
        <v>1.3335793046272979E-5</v>
      </c>
      <c r="C2159" s="27">
        <f>SUM($B$2:B2159)</f>
        <v>0.99925097295723386</v>
      </c>
    </row>
    <row r="2160" spans="1:3" x14ac:dyDescent="0.3">
      <c r="A2160">
        <v>18</v>
      </c>
      <c r="B2160">
        <f t="shared" si="33"/>
        <v>1.3335793046272979E-5</v>
      </c>
      <c r="C2160" s="27">
        <f>SUM($B$2:B2160)</f>
        <v>0.99926430875028016</v>
      </c>
    </row>
    <row r="2161" spans="1:3" x14ac:dyDescent="0.3">
      <c r="A2161">
        <v>18</v>
      </c>
      <c r="B2161">
        <f t="shared" si="33"/>
        <v>1.3335793046272979E-5</v>
      </c>
      <c r="C2161" s="27">
        <f>SUM($B$2:B2161)</f>
        <v>0.99927764454332646</v>
      </c>
    </row>
    <row r="2162" spans="1:3" x14ac:dyDescent="0.3">
      <c r="A2162">
        <v>18</v>
      </c>
      <c r="B2162">
        <f t="shared" si="33"/>
        <v>1.3335793046272979E-5</v>
      </c>
      <c r="C2162" s="27">
        <f>SUM($B$2:B2162)</f>
        <v>0.99929098033637276</v>
      </c>
    </row>
    <row r="2163" spans="1:3" x14ac:dyDescent="0.3">
      <c r="A2163">
        <v>18</v>
      </c>
      <c r="B2163">
        <f t="shared" si="33"/>
        <v>1.3335793046272979E-5</v>
      </c>
      <c r="C2163" s="27">
        <f>SUM($B$2:B2163)</f>
        <v>0.99930431612941906</v>
      </c>
    </row>
    <row r="2164" spans="1:3" x14ac:dyDescent="0.3">
      <c r="A2164">
        <v>18</v>
      </c>
      <c r="B2164">
        <f t="shared" si="33"/>
        <v>1.3335793046272979E-5</v>
      </c>
      <c r="C2164" s="27">
        <f>SUM($B$2:B2164)</f>
        <v>0.99931765192246536</v>
      </c>
    </row>
    <row r="2165" spans="1:3" x14ac:dyDescent="0.3">
      <c r="A2165">
        <v>18</v>
      </c>
      <c r="B2165">
        <f t="shared" si="33"/>
        <v>1.3335793046272979E-5</v>
      </c>
      <c r="C2165" s="27">
        <f>SUM($B$2:B2165)</f>
        <v>0.99933098771551165</v>
      </c>
    </row>
    <row r="2166" spans="1:3" x14ac:dyDescent="0.3">
      <c r="A2166">
        <v>18</v>
      </c>
      <c r="B2166">
        <f t="shared" si="33"/>
        <v>1.3335793046272979E-5</v>
      </c>
      <c r="C2166" s="27">
        <f>SUM($B$2:B2166)</f>
        <v>0.99934432350855795</v>
      </c>
    </row>
    <row r="2167" spans="1:3" x14ac:dyDescent="0.3">
      <c r="A2167">
        <v>18</v>
      </c>
      <c r="B2167">
        <f t="shared" si="33"/>
        <v>1.3335793046272979E-5</v>
      </c>
      <c r="C2167" s="27">
        <f>SUM($B$2:B2167)</f>
        <v>0.99935765930160425</v>
      </c>
    </row>
    <row r="2168" spans="1:3" x14ac:dyDescent="0.3">
      <c r="A2168">
        <v>18</v>
      </c>
      <c r="B2168">
        <f t="shared" si="33"/>
        <v>1.3335793046272979E-5</v>
      </c>
      <c r="C2168" s="27">
        <f>SUM($B$2:B2168)</f>
        <v>0.99937099509465055</v>
      </c>
    </row>
    <row r="2169" spans="1:3" x14ac:dyDescent="0.3">
      <c r="A2169">
        <v>17</v>
      </c>
      <c r="B2169">
        <f t="shared" si="33"/>
        <v>1.259491565481337E-5</v>
      </c>
      <c r="C2169" s="27">
        <f>SUM($B$2:B2169)</f>
        <v>0.99938359001030541</v>
      </c>
    </row>
    <row r="2170" spans="1:3" x14ac:dyDescent="0.3">
      <c r="A2170">
        <v>17</v>
      </c>
      <c r="B2170">
        <f t="shared" si="33"/>
        <v>1.259491565481337E-5</v>
      </c>
      <c r="C2170" s="27">
        <f>SUM($B$2:B2170)</f>
        <v>0.99939618492596027</v>
      </c>
    </row>
    <row r="2171" spans="1:3" x14ac:dyDescent="0.3">
      <c r="A2171">
        <v>17</v>
      </c>
      <c r="B2171">
        <f t="shared" si="33"/>
        <v>1.259491565481337E-5</v>
      </c>
      <c r="C2171" s="27">
        <f>SUM($B$2:B2171)</f>
        <v>0.99940877984161514</v>
      </c>
    </row>
    <row r="2172" spans="1:3" x14ac:dyDescent="0.3">
      <c r="A2172">
        <v>17</v>
      </c>
      <c r="B2172">
        <f t="shared" si="33"/>
        <v>1.259491565481337E-5</v>
      </c>
      <c r="C2172" s="27">
        <f>SUM($B$2:B2172)</f>
        <v>0.99942137475727</v>
      </c>
    </row>
    <row r="2173" spans="1:3" x14ac:dyDescent="0.3">
      <c r="A2173">
        <v>17</v>
      </c>
      <c r="B2173">
        <f t="shared" si="33"/>
        <v>1.259491565481337E-5</v>
      </c>
      <c r="C2173" s="27">
        <f>SUM($B$2:B2173)</f>
        <v>0.99943396967292486</v>
      </c>
    </row>
    <row r="2174" spans="1:3" x14ac:dyDescent="0.3">
      <c r="A2174">
        <v>17</v>
      </c>
      <c r="B2174">
        <f t="shared" si="33"/>
        <v>1.259491565481337E-5</v>
      </c>
      <c r="C2174" s="27">
        <f>SUM($B$2:B2174)</f>
        <v>0.99944656458857972</v>
      </c>
    </row>
    <row r="2175" spans="1:3" x14ac:dyDescent="0.3">
      <c r="A2175">
        <v>17</v>
      </c>
      <c r="B2175">
        <f t="shared" si="33"/>
        <v>1.259491565481337E-5</v>
      </c>
      <c r="C2175" s="27">
        <f>SUM($B$2:B2175)</f>
        <v>0.99945915950423458</v>
      </c>
    </row>
    <row r="2176" spans="1:3" x14ac:dyDescent="0.3">
      <c r="A2176">
        <v>17</v>
      </c>
      <c r="B2176">
        <f t="shared" si="33"/>
        <v>1.259491565481337E-5</v>
      </c>
      <c r="C2176" s="27">
        <f>SUM($B$2:B2176)</f>
        <v>0.99947175441988945</v>
      </c>
    </row>
    <row r="2177" spans="1:3" x14ac:dyDescent="0.3">
      <c r="A2177">
        <v>17</v>
      </c>
      <c r="B2177">
        <f t="shared" si="33"/>
        <v>1.259491565481337E-5</v>
      </c>
      <c r="C2177" s="27">
        <f>SUM($B$2:B2177)</f>
        <v>0.99948434933554431</v>
      </c>
    </row>
    <row r="2178" spans="1:3" x14ac:dyDescent="0.3">
      <c r="A2178">
        <v>17</v>
      </c>
      <c r="B2178">
        <f t="shared" si="33"/>
        <v>1.259491565481337E-5</v>
      </c>
      <c r="C2178" s="27">
        <f>SUM($B$2:B2178)</f>
        <v>0.99949694425119917</v>
      </c>
    </row>
    <row r="2179" spans="1:3" x14ac:dyDescent="0.3">
      <c r="A2179">
        <v>17</v>
      </c>
      <c r="B2179">
        <f t="shared" ref="B2179:B2230" si="34">A2179/$B$1</f>
        <v>1.259491565481337E-5</v>
      </c>
      <c r="C2179" s="27">
        <f>SUM($B$2:B2179)</f>
        <v>0.99950953916685403</v>
      </c>
    </row>
    <row r="2180" spans="1:3" x14ac:dyDescent="0.3">
      <c r="A2180">
        <v>17</v>
      </c>
      <c r="B2180">
        <f t="shared" si="34"/>
        <v>1.259491565481337E-5</v>
      </c>
      <c r="C2180" s="27">
        <f>SUM($B$2:B2180)</f>
        <v>0.9995221340825089</v>
      </c>
    </row>
    <row r="2181" spans="1:3" x14ac:dyDescent="0.3">
      <c r="A2181">
        <v>17</v>
      </c>
      <c r="B2181">
        <f t="shared" si="34"/>
        <v>1.259491565481337E-5</v>
      </c>
      <c r="C2181" s="27">
        <f>SUM($B$2:B2181)</f>
        <v>0.99953472899816376</v>
      </c>
    </row>
    <row r="2182" spans="1:3" x14ac:dyDescent="0.3">
      <c r="A2182">
        <v>16</v>
      </c>
      <c r="B2182">
        <f t="shared" si="34"/>
        <v>1.1854038263353759E-5</v>
      </c>
      <c r="C2182" s="27">
        <f>SUM($B$2:B2182)</f>
        <v>0.99954658303642707</v>
      </c>
    </row>
    <row r="2183" spans="1:3" x14ac:dyDescent="0.3">
      <c r="A2183">
        <v>16</v>
      </c>
      <c r="B2183">
        <f t="shared" si="34"/>
        <v>1.1854038263353759E-5</v>
      </c>
      <c r="C2183" s="27">
        <f>SUM($B$2:B2183)</f>
        <v>0.99955843707469039</v>
      </c>
    </row>
    <row r="2184" spans="1:3" x14ac:dyDescent="0.3">
      <c r="A2184">
        <v>16</v>
      </c>
      <c r="B2184">
        <f t="shared" si="34"/>
        <v>1.1854038263353759E-5</v>
      </c>
      <c r="C2184" s="27">
        <f>SUM($B$2:B2184)</f>
        <v>0.9995702911129537</v>
      </c>
    </row>
    <row r="2185" spans="1:3" x14ac:dyDescent="0.3">
      <c r="A2185">
        <v>16</v>
      </c>
      <c r="B2185">
        <f t="shared" si="34"/>
        <v>1.1854038263353759E-5</v>
      </c>
      <c r="C2185" s="27">
        <f>SUM($B$2:B2185)</f>
        <v>0.99958214515121702</v>
      </c>
    </row>
    <row r="2186" spans="1:3" x14ac:dyDescent="0.3">
      <c r="A2186">
        <v>16</v>
      </c>
      <c r="B2186">
        <f t="shared" si="34"/>
        <v>1.1854038263353759E-5</v>
      </c>
      <c r="C2186" s="27">
        <f>SUM($B$2:B2186)</f>
        <v>0.99959399918948033</v>
      </c>
    </row>
    <row r="2187" spans="1:3" x14ac:dyDescent="0.3">
      <c r="A2187">
        <v>16</v>
      </c>
      <c r="B2187">
        <f t="shared" si="34"/>
        <v>1.1854038263353759E-5</v>
      </c>
      <c r="C2187" s="27">
        <f>SUM($B$2:B2187)</f>
        <v>0.99960585322774365</v>
      </c>
    </row>
    <row r="2188" spans="1:3" x14ac:dyDescent="0.3">
      <c r="A2188">
        <v>16</v>
      </c>
      <c r="B2188">
        <f t="shared" si="34"/>
        <v>1.1854038263353759E-5</v>
      </c>
      <c r="C2188" s="27">
        <f>SUM($B$2:B2188)</f>
        <v>0.99961770726600696</v>
      </c>
    </row>
    <row r="2189" spans="1:3" x14ac:dyDescent="0.3">
      <c r="A2189">
        <v>16</v>
      </c>
      <c r="B2189">
        <f t="shared" si="34"/>
        <v>1.1854038263353759E-5</v>
      </c>
      <c r="C2189" s="27">
        <f>SUM($B$2:B2189)</f>
        <v>0.99962956130427028</v>
      </c>
    </row>
    <row r="2190" spans="1:3" x14ac:dyDescent="0.3">
      <c r="A2190">
        <v>16</v>
      </c>
      <c r="B2190">
        <f t="shared" si="34"/>
        <v>1.1854038263353759E-5</v>
      </c>
      <c r="C2190" s="27">
        <f>SUM($B$2:B2190)</f>
        <v>0.99964141534253359</v>
      </c>
    </row>
    <row r="2191" spans="1:3" x14ac:dyDescent="0.3">
      <c r="A2191">
        <v>16</v>
      </c>
      <c r="B2191">
        <f t="shared" si="34"/>
        <v>1.1854038263353759E-5</v>
      </c>
      <c r="C2191" s="27">
        <f>SUM($B$2:B2191)</f>
        <v>0.9996532693807969</v>
      </c>
    </row>
    <row r="2192" spans="1:3" x14ac:dyDescent="0.3">
      <c r="A2192">
        <v>16</v>
      </c>
      <c r="B2192">
        <f t="shared" si="34"/>
        <v>1.1854038263353759E-5</v>
      </c>
      <c r="C2192" s="27">
        <f>SUM($B$2:B2192)</f>
        <v>0.99966512341906022</v>
      </c>
    </row>
    <row r="2193" spans="1:3" x14ac:dyDescent="0.3">
      <c r="A2193">
        <v>15</v>
      </c>
      <c r="B2193">
        <f t="shared" si="34"/>
        <v>1.111316087189415E-5</v>
      </c>
      <c r="C2193" s="27">
        <f>SUM($B$2:B2193)</f>
        <v>0.9996762365799321</v>
      </c>
    </row>
    <row r="2194" spans="1:3" x14ac:dyDescent="0.3">
      <c r="A2194">
        <v>15</v>
      </c>
      <c r="B2194">
        <f t="shared" si="34"/>
        <v>1.111316087189415E-5</v>
      </c>
      <c r="C2194" s="27">
        <f>SUM($B$2:B2194)</f>
        <v>0.99968734974080398</v>
      </c>
    </row>
    <row r="2195" spans="1:3" x14ac:dyDescent="0.3">
      <c r="A2195">
        <v>15</v>
      </c>
      <c r="B2195">
        <f t="shared" si="34"/>
        <v>1.111316087189415E-5</v>
      </c>
      <c r="C2195" s="27">
        <f>SUM($B$2:B2195)</f>
        <v>0.99969846290167586</v>
      </c>
    </row>
    <row r="2196" spans="1:3" x14ac:dyDescent="0.3">
      <c r="A2196">
        <v>15</v>
      </c>
      <c r="B2196">
        <f t="shared" si="34"/>
        <v>1.111316087189415E-5</v>
      </c>
      <c r="C2196" s="27">
        <f>SUM($B$2:B2196)</f>
        <v>0.99970957606254773</v>
      </c>
    </row>
    <row r="2197" spans="1:3" x14ac:dyDescent="0.3">
      <c r="A2197">
        <v>15</v>
      </c>
      <c r="B2197">
        <f t="shared" si="34"/>
        <v>1.111316087189415E-5</v>
      </c>
      <c r="C2197" s="27">
        <f>SUM($B$2:B2197)</f>
        <v>0.99972068922341961</v>
      </c>
    </row>
    <row r="2198" spans="1:3" x14ac:dyDescent="0.3">
      <c r="A2198">
        <v>15</v>
      </c>
      <c r="B2198">
        <f t="shared" si="34"/>
        <v>1.111316087189415E-5</v>
      </c>
      <c r="C2198" s="27">
        <f>SUM($B$2:B2198)</f>
        <v>0.99973180238429149</v>
      </c>
    </row>
    <row r="2199" spans="1:3" x14ac:dyDescent="0.3">
      <c r="A2199">
        <v>15</v>
      </c>
      <c r="B2199">
        <f t="shared" si="34"/>
        <v>1.111316087189415E-5</v>
      </c>
      <c r="C2199" s="27">
        <f>SUM($B$2:B2199)</f>
        <v>0.99974291554516337</v>
      </c>
    </row>
    <row r="2200" spans="1:3" x14ac:dyDescent="0.3">
      <c r="A2200">
        <v>15</v>
      </c>
      <c r="B2200">
        <f t="shared" si="34"/>
        <v>1.111316087189415E-5</v>
      </c>
      <c r="C2200" s="27">
        <f>SUM($B$2:B2200)</f>
        <v>0.99975402870603525</v>
      </c>
    </row>
    <row r="2201" spans="1:3" x14ac:dyDescent="0.3">
      <c r="A2201">
        <v>15</v>
      </c>
      <c r="B2201">
        <f t="shared" si="34"/>
        <v>1.111316087189415E-5</v>
      </c>
      <c r="C2201" s="27">
        <f>SUM($B$2:B2201)</f>
        <v>0.99976514186690713</v>
      </c>
    </row>
    <row r="2202" spans="1:3" x14ac:dyDescent="0.3">
      <c r="A2202">
        <v>15</v>
      </c>
      <c r="B2202">
        <f t="shared" si="34"/>
        <v>1.111316087189415E-5</v>
      </c>
      <c r="C2202" s="27">
        <f>SUM($B$2:B2202)</f>
        <v>0.999776255027779</v>
      </c>
    </row>
    <row r="2203" spans="1:3" x14ac:dyDescent="0.3">
      <c r="A2203">
        <v>14</v>
      </c>
      <c r="B2203">
        <f t="shared" si="34"/>
        <v>1.0372283480434539E-5</v>
      </c>
      <c r="C2203" s="27">
        <f>SUM($B$2:B2203)</f>
        <v>0.99978662731125945</v>
      </c>
    </row>
    <row r="2204" spans="1:3" x14ac:dyDescent="0.3">
      <c r="A2204">
        <v>14</v>
      </c>
      <c r="B2204">
        <f t="shared" si="34"/>
        <v>1.0372283480434539E-5</v>
      </c>
      <c r="C2204" s="27">
        <f>SUM($B$2:B2204)</f>
        <v>0.99979699959473989</v>
      </c>
    </row>
    <row r="2205" spans="1:3" x14ac:dyDescent="0.3">
      <c r="A2205">
        <v>14</v>
      </c>
      <c r="B2205">
        <f t="shared" si="34"/>
        <v>1.0372283480434539E-5</v>
      </c>
      <c r="C2205" s="27">
        <f>SUM($B$2:B2205)</f>
        <v>0.99980737187822033</v>
      </c>
    </row>
    <row r="2206" spans="1:3" x14ac:dyDescent="0.3">
      <c r="A2206">
        <v>13</v>
      </c>
      <c r="B2206">
        <f t="shared" si="34"/>
        <v>9.6314060889749297E-6</v>
      </c>
      <c r="C2206" s="27">
        <f>SUM($B$2:B2206)</f>
        <v>0.99981700328430934</v>
      </c>
    </row>
    <row r="2207" spans="1:3" x14ac:dyDescent="0.3">
      <c r="A2207">
        <v>13</v>
      </c>
      <c r="B2207">
        <f t="shared" si="34"/>
        <v>9.6314060889749297E-6</v>
      </c>
      <c r="C2207" s="27">
        <f>SUM($B$2:B2207)</f>
        <v>0.99982663469039834</v>
      </c>
    </row>
    <row r="2208" spans="1:3" x14ac:dyDescent="0.3">
      <c r="A2208">
        <v>13</v>
      </c>
      <c r="B2208">
        <f t="shared" si="34"/>
        <v>9.6314060889749297E-6</v>
      </c>
      <c r="C2208" s="27">
        <f>SUM($B$2:B2208)</f>
        <v>0.99983626609648735</v>
      </c>
    </row>
    <row r="2209" spans="1:3" x14ac:dyDescent="0.3">
      <c r="A2209">
        <v>13</v>
      </c>
      <c r="B2209">
        <f t="shared" si="34"/>
        <v>9.6314060889749297E-6</v>
      </c>
      <c r="C2209" s="27">
        <f>SUM($B$2:B2209)</f>
        <v>0.99984589750257635</v>
      </c>
    </row>
    <row r="2210" spans="1:3" x14ac:dyDescent="0.3">
      <c r="A2210">
        <v>13</v>
      </c>
      <c r="B2210">
        <f t="shared" si="34"/>
        <v>9.6314060889749297E-6</v>
      </c>
      <c r="C2210" s="27">
        <f>SUM($B$2:B2210)</f>
        <v>0.99985552890866536</v>
      </c>
    </row>
    <row r="2211" spans="1:3" x14ac:dyDescent="0.3">
      <c r="A2211">
        <v>13</v>
      </c>
      <c r="B2211">
        <f t="shared" si="34"/>
        <v>9.6314060889749297E-6</v>
      </c>
      <c r="C2211" s="27">
        <f>SUM($B$2:B2211)</f>
        <v>0.99986516031475436</v>
      </c>
    </row>
    <row r="2212" spans="1:3" x14ac:dyDescent="0.3">
      <c r="A2212">
        <v>12</v>
      </c>
      <c r="B2212">
        <f t="shared" si="34"/>
        <v>8.8905286975153188E-6</v>
      </c>
      <c r="C2212" s="27">
        <f>SUM($B$2:B2212)</f>
        <v>0.99987405084345193</v>
      </c>
    </row>
    <row r="2213" spans="1:3" x14ac:dyDescent="0.3">
      <c r="A2213">
        <v>12</v>
      </c>
      <c r="B2213">
        <f t="shared" si="34"/>
        <v>8.8905286975153188E-6</v>
      </c>
      <c r="C2213" s="27">
        <f>SUM($B$2:B2213)</f>
        <v>0.9998829413721495</v>
      </c>
    </row>
    <row r="2214" spans="1:3" x14ac:dyDescent="0.3">
      <c r="A2214">
        <v>11</v>
      </c>
      <c r="B2214">
        <f t="shared" si="34"/>
        <v>8.1496513060557096E-6</v>
      </c>
      <c r="C2214" s="27">
        <f>SUM($B$2:B2214)</f>
        <v>0.99989109102345552</v>
      </c>
    </row>
    <row r="2215" spans="1:3" x14ac:dyDescent="0.3">
      <c r="A2215">
        <v>11</v>
      </c>
      <c r="B2215">
        <f t="shared" si="34"/>
        <v>8.1496513060557096E-6</v>
      </c>
      <c r="C2215" s="27">
        <f>SUM($B$2:B2215)</f>
        <v>0.99989924067476155</v>
      </c>
    </row>
    <row r="2216" spans="1:3" x14ac:dyDescent="0.3">
      <c r="A2216">
        <v>11</v>
      </c>
      <c r="B2216">
        <f t="shared" si="34"/>
        <v>8.1496513060557096E-6</v>
      </c>
      <c r="C2216" s="27">
        <f>SUM($B$2:B2216)</f>
        <v>0.99990739032606757</v>
      </c>
    </row>
    <row r="2217" spans="1:3" x14ac:dyDescent="0.3">
      <c r="A2217">
        <v>11</v>
      </c>
      <c r="B2217">
        <f t="shared" si="34"/>
        <v>8.1496513060557096E-6</v>
      </c>
      <c r="C2217" s="27">
        <f>SUM($B$2:B2217)</f>
        <v>0.99991553997737359</v>
      </c>
    </row>
    <row r="2218" spans="1:3" x14ac:dyDescent="0.3">
      <c r="A2218">
        <v>11</v>
      </c>
      <c r="B2218">
        <f t="shared" si="34"/>
        <v>8.1496513060557096E-6</v>
      </c>
      <c r="C2218" s="27">
        <f>SUM($B$2:B2218)</f>
        <v>0.99992368962867961</v>
      </c>
    </row>
    <row r="2219" spans="1:3" x14ac:dyDescent="0.3">
      <c r="A2219">
        <v>10</v>
      </c>
      <c r="B2219">
        <f t="shared" si="34"/>
        <v>7.4087739145960996E-6</v>
      </c>
      <c r="C2219" s="27">
        <f>SUM($B$2:B2219)</f>
        <v>0.9999310984025942</v>
      </c>
    </row>
    <row r="2220" spans="1:3" x14ac:dyDescent="0.3">
      <c r="A2220">
        <v>10</v>
      </c>
      <c r="B2220">
        <f t="shared" si="34"/>
        <v>7.4087739145960996E-6</v>
      </c>
      <c r="C2220" s="27">
        <f>SUM($B$2:B2220)</f>
        <v>0.99993850717650878</v>
      </c>
    </row>
    <row r="2221" spans="1:3" x14ac:dyDescent="0.3">
      <c r="A2221">
        <v>10</v>
      </c>
      <c r="B2221">
        <f t="shared" si="34"/>
        <v>7.4087739145960996E-6</v>
      </c>
      <c r="C2221" s="27">
        <f>SUM($B$2:B2221)</f>
        <v>0.99994591595042337</v>
      </c>
    </row>
    <row r="2222" spans="1:3" x14ac:dyDescent="0.3">
      <c r="A2222">
        <v>10</v>
      </c>
      <c r="B2222">
        <f t="shared" si="34"/>
        <v>7.4087739145960996E-6</v>
      </c>
      <c r="C2222" s="27">
        <f>SUM($B$2:B2222)</f>
        <v>0.99995332472433796</v>
      </c>
    </row>
    <row r="2223" spans="1:3" x14ac:dyDescent="0.3">
      <c r="A2223">
        <v>10</v>
      </c>
      <c r="B2223">
        <f t="shared" si="34"/>
        <v>7.4087739145960996E-6</v>
      </c>
      <c r="C2223" s="27">
        <f>SUM($B$2:B2223)</f>
        <v>0.99996073349825254</v>
      </c>
    </row>
    <row r="2224" spans="1:3" x14ac:dyDescent="0.3">
      <c r="A2224">
        <v>9</v>
      </c>
      <c r="B2224">
        <f t="shared" si="34"/>
        <v>6.6678965231364895E-6</v>
      </c>
      <c r="C2224" s="27">
        <f>SUM($B$2:B2224)</f>
        <v>0.99996740139477569</v>
      </c>
    </row>
    <row r="2225" spans="1:3" x14ac:dyDescent="0.3">
      <c r="A2225">
        <v>9</v>
      </c>
      <c r="B2225">
        <f t="shared" si="34"/>
        <v>6.6678965231364895E-6</v>
      </c>
      <c r="C2225" s="27">
        <f>SUM($B$2:B2225)</f>
        <v>0.99997406929129884</v>
      </c>
    </row>
    <row r="2226" spans="1:3" x14ac:dyDescent="0.3">
      <c r="A2226">
        <v>8</v>
      </c>
      <c r="B2226">
        <f t="shared" si="34"/>
        <v>5.9270191316768795E-6</v>
      </c>
      <c r="C2226" s="27">
        <f>SUM($B$2:B2226)</f>
        <v>0.99997999631043055</v>
      </c>
    </row>
    <row r="2227" spans="1:3" x14ac:dyDescent="0.3">
      <c r="A2227">
        <v>8</v>
      </c>
      <c r="B2227">
        <f t="shared" si="34"/>
        <v>5.9270191316768795E-6</v>
      </c>
      <c r="C2227" s="27">
        <f>SUM($B$2:B2227)</f>
        <v>0.99998592332956227</v>
      </c>
    </row>
    <row r="2228" spans="1:3" x14ac:dyDescent="0.3">
      <c r="A2228">
        <v>8</v>
      </c>
      <c r="B2228">
        <f t="shared" si="34"/>
        <v>5.9270191316768795E-6</v>
      </c>
      <c r="C2228" s="27">
        <f>SUM($B$2:B2228)</f>
        <v>0.99999185034869398</v>
      </c>
    </row>
    <row r="2229" spans="1:3" x14ac:dyDescent="0.3">
      <c r="A2229">
        <v>6</v>
      </c>
      <c r="B2229">
        <f t="shared" si="34"/>
        <v>4.4452643487576594E-6</v>
      </c>
      <c r="C2229" s="27">
        <f>SUM($B$2:B2229)</f>
        <v>0.99999629561304271</v>
      </c>
    </row>
    <row r="2230" spans="1:3" x14ac:dyDescent="0.3">
      <c r="A2230">
        <v>5</v>
      </c>
      <c r="B2230">
        <f t="shared" si="34"/>
        <v>3.7043869572980498E-6</v>
      </c>
      <c r="C2230" s="27">
        <f>SUM($B$2:B2230)</f>
        <v>1</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91"/>
  <sheetViews>
    <sheetView workbookViewId="0">
      <selection activeCell="A44" sqref="A44"/>
    </sheetView>
  </sheetViews>
  <sheetFormatPr defaultRowHeight="14.4" x14ac:dyDescent="0.3"/>
  <cols>
    <col min="1" max="1" width="20.33203125" customWidth="1"/>
    <col min="2" max="2" width="15.5546875" customWidth="1"/>
    <col min="3" max="3" width="10.21875" customWidth="1"/>
    <col min="4" max="4" width="12.5546875" customWidth="1"/>
    <col min="5" max="5" width="10.21875" customWidth="1"/>
    <col min="6" max="6" width="10.5546875" customWidth="1"/>
    <col min="7" max="7" width="10.21875" customWidth="1"/>
    <col min="8" max="8" width="10.5546875" customWidth="1"/>
    <col min="9" max="9" width="10.21875" customWidth="1"/>
    <col min="10" max="10" width="12.5546875" customWidth="1"/>
    <col min="11" max="11" width="10.21875" customWidth="1"/>
    <col min="12" max="12" width="10.5546875" customWidth="1"/>
    <col min="13" max="13" width="10.21875" customWidth="1"/>
    <col min="14" max="14" width="7" customWidth="1"/>
    <col min="15" max="15" width="11.109375" customWidth="1"/>
    <col min="16" max="16" width="9.44140625" customWidth="1"/>
    <col min="17" max="17" width="12.21875" customWidth="1"/>
    <col min="18" max="20" width="8" customWidth="1"/>
    <col min="21" max="21" width="7" customWidth="1"/>
  </cols>
  <sheetData>
    <row r="3" spans="1:9" x14ac:dyDescent="0.3">
      <c r="A3" s="31" t="s">
        <v>157</v>
      </c>
      <c r="B3" t="s">
        <v>156</v>
      </c>
      <c r="C3" t="s">
        <v>161</v>
      </c>
    </row>
    <row r="4" spans="1:9" x14ac:dyDescent="0.3">
      <c r="A4" s="32" t="s">
        <v>159</v>
      </c>
      <c r="B4" s="33">
        <v>671793</v>
      </c>
      <c r="C4" s="33">
        <v>1607.1602870813397</v>
      </c>
    </row>
    <row r="5" spans="1:9" x14ac:dyDescent="0.3">
      <c r="A5" s="32" t="s">
        <v>160</v>
      </c>
      <c r="B5" s="33">
        <v>676228</v>
      </c>
      <c r="C5" s="33">
        <v>373.60662983425414</v>
      </c>
    </row>
    <row r="6" spans="1:9" x14ac:dyDescent="0.3">
      <c r="A6" s="32" t="s">
        <v>117</v>
      </c>
      <c r="B6" s="33">
        <v>1348021</v>
      </c>
      <c r="C6" s="33">
        <v>605.036355475763</v>
      </c>
    </row>
    <row r="9" spans="1:9" x14ac:dyDescent="0.3">
      <c r="B9" s="31" t="s">
        <v>154</v>
      </c>
    </row>
    <row r="10" spans="1:9" x14ac:dyDescent="0.3">
      <c r="B10" t="s">
        <v>118</v>
      </c>
      <c r="D10" t="s">
        <v>156</v>
      </c>
      <c r="F10" t="s">
        <v>161</v>
      </c>
      <c r="H10" t="s">
        <v>127</v>
      </c>
    </row>
    <row r="11" spans="1:9" x14ac:dyDescent="0.3">
      <c r="A11" s="31" t="s">
        <v>157</v>
      </c>
      <c r="B11" t="s">
        <v>159</v>
      </c>
      <c r="C11" t="s">
        <v>160</v>
      </c>
      <c r="D11" t="s">
        <v>159</v>
      </c>
      <c r="E11" t="s">
        <v>160</v>
      </c>
      <c r="F11" t="s">
        <v>159</v>
      </c>
      <c r="G11" t="s">
        <v>160</v>
      </c>
      <c r="H11" t="s">
        <v>159</v>
      </c>
      <c r="I11" t="s">
        <v>160</v>
      </c>
    </row>
    <row r="12" spans="1:9" x14ac:dyDescent="0.3">
      <c r="A12" s="32" t="s">
        <v>146</v>
      </c>
      <c r="B12" s="33">
        <v>79752.744047619053</v>
      </c>
      <c r="C12" s="33">
        <v>76386.613207547169</v>
      </c>
      <c r="D12" s="33">
        <v>553748</v>
      </c>
      <c r="E12" s="33">
        <v>195643</v>
      </c>
      <c r="F12" s="33">
        <v>1648.0595238095239</v>
      </c>
      <c r="G12" s="33">
        <v>922.84433962264154</v>
      </c>
      <c r="H12" s="33">
        <v>336</v>
      </c>
      <c r="I12" s="33">
        <v>212</v>
      </c>
    </row>
    <row r="13" spans="1:9" x14ac:dyDescent="0.3">
      <c r="A13" s="32" t="s">
        <v>147</v>
      </c>
      <c r="B13" s="33">
        <v>62342.772240242652</v>
      </c>
      <c r="C13" s="33">
        <v>48206.114962597647</v>
      </c>
      <c r="D13" s="33">
        <v>118045</v>
      </c>
      <c r="E13" s="33">
        <v>454885</v>
      </c>
      <c r="F13" s="33">
        <v>1439.5731707317073</v>
      </c>
      <c r="G13" s="33">
        <v>373.46880131362889</v>
      </c>
      <c r="H13" s="33">
        <v>82</v>
      </c>
      <c r="I13" s="33">
        <v>1218</v>
      </c>
    </row>
    <row r="14" spans="1:9" x14ac:dyDescent="0.3">
      <c r="A14" s="32" t="s">
        <v>148</v>
      </c>
      <c r="B14" s="33"/>
      <c r="C14" s="33">
        <v>21778.413157894738</v>
      </c>
      <c r="D14" s="33"/>
      <c r="E14" s="33">
        <v>25700</v>
      </c>
      <c r="F14" s="33"/>
      <c r="G14" s="33">
        <v>67.631578947368425</v>
      </c>
      <c r="H14" s="33"/>
      <c r="I14" s="33">
        <v>380</v>
      </c>
    </row>
    <row r="15" spans="1:9" x14ac:dyDescent="0.3">
      <c r="A15" s="32" t="s">
        <v>117</v>
      </c>
      <c r="B15" s="33">
        <v>76337.39072655479</v>
      </c>
      <c r="C15" s="33">
        <v>45958.456919582277</v>
      </c>
      <c r="D15" s="33">
        <v>671793</v>
      </c>
      <c r="E15" s="33">
        <v>676228</v>
      </c>
      <c r="F15" s="33">
        <v>1607.1602870813397</v>
      </c>
      <c r="G15" s="33">
        <v>373.60662983425414</v>
      </c>
      <c r="H15" s="33">
        <v>418</v>
      </c>
      <c r="I15" s="33">
        <v>1810</v>
      </c>
    </row>
    <row r="16" spans="1:9" x14ac:dyDescent="0.3">
      <c r="A16" s="32"/>
    </row>
    <row r="17" spans="1:17" x14ac:dyDescent="0.3">
      <c r="A17" s="47" t="s">
        <v>163</v>
      </c>
    </row>
    <row r="18" spans="1:17" x14ac:dyDescent="0.3">
      <c r="A18" s="47" t="s">
        <v>166</v>
      </c>
    </row>
    <row r="19" spans="1:17" x14ac:dyDescent="0.3">
      <c r="A19" s="47" t="s">
        <v>173</v>
      </c>
    </row>
    <row r="20" spans="1:17" x14ac:dyDescent="0.3">
      <c r="A20" s="47"/>
    </row>
    <row r="22" spans="1:17" x14ac:dyDescent="0.3">
      <c r="B22" s="31" t="s">
        <v>154</v>
      </c>
    </row>
    <row r="23" spans="1:17" x14ac:dyDescent="0.3">
      <c r="B23" t="s">
        <v>169</v>
      </c>
      <c r="J23" t="s">
        <v>127</v>
      </c>
    </row>
    <row r="24" spans="1:17" x14ac:dyDescent="0.3">
      <c r="B24" t="s">
        <v>159</v>
      </c>
      <c r="E24" t="s">
        <v>167</v>
      </c>
      <c r="F24" t="s">
        <v>160</v>
      </c>
      <c r="I24" t="s">
        <v>168</v>
      </c>
      <c r="J24" t="s">
        <v>159</v>
      </c>
      <c r="M24" t="s">
        <v>167</v>
      </c>
      <c r="N24" t="s">
        <v>160</v>
      </c>
      <c r="Q24" t="s">
        <v>168</v>
      </c>
    </row>
    <row r="25" spans="1:17" x14ac:dyDescent="0.3">
      <c r="A25" s="31" t="s">
        <v>157</v>
      </c>
      <c r="B25" t="s">
        <v>99</v>
      </c>
      <c r="C25" t="s">
        <v>113</v>
      </c>
      <c r="D25" t="s">
        <v>115</v>
      </c>
      <c r="F25" t="s">
        <v>99</v>
      </c>
      <c r="G25" t="s">
        <v>113</v>
      </c>
      <c r="H25" t="s">
        <v>115</v>
      </c>
      <c r="J25" t="s">
        <v>99</v>
      </c>
      <c r="K25" t="s">
        <v>113</v>
      </c>
      <c r="L25" t="s">
        <v>115</v>
      </c>
      <c r="N25" t="s">
        <v>99</v>
      </c>
      <c r="O25" t="s">
        <v>113</v>
      </c>
      <c r="P25" t="s">
        <v>115</v>
      </c>
    </row>
    <row r="26" spans="1:17" x14ac:dyDescent="0.3">
      <c r="A26" s="32" t="s">
        <v>146</v>
      </c>
      <c r="B26" s="33">
        <v>116</v>
      </c>
      <c r="C26" s="33">
        <v>147</v>
      </c>
      <c r="D26" s="33">
        <v>73</v>
      </c>
      <c r="E26" s="33">
        <v>336</v>
      </c>
      <c r="F26" s="33">
        <v>66</v>
      </c>
      <c r="G26" s="33">
        <v>106</v>
      </c>
      <c r="H26" s="33">
        <v>40</v>
      </c>
      <c r="I26" s="33">
        <v>212</v>
      </c>
      <c r="J26" s="44">
        <v>0.34523809523809523</v>
      </c>
      <c r="K26" s="44">
        <v>0.4375</v>
      </c>
      <c r="L26" s="44">
        <v>0.21726190476190477</v>
      </c>
      <c r="M26" s="44">
        <v>0.61313868613138689</v>
      </c>
      <c r="N26" s="44">
        <v>0.31132075471698112</v>
      </c>
      <c r="O26" s="44">
        <v>0.5</v>
      </c>
      <c r="P26" s="44">
        <v>0.18867924528301888</v>
      </c>
      <c r="Q26" s="44">
        <v>0.38686131386861317</v>
      </c>
    </row>
    <row r="27" spans="1:17" x14ac:dyDescent="0.3">
      <c r="A27" s="32" t="s">
        <v>147</v>
      </c>
      <c r="B27" s="33">
        <v>26</v>
      </c>
      <c r="C27" s="33">
        <v>44</v>
      </c>
      <c r="D27" s="33">
        <v>12</v>
      </c>
      <c r="E27" s="33">
        <v>82</v>
      </c>
      <c r="F27" s="33">
        <v>351</v>
      </c>
      <c r="G27" s="33">
        <v>650</v>
      </c>
      <c r="H27" s="33">
        <v>217</v>
      </c>
      <c r="I27" s="33">
        <v>1218</v>
      </c>
      <c r="J27" s="44">
        <v>0.31707317073170732</v>
      </c>
      <c r="K27" s="44">
        <v>0.53658536585365857</v>
      </c>
      <c r="L27" s="44">
        <v>0.14634146341463414</v>
      </c>
      <c r="M27" s="44">
        <v>6.3076923076923072E-2</v>
      </c>
      <c r="N27" s="44">
        <v>0.28817733990147781</v>
      </c>
      <c r="O27" s="44">
        <v>0.5336617405582923</v>
      </c>
      <c r="P27" s="44">
        <v>0.17816091954022989</v>
      </c>
      <c r="Q27" s="44">
        <v>0.93692307692307697</v>
      </c>
    </row>
    <row r="28" spans="1:17" x14ac:dyDescent="0.3">
      <c r="A28" s="32" t="s">
        <v>148</v>
      </c>
      <c r="B28" s="33"/>
      <c r="C28" s="33"/>
      <c r="D28" s="33"/>
      <c r="E28" s="33"/>
      <c r="F28" s="33">
        <v>213</v>
      </c>
      <c r="G28" s="33">
        <v>145</v>
      </c>
      <c r="H28" s="33">
        <v>22</v>
      </c>
      <c r="I28" s="33">
        <v>380</v>
      </c>
      <c r="J28" s="44"/>
      <c r="K28" s="44"/>
      <c r="L28" s="44"/>
      <c r="M28" s="44">
        <v>0</v>
      </c>
      <c r="N28" s="44">
        <v>0.56052631578947365</v>
      </c>
      <c r="O28" s="44">
        <v>0.38157894736842107</v>
      </c>
      <c r="P28" s="44">
        <v>5.7894736842105263E-2</v>
      </c>
      <c r="Q28" s="44">
        <v>1</v>
      </c>
    </row>
    <row r="29" spans="1:17" x14ac:dyDescent="0.3">
      <c r="A29" s="32" t="s">
        <v>117</v>
      </c>
      <c r="B29" s="33">
        <v>142</v>
      </c>
      <c r="C29" s="33">
        <v>191</v>
      </c>
      <c r="D29" s="33">
        <v>85</v>
      </c>
      <c r="E29" s="33">
        <v>418</v>
      </c>
      <c r="F29" s="33">
        <v>630</v>
      </c>
      <c r="G29" s="33">
        <v>901</v>
      </c>
      <c r="H29" s="33">
        <v>279</v>
      </c>
      <c r="I29" s="33">
        <v>1810</v>
      </c>
      <c r="J29" s="44">
        <v>0.33971291866028708</v>
      </c>
      <c r="K29" s="44">
        <v>0.4569377990430622</v>
      </c>
      <c r="L29" s="44">
        <v>0.20334928229665072</v>
      </c>
      <c r="M29" s="44">
        <v>0.18761220825852784</v>
      </c>
      <c r="N29" s="44">
        <v>0.34806629834254144</v>
      </c>
      <c r="O29" s="44">
        <v>0.4977900552486188</v>
      </c>
      <c r="P29" s="44">
        <v>0.15414364640883979</v>
      </c>
      <c r="Q29" s="44">
        <v>0.81238779174147213</v>
      </c>
    </row>
    <row r="30" spans="1:17" x14ac:dyDescent="0.3">
      <c r="A30" s="32"/>
      <c r="B30" s="33"/>
      <c r="C30" s="33"/>
      <c r="D30" s="33"/>
      <c r="E30" s="33"/>
      <c r="F30" s="33"/>
      <c r="G30" s="33"/>
      <c r="H30" s="33"/>
      <c r="I30" s="33"/>
      <c r="J30" s="44"/>
      <c r="K30" s="44"/>
      <c r="L30" s="44"/>
      <c r="M30" s="44"/>
      <c r="N30" s="44"/>
      <c r="O30" s="44"/>
      <c r="P30" s="44"/>
      <c r="Q30" s="44"/>
    </row>
    <row r="31" spans="1:17" x14ac:dyDescent="0.3">
      <c r="A31" s="32"/>
      <c r="B31" s="33"/>
      <c r="C31" s="33"/>
      <c r="D31" s="33"/>
      <c r="E31" s="33"/>
      <c r="F31" s="33"/>
      <c r="G31" s="33"/>
      <c r="H31" s="33"/>
      <c r="I31" s="33"/>
      <c r="J31" s="44"/>
      <c r="K31" s="44"/>
      <c r="L31" s="44"/>
      <c r="M31" s="44"/>
      <c r="N31" s="44"/>
      <c r="O31" s="44"/>
      <c r="P31" s="44"/>
      <c r="Q31" s="44"/>
    </row>
    <row r="32" spans="1:17" x14ac:dyDescent="0.3">
      <c r="B32" s="31" t="s">
        <v>154</v>
      </c>
    </row>
    <row r="33" spans="1:19" x14ac:dyDescent="0.3">
      <c r="B33" t="s">
        <v>169</v>
      </c>
      <c r="K33" t="s">
        <v>127</v>
      </c>
    </row>
    <row r="34" spans="1:19" x14ac:dyDescent="0.3">
      <c r="B34" t="s">
        <v>99</v>
      </c>
      <c r="D34" t="s">
        <v>170</v>
      </c>
      <c r="E34" t="s">
        <v>113</v>
      </c>
      <c r="G34" t="s">
        <v>171</v>
      </c>
      <c r="H34" t="s">
        <v>115</v>
      </c>
      <c r="J34" t="s">
        <v>172</v>
      </c>
      <c r="K34" t="s">
        <v>99</v>
      </c>
      <c r="M34" t="s">
        <v>170</v>
      </c>
      <c r="N34" t="s">
        <v>113</v>
      </c>
      <c r="P34" t="s">
        <v>171</v>
      </c>
      <c r="Q34" t="s">
        <v>115</v>
      </c>
      <c r="S34" t="s">
        <v>172</v>
      </c>
    </row>
    <row r="35" spans="1:19" x14ac:dyDescent="0.3">
      <c r="A35" s="31" t="s">
        <v>157</v>
      </c>
      <c r="B35" t="s">
        <v>159</v>
      </c>
      <c r="C35" t="s">
        <v>160</v>
      </c>
      <c r="E35" t="s">
        <v>159</v>
      </c>
      <c r="F35" t="s">
        <v>160</v>
      </c>
      <c r="H35" t="s">
        <v>159</v>
      </c>
      <c r="I35" t="s">
        <v>160</v>
      </c>
      <c r="K35" t="s">
        <v>159</v>
      </c>
      <c r="L35" t="s">
        <v>160</v>
      </c>
      <c r="N35" t="s">
        <v>159</v>
      </c>
      <c r="O35" t="s">
        <v>160</v>
      </c>
      <c r="Q35" t="s">
        <v>159</v>
      </c>
      <c r="R35" t="s">
        <v>160</v>
      </c>
    </row>
    <row r="36" spans="1:19" x14ac:dyDescent="0.3">
      <c r="A36" s="32" t="s">
        <v>146</v>
      </c>
      <c r="B36" s="33">
        <v>116</v>
      </c>
      <c r="C36" s="33">
        <v>66</v>
      </c>
      <c r="D36" s="33">
        <v>182</v>
      </c>
      <c r="E36" s="33">
        <v>147</v>
      </c>
      <c r="F36" s="33">
        <v>106</v>
      </c>
      <c r="G36" s="33">
        <v>253</v>
      </c>
      <c r="H36" s="33">
        <v>73</v>
      </c>
      <c r="I36" s="33">
        <v>40</v>
      </c>
      <c r="J36" s="33">
        <v>113</v>
      </c>
      <c r="K36" s="44">
        <v>0.63736263736263732</v>
      </c>
      <c r="L36" s="44">
        <v>0.36263736263736263</v>
      </c>
      <c r="M36" s="44">
        <v>0.33211678832116787</v>
      </c>
      <c r="N36" s="44">
        <v>0.5810276679841897</v>
      </c>
      <c r="O36" s="44">
        <v>0.4189723320158103</v>
      </c>
      <c r="P36" s="44">
        <v>0.46167883211678834</v>
      </c>
      <c r="Q36" s="44">
        <v>0.64601769911504425</v>
      </c>
      <c r="R36" s="44">
        <v>0.35398230088495575</v>
      </c>
      <c r="S36" s="44">
        <v>0.20620437956204379</v>
      </c>
    </row>
    <row r="37" spans="1:19" x14ac:dyDescent="0.3">
      <c r="A37" s="32" t="s">
        <v>147</v>
      </c>
      <c r="B37" s="33">
        <v>26</v>
      </c>
      <c r="C37" s="33">
        <v>351</v>
      </c>
      <c r="D37" s="33">
        <v>377</v>
      </c>
      <c r="E37" s="33">
        <v>44</v>
      </c>
      <c r="F37" s="33">
        <v>650</v>
      </c>
      <c r="G37" s="33">
        <v>694</v>
      </c>
      <c r="H37" s="33">
        <v>12</v>
      </c>
      <c r="I37" s="33">
        <v>217</v>
      </c>
      <c r="J37" s="33">
        <v>229</v>
      </c>
      <c r="K37" s="44">
        <v>6.8965517241379309E-2</v>
      </c>
      <c r="L37" s="44">
        <v>0.93103448275862066</v>
      </c>
      <c r="M37" s="44">
        <v>0.28999999999999998</v>
      </c>
      <c r="N37" s="44">
        <v>6.3400576368876083E-2</v>
      </c>
      <c r="O37" s="44">
        <v>0.93659942363112392</v>
      </c>
      <c r="P37" s="44">
        <v>0.53384615384615386</v>
      </c>
      <c r="Q37" s="44">
        <v>5.2401746724890827E-2</v>
      </c>
      <c r="R37" s="44">
        <v>0.94759825327510916</v>
      </c>
      <c r="S37" s="44">
        <v>0.17615384615384616</v>
      </c>
    </row>
    <row r="38" spans="1:19" x14ac:dyDescent="0.3">
      <c r="A38" s="32" t="s">
        <v>148</v>
      </c>
      <c r="B38" s="33"/>
      <c r="C38" s="33">
        <v>213</v>
      </c>
      <c r="D38" s="33">
        <v>213</v>
      </c>
      <c r="E38" s="33"/>
      <c r="F38" s="33">
        <v>145</v>
      </c>
      <c r="G38" s="33">
        <v>145</v>
      </c>
      <c r="H38" s="33"/>
      <c r="I38" s="33">
        <v>22</v>
      </c>
      <c r="J38" s="33">
        <v>22</v>
      </c>
      <c r="K38" s="44">
        <v>0</v>
      </c>
      <c r="L38" s="44">
        <v>1</v>
      </c>
      <c r="M38" s="44">
        <v>0.56052631578947365</v>
      </c>
      <c r="N38" s="44">
        <v>0</v>
      </c>
      <c r="O38" s="44">
        <v>1</v>
      </c>
      <c r="P38" s="44">
        <v>0.38157894736842107</v>
      </c>
      <c r="Q38" s="44">
        <v>0</v>
      </c>
      <c r="R38" s="44">
        <v>1</v>
      </c>
      <c r="S38" s="44">
        <v>5.7894736842105263E-2</v>
      </c>
    </row>
    <row r="39" spans="1:19" x14ac:dyDescent="0.3">
      <c r="A39" s="32" t="s">
        <v>117</v>
      </c>
      <c r="B39" s="33">
        <v>142</v>
      </c>
      <c r="C39" s="33">
        <v>630</v>
      </c>
      <c r="D39" s="33">
        <v>772</v>
      </c>
      <c r="E39" s="33">
        <v>191</v>
      </c>
      <c r="F39" s="33">
        <v>901</v>
      </c>
      <c r="G39" s="33">
        <v>1092</v>
      </c>
      <c r="H39" s="33">
        <v>85</v>
      </c>
      <c r="I39" s="33">
        <v>279</v>
      </c>
      <c r="J39" s="33">
        <v>364</v>
      </c>
      <c r="K39" s="44">
        <v>0.18393782383419688</v>
      </c>
      <c r="L39" s="44">
        <v>0.81606217616580312</v>
      </c>
      <c r="M39" s="44">
        <v>0.34649910233393177</v>
      </c>
      <c r="N39" s="44">
        <v>0.1749084249084249</v>
      </c>
      <c r="O39" s="44">
        <v>0.82509157509157505</v>
      </c>
      <c r="P39" s="44">
        <v>0.49012567324955114</v>
      </c>
      <c r="Q39" s="44">
        <v>0.23351648351648352</v>
      </c>
      <c r="R39" s="44">
        <v>0.76648351648351654</v>
      </c>
      <c r="S39" s="44">
        <v>0.16337522441651706</v>
      </c>
    </row>
    <row r="40" spans="1:19" x14ac:dyDescent="0.3">
      <c r="A40" s="32"/>
      <c r="B40" s="33"/>
      <c r="C40" s="33"/>
      <c r="D40" s="33"/>
      <c r="E40" s="33"/>
      <c r="F40" s="33"/>
      <c r="G40" s="33"/>
      <c r="H40" s="33"/>
      <c r="I40" s="33"/>
      <c r="J40" s="33"/>
      <c r="K40" s="44"/>
      <c r="L40" s="44"/>
      <c r="M40" s="44"/>
      <c r="N40" s="44"/>
      <c r="O40" s="44"/>
      <c r="P40" s="44"/>
      <c r="Q40" s="44"/>
      <c r="R40" s="44"/>
      <c r="S40" s="44"/>
    </row>
    <row r="41" spans="1:19" x14ac:dyDescent="0.3">
      <c r="A41" s="47" t="s">
        <v>174</v>
      </c>
      <c r="B41" s="33"/>
      <c r="C41" s="33"/>
      <c r="D41" s="33"/>
      <c r="E41" s="33"/>
      <c r="F41" s="33"/>
      <c r="G41" s="33"/>
      <c r="H41" s="33"/>
      <c r="I41" s="33"/>
      <c r="J41" s="44"/>
      <c r="K41" s="44"/>
      <c r="L41" s="44"/>
      <c r="M41" s="44"/>
      <c r="N41" s="44"/>
      <c r="O41" s="44"/>
      <c r="P41" s="44"/>
      <c r="Q41" s="44"/>
    </row>
    <row r="42" spans="1:19" x14ac:dyDescent="0.3">
      <c r="A42" s="47"/>
      <c r="B42" s="33"/>
      <c r="C42" s="33"/>
      <c r="D42" s="33"/>
      <c r="E42" s="33"/>
      <c r="F42" s="33"/>
      <c r="G42" s="33"/>
      <c r="H42" s="33"/>
      <c r="I42" s="33"/>
      <c r="J42" s="44"/>
      <c r="K42" s="44"/>
      <c r="L42" s="44"/>
      <c r="M42" s="44"/>
      <c r="N42" s="44"/>
      <c r="O42" s="44"/>
      <c r="P42" s="44"/>
      <c r="Q42" s="44"/>
    </row>
    <row r="43" spans="1:19" x14ac:dyDescent="0.3">
      <c r="A43" s="32"/>
      <c r="B43" s="33"/>
      <c r="C43" s="33"/>
      <c r="D43" s="33"/>
      <c r="E43" s="33"/>
      <c r="F43" s="33"/>
      <c r="G43" s="33"/>
      <c r="H43" s="33"/>
      <c r="I43" s="33"/>
      <c r="J43" s="44"/>
      <c r="K43" s="44"/>
      <c r="L43" s="44"/>
      <c r="M43" s="44"/>
      <c r="N43" s="44"/>
      <c r="O43" s="44"/>
      <c r="P43" s="44"/>
      <c r="Q43" s="44"/>
    </row>
    <row r="44" spans="1:19" x14ac:dyDescent="0.3">
      <c r="A44" s="31" t="s">
        <v>119</v>
      </c>
      <c r="B44" s="31" t="s">
        <v>154</v>
      </c>
    </row>
    <row r="45" spans="1:19" x14ac:dyDescent="0.3">
      <c r="B45" t="s">
        <v>99</v>
      </c>
      <c r="D45" t="s">
        <v>113</v>
      </c>
      <c r="F45" t="s">
        <v>115</v>
      </c>
    </row>
    <row r="46" spans="1:19" x14ac:dyDescent="0.3">
      <c r="A46" s="31" t="s">
        <v>157</v>
      </c>
      <c r="B46" t="s">
        <v>159</v>
      </c>
      <c r="C46" t="s">
        <v>160</v>
      </c>
      <c r="D46" t="s">
        <v>159</v>
      </c>
      <c r="E46" t="s">
        <v>160</v>
      </c>
      <c r="F46" t="s">
        <v>159</v>
      </c>
      <c r="G46" t="s">
        <v>160</v>
      </c>
    </row>
    <row r="47" spans="1:19" x14ac:dyDescent="0.3">
      <c r="A47" s="32" t="s">
        <v>146</v>
      </c>
      <c r="B47" s="30">
        <v>1664.1465517241379</v>
      </c>
      <c r="C47" s="30">
        <v>928.83333333333337</v>
      </c>
      <c r="D47" s="30">
        <v>1651.1700680272108</v>
      </c>
      <c r="E47" s="30">
        <v>905</v>
      </c>
      <c r="F47" s="30">
        <v>1616.2328767123288</v>
      </c>
      <c r="G47" s="30">
        <v>960.25</v>
      </c>
      <c r="R47" s="30"/>
    </row>
    <row r="48" spans="1:19" x14ac:dyDescent="0.3">
      <c r="A48" s="32" t="s">
        <v>147</v>
      </c>
      <c r="B48" s="30">
        <v>1464.3461538461538</v>
      </c>
      <c r="C48" s="30">
        <v>318.61253561253562</v>
      </c>
      <c r="D48" s="30">
        <v>1422.8636363636363</v>
      </c>
      <c r="E48" s="30">
        <v>381.62</v>
      </c>
      <c r="F48" s="30">
        <v>1447.1666666666667</v>
      </c>
      <c r="G48" s="30">
        <v>437.78341013824883</v>
      </c>
      <c r="R48" s="30"/>
    </row>
    <row r="49" spans="1:18" x14ac:dyDescent="0.3">
      <c r="A49" s="32" t="s">
        <v>148</v>
      </c>
      <c r="B49" s="30"/>
      <c r="C49" s="30">
        <v>67.774647887323937</v>
      </c>
      <c r="D49" s="30"/>
      <c r="E49" s="30">
        <v>61.841379310344827</v>
      </c>
      <c r="F49" s="30"/>
      <c r="G49" s="30">
        <v>104.40909090909091</v>
      </c>
      <c r="R49" s="30"/>
    </row>
    <row r="50" spans="1:18" x14ac:dyDescent="0.3">
      <c r="A50" s="32" t="s">
        <v>117</v>
      </c>
      <c r="B50" s="30">
        <v>1627.5633802816901</v>
      </c>
      <c r="C50" s="30">
        <v>297.73333333333335</v>
      </c>
      <c r="D50" s="30">
        <v>1598.5759162303666</v>
      </c>
      <c r="E50" s="30">
        <v>391.73140954495005</v>
      </c>
      <c r="F50" s="30">
        <v>1592.3647058823528</v>
      </c>
      <c r="G50" s="30">
        <v>486.40143369175627</v>
      </c>
      <c r="R50" s="30"/>
    </row>
    <row r="53" spans="1:18" x14ac:dyDescent="0.3">
      <c r="B53" s="31" t="s">
        <v>154</v>
      </c>
    </row>
    <row r="54" spans="1:18" x14ac:dyDescent="0.3">
      <c r="B54" t="s">
        <v>127</v>
      </c>
      <c r="G54" t="s">
        <v>119</v>
      </c>
    </row>
    <row r="55" spans="1:18" x14ac:dyDescent="0.3">
      <c r="B55" t="s">
        <v>159</v>
      </c>
      <c r="D55" t="s">
        <v>160</v>
      </c>
      <c r="G55" t="s">
        <v>159</v>
      </c>
      <c r="I55" t="s">
        <v>160</v>
      </c>
    </row>
    <row r="56" spans="1:18" x14ac:dyDescent="0.3">
      <c r="A56" s="31" t="s">
        <v>157</v>
      </c>
      <c r="B56">
        <v>2</v>
      </c>
      <c r="C56">
        <v>3</v>
      </c>
      <c r="D56">
        <v>1</v>
      </c>
      <c r="E56">
        <v>2</v>
      </c>
      <c r="F56">
        <v>3</v>
      </c>
      <c r="G56">
        <v>2</v>
      </c>
      <c r="H56">
        <v>3</v>
      </c>
      <c r="I56">
        <v>1</v>
      </c>
      <c r="J56">
        <v>2</v>
      </c>
      <c r="K56">
        <v>3</v>
      </c>
    </row>
    <row r="57" spans="1:18" x14ac:dyDescent="0.3">
      <c r="A57" s="32" t="s">
        <v>146</v>
      </c>
      <c r="B57" s="33">
        <v>181</v>
      </c>
      <c r="C57" s="33">
        <v>155</v>
      </c>
      <c r="D57" s="33"/>
      <c r="E57" s="33">
        <v>121</v>
      </c>
      <c r="F57" s="33">
        <v>91</v>
      </c>
      <c r="G57" s="30">
        <v>1630.3646408839779</v>
      </c>
      <c r="H57" s="30">
        <v>1668.7225806451613</v>
      </c>
      <c r="I57" s="30"/>
      <c r="J57" s="30">
        <v>936.01652892561981</v>
      </c>
      <c r="K57" s="30">
        <v>905.32967032967031</v>
      </c>
    </row>
    <row r="58" spans="1:18" x14ac:dyDescent="0.3">
      <c r="A58" s="32" t="s">
        <v>147</v>
      </c>
      <c r="B58" s="33">
        <v>31</v>
      </c>
      <c r="C58" s="33">
        <v>51</v>
      </c>
      <c r="D58" s="33">
        <v>2</v>
      </c>
      <c r="E58" s="33">
        <v>588</v>
      </c>
      <c r="F58" s="33">
        <v>628</v>
      </c>
      <c r="G58" s="30">
        <v>1443.741935483871</v>
      </c>
      <c r="H58" s="30">
        <v>1437.0392156862745</v>
      </c>
      <c r="I58" s="30">
        <v>442</v>
      </c>
      <c r="J58" s="30">
        <v>389.52721088435374</v>
      </c>
      <c r="K58" s="30">
        <v>358.21496815286622</v>
      </c>
    </row>
    <row r="59" spans="1:18" x14ac:dyDescent="0.3">
      <c r="A59" s="32" t="s">
        <v>148</v>
      </c>
      <c r="B59" s="33"/>
      <c r="C59" s="33"/>
      <c r="D59" s="33">
        <v>52</v>
      </c>
      <c r="E59" s="33">
        <v>202</v>
      </c>
      <c r="F59" s="33">
        <v>126</v>
      </c>
      <c r="G59" s="30"/>
      <c r="H59" s="30"/>
      <c r="I59" s="30">
        <v>67.942307692307693</v>
      </c>
      <c r="J59" s="30">
        <v>64.089108910891085</v>
      </c>
      <c r="K59" s="30">
        <v>73.182539682539684</v>
      </c>
    </row>
    <row r="60" spans="1:18" x14ac:dyDescent="0.3">
      <c r="A60" s="32" t="s">
        <v>117</v>
      </c>
      <c r="B60" s="33">
        <v>212</v>
      </c>
      <c r="C60" s="33">
        <v>206</v>
      </c>
      <c r="D60" s="33">
        <v>54</v>
      </c>
      <c r="E60" s="33">
        <v>911</v>
      </c>
      <c r="F60" s="33">
        <v>845</v>
      </c>
      <c r="G60" s="30">
        <v>1603.0754716981132</v>
      </c>
      <c r="H60" s="30">
        <v>1611.3640776699028</v>
      </c>
      <c r="I60" s="30">
        <v>81.796296296296291</v>
      </c>
      <c r="J60" s="30">
        <v>389.95170142700329</v>
      </c>
      <c r="K60" s="30">
        <v>374.63313609467457</v>
      </c>
    </row>
    <row r="61" spans="1:18" x14ac:dyDescent="0.3">
      <c r="A61" s="32"/>
      <c r="B61" s="33"/>
      <c r="C61" s="33"/>
      <c r="D61" s="33"/>
      <c r="E61" s="33"/>
      <c r="F61" s="33"/>
    </row>
    <row r="62" spans="1:18" x14ac:dyDescent="0.3">
      <c r="A62" s="32" t="s">
        <v>175</v>
      </c>
      <c r="B62" s="33"/>
      <c r="C62" s="33"/>
      <c r="D62" s="33"/>
      <c r="E62" s="33"/>
      <c r="F62" s="33"/>
    </row>
    <row r="63" spans="1:18" x14ac:dyDescent="0.3">
      <c r="A63" s="32" t="s">
        <v>176</v>
      </c>
      <c r="B63" s="33"/>
      <c r="C63" s="33"/>
      <c r="D63" s="33"/>
      <c r="E63" s="33"/>
      <c r="F63" s="33"/>
    </row>
    <row r="64" spans="1:18" x14ac:dyDescent="0.3">
      <c r="A64" s="32" t="s">
        <v>177</v>
      </c>
      <c r="B64" s="33"/>
      <c r="C64" s="33"/>
      <c r="D64" s="33"/>
      <c r="E64" s="33"/>
      <c r="F64" s="33"/>
    </row>
    <row r="65" spans="1:11" x14ac:dyDescent="0.3">
      <c r="A65" s="32" t="s">
        <v>178</v>
      </c>
    </row>
    <row r="66" spans="1:11" x14ac:dyDescent="0.3">
      <c r="A66" s="32"/>
    </row>
    <row r="67" spans="1:11" x14ac:dyDescent="0.3">
      <c r="A67" s="32"/>
      <c r="B67" s="33"/>
      <c r="C67" s="33"/>
      <c r="D67" s="33"/>
      <c r="E67" s="33"/>
      <c r="F67" s="44"/>
      <c r="G67" s="44"/>
      <c r="H67" s="44"/>
      <c r="I67" s="44"/>
    </row>
    <row r="68" spans="1:11" x14ac:dyDescent="0.3">
      <c r="A68" s="31" t="s">
        <v>127</v>
      </c>
      <c r="B68" s="31" t="s">
        <v>154</v>
      </c>
    </row>
    <row r="69" spans="1:11" x14ac:dyDescent="0.3">
      <c r="B69" t="s">
        <v>159</v>
      </c>
      <c r="G69" t="s">
        <v>160</v>
      </c>
    </row>
    <row r="70" spans="1:11" x14ac:dyDescent="0.3">
      <c r="A70" s="31" t="s">
        <v>157</v>
      </c>
      <c r="B70">
        <v>1</v>
      </c>
      <c r="C70">
        <v>2</v>
      </c>
      <c r="D70">
        <v>3</v>
      </c>
      <c r="E70">
        <v>4</v>
      </c>
      <c r="F70">
        <v>5</v>
      </c>
      <c r="G70">
        <v>1</v>
      </c>
      <c r="H70">
        <v>2</v>
      </c>
      <c r="I70">
        <v>3</v>
      </c>
      <c r="J70">
        <v>4</v>
      </c>
      <c r="K70">
        <v>5</v>
      </c>
    </row>
    <row r="71" spans="1:11" x14ac:dyDescent="0.3">
      <c r="A71" s="32" t="s">
        <v>146</v>
      </c>
      <c r="B71" s="33">
        <v>105</v>
      </c>
      <c r="C71" s="33">
        <v>181</v>
      </c>
      <c r="D71" s="33">
        <v>46</v>
      </c>
      <c r="E71" s="33">
        <v>2</v>
      </c>
      <c r="F71" s="33">
        <v>2</v>
      </c>
      <c r="G71" s="33">
        <v>46</v>
      </c>
      <c r="H71" s="33">
        <v>90</v>
      </c>
      <c r="I71" s="33">
        <v>65</v>
      </c>
      <c r="J71" s="33">
        <v>10</v>
      </c>
      <c r="K71" s="33">
        <v>1</v>
      </c>
    </row>
    <row r="72" spans="1:11" x14ac:dyDescent="0.3">
      <c r="A72" s="32" t="s">
        <v>147</v>
      </c>
      <c r="B72" s="33">
        <v>19</v>
      </c>
      <c r="C72" s="33">
        <v>38</v>
      </c>
      <c r="D72" s="33">
        <v>23</v>
      </c>
      <c r="E72" s="33">
        <v>1</v>
      </c>
      <c r="F72" s="33">
        <v>1</v>
      </c>
      <c r="G72" s="33">
        <v>52</v>
      </c>
      <c r="H72" s="33">
        <v>316</v>
      </c>
      <c r="I72" s="33">
        <v>581</v>
      </c>
      <c r="J72" s="33">
        <v>244</v>
      </c>
      <c r="K72" s="33">
        <v>25</v>
      </c>
    </row>
    <row r="73" spans="1:11" x14ac:dyDescent="0.3">
      <c r="A73" s="32" t="s">
        <v>148</v>
      </c>
      <c r="B73" s="33"/>
      <c r="C73" s="33"/>
      <c r="D73" s="33"/>
      <c r="E73" s="33"/>
      <c r="F73" s="33"/>
      <c r="G73" s="33">
        <v>31</v>
      </c>
      <c r="H73" s="33">
        <v>133</v>
      </c>
      <c r="I73" s="33">
        <v>170</v>
      </c>
      <c r="J73" s="33">
        <v>43</v>
      </c>
      <c r="K73" s="33">
        <v>3</v>
      </c>
    </row>
    <row r="74" spans="1:11" x14ac:dyDescent="0.3">
      <c r="A74" s="32" t="s">
        <v>117</v>
      </c>
      <c r="B74" s="33">
        <v>124</v>
      </c>
      <c r="C74" s="33">
        <v>219</v>
      </c>
      <c r="D74" s="33">
        <v>69</v>
      </c>
      <c r="E74" s="33">
        <v>3</v>
      </c>
      <c r="F74" s="33">
        <v>3</v>
      </c>
      <c r="G74" s="33">
        <v>129</v>
      </c>
      <c r="H74" s="33">
        <v>539</v>
      </c>
      <c r="I74" s="33">
        <v>816</v>
      </c>
      <c r="J74" s="33">
        <v>297</v>
      </c>
      <c r="K74" s="33">
        <v>29</v>
      </c>
    </row>
    <row r="77" spans="1:11" x14ac:dyDescent="0.3">
      <c r="A77" s="31" t="s">
        <v>127</v>
      </c>
      <c r="B77" s="31" t="s">
        <v>154</v>
      </c>
    </row>
    <row r="78" spans="1:11" x14ac:dyDescent="0.3">
      <c r="B78" t="s">
        <v>159</v>
      </c>
      <c r="G78" t="s">
        <v>160</v>
      </c>
    </row>
    <row r="79" spans="1:11" x14ac:dyDescent="0.3">
      <c r="A79" s="31" t="s">
        <v>157</v>
      </c>
      <c r="B79">
        <v>1</v>
      </c>
      <c r="C79">
        <v>2</v>
      </c>
      <c r="D79">
        <v>3</v>
      </c>
      <c r="E79">
        <v>4</v>
      </c>
      <c r="F79">
        <v>5</v>
      </c>
      <c r="G79">
        <v>1</v>
      </c>
      <c r="H79">
        <v>2</v>
      </c>
      <c r="I79">
        <v>3</v>
      </c>
      <c r="J79">
        <v>4</v>
      </c>
      <c r="K79">
        <v>5</v>
      </c>
    </row>
    <row r="80" spans="1:11" x14ac:dyDescent="0.3">
      <c r="A80" s="32" t="s">
        <v>146</v>
      </c>
      <c r="B80" s="44">
        <v>0.3125</v>
      </c>
      <c r="C80" s="44">
        <v>0.53869047619047616</v>
      </c>
      <c r="D80" s="44">
        <v>0.13690476190476192</v>
      </c>
      <c r="E80" s="44">
        <v>5.9523809523809521E-3</v>
      </c>
      <c r="F80" s="44">
        <v>5.9523809523809521E-3</v>
      </c>
      <c r="G80" s="44">
        <v>0.21698113207547171</v>
      </c>
      <c r="H80" s="44">
        <v>0.42452830188679247</v>
      </c>
      <c r="I80" s="44">
        <v>0.30660377358490565</v>
      </c>
      <c r="J80" s="44">
        <v>4.716981132075472E-2</v>
      </c>
      <c r="K80" s="44">
        <v>4.7169811320754715E-3</v>
      </c>
    </row>
    <row r="81" spans="1:11" x14ac:dyDescent="0.3">
      <c r="A81" s="32" t="s">
        <v>147</v>
      </c>
      <c r="B81" s="44">
        <v>0.23170731707317074</v>
      </c>
      <c r="C81" s="44">
        <v>0.46341463414634149</v>
      </c>
      <c r="D81" s="44">
        <v>0.28048780487804881</v>
      </c>
      <c r="E81" s="44">
        <v>1.2195121951219513E-2</v>
      </c>
      <c r="F81" s="44">
        <v>1.2195121951219513E-2</v>
      </c>
      <c r="G81" s="44">
        <v>4.2692939244663386E-2</v>
      </c>
      <c r="H81" s="44">
        <v>0.2594417077175698</v>
      </c>
      <c r="I81" s="44">
        <v>0.47701149425287354</v>
      </c>
      <c r="J81" s="44">
        <v>0.20032840722495895</v>
      </c>
      <c r="K81" s="44">
        <v>2.0525451559934318E-2</v>
      </c>
    </row>
    <row r="82" spans="1:11" x14ac:dyDescent="0.3">
      <c r="A82" s="32" t="s">
        <v>148</v>
      </c>
      <c r="B82" s="44"/>
      <c r="C82" s="44"/>
      <c r="D82" s="44"/>
      <c r="E82" s="44"/>
      <c r="F82" s="44"/>
      <c r="G82" s="44">
        <v>8.1578947368421056E-2</v>
      </c>
      <c r="H82" s="44">
        <v>0.35</v>
      </c>
      <c r="I82" s="44">
        <v>0.44736842105263158</v>
      </c>
      <c r="J82" s="44">
        <v>0.11315789473684211</v>
      </c>
      <c r="K82" s="44">
        <v>7.8947368421052634E-3</v>
      </c>
    </row>
    <row r="83" spans="1:11" x14ac:dyDescent="0.3">
      <c r="A83" s="32" t="s">
        <v>117</v>
      </c>
      <c r="B83" s="44">
        <v>0.29665071770334928</v>
      </c>
      <c r="C83" s="44">
        <v>0.52392344497607657</v>
      </c>
      <c r="D83" s="44">
        <v>0.16507177033492823</v>
      </c>
      <c r="E83" s="44">
        <v>7.1770334928229667E-3</v>
      </c>
      <c r="F83" s="44">
        <v>7.1770334928229667E-3</v>
      </c>
      <c r="G83" s="44">
        <v>7.12707182320442E-2</v>
      </c>
      <c r="H83" s="44">
        <v>0.29779005524861879</v>
      </c>
      <c r="I83" s="44">
        <v>0.45082872928176798</v>
      </c>
      <c r="J83" s="44">
        <v>0.16408839779005524</v>
      </c>
      <c r="K83" s="44">
        <v>1.6022099447513812E-2</v>
      </c>
    </row>
    <row r="85" spans="1:11" x14ac:dyDescent="0.3">
      <c r="A85" s="32" t="s">
        <v>179</v>
      </c>
    </row>
    <row r="86" spans="1:11" x14ac:dyDescent="0.3">
      <c r="A86" s="32" t="s">
        <v>180</v>
      </c>
    </row>
    <row r="88" spans="1:11" x14ac:dyDescent="0.3">
      <c r="A88" s="32"/>
      <c r="B88" s="30"/>
      <c r="C88" s="30"/>
      <c r="D88" s="30"/>
      <c r="E88" s="30"/>
      <c r="F88" s="30"/>
      <c r="G88" s="30"/>
      <c r="H88" s="30"/>
      <c r="I88" s="30"/>
      <c r="J88" s="30"/>
      <c r="K88" s="30"/>
    </row>
    <row r="89" spans="1:11" x14ac:dyDescent="0.3">
      <c r="A89" s="32"/>
      <c r="B89" s="30"/>
      <c r="C89" s="30"/>
      <c r="D89" s="30"/>
      <c r="E89" s="30"/>
      <c r="F89" s="30"/>
      <c r="G89" s="30"/>
      <c r="H89" s="30"/>
      <c r="I89" s="30"/>
      <c r="J89" s="30"/>
      <c r="K89" s="30"/>
    </row>
    <row r="90" spans="1:11" x14ac:dyDescent="0.3">
      <c r="A90" s="32"/>
      <c r="B90" s="30"/>
      <c r="C90" s="30"/>
      <c r="D90" s="30"/>
      <c r="E90" s="30"/>
      <c r="F90" s="30"/>
      <c r="G90" s="30"/>
      <c r="H90" s="30"/>
      <c r="I90" s="30"/>
      <c r="J90" s="30"/>
      <c r="K90" s="30"/>
    </row>
    <row r="91" spans="1:11" x14ac:dyDescent="0.3">
      <c r="A91" s="32"/>
      <c r="B91" s="30"/>
      <c r="C91" s="30"/>
      <c r="D91" s="30"/>
      <c r="E91" s="30"/>
      <c r="F91" s="30"/>
      <c r="G91" s="30"/>
      <c r="H91" s="30"/>
      <c r="I91" s="30"/>
      <c r="J91" s="30"/>
      <c r="K91" s="3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44"/>
  <sheetViews>
    <sheetView workbookViewId="0">
      <selection activeCell="D30" sqref="D30"/>
    </sheetView>
  </sheetViews>
  <sheetFormatPr defaultRowHeight="14.4" x14ac:dyDescent="0.3"/>
  <cols>
    <col min="1" max="1" width="14.21875" customWidth="1"/>
    <col min="2" max="2" width="19.44140625" customWidth="1"/>
    <col min="3" max="3" width="18.88671875" customWidth="1"/>
    <col min="4" max="4" width="26.44140625" customWidth="1"/>
    <col min="5" max="5" width="25.109375" customWidth="1"/>
    <col min="6" max="6" width="27.109375" customWidth="1"/>
    <col min="7" max="7" width="23.109375" customWidth="1"/>
    <col min="8" max="8" width="20.33203125" customWidth="1"/>
    <col min="9" max="9" width="19.44140625" customWidth="1"/>
    <col min="10" max="10" width="18.88671875" customWidth="1"/>
    <col min="11" max="11" width="26.44140625" customWidth="1"/>
    <col min="12" max="12" width="25.109375" customWidth="1"/>
    <col min="13" max="13" width="27.109375" customWidth="1"/>
    <col min="14" max="14" width="23.109375" customWidth="1"/>
    <col min="15" max="15" width="20.33203125" customWidth="1"/>
    <col min="16" max="16" width="31.21875" bestFit="1" customWidth="1"/>
    <col min="17" max="17" width="30" bestFit="1" customWidth="1"/>
    <col min="18" max="18" width="31.88671875" bestFit="1" customWidth="1"/>
    <col min="19" max="19" width="27.88671875" bestFit="1" customWidth="1"/>
  </cols>
  <sheetData>
    <row r="4" spans="1:14" x14ac:dyDescent="0.3">
      <c r="B4" s="31" t="s">
        <v>154</v>
      </c>
    </row>
    <row r="5" spans="1:14" x14ac:dyDescent="0.3">
      <c r="B5" t="s">
        <v>125</v>
      </c>
      <c r="D5" t="s">
        <v>124</v>
      </c>
      <c r="F5" t="s">
        <v>123</v>
      </c>
      <c r="H5" t="s">
        <v>121</v>
      </c>
      <c r="J5" t="s">
        <v>122</v>
      </c>
      <c r="L5" t="s">
        <v>120</v>
      </c>
    </row>
    <row r="6" spans="1:14" x14ac:dyDescent="0.3">
      <c r="A6" s="31" t="s">
        <v>157</v>
      </c>
      <c r="B6" t="s">
        <v>159</v>
      </c>
      <c r="C6" t="s">
        <v>160</v>
      </c>
      <c r="D6" t="s">
        <v>159</v>
      </c>
      <c r="E6" t="s">
        <v>160</v>
      </c>
      <c r="F6" t="s">
        <v>159</v>
      </c>
      <c r="G6" t="s">
        <v>160</v>
      </c>
      <c r="H6" t="s">
        <v>159</v>
      </c>
      <c r="I6" t="s">
        <v>160</v>
      </c>
      <c r="J6" t="s">
        <v>159</v>
      </c>
      <c r="K6" t="s">
        <v>160</v>
      </c>
      <c r="L6" t="s">
        <v>159</v>
      </c>
      <c r="M6" t="s">
        <v>160</v>
      </c>
    </row>
    <row r="7" spans="1:14" x14ac:dyDescent="0.3">
      <c r="A7" s="32" t="s">
        <v>146</v>
      </c>
      <c r="B7" s="30">
        <v>801.68452380952385</v>
      </c>
      <c r="C7" s="30">
        <v>393.39622641509436</v>
      </c>
      <c r="D7" s="30">
        <v>66.333333333333329</v>
      </c>
      <c r="E7" s="30">
        <v>53.301886792452834</v>
      </c>
      <c r="F7" s="30">
        <v>529.69047619047615</v>
      </c>
      <c r="G7" s="30">
        <v>281.03773584905662</v>
      </c>
      <c r="H7" s="30">
        <v>98.791666666666671</v>
      </c>
      <c r="I7" s="30">
        <v>75.363207547169807</v>
      </c>
      <c r="J7" s="30">
        <v>71.779761904761898</v>
      </c>
      <c r="K7" s="30">
        <v>57.386792452830186</v>
      </c>
      <c r="L7" s="30">
        <v>79.779761904761898</v>
      </c>
      <c r="M7" s="30">
        <v>62.358490566037737</v>
      </c>
    </row>
    <row r="8" spans="1:14" x14ac:dyDescent="0.3">
      <c r="A8" s="32" t="s">
        <v>147</v>
      </c>
      <c r="B8" s="30">
        <v>836.78048780487802</v>
      </c>
      <c r="C8" s="30">
        <v>207.77750410509032</v>
      </c>
      <c r="D8" s="30">
        <v>55.060975609756099</v>
      </c>
      <c r="E8" s="30">
        <v>15.155172413793103</v>
      </c>
      <c r="F8" s="30">
        <v>341.39024390243901</v>
      </c>
      <c r="G8" s="30">
        <v>77.771756978653528</v>
      </c>
      <c r="H8" s="30">
        <v>75.378048780487802</v>
      </c>
      <c r="I8" s="30">
        <v>20.959770114942529</v>
      </c>
      <c r="J8" s="30">
        <v>48.719512195121951</v>
      </c>
      <c r="K8" s="30">
        <v>14.718390804597702</v>
      </c>
      <c r="L8" s="30">
        <v>82.243902439024396</v>
      </c>
      <c r="M8" s="30">
        <v>37.086206896551722</v>
      </c>
    </row>
    <row r="9" spans="1:14" x14ac:dyDescent="0.3">
      <c r="A9" s="32" t="s">
        <v>148</v>
      </c>
      <c r="B9" s="30"/>
      <c r="C9" s="30">
        <v>14.131578947368421</v>
      </c>
      <c r="D9" s="30"/>
      <c r="E9" s="30">
        <v>5.7052631578947368</v>
      </c>
      <c r="F9" s="30"/>
      <c r="G9" s="30">
        <v>16.88684210526316</v>
      </c>
      <c r="H9" s="30"/>
      <c r="I9" s="30">
        <v>7.9552631578947368</v>
      </c>
      <c r="J9" s="30"/>
      <c r="K9" s="30">
        <v>6.1473684210526311</v>
      </c>
      <c r="L9" s="30"/>
      <c r="M9" s="30">
        <v>16.805263157894736</v>
      </c>
    </row>
    <row r="10" spans="1:14" x14ac:dyDescent="0.3">
      <c r="A10" s="32" t="s">
        <v>117</v>
      </c>
      <c r="B10" s="30">
        <v>808.56937799043067</v>
      </c>
      <c r="C10" s="30">
        <v>188.86353591160221</v>
      </c>
      <c r="D10" s="30">
        <v>64.122009569377994</v>
      </c>
      <c r="E10" s="30">
        <v>17.639226519337015</v>
      </c>
      <c r="F10" s="30">
        <v>492.7511961722488</v>
      </c>
      <c r="G10" s="30">
        <v>88.797237569060769</v>
      </c>
      <c r="H10" s="30">
        <v>94.198564593301441</v>
      </c>
      <c r="I10" s="30">
        <v>24.601657458563537</v>
      </c>
      <c r="J10" s="30">
        <v>67.255980861244012</v>
      </c>
      <c r="K10" s="30">
        <v>17.91657458563536</v>
      </c>
      <c r="L10" s="30">
        <v>80.263157894736835</v>
      </c>
      <c r="M10" s="30">
        <v>35.788397790055249</v>
      </c>
    </row>
    <row r="12" spans="1:14" x14ac:dyDescent="0.3">
      <c r="A12" s="31" t="s">
        <v>125</v>
      </c>
      <c r="B12" s="31" t="s">
        <v>154</v>
      </c>
    </row>
    <row r="13" spans="1:14" x14ac:dyDescent="0.3">
      <c r="B13" t="s">
        <v>159</v>
      </c>
      <c r="E13" t="s">
        <v>160</v>
      </c>
    </row>
    <row r="14" spans="1:14" x14ac:dyDescent="0.3">
      <c r="A14" s="31" t="s">
        <v>157</v>
      </c>
      <c r="B14" t="s">
        <v>99</v>
      </c>
      <c r="C14" t="s">
        <v>113</v>
      </c>
      <c r="D14" t="s">
        <v>115</v>
      </c>
      <c r="E14" t="s">
        <v>99</v>
      </c>
      <c r="F14" t="s">
        <v>113</v>
      </c>
      <c r="G14" t="s">
        <v>115</v>
      </c>
    </row>
    <row r="15" spans="1:14" x14ac:dyDescent="0.3">
      <c r="A15" s="32" t="s">
        <v>146</v>
      </c>
      <c r="B15" s="30">
        <v>789.84482758620686</v>
      </c>
      <c r="C15" s="30">
        <v>793.11564625850338</v>
      </c>
      <c r="D15" s="30">
        <v>837.7534246575342</v>
      </c>
      <c r="E15" s="30">
        <v>388.81818181818181</v>
      </c>
      <c r="F15" s="30">
        <v>403.42452830188677</v>
      </c>
      <c r="G15" s="30">
        <v>374.375</v>
      </c>
      <c r="J15" s="30"/>
      <c r="K15" s="30"/>
      <c r="L15" s="30"/>
      <c r="M15" s="30"/>
      <c r="N15" s="30"/>
    </row>
    <row r="16" spans="1:14" x14ac:dyDescent="0.3">
      <c r="A16" s="32" t="s">
        <v>147</v>
      </c>
      <c r="B16" s="30">
        <v>729.76923076923072</v>
      </c>
      <c r="C16" s="30">
        <v>882.38636363636363</v>
      </c>
      <c r="D16" s="30">
        <v>901.41666666666663</v>
      </c>
      <c r="E16" s="30">
        <v>150.58974358974359</v>
      </c>
      <c r="F16" s="30">
        <v>219.28</v>
      </c>
      <c r="G16" s="30">
        <v>265.82488479262673</v>
      </c>
      <c r="J16" s="30"/>
      <c r="K16" s="30"/>
      <c r="L16" s="30"/>
      <c r="M16" s="30"/>
      <c r="N16" s="30"/>
    </row>
    <row r="17" spans="1:15" x14ac:dyDescent="0.3">
      <c r="A17" s="32" t="s">
        <v>148</v>
      </c>
      <c r="B17" s="30"/>
      <c r="C17" s="30"/>
      <c r="D17" s="30"/>
      <c r="E17" s="30">
        <v>13.713615023474178</v>
      </c>
      <c r="F17" s="30">
        <v>14.186206896551724</v>
      </c>
      <c r="G17" s="30">
        <v>17.818181818181817</v>
      </c>
      <c r="J17" s="30"/>
      <c r="K17" s="30"/>
      <c r="L17" s="30"/>
      <c r="M17" s="30"/>
      <c r="N17" s="30"/>
    </row>
    <row r="18" spans="1:15" x14ac:dyDescent="0.3">
      <c r="A18" s="32" t="s">
        <v>117</v>
      </c>
      <c r="B18" s="30">
        <v>778.84507042253517</v>
      </c>
      <c r="C18" s="30">
        <v>813.68062827225128</v>
      </c>
      <c r="D18" s="30">
        <v>846.74117647058824</v>
      </c>
      <c r="E18" s="30">
        <v>129.26984126984127</v>
      </c>
      <c r="F18" s="30">
        <v>207.93784683684794</v>
      </c>
      <c r="G18" s="30">
        <v>261.83154121863799</v>
      </c>
      <c r="J18" s="30"/>
      <c r="K18" s="30"/>
      <c r="L18" s="30"/>
      <c r="M18" s="30"/>
      <c r="N18" s="30"/>
    </row>
    <row r="21" spans="1:15" x14ac:dyDescent="0.3">
      <c r="B21" s="31" t="s">
        <v>154</v>
      </c>
    </row>
    <row r="22" spans="1:15" x14ac:dyDescent="0.3">
      <c r="B22" t="s">
        <v>159</v>
      </c>
      <c r="I22" t="s">
        <v>160</v>
      </c>
    </row>
    <row r="23" spans="1:15" x14ac:dyDescent="0.3">
      <c r="A23" s="31" t="s">
        <v>157</v>
      </c>
      <c r="B23" t="s">
        <v>125</v>
      </c>
      <c r="C23" t="s">
        <v>124</v>
      </c>
      <c r="D23" t="s">
        <v>123</v>
      </c>
      <c r="E23" t="s">
        <v>121</v>
      </c>
      <c r="F23" t="s">
        <v>122</v>
      </c>
      <c r="G23" t="s">
        <v>120</v>
      </c>
      <c r="H23" t="s">
        <v>119</v>
      </c>
      <c r="I23" t="s">
        <v>125</v>
      </c>
      <c r="J23" t="s">
        <v>124</v>
      </c>
      <c r="K23" t="s">
        <v>123</v>
      </c>
      <c r="L23" t="s">
        <v>121</v>
      </c>
      <c r="M23" t="s">
        <v>122</v>
      </c>
      <c r="N23" t="s">
        <v>120</v>
      </c>
      <c r="O23" t="s">
        <v>119</v>
      </c>
    </row>
    <row r="24" spans="1:15" x14ac:dyDescent="0.3">
      <c r="A24" s="32" t="s">
        <v>146</v>
      </c>
      <c r="B24" s="48">
        <v>801.68452380952385</v>
      </c>
      <c r="C24" s="48">
        <v>66.333333333333329</v>
      </c>
      <c r="D24" s="48">
        <v>529.69047619047615</v>
      </c>
      <c r="E24" s="48">
        <v>98.791666666666671</v>
      </c>
      <c r="F24" s="48">
        <v>71.779761904761898</v>
      </c>
      <c r="G24" s="48">
        <v>79.779761904761898</v>
      </c>
      <c r="H24" s="48">
        <v>1648.0595238095239</v>
      </c>
      <c r="I24" s="48">
        <v>393.39622641509436</v>
      </c>
      <c r="J24" s="48">
        <v>53.301886792452834</v>
      </c>
      <c r="K24" s="48">
        <v>281.03773584905662</v>
      </c>
      <c r="L24" s="48">
        <v>75.363207547169807</v>
      </c>
      <c r="M24" s="48">
        <v>57.386792452830186</v>
      </c>
      <c r="N24" s="48">
        <v>62.358490566037737</v>
      </c>
      <c r="O24" s="48">
        <v>922.84433962264154</v>
      </c>
    </row>
    <row r="25" spans="1:15" x14ac:dyDescent="0.3">
      <c r="A25" s="32" t="s">
        <v>147</v>
      </c>
      <c r="B25" s="48">
        <v>836.78048780487802</v>
      </c>
      <c r="C25" s="48">
        <v>55.060975609756099</v>
      </c>
      <c r="D25" s="48">
        <v>341.39024390243901</v>
      </c>
      <c r="E25" s="48">
        <v>75.378048780487802</v>
      </c>
      <c r="F25" s="48">
        <v>48.719512195121951</v>
      </c>
      <c r="G25" s="48">
        <v>82.243902439024396</v>
      </c>
      <c r="H25" s="48">
        <v>1439.5731707317073</v>
      </c>
      <c r="I25" s="48">
        <v>207.77750410509032</v>
      </c>
      <c r="J25" s="48">
        <v>15.155172413793103</v>
      </c>
      <c r="K25" s="48">
        <v>77.771756978653528</v>
      </c>
      <c r="L25" s="48">
        <v>20.959770114942529</v>
      </c>
      <c r="M25" s="48">
        <v>14.718390804597702</v>
      </c>
      <c r="N25" s="48">
        <v>37.086206896551722</v>
      </c>
      <c r="O25" s="48">
        <v>373.46880131362889</v>
      </c>
    </row>
    <row r="26" spans="1:15" x14ac:dyDescent="0.3">
      <c r="A26" s="32" t="s">
        <v>148</v>
      </c>
      <c r="B26" s="48"/>
      <c r="C26" s="48"/>
      <c r="D26" s="48"/>
      <c r="E26" s="48"/>
      <c r="F26" s="48"/>
      <c r="G26" s="48"/>
      <c r="H26" s="48"/>
      <c r="I26" s="48">
        <v>14.131578947368421</v>
      </c>
      <c r="J26" s="48">
        <v>5.7052631578947368</v>
      </c>
      <c r="K26" s="48">
        <v>16.88684210526316</v>
      </c>
      <c r="L26" s="48">
        <v>7.9552631578947368</v>
      </c>
      <c r="M26" s="48">
        <v>6.1473684210526311</v>
      </c>
      <c r="N26" s="48">
        <v>16.805263157894736</v>
      </c>
      <c r="O26" s="48">
        <v>67.631578947368425</v>
      </c>
    </row>
    <row r="27" spans="1:15" x14ac:dyDescent="0.3">
      <c r="A27" s="32" t="s">
        <v>117</v>
      </c>
      <c r="B27" s="48">
        <v>808.56937799043067</v>
      </c>
      <c r="C27" s="48">
        <v>64.122009569377994</v>
      </c>
      <c r="D27" s="48">
        <v>492.7511961722488</v>
      </c>
      <c r="E27" s="48">
        <v>94.198564593301441</v>
      </c>
      <c r="F27" s="48">
        <v>67.255980861244012</v>
      </c>
      <c r="G27" s="48">
        <v>80.263157894736835</v>
      </c>
      <c r="H27" s="48">
        <v>1607.1602870813397</v>
      </c>
      <c r="I27" s="48">
        <v>188.86353591160221</v>
      </c>
      <c r="J27" s="48">
        <v>17.639226519337015</v>
      </c>
      <c r="K27" s="48">
        <v>88.797237569060769</v>
      </c>
      <c r="L27" s="48">
        <v>24.601657458563537</v>
      </c>
      <c r="M27" s="48">
        <v>17.91657458563536</v>
      </c>
      <c r="N27" s="48">
        <v>35.788397790055249</v>
      </c>
      <c r="O27" s="48">
        <v>373.60662983425414</v>
      </c>
    </row>
    <row r="28" spans="1:15" x14ac:dyDescent="0.3">
      <c r="A28" s="32"/>
      <c r="B28" s="20">
        <f>B24/$H$24</f>
        <v>0.48644148601891113</v>
      </c>
      <c r="C28" s="20">
        <f t="shared" ref="C28:G28" si="0">C24/$H$24</f>
        <v>4.0249355302411922E-2</v>
      </c>
      <c r="D28" s="20">
        <f t="shared" si="0"/>
        <v>0.32140251522353125</v>
      </c>
      <c r="E28" s="20">
        <f t="shared" si="0"/>
        <v>5.9944234561569526E-2</v>
      </c>
      <c r="F28" s="20">
        <f t="shared" si="0"/>
        <v>4.3554107644632571E-2</v>
      </c>
      <c r="G28" s="20">
        <f t="shared" si="0"/>
        <v>4.8408301248943554E-2</v>
      </c>
      <c r="I28" s="20">
        <f>I24/$O$24</f>
        <v>0.4262866547742572</v>
      </c>
      <c r="J28" s="20">
        <f t="shared" ref="J28:N28" si="1">J24/$O$24</f>
        <v>5.7758263776368182E-2</v>
      </c>
      <c r="K28" s="20">
        <f t="shared" si="1"/>
        <v>0.30453427927398374</v>
      </c>
      <c r="L28" s="20">
        <f t="shared" si="1"/>
        <v>8.1664051358852602E-2</v>
      </c>
      <c r="M28" s="20">
        <f t="shared" si="1"/>
        <v>6.2184693548964179E-2</v>
      </c>
      <c r="N28" s="20">
        <f t="shared" si="1"/>
        <v>6.7572057267574107E-2</v>
      </c>
      <c r="O28" s="20"/>
    </row>
    <row r="29" spans="1:15" x14ac:dyDescent="0.3">
      <c r="B29" s="20">
        <f>B25/$H$25</f>
        <v>0.58126985471642167</v>
      </c>
      <c r="C29" s="20">
        <f t="shared" ref="C29:G29" si="2">C25/$H$25</f>
        <v>3.8248125714769793E-2</v>
      </c>
      <c r="D29" s="20">
        <f t="shared" si="2"/>
        <v>0.23714685077724595</v>
      </c>
      <c r="E29" s="20">
        <f t="shared" si="2"/>
        <v>5.2361387606421284E-2</v>
      </c>
      <c r="F29" s="20">
        <f t="shared" si="2"/>
        <v>3.3843025964674492E-2</v>
      </c>
      <c r="G29" s="20">
        <f t="shared" si="2"/>
        <v>5.7130755220466775E-2</v>
      </c>
      <c r="I29" s="20">
        <f>I25/$O25</f>
        <v>0.55634501027732286</v>
      </c>
      <c r="J29" s="20">
        <f t="shared" ref="J29:N29" si="3">J25/$O25</f>
        <v>4.0579487123119033E-2</v>
      </c>
      <c r="K29" s="20">
        <f t="shared" si="3"/>
        <v>0.20824164349231125</v>
      </c>
      <c r="L29" s="20">
        <f t="shared" si="3"/>
        <v>5.6121876957912445E-2</v>
      </c>
      <c r="M29" s="20">
        <f t="shared" si="3"/>
        <v>3.9409960759312794E-2</v>
      </c>
      <c r="N29" s="20">
        <f t="shared" si="3"/>
        <v>9.9302021390021658E-2</v>
      </c>
      <c r="O29" s="20"/>
    </row>
    <row r="30" spans="1:15" x14ac:dyDescent="0.3">
      <c r="I30" s="20">
        <f t="shared" ref="I30:N30" si="4">I26/$O26</f>
        <v>0.20894941634241243</v>
      </c>
      <c r="J30" s="20">
        <f t="shared" si="4"/>
        <v>8.4357976653696487E-2</v>
      </c>
      <c r="K30" s="20">
        <f t="shared" si="4"/>
        <v>0.24968871595330741</v>
      </c>
      <c r="L30" s="20">
        <f t="shared" si="4"/>
        <v>0.11762645914396887</v>
      </c>
      <c r="M30" s="20">
        <f t="shared" si="4"/>
        <v>9.0894941634241236E-2</v>
      </c>
      <c r="N30" s="20">
        <f t="shared" si="4"/>
        <v>0.24848249027237351</v>
      </c>
      <c r="O30" s="20"/>
    </row>
    <row r="31" spans="1:15" x14ac:dyDescent="0.3">
      <c r="I31" s="20"/>
      <c r="J31" s="20"/>
      <c r="K31" s="20"/>
      <c r="L31" s="20"/>
      <c r="M31" s="20"/>
      <c r="N31" s="20"/>
      <c r="O31" s="20"/>
    </row>
    <row r="32" spans="1:15" x14ac:dyDescent="0.3">
      <c r="B32" s="31" t="s">
        <v>154</v>
      </c>
    </row>
    <row r="33" spans="1:13" x14ac:dyDescent="0.3">
      <c r="B33" t="s">
        <v>128</v>
      </c>
      <c r="D33" t="s">
        <v>129</v>
      </c>
      <c r="F33" t="s">
        <v>130</v>
      </c>
      <c r="H33" t="s">
        <v>131</v>
      </c>
      <c r="J33" t="s">
        <v>132</v>
      </c>
      <c r="L33" t="s">
        <v>133</v>
      </c>
    </row>
    <row r="34" spans="1:13" x14ac:dyDescent="0.3">
      <c r="A34" s="31" t="s">
        <v>157</v>
      </c>
      <c r="B34" t="s">
        <v>159</v>
      </c>
      <c r="C34" t="s">
        <v>160</v>
      </c>
      <c r="D34" t="s">
        <v>159</v>
      </c>
      <c r="E34" t="s">
        <v>160</v>
      </c>
      <c r="F34" t="s">
        <v>159</v>
      </c>
      <c r="G34" t="s">
        <v>160</v>
      </c>
      <c r="H34" t="s">
        <v>159</v>
      </c>
      <c r="I34" t="s">
        <v>160</v>
      </c>
      <c r="J34" t="s">
        <v>159</v>
      </c>
      <c r="K34" t="s">
        <v>160</v>
      </c>
      <c r="L34" t="s">
        <v>159</v>
      </c>
      <c r="M34" t="s">
        <v>160</v>
      </c>
    </row>
    <row r="35" spans="1:13" x14ac:dyDescent="0.3">
      <c r="A35" s="32" t="s">
        <v>146</v>
      </c>
      <c r="B35" s="30">
        <v>1.2619047619047619</v>
      </c>
      <c r="C35" s="30">
        <v>1.5471698113207548</v>
      </c>
      <c r="D35" s="30">
        <v>5.3601190476190474</v>
      </c>
      <c r="E35" s="30">
        <v>5.382075471698113</v>
      </c>
      <c r="F35" s="30">
        <v>6.1517857142857144</v>
      </c>
      <c r="G35" s="30">
        <v>4.8207547169811322</v>
      </c>
      <c r="H35" s="30">
        <v>8.4136904761904763</v>
      </c>
      <c r="I35" s="30">
        <v>8.566037735849056</v>
      </c>
      <c r="J35" s="30">
        <v>19.925595238095237</v>
      </c>
      <c r="K35" s="30">
        <v>18.768867924528301</v>
      </c>
      <c r="L35" s="30">
        <v>2.9910714285714284</v>
      </c>
      <c r="M35" s="30">
        <v>2.8726415094339623</v>
      </c>
    </row>
    <row r="36" spans="1:13" x14ac:dyDescent="0.3">
      <c r="A36" s="32" t="s">
        <v>147</v>
      </c>
      <c r="B36" s="30">
        <v>2.8048780487804876</v>
      </c>
      <c r="C36" s="30">
        <v>2.7889983579638753</v>
      </c>
      <c r="D36" s="30">
        <v>6.5487804878048781</v>
      </c>
      <c r="E36" s="30">
        <v>4.0377668308702788</v>
      </c>
      <c r="F36" s="30">
        <v>5.4878048780487809</v>
      </c>
      <c r="G36" s="30">
        <v>1.7725779967159276</v>
      </c>
      <c r="H36" s="30">
        <v>8.3780487804878057</v>
      </c>
      <c r="I36" s="30">
        <v>5.3694581280788176</v>
      </c>
      <c r="J36" s="30">
        <v>20.414634146341463</v>
      </c>
      <c r="K36" s="30">
        <v>11.179802955665025</v>
      </c>
      <c r="L36" s="30">
        <v>5.4268292682926829</v>
      </c>
      <c r="M36" s="30">
        <v>5.8448275862068968</v>
      </c>
    </row>
    <row r="37" spans="1:13" x14ac:dyDescent="0.3">
      <c r="A37" s="32" t="s">
        <v>148</v>
      </c>
      <c r="B37" s="30"/>
      <c r="C37" s="30">
        <v>2.0447368421052632</v>
      </c>
      <c r="D37" s="30"/>
      <c r="E37" s="30">
        <v>1.9526315789473685</v>
      </c>
      <c r="F37" s="30"/>
      <c r="G37" s="30">
        <v>0.39736842105263159</v>
      </c>
      <c r="H37" s="30"/>
      <c r="I37" s="30">
        <v>2.857894736842105</v>
      </c>
      <c r="J37" s="30"/>
      <c r="K37" s="30">
        <v>5.2078947368421051</v>
      </c>
      <c r="L37" s="30"/>
      <c r="M37" s="30">
        <v>7.1342105263157896</v>
      </c>
    </row>
    <row r="38" spans="1:13" x14ac:dyDescent="0.3">
      <c r="A38" s="32" t="s">
        <v>117</v>
      </c>
      <c r="B38" s="30">
        <v>1.5645933014354068</v>
      </c>
      <c r="C38" s="30">
        <v>2.4872928176795579</v>
      </c>
      <c r="D38" s="30">
        <v>5.5933014354066986</v>
      </c>
      <c r="E38" s="30">
        <v>3.7574585635359115</v>
      </c>
      <c r="F38" s="30">
        <v>6.0215311004784686</v>
      </c>
      <c r="G38" s="30">
        <v>1.8408839779005526</v>
      </c>
      <c r="H38" s="30">
        <v>8.4066985645933006</v>
      </c>
      <c r="I38" s="30">
        <v>5.2165745856353594</v>
      </c>
      <c r="J38" s="30">
        <v>20.02153110047847</v>
      </c>
      <c r="K38" s="30">
        <v>10.814917127071823</v>
      </c>
      <c r="L38" s="30">
        <v>3.4688995215311005</v>
      </c>
      <c r="M38" s="30">
        <v>5.7674033149171269</v>
      </c>
    </row>
    <row r="40" spans="1:13" x14ac:dyDescent="0.3">
      <c r="A40" s="32" t="s">
        <v>181</v>
      </c>
      <c r="B40" s="30"/>
      <c r="C40" s="30"/>
    </row>
    <row r="41" spans="1:13" x14ac:dyDescent="0.3">
      <c r="A41" s="32" t="s">
        <v>182</v>
      </c>
      <c r="B41" s="30"/>
      <c r="C41" s="30"/>
    </row>
    <row r="42" spans="1:13" x14ac:dyDescent="0.3">
      <c r="A42" s="32" t="s">
        <v>185</v>
      </c>
      <c r="B42" s="30"/>
      <c r="C42" s="30"/>
    </row>
    <row r="43" spans="1:13" x14ac:dyDescent="0.3">
      <c r="A43" s="32" t="s">
        <v>183</v>
      </c>
      <c r="B43" s="30"/>
      <c r="C43" s="30"/>
    </row>
    <row r="44" spans="1:13" x14ac:dyDescent="0.3">
      <c r="A44" s="32" t="s">
        <v>184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8. Conclusion</vt:lpstr>
      <vt:lpstr>1. Data (OG)</vt:lpstr>
      <vt:lpstr>2. Descriptive Analysis</vt:lpstr>
      <vt:lpstr>3. Data v2</vt:lpstr>
      <vt:lpstr>4. Pivot</vt:lpstr>
      <vt:lpstr>5. Divide into groups</vt:lpstr>
      <vt:lpstr>6. Cluster Demography</vt:lpstr>
      <vt:lpstr>7. Cluster Behaviors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2022-01-17T08:23:49Z</dcterms:created>
  <dcterms:modified xsi:type="dcterms:W3CDTF">2022-02-10T09:37:08Z</dcterms:modified>
</cp:coreProperties>
</file>